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heckCompatibility="1" defaultThemeVersion="124226"/>
  <bookViews>
    <workbookView xWindow="60" yWindow="1860" windowWidth="3360" windowHeight="1170" tabRatio="878" activeTab="3"/>
  </bookViews>
  <sheets>
    <sheet name="ف1" sheetId="311" r:id="rId1"/>
    <sheet name="المقبولين - تجميعي شهادة (2)" sheetId="235" r:id="rId2"/>
    <sheet name="تجميعي جنسية  (2)" sheetId="238" r:id="rId3"/>
    <sheet name="الموجودين - تجميعي شهادة  (2)" sheetId="237" r:id="rId4"/>
    <sheet name="تجميعي جنسية (2)" sheetId="236" r:id="rId5"/>
    <sheet name="ف بغداد" sheetId="312" r:id="rId6"/>
    <sheet name="بغداد ج 7 " sheetId="239" r:id="rId7"/>
    <sheet name="مقبولين عرب8" sheetId="340" r:id="rId8"/>
    <sheet name="مقبولين جدول 9" sheetId="240" r:id="rId9"/>
    <sheet name="مق عرب ق10" sheetId="348" r:id="rId10"/>
    <sheet name="الموجودين جدول 11" sheetId="241" r:id="rId11"/>
    <sheet name="موجودين عرب جدول 12" sheetId="242" r:id="rId12"/>
    <sheet name="الموجودين 13" sheetId="243" r:id="rId13"/>
    <sheet name="موجودين عرب14" sheetId="244" r:id="rId14"/>
    <sheet name="ف مستنصرية" sheetId="313" r:id="rId15"/>
    <sheet name="مستنصرية ك مق 15" sheetId="245" r:id="rId16"/>
    <sheet name="مستنصرية مق16" sheetId="247" r:id="rId17"/>
    <sheet name="مستنصرية ك (موج17)" sheetId="249" r:id="rId18"/>
    <sheet name="موجودين عرب 18" sheetId="250" r:id="rId19"/>
    <sheet name="مستنصرية (موج19) (2)" sheetId="341" r:id="rId20"/>
    <sheet name="مستنصرية عرب 20" sheetId="252" r:id="rId21"/>
    <sheet name="ف تكنلوجيا" sheetId="314" r:id="rId22"/>
    <sheet name="تكنولوجية ك مق 21" sheetId="253" r:id="rId23"/>
    <sheet name="عرب تكنلوجيا مق 22" sheetId="254" r:id="rId24"/>
    <sheet name="تكنولوجية 23" sheetId="255" r:id="rId25"/>
    <sheet name="تكنلو 24" sheetId="256" r:id="rId26"/>
    <sheet name="تكنولوجية ك (موج)25" sheetId="257" r:id="rId27"/>
    <sheet name="تكنولوجية (موج)26و27" sheetId="258" r:id="rId28"/>
    <sheet name="ف نهرين" sheetId="315" r:id="rId29"/>
    <sheet name="نهرين ك + عرب28" sheetId="295" r:id="rId30"/>
    <sheet name="نهرين عراقيين وعرب29" sheetId="296" r:id="rId31"/>
    <sheet name="نهرين ك مو + عرب30و31" sheetId="297" r:id="rId32"/>
    <sheet name="نهرين (2)+عرب32و33" sheetId="298" r:id="rId33"/>
    <sheet name="ف العراقية" sheetId="316" r:id="rId34"/>
    <sheet name="العراقية 34" sheetId="299" r:id="rId35"/>
    <sheet name="العراقية352" sheetId="300" r:id="rId36"/>
    <sheet name="العراقية 3+عرب36و37" sheetId="301" r:id="rId37"/>
    <sheet name="العراقية38و39  4" sheetId="302" r:id="rId38"/>
    <sheet name="ف مجلس طبي" sheetId="317" r:id="rId39"/>
    <sheet name="41" sheetId="307" r:id="rId40"/>
    <sheet name="المجلس العراقي طبية41" sheetId="308" r:id="rId41"/>
    <sheet name="المجلس العراقي ك42" sheetId="309" r:id="rId42"/>
    <sheet name="موجودين اقسام43" sheetId="310" r:id="rId43"/>
    <sheet name="ف هيئة عراقية" sheetId="318" r:id="rId44"/>
    <sheet name="جامعة تكنلوجيا المعلومات مق44" sheetId="303" r:id="rId45"/>
    <sheet name="مقبولين اقسام45" sheetId="304" r:id="rId46"/>
    <sheet name="موجودين ك46" sheetId="305" r:id="rId47"/>
    <sheet name="48" sheetId="306" r:id="rId48"/>
    <sheet name="جامعة الموصل" sheetId="352" r:id="rId49"/>
    <sheet name="موصل مق ك48" sheetId="342" r:id="rId50"/>
    <sheet name="موصل مق اقسام49" sheetId="343" r:id="rId51"/>
    <sheet name="موصل مو ك50" sheetId="344" r:id="rId52"/>
    <sheet name="موصل مو اقسام51" sheetId="345" r:id="rId53"/>
    <sheet name="نينوى" sheetId="349" r:id="rId54"/>
    <sheet name="53" sheetId="351" r:id="rId55"/>
    <sheet name="نينوى مقبولين" sheetId="350" r:id="rId56"/>
    <sheet name="ف بصرة" sheetId="319" r:id="rId57"/>
    <sheet name="بصرة ك مق (2)52" sheetId="231" r:id="rId58"/>
    <sheet name="بصرة مق (2)53" sheetId="232" r:id="rId59"/>
    <sheet name="بصرة ك (موج) (2)54" sheetId="233" r:id="rId60"/>
    <sheet name="بصرة (موج) (2)55" sheetId="234" r:id="rId61"/>
    <sheet name="ف كوفة" sheetId="320" r:id="rId62"/>
    <sheet name="59" sheetId="259" r:id="rId63"/>
    <sheet name="كوفة مق عرب57" sheetId="346" r:id="rId64"/>
    <sheet name="كوفة مق(3)58" sheetId="260" r:id="rId65"/>
    <sheet name="كوفة ك (4)59و60" sheetId="261" r:id="rId66"/>
    <sheet name="كوفة موج(4)61" sheetId="262" r:id="rId67"/>
    <sheet name="66" sheetId="347" r:id="rId68"/>
    <sheet name="ف تكريت" sheetId="321" r:id="rId69"/>
    <sheet name="تكريت ك63" sheetId="263" r:id="rId70"/>
    <sheet name="تكريت64" sheetId="264" r:id="rId71"/>
    <sheet name="69" sheetId="265" r:id="rId72"/>
    <sheet name="70" sheetId="266" r:id="rId73"/>
    <sheet name="ف سامراء" sheetId="322" r:id="rId74"/>
    <sheet name=" سامراء 671" sheetId="267" r:id="rId75"/>
    <sheet name="سامراء 268" sheetId="268" r:id="rId76"/>
    <sheet name="سامراء 69   3" sheetId="269" r:id="rId77"/>
    <sheet name="سامراء  470" sheetId="270" r:id="rId78"/>
    <sheet name="ف قادسية" sheetId="323" r:id="rId79"/>
    <sheet name="75" sheetId="271" r:id="rId80"/>
    <sheet name="قادسية72" sheetId="272" r:id="rId81"/>
    <sheet name="قادسية ك (2)" sheetId="273" r:id="rId82"/>
    <sheet name="قادسية (2)" sheetId="274" r:id="rId83"/>
    <sheet name="ف الانبار" sheetId="324" r:id="rId84"/>
    <sheet name="انبار ك" sheetId="275" r:id="rId85"/>
    <sheet name="انبار " sheetId="276" r:id="rId86"/>
    <sheet name="انبار ك (2)" sheetId="277" r:id="rId87"/>
    <sheet name="انبار" sheetId="278" r:id="rId88"/>
    <sheet name="ف فلوجة" sheetId="325" r:id="rId89"/>
    <sheet name="فلوجة ك مق" sheetId="279" r:id="rId90"/>
    <sheet name="فلوجة اقسام مق" sheetId="280" r:id="rId91"/>
    <sheet name="فلوجة ك مو" sheetId="281" r:id="rId92"/>
    <sheet name="فلوجة اقسام مو" sheetId="282" r:id="rId93"/>
    <sheet name="ف بابل" sheetId="326" r:id="rId94"/>
    <sheet name="بابل ك" sheetId="283" r:id="rId95"/>
    <sheet name="بابل" sheetId="284" r:id="rId96"/>
    <sheet name="بابل ك (2)" sheetId="285" r:id="rId97"/>
    <sheet name="بابل (2)" sheetId="286" r:id="rId98"/>
    <sheet name="ف قاسم الخضراء" sheetId="327" r:id="rId99"/>
    <sheet name="قاسم الخضراء  1" sheetId="287" r:id="rId100"/>
    <sheet name="قاسم الخضراء 2" sheetId="288" r:id="rId101"/>
    <sheet name="قاسم الخضراء  3" sheetId="289" r:id="rId102"/>
    <sheet name="قاسم الخضراء 4" sheetId="290" r:id="rId103"/>
    <sheet name="ف ديالى" sheetId="328" r:id="rId104"/>
    <sheet name="ديالى ك (2)" sheetId="291" r:id="rId105"/>
    <sheet name="ديالى (2)" sheetId="292" r:id="rId106"/>
    <sheet name="ديالى ك (3)" sheetId="293" r:id="rId107"/>
    <sheet name="ديالى (4)" sheetId="294" r:id="rId108"/>
    <sheet name="ف كربلاء" sheetId="329" r:id="rId109"/>
    <sheet name="كربلاء 1" sheetId="124" r:id="rId110"/>
    <sheet name="كربلاء 2" sheetId="125" r:id="rId111"/>
    <sheet name="كربلاء ك 3" sheetId="126" r:id="rId112"/>
    <sheet name="كربلاء  4" sheetId="127" r:id="rId113"/>
    <sheet name="ف ذي قار" sheetId="330" r:id="rId114"/>
    <sheet name="ذي قارك 1" sheetId="128" r:id="rId115"/>
    <sheet name="ذي قار 2" sheetId="129" r:id="rId116"/>
    <sheet name="ذي قارك 3" sheetId="130" r:id="rId117"/>
    <sheet name="ذي قار 4" sheetId="131" r:id="rId118"/>
    <sheet name="ف سومر" sheetId="331" r:id="rId119"/>
    <sheet name="سومر1" sheetId="227" r:id="rId120"/>
    <sheet name="سومر2" sheetId="228" r:id="rId121"/>
    <sheet name="سومر3" sheetId="229" r:id="rId122"/>
    <sheet name="سومر4" sheetId="230" r:id="rId123"/>
    <sheet name="ف واسط" sheetId="332" r:id="rId124"/>
    <sheet name="واسط ك 1" sheetId="136" r:id="rId125"/>
    <sheet name="واسط 2" sheetId="137" r:id="rId126"/>
    <sheet name="واسط ك 3" sheetId="138" r:id="rId127"/>
    <sheet name="واسط  4" sheetId="139" r:id="rId128"/>
    <sheet name="ف كركوك" sheetId="333" r:id="rId129"/>
    <sheet name="كركوك ك 1" sheetId="132" r:id="rId130"/>
    <sheet name="كركوك 2" sheetId="133" r:id="rId131"/>
    <sheet name="كركوك ك مو 3" sheetId="134" r:id="rId132"/>
    <sheet name="كركوك 4" sheetId="135" r:id="rId133"/>
    <sheet name="ف ميسان" sheetId="334" r:id="rId134"/>
    <sheet name="ميسان 1" sheetId="144" r:id="rId135"/>
    <sheet name="ميسان  2" sheetId="145" r:id="rId136"/>
    <sheet name="ميسان 3" sheetId="146" r:id="rId137"/>
    <sheet name="ميسان 4" sheetId="147" r:id="rId138"/>
    <sheet name="ف المثنى" sheetId="335" r:id="rId139"/>
    <sheet name="المثنى 119" sheetId="140" r:id="rId140"/>
    <sheet name="المثنى2" sheetId="141" r:id="rId141"/>
    <sheet name="المثنى 3" sheetId="142" r:id="rId142"/>
    <sheet name="المثنى 122" sheetId="143" r:id="rId143"/>
    <sheet name="ف تقنية شمالية" sheetId="336" r:id="rId144"/>
    <sheet name="تقني شمال ك" sheetId="184" r:id="rId145"/>
    <sheet name="تقني شمال اقسام" sheetId="185" r:id="rId146"/>
    <sheet name="تقني شمال مو ك" sheetId="186" r:id="rId147"/>
    <sheet name="تقني شمال مو اقسام" sheetId="187" r:id="rId148"/>
    <sheet name="ف تقني وسطى1" sheetId="337" r:id="rId149"/>
    <sheet name="تقني وسطى ك" sheetId="188" r:id="rId150"/>
    <sheet name="تقني وسط مق اقسام" sheetId="189" r:id="rId151"/>
    <sheet name="تقني وسط مو ك" sheetId="190" r:id="rId152"/>
    <sheet name="تقني وسط مو اقسام" sheetId="191" r:id="rId153"/>
    <sheet name="ف تقني فرات اوسط" sheetId="338" r:id="rId154"/>
    <sheet name="تقني فرات اوسط مق ك" sheetId="192" r:id="rId155"/>
    <sheet name="تقني فرات اوسط مق اقسام" sheetId="193" r:id="rId156"/>
    <sheet name="تقني فرات اوسط مو ك" sheetId="194" r:id="rId157"/>
    <sheet name="تقني فرات اوسط مو اقسام" sheetId="195" r:id="rId158"/>
    <sheet name="ف تقني جنوبي" sheetId="339" r:id="rId159"/>
    <sheet name="تقني جنوبية مق ك" sheetId="196" r:id="rId160"/>
    <sheet name="تقني جنوبية مق اقسام" sheetId="197" r:id="rId161"/>
    <sheet name="تقني جنوبية مو ك" sheetId="198" r:id="rId162"/>
    <sheet name="تقني جنوبية مو اقسام" sheetId="199" r:id="rId163"/>
  </sheets>
  <externalReferences>
    <externalReference r:id="rId164"/>
  </externalReferences>
  <definedNames>
    <definedName name="_GoBack" localSheetId="105">'ديالى (2)'!#REF!</definedName>
    <definedName name="_xlnm.Print_Area" localSheetId="74">' سامراء 671'!$A$1:$N$24</definedName>
    <definedName name="_xlnm.Print_Area" localSheetId="47">'48'!$A$1:$R$24</definedName>
    <definedName name="_xlnm.Print_Area" localSheetId="54">'53'!$A$1:$N$23</definedName>
    <definedName name="_xlnm.Print_Area" localSheetId="62">'59'!$A$1:$N$28</definedName>
    <definedName name="_xlnm.Print_Area" localSheetId="71">'69'!$A$1:$N$25</definedName>
    <definedName name="_xlnm.Print_Area" localSheetId="72">'70'!$A$1:$R$115</definedName>
    <definedName name="_xlnm.Print_Area" localSheetId="79">'75'!$A$1:$N$19</definedName>
    <definedName name="_xlnm.Print_Area" localSheetId="36">'العراقية 3+عرب36و37'!$A$1:$N$27</definedName>
    <definedName name="_xlnm.Print_Area" localSheetId="34">'العراقية 34'!$A$1:$N$27</definedName>
    <definedName name="_xlnm.Print_Area" localSheetId="35">العراقية352!$A$1:$R$57</definedName>
    <definedName name="_xlnm.Print_Area" localSheetId="37">'العراقية38و39  4'!$A$1:$R$68</definedName>
    <definedName name="_xlnm.Print_Area" localSheetId="139">'المثنى 119'!$A$1:$N$26</definedName>
    <definedName name="_xlnm.Print_Area" localSheetId="142">'المثنى 122'!$A$1:$R$26</definedName>
    <definedName name="_xlnm.Print_Area" localSheetId="140">المثنى2!$A$1:$R$25</definedName>
    <definedName name="_xlnm.Print_Area" localSheetId="40">'المجلس العراقي طبية41'!$A$1:$L$85</definedName>
    <definedName name="_xlnm.Print_Area" localSheetId="41">'المجلس العراقي ك42'!$A$1:$H$21</definedName>
    <definedName name="_xlnm.Print_Area" localSheetId="1">'المقبولين - تجميعي شهادة (2)'!$A$1:$N$47</definedName>
    <definedName name="_xlnm.Print_Area" localSheetId="3">'الموجودين - تجميعي شهادة  (2)'!$A$1:$N$45</definedName>
    <definedName name="_xlnm.Print_Area" localSheetId="12">'الموجودين 13'!$A$1:$R$534</definedName>
    <definedName name="_xlnm.Print_Area" localSheetId="10">'الموجودين جدول 11'!$A$1:$N$44</definedName>
    <definedName name="_xlnm.Print_Area" localSheetId="87">انبار!$A$1:$T$69</definedName>
    <definedName name="_xlnm.Print_Area" localSheetId="85">'انبار '!$A$1:$S$71</definedName>
    <definedName name="_xlnm.Print_Area" localSheetId="84">'انبار ك'!$A$1:$N$21</definedName>
    <definedName name="_xlnm.Print_Area" localSheetId="95">بابل!$A$1:$QS$146</definedName>
    <definedName name="_xlnm.Print_Area" localSheetId="97">'بابل (2)'!$A$1:$R$158</definedName>
    <definedName name="_xlnm.Print_Area" localSheetId="94">'بابل ك'!$A$1:$N$25</definedName>
    <definedName name="_xlnm.Print_Area" localSheetId="96">'بابل ك (2)'!$A$1:$N$25</definedName>
    <definedName name="_xlnm.Print_Area" localSheetId="60">'بصرة (موج) (2)55'!$A$1:$R$135</definedName>
    <definedName name="_xlnm.Print_Area" localSheetId="57">'بصرة ك مق (2)52'!$A$1:$N$22</definedName>
    <definedName name="_xlnm.Print_Area" localSheetId="58">'بصرة مق (2)53'!$A$1:$R$123</definedName>
    <definedName name="_xlnm.Print_Area" localSheetId="6">'بغداد ج 7 '!$A$1:$N$43</definedName>
    <definedName name="_xlnm.Print_Area" localSheetId="2">'تجميعي جنسية  (2)'!$A$1:$N$45</definedName>
    <definedName name="_xlnm.Print_Area" localSheetId="4">'تجميعي جنسية (2)'!$A$1:$N$46</definedName>
    <definedName name="_xlnm.Print_Area" localSheetId="159">'تقني جنوبية مق ك'!$A$1:$N$11</definedName>
    <definedName name="_xlnm.Print_Area" localSheetId="162">'تقني جنوبية مو اقسام'!$A$1:$R$18</definedName>
    <definedName name="_xlnm.Print_Area" localSheetId="161">'تقني جنوبية مو ك'!$A$1:$N$21</definedName>
    <definedName name="_xlnm.Print_Area" localSheetId="144">'تقني شمال ك'!$A$1:$N$10</definedName>
    <definedName name="_xlnm.Print_Area" localSheetId="154">'تقني فرات اوسط مق ك'!$A$1:$N$25</definedName>
    <definedName name="_xlnm.Print_Area" localSheetId="157">'تقني فرات اوسط مو اقسام'!$A$1:$R$16</definedName>
    <definedName name="_xlnm.Print_Area" localSheetId="156">'تقني فرات اوسط مو ك'!$A$1:$N$16</definedName>
    <definedName name="_xlnm.Print_Area" localSheetId="152">'تقني وسط مو اقسام'!$A$1:$R$37</definedName>
    <definedName name="_xlnm.Print_Area" localSheetId="69">'تكريت ك63'!$A$1:$N$24</definedName>
    <definedName name="_xlnm.Print_Area" localSheetId="70">تكريت64!$A$1:$R$126</definedName>
    <definedName name="_xlnm.Print_Area" localSheetId="27">'تكنولوجية (موج)26و27'!$A$1:$S$120</definedName>
    <definedName name="_xlnm.Print_Area" localSheetId="24">'تكنولوجية 23'!$A$1:$R$106</definedName>
    <definedName name="_xlnm.Print_Area" localSheetId="26">'تكنولوجية ك (موج)25'!$A$1:$N$39</definedName>
    <definedName name="_xlnm.Print_Area" localSheetId="22">'تكنولوجية ك مق 21'!$A$1:$N$22</definedName>
    <definedName name="_xlnm.Print_Area" localSheetId="44">'جامعة تكنلوجيا المعلومات مق44'!$A$1:$N$26</definedName>
    <definedName name="_xlnm.Print_Area" localSheetId="105">'ديالى (2)'!$A$1:$R$68</definedName>
    <definedName name="_xlnm.Print_Area" localSheetId="107">'ديالى (4)'!$A$1:$R$87</definedName>
    <definedName name="_xlnm.Print_Area" localSheetId="104">'ديالى ك (2)'!$A$1:$N$18</definedName>
    <definedName name="_xlnm.Print_Area" localSheetId="106">'ديالى ك (3)'!$A$1:$N$18</definedName>
    <definedName name="_xlnm.Print_Area" localSheetId="115">'ذي قار 2'!$A$1:$R$51</definedName>
    <definedName name="_xlnm.Print_Area" localSheetId="117">'ذي قار 4'!$A$1:$R$59</definedName>
    <definedName name="_xlnm.Print_Area" localSheetId="114">'ذي قارك 1'!$A$1:$N$18</definedName>
    <definedName name="_xlnm.Print_Area" localSheetId="116">'ذي قارك 3'!$A$1:$N$22</definedName>
    <definedName name="_xlnm.Print_Area" localSheetId="77">'سامراء  470'!$A$1:$R$25</definedName>
    <definedName name="_xlnm.Print_Area" localSheetId="75">'سامراء 268'!$A$1:$R$24</definedName>
    <definedName name="_xlnm.Print_Area" localSheetId="76">'سامراء 69   3'!$A$1:$N$24</definedName>
    <definedName name="_xlnm.Print_Area" localSheetId="119">سومر1!$A$1:$N$19</definedName>
    <definedName name="_xlnm.Print_Area" localSheetId="120">سومر2!$A$1:$R$23</definedName>
    <definedName name="_xlnm.Print_Area" localSheetId="121">سومر3!$A$1:$N$20</definedName>
    <definedName name="_xlnm.Print_Area" localSheetId="122">سومر4!$A$1:$R$15</definedName>
    <definedName name="_xlnm.Print_Area" localSheetId="23">'عرب تكنلوجيا مق 22'!$A$1:$O$18</definedName>
    <definedName name="_xlnm.Print_Area" localSheetId="33">'ف العراقية'!$A$1:$M$25</definedName>
    <definedName name="_xlnm.Print_Area" localSheetId="5">'ف بغداد'!$A$1:$M$16</definedName>
    <definedName name="_xlnm.Print_Area" localSheetId="21">'ف تكنلوجيا'!$A$1:$M$32</definedName>
    <definedName name="_xlnm.Print_Area" localSheetId="78">'ف قادسية'!$A$1:$M$17</definedName>
    <definedName name="_xlnm.Print_Area" localSheetId="38">'ف مجلس طبي'!$A$1:$M$22</definedName>
    <definedName name="_xlnm.Print_Area" localSheetId="14">'ف مستنصرية'!$A$1:$M$32</definedName>
    <definedName name="_xlnm.Print_Area" localSheetId="28">'ف نهرين'!$A$1:$M$22</definedName>
    <definedName name="_xlnm.Print_Area" localSheetId="0">ف1!$A$1:$M$32</definedName>
    <definedName name="_xlnm.Print_Area" localSheetId="90">'فلوجة اقسام مق'!$A$1:$R$14</definedName>
    <definedName name="_xlnm.Print_Area" localSheetId="92">'فلوجة اقسام مو'!$A$1:$R$13</definedName>
    <definedName name="_xlnm.Print_Area" localSheetId="89">'فلوجة ك مق'!$A$1:$N$13</definedName>
    <definedName name="_xlnm.Print_Area" localSheetId="91">'فلوجة ك مو'!$A$1:$N$13</definedName>
    <definedName name="_xlnm.Print_Area" localSheetId="81">'قادسية ك (2)'!$A$1:$N$21</definedName>
    <definedName name="_xlnm.Print_Area" localSheetId="80">قادسية72!$A$1:$R$51</definedName>
    <definedName name="_xlnm.Print_Area" localSheetId="99">'قاسم الخضراء  1'!$A$1:$N$21</definedName>
    <definedName name="_xlnm.Print_Area" localSheetId="101">'قاسم الخضراء  3'!$A$1:$N$26</definedName>
    <definedName name="_xlnm.Print_Area" localSheetId="102">'قاسم الخضراء 4'!$A$1:$R$23</definedName>
    <definedName name="_xlnm.Print_Area" localSheetId="112">'كربلاء  4'!$A$1:$R$59</definedName>
    <definedName name="_xlnm.Print_Area" localSheetId="109">'كربلاء 1'!$A$1:$N$20</definedName>
    <definedName name="_xlnm.Print_Area" localSheetId="110">'كربلاء 2'!$A$1:$R$63</definedName>
    <definedName name="_xlnm.Print_Area" localSheetId="111">'كربلاء ك 3'!$A$1:$N$20</definedName>
    <definedName name="_xlnm.Print_Area" localSheetId="130">'كركوك 2'!$A$1:$R$22</definedName>
    <definedName name="_xlnm.Print_Area" localSheetId="132">'كركوك 4'!$A$1:$R$24</definedName>
    <definedName name="_xlnm.Print_Area" localSheetId="129">'كركوك ك 1'!$A$1:$N$15</definedName>
    <definedName name="_xlnm.Print_Area" localSheetId="131">'كركوك ك مو 3'!$A$1:$N$16</definedName>
    <definedName name="_xlnm.Print_Area" localSheetId="65">'كوفة ك (4)59و60'!$A$1:$N$47</definedName>
    <definedName name="_xlnm.Print_Area" localSheetId="63">'كوفة مق عرب57'!$A$1:$N$10</definedName>
    <definedName name="_xlnm.Print_Area" localSheetId="64">'كوفة مق(3)58'!$A$1:$R$147</definedName>
    <definedName name="_xlnm.Print_Area" localSheetId="66">'كوفة موج(4)61'!$A$1:$R$121</definedName>
    <definedName name="_xlnm.Print_Area" localSheetId="19">'مستنصرية (موج19) (2)'!$A$1:$R$166</definedName>
    <definedName name="_xlnm.Print_Area" localSheetId="17">'مستنصرية ك (موج17)'!$A$1:$N$22</definedName>
    <definedName name="_xlnm.Print_Area" localSheetId="15">'مستنصرية ك مق 15'!$A$1:$O$22</definedName>
    <definedName name="_xlnm.Print_Area" localSheetId="16">'مستنصرية مق16'!$A$1:$R$158</definedName>
    <definedName name="_xlnm.Print_Area" localSheetId="45">'مقبولين اقسام45'!$A$1:$R$9</definedName>
    <definedName name="_xlnm.Print_Area" localSheetId="8">'مقبولين جدول 9'!$A$1:$R$407</definedName>
    <definedName name="_xlnm.Print_Area" localSheetId="7">'مقبولين عرب8'!$A$1:$N$18</definedName>
    <definedName name="_xlnm.Print_Area" localSheetId="42">'موجودين اقسام43'!$A$1:$L$83</definedName>
    <definedName name="_xlnm.Print_Area" localSheetId="13">'موجودين عرب14'!$A$1:$R$26</definedName>
    <definedName name="_xlnm.Print_Area" localSheetId="46">'موجودين ك46'!$A$1:$N$20</definedName>
    <definedName name="_xlnm.Print_Area" localSheetId="135">'ميسان  2'!$A$1:$R$23</definedName>
    <definedName name="_xlnm.Print_Area" localSheetId="134">'ميسان 1'!$A$1:$N$22</definedName>
    <definedName name="_xlnm.Print_Area" localSheetId="136">'ميسان 3'!$A$1:$N$21</definedName>
    <definedName name="_xlnm.Print_Area" localSheetId="137">'ميسان 4'!$A$1:$R$20</definedName>
    <definedName name="_xlnm.Print_Area" localSheetId="29">'نهرين ك + عرب28'!$A$1:$N$23</definedName>
    <definedName name="_xlnm.Print_Area" localSheetId="31">'نهرين ك مو + عرب30و31'!$A$1:$N$57</definedName>
    <definedName name="_xlnm.Print_Area" localSheetId="125">'واسط 2'!$A$1:$R$55</definedName>
    <definedName name="_xlnm.Print_Area" localSheetId="124">'واسط ك 1'!$A$1:$N$23</definedName>
    <definedName name="_xlnm.Print_Area" localSheetId="126">'واسط ك 3'!$A$1:$N$23</definedName>
  </definedNames>
  <calcPr calcId="144525"/>
  <fileRecoveryPr autoRecover="0"/>
</workbook>
</file>

<file path=xl/calcChain.xml><?xml version="1.0" encoding="utf-8"?>
<calcChain xmlns="http://schemas.openxmlformats.org/spreadsheetml/2006/main">
  <c r="E45" i="238" l="1"/>
  <c r="F45" i="238"/>
  <c r="D11" i="238"/>
  <c r="C45" i="238"/>
  <c r="D45" i="238"/>
  <c r="G45" i="238"/>
  <c r="H45" i="238"/>
  <c r="I45" i="238"/>
  <c r="J45" i="238"/>
  <c r="K45" i="238"/>
  <c r="L45" i="238"/>
  <c r="B45" i="238"/>
  <c r="M11" i="238"/>
  <c r="M45" i="238" s="1"/>
  <c r="M11" i="235"/>
  <c r="M47" i="235"/>
  <c r="N8" i="290" l="1"/>
  <c r="N9" i="290"/>
  <c r="O9" i="290"/>
  <c r="N10" i="290"/>
  <c r="O10" i="290"/>
  <c r="N11" i="290"/>
  <c r="O11" i="290"/>
  <c r="N12" i="290"/>
  <c r="O12" i="290"/>
  <c r="N13" i="290"/>
  <c r="O13" i="290"/>
  <c r="O14" i="290"/>
  <c r="O15" i="290"/>
  <c r="O16" i="290"/>
  <c r="O17" i="290"/>
  <c r="N9" i="288"/>
  <c r="N10" i="288"/>
  <c r="N11" i="288"/>
  <c r="N12" i="288"/>
  <c r="N13" i="288"/>
  <c r="F129" i="286"/>
  <c r="M53" i="234" l="1"/>
  <c r="F84" i="296" l="1"/>
  <c r="O9" i="350" l="1"/>
  <c r="N9" i="350"/>
  <c r="M9" i="350"/>
  <c r="O13" i="294" l="1"/>
  <c r="N13" i="294"/>
  <c r="M13" i="294"/>
  <c r="M62" i="298" l="1"/>
  <c r="O62" i="298" s="1"/>
  <c r="N62" i="298"/>
  <c r="M64" i="298"/>
  <c r="O64" i="298" s="1"/>
  <c r="N64" i="298"/>
  <c r="M65" i="298"/>
  <c r="O65" i="298" s="1"/>
  <c r="N65" i="298"/>
  <c r="M66" i="298"/>
  <c r="O66" i="298" s="1"/>
  <c r="N66" i="298"/>
  <c r="M68" i="298"/>
  <c r="O68" i="298" s="1"/>
  <c r="N68" i="298"/>
  <c r="M70" i="298"/>
  <c r="O70" i="298" s="1"/>
  <c r="N70" i="298"/>
  <c r="M71" i="298"/>
  <c r="O71" i="298" s="1"/>
  <c r="N71" i="298"/>
  <c r="M72" i="298"/>
  <c r="O72" i="298" s="1"/>
  <c r="N72" i="298"/>
  <c r="M73" i="298"/>
  <c r="O73" i="298" s="1"/>
  <c r="N73" i="298"/>
  <c r="M75" i="298"/>
  <c r="O75" i="298" s="1"/>
  <c r="N75" i="298"/>
  <c r="M76" i="298"/>
  <c r="O76" i="298" s="1"/>
  <c r="N76" i="298"/>
  <c r="O77" i="298"/>
  <c r="N77" i="298"/>
  <c r="M78" i="298"/>
  <c r="O78" i="298" s="1"/>
  <c r="N78" i="298"/>
  <c r="N61" i="298"/>
  <c r="M61" i="298"/>
  <c r="L62" i="298"/>
  <c r="L64" i="298"/>
  <c r="L65" i="298"/>
  <c r="L66" i="298"/>
  <c r="L68" i="298"/>
  <c r="L70" i="298"/>
  <c r="L71" i="298"/>
  <c r="L72" i="298"/>
  <c r="L73" i="298"/>
  <c r="L75" i="298"/>
  <c r="L76" i="298"/>
  <c r="L77" i="298"/>
  <c r="L78" i="298"/>
  <c r="L61" i="298"/>
  <c r="I62" i="298"/>
  <c r="I64" i="298"/>
  <c r="I65" i="298"/>
  <c r="I66" i="298"/>
  <c r="I68" i="298"/>
  <c r="I70" i="298"/>
  <c r="I71" i="298"/>
  <c r="I72" i="298"/>
  <c r="I73" i="298"/>
  <c r="I75" i="298"/>
  <c r="I76" i="298"/>
  <c r="I78" i="298"/>
  <c r="I61" i="298"/>
  <c r="F62" i="298"/>
  <c r="F64" i="298"/>
  <c r="F65" i="298"/>
  <c r="F66" i="298"/>
  <c r="F68" i="298"/>
  <c r="F70" i="298"/>
  <c r="F71" i="298"/>
  <c r="F72" i="298"/>
  <c r="F73" i="298"/>
  <c r="F75" i="298"/>
  <c r="F76" i="298"/>
  <c r="F77" i="298"/>
  <c r="F78" i="298"/>
  <c r="F61" i="298"/>
  <c r="J9" i="295"/>
  <c r="J10" i="295"/>
  <c r="J11" i="295"/>
  <c r="J12" i="295"/>
  <c r="J13" i="295"/>
  <c r="J14" i="295"/>
  <c r="J15" i="295"/>
  <c r="J16" i="295"/>
  <c r="J8" i="295"/>
  <c r="M69" i="296"/>
  <c r="O69" i="296" s="1"/>
  <c r="N69" i="296"/>
  <c r="M71" i="296"/>
  <c r="N71" i="296"/>
  <c r="M72" i="296"/>
  <c r="N72" i="296"/>
  <c r="O72" i="296" s="1"/>
  <c r="M73" i="296"/>
  <c r="N73" i="296"/>
  <c r="M75" i="296"/>
  <c r="O75" i="296" s="1"/>
  <c r="N75" i="296"/>
  <c r="M77" i="296"/>
  <c r="N77" i="296"/>
  <c r="M78" i="296"/>
  <c r="N78" i="296"/>
  <c r="M79" i="296"/>
  <c r="N79" i="296"/>
  <c r="M80" i="296"/>
  <c r="N80" i="296"/>
  <c r="O80" i="296" s="1"/>
  <c r="M84" i="296"/>
  <c r="N84" i="296"/>
  <c r="O84" i="296" s="1"/>
  <c r="M85" i="296"/>
  <c r="O85" i="296" s="1"/>
  <c r="N85" i="296"/>
  <c r="N68" i="296"/>
  <c r="M68" i="296"/>
  <c r="O68" i="296" s="1"/>
  <c r="L69" i="296"/>
  <c r="L71" i="296"/>
  <c r="L72" i="296"/>
  <c r="L73" i="296"/>
  <c r="L75" i="296"/>
  <c r="L77" i="296"/>
  <c r="L78" i="296"/>
  <c r="L79" i="296"/>
  <c r="L80" i="296"/>
  <c r="L82" i="296"/>
  <c r="L83" i="296"/>
  <c r="L84" i="296"/>
  <c r="L85" i="296"/>
  <c r="L68" i="296"/>
  <c r="I69" i="296"/>
  <c r="I71" i="296"/>
  <c r="I72" i="296"/>
  <c r="I73" i="296"/>
  <c r="I75" i="296"/>
  <c r="I77" i="296"/>
  <c r="I78" i="296"/>
  <c r="I79" i="296"/>
  <c r="I80" i="296"/>
  <c r="I82" i="296"/>
  <c r="I83" i="296"/>
  <c r="I84" i="296"/>
  <c r="I85" i="296"/>
  <c r="I68" i="296"/>
  <c r="F69" i="296"/>
  <c r="F71" i="296"/>
  <c r="F72" i="296"/>
  <c r="F73" i="296"/>
  <c r="F75" i="296"/>
  <c r="F77" i="296"/>
  <c r="F78" i="296"/>
  <c r="F79" i="296"/>
  <c r="F80" i="296"/>
  <c r="F85" i="296"/>
  <c r="F68" i="296"/>
  <c r="M39" i="296"/>
  <c r="N39" i="296"/>
  <c r="M40" i="296"/>
  <c r="N40" i="296"/>
  <c r="O40" i="296" s="1"/>
  <c r="M41" i="296"/>
  <c r="N41" i="296"/>
  <c r="M42" i="296"/>
  <c r="N42" i="296"/>
  <c r="O42" i="296" s="1"/>
  <c r="M43" i="296"/>
  <c r="N43" i="296"/>
  <c r="M44" i="296"/>
  <c r="N44" i="296"/>
  <c r="O44" i="296" s="1"/>
  <c r="M45" i="296"/>
  <c r="N45" i="296"/>
  <c r="M55" i="296"/>
  <c r="N55" i="296"/>
  <c r="N38" i="296"/>
  <c r="M38" i="296"/>
  <c r="O38" i="296" s="1"/>
  <c r="L39" i="296"/>
  <c r="L40" i="296"/>
  <c r="L41" i="296"/>
  <c r="L42" i="296"/>
  <c r="L43" i="296"/>
  <c r="L44" i="296"/>
  <c r="L45" i="296"/>
  <c r="L47" i="296"/>
  <c r="L48" i="296"/>
  <c r="L50" i="296"/>
  <c r="L51" i="296"/>
  <c r="L52" i="296"/>
  <c r="L53" i="296"/>
  <c r="L55" i="296"/>
  <c r="L38" i="296"/>
  <c r="I39" i="296"/>
  <c r="I40" i="296"/>
  <c r="I41" i="296"/>
  <c r="I42" i="296"/>
  <c r="I43" i="296"/>
  <c r="I44" i="296"/>
  <c r="I45" i="296"/>
  <c r="I47" i="296"/>
  <c r="I48" i="296"/>
  <c r="I50" i="296"/>
  <c r="I51" i="296"/>
  <c r="I52" i="296"/>
  <c r="I53" i="296"/>
  <c r="I55" i="296"/>
  <c r="I38" i="296"/>
  <c r="F39" i="296"/>
  <c r="F40" i="296"/>
  <c r="F41" i="296"/>
  <c r="F42" i="296"/>
  <c r="F43" i="296"/>
  <c r="F44" i="296"/>
  <c r="F45" i="296"/>
  <c r="F55" i="296"/>
  <c r="F38" i="296"/>
  <c r="M9" i="296"/>
  <c r="O9" i="296" s="1"/>
  <c r="N9" i="296"/>
  <c r="M10" i="296"/>
  <c r="O10" i="296" s="1"/>
  <c r="N10" i="296"/>
  <c r="M12" i="296"/>
  <c r="O12" i="296" s="1"/>
  <c r="N12" i="296"/>
  <c r="M13" i="296"/>
  <c r="O13" i="296" s="1"/>
  <c r="N13" i="296"/>
  <c r="M15" i="296"/>
  <c r="O15" i="296" s="1"/>
  <c r="N15" i="296"/>
  <c r="M16" i="296"/>
  <c r="O16" i="296" s="1"/>
  <c r="N16" i="296"/>
  <c r="M23" i="296"/>
  <c r="O23" i="296" s="1"/>
  <c r="N23" i="296"/>
  <c r="N8" i="296"/>
  <c r="M8" i="296"/>
  <c r="L9" i="296"/>
  <c r="L10" i="296"/>
  <c r="L12" i="296"/>
  <c r="L13" i="296"/>
  <c r="L15" i="296"/>
  <c r="L16" i="296"/>
  <c r="L18" i="296"/>
  <c r="L19" i="296"/>
  <c r="L20" i="296"/>
  <c r="L22" i="296"/>
  <c r="L23" i="296"/>
  <c r="L8" i="296"/>
  <c r="I9" i="296"/>
  <c r="I10" i="296"/>
  <c r="I12" i="296"/>
  <c r="I13" i="296"/>
  <c r="I15" i="296"/>
  <c r="I16" i="296"/>
  <c r="I18" i="296"/>
  <c r="I19" i="296"/>
  <c r="I20" i="296"/>
  <c r="I22" i="296"/>
  <c r="I23" i="296"/>
  <c r="I8" i="296"/>
  <c r="F9" i="296"/>
  <c r="F10" i="296"/>
  <c r="F12" i="296"/>
  <c r="F13" i="296"/>
  <c r="F15" i="296"/>
  <c r="F16" i="296"/>
  <c r="F23" i="296"/>
  <c r="F8" i="296"/>
  <c r="O61" i="298" l="1"/>
  <c r="O78" i="296"/>
  <c r="O55" i="296"/>
  <c r="O45" i="296"/>
  <c r="O43" i="296"/>
  <c r="O41" i="296"/>
  <c r="O39" i="296"/>
  <c r="O79" i="296"/>
  <c r="O77" i="296"/>
  <c r="O73" i="296"/>
  <c r="O71" i="296"/>
  <c r="O8" i="296"/>
  <c r="M139" i="286" l="1"/>
  <c r="O139" i="286" s="1"/>
  <c r="N139" i="286"/>
  <c r="M140" i="286"/>
  <c r="O140" i="286" s="1"/>
  <c r="N140" i="286"/>
  <c r="N138" i="286"/>
  <c r="M138" i="286"/>
  <c r="O138" i="286" s="1"/>
  <c r="L139" i="286"/>
  <c r="L140" i="286"/>
  <c r="L142" i="286"/>
  <c r="L143" i="286"/>
  <c r="L144" i="286"/>
  <c r="L145" i="286"/>
  <c r="L146" i="286"/>
  <c r="L148" i="286"/>
  <c r="L149" i="286"/>
  <c r="L151" i="286"/>
  <c r="L153" i="286"/>
  <c r="L154" i="286"/>
  <c r="L138" i="286"/>
  <c r="I139" i="286"/>
  <c r="I140" i="286"/>
  <c r="I142" i="286"/>
  <c r="I143" i="286"/>
  <c r="I144" i="286"/>
  <c r="I145" i="286"/>
  <c r="I146" i="286"/>
  <c r="I148" i="286"/>
  <c r="I149" i="286"/>
  <c r="I151" i="286"/>
  <c r="I153" i="286"/>
  <c r="I154" i="286"/>
  <c r="I138" i="286"/>
  <c r="F139" i="286"/>
  <c r="F140" i="286"/>
  <c r="F138" i="286"/>
  <c r="M116" i="286"/>
  <c r="O116" i="286" s="1"/>
  <c r="N116" i="286"/>
  <c r="M117" i="286"/>
  <c r="O117" i="286" s="1"/>
  <c r="N117" i="286"/>
  <c r="M118" i="286"/>
  <c r="O118" i="286" s="1"/>
  <c r="N118" i="286"/>
  <c r="M120" i="286"/>
  <c r="O120" i="286" s="1"/>
  <c r="N120" i="286"/>
  <c r="M121" i="286"/>
  <c r="O121" i="286" s="1"/>
  <c r="N121" i="286"/>
  <c r="M122" i="286"/>
  <c r="O122" i="286" s="1"/>
  <c r="N122" i="286"/>
  <c r="M123" i="286"/>
  <c r="O123" i="286" s="1"/>
  <c r="N123" i="286"/>
  <c r="M124" i="286"/>
  <c r="O124" i="286" s="1"/>
  <c r="N124" i="286"/>
  <c r="N115" i="286"/>
  <c r="M115" i="286"/>
  <c r="O115" i="286" s="1"/>
  <c r="L116" i="286"/>
  <c r="L117" i="286"/>
  <c r="L118" i="286"/>
  <c r="L120" i="286"/>
  <c r="L121" i="286"/>
  <c r="L122" i="286"/>
  <c r="L123" i="286"/>
  <c r="L124" i="286"/>
  <c r="L126" i="286"/>
  <c r="L128" i="286"/>
  <c r="L115" i="286"/>
  <c r="I116" i="286"/>
  <c r="I117" i="286"/>
  <c r="I118" i="286"/>
  <c r="I120" i="286"/>
  <c r="I121" i="286"/>
  <c r="I122" i="286"/>
  <c r="I123" i="286"/>
  <c r="I124" i="286"/>
  <c r="I126" i="286"/>
  <c r="I128" i="286"/>
  <c r="I115" i="286"/>
  <c r="F116" i="286"/>
  <c r="F117" i="286"/>
  <c r="F118" i="286"/>
  <c r="F120" i="286"/>
  <c r="F121" i="286"/>
  <c r="F122" i="286"/>
  <c r="F123" i="286"/>
  <c r="F124" i="286"/>
  <c r="F115" i="286"/>
  <c r="M88" i="286"/>
  <c r="O88" i="286" s="1"/>
  <c r="N88" i="286"/>
  <c r="M89" i="286"/>
  <c r="O89" i="286" s="1"/>
  <c r="N89" i="286"/>
  <c r="M95" i="286"/>
  <c r="O95" i="286" s="1"/>
  <c r="N95" i="286"/>
  <c r="M96" i="286"/>
  <c r="O96" i="286" s="1"/>
  <c r="N96" i="286"/>
  <c r="N87" i="286"/>
  <c r="M87" i="286"/>
  <c r="O87" i="286" s="1"/>
  <c r="L88" i="286"/>
  <c r="L89" i="286"/>
  <c r="L95" i="286"/>
  <c r="L96" i="286"/>
  <c r="L98" i="286"/>
  <c r="L99" i="286"/>
  <c r="L100" i="286"/>
  <c r="L102" i="286"/>
  <c r="L103" i="286"/>
  <c r="L87" i="286"/>
  <c r="I88" i="286"/>
  <c r="I89" i="286"/>
  <c r="I91" i="286"/>
  <c r="I92" i="286"/>
  <c r="I95" i="286"/>
  <c r="I96" i="286"/>
  <c r="I98" i="286"/>
  <c r="I99" i="286"/>
  <c r="I100" i="286"/>
  <c r="I102" i="286"/>
  <c r="I103" i="286"/>
  <c r="I87" i="286"/>
  <c r="F88" i="286"/>
  <c r="F89" i="286"/>
  <c r="F91" i="286"/>
  <c r="F92" i="286"/>
  <c r="F95" i="286"/>
  <c r="F96" i="286"/>
  <c r="F87" i="286"/>
  <c r="N59" i="286"/>
  <c r="M59" i="286"/>
  <c r="O59" i="286" s="1"/>
  <c r="L60" i="286"/>
  <c r="L61" i="286"/>
  <c r="L64" i="286"/>
  <c r="L65" i="286"/>
  <c r="L67" i="286"/>
  <c r="L68" i="286"/>
  <c r="L69" i="286"/>
  <c r="L70" i="286"/>
  <c r="L72" i="286"/>
  <c r="L73" i="286"/>
  <c r="L74" i="286"/>
  <c r="L76" i="286"/>
  <c r="L77" i="286"/>
  <c r="L78" i="286"/>
  <c r="L59" i="286"/>
  <c r="I60" i="286"/>
  <c r="I61" i="286"/>
  <c r="I64" i="286"/>
  <c r="I65" i="286"/>
  <c r="I67" i="286"/>
  <c r="I68" i="286"/>
  <c r="I69" i="286"/>
  <c r="I70" i="286"/>
  <c r="I72" i="286"/>
  <c r="I73" i="286"/>
  <c r="I74" i="286"/>
  <c r="I76" i="286"/>
  <c r="I77" i="286"/>
  <c r="I78" i="286"/>
  <c r="I59" i="286"/>
  <c r="F60" i="286"/>
  <c r="F61" i="286"/>
  <c r="F64" i="286"/>
  <c r="F65" i="286"/>
  <c r="F70" i="286"/>
  <c r="F72" i="286"/>
  <c r="F73" i="286"/>
  <c r="F74" i="286"/>
  <c r="F76" i="286"/>
  <c r="F77" i="286"/>
  <c r="F78" i="286"/>
  <c r="F59" i="286"/>
  <c r="N34" i="286"/>
  <c r="M34" i="286"/>
  <c r="O34" i="286" s="1"/>
  <c r="L35" i="286"/>
  <c r="L36" i="286"/>
  <c r="L37" i="286"/>
  <c r="L38" i="286"/>
  <c r="L39" i="286"/>
  <c r="L40" i="286"/>
  <c r="L41" i="286"/>
  <c r="L43" i="286"/>
  <c r="L44" i="286"/>
  <c r="L46" i="286"/>
  <c r="L47" i="286"/>
  <c r="L48" i="286"/>
  <c r="L49" i="286"/>
  <c r="L34" i="286"/>
  <c r="I35" i="286"/>
  <c r="I36" i="286"/>
  <c r="I37" i="286"/>
  <c r="I38" i="286"/>
  <c r="I39" i="286"/>
  <c r="I40" i="286"/>
  <c r="I41" i="286"/>
  <c r="I43" i="286"/>
  <c r="I44" i="286"/>
  <c r="I46" i="286"/>
  <c r="I47" i="286"/>
  <c r="I48" i="286"/>
  <c r="I49" i="286"/>
  <c r="I51" i="286"/>
  <c r="I52" i="286"/>
  <c r="I34" i="286"/>
  <c r="F35" i="286"/>
  <c r="F36" i="286"/>
  <c r="F37" i="286"/>
  <c r="F38" i="286"/>
  <c r="F39" i="286"/>
  <c r="F40" i="286"/>
  <c r="F41" i="286"/>
  <c r="F43" i="286"/>
  <c r="F44" i="286"/>
  <c r="F34" i="286"/>
  <c r="M9" i="286"/>
  <c r="N9" i="286"/>
  <c r="M10" i="286"/>
  <c r="N10" i="286"/>
  <c r="M11" i="286"/>
  <c r="N11" i="286"/>
  <c r="M12" i="286"/>
  <c r="N12" i="286"/>
  <c r="M13" i="286"/>
  <c r="N13" i="286"/>
  <c r="M14" i="286"/>
  <c r="N14" i="286"/>
  <c r="M15" i="286"/>
  <c r="N15" i="286"/>
  <c r="M16" i="286"/>
  <c r="N16" i="286"/>
  <c r="M19" i="286"/>
  <c r="N19" i="286"/>
  <c r="M20" i="286"/>
  <c r="N20" i="286"/>
  <c r="M21" i="286"/>
  <c r="N21" i="286"/>
  <c r="M22" i="286"/>
  <c r="N22" i="286"/>
  <c r="M23" i="286"/>
  <c r="N23" i="286"/>
  <c r="M24" i="286"/>
  <c r="N24" i="286"/>
  <c r="N8" i="286"/>
  <c r="M8" i="286"/>
  <c r="L9" i="286"/>
  <c r="O9" i="286" s="1"/>
  <c r="L10" i="286"/>
  <c r="O10" i="286" s="1"/>
  <c r="L11" i="286"/>
  <c r="O11" i="286" s="1"/>
  <c r="L12" i="286"/>
  <c r="O12" i="286" s="1"/>
  <c r="L13" i="286"/>
  <c r="O13" i="286" s="1"/>
  <c r="L14" i="286"/>
  <c r="O14" i="286" s="1"/>
  <c r="L15" i="286"/>
  <c r="O15" i="286" s="1"/>
  <c r="L16" i="286"/>
  <c r="O16" i="286" s="1"/>
  <c r="L19" i="286"/>
  <c r="O19" i="286" s="1"/>
  <c r="L20" i="286"/>
  <c r="O20" i="286" s="1"/>
  <c r="L21" i="286"/>
  <c r="O21" i="286" s="1"/>
  <c r="L22" i="286"/>
  <c r="O22" i="286" s="1"/>
  <c r="L23" i="286"/>
  <c r="O23" i="286" s="1"/>
  <c r="L24" i="286"/>
  <c r="O24" i="286" s="1"/>
  <c r="L8" i="286"/>
  <c r="O8" i="286" s="1"/>
  <c r="I9" i="286"/>
  <c r="I10" i="286"/>
  <c r="I11" i="286"/>
  <c r="I12" i="286"/>
  <c r="I13" i="286"/>
  <c r="I14" i="286"/>
  <c r="I15" i="286"/>
  <c r="I16" i="286"/>
  <c r="I19" i="286"/>
  <c r="I20" i="286"/>
  <c r="I21" i="286"/>
  <c r="I22" i="286"/>
  <c r="I23" i="286"/>
  <c r="I24" i="286"/>
  <c r="I8" i="286"/>
  <c r="F9" i="286"/>
  <c r="F10" i="286"/>
  <c r="F11" i="286"/>
  <c r="F12" i="286"/>
  <c r="F13" i="286"/>
  <c r="F14" i="286"/>
  <c r="F15" i="286"/>
  <c r="F16" i="286"/>
  <c r="F19" i="286"/>
  <c r="F20" i="286"/>
  <c r="F21" i="286"/>
  <c r="F22" i="286"/>
  <c r="F23" i="286"/>
  <c r="F24" i="286"/>
  <c r="F8" i="286"/>
  <c r="I51" i="343" l="1"/>
  <c r="M61" i="343"/>
  <c r="N8" i="350" l="1"/>
  <c r="M8" i="350"/>
  <c r="O8" i="350" s="1"/>
  <c r="I8" i="350"/>
  <c r="L8" i="351"/>
  <c r="K8" i="351"/>
  <c r="K9" i="351" s="1"/>
  <c r="G8" i="351"/>
  <c r="G9" i="351" s="1"/>
  <c r="J9" i="351"/>
  <c r="I9" i="351"/>
  <c r="H9" i="351"/>
  <c r="F9" i="351"/>
  <c r="E9" i="351"/>
  <c r="D9" i="351"/>
  <c r="C9" i="351"/>
  <c r="B9" i="351"/>
  <c r="L9" i="351"/>
  <c r="M8" i="351" l="1"/>
  <c r="M9" i="351" s="1"/>
  <c r="L99" i="341"/>
  <c r="O37" i="341"/>
  <c r="L96" i="341"/>
  <c r="N135" i="341"/>
  <c r="E343" i="243" l="1"/>
  <c r="F343" i="243"/>
  <c r="G343" i="243"/>
  <c r="H343" i="243"/>
  <c r="I343" i="243"/>
  <c r="J343" i="243"/>
  <c r="K343" i="243"/>
  <c r="L343" i="243"/>
  <c r="D343" i="243"/>
  <c r="O10" i="350"/>
  <c r="N10" i="350"/>
  <c r="M10" i="350"/>
  <c r="L10" i="350"/>
  <c r="K10" i="350"/>
  <c r="J10" i="350"/>
  <c r="I10" i="350"/>
  <c r="H10" i="350"/>
  <c r="G10" i="350"/>
  <c r="F10" i="350"/>
  <c r="E10" i="350"/>
  <c r="D10" i="350"/>
  <c r="N9" i="278" l="1"/>
  <c r="O9" i="278"/>
  <c r="P9" i="278"/>
  <c r="E14" i="296" l="1"/>
  <c r="E12" i="348" l="1"/>
  <c r="F12" i="348"/>
  <c r="G12" i="348"/>
  <c r="H12" i="348"/>
  <c r="I12" i="348"/>
  <c r="J12" i="348"/>
  <c r="K12" i="348"/>
  <c r="L12" i="348"/>
  <c r="M12" i="348"/>
  <c r="D12" i="348"/>
  <c r="O11" i="348"/>
  <c r="O12" i="348" s="1"/>
  <c r="N11" i="348"/>
  <c r="N12" i="348" s="1"/>
  <c r="M11" i="348"/>
  <c r="O10" i="348"/>
  <c r="N10" i="348"/>
  <c r="M10" i="348"/>
  <c r="D12" i="193" l="1"/>
  <c r="E12" i="193"/>
  <c r="F12" i="193"/>
  <c r="D13" i="193"/>
  <c r="E13" i="193"/>
  <c r="F13" i="193"/>
  <c r="E11" i="193"/>
  <c r="F11" i="193"/>
  <c r="G11" i="193"/>
  <c r="H11" i="193"/>
  <c r="I11" i="193"/>
  <c r="J11" i="193"/>
  <c r="K11" i="193"/>
  <c r="L11" i="193"/>
  <c r="D11" i="193"/>
  <c r="B11" i="192"/>
  <c r="J31" i="191"/>
  <c r="K31" i="191"/>
  <c r="J32" i="191"/>
  <c r="K32" i="191"/>
  <c r="J33" i="191"/>
  <c r="K33" i="191"/>
  <c r="J34" i="191"/>
  <c r="K34" i="191"/>
  <c r="D31" i="191"/>
  <c r="E31" i="191"/>
  <c r="D32" i="191"/>
  <c r="E32" i="191"/>
  <c r="D33" i="191"/>
  <c r="E33" i="191"/>
  <c r="D34" i="191"/>
  <c r="E34" i="191"/>
  <c r="D14" i="191"/>
  <c r="E14" i="191"/>
  <c r="D15" i="191"/>
  <c r="E15" i="191"/>
  <c r="D16" i="191"/>
  <c r="E16" i="191"/>
  <c r="B13" i="190"/>
  <c r="J36" i="189"/>
  <c r="K36" i="189"/>
  <c r="J37" i="189"/>
  <c r="K37" i="189"/>
  <c r="J38" i="189"/>
  <c r="K38" i="189"/>
  <c r="J39" i="189"/>
  <c r="K39" i="189"/>
  <c r="D36" i="189"/>
  <c r="E36" i="189"/>
  <c r="D37" i="189"/>
  <c r="E37" i="189"/>
  <c r="D38" i="189"/>
  <c r="E38" i="189"/>
  <c r="D39" i="189"/>
  <c r="E39" i="189"/>
  <c r="D12" i="189"/>
  <c r="E12" i="189"/>
  <c r="D13" i="189"/>
  <c r="E13" i="189"/>
  <c r="D14" i="189"/>
  <c r="E14" i="189"/>
  <c r="B13" i="188"/>
  <c r="B10" i="186"/>
  <c r="D21" i="143"/>
  <c r="E21" i="143"/>
  <c r="D22" i="143"/>
  <c r="E22" i="143"/>
  <c r="J17" i="143"/>
  <c r="K17" i="143"/>
  <c r="J18" i="143"/>
  <c r="K18" i="143"/>
  <c r="D17" i="143"/>
  <c r="E17" i="143"/>
  <c r="D18" i="143"/>
  <c r="E18" i="143"/>
  <c r="D19" i="143"/>
  <c r="E19" i="143"/>
  <c r="D13" i="143"/>
  <c r="E13" i="143"/>
  <c r="D14" i="143"/>
  <c r="E14" i="143"/>
  <c r="D15" i="143"/>
  <c r="E15" i="143"/>
  <c r="D11" i="143"/>
  <c r="E11" i="143"/>
  <c r="B13" i="142"/>
  <c r="D21" i="141"/>
  <c r="E21" i="141"/>
  <c r="D22" i="141"/>
  <c r="E22" i="141"/>
  <c r="J17" i="141"/>
  <c r="K17" i="141"/>
  <c r="J18" i="141"/>
  <c r="K18" i="141"/>
  <c r="D17" i="141"/>
  <c r="E17" i="141"/>
  <c r="D18" i="141"/>
  <c r="E18" i="141"/>
  <c r="D19" i="141"/>
  <c r="E19" i="141"/>
  <c r="D13" i="141"/>
  <c r="E13" i="141"/>
  <c r="D14" i="141"/>
  <c r="E14" i="141"/>
  <c r="D15" i="141"/>
  <c r="E15" i="141"/>
  <c r="B13" i="140"/>
  <c r="N13" i="147"/>
  <c r="M13" i="147"/>
  <c r="O13" i="147" s="1"/>
  <c r="B14" i="146"/>
  <c r="J17" i="145"/>
  <c r="K17" i="145"/>
  <c r="J18" i="145"/>
  <c r="K18" i="145"/>
  <c r="J19" i="145"/>
  <c r="K19" i="145"/>
  <c r="D17" i="145"/>
  <c r="E17" i="145"/>
  <c r="D18" i="145"/>
  <c r="E18" i="145"/>
  <c r="D19" i="145"/>
  <c r="E19" i="145"/>
  <c r="E16" i="145"/>
  <c r="F16" i="145"/>
  <c r="G16" i="145"/>
  <c r="H16" i="145"/>
  <c r="I16" i="145"/>
  <c r="J16" i="145"/>
  <c r="K16" i="145"/>
  <c r="L16" i="145"/>
  <c r="M16" i="145"/>
  <c r="N16" i="145"/>
  <c r="O16" i="145"/>
  <c r="D16" i="145"/>
  <c r="M13" i="145"/>
  <c r="N13" i="145"/>
  <c r="O13" i="145"/>
  <c r="J13" i="145"/>
  <c r="K13" i="145"/>
  <c r="J14" i="145"/>
  <c r="K14" i="145"/>
  <c r="J15" i="145"/>
  <c r="K15" i="145"/>
  <c r="D13" i="145"/>
  <c r="E13" i="145"/>
  <c r="D14" i="145"/>
  <c r="E14" i="145"/>
  <c r="D15" i="145"/>
  <c r="E15" i="145"/>
  <c r="E22" i="135"/>
  <c r="F22" i="135"/>
  <c r="G22" i="135"/>
  <c r="H22" i="135"/>
  <c r="I22" i="135"/>
  <c r="J22" i="135"/>
  <c r="K22" i="135"/>
  <c r="L22" i="135"/>
  <c r="M22" i="135"/>
  <c r="N22" i="135"/>
  <c r="O22" i="135"/>
  <c r="D22" i="135"/>
  <c r="D17" i="135"/>
  <c r="E17" i="135"/>
  <c r="D18" i="135"/>
  <c r="E18" i="135"/>
  <c r="D19" i="135"/>
  <c r="E19" i="135"/>
  <c r="J14" i="135"/>
  <c r="K14" i="135"/>
  <c r="D14" i="135"/>
  <c r="E14" i="135"/>
  <c r="D15" i="135"/>
  <c r="E15" i="135"/>
  <c r="O13" i="135"/>
  <c r="B13" i="134"/>
  <c r="M10" i="134"/>
  <c r="L10" i="134"/>
  <c r="K10" i="134"/>
  <c r="O13" i="133"/>
  <c r="K10" i="132" l="1"/>
  <c r="L10" i="132"/>
  <c r="M10" i="132"/>
  <c r="J53" i="139"/>
  <c r="L53" i="139"/>
  <c r="F53" i="139"/>
  <c r="F52" i="139"/>
  <c r="G52" i="139"/>
  <c r="H52" i="139"/>
  <c r="I52" i="139"/>
  <c r="J52" i="139"/>
  <c r="K52" i="139"/>
  <c r="K53" i="139" s="1"/>
  <c r="L52" i="139"/>
  <c r="O51" i="139"/>
  <c r="O50" i="139"/>
  <c r="O49" i="139"/>
  <c r="O48" i="139"/>
  <c r="O15" i="139"/>
  <c r="M11" i="139"/>
  <c r="N11" i="139"/>
  <c r="O11" i="139"/>
  <c r="B17" i="138"/>
  <c r="M11" i="138"/>
  <c r="L11" i="138"/>
  <c r="K11" i="138"/>
  <c r="F55" i="137"/>
  <c r="F53" i="137"/>
  <c r="G53" i="137"/>
  <c r="H53" i="137"/>
  <c r="I53" i="137"/>
  <c r="J53" i="137"/>
  <c r="K53" i="137"/>
  <c r="L53" i="137"/>
  <c r="O49" i="137"/>
  <c r="O50" i="137"/>
  <c r="O51" i="137"/>
  <c r="O52" i="137"/>
  <c r="O53" i="137"/>
  <c r="F18" i="137"/>
  <c r="F20" i="137" s="1"/>
  <c r="O13" i="137"/>
  <c r="B17" i="136"/>
  <c r="K11" i="136"/>
  <c r="L11" i="136"/>
  <c r="M11" i="136"/>
  <c r="L13" i="230"/>
  <c r="K13" i="230"/>
  <c r="J13" i="230"/>
  <c r="I13" i="230"/>
  <c r="H13" i="230"/>
  <c r="G13" i="230"/>
  <c r="F13" i="230"/>
  <c r="E13" i="230"/>
  <c r="D13" i="230"/>
  <c r="N12" i="230"/>
  <c r="M12" i="230"/>
  <c r="O12" i="230" s="1"/>
  <c r="N11" i="230"/>
  <c r="M11" i="230"/>
  <c r="O11" i="230" s="1"/>
  <c r="N10" i="230"/>
  <c r="M10" i="230"/>
  <c r="N9" i="230"/>
  <c r="M9" i="230"/>
  <c r="N8" i="230"/>
  <c r="N13" i="230" s="1"/>
  <c r="M8" i="230"/>
  <c r="M13" i="230" s="1"/>
  <c r="C10" i="229"/>
  <c r="D10" i="229"/>
  <c r="E10" i="229"/>
  <c r="F10" i="229"/>
  <c r="G10" i="229"/>
  <c r="H10" i="229"/>
  <c r="I10" i="229"/>
  <c r="J10" i="229"/>
  <c r="K10" i="229"/>
  <c r="L10" i="229"/>
  <c r="M10" i="229"/>
  <c r="B10" i="229"/>
  <c r="L9" i="229"/>
  <c r="K9" i="229"/>
  <c r="M9" i="229" s="1"/>
  <c r="E13" i="228"/>
  <c r="F13" i="228"/>
  <c r="G13" i="228"/>
  <c r="H13" i="228"/>
  <c r="I13" i="228"/>
  <c r="J13" i="228"/>
  <c r="K13" i="228"/>
  <c r="L13" i="228"/>
  <c r="M13" i="228"/>
  <c r="N13" i="228"/>
  <c r="O13" i="228"/>
  <c r="D13" i="228"/>
  <c r="M9" i="228"/>
  <c r="N9" i="228"/>
  <c r="M10" i="228"/>
  <c r="N10" i="228"/>
  <c r="M11" i="228"/>
  <c r="N11" i="228"/>
  <c r="O11" i="228" s="1"/>
  <c r="M12" i="228"/>
  <c r="N12" i="228"/>
  <c r="O12" i="228" s="1"/>
  <c r="C10" i="227"/>
  <c r="D10" i="227"/>
  <c r="E10" i="227"/>
  <c r="F10" i="227"/>
  <c r="G10" i="227"/>
  <c r="H10" i="227"/>
  <c r="I10" i="227"/>
  <c r="J10" i="227"/>
  <c r="K10" i="227"/>
  <c r="L10" i="227"/>
  <c r="M10" i="227"/>
  <c r="B10" i="227"/>
  <c r="K9" i="227"/>
  <c r="L9" i="227"/>
  <c r="M9" i="227"/>
  <c r="O24" i="131"/>
  <c r="O18" i="131"/>
  <c r="N18" i="131"/>
  <c r="M18" i="131"/>
  <c r="D16" i="131"/>
  <c r="D17" i="131" s="1"/>
  <c r="E16" i="131"/>
  <c r="E17" i="131" s="1"/>
  <c r="F16" i="131"/>
  <c r="G16" i="131"/>
  <c r="H16" i="131"/>
  <c r="I16" i="131"/>
  <c r="J16" i="131"/>
  <c r="K16" i="131"/>
  <c r="L16" i="131"/>
  <c r="B19" i="130"/>
  <c r="M13" i="130"/>
  <c r="L13" i="130"/>
  <c r="K13" i="130"/>
  <c r="E51" i="129"/>
  <c r="F51" i="129"/>
  <c r="G51" i="129"/>
  <c r="H51" i="129"/>
  <c r="I51" i="129"/>
  <c r="J51" i="129"/>
  <c r="K51" i="129"/>
  <c r="L51" i="129"/>
  <c r="D51" i="129"/>
  <c r="D47" i="129"/>
  <c r="E47" i="129"/>
  <c r="E48" i="129" s="1"/>
  <c r="D48" i="129"/>
  <c r="D45" i="129"/>
  <c r="E45" i="129"/>
  <c r="D42" i="129"/>
  <c r="E42" i="129"/>
  <c r="D43" i="129"/>
  <c r="E43" i="129"/>
  <c r="D38" i="129"/>
  <c r="E38" i="129"/>
  <c r="D39" i="129"/>
  <c r="E39" i="129"/>
  <c r="D40" i="129"/>
  <c r="E40" i="129"/>
  <c r="E21" i="129"/>
  <c r="F21" i="129"/>
  <c r="G21" i="129"/>
  <c r="H21" i="129"/>
  <c r="I21" i="129"/>
  <c r="J21" i="129"/>
  <c r="K21" i="129"/>
  <c r="L21" i="129"/>
  <c r="D21" i="129"/>
  <c r="D18" i="129"/>
  <c r="E18" i="129"/>
  <c r="D19" i="129"/>
  <c r="E19" i="129"/>
  <c r="D20" i="129"/>
  <c r="E20" i="129"/>
  <c r="M20" i="129"/>
  <c r="N20" i="129"/>
  <c r="O20" i="129"/>
  <c r="M14" i="129"/>
  <c r="N14" i="129"/>
  <c r="O14" i="129"/>
  <c r="K11" i="128"/>
  <c r="L11" i="128"/>
  <c r="M11" i="128"/>
  <c r="G49" i="127"/>
  <c r="G51" i="127" s="1"/>
  <c r="H49" i="127"/>
  <c r="H51" i="127" s="1"/>
  <c r="I49" i="127"/>
  <c r="I51" i="127" s="1"/>
  <c r="J49" i="127"/>
  <c r="J51" i="127" s="1"/>
  <c r="K49" i="127"/>
  <c r="K51" i="127" s="1"/>
  <c r="L49" i="127"/>
  <c r="L51" i="127" s="1"/>
  <c r="O48" i="127"/>
  <c r="F47" i="127"/>
  <c r="F49" i="127" s="1"/>
  <c r="F51" i="127" s="1"/>
  <c r="O46" i="127"/>
  <c r="F44" i="127"/>
  <c r="G44" i="127"/>
  <c r="H44" i="127"/>
  <c r="I44" i="127"/>
  <c r="J44" i="127"/>
  <c r="K44" i="127"/>
  <c r="L44" i="127"/>
  <c r="O42" i="127"/>
  <c r="O43" i="127"/>
  <c r="E37" i="127"/>
  <c r="E38" i="127" s="1"/>
  <c r="F37" i="127"/>
  <c r="G37" i="127"/>
  <c r="H37" i="127"/>
  <c r="I37" i="127"/>
  <c r="J37" i="127"/>
  <c r="K37" i="127"/>
  <c r="L37" i="127"/>
  <c r="D37" i="127"/>
  <c r="D38" i="127" s="1"/>
  <c r="F15" i="127"/>
  <c r="G15" i="127"/>
  <c r="H15" i="127"/>
  <c r="I15" i="127"/>
  <c r="L15" i="127"/>
  <c r="E11" i="127"/>
  <c r="E12" i="127" s="1"/>
  <c r="E13" i="127" s="1"/>
  <c r="F11" i="127"/>
  <c r="F12" i="127" s="1"/>
  <c r="G11" i="127"/>
  <c r="G12" i="127" s="1"/>
  <c r="H11" i="127"/>
  <c r="H12" i="127" s="1"/>
  <c r="I11" i="127"/>
  <c r="I12" i="127" s="1"/>
  <c r="J11" i="127"/>
  <c r="J12" i="127" s="1"/>
  <c r="J13" i="127" s="1"/>
  <c r="J14" i="127" s="1"/>
  <c r="K11" i="127"/>
  <c r="K12" i="127" s="1"/>
  <c r="K13" i="127" s="1"/>
  <c r="K14" i="127" s="1"/>
  <c r="L11" i="127"/>
  <c r="L12" i="127" s="1"/>
  <c r="D11" i="127"/>
  <c r="M11" i="127" s="1"/>
  <c r="O11" i="127" s="1"/>
  <c r="N11" i="127"/>
  <c r="M10" i="127"/>
  <c r="M9" i="127"/>
  <c r="M8" i="127"/>
  <c r="N10" i="127"/>
  <c r="E14" i="127" l="1"/>
  <c r="N14" i="127" s="1"/>
  <c r="N13" i="127"/>
  <c r="D12" i="127"/>
  <c r="D13" i="127" s="1"/>
  <c r="E39" i="127"/>
  <c r="D39" i="127"/>
  <c r="O47" i="127"/>
  <c r="O52" i="139"/>
  <c r="O10" i="230"/>
  <c r="O9" i="230"/>
  <c r="O8" i="230"/>
  <c r="O13" i="230" s="1"/>
  <c r="O9" i="228"/>
  <c r="O10" i="228"/>
  <c r="E15" i="127"/>
  <c r="K15" i="127"/>
  <c r="J15" i="127"/>
  <c r="E16" i="127"/>
  <c r="E17" i="127" s="1"/>
  <c r="O10" i="127"/>
  <c r="B18" i="126"/>
  <c r="F62" i="125"/>
  <c r="H62" i="125"/>
  <c r="I62" i="125"/>
  <c r="L62" i="125"/>
  <c r="F52" i="125"/>
  <c r="G52" i="125"/>
  <c r="H52" i="125"/>
  <c r="I52" i="125"/>
  <c r="J52" i="125"/>
  <c r="K52" i="125"/>
  <c r="L52" i="125"/>
  <c r="D49" i="125"/>
  <c r="D52" i="125" s="1"/>
  <c r="E49" i="125"/>
  <c r="E52" i="125" s="1"/>
  <c r="D50" i="125"/>
  <c r="D53" i="125" s="1"/>
  <c r="E50" i="125"/>
  <c r="E53" i="125" s="1"/>
  <c r="D51" i="125"/>
  <c r="E51" i="125"/>
  <c r="M49" i="125"/>
  <c r="N49" i="125"/>
  <c r="O49" i="125"/>
  <c r="M48" i="125"/>
  <c r="N48" i="125"/>
  <c r="O48" i="125"/>
  <c r="E48" i="125"/>
  <c r="F48" i="125"/>
  <c r="G48" i="125"/>
  <c r="H48" i="125"/>
  <c r="I48" i="125"/>
  <c r="J48" i="125"/>
  <c r="K48" i="125"/>
  <c r="L48" i="125"/>
  <c r="D48" i="125"/>
  <c r="L45" i="125"/>
  <c r="L46" i="125"/>
  <c r="L47" i="125"/>
  <c r="L44" i="125"/>
  <c r="M47" i="125"/>
  <c r="O47" i="125"/>
  <c r="N46" i="125"/>
  <c r="O46" i="125"/>
  <c r="N47" i="125"/>
  <c r="E30" i="125"/>
  <c r="F30" i="125"/>
  <c r="G30" i="125"/>
  <c r="H30" i="125"/>
  <c r="I30" i="125"/>
  <c r="J30" i="125"/>
  <c r="K30" i="125"/>
  <c r="L30" i="125"/>
  <c r="D30" i="125"/>
  <c r="D28" i="125"/>
  <c r="E28" i="125"/>
  <c r="D29" i="125"/>
  <c r="E29" i="125"/>
  <c r="E11" i="125"/>
  <c r="F11" i="125"/>
  <c r="F12" i="125" s="1"/>
  <c r="F13" i="125" s="1"/>
  <c r="G11" i="125"/>
  <c r="G12" i="125" s="1"/>
  <c r="H11" i="125"/>
  <c r="H12" i="125" s="1"/>
  <c r="I11" i="125"/>
  <c r="I12" i="125" s="1"/>
  <c r="J11" i="125"/>
  <c r="J12" i="125" s="1"/>
  <c r="J13" i="125" s="1"/>
  <c r="J14" i="125" s="1"/>
  <c r="J15" i="125" s="1"/>
  <c r="J16" i="125" s="1"/>
  <c r="J17" i="125" s="1"/>
  <c r="K11" i="125"/>
  <c r="K12" i="125" s="1"/>
  <c r="K13" i="125" s="1"/>
  <c r="L11" i="125"/>
  <c r="L12" i="125" s="1"/>
  <c r="D11" i="125"/>
  <c r="D12" i="125" s="1"/>
  <c r="D13" i="125" s="1"/>
  <c r="M10" i="125"/>
  <c r="N10" i="125"/>
  <c r="O10" i="125"/>
  <c r="O11" i="125"/>
  <c r="B18" i="124"/>
  <c r="D85" i="294"/>
  <c r="E85" i="294"/>
  <c r="D86" i="294"/>
  <c r="E86" i="294"/>
  <c r="E84" i="294"/>
  <c r="F84" i="294"/>
  <c r="G84" i="294"/>
  <c r="H84" i="294"/>
  <c r="I84" i="294"/>
  <c r="J84" i="294"/>
  <c r="K84" i="294"/>
  <c r="L84" i="294"/>
  <c r="M84" i="294"/>
  <c r="N84" i="294"/>
  <c r="O84" i="294"/>
  <c r="D84" i="294"/>
  <c r="D83" i="294"/>
  <c r="E83" i="294"/>
  <c r="D81" i="294"/>
  <c r="E81" i="294"/>
  <c r="D82" i="294"/>
  <c r="E82" i="294"/>
  <c r="E78" i="294"/>
  <c r="F78" i="294"/>
  <c r="F80" i="294" s="1"/>
  <c r="G78" i="294"/>
  <c r="G80" i="294" s="1"/>
  <c r="H78" i="294"/>
  <c r="N78" i="294" s="1"/>
  <c r="I78" i="294"/>
  <c r="I80" i="294" s="1"/>
  <c r="J78" i="294"/>
  <c r="J80" i="294" s="1"/>
  <c r="K78" i="294"/>
  <c r="K80" i="294" s="1"/>
  <c r="L78" i="294"/>
  <c r="L80" i="294" s="1"/>
  <c r="D78" i="294"/>
  <c r="D79" i="294" s="1"/>
  <c r="M75" i="294"/>
  <c r="N75" i="294"/>
  <c r="M76" i="294"/>
  <c r="N76" i="294"/>
  <c r="M77" i="294"/>
  <c r="N77" i="294"/>
  <c r="M78" i="294"/>
  <c r="E18" i="294"/>
  <c r="F18" i="294"/>
  <c r="F20" i="294" s="1"/>
  <c r="F87" i="294" s="1"/>
  <c r="G18" i="294"/>
  <c r="G20" i="294" s="1"/>
  <c r="H18" i="294"/>
  <c r="H20" i="294" s="1"/>
  <c r="I18" i="294"/>
  <c r="I20" i="294" s="1"/>
  <c r="L18" i="294"/>
  <c r="L20" i="294" s="1"/>
  <c r="D18" i="294"/>
  <c r="D19" i="294" s="1"/>
  <c r="M11" i="294"/>
  <c r="N11" i="294"/>
  <c r="B18" i="293"/>
  <c r="E61" i="292"/>
  <c r="E62" i="292" s="1"/>
  <c r="E63" i="292" s="1"/>
  <c r="F61" i="292"/>
  <c r="G61" i="292"/>
  <c r="H61" i="292"/>
  <c r="I61" i="292"/>
  <c r="J61" i="292"/>
  <c r="K61" i="292"/>
  <c r="L61" i="292"/>
  <c r="D61" i="292"/>
  <c r="D62" i="292" s="1"/>
  <c r="D63" i="292" s="1"/>
  <c r="M60" i="292"/>
  <c r="N60" i="292"/>
  <c r="M37" i="292"/>
  <c r="N37" i="292"/>
  <c r="O37" i="292" s="1"/>
  <c r="E14" i="292"/>
  <c r="F14" i="292"/>
  <c r="G14" i="292"/>
  <c r="H14" i="292"/>
  <c r="I14" i="292"/>
  <c r="L14" i="292"/>
  <c r="D14" i="292"/>
  <c r="B18" i="291"/>
  <c r="M8" i="290"/>
  <c r="O8" i="290" s="1"/>
  <c r="O18" i="290" s="1"/>
  <c r="C11" i="289"/>
  <c r="D11" i="289"/>
  <c r="E11" i="289"/>
  <c r="F11" i="289"/>
  <c r="G11" i="289"/>
  <c r="H11" i="289"/>
  <c r="I11" i="289"/>
  <c r="J11" i="289"/>
  <c r="B11" i="289"/>
  <c r="L8" i="289"/>
  <c r="K8" i="289"/>
  <c r="M8" i="289" s="1"/>
  <c r="M9" i="288"/>
  <c r="O9" i="288" s="1"/>
  <c r="C11" i="287"/>
  <c r="D11" i="287"/>
  <c r="E11" i="287"/>
  <c r="F11" i="287"/>
  <c r="G11" i="287"/>
  <c r="H11" i="287"/>
  <c r="I11" i="287"/>
  <c r="J11" i="287"/>
  <c r="B11" i="287"/>
  <c r="L8" i="287"/>
  <c r="K8" i="287"/>
  <c r="M8" i="287" s="1"/>
  <c r="E125" i="286"/>
  <c r="G125" i="286"/>
  <c r="H125" i="286"/>
  <c r="H127" i="286" s="1"/>
  <c r="J125" i="286"/>
  <c r="K125" i="286"/>
  <c r="N125" i="286" s="1"/>
  <c r="D125" i="286"/>
  <c r="F125" i="286" s="1"/>
  <c r="G127" i="286"/>
  <c r="I127" i="286" s="1"/>
  <c r="K127" i="286"/>
  <c r="D126" i="286"/>
  <c r="E126" i="286"/>
  <c r="E119" i="286"/>
  <c r="G119" i="286"/>
  <c r="I119" i="286" s="1"/>
  <c r="H119" i="286"/>
  <c r="J119" i="286"/>
  <c r="K119" i="286"/>
  <c r="N119" i="286" s="1"/>
  <c r="D119" i="286"/>
  <c r="F119" i="286" s="1"/>
  <c r="E90" i="286"/>
  <c r="G90" i="286"/>
  <c r="I90" i="286" s="1"/>
  <c r="H90" i="286"/>
  <c r="J90" i="286"/>
  <c r="K90" i="286"/>
  <c r="D90" i="286"/>
  <c r="F90" i="286" s="1"/>
  <c r="E79" i="286"/>
  <c r="G79" i="286"/>
  <c r="I79" i="286" s="1"/>
  <c r="H79" i="286"/>
  <c r="J79" i="286"/>
  <c r="L79" i="286" s="1"/>
  <c r="K79" i="286"/>
  <c r="D79" i="286"/>
  <c r="F79" i="286" s="1"/>
  <c r="G66" i="286"/>
  <c r="H66" i="286"/>
  <c r="M70" i="286"/>
  <c r="N70" i="286"/>
  <c r="G50" i="286"/>
  <c r="H50" i="286"/>
  <c r="J50" i="286"/>
  <c r="K50" i="286"/>
  <c r="K51" i="286" s="1"/>
  <c r="E45" i="286"/>
  <c r="E46" i="286" s="1"/>
  <c r="G45" i="286"/>
  <c r="I45" i="286" s="1"/>
  <c r="H45" i="286"/>
  <c r="J45" i="286"/>
  <c r="L45" i="286" s="1"/>
  <c r="K45" i="286"/>
  <c r="D45" i="286"/>
  <c r="M36" i="286"/>
  <c r="N36" i="286"/>
  <c r="M37" i="286"/>
  <c r="N37" i="286"/>
  <c r="M38" i="286"/>
  <c r="O38" i="286" s="1"/>
  <c r="N38" i="286"/>
  <c r="M39" i="286"/>
  <c r="O39" i="286" s="1"/>
  <c r="N39" i="286"/>
  <c r="M40" i="286"/>
  <c r="O40" i="286" s="1"/>
  <c r="N40" i="286"/>
  <c r="M41" i="286"/>
  <c r="O41" i="286" s="1"/>
  <c r="N41" i="286"/>
  <c r="N35" i="286"/>
  <c r="M35" i="286"/>
  <c r="E42" i="286"/>
  <c r="G42" i="286"/>
  <c r="H42" i="286"/>
  <c r="J42" i="286"/>
  <c r="K42" i="286"/>
  <c r="D42" i="286"/>
  <c r="E25" i="286"/>
  <c r="G25" i="286"/>
  <c r="H25" i="286"/>
  <c r="J25" i="286"/>
  <c r="K25" i="286"/>
  <c r="N25" i="286" s="1"/>
  <c r="D25" i="286"/>
  <c r="F25" i="286" s="1"/>
  <c r="D14" i="127" l="1"/>
  <c r="M13" i="127"/>
  <c r="O13" i="127" s="1"/>
  <c r="O37" i="286"/>
  <c r="O36" i="286"/>
  <c r="J51" i="286"/>
  <c r="L50" i="286"/>
  <c r="I50" i="286"/>
  <c r="O70" i="286"/>
  <c r="I66" i="286"/>
  <c r="K91" i="286"/>
  <c r="N91" i="286" s="1"/>
  <c r="N90" i="286"/>
  <c r="F126" i="286"/>
  <c r="M126" i="286"/>
  <c r="M25" i="286"/>
  <c r="L25" i="286"/>
  <c r="I25" i="286"/>
  <c r="M42" i="286"/>
  <c r="F42" i="286"/>
  <c r="L42" i="286"/>
  <c r="G53" i="286"/>
  <c r="I42" i="286"/>
  <c r="O35" i="286"/>
  <c r="D46" i="286"/>
  <c r="F46" i="286" s="1"/>
  <c r="F45" i="286"/>
  <c r="M90" i="286"/>
  <c r="O90" i="286" s="1"/>
  <c r="L90" i="286"/>
  <c r="L119" i="286"/>
  <c r="M119" i="286"/>
  <c r="O119" i="286" s="1"/>
  <c r="E127" i="286"/>
  <c r="N126" i="286"/>
  <c r="N127" i="286"/>
  <c r="J127" i="286"/>
  <c r="L125" i="286"/>
  <c r="M125" i="286"/>
  <c r="O125" i="286" s="1"/>
  <c r="I125" i="286"/>
  <c r="J16" i="127"/>
  <c r="K16" i="127"/>
  <c r="K17" i="127" s="1"/>
  <c r="H53" i="286"/>
  <c r="E128" i="286"/>
  <c r="N128" i="286" s="1"/>
  <c r="D127" i="286"/>
  <c r="J17" i="127"/>
  <c r="K14" i="125"/>
  <c r="K15" i="125"/>
  <c r="K16" i="125" s="1"/>
  <c r="K17" i="125" s="1"/>
  <c r="D14" i="125"/>
  <c r="D15" i="125"/>
  <c r="D16" i="125" s="1"/>
  <c r="M11" i="125"/>
  <c r="N11" i="125"/>
  <c r="E12" i="125"/>
  <c r="E79" i="294"/>
  <c r="N79" i="294" s="1"/>
  <c r="M79" i="294"/>
  <c r="D80" i="294"/>
  <c r="M80" i="294"/>
  <c r="N80" i="294"/>
  <c r="O78" i="294"/>
  <c r="O79" i="294"/>
  <c r="H80" i="294"/>
  <c r="O77" i="294"/>
  <c r="O76" i="294"/>
  <c r="O75" i="294"/>
  <c r="E19" i="294"/>
  <c r="D20" i="294"/>
  <c r="O11" i="294"/>
  <c r="D64" i="292"/>
  <c r="E64" i="292"/>
  <c r="O60" i="292"/>
  <c r="K92" i="286"/>
  <c r="N92" i="286" s="1"/>
  <c r="J91" i="286"/>
  <c r="D47" i="286"/>
  <c r="D48" i="286" s="1"/>
  <c r="E47" i="286"/>
  <c r="K52" i="286"/>
  <c r="K53" i="286" s="1"/>
  <c r="N42" i="286"/>
  <c r="E118" i="284"/>
  <c r="F118" i="284"/>
  <c r="G118" i="284"/>
  <c r="H118" i="284"/>
  <c r="I118" i="284"/>
  <c r="J118" i="284"/>
  <c r="K118" i="284"/>
  <c r="L118" i="284"/>
  <c r="D118" i="284"/>
  <c r="M113" i="284"/>
  <c r="N113" i="284"/>
  <c r="E112" i="284"/>
  <c r="F112" i="284"/>
  <c r="G112" i="284"/>
  <c r="H112" i="284"/>
  <c r="I112" i="284"/>
  <c r="J112" i="284"/>
  <c r="K112" i="284"/>
  <c r="L112" i="284"/>
  <c r="D112" i="284"/>
  <c r="M109" i="284"/>
  <c r="N109" i="284"/>
  <c r="M110" i="284"/>
  <c r="N110" i="284"/>
  <c r="E107" i="284"/>
  <c r="E108" i="284" s="1"/>
  <c r="F107" i="284"/>
  <c r="F108" i="284" s="1"/>
  <c r="G107" i="284"/>
  <c r="H107" i="284"/>
  <c r="I107" i="284"/>
  <c r="J107" i="284"/>
  <c r="K107" i="284"/>
  <c r="L107" i="284"/>
  <c r="D107" i="284"/>
  <c r="D108" i="284" s="1"/>
  <c r="G85" i="284"/>
  <c r="H85" i="284"/>
  <c r="I85" i="284"/>
  <c r="I75" i="284"/>
  <c r="J75" i="284"/>
  <c r="K75" i="284"/>
  <c r="L75" i="284"/>
  <c r="E72" i="284"/>
  <c r="E73" i="284" s="1"/>
  <c r="F72" i="284"/>
  <c r="G72" i="284"/>
  <c r="G75" i="284" s="1"/>
  <c r="H72" i="284"/>
  <c r="H75" i="284" s="1"/>
  <c r="I72" i="284"/>
  <c r="J72" i="284"/>
  <c r="K72" i="284"/>
  <c r="L72" i="284"/>
  <c r="D72" i="284"/>
  <c r="M71" i="284"/>
  <c r="N71" i="284"/>
  <c r="N72" i="284"/>
  <c r="M66" i="284"/>
  <c r="N66" i="284"/>
  <c r="E52" i="284"/>
  <c r="F52" i="284"/>
  <c r="G52" i="284"/>
  <c r="H52" i="284"/>
  <c r="I52" i="284"/>
  <c r="J52" i="284"/>
  <c r="K52" i="284"/>
  <c r="L52" i="284"/>
  <c r="D52" i="284"/>
  <c r="G45" i="284"/>
  <c r="H45" i="284"/>
  <c r="I45" i="284"/>
  <c r="J45" i="284"/>
  <c r="K45" i="284"/>
  <c r="K46" i="284" s="1"/>
  <c r="L45" i="284"/>
  <c r="E23" i="284"/>
  <c r="F23" i="284"/>
  <c r="G23" i="284"/>
  <c r="H23" i="284"/>
  <c r="I23" i="284"/>
  <c r="J23" i="284"/>
  <c r="K23" i="284"/>
  <c r="L23" i="284"/>
  <c r="D23" i="284"/>
  <c r="M23" i="284" s="1"/>
  <c r="M18" i="284"/>
  <c r="N18" i="284"/>
  <c r="M19" i="284"/>
  <c r="N19" i="284"/>
  <c r="M20" i="284"/>
  <c r="N20" i="284"/>
  <c r="M21" i="284"/>
  <c r="N21" i="284"/>
  <c r="E16" i="284"/>
  <c r="F16" i="284"/>
  <c r="G16" i="284"/>
  <c r="H16" i="284"/>
  <c r="I16" i="284"/>
  <c r="J16" i="284"/>
  <c r="K16" i="284"/>
  <c r="L16" i="284"/>
  <c r="D16" i="284"/>
  <c r="E12" i="282"/>
  <c r="F12" i="282"/>
  <c r="G12" i="282"/>
  <c r="H12" i="282"/>
  <c r="I12" i="282"/>
  <c r="J12" i="282"/>
  <c r="K12" i="282"/>
  <c r="L12" i="282"/>
  <c r="M12" i="282"/>
  <c r="N12" i="282"/>
  <c r="O12" i="282"/>
  <c r="D12" i="282"/>
  <c r="M11" i="282"/>
  <c r="N11" i="282"/>
  <c r="O11" i="282"/>
  <c r="O8" i="282"/>
  <c r="N8" i="282"/>
  <c r="M8" i="282"/>
  <c r="C12" i="281"/>
  <c r="D12" i="281"/>
  <c r="E12" i="281"/>
  <c r="F12" i="281"/>
  <c r="G12" i="281"/>
  <c r="H12" i="281"/>
  <c r="I12" i="281"/>
  <c r="J12" i="281"/>
  <c r="K12" i="281"/>
  <c r="L12" i="281"/>
  <c r="M12" i="281"/>
  <c r="B12" i="281"/>
  <c r="K11" i="281"/>
  <c r="L11" i="281"/>
  <c r="M11" i="281" s="1"/>
  <c r="M8" i="281"/>
  <c r="L8" i="281"/>
  <c r="K8" i="281"/>
  <c r="E12" i="280"/>
  <c r="F12" i="280"/>
  <c r="G12" i="280"/>
  <c r="H12" i="280"/>
  <c r="I12" i="280"/>
  <c r="J12" i="280"/>
  <c r="K12" i="280"/>
  <c r="L12" i="280"/>
  <c r="M12" i="280"/>
  <c r="N12" i="280"/>
  <c r="O12" i="280"/>
  <c r="D12" i="280"/>
  <c r="M11" i="280"/>
  <c r="N11" i="280"/>
  <c r="O11" i="280" s="1"/>
  <c r="O8" i="280"/>
  <c r="N8" i="280"/>
  <c r="M8" i="280"/>
  <c r="K12" i="279"/>
  <c r="L12" i="279"/>
  <c r="M12" i="279"/>
  <c r="C12" i="279"/>
  <c r="D12" i="279"/>
  <c r="E12" i="279"/>
  <c r="F12" i="279"/>
  <c r="G12" i="279"/>
  <c r="H12" i="279"/>
  <c r="I12" i="279"/>
  <c r="J12" i="279"/>
  <c r="B12" i="279"/>
  <c r="K11" i="279"/>
  <c r="L11" i="279"/>
  <c r="M11" i="279"/>
  <c r="M8" i="279"/>
  <c r="L8" i="279"/>
  <c r="K8" i="279"/>
  <c r="N70" i="276"/>
  <c r="O70" i="276"/>
  <c r="P70" i="276"/>
  <c r="P71" i="276"/>
  <c r="E66" i="276"/>
  <c r="F66" i="276"/>
  <c r="E67" i="276"/>
  <c r="F67" i="276"/>
  <c r="E68" i="276"/>
  <c r="F68" i="276"/>
  <c r="E69" i="276"/>
  <c r="F69" i="276"/>
  <c r="E62" i="276"/>
  <c r="F62" i="276"/>
  <c r="E63" i="276"/>
  <c r="F63" i="276"/>
  <c r="E64" i="276"/>
  <c r="F64" i="276"/>
  <c r="F65" i="276"/>
  <c r="G65" i="276"/>
  <c r="H65" i="276"/>
  <c r="I65" i="276"/>
  <c r="J65" i="276"/>
  <c r="K65" i="276"/>
  <c r="L65" i="276"/>
  <c r="M65" i="276"/>
  <c r="E65" i="276"/>
  <c r="N63" i="276"/>
  <c r="O63" i="276"/>
  <c r="P63" i="276"/>
  <c r="N64" i="276"/>
  <c r="O64" i="276"/>
  <c r="P64" i="276"/>
  <c r="I48" i="276"/>
  <c r="J48" i="276"/>
  <c r="M48" i="276"/>
  <c r="G44" i="276"/>
  <c r="H44" i="276"/>
  <c r="I44" i="276"/>
  <c r="J44" i="276"/>
  <c r="M44" i="276"/>
  <c r="P42" i="276"/>
  <c r="P43" i="276"/>
  <c r="P44" i="276"/>
  <c r="F12" i="276"/>
  <c r="G12" i="276"/>
  <c r="G14" i="276" s="1"/>
  <c r="H12" i="276"/>
  <c r="H14" i="276" s="1"/>
  <c r="I12" i="276"/>
  <c r="I14" i="276" s="1"/>
  <c r="J12" i="276"/>
  <c r="J14" i="276" s="1"/>
  <c r="K12" i="276"/>
  <c r="K14" i="276" s="1"/>
  <c r="L12" i="276"/>
  <c r="L14" i="276" s="1"/>
  <c r="L15" i="276" s="1"/>
  <c r="M12" i="276"/>
  <c r="M14" i="276" s="1"/>
  <c r="E12" i="276"/>
  <c r="N11" i="276"/>
  <c r="O11" i="276"/>
  <c r="P11" i="276"/>
  <c r="E14" i="274"/>
  <c r="F14" i="274"/>
  <c r="G14" i="274"/>
  <c r="H14" i="274"/>
  <c r="I14" i="274"/>
  <c r="O14" i="274" s="1"/>
  <c r="J14" i="274"/>
  <c r="K14" i="274"/>
  <c r="L14" i="274"/>
  <c r="D14" i="274"/>
  <c r="M9" i="274"/>
  <c r="N9" i="274"/>
  <c r="O9" i="274"/>
  <c r="M11" i="274"/>
  <c r="N11" i="274"/>
  <c r="O11" i="274"/>
  <c r="M12" i="274"/>
  <c r="N12" i="274"/>
  <c r="O12" i="274"/>
  <c r="M13" i="274"/>
  <c r="N13" i="274"/>
  <c r="O13" i="274"/>
  <c r="N14" i="274"/>
  <c r="K9" i="273"/>
  <c r="L9" i="273"/>
  <c r="M9" i="273" s="1"/>
  <c r="E50" i="272"/>
  <c r="F50" i="272"/>
  <c r="G50" i="272"/>
  <c r="H50" i="272"/>
  <c r="I50" i="272"/>
  <c r="J50" i="272"/>
  <c r="K50" i="272"/>
  <c r="L50" i="272"/>
  <c r="M50" i="272"/>
  <c r="N50" i="272"/>
  <c r="O50" i="272"/>
  <c r="D50" i="272"/>
  <c r="D45" i="272"/>
  <c r="E45" i="272"/>
  <c r="D46" i="272"/>
  <c r="E46" i="272"/>
  <c r="D47" i="272"/>
  <c r="E47" i="272"/>
  <c r="D42" i="272"/>
  <c r="E42" i="272"/>
  <c r="D43" i="272"/>
  <c r="E43" i="272"/>
  <c r="D39" i="272"/>
  <c r="E39" i="272"/>
  <c r="D40" i="272"/>
  <c r="E40" i="272"/>
  <c r="E14" i="272"/>
  <c r="F14" i="272"/>
  <c r="G14" i="272"/>
  <c r="H14" i="272"/>
  <c r="I14" i="272"/>
  <c r="J14" i="272"/>
  <c r="M14" i="272" s="1"/>
  <c r="K14" i="272"/>
  <c r="L14" i="272"/>
  <c r="O14" i="272" s="1"/>
  <c r="D14" i="272"/>
  <c r="M11" i="272"/>
  <c r="N11" i="272"/>
  <c r="O11" i="272"/>
  <c r="M12" i="272"/>
  <c r="N12" i="272"/>
  <c r="O12" i="272"/>
  <c r="M13" i="272"/>
  <c r="N13" i="272"/>
  <c r="O13" i="272"/>
  <c r="N14" i="272"/>
  <c r="M9" i="272"/>
  <c r="N9" i="272"/>
  <c r="O9" i="272"/>
  <c r="N8" i="272"/>
  <c r="M8" i="272"/>
  <c r="K9" i="271"/>
  <c r="L9" i="271"/>
  <c r="M9" i="271"/>
  <c r="D22" i="270"/>
  <c r="E22" i="270"/>
  <c r="D23" i="270"/>
  <c r="E23" i="270"/>
  <c r="D18" i="270"/>
  <c r="E18" i="270"/>
  <c r="D19" i="270"/>
  <c r="E19" i="270"/>
  <c r="D15" i="270"/>
  <c r="E15" i="270"/>
  <c r="D16" i="270"/>
  <c r="E16" i="270"/>
  <c r="D21" i="268"/>
  <c r="E21" i="268"/>
  <c r="D22" i="268"/>
  <c r="E22" i="268"/>
  <c r="E20" i="268"/>
  <c r="F20" i="268"/>
  <c r="G20" i="268"/>
  <c r="H20" i="268"/>
  <c r="I20" i="268"/>
  <c r="J20" i="268"/>
  <c r="K20" i="268"/>
  <c r="L20" i="268"/>
  <c r="M20" i="268"/>
  <c r="N20" i="268"/>
  <c r="O20" i="268"/>
  <c r="D20" i="268"/>
  <c r="D17" i="268"/>
  <c r="E17" i="268"/>
  <c r="D18" i="268"/>
  <c r="E18" i="268"/>
  <c r="D14" i="268"/>
  <c r="E14" i="268"/>
  <c r="D15" i="268"/>
  <c r="E15" i="268"/>
  <c r="D12" i="268"/>
  <c r="E12" i="268"/>
  <c r="D13" i="268"/>
  <c r="E13" i="268"/>
  <c r="M93" i="266"/>
  <c r="M92" i="266"/>
  <c r="E94" i="266"/>
  <c r="F94" i="266"/>
  <c r="G94" i="266"/>
  <c r="H94" i="266"/>
  <c r="I94" i="266"/>
  <c r="J94" i="266"/>
  <c r="L94" i="266" s="1"/>
  <c r="K94" i="266"/>
  <c r="D94" i="266"/>
  <c r="M94" i="266" s="1"/>
  <c r="M111" i="266"/>
  <c r="N111" i="266"/>
  <c r="O111" i="266"/>
  <c r="O98" i="266"/>
  <c r="O99" i="266"/>
  <c r="O100" i="266"/>
  <c r="M14" i="127" l="1"/>
  <c r="O14" i="127" s="1"/>
  <c r="D15" i="127"/>
  <c r="D16" i="127" s="1"/>
  <c r="D17" i="127" s="1"/>
  <c r="O71" i="284"/>
  <c r="M72" i="284"/>
  <c r="O113" i="284"/>
  <c r="M118" i="284"/>
  <c r="J92" i="286"/>
  <c r="M91" i="286"/>
  <c r="O91" i="286" s="1"/>
  <c r="L91" i="286"/>
  <c r="D128" i="286"/>
  <c r="F127" i="286"/>
  <c r="L127" i="286"/>
  <c r="M127" i="286"/>
  <c r="O127" i="286" s="1"/>
  <c r="I53" i="286"/>
  <c r="M47" i="286"/>
  <c r="F47" i="286"/>
  <c r="O42" i="286"/>
  <c r="O25" i="286"/>
  <c r="O126" i="286"/>
  <c r="J52" i="286"/>
  <c r="L51" i="286"/>
  <c r="O109" i="284"/>
  <c r="O94" i="266"/>
  <c r="D17" i="125"/>
  <c r="E13" i="125"/>
  <c r="O80" i="294"/>
  <c r="E80" i="294"/>
  <c r="E20" i="294"/>
  <c r="M48" i="286"/>
  <c r="E48" i="286"/>
  <c r="F48" i="286" s="1"/>
  <c r="N47" i="286"/>
  <c r="D49" i="286"/>
  <c r="N118" i="284"/>
  <c r="O118" i="284" s="1"/>
  <c r="N112" i="284"/>
  <c r="N23" i="284"/>
  <c r="O23" i="284" s="1"/>
  <c r="M112" i="284"/>
  <c r="O112" i="284" s="1"/>
  <c r="O110" i="284"/>
  <c r="E74" i="284"/>
  <c r="F73" i="284"/>
  <c r="F74" i="284" s="1"/>
  <c r="F75" i="284" s="1"/>
  <c r="D73" i="284"/>
  <c r="D74" i="284" s="1"/>
  <c r="N74" i="284"/>
  <c r="E75" i="284"/>
  <c r="K47" i="284"/>
  <c r="L46" i="284"/>
  <c r="L47" i="284" s="1"/>
  <c r="J46" i="284"/>
  <c r="J47" i="284" s="1"/>
  <c r="O72" i="284"/>
  <c r="O66" i="284"/>
  <c r="O18" i="284"/>
  <c r="O20" i="284"/>
  <c r="O19" i="284"/>
  <c r="O21" i="284"/>
  <c r="J50" i="276"/>
  <c r="N12" i="276"/>
  <c r="M50" i="276"/>
  <c r="I50" i="276"/>
  <c r="P14" i="276"/>
  <c r="G45" i="276"/>
  <c r="H45" i="276"/>
  <c r="O12" i="276"/>
  <c r="P12" i="276"/>
  <c r="E14" i="276"/>
  <c r="E15" i="276" s="1"/>
  <c r="F14" i="276"/>
  <c r="F15" i="276" s="1"/>
  <c r="F16" i="276" s="1"/>
  <c r="L16" i="276"/>
  <c r="L17" i="276" s="1"/>
  <c r="E16" i="276"/>
  <c r="L18" i="276"/>
  <c r="L19" i="276" s="1"/>
  <c r="E15" i="274"/>
  <c r="K15" i="274"/>
  <c r="M14" i="274"/>
  <c r="D15" i="274"/>
  <c r="J15" i="274"/>
  <c r="J16" i="274" s="1"/>
  <c r="E15" i="272"/>
  <c r="K15" i="272"/>
  <c r="E16" i="272"/>
  <c r="K16" i="272"/>
  <c r="D15" i="272"/>
  <c r="J15" i="272"/>
  <c r="D16" i="272"/>
  <c r="J16" i="272"/>
  <c r="E53" i="266"/>
  <c r="E56" i="266" s="1"/>
  <c r="F53" i="266"/>
  <c r="F56" i="266" s="1"/>
  <c r="G53" i="266"/>
  <c r="G56" i="266" s="1"/>
  <c r="H53" i="266"/>
  <c r="H56" i="266" s="1"/>
  <c r="I53" i="266"/>
  <c r="I56" i="266" s="1"/>
  <c r="J53" i="266"/>
  <c r="J56" i="266" s="1"/>
  <c r="K53" i="266"/>
  <c r="K56" i="266" s="1"/>
  <c r="L53" i="266"/>
  <c r="L56" i="266" s="1"/>
  <c r="D53" i="266"/>
  <c r="D56" i="266" s="1"/>
  <c r="M53" i="266"/>
  <c r="M52" i="266"/>
  <c r="N52" i="266"/>
  <c r="O52" i="266"/>
  <c r="M40" i="266"/>
  <c r="M41" i="266"/>
  <c r="M42" i="266"/>
  <c r="M43" i="266"/>
  <c r="M44" i="266"/>
  <c r="M39" i="266"/>
  <c r="N39" i="266"/>
  <c r="O39" i="266"/>
  <c r="K11" i="265"/>
  <c r="L11" i="265"/>
  <c r="M11" i="265"/>
  <c r="M123" i="264"/>
  <c r="N123" i="264"/>
  <c r="O123" i="264"/>
  <c r="O113" i="264"/>
  <c r="O111" i="264"/>
  <c r="O112" i="264"/>
  <c r="M74" i="264"/>
  <c r="N74" i="264"/>
  <c r="N73" i="264"/>
  <c r="M73" i="264"/>
  <c r="E62" i="264"/>
  <c r="F62" i="264"/>
  <c r="G62" i="264"/>
  <c r="I62" i="264"/>
  <c r="J62" i="264"/>
  <c r="K62" i="264"/>
  <c r="L62" i="264"/>
  <c r="D62" i="264"/>
  <c r="E54" i="264"/>
  <c r="E57" i="264" s="1"/>
  <c r="F54" i="264"/>
  <c r="F57" i="264" s="1"/>
  <c r="G54" i="264"/>
  <c r="G57" i="264" s="1"/>
  <c r="H54" i="264"/>
  <c r="H57" i="264" s="1"/>
  <c r="I54" i="264"/>
  <c r="I57" i="264" s="1"/>
  <c r="J54" i="264"/>
  <c r="K54" i="264"/>
  <c r="L54" i="264"/>
  <c r="L57" i="264" s="1"/>
  <c r="D54" i="264"/>
  <c r="D57" i="264" s="1"/>
  <c r="M53" i="264"/>
  <c r="N53" i="264"/>
  <c r="O53" i="264"/>
  <c r="M40" i="264"/>
  <c r="N40" i="264"/>
  <c r="O40" i="264"/>
  <c r="E20" i="264"/>
  <c r="F20" i="264"/>
  <c r="D20" i="264"/>
  <c r="K11" i="263"/>
  <c r="L11" i="263"/>
  <c r="M11" i="263"/>
  <c r="J9" i="347"/>
  <c r="I9" i="347"/>
  <c r="H9" i="347"/>
  <c r="G9" i="347"/>
  <c r="F9" i="347"/>
  <c r="E9" i="347"/>
  <c r="D9" i="347"/>
  <c r="C9" i="347"/>
  <c r="B9" i="347"/>
  <c r="M8" i="347"/>
  <c r="M9" i="347" s="1"/>
  <c r="L8" i="347"/>
  <c r="L9" i="347" s="1"/>
  <c r="K8" i="347"/>
  <c r="K9" i="347" s="1"/>
  <c r="H61" i="262"/>
  <c r="I61" i="262"/>
  <c r="J61" i="262"/>
  <c r="K61" i="262"/>
  <c r="L61" i="262"/>
  <c r="G61" i="262"/>
  <c r="O53" i="262"/>
  <c r="O54" i="262"/>
  <c r="O55" i="262"/>
  <c r="O57" i="262"/>
  <c r="O58" i="262"/>
  <c r="O59" i="262"/>
  <c r="O60" i="262"/>
  <c r="F56" i="262"/>
  <c r="G56" i="262"/>
  <c r="H56" i="262"/>
  <c r="I56" i="262"/>
  <c r="J56" i="262"/>
  <c r="K56" i="262"/>
  <c r="L56" i="262"/>
  <c r="O56" i="262" s="1"/>
  <c r="O47" i="286" l="1"/>
  <c r="M92" i="286"/>
  <c r="O92" i="286" s="1"/>
  <c r="L92" i="286"/>
  <c r="M49" i="286"/>
  <c r="L52" i="286"/>
  <c r="J53" i="286"/>
  <c r="L53" i="286" s="1"/>
  <c r="F128" i="286"/>
  <c r="M128" i="286"/>
  <c r="O128" i="286" s="1"/>
  <c r="E14" i="125"/>
  <c r="E15" i="125" s="1"/>
  <c r="E16" i="125" s="1"/>
  <c r="E17" i="125" s="1"/>
  <c r="E21" i="294"/>
  <c r="E22" i="294" s="1"/>
  <c r="N48" i="286"/>
  <c r="O48" i="286" s="1"/>
  <c r="E49" i="286"/>
  <c r="N49" i="286" s="1"/>
  <c r="D50" i="286"/>
  <c r="M74" i="284"/>
  <c r="O74" i="284" s="1"/>
  <c r="F76" i="284"/>
  <c r="N75" i="284"/>
  <c r="E76" i="284"/>
  <c r="D75" i="284"/>
  <c r="M75" i="284" s="1"/>
  <c r="O75" i="284" s="1"/>
  <c r="P45" i="276"/>
  <c r="H46" i="276"/>
  <c r="G46" i="276"/>
  <c r="O14" i="276"/>
  <c r="N14" i="276"/>
  <c r="F17" i="276"/>
  <c r="F18" i="276" s="1"/>
  <c r="E17" i="276"/>
  <c r="D16" i="274"/>
  <c r="D17" i="274" s="1"/>
  <c r="D18" i="274" s="1"/>
  <c r="K16" i="274"/>
  <c r="E16" i="274"/>
  <c r="E17" i="274" s="1"/>
  <c r="K17" i="274"/>
  <c r="J17" i="274"/>
  <c r="J18" i="274" s="1"/>
  <c r="D17" i="272"/>
  <c r="E17" i="272"/>
  <c r="D18" i="272"/>
  <c r="E18" i="272"/>
  <c r="K17" i="272"/>
  <c r="K18" i="272" s="1"/>
  <c r="J17" i="272"/>
  <c r="J18" i="272" s="1"/>
  <c r="O53" i="266"/>
  <c r="N53" i="266"/>
  <c r="O73" i="264"/>
  <c r="O74" i="264"/>
  <c r="M54" i="264"/>
  <c r="O54" i="264"/>
  <c r="N54" i="264"/>
  <c r="H62" i="264"/>
  <c r="K55" i="264"/>
  <c r="K56" i="264" s="1"/>
  <c r="J55" i="264"/>
  <c r="J56" i="264" s="1"/>
  <c r="O61" i="262"/>
  <c r="E46" i="262"/>
  <c r="F46" i="262"/>
  <c r="D46" i="262"/>
  <c r="L46" i="262"/>
  <c r="L47" i="262" s="1"/>
  <c r="K46" i="262"/>
  <c r="K47" i="262" s="1"/>
  <c r="J46" i="262"/>
  <c r="J47" i="262" s="1"/>
  <c r="I46" i="262"/>
  <c r="I47" i="262" s="1"/>
  <c r="H46" i="262"/>
  <c r="H47" i="262" s="1"/>
  <c r="G46" i="262"/>
  <c r="G47" i="262" s="1"/>
  <c r="E47" i="262"/>
  <c r="O45" i="262"/>
  <c r="N45" i="262"/>
  <c r="M45" i="262"/>
  <c r="O44" i="262"/>
  <c r="N44" i="262"/>
  <c r="M44" i="262"/>
  <c r="O43" i="262"/>
  <c r="N43" i="262"/>
  <c r="M43" i="262"/>
  <c r="M9" i="262"/>
  <c r="N9" i="262"/>
  <c r="O9" i="262"/>
  <c r="C39" i="261"/>
  <c r="D39" i="261"/>
  <c r="E39" i="261"/>
  <c r="F39" i="261"/>
  <c r="G39" i="261"/>
  <c r="H39" i="261"/>
  <c r="I39" i="261"/>
  <c r="J39" i="261"/>
  <c r="K39" i="261"/>
  <c r="L39" i="261"/>
  <c r="M39" i="261"/>
  <c r="B39" i="261"/>
  <c r="L38" i="261"/>
  <c r="K38" i="261"/>
  <c r="C26" i="261"/>
  <c r="D26" i="261"/>
  <c r="E26" i="261"/>
  <c r="F26" i="261"/>
  <c r="G26" i="261"/>
  <c r="H26" i="261"/>
  <c r="I26" i="261"/>
  <c r="J26" i="261"/>
  <c r="B26" i="261"/>
  <c r="K25" i="261"/>
  <c r="L25" i="261"/>
  <c r="M25" i="261"/>
  <c r="K23" i="261"/>
  <c r="L23" i="261"/>
  <c r="M23" i="261"/>
  <c r="K12" i="261"/>
  <c r="L12" i="261"/>
  <c r="M12" i="261"/>
  <c r="E132" i="260"/>
  <c r="F132" i="260"/>
  <c r="G132" i="260"/>
  <c r="H132" i="260"/>
  <c r="I132" i="260"/>
  <c r="J132" i="260"/>
  <c r="K132" i="260"/>
  <c r="L132" i="260"/>
  <c r="M132" i="260"/>
  <c r="N132" i="260"/>
  <c r="O132" i="260"/>
  <c r="D132" i="260"/>
  <c r="N131" i="260"/>
  <c r="M131" i="260"/>
  <c r="I131" i="260"/>
  <c r="O131" i="260" s="1"/>
  <c r="C9" i="346"/>
  <c r="D9" i="346"/>
  <c r="E9" i="346"/>
  <c r="F9" i="346"/>
  <c r="G9" i="346"/>
  <c r="H9" i="346"/>
  <c r="I9" i="346"/>
  <c r="J9" i="346"/>
  <c r="K9" i="346"/>
  <c r="L9" i="346"/>
  <c r="M9" i="346"/>
  <c r="B9" i="346"/>
  <c r="M8" i="346"/>
  <c r="L8" i="346"/>
  <c r="K8" i="346"/>
  <c r="M46" i="262" l="1"/>
  <c r="M47" i="262" s="1"/>
  <c r="F49" i="286"/>
  <c r="O49" i="286"/>
  <c r="O46" i="262"/>
  <c r="O47" i="262" s="1"/>
  <c r="M50" i="286"/>
  <c r="D51" i="286"/>
  <c r="E50" i="286"/>
  <c r="F50" i="286" s="1"/>
  <c r="D76" i="284"/>
  <c r="P46" i="276"/>
  <c r="G48" i="276"/>
  <c r="G47" i="276"/>
  <c r="H48" i="276"/>
  <c r="H47" i="276"/>
  <c r="E18" i="276"/>
  <c r="F19" i="276"/>
  <c r="K18" i="274"/>
  <c r="E18" i="274"/>
  <c r="J57" i="264"/>
  <c r="K57" i="264"/>
  <c r="N46" i="262"/>
  <c r="N47" i="262" s="1"/>
  <c r="D47" i="262"/>
  <c r="F47" i="262"/>
  <c r="M38" i="261"/>
  <c r="E33" i="260"/>
  <c r="F33" i="260"/>
  <c r="G33" i="260"/>
  <c r="H33" i="260"/>
  <c r="I33" i="260"/>
  <c r="J33" i="260"/>
  <c r="K33" i="260"/>
  <c r="L33" i="260"/>
  <c r="D33" i="260"/>
  <c r="E32" i="260"/>
  <c r="F32" i="260"/>
  <c r="G32" i="260"/>
  <c r="H32" i="260"/>
  <c r="I32" i="260"/>
  <c r="J32" i="260"/>
  <c r="K32" i="260"/>
  <c r="L32" i="260"/>
  <c r="D32" i="260"/>
  <c r="M28" i="260"/>
  <c r="N28" i="260"/>
  <c r="O28" i="260"/>
  <c r="M29" i="260"/>
  <c r="N29" i="260"/>
  <c r="O29" i="260"/>
  <c r="M30" i="260"/>
  <c r="N30" i="260"/>
  <c r="O30" i="260"/>
  <c r="M31" i="260"/>
  <c r="N31" i="260"/>
  <c r="O31" i="260"/>
  <c r="M32" i="260"/>
  <c r="M33" i="260" s="1"/>
  <c r="N32" i="260"/>
  <c r="N33" i="260" s="1"/>
  <c r="O32" i="260"/>
  <c r="O33" i="260" s="1"/>
  <c r="O104" i="260"/>
  <c r="D97" i="260"/>
  <c r="E97" i="260"/>
  <c r="D98" i="260"/>
  <c r="E98" i="260"/>
  <c r="D99" i="260"/>
  <c r="E99" i="260"/>
  <c r="D100" i="260"/>
  <c r="E100" i="260"/>
  <c r="D101" i="260"/>
  <c r="E101" i="260"/>
  <c r="E96" i="260"/>
  <c r="F96" i="260"/>
  <c r="G96" i="260"/>
  <c r="H96" i="260"/>
  <c r="I96" i="260"/>
  <c r="J96" i="260"/>
  <c r="K96" i="260"/>
  <c r="L96" i="260"/>
  <c r="D96" i="260"/>
  <c r="F59" i="260"/>
  <c r="G59" i="260"/>
  <c r="H59" i="260"/>
  <c r="I59" i="260"/>
  <c r="J59" i="260"/>
  <c r="K59" i="260"/>
  <c r="L59" i="260"/>
  <c r="O58" i="260"/>
  <c r="F54" i="260"/>
  <c r="G54" i="260"/>
  <c r="H54" i="260"/>
  <c r="I54" i="260"/>
  <c r="J54" i="260"/>
  <c r="K54" i="260"/>
  <c r="L54" i="260"/>
  <c r="O52" i="260"/>
  <c r="O53" i="260"/>
  <c r="E50" i="260"/>
  <c r="E51" i="260" s="1"/>
  <c r="F50" i="260"/>
  <c r="G50" i="260"/>
  <c r="H50" i="260"/>
  <c r="I50" i="260"/>
  <c r="J50" i="260"/>
  <c r="K50" i="260"/>
  <c r="L50" i="260"/>
  <c r="D50" i="260"/>
  <c r="D51" i="260" s="1"/>
  <c r="M20" i="260"/>
  <c r="N20" i="260"/>
  <c r="O20" i="260"/>
  <c r="K23" i="259"/>
  <c r="L23" i="259"/>
  <c r="M23" i="259"/>
  <c r="K12" i="259"/>
  <c r="L12" i="259"/>
  <c r="M12" i="259"/>
  <c r="E110" i="234"/>
  <c r="F110" i="234"/>
  <c r="G110" i="234"/>
  <c r="H110" i="234"/>
  <c r="I110" i="234"/>
  <c r="J110" i="234"/>
  <c r="K110" i="234"/>
  <c r="L110" i="234"/>
  <c r="D110" i="234"/>
  <c r="E99" i="234"/>
  <c r="E100" i="234" s="1"/>
  <c r="F99" i="234"/>
  <c r="G99" i="234"/>
  <c r="H99" i="234"/>
  <c r="I99" i="234"/>
  <c r="J99" i="234"/>
  <c r="K99" i="234"/>
  <c r="L99" i="234"/>
  <c r="D99" i="234"/>
  <c r="D100" i="234" s="1"/>
  <c r="M98" i="234"/>
  <c r="N98" i="234"/>
  <c r="O98" i="234"/>
  <c r="E87" i="234"/>
  <c r="F87" i="234"/>
  <c r="G87" i="234"/>
  <c r="H87" i="234"/>
  <c r="I87" i="234"/>
  <c r="J87" i="234"/>
  <c r="K87" i="234"/>
  <c r="L87" i="234"/>
  <c r="D87" i="234"/>
  <c r="D52" i="286" l="1"/>
  <c r="D53" i="286"/>
  <c r="N50" i="286"/>
  <c r="O50" i="286" s="1"/>
  <c r="E51" i="286"/>
  <c r="E52" i="286" s="1"/>
  <c r="H49" i="276"/>
  <c r="H50" i="276" s="1"/>
  <c r="P48" i="276"/>
  <c r="G49" i="276"/>
  <c r="P49" i="276" s="1"/>
  <c r="P47" i="276"/>
  <c r="E19" i="276"/>
  <c r="O54" i="260"/>
  <c r="E52" i="260"/>
  <c r="D52" i="260"/>
  <c r="E101" i="234"/>
  <c r="D101" i="234"/>
  <c r="E72" i="234"/>
  <c r="F72" i="234"/>
  <c r="G72" i="234"/>
  <c r="H72" i="234"/>
  <c r="I72" i="234"/>
  <c r="J72" i="234"/>
  <c r="K72" i="234"/>
  <c r="L72" i="234"/>
  <c r="D72" i="234"/>
  <c r="M71" i="234"/>
  <c r="N71" i="234"/>
  <c r="O71" i="234"/>
  <c r="E55" i="234"/>
  <c r="F55" i="234"/>
  <c r="G55" i="234"/>
  <c r="H55" i="234"/>
  <c r="I55" i="234"/>
  <c r="J55" i="234"/>
  <c r="K55" i="234"/>
  <c r="L55" i="234"/>
  <c r="D55" i="234"/>
  <c r="M50" i="234"/>
  <c r="N50" i="234"/>
  <c r="O50" i="234"/>
  <c r="F28" i="234"/>
  <c r="G28" i="234"/>
  <c r="H28" i="234"/>
  <c r="I28" i="234"/>
  <c r="J28" i="234"/>
  <c r="K28" i="234"/>
  <c r="L28" i="234"/>
  <c r="O25" i="234"/>
  <c r="O26" i="234"/>
  <c r="O27" i="234"/>
  <c r="E24" i="234"/>
  <c r="E25" i="234" s="1"/>
  <c r="F24" i="234"/>
  <c r="F38" i="234" s="1"/>
  <c r="G24" i="234"/>
  <c r="H24" i="234"/>
  <c r="H38" i="234" s="1"/>
  <c r="I24" i="234"/>
  <c r="J24" i="234"/>
  <c r="J38" i="234" s="1"/>
  <c r="K24" i="234"/>
  <c r="L24" i="234"/>
  <c r="L38" i="234" s="1"/>
  <c r="D24" i="234"/>
  <c r="D25" i="234" s="1"/>
  <c r="M20" i="234"/>
  <c r="N20" i="234"/>
  <c r="O20" i="234"/>
  <c r="M19" i="234"/>
  <c r="N19" i="234"/>
  <c r="O19" i="234"/>
  <c r="K9" i="233"/>
  <c r="L9" i="233"/>
  <c r="M9" i="233"/>
  <c r="F98" i="232"/>
  <c r="G98" i="232"/>
  <c r="H98" i="232"/>
  <c r="I98" i="232"/>
  <c r="J98" i="232"/>
  <c r="K98" i="232"/>
  <c r="L98" i="232"/>
  <c r="E91" i="232"/>
  <c r="E92" i="232" s="1"/>
  <c r="E93" i="232" s="1"/>
  <c r="E94" i="232" s="1"/>
  <c r="E95" i="232" s="1"/>
  <c r="F91" i="232"/>
  <c r="G91" i="232"/>
  <c r="H91" i="232"/>
  <c r="I91" i="232"/>
  <c r="J91" i="232"/>
  <c r="K91" i="232"/>
  <c r="L91" i="232"/>
  <c r="D91" i="232"/>
  <c r="D92" i="232" s="1"/>
  <c r="D93" i="232" s="1"/>
  <c r="D94" i="232" s="1"/>
  <c r="D95" i="232" s="1"/>
  <c r="F89" i="232"/>
  <c r="G89" i="232"/>
  <c r="H89" i="232"/>
  <c r="I89" i="232"/>
  <c r="J89" i="232"/>
  <c r="K89" i="232"/>
  <c r="L89" i="232"/>
  <c r="O88" i="232"/>
  <c r="M53" i="286" l="1"/>
  <c r="F51" i="286"/>
  <c r="F52" i="286"/>
  <c r="E53" i="286"/>
  <c r="N53" i="286" s="1"/>
  <c r="G50" i="276"/>
  <c r="P50" i="276" s="1"/>
  <c r="M52" i="260"/>
  <c r="N52" i="260"/>
  <c r="D53" i="260"/>
  <c r="E53" i="260"/>
  <c r="D54" i="260"/>
  <c r="N24" i="234"/>
  <c r="O24" i="234"/>
  <c r="M24" i="234"/>
  <c r="O28" i="234"/>
  <c r="K38" i="234"/>
  <c r="I38" i="234"/>
  <c r="G38" i="234"/>
  <c r="M25" i="234"/>
  <c r="N25" i="234"/>
  <c r="D26" i="234"/>
  <c r="E26" i="234"/>
  <c r="D98" i="232"/>
  <c r="E98" i="232"/>
  <c r="E83" i="232"/>
  <c r="F83" i="232"/>
  <c r="G83" i="232"/>
  <c r="H83" i="232"/>
  <c r="I83" i="232"/>
  <c r="J83" i="232"/>
  <c r="K83" i="232"/>
  <c r="L83" i="232"/>
  <c r="D83" i="232"/>
  <c r="E76" i="232"/>
  <c r="F76" i="232"/>
  <c r="G76" i="232"/>
  <c r="H76" i="232"/>
  <c r="I76" i="232"/>
  <c r="J76" i="232"/>
  <c r="K76" i="232"/>
  <c r="L76" i="232"/>
  <c r="O76" i="232" s="1"/>
  <c r="D76" i="232"/>
  <c r="E54" i="232"/>
  <c r="F54" i="232"/>
  <c r="G54" i="232"/>
  <c r="H54" i="232"/>
  <c r="I54" i="232"/>
  <c r="J54" i="232"/>
  <c r="K54" i="232"/>
  <c r="N54" i="232" s="1"/>
  <c r="L54" i="232"/>
  <c r="D54" i="232"/>
  <c r="M53" i="232"/>
  <c r="N53" i="232"/>
  <c r="O53" i="232"/>
  <c r="E42" i="232"/>
  <c r="E47" i="232" s="1"/>
  <c r="F42" i="232"/>
  <c r="F47" i="232" s="1"/>
  <c r="G42" i="232"/>
  <c r="G47" i="232" s="1"/>
  <c r="H42" i="232"/>
  <c r="H47" i="232" s="1"/>
  <c r="I42" i="232"/>
  <c r="I47" i="232" s="1"/>
  <c r="J42" i="232"/>
  <c r="K42" i="232"/>
  <c r="K47" i="232" s="1"/>
  <c r="L42" i="232"/>
  <c r="L47" i="232" s="1"/>
  <c r="D42" i="232"/>
  <c r="D47" i="232" s="1"/>
  <c r="M41" i="232"/>
  <c r="N41" i="232"/>
  <c r="O41" i="232"/>
  <c r="N42" i="232"/>
  <c r="E21" i="232"/>
  <c r="E22" i="232" s="1"/>
  <c r="F21" i="232"/>
  <c r="G21" i="232"/>
  <c r="H21" i="232"/>
  <c r="I21" i="232"/>
  <c r="J21" i="232"/>
  <c r="K21" i="232"/>
  <c r="L21" i="232"/>
  <c r="D21" i="232"/>
  <c r="D22" i="232" s="1"/>
  <c r="M17" i="232"/>
  <c r="N17" i="232"/>
  <c r="O17" i="232"/>
  <c r="K9" i="231"/>
  <c r="L9" i="231"/>
  <c r="M9" i="231"/>
  <c r="E171" i="345"/>
  <c r="G171" i="345"/>
  <c r="H171" i="345"/>
  <c r="J171" i="345"/>
  <c r="K171" i="345"/>
  <c r="D171" i="345"/>
  <c r="E158" i="345"/>
  <c r="G158" i="345"/>
  <c r="H158" i="345"/>
  <c r="J158" i="345"/>
  <c r="K158" i="345"/>
  <c r="D158" i="345"/>
  <c r="N287" i="345"/>
  <c r="M287" i="345"/>
  <c r="L287" i="345"/>
  <c r="I287" i="345"/>
  <c r="F287" i="345"/>
  <c r="K286" i="345"/>
  <c r="J286" i="345"/>
  <c r="E286" i="345"/>
  <c r="D286" i="345"/>
  <c r="L285" i="345"/>
  <c r="F285" i="345"/>
  <c r="L284" i="345"/>
  <c r="F284" i="345"/>
  <c r="L283" i="345"/>
  <c r="F283" i="345"/>
  <c r="L282" i="345"/>
  <c r="F282" i="345"/>
  <c r="G282" i="345" s="1"/>
  <c r="L281" i="345"/>
  <c r="F281" i="345"/>
  <c r="G281" i="345" s="1"/>
  <c r="L280" i="345"/>
  <c r="F280" i="345"/>
  <c r="G280" i="345" s="1"/>
  <c r="L279" i="345"/>
  <c r="F279" i="345"/>
  <c r="G279" i="345" s="1"/>
  <c r="L278" i="345"/>
  <c r="F278" i="345"/>
  <c r="G278" i="345" s="1"/>
  <c r="L277" i="345"/>
  <c r="F277" i="345"/>
  <c r="G277" i="345" s="1"/>
  <c r="N276" i="345"/>
  <c r="M276" i="345"/>
  <c r="L276" i="345"/>
  <c r="I276" i="345"/>
  <c r="F276" i="345"/>
  <c r="N275" i="345"/>
  <c r="M275" i="345"/>
  <c r="L275" i="345"/>
  <c r="I275" i="345"/>
  <c r="F275" i="345"/>
  <c r="K273" i="345"/>
  <c r="J273" i="345"/>
  <c r="H273" i="345"/>
  <c r="G273" i="345"/>
  <c r="E273" i="345"/>
  <c r="D273" i="345"/>
  <c r="N272" i="345"/>
  <c r="M272" i="345"/>
  <c r="L272" i="345"/>
  <c r="I272" i="345"/>
  <c r="F272" i="345"/>
  <c r="N271" i="345"/>
  <c r="M271" i="345"/>
  <c r="L271" i="345"/>
  <c r="I271" i="345"/>
  <c r="F271" i="345"/>
  <c r="N270" i="345"/>
  <c r="M270" i="345"/>
  <c r="L270" i="345"/>
  <c r="I270" i="345"/>
  <c r="F270" i="345"/>
  <c r="N269" i="345"/>
  <c r="M269" i="345"/>
  <c r="L269" i="345"/>
  <c r="I269" i="345"/>
  <c r="F269" i="345"/>
  <c r="N268" i="345"/>
  <c r="M268" i="345"/>
  <c r="L268" i="345"/>
  <c r="I268" i="345"/>
  <c r="F268" i="345"/>
  <c r="K267" i="345"/>
  <c r="J267" i="345"/>
  <c r="H267" i="345"/>
  <c r="G267" i="345"/>
  <c r="E267" i="345"/>
  <c r="D267" i="345"/>
  <c r="N266" i="345"/>
  <c r="M266" i="345"/>
  <c r="L266" i="345"/>
  <c r="I266" i="345"/>
  <c r="F266" i="345"/>
  <c r="N265" i="345"/>
  <c r="M265" i="345"/>
  <c r="L265" i="345"/>
  <c r="I265" i="345"/>
  <c r="F265" i="345"/>
  <c r="N264" i="345"/>
  <c r="M264" i="345"/>
  <c r="L264" i="345"/>
  <c r="I264" i="345"/>
  <c r="F264" i="345"/>
  <c r="N263" i="345"/>
  <c r="M263" i="345"/>
  <c r="L263" i="345"/>
  <c r="I263" i="345"/>
  <c r="F263" i="345"/>
  <c r="N262" i="345"/>
  <c r="M262" i="345"/>
  <c r="L262" i="345"/>
  <c r="I262" i="345"/>
  <c r="F262" i="345"/>
  <c r="N261" i="345"/>
  <c r="M261" i="345"/>
  <c r="L261" i="345"/>
  <c r="I261" i="345"/>
  <c r="F261" i="345"/>
  <c r="N260" i="345"/>
  <c r="M260" i="345"/>
  <c r="L260" i="345"/>
  <c r="I260" i="345"/>
  <c r="F260" i="345"/>
  <c r="N259" i="345"/>
  <c r="M259" i="345"/>
  <c r="L259" i="345"/>
  <c r="I259" i="345"/>
  <c r="F259" i="345"/>
  <c r="K251" i="345"/>
  <c r="J251" i="345"/>
  <c r="H251" i="345"/>
  <c r="G251" i="345"/>
  <c r="E251" i="345"/>
  <c r="D251" i="345"/>
  <c r="N250" i="345"/>
  <c r="M250" i="345"/>
  <c r="L250" i="345"/>
  <c r="I250" i="345"/>
  <c r="F250" i="345"/>
  <c r="N248" i="345"/>
  <c r="M248" i="345"/>
  <c r="L248" i="345"/>
  <c r="I248" i="345"/>
  <c r="F248" i="345"/>
  <c r="N247" i="345"/>
  <c r="M247" i="345"/>
  <c r="L247" i="345"/>
  <c r="I247" i="345"/>
  <c r="F247" i="345"/>
  <c r="N246" i="345"/>
  <c r="M246" i="345"/>
  <c r="L246" i="345"/>
  <c r="I246" i="345"/>
  <c r="F246" i="345"/>
  <c r="N245" i="345"/>
  <c r="M245" i="345"/>
  <c r="L245" i="345"/>
  <c r="I245" i="345"/>
  <c r="F245" i="345"/>
  <c r="K244" i="345"/>
  <c r="J244" i="345"/>
  <c r="H244" i="345"/>
  <c r="G244" i="345"/>
  <c r="L243" i="345"/>
  <c r="I243" i="345"/>
  <c r="L242" i="345"/>
  <c r="I242" i="345"/>
  <c r="K241" i="345"/>
  <c r="J241" i="345"/>
  <c r="H241" i="345"/>
  <c r="G241" i="345"/>
  <c r="L240" i="345"/>
  <c r="I240" i="345"/>
  <c r="L239" i="345"/>
  <c r="I239" i="345"/>
  <c r="K238" i="345"/>
  <c r="J238" i="345"/>
  <c r="H238" i="345"/>
  <c r="G238" i="345"/>
  <c r="L237" i="345"/>
  <c r="I237" i="345"/>
  <c r="L236" i="345"/>
  <c r="I236" i="345"/>
  <c r="H234" i="345"/>
  <c r="H235" i="345" s="1"/>
  <c r="I229" i="345"/>
  <c r="I228" i="345"/>
  <c r="I227" i="345"/>
  <c r="I219" i="345"/>
  <c r="I218" i="345"/>
  <c r="K217" i="345"/>
  <c r="J217" i="345"/>
  <c r="J218" i="345" s="1"/>
  <c r="H217" i="345"/>
  <c r="H230" i="345" s="1"/>
  <c r="G217" i="345"/>
  <c r="G230" i="345" s="1"/>
  <c r="E217" i="345"/>
  <c r="D217" i="345"/>
  <c r="N216" i="345"/>
  <c r="M216" i="345"/>
  <c r="L216" i="345"/>
  <c r="I216" i="345"/>
  <c r="F216" i="345"/>
  <c r="N215" i="345"/>
  <c r="M215" i="345"/>
  <c r="L215" i="345"/>
  <c r="L217" i="345" s="1"/>
  <c r="I215" i="345"/>
  <c r="F215" i="345"/>
  <c r="N213" i="345"/>
  <c r="M213" i="345"/>
  <c r="L213" i="345"/>
  <c r="I213" i="345"/>
  <c r="F213" i="345"/>
  <c r="K212" i="345"/>
  <c r="J212" i="345"/>
  <c r="H212" i="345"/>
  <c r="G212" i="345"/>
  <c r="E212" i="345"/>
  <c r="D212" i="345"/>
  <c r="N211" i="345"/>
  <c r="M211" i="345"/>
  <c r="L211" i="345"/>
  <c r="I211" i="345"/>
  <c r="F211" i="345"/>
  <c r="N210" i="345"/>
  <c r="M210" i="345"/>
  <c r="L210" i="345"/>
  <c r="I210" i="345"/>
  <c r="F210" i="345"/>
  <c r="N209" i="345"/>
  <c r="M209" i="345"/>
  <c r="L209" i="345"/>
  <c r="I209" i="345"/>
  <c r="F209" i="345"/>
  <c r="N208" i="345"/>
  <c r="M208" i="345"/>
  <c r="L208" i="345"/>
  <c r="I208" i="345"/>
  <c r="F208" i="345"/>
  <c r="K207" i="345"/>
  <c r="J207" i="345"/>
  <c r="H207" i="345"/>
  <c r="G207" i="345"/>
  <c r="E207" i="345"/>
  <c r="D207" i="345"/>
  <c r="N206" i="345"/>
  <c r="M206" i="345"/>
  <c r="L206" i="345"/>
  <c r="I206" i="345"/>
  <c r="F206" i="345"/>
  <c r="N205" i="345"/>
  <c r="M205" i="345"/>
  <c r="L205" i="345"/>
  <c r="I205" i="345"/>
  <c r="F205" i="345"/>
  <c r="N204" i="345"/>
  <c r="M204" i="345"/>
  <c r="L204" i="345"/>
  <c r="F204" i="345"/>
  <c r="K203" i="345"/>
  <c r="J203" i="345"/>
  <c r="H203" i="345"/>
  <c r="G203" i="345"/>
  <c r="E203" i="345"/>
  <c r="D203" i="345"/>
  <c r="N202" i="345"/>
  <c r="M202" i="345"/>
  <c r="L202" i="345"/>
  <c r="I202" i="345"/>
  <c r="F202" i="345"/>
  <c r="N201" i="345"/>
  <c r="M201" i="345"/>
  <c r="L201" i="345"/>
  <c r="I201" i="345"/>
  <c r="F201" i="345"/>
  <c r="N200" i="345"/>
  <c r="M200" i="345"/>
  <c r="L200" i="345"/>
  <c r="I200" i="345"/>
  <c r="F200" i="345"/>
  <c r="K199" i="345"/>
  <c r="J199" i="345"/>
  <c r="H199" i="345"/>
  <c r="G199" i="345"/>
  <c r="L198" i="345"/>
  <c r="I198" i="345"/>
  <c r="L197" i="345"/>
  <c r="L199" i="345" s="1"/>
  <c r="I197" i="345"/>
  <c r="N189" i="345"/>
  <c r="M189" i="345"/>
  <c r="L189" i="345"/>
  <c r="I189" i="345"/>
  <c r="F189" i="345"/>
  <c r="K188" i="345"/>
  <c r="J188" i="345"/>
  <c r="L187" i="345"/>
  <c r="L186" i="345"/>
  <c r="L185" i="345"/>
  <c r="L188" i="345" s="1"/>
  <c r="I185" i="345"/>
  <c r="K184" i="345"/>
  <c r="J184" i="345"/>
  <c r="L183" i="345"/>
  <c r="L182" i="345"/>
  <c r="L181" i="345"/>
  <c r="L180" i="345"/>
  <c r="L179" i="345"/>
  <c r="L178" i="345"/>
  <c r="L177" i="345"/>
  <c r="I177" i="345"/>
  <c r="K176" i="345"/>
  <c r="J176" i="345"/>
  <c r="E176" i="345"/>
  <c r="E177" i="345" s="1"/>
  <c r="D176" i="345"/>
  <c r="D177" i="345" s="1"/>
  <c r="N175" i="345"/>
  <c r="M175" i="345"/>
  <c r="L175" i="345"/>
  <c r="I175" i="345"/>
  <c r="F175" i="345"/>
  <c r="N174" i="345"/>
  <c r="M174" i="345"/>
  <c r="L174" i="345"/>
  <c r="I174" i="345"/>
  <c r="F174" i="345"/>
  <c r="N173" i="345"/>
  <c r="M173" i="345"/>
  <c r="L173" i="345"/>
  <c r="I173" i="345"/>
  <c r="F173" i="345"/>
  <c r="L172" i="345"/>
  <c r="F172" i="345"/>
  <c r="G172" i="345" s="1"/>
  <c r="N170" i="345"/>
  <c r="M170" i="345"/>
  <c r="L170" i="345"/>
  <c r="I170" i="345"/>
  <c r="F170" i="345"/>
  <c r="N169" i="345"/>
  <c r="M169" i="345"/>
  <c r="L169" i="345"/>
  <c r="I169" i="345"/>
  <c r="F169" i="345"/>
  <c r="N168" i="345"/>
  <c r="M168" i="345"/>
  <c r="L168" i="345"/>
  <c r="I168" i="345"/>
  <c r="F168" i="345"/>
  <c r="N167" i="345"/>
  <c r="M167" i="345"/>
  <c r="L167" i="345"/>
  <c r="I167" i="345"/>
  <c r="F167" i="345"/>
  <c r="N166" i="345"/>
  <c r="M166" i="345"/>
  <c r="L166" i="345"/>
  <c r="I166" i="345"/>
  <c r="F166" i="345"/>
  <c r="N165" i="345"/>
  <c r="M165" i="345"/>
  <c r="L165" i="345"/>
  <c r="L171" i="345" s="1"/>
  <c r="I165" i="345"/>
  <c r="F165" i="345"/>
  <c r="F171" i="345" s="1"/>
  <c r="N157" i="345"/>
  <c r="M157" i="345"/>
  <c r="L157" i="345"/>
  <c r="I157" i="345"/>
  <c r="F157" i="345"/>
  <c r="N156" i="345"/>
  <c r="M156" i="345"/>
  <c r="L156" i="345"/>
  <c r="I156" i="345"/>
  <c r="F156" i="345"/>
  <c r="N155" i="345"/>
  <c r="M155" i="345"/>
  <c r="L155" i="345"/>
  <c r="I155" i="345"/>
  <c r="F155" i="345"/>
  <c r="N154" i="345"/>
  <c r="N158" i="345" s="1"/>
  <c r="M154" i="345"/>
  <c r="L154" i="345"/>
  <c r="L158" i="345" s="1"/>
  <c r="I154" i="345"/>
  <c r="F154" i="345"/>
  <c r="F158" i="345" s="1"/>
  <c r="N153" i="345"/>
  <c r="M153" i="345"/>
  <c r="L153" i="345"/>
  <c r="I153" i="345"/>
  <c r="F153" i="345"/>
  <c r="K151" i="345"/>
  <c r="J151" i="345"/>
  <c r="H151" i="345"/>
  <c r="G151" i="345"/>
  <c r="E151" i="345"/>
  <c r="D151" i="345"/>
  <c r="N150" i="345"/>
  <c r="M150" i="345"/>
  <c r="L150" i="345"/>
  <c r="I150" i="345"/>
  <c r="F150" i="345"/>
  <c r="N149" i="345"/>
  <c r="M149" i="345"/>
  <c r="L149" i="345"/>
  <c r="I149" i="345"/>
  <c r="F149" i="345"/>
  <c r="N148" i="345"/>
  <c r="M148" i="345"/>
  <c r="L148" i="345"/>
  <c r="I148" i="345"/>
  <c r="F148" i="345"/>
  <c r="N147" i="345"/>
  <c r="M147" i="345"/>
  <c r="L147" i="345"/>
  <c r="I147" i="345"/>
  <c r="F147" i="345"/>
  <c r="N146" i="345"/>
  <c r="M146" i="345"/>
  <c r="L146" i="345"/>
  <c r="I146" i="345"/>
  <c r="F146" i="345"/>
  <c r="N145" i="345"/>
  <c r="M145" i="345"/>
  <c r="L145" i="345"/>
  <c r="I145" i="345"/>
  <c r="F145" i="345"/>
  <c r="K144" i="345"/>
  <c r="J144" i="345"/>
  <c r="H144" i="345"/>
  <c r="G144" i="345"/>
  <c r="N143" i="345"/>
  <c r="M143" i="345"/>
  <c r="L143" i="345"/>
  <c r="I143" i="345"/>
  <c r="F143" i="345"/>
  <c r="N142" i="345"/>
  <c r="M142" i="345"/>
  <c r="L142" i="345"/>
  <c r="I142" i="345"/>
  <c r="F142" i="345"/>
  <c r="N141" i="345"/>
  <c r="M141" i="345"/>
  <c r="L141" i="345"/>
  <c r="I141" i="345"/>
  <c r="F141" i="345"/>
  <c r="N140" i="345"/>
  <c r="M140" i="345"/>
  <c r="L140" i="345"/>
  <c r="I140" i="345"/>
  <c r="F140" i="345"/>
  <c r="K139" i="345"/>
  <c r="J139" i="345"/>
  <c r="H139" i="345"/>
  <c r="G139" i="345"/>
  <c r="N138" i="345"/>
  <c r="M138" i="345"/>
  <c r="L138" i="345"/>
  <c r="I138" i="345"/>
  <c r="F138" i="345"/>
  <c r="N137" i="345"/>
  <c r="M137" i="345"/>
  <c r="L137" i="345"/>
  <c r="I137" i="345"/>
  <c r="F137" i="345"/>
  <c r="N136" i="345"/>
  <c r="M136" i="345"/>
  <c r="L136" i="345"/>
  <c r="I136" i="345"/>
  <c r="F136" i="345"/>
  <c r="N135" i="345"/>
  <c r="M135" i="345"/>
  <c r="L135" i="345"/>
  <c r="I135" i="345"/>
  <c r="F135" i="345"/>
  <c r="N134" i="345"/>
  <c r="M134" i="345"/>
  <c r="L134" i="345"/>
  <c r="I134" i="345"/>
  <c r="F134" i="345"/>
  <c r="N133" i="345"/>
  <c r="M133" i="345"/>
  <c r="L133" i="345"/>
  <c r="I133" i="345"/>
  <c r="F133" i="345"/>
  <c r="K125" i="345"/>
  <c r="J125" i="345"/>
  <c r="H125" i="345"/>
  <c r="G125" i="345"/>
  <c r="N124" i="345"/>
  <c r="M124" i="345"/>
  <c r="L124" i="345"/>
  <c r="I124" i="345"/>
  <c r="F124" i="345"/>
  <c r="N123" i="345"/>
  <c r="M123" i="345"/>
  <c r="L123" i="345"/>
  <c r="I123" i="345"/>
  <c r="F123" i="345"/>
  <c r="N122" i="345"/>
  <c r="M122" i="345"/>
  <c r="L122" i="345"/>
  <c r="I122" i="345"/>
  <c r="F122" i="345"/>
  <c r="N120" i="345"/>
  <c r="M120" i="345"/>
  <c r="L120" i="345"/>
  <c r="I120" i="345"/>
  <c r="F120" i="345"/>
  <c r="K119" i="345"/>
  <c r="J119" i="345"/>
  <c r="H119" i="345"/>
  <c r="G119" i="345"/>
  <c r="E119" i="345"/>
  <c r="D119" i="345"/>
  <c r="N118" i="345"/>
  <c r="M118" i="345"/>
  <c r="L118" i="345"/>
  <c r="I118" i="345"/>
  <c r="F118" i="345"/>
  <c r="N117" i="345"/>
  <c r="M117" i="345"/>
  <c r="L117" i="345"/>
  <c r="I117" i="345"/>
  <c r="F117" i="345"/>
  <c r="K116" i="345"/>
  <c r="J116" i="345"/>
  <c r="H116" i="345"/>
  <c r="G116" i="345"/>
  <c r="N115" i="345"/>
  <c r="M115" i="345"/>
  <c r="L115" i="345"/>
  <c r="I115" i="345"/>
  <c r="F115" i="345"/>
  <c r="N114" i="345"/>
  <c r="M114" i="345"/>
  <c r="L114" i="345"/>
  <c r="I114" i="345"/>
  <c r="F114" i="345"/>
  <c r="K113" i="345"/>
  <c r="J113" i="345"/>
  <c r="H113" i="345"/>
  <c r="G113" i="345"/>
  <c r="N112" i="345"/>
  <c r="M112" i="345"/>
  <c r="L112" i="345"/>
  <c r="I112" i="345"/>
  <c r="F112" i="345"/>
  <c r="N111" i="345"/>
  <c r="M111" i="345"/>
  <c r="L111" i="345"/>
  <c r="I111" i="345"/>
  <c r="F111" i="345"/>
  <c r="K110" i="345"/>
  <c r="K121" i="345" s="1"/>
  <c r="J110" i="345"/>
  <c r="J121" i="345" s="1"/>
  <c r="H110" i="345"/>
  <c r="H121" i="345" s="1"/>
  <c r="G110" i="345"/>
  <c r="G121" i="345" s="1"/>
  <c r="E110" i="345"/>
  <c r="E121" i="345" s="1"/>
  <c r="D110" i="345"/>
  <c r="D121" i="345" s="1"/>
  <c r="N109" i="345"/>
  <c r="M109" i="345"/>
  <c r="L109" i="345"/>
  <c r="I109" i="345"/>
  <c r="F109" i="345"/>
  <c r="N108" i="345"/>
  <c r="M108" i="345"/>
  <c r="L108" i="345"/>
  <c r="I108" i="345"/>
  <c r="N106" i="345"/>
  <c r="M106" i="345"/>
  <c r="L106" i="345"/>
  <c r="I106" i="345"/>
  <c r="F106" i="345"/>
  <c r="K105" i="345"/>
  <c r="J105" i="345"/>
  <c r="L104" i="345"/>
  <c r="L103" i="345"/>
  <c r="L102" i="345"/>
  <c r="L101" i="345"/>
  <c r="L100" i="345"/>
  <c r="I100" i="345"/>
  <c r="L91" i="345"/>
  <c r="I91" i="345"/>
  <c r="K90" i="345"/>
  <c r="J90" i="345"/>
  <c r="H90" i="345"/>
  <c r="G90" i="345"/>
  <c r="L89" i="345"/>
  <c r="I89" i="345"/>
  <c r="L88" i="345"/>
  <c r="I88" i="345"/>
  <c r="K87" i="345"/>
  <c r="J87" i="345"/>
  <c r="H87" i="345"/>
  <c r="G87" i="345"/>
  <c r="L86" i="345"/>
  <c r="I86" i="345"/>
  <c r="L85" i="345"/>
  <c r="I85" i="345"/>
  <c r="K84" i="345"/>
  <c r="J84" i="345"/>
  <c r="E84" i="345"/>
  <c r="E85" i="345" s="1"/>
  <c r="D84" i="345"/>
  <c r="D85" i="345" s="1"/>
  <c r="L83" i="345"/>
  <c r="F83" i="345"/>
  <c r="G83" i="345" s="1"/>
  <c r="L82" i="345"/>
  <c r="F82" i="345"/>
  <c r="G82" i="345" s="1"/>
  <c r="L81" i="345"/>
  <c r="F81" i="345"/>
  <c r="G81" i="345" s="1"/>
  <c r="N80" i="345"/>
  <c r="M80" i="345"/>
  <c r="L80" i="345"/>
  <c r="I80" i="345"/>
  <c r="F80" i="345"/>
  <c r="K79" i="345"/>
  <c r="J79" i="345"/>
  <c r="H79" i="345"/>
  <c r="G79" i="345"/>
  <c r="E79" i="345"/>
  <c r="D79" i="345"/>
  <c r="N78" i="345"/>
  <c r="M78" i="345"/>
  <c r="L78" i="345"/>
  <c r="I78" i="345"/>
  <c r="N77" i="345"/>
  <c r="M77" i="345"/>
  <c r="L77" i="345"/>
  <c r="I77" i="345"/>
  <c r="N76" i="345"/>
  <c r="M76" i="345"/>
  <c r="L76" i="345"/>
  <c r="I76" i="345"/>
  <c r="N75" i="345"/>
  <c r="M75" i="345"/>
  <c r="L75" i="345"/>
  <c r="I75" i="345"/>
  <c r="F75" i="345"/>
  <c r="K74" i="345"/>
  <c r="J74" i="345"/>
  <c r="H74" i="345"/>
  <c r="G74" i="345"/>
  <c r="E74" i="345"/>
  <c r="D74" i="345"/>
  <c r="N73" i="345"/>
  <c r="M73" i="345"/>
  <c r="L73" i="345"/>
  <c r="I73" i="345"/>
  <c r="N72" i="345"/>
  <c r="M72" i="345"/>
  <c r="L72" i="345"/>
  <c r="I72" i="345"/>
  <c r="N71" i="345"/>
  <c r="M71" i="345"/>
  <c r="L71" i="345"/>
  <c r="I71" i="345"/>
  <c r="N70" i="345"/>
  <c r="M70" i="345"/>
  <c r="L70" i="345"/>
  <c r="I70" i="345"/>
  <c r="N69" i="345"/>
  <c r="M69" i="345"/>
  <c r="L69" i="345"/>
  <c r="I69" i="345"/>
  <c r="F69" i="345"/>
  <c r="N68" i="345"/>
  <c r="M68" i="345"/>
  <c r="L68" i="345"/>
  <c r="I68" i="345"/>
  <c r="F68" i="345"/>
  <c r="N67" i="345"/>
  <c r="M67" i="345"/>
  <c r="L67" i="345"/>
  <c r="I67" i="345"/>
  <c r="F67" i="345"/>
  <c r="K59" i="345"/>
  <c r="J59" i="345"/>
  <c r="H59" i="345"/>
  <c r="G59" i="345"/>
  <c r="E59" i="345"/>
  <c r="D59" i="345"/>
  <c r="N58" i="345"/>
  <c r="M58" i="345"/>
  <c r="L58" i="345"/>
  <c r="I58" i="345"/>
  <c r="F58" i="345"/>
  <c r="N57" i="345"/>
  <c r="M57" i="345"/>
  <c r="L57" i="345"/>
  <c r="I57" i="345"/>
  <c r="F57" i="345"/>
  <c r="N56" i="345"/>
  <c r="M56" i="345"/>
  <c r="L56" i="345"/>
  <c r="I56" i="345"/>
  <c r="F56" i="345"/>
  <c r="N55" i="345"/>
  <c r="M55" i="345"/>
  <c r="L55" i="345"/>
  <c r="I55" i="345"/>
  <c r="F55" i="345"/>
  <c r="K54" i="345"/>
  <c r="J54" i="345"/>
  <c r="E54" i="345"/>
  <c r="D54" i="345"/>
  <c r="N53" i="345"/>
  <c r="M53" i="345"/>
  <c r="L53" i="345"/>
  <c r="I53" i="345"/>
  <c r="F53" i="345"/>
  <c r="N52" i="345"/>
  <c r="M52" i="345"/>
  <c r="L52" i="345"/>
  <c r="I52" i="345"/>
  <c r="F52" i="345"/>
  <c r="N51" i="345"/>
  <c r="M51" i="345"/>
  <c r="L51" i="345"/>
  <c r="I51" i="345"/>
  <c r="F51" i="345"/>
  <c r="N50" i="345"/>
  <c r="M50" i="345"/>
  <c r="L50" i="345"/>
  <c r="I50" i="345"/>
  <c r="F50" i="345"/>
  <c r="N49" i="345"/>
  <c r="M49" i="345"/>
  <c r="L49" i="345"/>
  <c r="I49" i="345"/>
  <c r="F49" i="345"/>
  <c r="L48" i="345"/>
  <c r="F48" i="345"/>
  <c r="G48" i="345" s="1"/>
  <c r="L47" i="345"/>
  <c r="F47" i="345"/>
  <c r="G47" i="345" s="1"/>
  <c r="N46" i="345"/>
  <c r="M46" i="345"/>
  <c r="L46" i="345"/>
  <c r="I46" i="345"/>
  <c r="F46" i="345"/>
  <c r="K45" i="345"/>
  <c r="J45" i="345"/>
  <c r="H45" i="345"/>
  <c r="G45" i="345"/>
  <c r="E45" i="345"/>
  <c r="D45" i="345"/>
  <c r="N44" i="345"/>
  <c r="M44" i="345"/>
  <c r="L44" i="345"/>
  <c r="I44" i="345"/>
  <c r="F44" i="345"/>
  <c r="N43" i="345"/>
  <c r="M43" i="345"/>
  <c r="L43" i="345"/>
  <c r="I43" i="345"/>
  <c r="F43" i="345"/>
  <c r="N42" i="345"/>
  <c r="M42" i="345"/>
  <c r="L42" i="345"/>
  <c r="I42" i="345"/>
  <c r="F42" i="345"/>
  <c r="K41" i="345"/>
  <c r="J41" i="345"/>
  <c r="H41" i="345"/>
  <c r="G41" i="345"/>
  <c r="N40" i="345"/>
  <c r="M40" i="345"/>
  <c r="L40" i="345"/>
  <c r="I40" i="345"/>
  <c r="I41" i="345" s="1"/>
  <c r="F40" i="345"/>
  <c r="K39" i="345"/>
  <c r="J39" i="345"/>
  <c r="H39" i="345"/>
  <c r="G39" i="345"/>
  <c r="E39" i="345"/>
  <c r="D39" i="345"/>
  <c r="N38" i="345"/>
  <c r="M38" i="345"/>
  <c r="L38" i="345"/>
  <c r="I38" i="345"/>
  <c r="F38" i="345"/>
  <c r="N37" i="345"/>
  <c r="M37" i="345"/>
  <c r="L37" i="345"/>
  <c r="I37" i="345"/>
  <c r="F37" i="345"/>
  <c r="N36" i="345"/>
  <c r="M36" i="345"/>
  <c r="L36" i="345"/>
  <c r="I36" i="345"/>
  <c r="F36" i="345"/>
  <c r="K29" i="345"/>
  <c r="J29" i="345"/>
  <c r="H29" i="345"/>
  <c r="L28" i="345"/>
  <c r="L27" i="345"/>
  <c r="L26" i="345"/>
  <c r="L25" i="345"/>
  <c r="K23" i="345"/>
  <c r="J23" i="345"/>
  <c r="L22" i="345"/>
  <c r="L21" i="345"/>
  <c r="L20" i="345"/>
  <c r="L19" i="345"/>
  <c r="L18" i="345"/>
  <c r="K17" i="345"/>
  <c r="J17" i="345"/>
  <c r="H17" i="345"/>
  <c r="G17" i="345"/>
  <c r="E17" i="345"/>
  <c r="E18" i="345" s="1"/>
  <c r="D17" i="345"/>
  <c r="D18" i="345" s="1"/>
  <c r="N16" i="345"/>
  <c r="M16" i="345"/>
  <c r="L16" i="345"/>
  <c r="I16" i="345"/>
  <c r="F16" i="345"/>
  <c r="N15" i="345"/>
  <c r="M15" i="345"/>
  <c r="L15" i="345"/>
  <c r="I15" i="345"/>
  <c r="F15" i="345"/>
  <c r="K14" i="345"/>
  <c r="J14" i="345"/>
  <c r="H14" i="345"/>
  <c r="G14" i="345"/>
  <c r="E14" i="345"/>
  <c r="D14" i="345"/>
  <c r="N13" i="345"/>
  <c r="M13" i="345"/>
  <c r="L13" i="345"/>
  <c r="I13" i="345"/>
  <c r="F13" i="345"/>
  <c r="N12" i="345"/>
  <c r="M12" i="345"/>
  <c r="L12" i="345"/>
  <c r="I12" i="345"/>
  <c r="F12" i="345"/>
  <c r="N11" i="345"/>
  <c r="M11" i="345"/>
  <c r="L11" i="345"/>
  <c r="I11" i="345"/>
  <c r="F11" i="345"/>
  <c r="N10" i="345"/>
  <c r="M10" i="345"/>
  <c r="L10" i="345"/>
  <c r="I10" i="345"/>
  <c r="F10" i="345"/>
  <c r="N9" i="345"/>
  <c r="M9" i="345"/>
  <c r="L9" i="345"/>
  <c r="I9" i="345"/>
  <c r="F9" i="345"/>
  <c r="N8" i="345"/>
  <c r="M8" i="345"/>
  <c r="L8" i="345"/>
  <c r="I8" i="345"/>
  <c r="F8" i="345"/>
  <c r="C28" i="344"/>
  <c r="D28" i="344"/>
  <c r="E28" i="344"/>
  <c r="F28" i="344"/>
  <c r="G28" i="344"/>
  <c r="H28" i="344"/>
  <c r="I28" i="344"/>
  <c r="J28" i="344"/>
  <c r="B28" i="344"/>
  <c r="K11" i="344"/>
  <c r="L11" i="344"/>
  <c r="M11" i="344"/>
  <c r="K12" i="344"/>
  <c r="L12" i="344"/>
  <c r="M12" i="344"/>
  <c r="K13" i="344"/>
  <c r="L13" i="344"/>
  <c r="M13" i="344"/>
  <c r="K14" i="344"/>
  <c r="L14" i="344"/>
  <c r="M14" i="344"/>
  <c r="K15" i="344"/>
  <c r="L15" i="344"/>
  <c r="M15" i="344"/>
  <c r="K16" i="344"/>
  <c r="L16" i="344"/>
  <c r="M16" i="344"/>
  <c r="K17" i="344"/>
  <c r="L17" i="344"/>
  <c r="M17" i="344"/>
  <c r="K18" i="344"/>
  <c r="L18" i="344"/>
  <c r="M18" i="344"/>
  <c r="K19" i="344"/>
  <c r="L19" i="344"/>
  <c r="M19" i="344"/>
  <c r="K20" i="344"/>
  <c r="L20" i="344"/>
  <c r="M20" i="344"/>
  <c r="K21" i="344"/>
  <c r="L21" i="344"/>
  <c r="M21" i="344"/>
  <c r="K22" i="344"/>
  <c r="L22" i="344"/>
  <c r="M22" i="344"/>
  <c r="K23" i="344"/>
  <c r="L23" i="344"/>
  <c r="M23" i="344"/>
  <c r="K24" i="344"/>
  <c r="L24" i="344"/>
  <c r="M24" i="344"/>
  <c r="K25" i="344"/>
  <c r="L25" i="344"/>
  <c r="M25" i="344"/>
  <c r="K26" i="344"/>
  <c r="L26" i="344"/>
  <c r="M26" i="344"/>
  <c r="K27" i="344"/>
  <c r="L27" i="344"/>
  <c r="M27" i="344"/>
  <c r="M10" i="344"/>
  <c r="L10" i="344"/>
  <c r="K10" i="344"/>
  <c r="M9" i="344"/>
  <c r="L9" i="344"/>
  <c r="K9" i="344"/>
  <c r="M8" i="344"/>
  <c r="M28" i="344" s="1"/>
  <c r="L8" i="344"/>
  <c r="L28" i="344" s="1"/>
  <c r="K8" i="344"/>
  <c r="K28" i="344" s="1"/>
  <c r="E26" i="343"/>
  <c r="F26" i="343"/>
  <c r="F27" i="343" s="1"/>
  <c r="G26" i="343"/>
  <c r="H26" i="343"/>
  <c r="J26" i="343"/>
  <c r="J27" i="343" s="1"/>
  <c r="K26" i="343"/>
  <c r="K27" i="343" s="1"/>
  <c r="D26" i="343"/>
  <c r="D27" i="343" s="1"/>
  <c r="E12" i="343"/>
  <c r="G12" i="343"/>
  <c r="H12" i="343"/>
  <c r="J12" i="343"/>
  <c r="K12" i="343"/>
  <c r="D12" i="343"/>
  <c r="E9" i="343"/>
  <c r="G9" i="343"/>
  <c r="H9" i="343"/>
  <c r="J9" i="343"/>
  <c r="K9" i="343"/>
  <c r="D9" i="343"/>
  <c r="I158" i="345" l="1"/>
  <c r="F53" i="286"/>
  <c r="O53" i="286"/>
  <c r="M54" i="260"/>
  <c r="M53" i="260"/>
  <c r="N53" i="260"/>
  <c r="E54" i="260"/>
  <c r="D55" i="260"/>
  <c r="N26" i="234"/>
  <c r="M26" i="234"/>
  <c r="E27" i="234"/>
  <c r="D27" i="234"/>
  <c r="E28" i="234"/>
  <c r="D28" i="234"/>
  <c r="O42" i="232"/>
  <c r="O47" i="232"/>
  <c r="O54" i="232"/>
  <c r="N76" i="232"/>
  <c r="M76" i="232"/>
  <c r="D84" i="232"/>
  <c r="D85" i="232" s="1"/>
  <c r="E84" i="232"/>
  <c r="E85" i="232" s="1"/>
  <c r="E86" i="232" s="1"/>
  <c r="E87" i="232" s="1"/>
  <c r="M54" i="232"/>
  <c r="M42" i="232"/>
  <c r="N47" i="232"/>
  <c r="J43" i="232"/>
  <c r="J44" i="232" s="1"/>
  <c r="E23" i="232"/>
  <c r="E24" i="232" s="1"/>
  <c r="D23" i="232"/>
  <c r="D24" i="232" s="1"/>
  <c r="M158" i="345"/>
  <c r="I171" i="345"/>
  <c r="H277" i="345"/>
  <c r="I277" i="345" s="1"/>
  <c r="O277" i="345" s="1"/>
  <c r="M277" i="345"/>
  <c r="H278" i="345"/>
  <c r="N278" i="345" s="1"/>
  <c r="M278" i="345"/>
  <c r="H279" i="345"/>
  <c r="I279" i="345" s="1"/>
  <c r="O279" i="345" s="1"/>
  <c r="M279" i="345"/>
  <c r="H280" i="345"/>
  <c r="N280" i="345" s="1"/>
  <c r="M280" i="345"/>
  <c r="H281" i="345"/>
  <c r="I281" i="345" s="1"/>
  <c r="O281" i="345" s="1"/>
  <c r="M281" i="345"/>
  <c r="H282" i="345"/>
  <c r="N282" i="345" s="1"/>
  <c r="M282" i="345"/>
  <c r="G285" i="345"/>
  <c r="H285" i="345" s="1"/>
  <c r="N285" i="345" s="1"/>
  <c r="G284" i="345"/>
  <c r="H284" i="345" s="1"/>
  <c r="N284" i="345" s="1"/>
  <c r="G283" i="345"/>
  <c r="I278" i="345"/>
  <c r="O278" i="345" s="1"/>
  <c r="N279" i="345"/>
  <c r="F212" i="345"/>
  <c r="O209" i="345"/>
  <c r="J219" i="345"/>
  <c r="J227" i="345" s="1"/>
  <c r="L218" i="345"/>
  <c r="E218" i="345"/>
  <c r="E219" i="345" s="1"/>
  <c r="D218" i="345"/>
  <c r="K234" i="345"/>
  <c r="K235" i="345" s="1"/>
  <c r="F217" i="345"/>
  <c r="O216" i="345"/>
  <c r="O213" i="345"/>
  <c r="L212" i="345"/>
  <c r="O211" i="345"/>
  <c r="I203" i="345"/>
  <c r="I207" i="345"/>
  <c r="M177" i="345"/>
  <c r="F177" i="345"/>
  <c r="O177" i="345" s="1"/>
  <c r="H172" i="345"/>
  <c r="N172" i="345" s="1"/>
  <c r="G176" i="345"/>
  <c r="M176" i="345" s="1"/>
  <c r="M172" i="345"/>
  <c r="N177" i="345"/>
  <c r="O205" i="345"/>
  <c r="E178" i="345"/>
  <c r="E179" i="345" s="1"/>
  <c r="D178" i="345"/>
  <c r="O189" i="345"/>
  <c r="H176" i="345"/>
  <c r="N176" i="345" s="1"/>
  <c r="F151" i="345"/>
  <c r="I139" i="345"/>
  <c r="I144" i="345"/>
  <c r="J107" i="345"/>
  <c r="K107" i="345"/>
  <c r="F110" i="345"/>
  <c r="L110" i="345"/>
  <c r="O109" i="345"/>
  <c r="F113" i="345"/>
  <c r="L113" i="345"/>
  <c r="I116" i="345"/>
  <c r="I119" i="345"/>
  <c r="I241" i="345"/>
  <c r="I244" i="345"/>
  <c r="O246" i="345"/>
  <c r="F251" i="345"/>
  <c r="L251" i="345"/>
  <c r="I267" i="345"/>
  <c r="O262" i="345"/>
  <c r="O264" i="345"/>
  <c r="O266" i="345"/>
  <c r="F273" i="345"/>
  <c r="L273" i="345"/>
  <c r="H81" i="345"/>
  <c r="N81" i="345" s="1"/>
  <c r="G84" i="345"/>
  <c r="M81" i="345"/>
  <c r="H82" i="345"/>
  <c r="I82" i="345" s="1"/>
  <c r="O82" i="345" s="1"/>
  <c r="M82" i="345"/>
  <c r="M83" i="345"/>
  <c r="M85" i="345"/>
  <c r="F85" i="345"/>
  <c r="O85" i="345" s="1"/>
  <c r="N85" i="345"/>
  <c r="H83" i="345"/>
  <c r="N83" i="345" s="1"/>
  <c r="E86" i="345"/>
  <c r="I87" i="345"/>
  <c r="D86" i="345"/>
  <c r="I90" i="345"/>
  <c r="I81" i="345"/>
  <c r="O81" i="345" s="1"/>
  <c r="F84" i="345"/>
  <c r="G54" i="345"/>
  <c r="M54" i="345" s="1"/>
  <c r="M47" i="345"/>
  <c r="M48" i="345"/>
  <c r="H48" i="345"/>
  <c r="N48" i="345" s="1"/>
  <c r="H47" i="345"/>
  <c r="I59" i="345"/>
  <c r="F74" i="345"/>
  <c r="I74" i="345"/>
  <c r="F79" i="345"/>
  <c r="L79" i="345"/>
  <c r="L54" i="345"/>
  <c r="O269" i="345"/>
  <c r="O271" i="345"/>
  <c r="O46" i="345"/>
  <c r="F54" i="345"/>
  <c r="O275" i="345"/>
  <c r="O44" i="345"/>
  <c r="I230" i="345"/>
  <c r="F45" i="345"/>
  <c r="L45" i="345"/>
  <c r="L238" i="345"/>
  <c r="I39" i="345"/>
  <c r="L29" i="345"/>
  <c r="F18" i="345"/>
  <c r="G18" i="345" s="1"/>
  <c r="L23" i="345"/>
  <c r="D19" i="345"/>
  <c r="O50" i="345"/>
  <c r="L241" i="345"/>
  <c r="E19" i="345"/>
  <c r="E20" i="345" s="1"/>
  <c r="I17" i="345"/>
  <c r="L244" i="345"/>
  <c r="O245" i="345"/>
  <c r="O247" i="345"/>
  <c r="O259" i="345"/>
  <c r="F267" i="345"/>
  <c r="L267" i="345"/>
  <c r="I273" i="345"/>
  <c r="O11" i="345"/>
  <c r="O13" i="345"/>
  <c r="F14" i="345"/>
  <c r="L14" i="345"/>
  <c r="F17" i="345"/>
  <c r="L17" i="345"/>
  <c r="F176" i="345"/>
  <c r="L184" i="345"/>
  <c r="I199" i="345"/>
  <c r="O9" i="345"/>
  <c r="O12" i="345"/>
  <c r="N14" i="345"/>
  <c r="N17" i="345"/>
  <c r="J24" i="345"/>
  <c r="N39" i="345"/>
  <c r="M41" i="345"/>
  <c r="M45" i="345"/>
  <c r="O53" i="345"/>
  <c r="O55" i="345"/>
  <c r="O56" i="345"/>
  <c r="O58" i="345"/>
  <c r="E60" i="345"/>
  <c r="K60" i="345"/>
  <c r="O68" i="345"/>
  <c r="O70" i="345"/>
  <c r="O72" i="345"/>
  <c r="M74" i="345"/>
  <c r="O76" i="345"/>
  <c r="O78" i="345"/>
  <c r="O80" i="345"/>
  <c r="O106" i="345"/>
  <c r="M110" i="345"/>
  <c r="M113" i="345"/>
  <c r="O115" i="345"/>
  <c r="N116" i="345"/>
  <c r="O118" i="345"/>
  <c r="M119" i="345"/>
  <c r="O120" i="345"/>
  <c r="O122" i="345"/>
  <c r="O8" i="345"/>
  <c r="O10" i="345"/>
  <c r="M14" i="345"/>
  <c r="O16" i="345"/>
  <c r="M17" i="345"/>
  <c r="K24" i="345"/>
  <c r="F39" i="345"/>
  <c r="L39" i="345"/>
  <c r="O37" i="345"/>
  <c r="O38" i="345"/>
  <c r="M39" i="345"/>
  <c r="F41" i="345"/>
  <c r="L41" i="345"/>
  <c r="N41" i="345"/>
  <c r="I45" i="345"/>
  <c r="O43" i="345"/>
  <c r="N45" i="345"/>
  <c r="O49" i="345"/>
  <c r="O51" i="345"/>
  <c r="O52" i="345"/>
  <c r="F59" i="345"/>
  <c r="O57" i="345"/>
  <c r="D60" i="345"/>
  <c r="F60" i="345" s="1"/>
  <c r="M59" i="345"/>
  <c r="O67" i="345"/>
  <c r="O69" i="345"/>
  <c r="O71" i="345"/>
  <c r="O73" i="345"/>
  <c r="N74" i="345"/>
  <c r="I79" i="345"/>
  <c r="O77" i="345"/>
  <c r="M84" i="345"/>
  <c r="I110" i="345"/>
  <c r="N110" i="345"/>
  <c r="I113" i="345"/>
  <c r="O112" i="345"/>
  <c r="N113" i="345"/>
  <c r="F116" i="345"/>
  <c r="O114" i="345"/>
  <c r="M116" i="345"/>
  <c r="F119" i="345"/>
  <c r="O117" i="345"/>
  <c r="N119" i="345"/>
  <c r="O124" i="345"/>
  <c r="N125" i="345"/>
  <c r="O134" i="345"/>
  <c r="O136" i="345"/>
  <c r="O138" i="345"/>
  <c r="N139" i="345"/>
  <c r="O142" i="345"/>
  <c r="O143" i="345"/>
  <c r="M144" i="345"/>
  <c r="O145" i="345"/>
  <c r="O147" i="345"/>
  <c r="O150" i="345"/>
  <c r="E152" i="345"/>
  <c r="H152" i="345"/>
  <c r="K152" i="345"/>
  <c r="O154" i="345"/>
  <c r="O155" i="345"/>
  <c r="O165" i="345"/>
  <c r="O168" i="345"/>
  <c r="O170" i="345"/>
  <c r="O173" i="345"/>
  <c r="O175" i="345"/>
  <c r="N203" i="345"/>
  <c r="M207" i="345"/>
  <c r="H214" i="345"/>
  <c r="N212" i="345"/>
  <c r="H249" i="345"/>
  <c r="K249" i="345"/>
  <c r="O250" i="345"/>
  <c r="N251" i="345"/>
  <c r="O261" i="345"/>
  <c r="O263" i="345"/>
  <c r="O265" i="345"/>
  <c r="N267" i="345"/>
  <c r="O270" i="345"/>
  <c r="O272" i="345"/>
  <c r="D274" i="345"/>
  <c r="G274" i="345"/>
  <c r="M273" i="345"/>
  <c r="O276" i="345"/>
  <c r="O123" i="345"/>
  <c r="F125" i="345"/>
  <c r="I125" i="345"/>
  <c r="M125" i="345"/>
  <c r="F139" i="345"/>
  <c r="O133" i="345"/>
  <c r="O135" i="345"/>
  <c r="O137" i="345"/>
  <c r="M139" i="345"/>
  <c r="F144" i="345"/>
  <c r="O140" i="345"/>
  <c r="O141" i="345"/>
  <c r="N144" i="345"/>
  <c r="I151" i="345"/>
  <c r="O146" i="345"/>
  <c r="O148" i="345"/>
  <c r="O149" i="345"/>
  <c r="D152" i="345"/>
  <c r="G152" i="345"/>
  <c r="I152" i="345" s="1"/>
  <c r="M151" i="345"/>
  <c r="O153" i="345"/>
  <c r="O156" i="345"/>
  <c r="O157" i="345"/>
  <c r="O166" i="345"/>
  <c r="O167" i="345"/>
  <c r="O169" i="345"/>
  <c r="O174" i="345"/>
  <c r="O200" i="345"/>
  <c r="F203" i="345"/>
  <c r="L203" i="345"/>
  <c r="O202" i="345"/>
  <c r="M203" i="345"/>
  <c r="F207" i="345"/>
  <c r="L207" i="345"/>
  <c r="O206" i="345"/>
  <c r="N207" i="345"/>
  <c r="I212" i="345"/>
  <c r="O210" i="345"/>
  <c r="G214" i="345"/>
  <c r="J214" i="345"/>
  <c r="I217" i="345"/>
  <c r="N217" i="345"/>
  <c r="I238" i="345"/>
  <c r="G249" i="345"/>
  <c r="J249" i="345"/>
  <c r="O248" i="345"/>
  <c r="M251" i="345"/>
  <c r="M267" i="345"/>
  <c r="E274" i="345"/>
  <c r="H274" i="345"/>
  <c r="K274" i="345"/>
  <c r="O287" i="345"/>
  <c r="L59" i="345"/>
  <c r="N59" i="345"/>
  <c r="J60" i="345"/>
  <c r="L74" i="345"/>
  <c r="M79" i="345"/>
  <c r="N171" i="345"/>
  <c r="I14" i="345"/>
  <c r="O15" i="345"/>
  <c r="O36" i="345"/>
  <c r="O40" i="345"/>
  <c r="O42" i="345"/>
  <c r="O75" i="345"/>
  <c r="N79" i="345"/>
  <c r="L84" i="345"/>
  <c r="L87" i="345"/>
  <c r="L90" i="345"/>
  <c r="L105" i="345"/>
  <c r="L116" i="345"/>
  <c r="L119" i="345"/>
  <c r="L125" i="345"/>
  <c r="L139" i="345"/>
  <c r="L144" i="345"/>
  <c r="L151" i="345"/>
  <c r="N151" i="345"/>
  <c r="J152" i="345"/>
  <c r="L176" i="345"/>
  <c r="O108" i="345"/>
  <c r="O111" i="345"/>
  <c r="J190" i="345"/>
  <c r="K190" i="345"/>
  <c r="O201" i="345"/>
  <c r="O204" i="345"/>
  <c r="O208" i="345"/>
  <c r="M212" i="345"/>
  <c r="K214" i="345"/>
  <c r="O215" i="345"/>
  <c r="M217" i="345"/>
  <c r="N273" i="345"/>
  <c r="J274" i="345"/>
  <c r="F286" i="345"/>
  <c r="L286" i="345"/>
  <c r="I251" i="345"/>
  <c r="O260" i="345"/>
  <c r="O268" i="345"/>
  <c r="F28" i="343"/>
  <c r="D28" i="343"/>
  <c r="E27" i="343"/>
  <c r="E28" i="343" s="1"/>
  <c r="K28" i="343"/>
  <c r="J28" i="343"/>
  <c r="J29" i="343" s="1"/>
  <c r="J30" i="343" s="1"/>
  <c r="K60" i="343"/>
  <c r="J60" i="343"/>
  <c r="H60" i="343"/>
  <c r="G60" i="343"/>
  <c r="E60" i="343"/>
  <c r="D60" i="343"/>
  <c r="N59" i="343"/>
  <c r="M59" i="343"/>
  <c r="L59" i="343"/>
  <c r="I59" i="343"/>
  <c r="N58" i="343"/>
  <c r="M58" i="343"/>
  <c r="L58" i="343"/>
  <c r="I58" i="343"/>
  <c r="N57" i="343"/>
  <c r="M57" i="343"/>
  <c r="L57" i="343"/>
  <c r="I57" i="343"/>
  <c r="F57" i="343"/>
  <c r="N56" i="343"/>
  <c r="M56" i="343"/>
  <c r="L56" i="343"/>
  <c r="I56" i="343"/>
  <c r="F56" i="343"/>
  <c r="N55" i="343"/>
  <c r="M55" i="343"/>
  <c r="L55" i="343"/>
  <c r="I55" i="343"/>
  <c r="F55" i="343"/>
  <c r="N54" i="343"/>
  <c r="M54" i="343"/>
  <c r="L54" i="343"/>
  <c r="I54" i="343"/>
  <c r="F54" i="343"/>
  <c r="K53" i="343"/>
  <c r="J53" i="343"/>
  <c r="H53" i="343"/>
  <c r="G53" i="343"/>
  <c r="E53" i="343"/>
  <c r="D53" i="343"/>
  <c r="N52" i="343"/>
  <c r="M52" i="343"/>
  <c r="L52" i="343"/>
  <c r="I52" i="343"/>
  <c r="F52" i="343"/>
  <c r="N51" i="343"/>
  <c r="M51" i="343"/>
  <c r="L51" i="343"/>
  <c r="F51" i="343"/>
  <c r="N50" i="343"/>
  <c r="M50" i="343"/>
  <c r="L50" i="343"/>
  <c r="I50" i="343"/>
  <c r="F50" i="343"/>
  <c r="N49" i="343"/>
  <c r="M49" i="343"/>
  <c r="L49" i="343"/>
  <c r="I49" i="343"/>
  <c r="F49" i="343"/>
  <c r="N47" i="343"/>
  <c r="M47" i="343"/>
  <c r="L47" i="343"/>
  <c r="I47" i="343"/>
  <c r="F47" i="343"/>
  <c r="H46" i="343"/>
  <c r="H48" i="343" s="1"/>
  <c r="G46" i="343"/>
  <c r="G48" i="343" s="1"/>
  <c r="I45" i="343"/>
  <c r="I44" i="343"/>
  <c r="I46" i="343" s="1"/>
  <c r="I43" i="343"/>
  <c r="K29" i="343"/>
  <c r="K30" i="343" s="1"/>
  <c r="H29" i="343"/>
  <c r="H30" i="343" s="1"/>
  <c r="G29" i="343"/>
  <c r="G30" i="343" s="1"/>
  <c r="F29" i="343"/>
  <c r="F30" i="343" s="1"/>
  <c r="F43" i="343" s="1"/>
  <c r="D29" i="343"/>
  <c r="D30" i="343" s="1"/>
  <c r="M28" i="343"/>
  <c r="I28" i="343"/>
  <c r="M27" i="343"/>
  <c r="L27" i="343"/>
  <c r="I27" i="343"/>
  <c r="N25" i="343"/>
  <c r="M25" i="343"/>
  <c r="I25" i="343"/>
  <c r="O25" i="343" s="1"/>
  <c r="N24" i="343"/>
  <c r="M24" i="343"/>
  <c r="L24" i="343"/>
  <c r="L26" i="343" s="1"/>
  <c r="I24" i="343"/>
  <c r="I26" i="343" s="1"/>
  <c r="N22" i="343"/>
  <c r="M22" i="343"/>
  <c r="L22" i="343"/>
  <c r="I22" i="343"/>
  <c r="N21" i="343"/>
  <c r="M21" i="343"/>
  <c r="L21" i="343"/>
  <c r="I21" i="343"/>
  <c r="K20" i="343"/>
  <c r="J20" i="343"/>
  <c r="H20" i="343"/>
  <c r="G20" i="343"/>
  <c r="E20" i="343"/>
  <c r="E23" i="343" s="1"/>
  <c r="D20" i="343"/>
  <c r="D23" i="343" s="1"/>
  <c r="N19" i="343"/>
  <c r="M19" i="343"/>
  <c r="L19" i="343"/>
  <c r="I19" i="343"/>
  <c r="F19" i="343"/>
  <c r="N18" i="343"/>
  <c r="M18" i="343"/>
  <c r="L18" i="343"/>
  <c r="I18" i="343"/>
  <c r="F18" i="343"/>
  <c r="N17" i="343"/>
  <c r="M17" i="343"/>
  <c r="L17" i="343"/>
  <c r="I17" i="343"/>
  <c r="F17" i="343"/>
  <c r="N16" i="343"/>
  <c r="M16" i="343"/>
  <c r="L16" i="343"/>
  <c r="I16" i="343"/>
  <c r="K15" i="343"/>
  <c r="J15" i="343"/>
  <c r="J23" i="343" s="1"/>
  <c r="H15" i="343"/>
  <c r="G15" i="343"/>
  <c r="G23" i="343" s="1"/>
  <c r="G61" i="343" s="1"/>
  <c r="N14" i="343"/>
  <c r="M14" i="343"/>
  <c r="L14" i="343"/>
  <c r="I14" i="343"/>
  <c r="F14" i="343"/>
  <c r="N13" i="343"/>
  <c r="M13" i="343"/>
  <c r="L13" i="343"/>
  <c r="I13" i="343"/>
  <c r="F13" i="343"/>
  <c r="F15" i="343" s="1"/>
  <c r="N11" i="343"/>
  <c r="M11" i="343"/>
  <c r="L11" i="343"/>
  <c r="I11" i="343"/>
  <c r="F11" i="343"/>
  <c r="N10" i="343"/>
  <c r="N12" i="343" s="1"/>
  <c r="M10" i="343"/>
  <c r="L10" i="343"/>
  <c r="L12" i="343" s="1"/>
  <c r="I10" i="343"/>
  <c r="F10" i="343"/>
  <c r="F12" i="343" s="1"/>
  <c r="N8" i="343"/>
  <c r="N9" i="343" s="1"/>
  <c r="M8" i="343"/>
  <c r="M9" i="343" s="1"/>
  <c r="L8" i="343"/>
  <c r="L9" i="343" s="1"/>
  <c r="I8" i="343"/>
  <c r="I9" i="343" s="1"/>
  <c r="F8" i="343"/>
  <c r="F9" i="343" s="1"/>
  <c r="J16" i="342"/>
  <c r="I16" i="342"/>
  <c r="H16" i="342"/>
  <c r="G16" i="342"/>
  <c r="F16" i="342"/>
  <c r="E16" i="342"/>
  <c r="D16" i="342"/>
  <c r="C16" i="342"/>
  <c r="B16" i="342"/>
  <c r="J15" i="342"/>
  <c r="I15" i="342"/>
  <c r="H15" i="342"/>
  <c r="G15" i="342"/>
  <c r="F15" i="342"/>
  <c r="E15" i="342"/>
  <c r="D15" i="342"/>
  <c r="C15" i="342"/>
  <c r="B15" i="342"/>
  <c r="J14" i="342"/>
  <c r="I14" i="342"/>
  <c r="H14" i="342"/>
  <c r="G14" i="342"/>
  <c r="F14" i="342"/>
  <c r="E14" i="342"/>
  <c r="D14" i="342"/>
  <c r="C14" i="342"/>
  <c r="B14" i="342"/>
  <c r="J13" i="342"/>
  <c r="I13" i="342"/>
  <c r="H13" i="342"/>
  <c r="G13" i="342"/>
  <c r="F13" i="342"/>
  <c r="E13" i="342"/>
  <c r="D13" i="342"/>
  <c r="C13" i="342"/>
  <c r="B13" i="342"/>
  <c r="J12" i="342"/>
  <c r="I12" i="342"/>
  <c r="H12" i="342"/>
  <c r="G12" i="342"/>
  <c r="F12" i="342"/>
  <c r="E12" i="342"/>
  <c r="D12" i="342"/>
  <c r="C12" i="342"/>
  <c r="B12" i="342"/>
  <c r="J11" i="342"/>
  <c r="I11" i="342"/>
  <c r="H11" i="342"/>
  <c r="G11" i="342"/>
  <c r="F11" i="342"/>
  <c r="E11" i="342"/>
  <c r="D11" i="342"/>
  <c r="C11" i="342"/>
  <c r="B11" i="342"/>
  <c r="J10" i="342"/>
  <c r="I10" i="342"/>
  <c r="H10" i="342"/>
  <c r="G10" i="342"/>
  <c r="F10" i="342"/>
  <c r="E10" i="342"/>
  <c r="D10" i="342"/>
  <c r="C10" i="342"/>
  <c r="B10" i="342"/>
  <c r="J9" i="342"/>
  <c r="I9" i="342"/>
  <c r="H9" i="342"/>
  <c r="G9" i="342"/>
  <c r="F9" i="342"/>
  <c r="E9" i="342"/>
  <c r="D9" i="342"/>
  <c r="D17" i="342" s="1"/>
  <c r="C9" i="342"/>
  <c r="B9" i="342"/>
  <c r="B17" i="342" s="1"/>
  <c r="J8" i="342"/>
  <c r="I8" i="342"/>
  <c r="H8" i="342"/>
  <c r="G8" i="342"/>
  <c r="F8" i="342"/>
  <c r="E8" i="342"/>
  <c r="D8" i="342"/>
  <c r="C8" i="342"/>
  <c r="B8" i="342"/>
  <c r="F17" i="342"/>
  <c r="N277" i="345" l="1"/>
  <c r="N281" i="345"/>
  <c r="I280" i="345"/>
  <c r="O280" i="345" s="1"/>
  <c r="M9" i="342"/>
  <c r="E55" i="260"/>
  <c r="N54" i="260"/>
  <c r="D56" i="260"/>
  <c r="D57" i="260" s="1"/>
  <c r="E38" i="234"/>
  <c r="N27" i="234"/>
  <c r="N28" i="234" s="1"/>
  <c r="D38" i="234"/>
  <c r="M27" i="234"/>
  <c r="M28" i="234" s="1"/>
  <c r="D86" i="232"/>
  <c r="D87" i="232" s="1"/>
  <c r="E88" i="232"/>
  <c r="N88" i="232" s="1"/>
  <c r="J45" i="232"/>
  <c r="J46" i="232" s="1"/>
  <c r="J47" i="232" s="1"/>
  <c r="M47" i="232" s="1"/>
  <c r="E25" i="232"/>
  <c r="E26" i="232" s="1"/>
  <c r="E27" i="232" s="1"/>
  <c r="D25" i="232"/>
  <c r="D43" i="343"/>
  <c r="K43" i="343"/>
  <c r="J43" i="343"/>
  <c r="L219" i="345"/>
  <c r="I282" i="345"/>
  <c r="O282" i="345" s="1"/>
  <c r="O212" i="345"/>
  <c r="G286" i="345"/>
  <c r="M286" i="345" s="1"/>
  <c r="M284" i="345"/>
  <c r="I284" i="345"/>
  <c r="O284" i="345" s="1"/>
  <c r="H283" i="345"/>
  <c r="M283" i="345"/>
  <c r="I283" i="345"/>
  <c r="O283" i="345" s="1"/>
  <c r="M285" i="345"/>
  <c r="I285" i="345"/>
  <c r="O285" i="345" s="1"/>
  <c r="O217" i="345"/>
  <c r="F218" i="345"/>
  <c r="O218" i="345" s="1"/>
  <c r="M218" i="345"/>
  <c r="O203" i="345"/>
  <c r="J228" i="345"/>
  <c r="L228" i="345" s="1"/>
  <c r="N219" i="345"/>
  <c r="D219" i="345"/>
  <c r="N218" i="345"/>
  <c r="E227" i="345"/>
  <c r="N227" i="345" s="1"/>
  <c r="L227" i="345"/>
  <c r="O251" i="345"/>
  <c r="I176" i="345"/>
  <c r="O116" i="345"/>
  <c r="I172" i="345"/>
  <c r="O172" i="345" s="1"/>
  <c r="D179" i="345"/>
  <c r="D180" i="345" s="1"/>
  <c r="D181" i="345" s="1"/>
  <c r="E180" i="345"/>
  <c r="E181" i="345" s="1"/>
  <c r="F178" i="345"/>
  <c r="O158" i="345"/>
  <c r="O267" i="345"/>
  <c r="O113" i="345"/>
  <c r="I274" i="345"/>
  <c r="L249" i="345"/>
  <c r="G60" i="345"/>
  <c r="O151" i="345"/>
  <c r="N274" i="345"/>
  <c r="L107" i="345"/>
  <c r="O59" i="345"/>
  <c r="F152" i="345"/>
  <c r="O273" i="345"/>
  <c r="N121" i="345"/>
  <c r="M121" i="345"/>
  <c r="F121" i="345"/>
  <c r="O110" i="345"/>
  <c r="I121" i="345"/>
  <c r="L121" i="345"/>
  <c r="O39" i="345"/>
  <c r="O139" i="345"/>
  <c r="L24" i="345"/>
  <c r="N82" i="345"/>
  <c r="N152" i="345"/>
  <c r="O79" i="345"/>
  <c r="F86" i="345"/>
  <c r="O86" i="345" s="1"/>
  <c r="M86" i="345"/>
  <c r="N86" i="345"/>
  <c r="O119" i="345"/>
  <c r="F274" i="345"/>
  <c r="I249" i="345"/>
  <c r="O207" i="345"/>
  <c r="I214" i="345"/>
  <c r="O41" i="345"/>
  <c r="O17" i="345"/>
  <c r="H84" i="345"/>
  <c r="N84" i="345" s="1"/>
  <c r="D87" i="345"/>
  <c r="E87" i="345"/>
  <c r="I83" i="345"/>
  <c r="O83" i="345" s="1"/>
  <c r="O176" i="345"/>
  <c r="O144" i="345"/>
  <c r="O125" i="345"/>
  <c r="O74" i="345"/>
  <c r="O45" i="345"/>
  <c r="H54" i="345"/>
  <c r="N47" i="345"/>
  <c r="I48" i="345"/>
  <c r="O48" i="345" s="1"/>
  <c r="I47" i="345"/>
  <c r="F19" i="345"/>
  <c r="G19" i="345" s="1"/>
  <c r="D20" i="345"/>
  <c r="E21" i="345"/>
  <c r="E22" i="345" s="1"/>
  <c r="M18" i="345"/>
  <c r="H18" i="345"/>
  <c r="N18" i="345" s="1"/>
  <c r="O14" i="345"/>
  <c r="M274" i="345"/>
  <c r="L274" i="345"/>
  <c r="L214" i="345"/>
  <c r="L190" i="345"/>
  <c r="M171" i="345"/>
  <c r="O171" i="345"/>
  <c r="M152" i="345"/>
  <c r="L152" i="345"/>
  <c r="M60" i="345"/>
  <c r="L60" i="345"/>
  <c r="I29" i="343"/>
  <c r="I30" i="343" s="1"/>
  <c r="J44" i="343"/>
  <c r="J45" i="343" s="1"/>
  <c r="F44" i="343"/>
  <c r="F45" i="343" s="1"/>
  <c r="K44" i="343"/>
  <c r="K45" i="343" s="1"/>
  <c r="N27" i="343"/>
  <c r="L28" i="343"/>
  <c r="L29" i="343" s="1"/>
  <c r="D44" i="343"/>
  <c r="D45" i="343" s="1"/>
  <c r="I48" i="343"/>
  <c r="L43" i="343"/>
  <c r="L44" i="343"/>
  <c r="J46" i="343"/>
  <c r="M43" i="343"/>
  <c r="M44" i="343"/>
  <c r="D46" i="343"/>
  <c r="D48" i="343" s="1"/>
  <c r="D61" i="343" s="1"/>
  <c r="F46" i="343"/>
  <c r="F48" i="343" s="1"/>
  <c r="F53" i="343"/>
  <c r="I53" i="343"/>
  <c r="E29" i="343"/>
  <c r="E30" i="343" s="1"/>
  <c r="N28" i="343"/>
  <c r="N26" i="343"/>
  <c r="M26" i="343"/>
  <c r="H23" i="343"/>
  <c r="H61" i="343" s="1"/>
  <c r="K23" i="343"/>
  <c r="I20" i="343"/>
  <c r="O19" i="343"/>
  <c r="I12" i="343"/>
  <c r="M12" i="343"/>
  <c r="I15" i="343"/>
  <c r="F20" i="343"/>
  <c r="F23" i="343" s="1"/>
  <c r="O22" i="343"/>
  <c r="L20" i="343"/>
  <c r="O8" i="343"/>
  <c r="O9" i="343" s="1"/>
  <c r="O11" i="343"/>
  <c r="O13" i="343"/>
  <c r="M15" i="343"/>
  <c r="N20" i="343"/>
  <c r="O24" i="343"/>
  <c r="O26" i="343" s="1"/>
  <c r="O47" i="343"/>
  <c r="O49" i="343"/>
  <c r="O51" i="343"/>
  <c r="M53" i="343"/>
  <c r="O55" i="343"/>
  <c r="O57" i="343"/>
  <c r="O59" i="343"/>
  <c r="O10" i="343"/>
  <c r="O12" i="343" s="1"/>
  <c r="O14" i="343"/>
  <c r="N15" i="343"/>
  <c r="O18" i="343"/>
  <c r="M20" i="343"/>
  <c r="M29" i="343"/>
  <c r="M30" i="343" s="1"/>
  <c r="O50" i="343"/>
  <c r="O52" i="343"/>
  <c r="N53" i="343"/>
  <c r="O54" i="343"/>
  <c r="O56" i="343"/>
  <c r="O58" i="343"/>
  <c r="M60" i="343"/>
  <c r="L15" i="343"/>
  <c r="O17" i="343"/>
  <c r="O16" i="343"/>
  <c r="O21" i="343"/>
  <c r="O27" i="343"/>
  <c r="N29" i="343"/>
  <c r="N30" i="343" s="1"/>
  <c r="O43" i="343"/>
  <c r="O44" i="343"/>
  <c r="L53" i="343"/>
  <c r="F60" i="343"/>
  <c r="L60" i="343"/>
  <c r="N60" i="343"/>
  <c r="I60" i="343"/>
  <c r="C17" i="342"/>
  <c r="E17" i="342"/>
  <c r="G17" i="342"/>
  <c r="I17" i="342"/>
  <c r="K8" i="342"/>
  <c r="M8" i="342"/>
  <c r="L9" i="342"/>
  <c r="L10" i="342"/>
  <c r="K11" i="342"/>
  <c r="M11" i="342"/>
  <c r="L12" i="342"/>
  <c r="K13" i="342"/>
  <c r="M13" i="342"/>
  <c r="L14" i="342"/>
  <c r="K15" i="342"/>
  <c r="M15" i="342"/>
  <c r="K16" i="342"/>
  <c r="M16" i="342"/>
  <c r="L8" i="342"/>
  <c r="K9" i="342"/>
  <c r="K10" i="342"/>
  <c r="M10" i="342"/>
  <c r="L11" i="342"/>
  <c r="K12" i="342"/>
  <c r="M12" i="342"/>
  <c r="L13" i="342"/>
  <c r="K14" i="342"/>
  <c r="M14" i="342"/>
  <c r="L15" i="342"/>
  <c r="L16" i="342"/>
  <c r="H17" i="342"/>
  <c r="J17" i="342"/>
  <c r="M9" i="306"/>
  <c r="N9" i="306"/>
  <c r="O9" i="306"/>
  <c r="D11" i="306"/>
  <c r="E11" i="306"/>
  <c r="F11" i="306"/>
  <c r="G11" i="306"/>
  <c r="H11" i="306"/>
  <c r="I11" i="306"/>
  <c r="J11" i="306"/>
  <c r="K11" i="306"/>
  <c r="L11" i="306"/>
  <c r="D58" i="260" l="1"/>
  <c r="M58" i="260" s="1"/>
  <c r="E56" i="260"/>
  <c r="D39" i="234"/>
  <c r="E39" i="234"/>
  <c r="D88" i="232"/>
  <c r="M88" i="232" s="1"/>
  <c r="E89" i="232"/>
  <c r="E28" i="232"/>
  <c r="D26" i="232"/>
  <c r="F61" i="343"/>
  <c r="E43" i="343"/>
  <c r="L45" i="343"/>
  <c r="O45" i="343" s="1"/>
  <c r="F181" i="345"/>
  <c r="J229" i="345"/>
  <c r="N283" i="345"/>
  <c r="H286" i="345"/>
  <c r="F219" i="345"/>
  <c r="O219" i="345" s="1"/>
  <c r="M219" i="345"/>
  <c r="E228" i="345"/>
  <c r="N228" i="345" s="1"/>
  <c r="D227" i="345"/>
  <c r="K230" i="345"/>
  <c r="K288" i="345" s="1"/>
  <c r="L229" i="345"/>
  <c r="J230" i="345"/>
  <c r="J231" i="345" s="1"/>
  <c r="F179" i="345"/>
  <c r="G179" i="345" s="1"/>
  <c r="F180" i="345"/>
  <c r="G180" i="345" s="1"/>
  <c r="D182" i="345"/>
  <c r="G181" i="345"/>
  <c r="E182" i="345"/>
  <c r="G178" i="345"/>
  <c r="O152" i="345"/>
  <c r="O121" i="345"/>
  <c r="O274" i="345"/>
  <c r="N87" i="345"/>
  <c r="E88" i="345"/>
  <c r="I84" i="345"/>
  <c r="O84" i="345" s="1"/>
  <c r="E89" i="345"/>
  <c r="M87" i="345"/>
  <c r="E90" i="345"/>
  <c r="D88" i="345"/>
  <c r="F87" i="345"/>
  <c r="O87" i="345" s="1"/>
  <c r="N54" i="345"/>
  <c r="H60" i="345"/>
  <c r="O47" i="345"/>
  <c r="I54" i="345"/>
  <c r="O54" i="345" s="1"/>
  <c r="I18" i="345"/>
  <c r="O18" i="345" s="1"/>
  <c r="M19" i="345"/>
  <c r="H19" i="345"/>
  <c r="N19" i="345" s="1"/>
  <c r="N22" i="345"/>
  <c r="E23" i="345"/>
  <c r="E24" i="345" s="1"/>
  <c r="F20" i="345"/>
  <c r="D21" i="345"/>
  <c r="D22" i="345" s="1"/>
  <c r="F22" i="345" s="1"/>
  <c r="G22" i="345" s="1"/>
  <c r="O28" i="343"/>
  <c r="K46" i="343"/>
  <c r="K48" i="343" s="1"/>
  <c r="K61" i="343" s="1"/>
  <c r="L30" i="343"/>
  <c r="O29" i="343"/>
  <c r="O30" i="343" s="1"/>
  <c r="E44" i="343"/>
  <c r="N44" i="343" s="1"/>
  <c r="M46" i="343"/>
  <c r="M48" i="343" s="1"/>
  <c r="J48" i="343"/>
  <c r="J61" i="343" s="1"/>
  <c r="M45" i="343"/>
  <c r="E45" i="343"/>
  <c r="N45" i="343" s="1"/>
  <c r="N43" i="343"/>
  <c r="L46" i="343"/>
  <c r="O46" i="343" s="1"/>
  <c r="O48" i="343" s="1"/>
  <c r="O53" i="343"/>
  <c r="N23" i="343"/>
  <c r="M23" i="343"/>
  <c r="O15" i="343"/>
  <c r="L23" i="343"/>
  <c r="I23" i="343"/>
  <c r="I61" i="343" s="1"/>
  <c r="O20" i="343"/>
  <c r="L17" i="342"/>
  <c r="O60" i="343"/>
  <c r="M17" i="342"/>
  <c r="K17" i="342"/>
  <c r="F52" i="302"/>
  <c r="G52" i="302"/>
  <c r="H52" i="302"/>
  <c r="I52" i="302"/>
  <c r="J52" i="302"/>
  <c r="K52" i="302"/>
  <c r="L52" i="302"/>
  <c r="E22" i="302"/>
  <c r="F22" i="302"/>
  <c r="G22" i="302"/>
  <c r="H22" i="302"/>
  <c r="I22" i="302"/>
  <c r="L22" i="302"/>
  <c r="D22" i="302"/>
  <c r="O51" i="302"/>
  <c r="M40" i="302"/>
  <c r="N40" i="302"/>
  <c r="O40" i="302"/>
  <c r="O16" i="302"/>
  <c r="O17" i="302"/>
  <c r="D59" i="260" l="1"/>
  <c r="E57" i="260"/>
  <c r="E58" i="260" s="1"/>
  <c r="N58" i="260" s="1"/>
  <c r="D89" i="232"/>
  <c r="D27" i="232"/>
  <c r="D28" i="232" s="1"/>
  <c r="N286" i="345"/>
  <c r="I286" i="345"/>
  <c r="F227" i="345"/>
  <c r="O227" i="345" s="1"/>
  <c r="M227" i="345"/>
  <c r="D228" i="345"/>
  <c r="L231" i="345"/>
  <c r="J232" i="345"/>
  <c r="E229" i="345"/>
  <c r="L230" i="345"/>
  <c r="H180" i="345"/>
  <c r="N180" i="345" s="1"/>
  <c r="M180" i="345"/>
  <c r="I180" i="345"/>
  <c r="O180" i="345" s="1"/>
  <c r="H178" i="345"/>
  <c r="M178" i="345"/>
  <c r="H181" i="345"/>
  <c r="N181" i="345" s="1"/>
  <c r="M181" i="345"/>
  <c r="I181" i="345"/>
  <c r="O181" i="345" s="1"/>
  <c r="H179" i="345"/>
  <c r="N179" i="345" s="1"/>
  <c r="M179" i="345"/>
  <c r="I179" i="345"/>
  <c r="O179" i="345" s="1"/>
  <c r="E183" i="345"/>
  <c r="F182" i="345"/>
  <c r="G182" i="345" s="1"/>
  <c r="D183" i="345"/>
  <c r="N90" i="345"/>
  <c r="N89" i="345"/>
  <c r="N88" i="345"/>
  <c r="E91" i="345"/>
  <c r="M88" i="345"/>
  <c r="F88" i="345"/>
  <c r="D89" i="345"/>
  <c r="D90" i="345" s="1"/>
  <c r="N60" i="345"/>
  <c r="I60" i="345"/>
  <c r="O60" i="345" s="1"/>
  <c r="E25" i="345"/>
  <c r="M22" i="345"/>
  <c r="I22" i="345"/>
  <c r="O22" i="345" s="1"/>
  <c r="D23" i="345"/>
  <c r="D24" i="345" s="1"/>
  <c r="F21" i="345"/>
  <c r="G20" i="345"/>
  <c r="I19" i="345"/>
  <c r="O19" i="345" s="1"/>
  <c r="L48" i="343"/>
  <c r="L61" i="343" s="1"/>
  <c r="E46" i="343"/>
  <c r="O23" i="343"/>
  <c r="O61" i="343" s="1"/>
  <c r="O52" i="300"/>
  <c r="N52" i="300"/>
  <c r="M52" i="300"/>
  <c r="D50" i="300"/>
  <c r="E50" i="300"/>
  <c r="D51" i="300"/>
  <c r="E51" i="300"/>
  <c r="D52" i="300"/>
  <c r="E52" i="300"/>
  <c r="D45" i="300"/>
  <c r="E45" i="300"/>
  <c r="D46" i="300"/>
  <c r="E46" i="300"/>
  <c r="D47" i="300"/>
  <c r="E47" i="300"/>
  <c r="D48" i="300"/>
  <c r="E48" i="300"/>
  <c r="M41" i="300"/>
  <c r="N41" i="300"/>
  <c r="O41" i="300"/>
  <c r="M16" i="300"/>
  <c r="N16" i="300"/>
  <c r="O16" i="300"/>
  <c r="M17" i="300"/>
  <c r="N17" i="300"/>
  <c r="O17" i="300"/>
  <c r="E14" i="300"/>
  <c r="E18" i="300" s="1"/>
  <c r="F14" i="300"/>
  <c r="F18" i="300" s="1"/>
  <c r="G14" i="300"/>
  <c r="G18" i="300" s="1"/>
  <c r="H14" i="300"/>
  <c r="H18" i="300" s="1"/>
  <c r="I14" i="300"/>
  <c r="I18" i="300" s="1"/>
  <c r="J14" i="300"/>
  <c r="J18" i="300" s="1"/>
  <c r="J19" i="300" s="1"/>
  <c r="K14" i="300"/>
  <c r="K18" i="300" s="1"/>
  <c r="L14" i="300"/>
  <c r="L18" i="300" s="1"/>
  <c r="D14" i="300"/>
  <c r="D18" i="300" s="1"/>
  <c r="E67" i="298"/>
  <c r="G67" i="298"/>
  <c r="H67" i="298"/>
  <c r="J67" i="298"/>
  <c r="K67" i="298"/>
  <c r="N67" i="298" s="1"/>
  <c r="D67" i="298"/>
  <c r="F67" i="298" s="1"/>
  <c r="E17" i="298"/>
  <c r="E18" i="298" s="1"/>
  <c r="F17" i="298"/>
  <c r="G17" i="298"/>
  <c r="H17" i="298"/>
  <c r="I17" i="298"/>
  <c r="J17" i="298"/>
  <c r="K17" i="298"/>
  <c r="L17" i="298"/>
  <c r="D17" i="298"/>
  <c r="D18" i="298" s="1"/>
  <c r="N16" i="298"/>
  <c r="M16" i="298"/>
  <c r="O16" i="298"/>
  <c r="N9" i="298"/>
  <c r="M9" i="298"/>
  <c r="E94" i="298"/>
  <c r="E95" i="298" s="1"/>
  <c r="F94" i="298"/>
  <c r="F95" i="298" s="1"/>
  <c r="G94" i="298"/>
  <c r="G95" i="298" s="1"/>
  <c r="H94" i="298"/>
  <c r="H95" i="298" s="1"/>
  <c r="I94" i="298"/>
  <c r="I95" i="298" s="1"/>
  <c r="J94" i="298"/>
  <c r="J95" i="298" s="1"/>
  <c r="K94" i="298"/>
  <c r="K95" i="298" s="1"/>
  <c r="L94" i="298"/>
  <c r="L95" i="298" s="1"/>
  <c r="D94" i="298"/>
  <c r="D95" i="298" s="1"/>
  <c r="E74" i="296"/>
  <c r="E76" i="296" s="1"/>
  <c r="G74" i="296"/>
  <c r="H74" i="296"/>
  <c r="H76" i="296" s="1"/>
  <c r="J74" i="296"/>
  <c r="K74" i="296"/>
  <c r="D74" i="296"/>
  <c r="E17" i="296"/>
  <c r="E18" i="296" s="1"/>
  <c r="G17" i="296"/>
  <c r="H17" i="296"/>
  <c r="J17" i="296"/>
  <c r="K17" i="296"/>
  <c r="N17" i="296" s="1"/>
  <c r="D17" i="296"/>
  <c r="E11" i="296"/>
  <c r="G11" i="296"/>
  <c r="H11" i="296"/>
  <c r="J11" i="296"/>
  <c r="K11" i="296"/>
  <c r="N11" i="296" s="1"/>
  <c r="D11" i="296"/>
  <c r="F11" i="296" s="1"/>
  <c r="O118" i="258"/>
  <c r="N118" i="258"/>
  <c r="M118" i="258"/>
  <c r="G82" i="258"/>
  <c r="H82" i="258"/>
  <c r="I82" i="258"/>
  <c r="J82" i="258"/>
  <c r="K82" i="258"/>
  <c r="L82" i="258"/>
  <c r="M41" i="258"/>
  <c r="N41" i="258"/>
  <c r="O41" i="258"/>
  <c r="F34" i="258"/>
  <c r="D150" i="341"/>
  <c r="E150" i="341"/>
  <c r="D151" i="341"/>
  <c r="E151" i="341"/>
  <c r="D152" i="341"/>
  <c r="E152" i="341"/>
  <c r="D153" i="341"/>
  <c r="E153" i="341"/>
  <c r="D154" i="341"/>
  <c r="E154" i="341"/>
  <c r="D155" i="341"/>
  <c r="E155" i="341"/>
  <c r="D156" i="341"/>
  <c r="E156" i="341"/>
  <c r="E139" i="341"/>
  <c r="F139" i="341"/>
  <c r="G139" i="341"/>
  <c r="H139" i="341"/>
  <c r="I139" i="341"/>
  <c r="J139" i="341"/>
  <c r="K139" i="341"/>
  <c r="L139" i="341"/>
  <c r="D139" i="341"/>
  <c r="I67" i="298" l="1"/>
  <c r="L67" i="298"/>
  <c r="M67" i="298"/>
  <c r="O67" i="298" s="1"/>
  <c r="E19" i="296"/>
  <c r="N18" i="296"/>
  <c r="K76" i="296"/>
  <c r="N76" i="296" s="1"/>
  <c r="N74" i="296"/>
  <c r="M11" i="296"/>
  <c r="O11" i="296" s="1"/>
  <c r="L11" i="296"/>
  <c r="I11" i="296"/>
  <c r="D18" i="296"/>
  <c r="F17" i="296"/>
  <c r="L17" i="296"/>
  <c r="M17" i="296"/>
  <c r="O17" i="296" s="1"/>
  <c r="I17" i="296"/>
  <c r="D76" i="296"/>
  <c r="F76" i="296" s="1"/>
  <c r="F74" i="296"/>
  <c r="J76" i="296"/>
  <c r="M74" i="296"/>
  <c r="O74" i="296" s="1"/>
  <c r="L74" i="296"/>
  <c r="G76" i="296"/>
  <c r="I76" i="296" s="1"/>
  <c r="I74" i="296"/>
  <c r="E59" i="260"/>
  <c r="O286" i="345"/>
  <c r="J233" i="345"/>
  <c r="J234" i="345" s="1"/>
  <c r="J235" i="345" s="1"/>
  <c r="J288" i="345" s="1"/>
  <c r="L232" i="345"/>
  <c r="F228" i="345"/>
  <c r="O228" i="345" s="1"/>
  <c r="M228" i="345"/>
  <c r="E230" i="345"/>
  <c r="N229" i="345"/>
  <c r="D229" i="345"/>
  <c r="H182" i="345"/>
  <c r="N182" i="345" s="1"/>
  <c r="M182" i="345"/>
  <c r="I182" i="345"/>
  <c r="O182" i="345" s="1"/>
  <c r="E184" i="345"/>
  <c r="E185" i="345" s="1"/>
  <c r="N178" i="345"/>
  <c r="F183" i="345"/>
  <c r="F184" i="345" s="1"/>
  <c r="D184" i="345"/>
  <c r="E186" i="345"/>
  <c r="E187" i="345" s="1"/>
  <c r="I178" i="345"/>
  <c r="D91" i="345"/>
  <c r="M91" i="345" s="1"/>
  <c r="M90" i="345"/>
  <c r="N91" i="345"/>
  <c r="E100" i="345"/>
  <c r="E101" i="345" s="1"/>
  <c r="E102" i="345" s="1"/>
  <c r="F89" i="345"/>
  <c r="O89" i="345" s="1"/>
  <c r="M89" i="345"/>
  <c r="O88" i="345"/>
  <c r="E26" i="345"/>
  <c r="N25" i="345"/>
  <c r="D25" i="345"/>
  <c r="M20" i="345"/>
  <c r="F23" i="345"/>
  <c r="F24" i="345" s="1"/>
  <c r="G21" i="345"/>
  <c r="H21" i="345" s="1"/>
  <c r="H20" i="345"/>
  <c r="N20" i="345" s="1"/>
  <c r="N46" i="343"/>
  <c r="N48" i="343" s="1"/>
  <c r="N61" i="343" s="1"/>
  <c r="E48" i="343"/>
  <c r="E61" i="343" s="1"/>
  <c r="K19" i="300"/>
  <c r="K20" i="300" s="1"/>
  <c r="K21" i="300" s="1"/>
  <c r="J20" i="300"/>
  <c r="J21" i="300" s="1"/>
  <c r="O9" i="298"/>
  <c r="E19" i="298"/>
  <c r="E20" i="298" s="1"/>
  <c r="D19" i="298"/>
  <c r="D20" i="298" s="1"/>
  <c r="F35" i="258"/>
  <c r="F36" i="258" s="1"/>
  <c r="M78" i="341"/>
  <c r="N78" i="341"/>
  <c r="O78" i="341"/>
  <c r="E75" i="341"/>
  <c r="E79" i="341" s="1"/>
  <c r="F75" i="341"/>
  <c r="F79" i="341" s="1"/>
  <c r="G75" i="341"/>
  <c r="G79" i="341" s="1"/>
  <c r="H75" i="341"/>
  <c r="H79" i="341" s="1"/>
  <c r="I75" i="341"/>
  <c r="I79" i="341" s="1"/>
  <c r="J75" i="341"/>
  <c r="J79" i="341" s="1"/>
  <c r="K75" i="341"/>
  <c r="K79" i="341" s="1"/>
  <c r="L75" i="341"/>
  <c r="L79" i="341" s="1"/>
  <c r="D75" i="341"/>
  <c r="D79" i="341" s="1"/>
  <c r="M72" i="341"/>
  <c r="N72" i="341"/>
  <c r="O72" i="341"/>
  <c r="E29" i="341"/>
  <c r="F29" i="341"/>
  <c r="G29" i="341"/>
  <c r="H29" i="341"/>
  <c r="I29" i="341"/>
  <c r="L29" i="341"/>
  <c r="D29" i="341"/>
  <c r="M28" i="341"/>
  <c r="N28" i="341"/>
  <c r="O28" i="341"/>
  <c r="O17" i="341"/>
  <c r="O164" i="341"/>
  <c r="N164" i="341"/>
  <c r="M164" i="341"/>
  <c r="L163" i="341"/>
  <c r="K163" i="341"/>
  <c r="J163" i="341"/>
  <c r="I163" i="341"/>
  <c r="H163" i="341"/>
  <c r="G163" i="341"/>
  <c r="L160" i="341"/>
  <c r="K160" i="341"/>
  <c r="J160" i="341"/>
  <c r="I160" i="341"/>
  <c r="H160" i="341"/>
  <c r="G160" i="341"/>
  <c r="L149" i="341"/>
  <c r="L157" i="341" s="1"/>
  <c r="K149" i="341"/>
  <c r="K157" i="341" s="1"/>
  <c r="J149" i="341"/>
  <c r="J157" i="341" s="1"/>
  <c r="I149" i="341"/>
  <c r="I157" i="341" s="1"/>
  <c r="H149" i="341"/>
  <c r="H157" i="341" s="1"/>
  <c r="G149" i="341"/>
  <c r="G157" i="341" s="1"/>
  <c r="F149" i="341"/>
  <c r="E149" i="341"/>
  <c r="D149" i="341"/>
  <c r="O148" i="341"/>
  <c r="N148" i="341"/>
  <c r="M148" i="341"/>
  <c r="O147" i="341"/>
  <c r="N147" i="341"/>
  <c r="M147" i="341"/>
  <c r="L140" i="341"/>
  <c r="K140" i="341"/>
  <c r="J140" i="341"/>
  <c r="I140" i="341"/>
  <c r="H140" i="341"/>
  <c r="G140" i="341"/>
  <c r="F140" i="341"/>
  <c r="E140" i="341"/>
  <c r="D140" i="341"/>
  <c r="O138" i="341"/>
  <c r="N138" i="341"/>
  <c r="M138" i="341"/>
  <c r="O137" i="341"/>
  <c r="N137" i="341"/>
  <c r="M137" i="341"/>
  <c r="O136" i="341"/>
  <c r="N136" i="341"/>
  <c r="M136" i="341"/>
  <c r="O135" i="341"/>
  <c r="M135" i="341"/>
  <c r="O134" i="341"/>
  <c r="N134" i="341"/>
  <c r="M134" i="341"/>
  <c r="O133" i="341"/>
  <c r="N133" i="341"/>
  <c r="N139" i="341" s="1"/>
  <c r="M133" i="341"/>
  <c r="O132" i="341"/>
  <c r="N132" i="341"/>
  <c r="M132" i="341"/>
  <c r="O131" i="341"/>
  <c r="N131" i="341"/>
  <c r="M131" i="341"/>
  <c r="O130" i="341"/>
  <c r="N130" i="341"/>
  <c r="M130" i="341"/>
  <c r="O129" i="341"/>
  <c r="N129" i="341"/>
  <c r="M129" i="341"/>
  <c r="O128" i="341"/>
  <c r="N128" i="341"/>
  <c r="M128" i="341"/>
  <c r="O127" i="341"/>
  <c r="N127" i="341"/>
  <c r="M127" i="341"/>
  <c r="O126" i="341"/>
  <c r="N126" i="341"/>
  <c r="M126" i="341"/>
  <c r="O125" i="341"/>
  <c r="N125" i="341"/>
  <c r="M125" i="341"/>
  <c r="O124" i="341"/>
  <c r="N124" i="341"/>
  <c r="M124" i="341"/>
  <c r="L107" i="341"/>
  <c r="K107" i="341"/>
  <c r="J107" i="341"/>
  <c r="I107" i="341"/>
  <c r="H107" i="341"/>
  <c r="G107" i="341"/>
  <c r="F107" i="341"/>
  <c r="O106" i="341"/>
  <c r="O105" i="341"/>
  <c r="O104" i="341"/>
  <c r="O103" i="341"/>
  <c r="O102" i="341"/>
  <c r="O101" i="341"/>
  <c r="O100" i="341"/>
  <c r="K99" i="341"/>
  <c r="J99" i="341"/>
  <c r="I99" i="341"/>
  <c r="H99" i="341"/>
  <c r="G99" i="341"/>
  <c r="K96" i="341"/>
  <c r="J96" i="341"/>
  <c r="I96" i="341"/>
  <c r="H96" i="341"/>
  <c r="G96" i="341"/>
  <c r="F96" i="341"/>
  <c r="E96" i="341"/>
  <c r="D96" i="341"/>
  <c r="O95" i="341"/>
  <c r="N95" i="341"/>
  <c r="M95" i="341"/>
  <c r="O94" i="341"/>
  <c r="N94" i="341"/>
  <c r="N96" i="341" s="1"/>
  <c r="M94" i="341"/>
  <c r="O93" i="341"/>
  <c r="N93" i="341"/>
  <c r="M93" i="341"/>
  <c r="O92" i="341"/>
  <c r="N92" i="341"/>
  <c r="M92" i="341"/>
  <c r="O91" i="341"/>
  <c r="N91" i="341"/>
  <c r="M91" i="341"/>
  <c r="O90" i="341"/>
  <c r="N90" i="341"/>
  <c r="M90" i="341"/>
  <c r="N77" i="341"/>
  <c r="M77" i="341"/>
  <c r="O77" i="341"/>
  <c r="N76" i="341"/>
  <c r="M76" i="341"/>
  <c r="O76" i="341"/>
  <c r="N74" i="341"/>
  <c r="M74" i="341"/>
  <c r="O74" i="341"/>
  <c r="N73" i="341"/>
  <c r="M73" i="341"/>
  <c r="M75" i="341" s="1"/>
  <c r="O73" i="341"/>
  <c r="N71" i="341"/>
  <c r="M71" i="341"/>
  <c r="O71" i="341"/>
  <c r="O69" i="341"/>
  <c r="O68" i="341"/>
  <c r="O67" i="341"/>
  <c r="O66" i="341"/>
  <c r="O65" i="341"/>
  <c r="L64" i="341"/>
  <c r="L70" i="341" s="1"/>
  <c r="K64" i="341"/>
  <c r="K70" i="341" s="1"/>
  <c r="J64" i="341"/>
  <c r="J70" i="341" s="1"/>
  <c r="H64" i="341"/>
  <c r="H70" i="341" s="1"/>
  <c r="G64" i="341"/>
  <c r="G70" i="341" s="1"/>
  <c r="F64" i="341"/>
  <c r="F70" i="341" s="1"/>
  <c r="E64" i="341"/>
  <c r="D64" i="341"/>
  <c r="O63" i="341"/>
  <c r="N63" i="341"/>
  <c r="M63" i="341"/>
  <c r="O62" i="341"/>
  <c r="N62" i="341"/>
  <c r="M62" i="341"/>
  <c r="O61" i="341"/>
  <c r="N61" i="341"/>
  <c r="M61" i="341"/>
  <c r="O49" i="341"/>
  <c r="O48" i="341"/>
  <c r="O47" i="341"/>
  <c r="O46" i="341"/>
  <c r="L45" i="341"/>
  <c r="K45" i="341"/>
  <c r="J45" i="341"/>
  <c r="I45" i="341"/>
  <c r="H45" i="341"/>
  <c r="G45" i="341"/>
  <c r="F45" i="341"/>
  <c r="O44" i="341"/>
  <c r="O43" i="341"/>
  <c r="L42" i="341"/>
  <c r="K42" i="341"/>
  <c r="J42" i="341"/>
  <c r="I42" i="341"/>
  <c r="H42" i="341"/>
  <c r="G42" i="341"/>
  <c r="F42" i="341"/>
  <c r="O41" i="341"/>
  <c r="O40" i="341"/>
  <c r="L39" i="341"/>
  <c r="K39" i="341"/>
  <c r="J39" i="341"/>
  <c r="I39" i="341"/>
  <c r="H39" i="341"/>
  <c r="G39" i="341"/>
  <c r="F39" i="341"/>
  <c r="E39" i="341"/>
  <c r="E40" i="341" s="1"/>
  <c r="D39" i="341"/>
  <c r="D40" i="341" s="1"/>
  <c r="O38" i="341"/>
  <c r="N38" i="341"/>
  <c r="M38" i="341"/>
  <c r="N37" i="341"/>
  <c r="M37" i="341"/>
  <c r="O27" i="341"/>
  <c r="N27" i="341"/>
  <c r="M27" i="341"/>
  <c r="O26" i="341"/>
  <c r="O25" i="341"/>
  <c r="O24" i="341"/>
  <c r="O23" i="341"/>
  <c r="O22" i="341"/>
  <c r="L21" i="341"/>
  <c r="K21" i="341"/>
  <c r="K22" i="341" s="1"/>
  <c r="J21" i="341"/>
  <c r="J22" i="341" s="1"/>
  <c r="I21" i="341"/>
  <c r="H21" i="341"/>
  <c r="G21" i="341"/>
  <c r="F21" i="341"/>
  <c r="E21" i="341"/>
  <c r="D21" i="341"/>
  <c r="O20" i="341"/>
  <c r="N20" i="341"/>
  <c r="M20" i="341"/>
  <c r="O19" i="341"/>
  <c r="N19" i="341"/>
  <c r="M19" i="341"/>
  <c r="O16" i="341"/>
  <c r="O15" i="341"/>
  <c r="O14" i="341"/>
  <c r="O13" i="341"/>
  <c r="L12" i="341"/>
  <c r="L18" i="341" s="1"/>
  <c r="K12" i="341"/>
  <c r="K18" i="341" s="1"/>
  <c r="J12" i="341"/>
  <c r="J18" i="341" s="1"/>
  <c r="I12" i="341"/>
  <c r="I18" i="341" s="1"/>
  <c r="H12" i="341"/>
  <c r="H18" i="341" s="1"/>
  <c r="G12" i="341"/>
  <c r="G18" i="341" s="1"/>
  <c r="F12" i="341"/>
  <c r="F18" i="341" s="1"/>
  <c r="E12" i="341"/>
  <c r="E13" i="341" s="1"/>
  <c r="D12" i="341"/>
  <c r="D13" i="341" s="1"/>
  <c r="O11" i="341"/>
  <c r="N11" i="341"/>
  <c r="M11" i="341"/>
  <c r="O10" i="341"/>
  <c r="N10" i="341"/>
  <c r="M10" i="341"/>
  <c r="O9" i="341"/>
  <c r="N9" i="341"/>
  <c r="M9" i="341"/>
  <c r="O8" i="341"/>
  <c r="N8" i="341"/>
  <c r="M8" i="341"/>
  <c r="D19" i="296" l="1"/>
  <c r="F18" i="296"/>
  <c r="M18" i="296"/>
  <c r="O18" i="296" s="1"/>
  <c r="M76" i="296"/>
  <c r="O76" i="296" s="1"/>
  <c r="L76" i="296"/>
  <c r="E20" i="296"/>
  <c r="N20" i="296" s="1"/>
  <c r="N19" i="296"/>
  <c r="O21" i="341"/>
  <c r="O42" i="341"/>
  <c r="L235" i="345"/>
  <c r="L288" i="345" s="1"/>
  <c r="F229" i="345"/>
  <c r="O229" i="345" s="1"/>
  <c r="D230" i="345"/>
  <c r="M229" i="345"/>
  <c r="E231" i="345"/>
  <c r="N230" i="345"/>
  <c r="L233" i="345"/>
  <c r="O178" i="345"/>
  <c r="D185" i="345"/>
  <c r="E188" i="345"/>
  <c r="E190" i="345" s="1"/>
  <c r="E197" i="345" s="1"/>
  <c r="N185" i="345"/>
  <c r="G183" i="345"/>
  <c r="D100" i="345"/>
  <c r="D101" i="345" s="1"/>
  <c r="F101" i="345" s="1"/>
  <c r="G101" i="345" s="1"/>
  <c r="F91" i="345"/>
  <c r="O91" i="345" s="1"/>
  <c r="F90" i="345"/>
  <c r="O90" i="345" s="1"/>
  <c r="N100" i="345"/>
  <c r="E103" i="345"/>
  <c r="E104" i="345" s="1"/>
  <c r="N26" i="345"/>
  <c r="E27" i="345"/>
  <c r="D26" i="345"/>
  <c r="F25" i="345"/>
  <c r="G25" i="345" s="1"/>
  <c r="H23" i="345"/>
  <c r="N21" i="345"/>
  <c r="I20" i="345"/>
  <c r="O20" i="345" s="1"/>
  <c r="M21" i="345"/>
  <c r="I21" i="345"/>
  <c r="G23" i="345"/>
  <c r="E21" i="298"/>
  <c r="D21" i="298"/>
  <c r="F37" i="258"/>
  <c r="F38" i="258" s="1"/>
  <c r="N149" i="341"/>
  <c r="O107" i="341"/>
  <c r="E97" i="341"/>
  <c r="E98" i="341" s="1"/>
  <c r="M79" i="341"/>
  <c r="N21" i="341"/>
  <c r="O29" i="341"/>
  <c r="O45" i="341"/>
  <c r="O75" i="341"/>
  <c r="O79" i="341" s="1"/>
  <c r="N75" i="341"/>
  <c r="N79" i="341" s="1"/>
  <c r="M96" i="341"/>
  <c r="O96" i="341"/>
  <c r="D97" i="341"/>
  <c r="D98" i="341" s="1"/>
  <c r="M139" i="341"/>
  <c r="M140" i="341" s="1"/>
  <c r="M149" i="341"/>
  <c r="O149" i="341"/>
  <c r="N40" i="341"/>
  <c r="D41" i="341"/>
  <c r="D65" i="341"/>
  <c r="E41" i="341"/>
  <c r="E66" i="341"/>
  <c r="E65" i="341"/>
  <c r="N64" i="341"/>
  <c r="M64" i="341"/>
  <c r="O64" i="341"/>
  <c r="I70" i="341"/>
  <c r="M40" i="341"/>
  <c r="M39" i="341"/>
  <c r="O39" i="341"/>
  <c r="N39" i="341"/>
  <c r="N13" i="341"/>
  <c r="M13" i="341"/>
  <c r="G50" i="341"/>
  <c r="I50" i="341"/>
  <c r="K50" i="341"/>
  <c r="H108" i="341"/>
  <c r="J108" i="341"/>
  <c r="L108" i="341"/>
  <c r="N140" i="341"/>
  <c r="D14" i="341"/>
  <c r="D15" i="341" s="1"/>
  <c r="F50" i="341"/>
  <c r="H50" i="341"/>
  <c r="J50" i="341"/>
  <c r="L50" i="341"/>
  <c r="G108" i="341"/>
  <c r="G165" i="341" s="1"/>
  <c r="I108" i="341"/>
  <c r="K108" i="341"/>
  <c r="O139" i="341"/>
  <c r="O140" i="341" s="1"/>
  <c r="E14" i="341"/>
  <c r="E15" i="341" s="1"/>
  <c r="K23" i="341"/>
  <c r="K24" i="341" s="1"/>
  <c r="K25" i="341" s="1"/>
  <c r="N25" i="341" s="1"/>
  <c r="N22" i="341"/>
  <c r="J23" i="341"/>
  <c r="M23" i="341" s="1"/>
  <c r="M22" i="341"/>
  <c r="J24" i="341"/>
  <c r="M12" i="341"/>
  <c r="O12" i="341"/>
  <c r="O18" i="341" s="1"/>
  <c r="M21" i="341"/>
  <c r="N12" i="341"/>
  <c r="H165" i="341"/>
  <c r="D20" i="296" l="1"/>
  <c r="F19" i="296"/>
  <c r="M19" i="296"/>
  <c r="O19" i="296" s="1"/>
  <c r="O50" i="341"/>
  <c r="F100" i="345"/>
  <c r="E232" i="345"/>
  <c r="N231" i="345"/>
  <c r="D231" i="345"/>
  <c r="F230" i="345"/>
  <c r="O230" i="345" s="1"/>
  <c r="M230" i="345"/>
  <c r="L234" i="345"/>
  <c r="H183" i="345"/>
  <c r="M183" i="345"/>
  <c r="I183" i="345"/>
  <c r="G184" i="345"/>
  <c r="M184" i="345" s="1"/>
  <c r="E198" i="345"/>
  <c r="N198" i="345" s="1"/>
  <c r="N197" i="345"/>
  <c r="M185" i="345"/>
  <c r="F185" i="345"/>
  <c r="D186" i="345"/>
  <c r="M100" i="345"/>
  <c r="H101" i="345"/>
  <c r="M101" i="345"/>
  <c r="I101" i="345"/>
  <c r="O100" i="345"/>
  <c r="E105" i="345"/>
  <c r="E107" i="345" s="1"/>
  <c r="D102" i="345"/>
  <c r="M25" i="345"/>
  <c r="I25" i="345"/>
  <c r="O25" i="345" s="1"/>
  <c r="D27" i="345"/>
  <c r="F26" i="345"/>
  <c r="G26" i="345" s="1"/>
  <c r="E28" i="345"/>
  <c r="N27" i="345"/>
  <c r="G24" i="345"/>
  <c r="M23" i="345"/>
  <c r="I23" i="345"/>
  <c r="O21" i="345"/>
  <c r="H24" i="345"/>
  <c r="N23" i="345"/>
  <c r="N23" i="341"/>
  <c r="J25" i="341"/>
  <c r="M25" i="341" s="1"/>
  <c r="L165" i="341"/>
  <c r="I165" i="341"/>
  <c r="N66" i="341"/>
  <c r="N41" i="341"/>
  <c r="N42" i="341" s="1"/>
  <c r="M65" i="341"/>
  <c r="N65" i="341"/>
  <c r="E67" i="341"/>
  <c r="N67" i="341" s="1"/>
  <c r="D66" i="341"/>
  <c r="M41" i="341"/>
  <c r="M42" i="341" s="1"/>
  <c r="E42" i="341"/>
  <c r="D42" i="341"/>
  <c r="N15" i="341"/>
  <c r="M15" i="341"/>
  <c r="E16" i="341"/>
  <c r="N16" i="341" s="1"/>
  <c r="N14" i="341"/>
  <c r="M14" i="341"/>
  <c r="D16" i="341"/>
  <c r="M16" i="341" s="1"/>
  <c r="J26" i="341"/>
  <c r="J29" i="341" s="1"/>
  <c r="M24" i="341"/>
  <c r="K26" i="341"/>
  <c r="K29" i="341" s="1"/>
  <c r="N24" i="341"/>
  <c r="O150" i="341"/>
  <c r="M150" i="341"/>
  <c r="N150" i="341"/>
  <c r="M97" i="341"/>
  <c r="M98" i="341"/>
  <c r="N97" i="341"/>
  <c r="O97" i="341"/>
  <c r="N98" i="341"/>
  <c r="O98" i="341"/>
  <c r="F20" i="296" l="1"/>
  <c r="M20" i="296"/>
  <c r="O20" i="296" s="1"/>
  <c r="F231" i="345"/>
  <c r="G231" i="345" s="1"/>
  <c r="D232" i="345"/>
  <c r="E233" i="345"/>
  <c r="E234" i="345" s="1"/>
  <c r="E235" i="345" s="1"/>
  <c r="N232" i="345"/>
  <c r="O185" i="345"/>
  <c r="F186" i="345"/>
  <c r="D187" i="345"/>
  <c r="E199" i="345"/>
  <c r="O183" i="345"/>
  <c r="I184" i="345"/>
  <c r="O184" i="345" s="1"/>
  <c r="N183" i="345"/>
  <c r="H184" i="345"/>
  <c r="N184" i="345" s="1"/>
  <c r="F102" i="345"/>
  <c r="D103" i="345"/>
  <c r="F103" i="345" s="1"/>
  <c r="G103" i="345" s="1"/>
  <c r="O101" i="345"/>
  <c r="N101" i="345"/>
  <c r="D28" i="345"/>
  <c r="F27" i="345"/>
  <c r="G27" i="345" s="1"/>
  <c r="N28" i="345"/>
  <c r="E29" i="345"/>
  <c r="M26" i="345"/>
  <c r="I26" i="345"/>
  <c r="N24" i="345"/>
  <c r="I24" i="345"/>
  <c r="O23" i="345"/>
  <c r="M24" i="345"/>
  <c r="D67" i="341"/>
  <c r="M67" i="341" s="1"/>
  <c r="E43" i="341"/>
  <c r="D43" i="341"/>
  <c r="D44" i="341" s="1"/>
  <c r="M66" i="341"/>
  <c r="E68" i="341"/>
  <c r="E69" i="341" s="1"/>
  <c r="N69" i="341" s="1"/>
  <c r="D17" i="341"/>
  <c r="E17" i="341"/>
  <c r="M26" i="341"/>
  <c r="M29" i="341" s="1"/>
  <c r="J165" i="341"/>
  <c r="N26" i="341"/>
  <c r="N29" i="341" s="1"/>
  <c r="K165" i="341"/>
  <c r="M151" i="341"/>
  <c r="N151" i="341"/>
  <c r="O99" i="341"/>
  <c r="O108" i="341" s="1"/>
  <c r="E99" i="341"/>
  <c r="O151" i="341"/>
  <c r="M99" i="341"/>
  <c r="F99" i="341"/>
  <c r="F108" i="341" s="1"/>
  <c r="N99" i="341"/>
  <c r="D99" i="341"/>
  <c r="N235" i="345" l="1"/>
  <c r="D233" i="345"/>
  <c r="F233" i="345" s="1"/>
  <c r="G233" i="345" s="1"/>
  <c r="F232" i="345"/>
  <c r="N234" i="345"/>
  <c r="N233" i="345"/>
  <c r="I231" i="345"/>
  <c r="O231" i="345" s="1"/>
  <c r="M231" i="345"/>
  <c r="F187" i="345"/>
  <c r="F188" i="345" s="1"/>
  <c r="D188" i="345"/>
  <c r="D190" i="345" s="1"/>
  <c r="E214" i="345"/>
  <c r="N214" i="345" s="1"/>
  <c r="N199" i="345"/>
  <c r="G186" i="345"/>
  <c r="H103" i="345"/>
  <c r="N103" i="345" s="1"/>
  <c r="M103" i="345"/>
  <c r="I103" i="345"/>
  <c r="O103" i="345" s="1"/>
  <c r="D104" i="345"/>
  <c r="G102" i="345"/>
  <c r="M27" i="345"/>
  <c r="I27" i="345"/>
  <c r="O27" i="345" s="1"/>
  <c r="N29" i="345"/>
  <c r="D29" i="345"/>
  <c r="F28" i="345"/>
  <c r="G28" i="345" s="1"/>
  <c r="O24" i="345"/>
  <c r="E100" i="341"/>
  <c r="E101" i="341" s="1"/>
  <c r="D100" i="341"/>
  <c r="M44" i="341"/>
  <c r="N68" i="341"/>
  <c r="N70" i="341" s="1"/>
  <c r="E70" i="341"/>
  <c r="N43" i="341"/>
  <c r="E44" i="341"/>
  <c r="D68" i="341"/>
  <c r="D45" i="341"/>
  <c r="M43" i="341"/>
  <c r="M45" i="341" s="1"/>
  <c r="N17" i="341"/>
  <c r="N18" i="341" s="1"/>
  <c r="E18" i="341"/>
  <c r="M17" i="341"/>
  <c r="M18" i="341" s="1"/>
  <c r="D18" i="341"/>
  <c r="M152" i="341"/>
  <c r="N152" i="341"/>
  <c r="O152" i="341"/>
  <c r="I233" i="345" l="1"/>
  <c r="O233" i="345" s="1"/>
  <c r="M233" i="345"/>
  <c r="E236" i="345"/>
  <c r="F234" i="345"/>
  <c r="G232" i="345"/>
  <c r="D234" i="345"/>
  <c r="D235" i="345" s="1"/>
  <c r="F235" i="345" s="1"/>
  <c r="M186" i="345"/>
  <c r="D197" i="345"/>
  <c r="F190" i="345"/>
  <c r="H186" i="345"/>
  <c r="G187" i="345"/>
  <c r="F104" i="345"/>
  <c r="D105" i="345"/>
  <c r="D107" i="345" s="1"/>
  <c r="H102" i="345"/>
  <c r="M102" i="345"/>
  <c r="I102" i="345"/>
  <c r="M28" i="345"/>
  <c r="I28" i="345"/>
  <c r="O28" i="345" s="1"/>
  <c r="G29" i="345"/>
  <c r="F29" i="345"/>
  <c r="M100" i="341"/>
  <c r="N101" i="341"/>
  <c r="D101" i="341"/>
  <c r="E102" i="341"/>
  <c r="N102" i="341" s="1"/>
  <c r="N100" i="341"/>
  <c r="M68" i="341"/>
  <c r="D69" i="341"/>
  <c r="M69" i="341" s="1"/>
  <c r="D70" i="341"/>
  <c r="N44" i="341"/>
  <c r="E45" i="341"/>
  <c r="D46" i="341"/>
  <c r="N45" i="341"/>
  <c r="N154" i="341"/>
  <c r="M153" i="341"/>
  <c r="O153" i="341"/>
  <c r="N153" i="341"/>
  <c r="G234" i="345" l="1"/>
  <c r="G235" i="345" s="1"/>
  <c r="I232" i="345"/>
  <c r="M232" i="345"/>
  <c r="D236" i="345"/>
  <c r="N236" i="345"/>
  <c r="E237" i="345"/>
  <c r="E238" i="345" s="1"/>
  <c r="M187" i="345"/>
  <c r="D198" i="345"/>
  <c r="M197" i="345"/>
  <c r="D199" i="345"/>
  <c r="F197" i="345"/>
  <c r="N186" i="345"/>
  <c r="H187" i="345"/>
  <c r="N187" i="345" s="1"/>
  <c r="I186" i="345"/>
  <c r="G188" i="345"/>
  <c r="O102" i="345"/>
  <c r="N102" i="345"/>
  <c r="G104" i="345"/>
  <c r="F105" i="345"/>
  <c r="F107" i="345" s="1"/>
  <c r="M29" i="345"/>
  <c r="I29" i="345"/>
  <c r="M70" i="341"/>
  <c r="O70" i="341" s="1"/>
  <c r="M101" i="341"/>
  <c r="E103" i="341"/>
  <c r="D102" i="341"/>
  <c r="M102" i="341" s="1"/>
  <c r="M46" i="341"/>
  <c r="D47" i="341"/>
  <c r="E46" i="341"/>
  <c r="E47" i="341" s="1"/>
  <c r="O155" i="341"/>
  <c r="N155" i="341"/>
  <c r="M154" i="341"/>
  <c r="O156" i="341"/>
  <c r="O154" i="341"/>
  <c r="M156" i="341"/>
  <c r="N156" i="341"/>
  <c r="I235" i="345" l="1"/>
  <c r="M235" i="345"/>
  <c r="N238" i="345"/>
  <c r="D237" i="345"/>
  <c r="D238" i="345" s="1"/>
  <c r="F236" i="345"/>
  <c r="M236" i="345"/>
  <c r="I234" i="345"/>
  <c r="O234" i="345" s="1"/>
  <c r="O232" i="345"/>
  <c r="E239" i="345"/>
  <c r="N237" i="345"/>
  <c r="M234" i="345"/>
  <c r="O186" i="345"/>
  <c r="H188" i="345"/>
  <c r="O197" i="345"/>
  <c r="I187" i="345"/>
  <c r="O187" i="345" s="1"/>
  <c r="M188" i="345"/>
  <c r="G190" i="345"/>
  <c r="M199" i="345"/>
  <c r="D214" i="345"/>
  <c r="F198" i="345"/>
  <c r="O198" i="345" s="1"/>
  <c r="M198" i="345"/>
  <c r="H104" i="345"/>
  <c r="M104" i="345"/>
  <c r="I104" i="345"/>
  <c r="G105" i="345"/>
  <c r="G107" i="345" s="1"/>
  <c r="O29" i="345"/>
  <c r="N157" i="341"/>
  <c r="E104" i="341"/>
  <c r="N103" i="341"/>
  <c r="D103" i="341"/>
  <c r="E48" i="341"/>
  <c r="N48" i="341" s="1"/>
  <c r="N46" i="341"/>
  <c r="M47" i="341"/>
  <c r="D48" i="341"/>
  <c r="E49" i="341"/>
  <c r="N49" i="341" s="1"/>
  <c r="N47" i="341"/>
  <c r="E157" i="341"/>
  <c r="O157" i="341"/>
  <c r="D157" i="341"/>
  <c r="F157" i="341"/>
  <c r="O158" i="341" s="1"/>
  <c r="M155" i="341"/>
  <c r="M157" i="341" s="1"/>
  <c r="M158" i="341"/>
  <c r="N158" i="341"/>
  <c r="G288" i="345" l="1"/>
  <c r="O235" i="345"/>
  <c r="M238" i="345"/>
  <c r="N239" i="345"/>
  <c r="O236" i="345"/>
  <c r="D239" i="345"/>
  <c r="M237" i="345"/>
  <c r="F237" i="345"/>
  <c r="O237" i="345" s="1"/>
  <c r="E240" i="345"/>
  <c r="F199" i="345"/>
  <c r="O199" i="345" s="1"/>
  <c r="I188" i="345"/>
  <c r="O188" i="345" s="1"/>
  <c r="F214" i="345"/>
  <c r="M214" i="345"/>
  <c r="M190" i="345"/>
  <c r="N188" i="345"/>
  <c r="H190" i="345"/>
  <c r="M105" i="345"/>
  <c r="M107" i="345" s="1"/>
  <c r="O104" i="345"/>
  <c r="I105" i="345"/>
  <c r="N104" i="345"/>
  <c r="H105" i="345"/>
  <c r="H107" i="345" s="1"/>
  <c r="D104" i="341"/>
  <c r="M103" i="341"/>
  <c r="E105" i="341"/>
  <c r="E106" i="341" s="1"/>
  <c r="N106" i="341" s="1"/>
  <c r="N104" i="341"/>
  <c r="M48" i="341"/>
  <c r="D49" i="341"/>
  <c r="M49" i="341" s="1"/>
  <c r="N50" i="341"/>
  <c r="E50" i="341"/>
  <c r="N159" i="341"/>
  <c r="N160" i="341" s="1"/>
  <c r="O159" i="341"/>
  <c r="O160" i="341" s="1"/>
  <c r="E160" i="341"/>
  <c r="F160" i="341"/>
  <c r="N190" i="345" l="1"/>
  <c r="H288" i="345"/>
  <c r="N240" i="345"/>
  <c r="E241" i="345"/>
  <c r="E242" i="345" s="1"/>
  <c r="F239" i="345"/>
  <c r="M239" i="345"/>
  <c r="F238" i="345"/>
  <c r="O238" i="345" s="1"/>
  <c r="D240" i="345"/>
  <c r="I190" i="345"/>
  <c r="O214" i="345"/>
  <c r="O105" i="345"/>
  <c r="O107" i="345" s="1"/>
  <c r="I107" i="345"/>
  <c r="N105" i="345"/>
  <c r="N107" i="345" s="1"/>
  <c r="N105" i="341"/>
  <c r="N107" i="341" s="1"/>
  <c r="N108" i="341" s="1"/>
  <c r="E107" i="341"/>
  <c r="E108" i="341" s="1"/>
  <c r="D105" i="341"/>
  <c r="D106" i="341" s="1"/>
  <c r="M106" i="341" s="1"/>
  <c r="M104" i="341"/>
  <c r="D50" i="341"/>
  <c r="M50" i="341"/>
  <c r="M159" i="341"/>
  <c r="M160" i="341" s="1"/>
  <c r="D160" i="341"/>
  <c r="O161" i="341"/>
  <c r="N161" i="341"/>
  <c r="N162" i="341"/>
  <c r="O162" i="341"/>
  <c r="O190" i="345" l="1"/>
  <c r="I288" i="345"/>
  <c r="N242" i="345"/>
  <c r="E243" i="345"/>
  <c r="N243" i="345" s="1"/>
  <c r="M240" i="345"/>
  <c r="F240" i="345"/>
  <c r="O240" i="345" s="1"/>
  <c r="D241" i="345"/>
  <c r="O239" i="345"/>
  <c r="N241" i="345"/>
  <c r="M105" i="341"/>
  <c r="M107" i="341" s="1"/>
  <c r="M108" i="341" s="1"/>
  <c r="D107" i="341"/>
  <c r="D108" i="341" s="1"/>
  <c r="M162" i="341"/>
  <c r="E163" i="341"/>
  <c r="E165" i="341" s="1"/>
  <c r="O163" i="341"/>
  <c r="N163" i="341"/>
  <c r="N165" i="341" s="1"/>
  <c r="F163" i="341"/>
  <c r="F165" i="341" s="1"/>
  <c r="F241" i="345" l="1"/>
  <c r="O241" i="345" s="1"/>
  <c r="E244" i="345"/>
  <c r="D242" i="345"/>
  <c r="M241" i="345"/>
  <c r="M161" i="341"/>
  <c r="M163" i="341" s="1"/>
  <c r="M165" i="341" s="1"/>
  <c r="O165" i="341" s="1"/>
  <c r="D163" i="341"/>
  <c r="D165" i="341" s="1"/>
  <c r="M110" i="247"/>
  <c r="M111" i="247"/>
  <c r="M112" i="247"/>
  <c r="M113" i="247"/>
  <c r="M114" i="247"/>
  <c r="M115" i="247"/>
  <c r="M116" i="247"/>
  <c r="M117" i="247"/>
  <c r="M118" i="247"/>
  <c r="M119" i="247"/>
  <c r="M120" i="247"/>
  <c r="M109" i="247"/>
  <c r="J92" i="247"/>
  <c r="K92" i="247"/>
  <c r="L92" i="247"/>
  <c r="M73" i="247"/>
  <c r="N73" i="247"/>
  <c r="O73" i="247"/>
  <c r="E70" i="247"/>
  <c r="E82" i="247" s="1"/>
  <c r="F70" i="247"/>
  <c r="F82" i="247" s="1"/>
  <c r="G70" i="247"/>
  <c r="G82" i="247" s="1"/>
  <c r="H70" i="247"/>
  <c r="H82" i="247" s="1"/>
  <c r="I70" i="247"/>
  <c r="I82" i="247" s="1"/>
  <c r="J70" i="247"/>
  <c r="J82" i="247" s="1"/>
  <c r="K70" i="247"/>
  <c r="K82" i="247" s="1"/>
  <c r="L70" i="247"/>
  <c r="L82" i="247" s="1"/>
  <c r="D70" i="247"/>
  <c r="D82" i="247" s="1"/>
  <c r="M67" i="247"/>
  <c r="N67" i="247"/>
  <c r="O67" i="247"/>
  <c r="L23" i="247"/>
  <c r="I23" i="247"/>
  <c r="F23" i="247"/>
  <c r="E23" i="247"/>
  <c r="H23" i="247"/>
  <c r="D23" i="247"/>
  <c r="N22" i="247"/>
  <c r="O22" i="247"/>
  <c r="E15" i="244"/>
  <c r="F15" i="244"/>
  <c r="G15" i="244"/>
  <c r="H15" i="244"/>
  <c r="I15" i="244"/>
  <c r="J15" i="244"/>
  <c r="K15" i="244"/>
  <c r="L15" i="244"/>
  <c r="M15" i="244"/>
  <c r="N15" i="244"/>
  <c r="D15" i="244"/>
  <c r="M14" i="244"/>
  <c r="N14" i="244"/>
  <c r="O14" i="244"/>
  <c r="E12" i="244"/>
  <c r="F12" i="244"/>
  <c r="G12" i="244"/>
  <c r="H12" i="244"/>
  <c r="I12" i="244"/>
  <c r="J12" i="244"/>
  <c r="K12" i="244"/>
  <c r="L12" i="244"/>
  <c r="D12" i="244"/>
  <c r="M342" i="243"/>
  <c r="N342" i="243"/>
  <c r="O342" i="243"/>
  <c r="N244" i="345" l="1"/>
  <c r="E249" i="345"/>
  <c r="E288" i="345" s="1"/>
  <c r="M242" i="345"/>
  <c r="F242" i="345"/>
  <c r="D243" i="345"/>
  <c r="E160" i="243"/>
  <c r="F160" i="243"/>
  <c r="G160" i="243"/>
  <c r="H160" i="243"/>
  <c r="I160" i="243"/>
  <c r="J160" i="243"/>
  <c r="K160" i="243"/>
  <c r="L160" i="243"/>
  <c r="D160" i="243"/>
  <c r="D161" i="243" s="1"/>
  <c r="M159" i="243"/>
  <c r="N159" i="243"/>
  <c r="O159" i="243"/>
  <c r="O93" i="243"/>
  <c r="E39" i="243"/>
  <c r="F39" i="243"/>
  <c r="G39" i="243"/>
  <c r="H39" i="243"/>
  <c r="I39" i="243"/>
  <c r="J39" i="243"/>
  <c r="K39" i="243"/>
  <c r="L39" i="243"/>
  <c r="D39" i="243"/>
  <c r="M38" i="243"/>
  <c r="N38" i="243"/>
  <c r="N249" i="345" l="1"/>
  <c r="N288" i="345" s="1"/>
  <c r="F243" i="345"/>
  <c r="O243" i="345" s="1"/>
  <c r="M243" i="345"/>
  <c r="D244" i="345"/>
  <c r="O242" i="345"/>
  <c r="F244" i="345"/>
  <c r="O244" i="345" s="1"/>
  <c r="E161" i="243"/>
  <c r="E162" i="243" s="1"/>
  <c r="D162" i="243"/>
  <c r="O38" i="243"/>
  <c r="E16" i="243"/>
  <c r="F16" i="243"/>
  <c r="I16" i="243"/>
  <c r="L16" i="243"/>
  <c r="D16" i="243"/>
  <c r="E12" i="243"/>
  <c r="F12" i="243"/>
  <c r="G12" i="243"/>
  <c r="H12" i="243"/>
  <c r="I12" i="243"/>
  <c r="J12" i="243"/>
  <c r="K12" i="243"/>
  <c r="L12" i="243"/>
  <c r="D12" i="243"/>
  <c r="G12" i="242"/>
  <c r="G11" i="242"/>
  <c r="G10" i="242"/>
  <c r="C43" i="241"/>
  <c r="D43" i="241"/>
  <c r="E43" i="241"/>
  <c r="F43" i="241"/>
  <c r="G43" i="241"/>
  <c r="H43" i="241"/>
  <c r="I43" i="241"/>
  <c r="J43" i="241"/>
  <c r="B43" i="241"/>
  <c r="C38" i="241"/>
  <c r="D38" i="241"/>
  <c r="E38" i="241"/>
  <c r="F38" i="241"/>
  <c r="G38" i="241"/>
  <c r="H38" i="241"/>
  <c r="I38" i="241"/>
  <c r="J38" i="241"/>
  <c r="B38" i="241"/>
  <c r="M244" i="345" l="1"/>
  <c r="D249" i="345"/>
  <c r="D288" i="345" s="1"/>
  <c r="E163" i="243"/>
  <c r="E164" i="243" s="1"/>
  <c r="D163" i="243"/>
  <c r="D164" i="243" s="1"/>
  <c r="K13" i="243"/>
  <c r="G13" i="243"/>
  <c r="G14" i="243" s="1"/>
  <c r="J13" i="243"/>
  <c r="H13" i="243"/>
  <c r="J14" i="243"/>
  <c r="H14" i="243"/>
  <c r="K14" i="243"/>
  <c r="M10" i="340"/>
  <c r="L10" i="340"/>
  <c r="K10" i="340"/>
  <c r="M9" i="340"/>
  <c r="L9" i="340"/>
  <c r="K9" i="340"/>
  <c r="M8" i="340"/>
  <c r="L8" i="340"/>
  <c r="K8" i="340"/>
  <c r="J11" i="340"/>
  <c r="I11" i="340"/>
  <c r="H11" i="340"/>
  <c r="G11" i="340"/>
  <c r="F11" i="340"/>
  <c r="E11" i="340"/>
  <c r="M11" i="340"/>
  <c r="C11" i="340"/>
  <c r="K11" i="340"/>
  <c r="H158" i="240"/>
  <c r="I158" i="240"/>
  <c r="J158" i="240"/>
  <c r="K158" i="240"/>
  <c r="L158" i="240"/>
  <c r="G158" i="240"/>
  <c r="M249" i="345" l="1"/>
  <c r="M288" i="345" s="1"/>
  <c r="F249" i="345"/>
  <c r="F288" i="345" s="1"/>
  <c r="K15" i="243"/>
  <c r="K16" i="243" s="1"/>
  <c r="H15" i="243"/>
  <c r="H16" i="243" s="1"/>
  <c r="J15" i="243"/>
  <c r="J16" i="243" s="1"/>
  <c r="G15" i="243"/>
  <c r="G16" i="243" s="1"/>
  <c r="L11" i="340"/>
  <c r="B11" i="340"/>
  <c r="D11" i="340"/>
  <c r="D290" i="240"/>
  <c r="D291" i="240" s="1"/>
  <c r="D292" i="240" s="1"/>
  <c r="D293" i="240" s="1"/>
  <c r="D294" i="240" s="1"/>
  <c r="D295" i="240" s="1"/>
  <c r="E290" i="240"/>
  <c r="F290" i="240"/>
  <c r="F291" i="240" s="1"/>
  <c r="F292" i="240" s="1"/>
  <c r="F293" i="240" s="1"/>
  <c r="F294" i="240" s="1"/>
  <c r="F295" i="240" s="1"/>
  <c r="G290" i="240"/>
  <c r="G291" i="240" s="1"/>
  <c r="G292" i="240" s="1"/>
  <c r="G293" i="240" s="1"/>
  <c r="G294" i="240" s="1"/>
  <c r="G295" i="240" s="1"/>
  <c r="H290" i="240"/>
  <c r="H296" i="240" s="1"/>
  <c r="I290" i="240"/>
  <c r="I296" i="240" s="1"/>
  <c r="J290" i="240"/>
  <c r="J296" i="240" s="1"/>
  <c r="K290" i="240"/>
  <c r="K296" i="240" s="1"/>
  <c r="L290" i="240"/>
  <c r="L296" i="240" s="1"/>
  <c r="E291" i="240"/>
  <c r="E292" i="240" s="1"/>
  <c r="E293" i="240" s="1"/>
  <c r="E294" i="240" s="1"/>
  <c r="E295" i="240" s="1"/>
  <c r="G280" i="240"/>
  <c r="M279" i="240"/>
  <c r="N279" i="240"/>
  <c r="O279" i="240"/>
  <c r="F280" i="240"/>
  <c r="H280" i="240"/>
  <c r="I280" i="240"/>
  <c r="J280" i="240"/>
  <c r="K280" i="240"/>
  <c r="L280" i="240"/>
  <c r="M204" i="240"/>
  <c r="M203" i="240"/>
  <c r="F196" i="240"/>
  <c r="O249" i="345" l="1"/>
  <c r="O288" i="345" s="1"/>
  <c r="G296" i="240"/>
  <c r="E296" i="240"/>
  <c r="F296" i="240"/>
  <c r="D296" i="240"/>
  <c r="F136" i="240"/>
  <c r="G136" i="240"/>
  <c r="H136" i="240"/>
  <c r="I136" i="240"/>
  <c r="J136" i="240"/>
  <c r="K136" i="240"/>
  <c r="L136" i="240"/>
  <c r="E131" i="240"/>
  <c r="E132" i="240" s="1"/>
  <c r="F131" i="240"/>
  <c r="G131" i="240"/>
  <c r="H131" i="240"/>
  <c r="I131" i="240"/>
  <c r="J131" i="240"/>
  <c r="K131" i="240"/>
  <c r="L131" i="240"/>
  <c r="D131" i="240"/>
  <c r="D132" i="240" s="1"/>
  <c r="M130" i="240"/>
  <c r="N130" i="240"/>
  <c r="O130" i="240"/>
  <c r="M129" i="240"/>
  <c r="G87" i="240"/>
  <c r="H87" i="240"/>
  <c r="I87" i="240"/>
  <c r="J87" i="240"/>
  <c r="K87" i="240"/>
  <c r="L87" i="240"/>
  <c r="M87" i="240"/>
  <c r="N87" i="240"/>
  <c r="O87" i="240"/>
  <c r="F87" i="240"/>
  <c r="E69" i="240"/>
  <c r="E78" i="240" s="1"/>
  <c r="F69" i="240"/>
  <c r="G69" i="240"/>
  <c r="H69" i="240"/>
  <c r="I69" i="240"/>
  <c r="J69" i="240"/>
  <c r="K69" i="240"/>
  <c r="L69" i="240"/>
  <c r="M69" i="240"/>
  <c r="N69" i="240"/>
  <c r="O69" i="240"/>
  <c r="D69" i="240"/>
  <c r="D78" i="240" s="1"/>
  <c r="E50" i="240"/>
  <c r="F50" i="240"/>
  <c r="G50" i="240"/>
  <c r="H50" i="240"/>
  <c r="I50" i="240"/>
  <c r="J50" i="240"/>
  <c r="K50" i="240"/>
  <c r="L50" i="240"/>
  <c r="M50" i="240"/>
  <c r="N50" i="240"/>
  <c r="O50" i="240"/>
  <c r="D50" i="240"/>
  <c r="M45" i="237"/>
  <c r="L45" i="237"/>
  <c r="K45" i="237"/>
  <c r="J45" i="237"/>
  <c r="I45" i="237"/>
  <c r="H45" i="237"/>
  <c r="G45" i="237"/>
  <c r="F45" i="237"/>
  <c r="E45" i="237"/>
  <c r="D45" i="237"/>
  <c r="C45" i="237"/>
  <c r="B45" i="237"/>
  <c r="N131" i="240" l="1"/>
  <c r="M131" i="240"/>
  <c r="O131" i="240"/>
  <c r="D79" i="240"/>
  <c r="D133" i="240"/>
  <c r="E79" i="240"/>
  <c r="E80" i="240" s="1"/>
  <c r="E133" i="240"/>
  <c r="L47" i="235"/>
  <c r="K47" i="235"/>
  <c r="J47" i="235"/>
  <c r="I47" i="235"/>
  <c r="H47" i="235"/>
  <c r="G47" i="235"/>
  <c r="F47" i="235"/>
  <c r="E47" i="235"/>
  <c r="D47" i="235"/>
  <c r="C47" i="235"/>
  <c r="B47" i="235"/>
  <c r="M45" i="236"/>
  <c r="L45" i="236"/>
  <c r="K45" i="236"/>
  <c r="D45" i="236"/>
  <c r="C45" i="236"/>
  <c r="B45" i="236"/>
  <c r="E81" i="240" l="1"/>
  <c r="E82" i="240" s="1"/>
  <c r="E134" i="240"/>
  <c r="D80" i="240"/>
  <c r="D81" i="240" s="1"/>
  <c r="D82" i="240" s="1"/>
  <c r="D134" i="240"/>
  <c r="I22" i="300"/>
  <c r="I23" i="300" s="1"/>
  <c r="H22" i="300"/>
  <c r="H23" i="300" s="1"/>
  <c r="G22" i="300"/>
  <c r="E119" i="258"/>
  <c r="F119" i="258"/>
  <c r="G119" i="258"/>
  <c r="H119" i="258"/>
  <c r="I119" i="258"/>
  <c r="J119" i="258"/>
  <c r="K119" i="258"/>
  <c r="L119" i="258"/>
  <c r="D119" i="258"/>
  <c r="C38" i="257"/>
  <c r="D38" i="257"/>
  <c r="E38" i="257"/>
  <c r="F38" i="257"/>
  <c r="G38" i="257"/>
  <c r="H38" i="257"/>
  <c r="I38" i="257"/>
  <c r="J38" i="257"/>
  <c r="B38" i="257"/>
  <c r="C13" i="242"/>
  <c r="D13" i="242"/>
  <c r="E13" i="242"/>
  <c r="F13" i="242"/>
  <c r="G13" i="242"/>
  <c r="H13" i="242"/>
  <c r="I13" i="242"/>
  <c r="J13" i="242"/>
  <c r="B13" i="242"/>
  <c r="L9" i="242"/>
  <c r="K9" i="242"/>
  <c r="M9" i="242" l="1"/>
  <c r="D135" i="240"/>
  <c r="E135" i="240"/>
  <c r="N33" i="258"/>
  <c r="O33" i="258"/>
  <c r="M33" i="258"/>
  <c r="M37" i="255"/>
  <c r="N37" i="255"/>
  <c r="M38" i="255"/>
  <c r="N38" i="255"/>
  <c r="M39" i="255"/>
  <c r="N39" i="255"/>
  <c r="G45" i="243"/>
  <c r="E136" i="240" l="1"/>
  <c r="D136" i="240"/>
  <c r="C9" i="303"/>
  <c r="D9" i="303"/>
  <c r="E9" i="303"/>
  <c r="F9" i="303"/>
  <c r="G9" i="303"/>
  <c r="H9" i="303"/>
  <c r="I9" i="303"/>
  <c r="J9" i="303"/>
  <c r="B9" i="303"/>
  <c r="L8" i="303"/>
  <c r="L9" i="303" s="1"/>
  <c r="K8" i="303"/>
  <c r="K9" i="303" s="1"/>
  <c r="E83" i="310"/>
  <c r="F83" i="310"/>
  <c r="G83" i="310"/>
  <c r="H83" i="310"/>
  <c r="I83" i="310"/>
  <c r="D83" i="310"/>
  <c r="E85" i="308"/>
  <c r="F85" i="308"/>
  <c r="G85" i="308"/>
  <c r="H85" i="308"/>
  <c r="I85" i="308"/>
  <c r="D85" i="308"/>
  <c r="G48" i="302"/>
  <c r="H48" i="302"/>
  <c r="I48" i="302"/>
  <c r="J48" i="302"/>
  <c r="K48" i="302"/>
  <c r="L48" i="302"/>
  <c r="G43" i="302"/>
  <c r="H43" i="302"/>
  <c r="I43" i="302"/>
  <c r="J43" i="302"/>
  <c r="K43" i="302"/>
  <c r="L43" i="302"/>
  <c r="E39" i="302"/>
  <c r="F39" i="302"/>
  <c r="G39" i="302"/>
  <c r="H39" i="302"/>
  <c r="I39" i="302"/>
  <c r="J39" i="302"/>
  <c r="K39" i="302"/>
  <c r="L39" i="302"/>
  <c r="D39" i="302"/>
  <c r="G26" i="302"/>
  <c r="G41" i="302" s="1"/>
  <c r="H26" i="302"/>
  <c r="H41" i="302" s="1"/>
  <c r="I26" i="302"/>
  <c r="I41" i="302" s="1"/>
  <c r="J26" i="302"/>
  <c r="J41" i="302" s="1"/>
  <c r="K26" i="302"/>
  <c r="K41" i="302" s="1"/>
  <c r="L26" i="302"/>
  <c r="L41" i="302" s="1"/>
  <c r="E23" i="302"/>
  <c r="E24" i="302" s="1"/>
  <c r="E25" i="302" s="1"/>
  <c r="F23" i="302"/>
  <c r="G23" i="302"/>
  <c r="H23" i="302"/>
  <c r="I23" i="302"/>
  <c r="L23" i="302"/>
  <c r="D23" i="302"/>
  <c r="D24" i="302" s="1"/>
  <c r="D25" i="302" s="1"/>
  <c r="E14" i="302"/>
  <c r="E18" i="302" s="1"/>
  <c r="F14" i="302"/>
  <c r="F18" i="302" s="1"/>
  <c r="G14" i="302"/>
  <c r="G18" i="302" s="1"/>
  <c r="H14" i="302"/>
  <c r="H18" i="302" s="1"/>
  <c r="I14" i="302"/>
  <c r="I18" i="302" s="1"/>
  <c r="J14" i="302"/>
  <c r="K14" i="302"/>
  <c r="L14" i="302"/>
  <c r="L18" i="302" s="1"/>
  <c r="D14" i="302"/>
  <c r="D18" i="302" s="1"/>
  <c r="O22" i="302"/>
  <c r="O15" i="302"/>
  <c r="O13" i="302"/>
  <c r="N13" i="302"/>
  <c r="M13" i="302"/>
  <c r="O12" i="302"/>
  <c r="N12" i="302"/>
  <c r="M12" i="302"/>
  <c r="E11" i="302"/>
  <c r="F11" i="302"/>
  <c r="G11" i="302"/>
  <c r="H11" i="302"/>
  <c r="H53" i="302" s="1"/>
  <c r="I11" i="302"/>
  <c r="J11" i="302"/>
  <c r="K11" i="302"/>
  <c r="L11" i="302"/>
  <c r="L53" i="302" s="1"/>
  <c r="D11" i="302"/>
  <c r="L68" i="302"/>
  <c r="K68" i="302"/>
  <c r="J68" i="302"/>
  <c r="I68" i="302"/>
  <c r="H68" i="302"/>
  <c r="G68" i="302"/>
  <c r="F68" i="302"/>
  <c r="E68" i="302"/>
  <c r="D68" i="302"/>
  <c r="N67" i="302"/>
  <c r="N68" i="302" s="1"/>
  <c r="M67" i="302"/>
  <c r="M68" i="302" s="1"/>
  <c r="O36" i="302"/>
  <c r="M36" i="302"/>
  <c r="O10" i="302"/>
  <c r="N10" i="302"/>
  <c r="M10" i="302"/>
  <c r="O9" i="302"/>
  <c r="N9" i="302"/>
  <c r="M9" i="302"/>
  <c r="O8" i="302"/>
  <c r="N8" i="302"/>
  <c r="M8" i="302"/>
  <c r="G23" i="300"/>
  <c r="G49" i="300"/>
  <c r="H49" i="300"/>
  <c r="I49" i="300"/>
  <c r="J49" i="300"/>
  <c r="K49" i="300"/>
  <c r="L49" i="300"/>
  <c r="G44" i="300"/>
  <c r="H44" i="300"/>
  <c r="I44" i="300"/>
  <c r="J44" i="300"/>
  <c r="K44" i="300"/>
  <c r="L44" i="300"/>
  <c r="G40" i="300"/>
  <c r="H40" i="300"/>
  <c r="I40" i="300"/>
  <c r="J40" i="300"/>
  <c r="K40" i="300"/>
  <c r="L40" i="300"/>
  <c r="F26" i="300"/>
  <c r="G26" i="300"/>
  <c r="G42" i="300" s="1"/>
  <c r="H26" i="300"/>
  <c r="H42" i="300" s="1"/>
  <c r="I26" i="300"/>
  <c r="I42" i="300" s="1"/>
  <c r="J26" i="300"/>
  <c r="J42" i="300" s="1"/>
  <c r="K26" i="300"/>
  <c r="K42" i="300" s="1"/>
  <c r="L26" i="300"/>
  <c r="L42" i="300" s="1"/>
  <c r="M12" i="300"/>
  <c r="N12" i="300"/>
  <c r="O12" i="300"/>
  <c r="M13" i="300"/>
  <c r="N13" i="300"/>
  <c r="O13" i="300"/>
  <c r="O14" i="300"/>
  <c r="M15" i="300"/>
  <c r="N15" i="300"/>
  <c r="O15" i="300"/>
  <c r="E11" i="300"/>
  <c r="F11" i="300"/>
  <c r="G11" i="300"/>
  <c r="G54" i="300" s="1"/>
  <c r="H11" i="300"/>
  <c r="H54" i="300" s="1"/>
  <c r="I11" i="300"/>
  <c r="I54" i="300" s="1"/>
  <c r="J11" i="300"/>
  <c r="K11" i="300"/>
  <c r="L11" i="300"/>
  <c r="D11" i="300"/>
  <c r="M10" i="300"/>
  <c r="N10" i="300"/>
  <c r="O10" i="300"/>
  <c r="J25" i="301"/>
  <c r="I25" i="301"/>
  <c r="H25" i="301"/>
  <c r="G25" i="301"/>
  <c r="F25" i="301"/>
  <c r="E25" i="301"/>
  <c r="D25" i="301"/>
  <c r="C25" i="301"/>
  <c r="B25" i="301"/>
  <c r="L24" i="301"/>
  <c r="L25" i="301" s="1"/>
  <c r="K24" i="301"/>
  <c r="K25" i="301" s="1"/>
  <c r="K10" i="301"/>
  <c r="L10" i="301"/>
  <c r="M10" i="301"/>
  <c r="K10" i="299"/>
  <c r="L10" i="299"/>
  <c r="M10" i="299"/>
  <c r="C15" i="299"/>
  <c r="D15" i="299"/>
  <c r="E15" i="299"/>
  <c r="F15" i="299"/>
  <c r="G15" i="299"/>
  <c r="H15" i="299"/>
  <c r="I15" i="299"/>
  <c r="J15" i="299"/>
  <c r="B15" i="299"/>
  <c r="N93" i="298"/>
  <c r="N94" i="298" s="1"/>
  <c r="N95" i="298" s="1"/>
  <c r="M93" i="298"/>
  <c r="M94" i="298" s="1"/>
  <c r="M95" i="298" s="1"/>
  <c r="E74" i="298"/>
  <c r="G74" i="298"/>
  <c r="H74" i="298"/>
  <c r="J74" i="298"/>
  <c r="K74" i="298"/>
  <c r="N74" i="298" s="1"/>
  <c r="D74" i="298"/>
  <c r="F74" i="298" s="1"/>
  <c r="E69" i="298"/>
  <c r="G69" i="298"/>
  <c r="H69" i="298"/>
  <c r="J69" i="298"/>
  <c r="K69" i="298"/>
  <c r="N69" i="298" s="1"/>
  <c r="D69" i="298"/>
  <c r="F69" i="298" s="1"/>
  <c r="E63" i="298"/>
  <c r="G63" i="298"/>
  <c r="H63" i="298"/>
  <c r="J63" i="298"/>
  <c r="K63" i="298"/>
  <c r="N63" i="298" s="1"/>
  <c r="D63" i="298"/>
  <c r="F63" i="298" s="1"/>
  <c r="G53" i="298"/>
  <c r="H53" i="298"/>
  <c r="I53" i="298"/>
  <c r="J53" i="298"/>
  <c r="K53" i="298"/>
  <c r="L53" i="298"/>
  <c r="G47" i="298"/>
  <c r="H47" i="298"/>
  <c r="I47" i="298"/>
  <c r="J47" i="298"/>
  <c r="K47" i="298"/>
  <c r="L47" i="298"/>
  <c r="E44" i="298"/>
  <c r="F44" i="298"/>
  <c r="G44" i="298"/>
  <c r="H44" i="298"/>
  <c r="I44" i="298"/>
  <c r="J44" i="298"/>
  <c r="K44" i="298"/>
  <c r="L44" i="298"/>
  <c r="D44" i="298"/>
  <c r="M43" i="298"/>
  <c r="N43" i="298"/>
  <c r="O43" i="298"/>
  <c r="E22" i="298"/>
  <c r="F22" i="298"/>
  <c r="G22" i="298"/>
  <c r="H22" i="298"/>
  <c r="I22" i="298"/>
  <c r="J22" i="298"/>
  <c r="K22" i="298"/>
  <c r="L22" i="298"/>
  <c r="D22" i="298"/>
  <c r="M21" i="298"/>
  <c r="N21" i="298"/>
  <c r="O21" i="298"/>
  <c r="E14" i="298"/>
  <c r="F14" i="298"/>
  <c r="G14" i="298"/>
  <c r="H14" i="298"/>
  <c r="I14" i="298"/>
  <c r="J14" i="298"/>
  <c r="K14" i="298"/>
  <c r="L14" i="298"/>
  <c r="D14" i="298"/>
  <c r="E11" i="298"/>
  <c r="F11" i="298"/>
  <c r="F26" i="298" s="1"/>
  <c r="G11" i="298"/>
  <c r="G26" i="298" s="1"/>
  <c r="H11" i="298"/>
  <c r="H26" i="298" s="1"/>
  <c r="I11" i="298"/>
  <c r="I26" i="298" s="1"/>
  <c r="J11" i="298"/>
  <c r="J26" i="298" s="1"/>
  <c r="K11" i="298"/>
  <c r="K26" i="298" s="1"/>
  <c r="L11" i="298"/>
  <c r="L26" i="298" s="1"/>
  <c r="D11" i="298"/>
  <c r="E81" i="296"/>
  <c r="G81" i="296"/>
  <c r="I81" i="296" s="1"/>
  <c r="H81" i="296"/>
  <c r="J81" i="296"/>
  <c r="K81" i="296"/>
  <c r="N81" i="296" s="1"/>
  <c r="D81" i="296"/>
  <c r="F81" i="296" s="1"/>
  <c r="E70" i="296"/>
  <c r="G70" i="296"/>
  <c r="I70" i="296" s="1"/>
  <c r="H70" i="296"/>
  <c r="J70" i="296"/>
  <c r="K70" i="296"/>
  <c r="N70" i="296" s="1"/>
  <c r="D70" i="296"/>
  <c r="F70" i="296" s="1"/>
  <c r="G54" i="296"/>
  <c r="H54" i="296"/>
  <c r="J54" i="296"/>
  <c r="K54" i="296"/>
  <c r="G49" i="296"/>
  <c r="H49" i="296"/>
  <c r="J49" i="296"/>
  <c r="K49" i="296"/>
  <c r="E46" i="296"/>
  <c r="G46" i="296"/>
  <c r="H46" i="296"/>
  <c r="J46" i="296"/>
  <c r="K46" i="296"/>
  <c r="N46" i="296" s="1"/>
  <c r="D46" i="296"/>
  <c r="F46" i="296" s="1"/>
  <c r="E21" i="296"/>
  <c r="E22" i="296" s="1"/>
  <c r="N22" i="296" s="1"/>
  <c r="G21" i="296"/>
  <c r="I21" i="296" s="1"/>
  <c r="H21" i="296"/>
  <c r="J21" i="296"/>
  <c r="K21" i="296"/>
  <c r="N21" i="296" s="1"/>
  <c r="D21" i="296"/>
  <c r="E24" i="296"/>
  <c r="G14" i="296"/>
  <c r="H14" i="296"/>
  <c r="H24" i="296" s="1"/>
  <c r="J14" i="296"/>
  <c r="K14" i="296"/>
  <c r="D14" i="296"/>
  <c r="C38" i="297"/>
  <c r="D38" i="297"/>
  <c r="E38" i="297"/>
  <c r="F38" i="297"/>
  <c r="G38" i="297"/>
  <c r="H38" i="297"/>
  <c r="I38" i="297"/>
  <c r="J38" i="297"/>
  <c r="B38" i="297"/>
  <c r="L37" i="297"/>
  <c r="K37" i="297"/>
  <c r="K38" i="297" s="1"/>
  <c r="C17" i="297"/>
  <c r="D17" i="297"/>
  <c r="E17" i="297"/>
  <c r="F17" i="297"/>
  <c r="G17" i="297"/>
  <c r="H17" i="297"/>
  <c r="I17" i="297"/>
  <c r="J17" i="297"/>
  <c r="B17" i="297"/>
  <c r="F9" i="309"/>
  <c r="E9" i="309"/>
  <c r="C9" i="309"/>
  <c r="B9" i="309"/>
  <c r="G9" i="309"/>
  <c r="D9" i="309"/>
  <c r="F9" i="307"/>
  <c r="E9" i="307"/>
  <c r="C9" i="307"/>
  <c r="B9" i="307"/>
  <c r="G9" i="307"/>
  <c r="D9" i="307"/>
  <c r="N10" i="306"/>
  <c r="M10" i="306"/>
  <c r="N8" i="306"/>
  <c r="M8" i="306"/>
  <c r="I9" i="305"/>
  <c r="H9" i="305"/>
  <c r="F9" i="305"/>
  <c r="E9" i="305"/>
  <c r="C9" i="305"/>
  <c r="B9" i="305"/>
  <c r="L8" i="305"/>
  <c r="L9" i="305" s="1"/>
  <c r="K8" i="305"/>
  <c r="K9" i="305" s="1"/>
  <c r="J9" i="305"/>
  <c r="G9" i="305"/>
  <c r="D9" i="305"/>
  <c r="L9" i="304"/>
  <c r="K9" i="304"/>
  <c r="J9" i="304"/>
  <c r="I9" i="304"/>
  <c r="H9" i="304"/>
  <c r="G9" i="304"/>
  <c r="F9" i="304"/>
  <c r="E9" i="304"/>
  <c r="D9" i="304"/>
  <c r="N8" i="304"/>
  <c r="N9" i="304" s="1"/>
  <c r="M8" i="304"/>
  <c r="M9" i="304" s="1"/>
  <c r="I63" i="298" l="1"/>
  <c r="I69" i="298"/>
  <c r="I46" i="296"/>
  <c r="L63" i="298"/>
  <c r="M63" i="298"/>
  <c r="O63" i="298" s="1"/>
  <c r="L69" i="298"/>
  <c r="M69" i="298"/>
  <c r="O69" i="298" s="1"/>
  <c r="M74" i="298"/>
  <c r="O74" i="298" s="1"/>
  <c r="L74" i="298"/>
  <c r="I74" i="298"/>
  <c r="F14" i="296"/>
  <c r="J24" i="296"/>
  <c r="L14" i="296"/>
  <c r="M14" i="296"/>
  <c r="G24" i="296"/>
  <c r="I14" i="296"/>
  <c r="D22" i="296"/>
  <c r="F21" i="296"/>
  <c r="L21" i="296"/>
  <c r="M21" i="296"/>
  <c r="O21" i="296" s="1"/>
  <c r="M46" i="296"/>
  <c r="O46" i="296" s="1"/>
  <c r="L46" i="296"/>
  <c r="M70" i="296"/>
  <c r="O70" i="296" s="1"/>
  <c r="L70" i="296"/>
  <c r="M81" i="296"/>
  <c r="O81" i="296" s="1"/>
  <c r="L81" i="296"/>
  <c r="K24" i="296"/>
  <c r="N14" i="296"/>
  <c r="H86" i="296"/>
  <c r="L49" i="296"/>
  <c r="I49" i="296"/>
  <c r="L54" i="296"/>
  <c r="I54" i="296"/>
  <c r="K15" i="302"/>
  <c r="K16" i="302"/>
  <c r="J15" i="302"/>
  <c r="J16" i="302"/>
  <c r="D82" i="296"/>
  <c r="E82" i="296"/>
  <c r="N11" i="306"/>
  <c r="M11" i="306"/>
  <c r="I53" i="302"/>
  <c r="G53" i="302"/>
  <c r="D23" i="298"/>
  <c r="E23" i="298"/>
  <c r="E24" i="298" s="1"/>
  <c r="E26" i="298" s="1"/>
  <c r="D47" i="296"/>
  <c r="E47" i="296"/>
  <c r="D137" i="240"/>
  <c r="E137" i="240"/>
  <c r="M37" i="297"/>
  <c r="L38" i="297"/>
  <c r="M8" i="303"/>
  <c r="M9" i="303" s="1"/>
  <c r="O93" i="298"/>
  <c r="O94" i="298" s="1"/>
  <c r="O95" i="298" s="1"/>
  <c r="M38" i="297"/>
  <c r="O10" i="306"/>
  <c r="O8" i="304"/>
  <c r="O9" i="304" s="1"/>
  <c r="O25" i="302"/>
  <c r="O24" i="302"/>
  <c r="M25" i="302"/>
  <c r="M24" i="302"/>
  <c r="N25" i="302"/>
  <c r="N24" i="302"/>
  <c r="E26" i="302"/>
  <c r="E41" i="302" s="1"/>
  <c r="O23" i="302"/>
  <c r="M14" i="302"/>
  <c r="O14" i="302"/>
  <c r="O19" i="302"/>
  <c r="N14" i="302"/>
  <c r="O67" i="302"/>
  <c r="O68" i="302" s="1"/>
  <c r="N36" i="302"/>
  <c r="M38" i="302"/>
  <c r="O38" i="302"/>
  <c r="N38" i="302"/>
  <c r="M11" i="302"/>
  <c r="O11" i="302"/>
  <c r="N11" i="302"/>
  <c r="O19" i="300"/>
  <c r="M19" i="300"/>
  <c r="M14" i="300"/>
  <c r="E22" i="300"/>
  <c r="N18" i="300"/>
  <c r="O18" i="300"/>
  <c r="M18" i="300"/>
  <c r="N14" i="300"/>
  <c r="M24" i="301"/>
  <c r="M25" i="301" s="1"/>
  <c r="M44" i="298"/>
  <c r="O44" i="298"/>
  <c r="N44" i="298"/>
  <c r="E47" i="298"/>
  <c r="O8" i="306"/>
  <c r="M8" i="305"/>
  <c r="M9" i="305" s="1"/>
  <c r="D48" i="296" l="1"/>
  <c r="M47" i="296"/>
  <c r="F47" i="296"/>
  <c r="D83" i="296"/>
  <c r="M82" i="296"/>
  <c r="F82" i="296"/>
  <c r="N24" i="296"/>
  <c r="K86" i="296"/>
  <c r="F22" i="296"/>
  <c r="M22" i="296"/>
  <c r="O22" i="296" s="1"/>
  <c r="G86" i="296"/>
  <c r="I24" i="296"/>
  <c r="I86" i="296" s="1"/>
  <c r="E48" i="296"/>
  <c r="N47" i="296"/>
  <c r="E83" i="296"/>
  <c r="N83" i="296" s="1"/>
  <c r="N82" i="296"/>
  <c r="O14" i="296"/>
  <c r="J86" i="296"/>
  <c r="L24" i="296"/>
  <c r="L86" i="296" s="1"/>
  <c r="D24" i="296"/>
  <c r="F24" i="296" s="1"/>
  <c r="J17" i="302"/>
  <c r="K17" i="302"/>
  <c r="O11" i="306"/>
  <c r="M15" i="302"/>
  <c r="N15" i="302"/>
  <c r="M16" i="302"/>
  <c r="N16" i="302"/>
  <c r="K18" i="302"/>
  <c r="E48" i="298"/>
  <c r="E49" i="298" s="1"/>
  <c r="D24" i="298"/>
  <c r="D26" i="298" s="1"/>
  <c r="E138" i="240"/>
  <c r="E139" i="240" s="1"/>
  <c r="D138" i="240"/>
  <c r="D139" i="240" s="1"/>
  <c r="L22" i="300"/>
  <c r="L23" i="300" s="1"/>
  <c r="L54" i="300" s="1"/>
  <c r="J22" i="300"/>
  <c r="J23" i="300" s="1"/>
  <c r="J54" i="300" s="1"/>
  <c r="E23" i="300"/>
  <c r="E24" i="300" s="1"/>
  <c r="F26" i="302"/>
  <c r="F41" i="302" s="1"/>
  <c r="N26" i="302"/>
  <c r="O26" i="302"/>
  <c r="D26" i="302"/>
  <c r="D41" i="302" s="1"/>
  <c r="O18" i="302"/>
  <c r="M37" i="302"/>
  <c r="N37" i="302"/>
  <c r="O37" i="302"/>
  <c r="N19" i="300"/>
  <c r="N48" i="300"/>
  <c r="D40" i="300"/>
  <c r="N39" i="300"/>
  <c r="O39" i="300"/>
  <c r="F47" i="298"/>
  <c r="D49" i="296"/>
  <c r="J15" i="301"/>
  <c r="I15" i="301"/>
  <c r="H15" i="301"/>
  <c r="G15" i="301"/>
  <c r="F15" i="301"/>
  <c r="E15" i="301"/>
  <c r="D15" i="301"/>
  <c r="C15" i="301"/>
  <c r="B15" i="301"/>
  <c r="M14" i="301"/>
  <c r="L14" i="301"/>
  <c r="K14" i="301"/>
  <c r="M12" i="301"/>
  <c r="L12" i="301"/>
  <c r="K12" i="301"/>
  <c r="M13" i="301"/>
  <c r="L13" i="301"/>
  <c r="K13" i="301"/>
  <c r="M11" i="301"/>
  <c r="L11" i="301"/>
  <c r="K11" i="301"/>
  <c r="M9" i="301"/>
  <c r="L9" i="301"/>
  <c r="K9" i="301"/>
  <c r="M8" i="301"/>
  <c r="M15" i="301" s="1"/>
  <c r="L8" i="301"/>
  <c r="K8" i="301"/>
  <c r="K15" i="301" s="1"/>
  <c r="O47" i="300"/>
  <c r="N47" i="300"/>
  <c r="M47" i="300"/>
  <c r="O46" i="300"/>
  <c r="N46" i="300"/>
  <c r="M46" i="300"/>
  <c r="O45" i="300"/>
  <c r="N45" i="300"/>
  <c r="M45" i="300"/>
  <c r="M39" i="300"/>
  <c r="O38" i="300"/>
  <c r="N38" i="300"/>
  <c r="M38" i="300"/>
  <c r="O37" i="300"/>
  <c r="N37" i="300"/>
  <c r="M37" i="300"/>
  <c r="O25" i="300"/>
  <c r="O24" i="300"/>
  <c r="N24" i="300"/>
  <c r="O9" i="300"/>
  <c r="N9" i="300"/>
  <c r="M9" i="300"/>
  <c r="O8" i="300"/>
  <c r="N8" i="300"/>
  <c r="M8" i="300"/>
  <c r="M14" i="299"/>
  <c r="L14" i="299"/>
  <c r="K14" i="299"/>
  <c r="M12" i="299"/>
  <c r="L12" i="299"/>
  <c r="K12" i="299"/>
  <c r="M13" i="299"/>
  <c r="L13" i="299"/>
  <c r="K13" i="299"/>
  <c r="M11" i="299"/>
  <c r="L11" i="299"/>
  <c r="K11" i="299"/>
  <c r="M9" i="299"/>
  <c r="L9" i="299"/>
  <c r="K9" i="299"/>
  <c r="M8" i="299"/>
  <c r="L8" i="299"/>
  <c r="K8" i="299"/>
  <c r="O54" i="298"/>
  <c r="N54" i="298"/>
  <c r="M54" i="298"/>
  <c r="N48" i="298"/>
  <c r="O47" i="298"/>
  <c r="N47" i="298"/>
  <c r="O46" i="298"/>
  <c r="N46" i="298"/>
  <c r="M46" i="298"/>
  <c r="O45" i="298"/>
  <c r="N45" i="298"/>
  <c r="M45" i="298"/>
  <c r="O42" i="298"/>
  <c r="N42" i="298"/>
  <c r="M42" i="298"/>
  <c r="O41" i="298"/>
  <c r="N41" i="298"/>
  <c r="M41" i="298"/>
  <c r="O40" i="298"/>
  <c r="N40" i="298"/>
  <c r="M40" i="298"/>
  <c r="O39" i="298"/>
  <c r="N39" i="298"/>
  <c r="M39" i="298"/>
  <c r="O38" i="298"/>
  <c r="N38" i="298"/>
  <c r="M38" i="298"/>
  <c r="O37" i="298"/>
  <c r="N37" i="298"/>
  <c r="M37" i="298"/>
  <c r="O36" i="298"/>
  <c r="N36" i="298"/>
  <c r="M36" i="298"/>
  <c r="O25" i="298"/>
  <c r="N25" i="298"/>
  <c r="M25" i="298"/>
  <c r="O24" i="298"/>
  <c r="N24" i="298"/>
  <c r="M24" i="298"/>
  <c r="O23" i="298"/>
  <c r="N23" i="298"/>
  <c r="M23" i="298"/>
  <c r="O22" i="298"/>
  <c r="M22" i="298"/>
  <c r="N22" i="298"/>
  <c r="O20" i="298"/>
  <c r="N20" i="298"/>
  <c r="M20" i="298"/>
  <c r="O19" i="298"/>
  <c r="N19" i="298"/>
  <c r="M19" i="298"/>
  <c r="O18" i="298"/>
  <c r="N18" i="298"/>
  <c r="M18" i="298"/>
  <c r="O15" i="298"/>
  <c r="O17" i="298" s="1"/>
  <c r="N15" i="298"/>
  <c r="N17" i="298" s="1"/>
  <c r="M15" i="298"/>
  <c r="M17" i="298" s="1"/>
  <c r="O14" i="298"/>
  <c r="M14" i="298"/>
  <c r="N14" i="298"/>
  <c r="O13" i="298"/>
  <c r="N13" i="298"/>
  <c r="M13" i="298"/>
  <c r="O12" i="298"/>
  <c r="N12" i="298"/>
  <c r="M12" i="298"/>
  <c r="K79" i="298"/>
  <c r="J79" i="298"/>
  <c r="H79" i="298"/>
  <c r="G79" i="298"/>
  <c r="O10" i="298"/>
  <c r="N10" i="298"/>
  <c r="M10" i="298"/>
  <c r="O8" i="298"/>
  <c r="N8" i="298"/>
  <c r="M8" i="298"/>
  <c r="M17" i="297"/>
  <c r="L17" i="297"/>
  <c r="K17" i="297"/>
  <c r="M16" i="297"/>
  <c r="L16" i="297"/>
  <c r="K16" i="297"/>
  <c r="M15" i="297"/>
  <c r="L15" i="297"/>
  <c r="K15" i="297"/>
  <c r="M14" i="297"/>
  <c r="L14" i="297"/>
  <c r="K14" i="297"/>
  <c r="M13" i="297"/>
  <c r="L13" i="297"/>
  <c r="K13" i="297"/>
  <c r="M12" i="297"/>
  <c r="L12" i="297"/>
  <c r="K12" i="297"/>
  <c r="M11" i="297"/>
  <c r="L11" i="297"/>
  <c r="K11" i="297"/>
  <c r="M10" i="297"/>
  <c r="L10" i="297"/>
  <c r="K10" i="297"/>
  <c r="M9" i="297"/>
  <c r="L9" i="297"/>
  <c r="K9" i="297"/>
  <c r="M8" i="297"/>
  <c r="L8" i="297"/>
  <c r="K8" i="297"/>
  <c r="J17" i="295"/>
  <c r="I17" i="295"/>
  <c r="H17" i="295"/>
  <c r="G17" i="295"/>
  <c r="F17" i="295"/>
  <c r="E17" i="295"/>
  <c r="D17" i="295"/>
  <c r="M17" i="295" s="1"/>
  <c r="C17" i="295"/>
  <c r="B17" i="295"/>
  <c r="K17" i="295" s="1"/>
  <c r="M16" i="295"/>
  <c r="L16" i="295"/>
  <c r="K16" i="295"/>
  <c r="M15" i="295"/>
  <c r="L15" i="295"/>
  <c r="K15" i="295"/>
  <c r="M14" i="295"/>
  <c r="L14" i="295"/>
  <c r="K14" i="295"/>
  <c r="M13" i="295"/>
  <c r="L13" i="295"/>
  <c r="K13" i="295"/>
  <c r="M12" i="295"/>
  <c r="L12" i="295"/>
  <c r="K12" i="295"/>
  <c r="M11" i="295"/>
  <c r="L11" i="295"/>
  <c r="K11" i="295"/>
  <c r="M10" i="295"/>
  <c r="L10" i="295"/>
  <c r="K10" i="295"/>
  <c r="M9" i="295"/>
  <c r="L9" i="295"/>
  <c r="K9" i="295"/>
  <c r="M8" i="295"/>
  <c r="L8" i="295"/>
  <c r="K8" i="295"/>
  <c r="N86" i="294"/>
  <c r="M86" i="294"/>
  <c r="N85" i="294"/>
  <c r="M85" i="294"/>
  <c r="N82" i="294"/>
  <c r="M82" i="294"/>
  <c r="N83" i="294"/>
  <c r="M83" i="294"/>
  <c r="N81" i="294"/>
  <c r="M81" i="294"/>
  <c r="N74" i="294"/>
  <c r="M74" i="294"/>
  <c r="K54" i="294"/>
  <c r="J54" i="294"/>
  <c r="H54" i="294"/>
  <c r="G54" i="294"/>
  <c r="L54" i="294"/>
  <c r="F54" i="294"/>
  <c r="K50" i="294"/>
  <c r="K55" i="294" s="1"/>
  <c r="J50" i="294"/>
  <c r="J55" i="294" s="1"/>
  <c r="H50" i="294"/>
  <c r="H55" i="294" s="1"/>
  <c r="G50" i="294"/>
  <c r="G55" i="294" s="1"/>
  <c r="I50" i="294"/>
  <c r="K37" i="294"/>
  <c r="J37" i="294"/>
  <c r="H37" i="294"/>
  <c r="G37" i="294"/>
  <c r="E37" i="294"/>
  <c r="D37" i="294"/>
  <c r="N36" i="294"/>
  <c r="M36" i="294"/>
  <c r="O36" i="294" s="1"/>
  <c r="N35" i="294"/>
  <c r="M35" i="294"/>
  <c r="N34" i="294"/>
  <c r="M34" i="294"/>
  <c r="N33" i="294"/>
  <c r="N37" i="294" s="1"/>
  <c r="M33" i="294"/>
  <c r="L37" i="294"/>
  <c r="F37" i="294"/>
  <c r="K26" i="294"/>
  <c r="J26" i="294"/>
  <c r="H26" i="294"/>
  <c r="G26" i="294"/>
  <c r="E26" i="294"/>
  <c r="D26" i="294"/>
  <c r="N25" i="294"/>
  <c r="M25" i="294"/>
  <c r="O25" i="294" s="1"/>
  <c r="N24" i="294"/>
  <c r="N26" i="294" s="1"/>
  <c r="M24" i="294"/>
  <c r="L26" i="294"/>
  <c r="F26" i="294"/>
  <c r="K23" i="294"/>
  <c r="J23" i="294"/>
  <c r="H23" i="294"/>
  <c r="G23" i="294"/>
  <c r="E23" i="294"/>
  <c r="D23" i="294"/>
  <c r="N22" i="294"/>
  <c r="M22" i="294"/>
  <c r="N21" i="294"/>
  <c r="N23" i="294" s="1"/>
  <c r="M21" i="294"/>
  <c r="L23" i="294"/>
  <c r="F23" i="294"/>
  <c r="K12" i="294"/>
  <c r="J12" i="294"/>
  <c r="H12" i="294"/>
  <c r="G12" i="294"/>
  <c r="E12" i="294"/>
  <c r="D12" i="294"/>
  <c r="N10" i="294"/>
  <c r="M10" i="294"/>
  <c r="N9" i="294"/>
  <c r="M9" i="294"/>
  <c r="N8" i="294"/>
  <c r="M8" i="294"/>
  <c r="M12" i="294" s="1"/>
  <c r="I12" i="294"/>
  <c r="I18" i="293"/>
  <c r="H18" i="293"/>
  <c r="F18" i="293"/>
  <c r="E18" i="293"/>
  <c r="C18" i="293"/>
  <c r="L17" i="293"/>
  <c r="K17" i="293"/>
  <c r="L16" i="293"/>
  <c r="K16" i="293"/>
  <c r="M16" i="293" s="1"/>
  <c r="L15" i="293"/>
  <c r="K15" i="293"/>
  <c r="L14" i="293"/>
  <c r="K14" i="293"/>
  <c r="M14" i="293" s="1"/>
  <c r="L13" i="293"/>
  <c r="K13" i="293"/>
  <c r="L12" i="293"/>
  <c r="K12" i="293"/>
  <c r="M12" i="293" s="1"/>
  <c r="L11" i="293"/>
  <c r="K11" i="293"/>
  <c r="L10" i="293"/>
  <c r="K10" i="293"/>
  <c r="M10" i="293" s="1"/>
  <c r="L9" i="293"/>
  <c r="K9" i="293"/>
  <c r="L8" i="293"/>
  <c r="L18" i="293" s="1"/>
  <c r="K8" i="293"/>
  <c r="K18" i="293" s="1"/>
  <c r="J18" i="293"/>
  <c r="G18" i="293"/>
  <c r="D18" i="293"/>
  <c r="K65" i="292"/>
  <c r="J65" i="292"/>
  <c r="H65" i="292"/>
  <c r="G65" i="292"/>
  <c r="E65" i="292"/>
  <c r="D65" i="292"/>
  <c r="N64" i="292"/>
  <c r="M64" i="292"/>
  <c r="O64" i="292"/>
  <c r="N63" i="292"/>
  <c r="M63" i="292"/>
  <c r="N62" i="292"/>
  <c r="M62" i="292"/>
  <c r="L65" i="292"/>
  <c r="F65" i="292"/>
  <c r="N59" i="292"/>
  <c r="N61" i="292" s="1"/>
  <c r="M59" i="292"/>
  <c r="M61" i="292" s="1"/>
  <c r="K44" i="292"/>
  <c r="K45" i="292" s="1"/>
  <c r="J44" i="292"/>
  <c r="J45" i="292" s="1"/>
  <c r="H44" i="292"/>
  <c r="H45" i="292" s="1"/>
  <c r="G44" i="292"/>
  <c r="G45" i="292" s="1"/>
  <c r="E44" i="292"/>
  <c r="E45" i="292" s="1"/>
  <c r="D44" i="292"/>
  <c r="D45" i="292" s="1"/>
  <c r="N43" i="292"/>
  <c r="M43" i="292"/>
  <c r="N42" i="292"/>
  <c r="N44" i="292" s="1"/>
  <c r="M42" i="292"/>
  <c r="L44" i="292"/>
  <c r="L45" i="292" s="1"/>
  <c r="F44" i="292"/>
  <c r="F45" i="292" s="1"/>
  <c r="N41" i="292"/>
  <c r="M41" i="292"/>
  <c r="N39" i="292"/>
  <c r="M39" i="292"/>
  <c r="N38" i="292"/>
  <c r="M38" i="292"/>
  <c r="M40" i="292" s="1"/>
  <c r="N36" i="292"/>
  <c r="M36" i="292"/>
  <c r="N33" i="292"/>
  <c r="M33" i="292"/>
  <c r="N32" i="292"/>
  <c r="N34" i="292" s="1"/>
  <c r="M32" i="292"/>
  <c r="K24" i="292"/>
  <c r="J24" i="292"/>
  <c r="H24" i="292"/>
  <c r="G24" i="292"/>
  <c r="L24" i="292"/>
  <c r="F24" i="292"/>
  <c r="K19" i="292"/>
  <c r="J19" i="292"/>
  <c r="H19" i="292"/>
  <c r="G19" i="292"/>
  <c r="E19" i="292"/>
  <c r="E20" i="292" s="1"/>
  <c r="E21" i="292" s="1"/>
  <c r="E22" i="292" s="1"/>
  <c r="E23" i="292" s="1"/>
  <c r="N23" i="292" s="1"/>
  <c r="D19" i="292"/>
  <c r="D20" i="292" s="1"/>
  <c r="D21" i="292" s="1"/>
  <c r="D22" i="292" s="1"/>
  <c r="D23" i="292" s="1"/>
  <c r="M23" i="292" s="1"/>
  <c r="N18" i="292"/>
  <c r="N19" i="292" s="1"/>
  <c r="M18" i="292"/>
  <c r="L19" i="292"/>
  <c r="F19" i="292"/>
  <c r="K17" i="292"/>
  <c r="J17" i="292"/>
  <c r="H17" i="292"/>
  <c r="G17" i="292"/>
  <c r="E17" i="292"/>
  <c r="D17" i="292"/>
  <c r="N16" i="292"/>
  <c r="M16" i="292"/>
  <c r="N15" i="292"/>
  <c r="N17" i="292" s="1"/>
  <c r="M15" i="292"/>
  <c r="L17" i="292"/>
  <c r="F17" i="292"/>
  <c r="K11" i="292"/>
  <c r="J11" i="292"/>
  <c r="H11" i="292"/>
  <c r="G11" i="292"/>
  <c r="E11" i="292"/>
  <c r="D11" i="292"/>
  <c r="N10" i="292"/>
  <c r="M10" i="292"/>
  <c r="N9" i="292"/>
  <c r="M9" i="292"/>
  <c r="N8" i="292"/>
  <c r="M8" i="292"/>
  <c r="M11" i="292" s="1"/>
  <c r="I11" i="292"/>
  <c r="I18" i="291"/>
  <c r="H18" i="291"/>
  <c r="F18" i="291"/>
  <c r="E18" i="291"/>
  <c r="D18" i="291"/>
  <c r="C18" i="291"/>
  <c r="L17" i="291"/>
  <c r="K17" i="291"/>
  <c r="M17" i="291" s="1"/>
  <c r="L16" i="291"/>
  <c r="K16" i="291"/>
  <c r="M16" i="291" s="1"/>
  <c r="L15" i="291"/>
  <c r="K15" i="291"/>
  <c r="M15" i="291" s="1"/>
  <c r="L14" i="291"/>
  <c r="K14" i="291"/>
  <c r="M14" i="291" s="1"/>
  <c r="L13" i="291"/>
  <c r="K13" i="291"/>
  <c r="M13" i="291" s="1"/>
  <c r="L12" i="291"/>
  <c r="K12" i="291"/>
  <c r="M12" i="291" s="1"/>
  <c r="L11" i="291"/>
  <c r="K11" i="291"/>
  <c r="M11" i="291" s="1"/>
  <c r="L10" i="291"/>
  <c r="K10" i="291"/>
  <c r="M10" i="291" s="1"/>
  <c r="L9" i="291"/>
  <c r="K9" i="291"/>
  <c r="L8" i="291"/>
  <c r="L18" i="291" s="1"/>
  <c r="K8" i="291"/>
  <c r="M8" i="291" s="1"/>
  <c r="J18" i="291"/>
  <c r="H17" i="290"/>
  <c r="G17" i="290"/>
  <c r="I17" i="290"/>
  <c r="K13" i="290"/>
  <c r="J13" i="290"/>
  <c r="H13" i="290"/>
  <c r="G13" i="290"/>
  <c r="E13" i="290"/>
  <c r="D13" i="290"/>
  <c r="M12" i="290"/>
  <c r="M11" i="290"/>
  <c r="M10" i="290"/>
  <c r="M9" i="290"/>
  <c r="I13" i="290"/>
  <c r="L10" i="289"/>
  <c r="K10" i="289"/>
  <c r="M10" i="289"/>
  <c r="L9" i="289"/>
  <c r="L11" i="289" s="1"/>
  <c r="K9" i="289"/>
  <c r="K11" i="289" s="1"/>
  <c r="M9" i="289"/>
  <c r="M11" i="289" s="1"/>
  <c r="H18" i="288"/>
  <c r="G18" i="288"/>
  <c r="I18" i="288"/>
  <c r="K14" i="288"/>
  <c r="J14" i="288"/>
  <c r="H14" i="288"/>
  <c r="G14" i="288"/>
  <c r="E14" i="288"/>
  <c r="N14" i="288" s="1"/>
  <c r="D14" i="288"/>
  <c r="M13" i="288"/>
  <c r="O13" i="288" s="1"/>
  <c r="M12" i="288"/>
  <c r="O12" i="288" s="1"/>
  <c r="M11" i="288"/>
  <c r="O11" i="288" s="1"/>
  <c r="M10" i="288"/>
  <c r="O10" i="288" s="1"/>
  <c r="L10" i="287"/>
  <c r="K10" i="287"/>
  <c r="L9" i="287"/>
  <c r="L11" i="287" s="1"/>
  <c r="K9" i="287"/>
  <c r="K11" i="287" s="1"/>
  <c r="K155" i="286"/>
  <c r="J155" i="286"/>
  <c r="H155" i="286"/>
  <c r="G155" i="286"/>
  <c r="K150" i="286"/>
  <c r="J150" i="286"/>
  <c r="H150" i="286"/>
  <c r="G150" i="286"/>
  <c r="K147" i="286"/>
  <c r="J147" i="286"/>
  <c r="H147" i="286"/>
  <c r="G147" i="286"/>
  <c r="K141" i="286"/>
  <c r="J141" i="286"/>
  <c r="H141" i="286"/>
  <c r="G141" i="286"/>
  <c r="E141" i="286"/>
  <c r="D141" i="286"/>
  <c r="K129" i="286"/>
  <c r="J129" i="286"/>
  <c r="H129" i="286"/>
  <c r="G129" i="286"/>
  <c r="E129" i="286"/>
  <c r="D129" i="286"/>
  <c r="K101" i="286"/>
  <c r="J101" i="286"/>
  <c r="H101" i="286"/>
  <c r="G101" i="286"/>
  <c r="K97" i="286"/>
  <c r="J97" i="286"/>
  <c r="H97" i="286"/>
  <c r="H104" i="286" s="1"/>
  <c r="G97" i="286"/>
  <c r="E97" i="286"/>
  <c r="D97" i="286"/>
  <c r="K93" i="286"/>
  <c r="J93" i="286"/>
  <c r="H93" i="286"/>
  <c r="G93" i="286"/>
  <c r="E93" i="286"/>
  <c r="D93" i="286"/>
  <c r="N78" i="286"/>
  <c r="M78" i="286"/>
  <c r="N77" i="286"/>
  <c r="M77" i="286"/>
  <c r="N76" i="286"/>
  <c r="M76" i="286"/>
  <c r="N74" i="286"/>
  <c r="M74" i="286"/>
  <c r="O74" i="286" s="1"/>
  <c r="N73" i="286"/>
  <c r="M73" i="286"/>
  <c r="O73" i="286" s="1"/>
  <c r="N72" i="286"/>
  <c r="M72" i="286"/>
  <c r="O72" i="286" s="1"/>
  <c r="K71" i="286"/>
  <c r="K75" i="286" s="1"/>
  <c r="J71" i="286"/>
  <c r="H71" i="286"/>
  <c r="H75" i="286" s="1"/>
  <c r="G71" i="286"/>
  <c r="K66" i="286"/>
  <c r="J66" i="286"/>
  <c r="E66" i="286"/>
  <c r="D66" i="286"/>
  <c r="N65" i="286"/>
  <c r="M65" i="286"/>
  <c r="O65" i="286" s="1"/>
  <c r="N64" i="286"/>
  <c r="M64" i="286"/>
  <c r="O64" i="286" s="1"/>
  <c r="K62" i="286"/>
  <c r="K63" i="286" s="1"/>
  <c r="J62" i="286"/>
  <c r="H62" i="286"/>
  <c r="H63" i="286" s="1"/>
  <c r="G62" i="286"/>
  <c r="E62" i="286"/>
  <c r="E63" i="286" s="1"/>
  <c r="D62" i="286"/>
  <c r="N61" i="286"/>
  <c r="M61" i="286"/>
  <c r="N60" i="286"/>
  <c r="N62" i="286" s="1"/>
  <c r="M60" i="286"/>
  <c r="N52" i="286"/>
  <c r="M52" i="286"/>
  <c r="N51" i="286"/>
  <c r="M51" i="286"/>
  <c r="N46" i="286"/>
  <c r="M46" i="286"/>
  <c r="N44" i="286"/>
  <c r="M44" i="286"/>
  <c r="N43" i="286"/>
  <c r="N45" i="286" s="1"/>
  <c r="M43" i="286"/>
  <c r="O43" i="286" s="1"/>
  <c r="K17" i="286"/>
  <c r="J17" i="286"/>
  <c r="H17" i="286"/>
  <c r="H18" i="286" s="1"/>
  <c r="G17" i="286"/>
  <c r="E17" i="286"/>
  <c r="E18" i="286" s="1"/>
  <c r="D17" i="286"/>
  <c r="I25" i="285"/>
  <c r="H25" i="285"/>
  <c r="F25" i="285"/>
  <c r="E25" i="285"/>
  <c r="C25" i="285"/>
  <c r="B25" i="285"/>
  <c r="L24" i="285"/>
  <c r="K24" i="285"/>
  <c r="M24" i="285" s="1"/>
  <c r="L23" i="285"/>
  <c r="K23" i="285"/>
  <c r="L22" i="285"/>
  <c r="K22" i="285"/>
  <c r="M22" i="285" s="1"/>
  <c r="L21" i="285"/>
  <c r="K21" i="285"/>
  <c r="L20" i="285"/>
  <c r="K20" i="285"/>
  <c r="M20" i="285" s="1"/>
  <c r="L19" i="285"/>
  <c r="K19" i="285"/>
  <c r="L18" i="285"/>
  <c r="K18" i="285"/>
  <c r="L17" i="285"/>
  <c r="K17" i="285"/>
  <c r="L16" i="285"/>
  <c r="K16" i="285"/>
  <c r="M16" i="285" s="1"/>
  <c r="L15" i="285"/>
  <c r="K15" i="285"/>
  <c r="L14" i="285"/>
  <c r="K14" i="285"/>
  <c r="M14" i="285" s="1"/>
  <c r="L13" i="285"/>
  <c r="K13" i="285"/>
  <c r="L12" i="285"/>
  <c r="K12" i="285"/>
  <c r="M12" i="285" s="1"/>
  <c r="L11" i="285"/>
  <c r="K11" i="285"/>
  <c r="L10" i="285"/>
  <c r="K10" i="285"/>
  <c r="M10" i="285" s="1"/>
  <c r="L9" i="285"/>
  <c r="K9" i="285"/>
  <c r="L8" i="285"/>
  <c r="K8" i="285"/>
  <c r="K25" i="285" s="1"/>
  <c r="G25" i="285"/>
  <c r="K145" i="284"/>
  <c r="J145" i="284"/>
  <c r="H145" i="284"/>
  <c r="G145" i="284"/>
  <c r="I145" i="284"/>
  <c r="N141" i="284"/>
  <c r="M141" i="284"/>
  <c r="K140" i="284"/>
  <c r="J140" i="284"/>
  <c r="H140" i="284"/>
  <c r="G140" i="284"/>
  <c r="E140" i="284"/>
  <c r="D140" i="284"/>
  <c r="N139" i="284"/>
  <c r="M139" i="284"/>
  <c r="N138" i="284"/>
  <c r="N140" i="284" s="1"/>
  <c r="M138" i="284"/>
  <c r="L140" i="284"/>
  <c r="F140" i="284"/>
  <c r="K137" i="284"/>
  <c r="J137" i="284"/>
  <c r="H137" i="284"/>
  <c r="G137" i="284"/>
  <c r="E137" i="284"/>
  <c r="D137" i="284"/>
  <c r="N136" i="284"/>
  <c r="M136" i="284"/>
  <c r="N135" i="284"/>
  <c r="M135" i="284"/>
  <c r="N134" i="284"/>
  <c r="M134" i="284"/>
  <c r="N133" i="284"/>
  <c r="N137" i="284" s="1"/>
  <c r="M133" i="284"/>
  <c r="L137" i="284"/>
  <c r="F137" i="284"/>
  <c r="N132" i="284"/>
  <c r="M132" i="284"/>
  <c r="K131" i="284"/>
  <c r="J131" i="284"/>
  <c r="H131" i="284"/>
  <c r="G131" i="284"/>
  <c r="I131" i="284"/>
  <c r="K127" i="284"/>
  <c r="J127" i="284"/>
  <c r="H127" i="284"/>
  <c r="G127" i="284"/>
  <c r="E127" i="284"/>
  <c r="E128" i="284" s="1"/>
  <c r="E129" i="284" s="1"/>
  <c r="E130" i="284" s="1"/>
  <c r="N130" i="284" s="1"/>
  <c r="D127" i="284"/>
  <c r="D128" i="284" s="1"/>
  <c r="D129" i="284" s="1"/>
  <c r="D130" i="284" s="1"/>
  <c r="M130" i="284" s="1"/>
  <c r="N126" i="284"/>
  <c r="N127" i="284" s="1"/>
  <c r="M126" i="284"/>
  <c r="M127" i="284" s="1"/>
  <c r="L127" i="284"/>
  <c r="I127" i="284"/>
  <c r="O126" i="284"/>
  <c r="O127" i="284" s="1"/>
  <c r="N119" i="284"/>
  <c r="M119" i="284"/>
  <c r="K120" i="284"/>
  <c r="J120" i="284"/>
  <c r="H120" i="284"/>
  <c r="G120" i="284"/>
  <c r="E120" i="284"/>
  <c r="D120" i="284"/>
  <c r="N117" i="284"/>
  <c r="M117" i="284"/>
  <c r="N116" i="284"/>
  <c r="M116" i="284"/>
  <c r="N115" i="284"/>
  <c r="M115" i="284"/>
  <c r="N114" i="284"/>
  <c r="M114" i="284"/>
  <c r="N111" i="284"/>
  <c r="M111" i="284"/>
  <c r="N108" i="284"/>
  <c r="M108" i="284"/>
  <c r="N106" i="284"/>
  <c r="M106" i="284"/>
  <c r="N105" i="284"/>
  <c r="M105" i="284"/>
  <c r="N103" i="284"/>
  <c r="M103" i="284"/>
  <c r="N102" i="284"/>
  <c r="M102" i="284"/>
  <c r="M104" i="284" s="1"/>
  <c r="N101" i="284"/>
  <c r="M101" i="284"/>
  <c r="N99" i="284"/>
  <c r="M99" i="284"/>
  <c r="N98" i="284"/>
  <c r="N100" i="284" s="1"/>
  <c r="M98" i="284"/>
  <c r="H88" i="284"/>
  <c r="G88" i="284"/>
  <c r="E88" i="284"/>
  <c r="D88" i="284"/>
  <c r="F88" i="284"/>
  <c r="K81" i="284"/>
  <c r="J81" i="284"/>
  <c r="H81" i="284"/>
  <c r="G81" i="284"/>
  <c r="E81" i="284"/>
  <c r="E82" i="284" s="1"/>
  <c r="E85" i="284" s="1"/>
  <c r="D81" i="284"/>
  <c r="D82" i="284" s="1"/>
  <c r="D85" i="284" s="1"/>
  <c r="N80" i="284"/>
  <c r="M80" i="284"/>
  <c r="N79" i="284"/>
  <c r="M79" i="284"/>
  <c r="N78" i="284"/>
  <c r="M78" i="284"/>
  <c r="M81" i="284" s="1"/>
  <c r="I81" i="284"/>
  <c r="N76" i="284"/>
  <c r="M76" i="284"/>
  <c r="N73" i="284"/>
  <c r="M73" i="284"/>
  <c r="N70" i="284"/>
  <c r="M70" i="284"/>
  <c r="K69" i="284"/>
  <c r="K77" i="284" s="1"/>
  <c r="J69" i="284"/>
  <c r="J77" i="284" s="1"/>
  <c r="H69" i="284"/>
  <c r="H77" i="284" s="1"/>
  <c r="G69" i="284"/>
  <c r="G77" i="284" s="1"/>
  <c r="E69" i="284"/>
  <c r="E77" i="284" s="1"/>
  <c r="N77" i="284" s="1"/>
  <c r="D69" i="284"/>
  <c r="D77" i="284" s="1"/>
  <c r="N68" i="284"/>
  <c r="M68" i="284"/>
  <c r="N67" i="284"/>
  <c r="M67" i="284"/>
  <c r="N65" i="284"/>
  <c r="N69" i="284" s="1"/>
  <c r="M65" i="284"/>
  <c r="L69" i="284"/>
  <c r="L77" i="284" s="1"/>
  <c r="F69" i="284"/>
  <c r="F77" i="284" s="1"/>
  <c r="K56" i="284"/>
  <c r="J56" i="284"/>
  <c r="H56" i="284"/>
  <c r="G56" i="284"/>
  <c r="E56" i="284"/>
  <c r="D56" i="284"/>
  <c r="N55" i="284"/>
  <c r="M55" i="284"/>
  <c r="N54" i="284"/>
  <c r="N56" i="284" s="1"/>
  <c r="M54" i="284"/>
  <c r="L56" i="284"/>
  <c r="F56" i="284"/>
  <c r="K53" i="284"/>
  <c r="J53" i="284"/>
  <c r="H53" i="284"/>
  <c r="G53" i="284"/>
  <c r="E53" i="284"/>
  <c r="D53" i="284"/>
  <c r="N51" i="284"/>
  <c r="M51" i="284"/>
  <c r="N50" i="284"/>
  <c r="N52" i="284" s="1"/>
  <c r="M50" i="284"/>
  <c r="L53" i="284"/>
  <c r="F53" i="284"/>
  <c r="N49" i="284"/>
  <c r="M49" i="284"/>
  <c r="K41" i="284"/>
  <c r="J41" i="284"/>
  <c r="H41" i="284"/>
  <c r="G41" i="284"/>
  <c r="E41" i="284"/>
  <c r="E42" i="284" s="1"/>
  <c r="D41" i="284"/>
  <c r="D42" i="284" s="1"/>
  <c r="N40" i="284"/>
  <c r="M40" i="284"/>
  <c r="N39" i="284"/>
  <c r="N41" i="284" s="1"/>
  <c r="M39" i="284"/>
  <c r="L41" i="284"/>
  <c r="F41" i="284"/>
  <c r="F42" i="284" s="1"/>
  <c r="K29" i="284"/>
  <c r="J29" i="284"/>
  <c r="H29" i="284"/>
  <c r="G29" i="284"/>
  <c r="E29" i="284"/>
  <c r="D29" i="284"/>
  <c r="N28" i="284"/>
  <c r="M28" i="284"/>
  <c r="N27" i="284"/>
  <c r="M27" i="284"/>
  <c r="N26" i="284"/>
  <c r="M26" i="284"/>
  <c r="N25" i="284"/>
  <c r="M25" i="284"/>
  <c r="N24" i="284"/>
  <c r="N29" i="284" s="1"/>
  <c r="M24" i="284"/>
  <c r="L29" i="284"/>
  <c r="F29" i="284"/>
  <c r="N22" i="284"/>
  <c r="M22" i="284"/>
  <c r="N17" i="284"/>
  <c r="M17" i="284"/>
  <c r="N15" i="284"/>
  <c r="M15" i="284"/>
  <c r="N14" i="284"/>
  <c r="M14" i="284"/>
  <c r="N13" i="284"/>
  <c r="M13" i="284"/>
  <c r="N12" i="284"/>
  <c r="M12" i="284"/>
  <c r="N11" i="284"/>
  <c r="M11" i="284"/>
  <c r="N10" i="284"/>
  <c r="M10" i="284"/>
  <c r="N9" i="284"/>
  <c r="M9" i="284"/>
  <c r="N8" i="284"/>
  <c r="M8" i="284"/>
  <c r="M16" i="284" s="1"/>
  <c r="I25" i="283"/>
  <c r="H25" i="283"/>
  <c r="F25" i="283"/>
  <c r="E25" i="283"/>
  <c r="C25" i="283"/>
  <c r="B25" i="283"/>
  <c r="L24" i="283"/>
  <c r="K24" i="283"/>
  <c r="L23" i="283"/>
  <c r="K23" i="283"/>
  <c r="L22" i="283"/>
  <c r="K22" i="283"/>
  <c r="L21" i="283"/>
  <c r="K21" i="283"/>
  <c r="L20" i="283"/>
  <c r="K20" i="283"/>
  <c r="L19" i="283"/>
  <c r="K19" i="283"/>
  <c r="M19" i="283" s="1"/>
  <c r="L18" i="283"/>
  <c r="K18" i="283"/>
  <c r="L17" i="283"/>
  <c r="K17" i="283"/>
  <c r="M17" i="283" s="1"/>
  <c r="L16" i="283"/>
  <c r="K16" i="283"/>
  <c r="L15" i="283"/>
  <c r="K15" i="283"/>
  <c r="M15" i="283" s="1"/>
  <c r="L14" i="283"/>
  <c r="K14" i="283"/>
  <c r="L13" i="283"/>
  <c r="K13" i="283"/>
  <c r="M13" i="283" s="1"/>
  <c r="L12" i="283"/>
  <c r="K12" i="283"/>
  <c r="L11" i="283"/>
  <c r="K11" i="283"/>
  <c r="M11" i="283" s="1"/>
  <c r="L10" i="283"/>
  <c r="K10" i="283"/>
  <c r="L9" i="283"/>
  <c r="K9" i="283"/>
  <c r="M9" i="283" s="1"/>
  <c r="L8" i="283"/>
  <c r="L25" i="283" s="1"/>
  <c r="K8" i="283"/>
  <c r="J25" i="283"/>
  <c r="D25" i="283"/>
  <c r="N10" i="282"/>
  <c r="M10" i="282"/>
  <c r="O10" i="282" s="1"/>
  <c r="N9" i="282"/>
  <c r="M9" i="282"/>
  <c r="L10" i="281"/>
  <c r="K10" i="281"/>
  <c r="M10" i="281" s="1"/>
  <c r="L9" i="281"/>
  <c r="K9" i="281"/>
  <c r="N10" i="280"/>
  <c r="M10" i="280"/>
  <c r="N9" i="280"/>
  <c r="M9" i="280"/>
  <c r="L10" i="279"/>
  <c r="K10" i="279"/>
  <c r="L9" i="279"/>
  <c r="K9" i="279"/>
  <c r="L66" i="278"/>
  <c r="K66" i="278"/>
  <c r="I66" i="278"/>
  <c r="H66" i="278"/>
  <c r="J66" i="278"/>
  <c r="L57" i="278"/>
  <c r="L61" i="278" s="1"/>
  <c r="K57" i="278"/>
  <c r="K61" i="278" s="1"/>
  <c r="I57" i="278"/>
  <c r="I61" i="278" s="1"/>
  <c r="H57" i="278"/>
  <c r="H61" i="278" s="1"/>
  <c r="F57" i="278"/>
  <c r="E57" i="278"/>
  <c r="O56" i="278"/>
  <c r="N56" i="278"/>
  <c r="O55" i="278"/>
  <c r="N55" i="278"/>
  <c r="N57" i="278" s="1"/>
  <c r="J57" i="278"/>
  <c r="J61" i="278" s="1"/>
  <c r="I45" i="278"/>
  <c r="H45" i="278"/>
  <c r="P44" i="278"/>
  <c r="P42" i="278"/>
  <c r="J45" i="278"/>
  <c r="L40" i="278"/>
  <c r="K40" i="278"/>
  <c r="I40" i="278"/>
  <c r="H40" i="278"/>
  <c r="P39" i="278"/>
  <c r="M40" i="278"/>
  <c r="G40" i="278"/>
  <c r="L36" i="278"/>
  <c r="K36" i="278"/>
  <c r="I36" i="278"/>
  <c r="H36" i="278"/>
  <c r="F36" i="278"/>
  <c r="E36" i="278"/>
  <c r="O35" i="278"/>
  <c r="N35" i="278"/>
  <c r="O34" i="278"/>
  <c r="N34" i="278"/>
  <c r="P34" i="278"/>
  <c r="O33" i="278"/>
  <c r="N33" i="278"/>
  <c r="P33" i="278"/>
  <c r="O32" i="278"/>
  <c r="N32" i="278"/>
  <c r="O31" i="278"/>
  <c r="N31" i="278"/>
  <c r="P31" i="278"/>
  <c r="O30" i="278"/>
  <c r="N30" i="278"/>
  <c r="M36" i="278"/>
  <c r="G36" i="278"/>
  <c r="O29" i="278"/>
  <c r="N29" i="278"/>
  <c r="P29" i="278"/>
  <c r="O28" i="278"/>
  <c r="N28" i="278"/>
  <c r="L22" i="278"/>
  <c r="K22" i="278"/>
  <c r="I22" i="278"/>
  <c r="H22" i="278"/>
  <c r="J22" i="278"/>
  <c r="I18" i="278"/>
  <c r="H18" i="278"/>
  <c r="P16" i="278"/>
  <c r="P14" i="278"/>
  <c r="M18" i="278"/>
  <c r="G18" i="278"/>
  <c r="O11" i="278"/>
  <c r="N11" i="278"/>
  <c r="L10" i="278"/>
  <c r="L12" i="278" s="1"/>
  <c r="K10" i="278"/>
  <c r="K12" i="278" s="1"/>
  <c r="I10" i="278"/>
  <c r="I12" i="278" s="1"/>
  <c r="H10" i="278"/>
  <c r="H12" i="278" s="1"/>
  <c r="F10" i="278"/>
  <c r="F12" i="278" s="1"/>
  <c r="E10" i="278"/>
  <c r="E12" i="278" s="1"/>
  <c r="J10" i="278"/>
  <c r="J12" i="278" s="1"/>
  <c r="O8" i="278"/>
  <c r="N8" i="278"/>
  <c r="I21" i="277"/>
  <c r="H21" i="277"/>
  <c r="F21" i="277"/>
  <c r="E21" i="277"/>
  <c r="C21" i="277"/>
  <c r="B21" i="277"/>
  <c r="L20" i="277"/>
  <c r="K20" i="277"/>
  <c r="M20" i="277" s="1"/>
  <c r="L19" i="277"/>
  <c r="K19" i="277"/>
  <c r="M19" i="277" s="1"/>
  <c r="L18" i="277"/>
  <c r="K18" i="277"/>
  <c r="M18" i="277" s="1"/>
  <c r="L17" i="277"/>
  <c r="K17" i="277"/>
  <c r="M17" i="277" s="1"/>
  <c r="L16" i="277"/>
  <c r="K16" i="277"/>
  <c r="M16" i="277" s="1"/>
  <c r="L15" i="277"/>
  <c r="K15" i="277"/>
  <c r="M15" i="277" s="1"/>
  <c r="L14" i="277"/>
  <c r="K14" i="277"/>
  <c r="M14" i="277" s="1"/>
  <c r="L13" i="277"/>
  <c r="K13" i="277"/>
  <c r="M13" i="277" s="1"/>
  <c r="L12" i="277"/>
  <c r="K12" i="277"/>
  <c r="M12" i="277" s="1"/>
  <c r="L11" i="277"/>
  <c r="K11" i="277"/>
  <c r="M11" i="277" s="1"/>
  <c r="L10" i="277"/>
  <c r="K10" i="277"/>
  <c r="M10" i="277" s="1"/>
  <c r="L9" i="277"/>
  <c r="K9" i="277"/>
  <c r="M9" i="277" s="1"/>
  <c r="L8" i="277"/>
  <c r="L21" i="277" s="1"/>
  <c r="K8" i="277"/>
  <c r="K21" i="277" s="1"/>
  <c r="J21" i="277"/>
  <c r="G21" i="277"/>
  <c r="D21" i="277"/>
  <c r="O69" i="276"/>
  <c r="N69" i="276"/>
  <c r="P69" i="276"/>
  <c r="O68" i="276"/>
  <c r="N68" i="276"/>
  <c r="O67" i="276"/>
  <c r="N67" i="276"/>
  <c r="O66" i="276"/>
  <c r="N66" i="276"/>
  <c r="P66" i="276"/>
  <c r="O62" i="276"/>
  <c r="N62" i="276"/>
  <c r="M61" i="276"/>
  <c r="L61" i="276"/>
  <c r="K61" i="276"/>
  <c r="I61" i="276"/>
  <c r="H61" i="276"/>
  <c r="G61" i="276"/>
  <c r="F61" i="276"/>
  <c r="E61" i="276"/>
  <c r="O60" i="276"/>
  <c r="N60" i="276"/>
  <c r="P60" i="276"/>
  <c r="O59" i="276"/>
  <c r="N59" i="276"/>
  <c r="M41" i="276"/>
  <c r="L41" i="276"/>
  <c r="L42" i="276" s="1"/>
  <c r="K41" i="276"/>
  <c r="K42" i="276" s="1"/>
  <c r="I41" i="276"/>
  <c r="H41" i="276"/>
  <c r="G41" i="276"/>
  <c r="P40" i="276"/>
  <c r="P39" i="276"/>
  <c r="J41" i="276"/>
  <c r="L37" i="276"/>
  <c r="K37" i="276"/>
  <c r="I37" i="276"/>
  <c r="H37" i="276"/>
  <c r="G37" i="276"/>
  <c r="F37" i="276"/>
  <c r="E37" i="276"/>
  <c r="O36" i="276"/>
  <c r="N36" i="276"/>
  <c r="P36" i="276"/>
  <c r="O35" i="276"/>
  <c r="N35" i="276"/>
  <c r="P35" i="276"/>
  <c r="O34" i="276"/>
  <c r="N34" i="276"/>
  <c r="O33" i="276"/>
  <c r="N33" i="276"/>
  <c r="P33" i="276"/>
  <c r="O32" i="276"/>
  <c r="N32" i="276"/>
  <c r="O26" i="276"/>
  <c r="N26" i="276"/>
  <c r="O25" i="276"/>
  <c r="N25" i="276"/>
  <c r="P25" i="276"/>
  <c r="L24" i="276"/>
  <c r="K24" i="276"/>
  <c r="I24" i="276"/>
  <c r="H24" i="276"/>
  <c r="G24" i="276"/>
  <c r="M24" i="276"/>
  <c r="J24" i="276"/>
  <c r="L20" i="276"/>
  <c r="K20" i="276"/>
  <c r="I20" i="276"/>
  <c r="H20" i="276"/>
  <c r="G20" i="276"/>
  <c r="F20" i="276"/>
  <c r="E20" i="276"/>
  <c r="O19" i="276"/>
  <c r="N19" i="276"/>
  <c r="O18" i="276"/>
  <c r="N18" i="276"/>
  <c r="O17" i="276"/>
  <c r="N17" i="276"/>
  <c r="O16" i="276"/>
  <c r="N16" i="276"/>
  <c r="M20" i="276"/>
  <c r="O13" i="276"/>
  <c r="N13" i="276"/>
  <c r="O10" i="276"/>
  <c r="N10" i="276"/>
  <c r="O9" i="276"/>
  <c r="N9" i="276"/>
  <c r="O8" i="276"/>
  <c r="N8" i="276"/>
  <c r="I21" i="275"/>
  <c r="H21" i="275"/>
  <c r="F21" i="275"/>
  <c r="E21" i="275"/>
  <c r="C21" i="275"/>
  <c r="B21" i="275"/>
  <c r="L20" i="275"/>
  <c r="K20" i="275"/>
  <c r="M20" i="275" s="1"/>
  <c r="L19" i="275"/>
  <c r="K19" i="275"/>
  <c r="M19" i="275" s="1"/>
  <c r="L18" i="275"/>
  <c r="K18" i="275"/>
  <c r="M18" i="275" s="1"/>
  <c r="L17" i="275"/>
  <c r="K17" i="275"/>
  <c r="M17" i="275" s="1"/>
  <c r="L16" i="275"/>
  <c r="K16" i="275"/>
  <c r="M16" i="275" s="1"/>
  <c r="L15" i="275"/>
  <c r="K15" i="275"/>
  <c r="M15" i="275" s="1"/>
  <c r="L14" i="275"/>
  <c r="K14" i="275"/>
  <c r="M14" i="275" s="1"/>
  <c r="L13" i="275"/>
  <c r="K13" i="275"/>
  <c r="M13" i="275" s="1"/>
  <c r="L12" i="275"/>
  <c r="K12" i="275"/>
  <c r="M12" i="275" s="1"/>
  <c r="L11" i="275"/>
  <c r="K11" i="275"/>
  <c r="M11" i="275" s="1"/>
  <c r="L10" i="275"/>
  <c r="K10" i="275"/>
  <c r="M10" i="275" s="1"/>
  <c r="L9" i="275"/>
  <c r="K9" i="275"/>
  <c r="M9" i="275" s="1"/>
  <c r="L8" i="275"/>
  <c r="L21" i="275" s="1"/>
  <c r="K8" i="275"/>
  <c r="K21" i="275" s="1"/>
  <c r="J21" i="275"/>
  <c r="G21" i="275"/>
  <c r="D21" i="275"/>
  <c r="N49" i="274"/>
  <c r="M49" i="274"/>
  <c r="O49" i="274"/>
  <c r="K48" i="274"/>
  <c r="J48" i="274"/>
  <c r="H48" i="274"/>
  <c r="G48" i="274"/>
  <c r="F48" i="274"/>
  <c r="L48" i="274"/>
  <c r="I48" i="274"/>
  <c r="L43" i="274"/>
  <c r="K43" i="274"/>
  <c r="J43" i="274"/>
  <c r="H43" i="274"/>
  <c r="G43" i="274"/>
  <c r="F43" i="274"/>
  <c r="O42" i="274"/>
  <c r="I43" i="274"/>
  <c r="K40" i="274"/>
  <c r="J40" i="274"/>
  <c r="H40" i="274"/>
  <c r="G40" i="274"/>
  <c r="I40" i="274" s="1"/>
  <c r="F40" i="274"/>
  <c r="E40" i="274"/>
  <c r="D40" i="274"/>
  <c r="N39" i="274"/>
  <c r="M39" i="274"/>
  <c r="O39" i="274"/>
  <c r="N38" i="274"/>
  <c r="M38" i="274"/>
  <c r="O38" i="274"/>
  <c r="N37" i="274"/>
  <c r="M37" i="274"/>
  <c r="O37" i="274"/>
  <c r="N36" i="274"/>
  <c r="M36" i="274"/>
  <c r="N35" i="274"/>
  <c r="M35" i="274"/>
  <c r="O35" i="274"/>
  <c r="N34" i="274"/>
  <c r="M34" i="274"/>
  <c r="O34" i="274"/>
  <c r="N33" i="274"/>
  <c r="M33" i="274"/>
  <c r="O33" i="274"/>
  <c r="K26" i="274"/>
  <c r="J26" i="274"/>
  <c r="H26" i="274"/>
  <c r="G26" i="274"/>
  <c r="E26" i="274"/>
  <c r="D26" i="274"/>
  <c r="N25" i="274"/>
  <c r="M25" i="274"/>
  <c r="O25" i="274"/>
  <c r="N24" i="274"/>
  <c r="M24" i="274"/>
  <c r="O24" i="274"/>
  <c r="N23" i="274"/>
  <c r="M23" i="274"/>
  <c r="O23" i="274"/>
  <c r="N22" i="274"/>
  <c r="M22" i="274"/>
  <c r="O22" i="274"/>
  <c r="N21" i="274"/>
  <c r="M21" i="274"/>
  <c r="L26" i="274"/>
  <c r="F26" i="274"/>
  <c r="L19" i="274"/>
  <c r="K19" i="274"/>
  <c r="K20" i="274" s="1"/>
  <c r="J19" i="274"/>
  <c r="J20" i="274" s="1"/>
  <c r="H19" i="274"/>
  <c r="G19" i="274"/>
  <c r="F19" i="274"/>
  <c r="E19" i="274"/>
  <c r="E20" i="274" s="1"/>
  <c r="D19" i="274"/>
  <c r="D20" i="274" s="1"/>
  <c r="N18" i="274"/>
  <c r="M18" i="274"/>
  <c r="O18" i="274"/>
  <c r="N17" i="274"/>
  <c r="M17" i="274"/>
  <c r="N16" i="274"/>
  <c r="M16" i="274"/>
  <c r="O16" i="274"/>
  <c r="N15" i="274"/>
  <c r="M15" i="274"/>
  <c r="O15" i="274"/>
  <c r="K10" i="274"/>
  <c r="J10" i="274"/>
  <c r="H10" i="274"/>
  <c r="G10" i="274"/>
  <c r="F10" i="274"/>
  <c r="E10" i="274"/>
  <c r="D10" i="274"/>
  <c r="N8" i="274"/>
  <c r="M8" i="274"/>
  <c r="L10" i="274"/>
  <c r="O10" i="274" s="1"/>
  <c r="I10" i="274"/>
  <c r="I19" i="273"/>
  <c r="H19" i="273"/>
  <c r="F19" i="273"/>
  <c r="E19" i="273"/>
  <c r="C19" i="273"/>
  <c r="B19" i="273"/>
  <c r="L18" i="273"/>
  <c r="K18" i="273"/>
  <c r="L17" i="273"/>
  <c r="K17" i="273"/>
  <c r="L16" i="273"/>
  <c r="K16" i="273"/>
  <c r="L15" i="273"/>
  <c r="K15" i="273"/>
  <c r="L14" i="273"/>
  <c r="K14" i="273"/>
  <c r="L13" i="273"/>
  <c r="K13" i="273"/>
  <c r="L12" i="273"/>
  <c r="K12" i="273"/>
  <c r="L11" i="273"/>
  <c r="K11" i="273"/>
  <c r="M11" i="273" s="1"/>
  <c r="L10" i="273"/>
  <c r="K10" i="273"/>
  <c r="L8" i="273"/>
  <c r="K8" i="273"/>
  <c r="K19" i="273" s="1"/>
  <c r="G19" i="273"/>
  <c r="N49" i="272"/>
  <c r="M49" i="272"/>
  <c r="O49" i="272"/>
  <c r="N47" i="272"/>
  <c r="M47" i="272"/>
  <c r="O47" i="272"/>
  <c r="N46" i="272"/>
  <c r="M46" i="272"/>
  <c r="O46" i="272"/>
  <c r="N45" i="272"/>
  <c r="M45" i="272"/>
  <c r="K44" i="272"/>
  <c r="K48" i="272" s="1"/>
  <c r="J44" i="272"/>
  <c r="J48" i="272" s="1"/>
  <c r="H44" i="272"/>
  <c r="G44" i="272"/>
  <c r="G48" i="272" s="1"/>
  <c r="F44" i="272"/>
  <c r="F48" i="272" s="1"/>
  <c r="E44" i="272"/>
  <c r="E48" i="272" s="1"/>
  <c r="D44" i="272"/>
  <c r="D48" i="272" s="1"/>
  <c r="N43" i="272"/>
  <c r="M43" i="272"/>
  <c r="N42" i="272"/>
  <c r="M42" i="272"/>
  <c r="L44" i="272"/>
  <c r="O42" i="272"/>
  <c r="L41" i="272"/>
  <c r="K41" i="272"/>
  <c r="J41" i="272"/>
  <c r="H41" i="272"/>
  <c r="N41" i="272" s="1"/>
  <c r="G41" i="272"/>
  <c r="F41" i="272"/>
  <c r="E41" i="272"/>
  <c r="D41" i="272"/>
  <c r="N40" i="272"/>
  <c r="M40" i="272"/>
  <c r="O40" i="272"/>
  <c r="N39" i="272"/>
  <c r="M39" i="272"/>
  <c r="I41" i="272"/>
  <c r="K38" i="272"/>
  <c r="J38" i="272"/>
  <c r="H38" i="272"/>
  <c r="G38" i="272"/>
  <c r="F38" i="272"/>
  <c r="E38" i="272"/>
  <c r="D38" i="272"/>
  <c r="N37" i="272"/>
  <c r="M37" i="272"/>
  <c r="O37" i="272"/>
  <c r="N36" i="272"/>
  <c r="M36" i="272"/>
  <c r="O36" i="272"/>
  <c r="N35" i="272"/>
  <c r="M35" i="272"/>
  <c r="O35" i="272"/>
  <c r="N34" i="272"/>
  <c r="M34" i="272"/>
  <c r="O34" i="272"/>
  <c r="N33" i="272"/>
  <c r="M33" i="272"/>
  <c r="O33" i="272"/>
  <c r="N32" i="272"/>
  <c r="M32" i="272"/>
  <c r="O32" i="272"/>
  <c r="N31" i="272"/>
  <c r="M31" i="272"/>
  <c r="L38" i="272"/>
  <c r="I38" i="272"/>
  <c r="K25" i="272"/>
  <c r="J25" i="272"/>
  <c r="H25" i="272"/>
  <c r="G25" i="272"/>
  <c r="E25" i="272"/>
  <c r="D25" i="272"/>
  <c r="N24" i="272"/>
  <c r="M24" i="272"/>
  <c r="O24" i="272"/>
  <c r="N23" i="272"/>
  <c r="M23" i="272"/>
  <c r="O23" i="272"/>
  <c r="N22" i="272"/>
  <c r="M22" i="272"/>
  <c r="O22" i="272"/>
  <c r="N21" i="272"/>
  <c r="M21" i="272"/>
  <c r="L25" i="272"/>
  <c r="F25" i="272"/>
  <c r="L19" i="272"/>
  <c r="K19" i="272"/>
  <c r="J19" i="272"/>
  <c r="H19" i="272"/>
  <c r="G19" i="272"/>
  <c r="F19" i="272"/>
  <c r="E19" i="272"/>
  <c r="E20" i="272" s="1"/>
  <c r="D19" i="272"/>
  <c r="N18" i="272"/>
  <c r="M18" i="272"/>
  <c r="O18" i="272"/>
  <c r="N17" i="272"/>
  <c r="M17" i="272"/>
  <c r="I19" i="272"/>
  <c r="O19" i="272" s="1"/>
  <c r="N16" i="272"/>
  <c r="M16" i="272"/>
  <c r="O16" i="272"/>
  <c r="N15" i="272"/>
  <c r="M15" i="272"/>
  <c r="O15" i="272"/>
  <c r="K10" i="272"/>
  <c r="J10" i="272"/>
  <c r="H10" i="272"/>
  <c r="G10" i="272"/>
  <c r="E10" i="272"/>
  <c r="N10" i="272" s="1"/>
  <c r="D10" i="272"/>
  <c r="M10" i="272" s="1"/>
  <c r="I19" i="271"/>
  <c r="H19" i="271"/>
  <c r="F19" i="271"/>
  <c r="E19" i="271"/>
  <c r="C19" i="271"/>
  <c r="B19" i="271"/>
  <c r="L18" i="271"/>
  <c r="K18" i="271"/>
  <c r="M18" i="271" s="1"/>
  <c r="L17" i="271"/>
  <c r="K17" i="271"/>
  <c r="L16" i="271"/>
  <c r="K16" i="271"/>
  <c r="M16" i="271" s="1"/>
  <c r="L15" i="271"/>
  <c r="K15" i="271"/>
  <c r="L14" i="271"/>
  <c r="K14" i="271"/>
  <c r="L13" i="271"/>
  <c r="K13" i="271"/>
  <c r="L12" i="271"/>
  <c r="K12" i="271"/>
  <c r="L11" i="271"/>
  <c r="K11" i="271"/>
  <c r="L10" i="271"/>
  <c r="K10" i="271"/>
  <c r="L8" i="271"/>
  <c r="K8" i="271"/>
  <c r="L24" i="270"/>
  <c r="K24" i="270"/>
  <c r="J24" i="270"/>
  <c r="H24" i="270"/>
  <c r="G24" i="270"/>
  <c r="F24" i="270"/>
  <c r="E24" i="270"/>
  <c r="D24" i="270"/>
  <c r="N23" i="270"/>
  <c r="M23" i="270"/>
  <c r="O23" i="270"/>
  <c r="N22" i="270"/>
  <c r="M22" i="270"/>
  <c r="I24" i="270"/>
  <c r="K20" i="270"/>
  <c r="J20" i="270"/>
  <c r="H20" i="270"/>
  <c r="G20" i="270"/>
  <c r="E20" i="270"/>
  <c r="D20" i="270"/>
  <c r="N19" i="270"/>
  <c r="M19" i="270"/>
  <c r="N18" i="270"/>
  <c r="N20" i="270" s="1"/>
  <c r="M18" i="270"/>
  <c r="L20" i="270"/>
  <c r="F20" i="270"/>
  <c r="K17" i="270"/>
  <c r="J17" i="270"/>
  <c r="H17" i="270"/>
  <c r="G17" i="270"/>
  <c r="I17" i="270" s="1"/>
  <c r="E17" i="270"/>
  <c r="N17" i="270" s="1"/>
  <c r="D17" i="270"/>
  <c r="M17" i="270" s="1"/>
  <c r="N16" i="270"/>
  <c r="M16" i="270"/>
  <c r="N15" i="270"/>
  <c r="M15" i="270"/>
  <c r="L17" i="270"/>
  <c r="F17" i="270"/>
  <c r="O17" i="270" s="1"/>
  <c r="K14" i="270"/>
  <c r="J14" i="270"/>
  <c r="H14" i="270"/>
  <c r="G14" i="270"/>
  <c r="L14" i="270"/>
  <c r="O12" i="270"/>
  <c r="K11" i="270"/>
  <c r="J11" i="270"/>
  <c r="L11" i="270" s="1"/>
  <c r="H11" i="270"/>
  <c r="G11" i="270"/>
  <c r="I11" i="270" s="1"/>
  <c r="E11" i="270"/>
  <c r="D11" i="270"/>
  <c r="N10" i="270"/>
  <c r="M10" i="270"/>
  <c r="O10" i="270"/>
  <c r="N9" i="270"/>
  <c r="M9" i="270"/>
  <c r="I10" i="269"/>
  <c r="H10" i="269"/>
  <c r="F10" i="269"/>
  <c r="E10" i="269"/>
  <c r="D10" i="269"/>
  <c r="C10" i="269"/>
  <c r="B10" i="269"/>
  <c r="L9" i="269"/>
  <c r="K9" i="269"/>
  <c r="L8" i="269"/>
  <c r="L10" i="269" s="1"/>
  <c r="K8" i="269"/>
  <c r="J10" i="269"/>
  <c r="G10" i="269"/>
  <c r="L23" i="268"/>
  <c r="K23" i="268"/>
  <c r="J23" i="268"/>
  <c r="H23" i="268"/>
  <c r="G23" i="268"/>
  <c r="F23" i="268"/>
  <c r="E23" i="268"/>
  <c r="D23" i="268"/>
  <c r="N22" i="268"/>
  <c r="M22" i="268"/>
  <c r="O22" i="268"/>
  <c r="N21" i="268"/>
  <c r="M21" i="268"/>
  <c r="K19" i="268"/>
  <c r="J19" i="268"/>
  <c r="H19" i="268"/>
  <c r="G19" i="268"/>
  <c r="E19" i="268"/>
  <c r="D19" i="268"/>
  <c r="N18" i="268"/>
  <c r="M18" i="268"/>
  <c r="N17" i="268"/>
  <c r="M17" i="268"/>
  <c r="M19" i="268" s="1"/>
  <c r="I19" i="268"/>
  <c r="F19" i="268"/>
  <c r="K16" i="268"/>
  <c r="J16" i="268"/>
  <c r="H16" i="268"/>
  <c r="G16" i="268"/>
  <c r="E16" i="268"/>
  <c r="N16" i="268" s="1"/>
  <c r="D16" i="268"/>
  <c r="M16" i="268" s="1"/>
  <c r="N15" i="268"/>
  <c r="M15" i="268"/>
  <c r="O15" i="268"/>
  <c r="N14" i="268"/>
  <c r="M14" i="268"/>
  <c r="L16" i="268"/>
  <c r="F16" i="268"/>
  <c r="N12" i="268"/>
  <c r="M12" i="268"/>
  <c r="K11" i="268"/>
  <c r="J11" i="268"/>
  <c r="H11" i="268"/>
  <c r="G11" i="268"/>
  <c r="E11" i="268"/>
  <c r="N11" i="268" s="1"/>
  <c r="D11" i="268"/>
  <c r="N10" i="268"/>
  <c r="M10" i="268"/>
  <c r="O10" i="268"/>
  <c r="N9" i="268"/>
  <c r="M9" i="268"/>
  <c r="I10" i="267"/>
  <c r="H10" i="267"/>
  <c r="F10" i="267"/>
  <c r="E10" i="267"/>
  <c r="C10" i="267"/>
  <c r="B10" i="267"/>
  <c r="L9" i="267"/>
  <c r="K9" i="267"/>
  <c r="M9" i="267"/>
  <c r="L8" i="267"/>
  <c r="K8" i="267"/>
  <c r="K10" i="267" s="1"/>
  <c r="J10" i="267"/>
  <c r="G10" i="267"/>
  <c r="D10" i="267"/>
  <c r="L113" i="266"/>
  <c r="K113" i="266"/>
  <c r="J113" i="266"/>
  <c r="H113" i="266"/>
  <c r="G113" i="266"/>
  <c r="F113" i="266"/>
  <c r="E113" i="266"/>
  <c r="D113" i="266"/>
  <c r="N112" i="266"/>
  <c r="M112" i="266"/>
  <c r="O112" i="266"/>
  <c r="N110" i="266"/>
  <c r="M110" i="266"/>
  <c r="I113" i="266"/>
  <c r="N109" i="266"/>
  <c r="M109" i="266"/>
  <c r="O109" i="266"/>
  <c r="L108" i="266"/>
  <c r="K108" i="266"/>
  <c r="J108" i="266"/>
  <c r="H108" i="266"/>
  <c r="G108" i="266"/>
  <c r="F108" i="266"/>
  <c r="O107" i="266"/>
  <c r="O106" i="266"/>
  <c r="I108" i="266"/>
  <c r="K104" i="266"/>
  <c r="J104" i="266"/>
  <c r="H104" i="266"/>
  <c r="G104" i="266"/>
  <c r="F104" i="266"/>
  <c r="O103" i="266"/>
  <c r="L104" i="266"/>
  <c r="I104" i="266"/>
  <c r="L97" i="266"/>
  <c r="L101" i="266" s="1"/>
  <c r="K97" i="266"/>
  <c r="J97" i="266"/>
  <c r="H97" i="266"/>
  <c r="H101" i="266" s="1"/>
  <c r="G97" i="266"/>
  <c r="G101" i="266" s="1"/>
  <c r="F97" i="266"/>
  <c r="F101" i="266" s="1"/>
  <c r="O96" i="266"/>
  <c r="N93" i="266"/>
  <c r="O93" i="266"/>
  <c r="N92" i="266"/>
  <c r="O92" i="266"/>
  <c r="N85" i="266"/>
  <c r="N84" i="266"/>
  <c r="N83" i="266"/>
  <c r="O83" i="266"/>
  <c r="N82" i="266"/>
  <c r="O82" i="266"/>
  <c r="K79" i="266"/>
  <c r="J79" i="266"/>
  <c r="H79" i="266"/>
  <c r="G79" i="266"/>
  <c r="F79" i="266"/>
  <c r="L79" i="266"/>
  <c r="I79" i="266"/>
  <c r="K76" i="266"/>
  <c r="J76" i="266"/>
  <c r="H76" i="266"/>
  <c r="G76" i="266"/>
  <c r="F76" i="266"/>
  <c r="O75" i="266"/>
  <c r="L76" i="266"/>
  <c r="I76" i="266"/>
  <c r="K73" i="266"/>
  <c r="J73" i="266"/>
  <c r="H73" i="266"/>
  <c r="G73" i="266"/>
  <c r="F73" i="266"/>
  <c r="L73" i="266"/>
  <c r="I73" i="266"/>
  <c r="O70" i="266"/>
  <c r="K69" i="266"/>
  <c r="K81" i="266" s="1"/>
  <c r="J69" i="266"/>
  <c r="J81" i="266" s="1"/>
  <c r="H69" i="266"/>
  <c r="H81" i="266" s="1"/>
  <c r="G69" i="266"/>
  <c r="G81" i="266" s="1"/>
  <c r="F69" i="266"/>
  <c r="F81" i="266" s="1"/>
  <c r="L69" i="266"/>
  <c r="L81" i="266" s="1"/>
  <c r="I69" i="266"/>
  <c r="I81" i="266" s="1"/>
  <c r="K66" i="266"/>
  <c r="J66" i="266"/>
  <c r="H66" i="266"/>
  <c r="G66" i="266"/>
  <c r="F66" i="266"/>
  <c r="E66" i="266"/>
  <c r="D66" i="266"/>
  <c r="N65" i="266"/>
  <c r="M65" i="266"/>
  <c r="O65" i="266"/>
  <c r="N64" i="266"/>
  <c r="M64" i="266"/>
  <c r="O64" i="266"/>
  <c r="N63" i="266"/>
  <c r="M63" i="266"/>
  <c r="O63" i="266"/>
  <c r="N62" i="266"/>
  <c r="M62" i="266"/>
  <c r="L66" i="266"/>
  <c r="N56" i="266"/>
  <c r="N55" i="266"/>
  <c r="M55" i="266"/>
  <c r="O55" i="266"/>
  <c r="N54" i="266"/>
  <c r="M54" i="266"/>
  <c r="N51" i="266"/>
  <c r="M51" i="266"/>
  <c r="O51" i="266"/>
  <c r="N50" i="266"/>
  <c r="M50" i="266"/>
  <c r="O50" i="266"/>
  <c r="N48" i="266"/>
  <c r="M48" i="266"/>
  <c r="N47" i="266"/>
  <c r="M47" i="266"/>
  <c r="N46" i="266"/>
  <c r="M46" i="266"/>
  <c r="K45" i="266"/>
  <c r="J45" i="266"/>
  <c r="J49" i="266" s="1"/>
  <c r="H45" i="266"/>
  <c r="H49" i="266" s="1"/>
  <c r="G45" i="266"/>
  <c r="G49" i="266" s="1"/>
  <c r="E45" i="266"/>
  <c r="E49" i="266" s="1"/>
  <c r="D45" i="266"/>
  <c r="D49" i="266" s="1"/>
  <c r="N44" i="266"/>
  <c r="F45" i="266"/>
  <c r="N43" i="266"/>
  <c r="O43" i="266"/>
  <c r="N42" i="266"/>
  <c r="O42" i="266"/>
  <c r="N41" i="266"/>
  <c r="O41" i="266"/>
  <c r="N40" i="266"/>
  <c r="L45" i="266"/>
  <c r="I45" i="266"/>
  <c r="K38" i="266"/>
  <c r="J38" i="266"/>
  <c r="H38" i="266"/>
  <c r="G38" i="266"/>
  <c r="F38" i="266"/>
  <c r="E38" i="266"/>
  <c r="D38" i="266"/>
  <c r="N37" i="266"/>
  <c r="M37" i="266"/>
  <c r="N36" i="266"/>
  <c r="M36" i="266"/>
  <c r="N35" i="266"/>
  <c r="M35" i="266"/>
  <c r="N34" i="266"/>
  <c r="M34" i="266"/>
  <c r="N25" i="266"/>
  <c r="M25" i="266"/>
  <c r="N24" i="266"/>
  <c r="M24" i="266"/>
  <c r="N23" i="266"/>
  <c r="M23" i="266"/>
  <c r="L38" i="266"/>
  <c r="I38" i="266"/>
  <c r="K22" i="266"/>
  <c r="J22" i="266"/>
  <c r="H22" i="266"/>
  <c r="G22" i="266"/>
  <c r="F22" i="266"/>
  <c r="E22" i="266"/>
  <c r="D22" i="266"/>
  <c r="N21" i="266"/>
  <c r="M21" i="266"/>
  <c r="N20" i="266"/>
  <c r="M20" i="266"/>
  <c r="O20" i="266"/>
  <c r="N19" i="266"/>
  <c r="M19" i="266"/>
  <c r="L22" i="266"/>
  <c r="I22" i="266"/>
  <c r="K18" i="266"/>
  <c r="J18" i="266"/>
  <c r="H18" i="266"/>
  <c r="G18" i="266"/>
  <c r="E18" i="266"/>
  <c r="D18" i="266"/>
  <c r="N17" i="266"/>
  <c r="M17" i="266"/>
  <c r="O17" i="266"/>
  <c r="N16" i="266"/>
  <c r="M16" i="266"/>
  <c r="N15" i="266"/>
  <c r="M15" i="266"/>
  <c r="O15" i="266"/>
  <c r="N14" i="266"/>
  <c r="M14" i="266"/>
  <c r="N13" i="266"/>
  <c r="M13" i="266"/>
  <c r="O13" i="266"/>
  <c r="N12" i="266"/>
  <c r="M12" i="266"/>
  <c r="O12" i="266"/>
  <c r="N11" i="266"/>
  <c r="M11" i="266"/>
  <c r="O11" i="266"/>
  <c r="N10" i="266"/>
  <c r="M10" i="266"/>
  <c r="L18" i="266"/>
  <c r="N9" i="266"/>
  <c r="M9" i="266"/>
  <c r="O9" i="266"/>
  <c r="N8" i="266"/>
  <c r="M8" i="266"/>
  <c r="I18" i="266"/>
  <c r="I23" i="265"/>
  <c r="H23" i="265"/>
  <c r="F23" i="265"/>
  <c r="E23" i="265"/>
  <c r="C23" i="265"/>
  <c r="B23" i="265"/>
  <c r="L22" i="265"/>
  <c r="K22" i="265"/>
  <c r="L21" i="265"/>
  <c r="K21" i="265"/>
  <c r="L20" i="265"/>
  <c r="K20" i="265"/>
  <c r="L19" i="265"/>
  <c r="K19" i="265"/>
  <c r="L18" i="265"/>
  <c r="K18" i="265"/>
  <c r="L17" i="265"/>
  <c r="K17" i="265"/>
  <c r="L16" i="265"/>
  <c r="K16" i="265"/>
  <c r="L15" i="265"/>
  <c r="K15" i="265"/>
  <c r="L14" i="265"/>
  <c r="K14" i="265"/>
  <c r="L13" i="265"/>
  <c r="K13" i="265"/>
  <c r="L12" i="265"/>
  <c r="K12" i="265"/>
  <c r="L10" i="265"/>
  <c r="K10" i="265"/>
  <c r="L9" i="265"/>
  <c r="K9" i="265"/>
  <c r="L8" i="265"/>
  <c r="K8" i="265"/>
  <c r="K23" i="265" s="1"/>
  <c r="G23" i="265"/>
  <c r="L125" i="264"/>
  <c r="K125" i="264"/>
  <c r="J125" i="264"/>
  <c r="H125" i="264"/>
  <c r="G125" i="264"/>
  <c r="F125" i="264"/>
  <c r="E125" i="264"/>
  <c r="D125" i="264"/>
  <c r="N124" i="264"/>
  <c r="M124" i="264"/>
  <c r="O124" i="264"/>
  <c r="N122" i="264"/>
  <c r="M122" i="264"/>
  <c r="N121" i="264"/>
  <c r="M121" i="264"/>
  <c r="O121" i="264"/>
  <c r="L120" i="264"/>
  <c r="K120" i="264"/>
  <c r="J120" i="264"/>
  <c r="H120" i="264"/>
  <c r="G120" i="264"/>
  <c r="F120" i="264"/>
  <c r="O119" i="264"/>
  <c r="I120" i="264"/>
  <c r="K117" i="264"/>
  <c r="J117" i="264"/>
  <c r="H117" i="264"/>
  <c r="G117" i="264"/>
  <c r="F117" i="264"/>
  <c r="L117" i="264"/>
  <c r="I117" i="264"/>
  <c r="L110" i="264"/>
  <c r="L114" i="264" s="1"/>
  <c r="K110" i="264"/>
  <c r="J110" i="264"/>
  <c r="H110" i="264"/>
  <c r="H114" i="264" s="1"/>
  <c r="G110" i="264"/>
  <c r="G114" i="264" s="1"/>
  <c r="F110" i="264"/>
  <c r="F114" i="264" s="1"/>
  <c r="E110" i="264"/>
  <c r="D110" i="264"/>
  <c r="N109" i="264"/>
  <c r="O109" i="264"/>
  <c r="N108" i="264"/>
  <c r="I110" i="264"/>
  <c r="I114" i="264" s="1"/>
  <c r="O94" i="264"/>
  <c r="O93" i="264"/>
  <c r="K92" i="264"/>
  <c r="K95" i="264" s="1"/>
  <c r="J92" i="264"/>
  <c r="J95" i="264" s="1"/>
  <c r="H92" i="264"/>
  <c r="H95" i="264" s="1"/>
  <c r="G92" i="264"/>
  <c r="G95" i="264" s="1"/>
  <c r="F92" i="264"/>
  <c r="F95" i="264" s="1"/>
  <c r="L92" i="264"/>
  <c r="L95" i="264" s="1"/>
  <c r="I92" i="264"/>
  <c r="O89" i="264"/>
  <c r="O88" i="264"/>
  <c r="N86" i="264"/>
  <c r="M86" i="264"/>
  <c r="K85" i="264"/>
  <c r="J85" i="264"/>
  <c r="H85" i="264"/>
  <c r="G85" i="264"/>
  <c r="F85" i="264"/>
  <c r="O84" i="264"/>
  <c r="L85" i="264"/>
  <c r="I85" i="264"/>
  <c r="K82" i="264"/>
  <c r="J82" i="264"/>
  <c r="H82" i="264"/>
  <c r="G82" i="264"/>
  <c r="F82" i="264"/>
  <c r="O81" i="264"/>
  <c r="L82" i="264"/>
  <c r="I82" i="264"/>
  <c r="K79" i="264"/>
  <c r="K87" i="264" s="1"/>
  <c r="J79" i="264"/>
  <c r="J87" i="264" s="1"/>
  <c r="L87" i="264" s="1"/>
  <c r="H79" i="264"/>
  <c r="H87" i="264" s="1"/>
  <c r="G79" i="264"/>
  <c r="G87" i="264" s="1"/>
  <c r="F79" i="264"/>
  <c r="F87" i="264" s="1"/>
  <c r="E79" i="264"/>
  <c r="D79" i="264"/>
  <c r="N78" i="264"/>
  <c r="M78" i="264"/>
  <c r="N77" i="264"/>
  <c r="M77" i="264"/>
  <c r="L79" i="264"/>
  <c r="I79" i="264"/>
  <c r="I87" i="264" s="1"/>
  <c r="O76" i="264"/>
  <c r="N76" i="264"/>
  <c r="M76" i="264"/>
  <c r="N61" i="264"/>
  <c r="M61" i="264"/>
  <c r="N60" i="264"/>
  <c r="M60" i="264"/>
  <c r="O60" i="264"/>
  <c r="N59" i="264"/>
  <c r="M59" i="264"/>
  <c r="N58" i="264"/>
  <c r="M58" i="264"/>
  <c r="N57" i="264"/>
  <c r="M57" i="264"/>
  <c r="N56" i="264"/>
  <c r="M56" i="264"/>
  <c r="O56" i="264"/>
  <c r="N55" i="264"/>
  <c r="M55" i="264"/>
  <c r="N52" i="264"/>
  <c r="M52" i="264"/>
  <c r="N51" i="264"/>
  <c r="M51" i="264"/>
  <c r="O51" i="264"/>
  <c r="N49" i="264"/>
  <c r="M49" i="264"/>
  <c r="O49" i="264"/>
  <c r="N48" i="264"/>
  <c r="M48" i="264"/>
  <c r="O48" i="264"/>
  <c r="N47" i="264"/>
  <c r="M47" i="264"/>
  <c r="K46" i="264"/>
  <c r="K50" i="264" s="1"/>
  <c r="J46" i="264"/>
  <c r="J50" i="264" s="1"/>
  <c r="H46" i="264"/>
  <c r="H50" i="264" s="1"/>
  <c r="G46" i="264"/>
  <c r="G50" i="264" s="1"/>
  <c r="E46" i="264"/>
  <c r="E50" i="264" s="1"/>
  <c r="D46" i="264"/>
  <c r="D50" i="264" s="1"/>
  <c r="N45" i="264"/>
  <c r="M45" i="264"/>
  <c r="O45" i="264"/>
  <c r="O44" i="264"/>
  <c r="N44" i="264"/>
  <c r="M44" i="264"/>
  <c r="O43" i="264"/>
  <c r="N43" i="264"/>
  <c r="M43" i="264"/>
  <c r="O42" i="264"/>
  <c r="N42" i="264"/>
  <c r="M42" i="264"/>
  <c r="I46" i="264"/>
  <c r="N41" i="264"/>
  <c r="M41" i="264"/>
  <c r="L46" i="264"/>
  <c r="K39" i="264"/>
  <c r="J39" i="264"/>
  <c r="H39" i="264"/>
  <c r="G39" i="264"/>
  <c r="F39" i="264"/>
  <c r="E39" i="264"/>
  <c r="D39" i="264"/>
  <c r="N38" i="264"/>
  <c r="M38" i="264"/>
  <c r="O38" i="264"/>
  <c r="N37" i="264"/>
  <c r="M37" i="264"/>
  <c r="O37" i="264"/>
  <c r="N36" i="264"/>
  <c r="M36" i="264"/>
  <c r="N24" i="264"/>
  <c r="M24" i="264"/>
  <c r="N23" i="264"/>
  <c r="M23" i="264"/>
  <c r="N22" i="264"/>
  <c r="M22" i="264"/>
  <c r="O22" i="264"/>
  <c r="O21" i="264"/>
  <c r="N21" i="264"/>
  <c r="M21" i="264"/>
  <c r="L20" i="264"/>
  <c r="K20" i="264"/>
  <c r="J20" i="264"/>
  <c r="H20" i="264"/>
  <c r="G20" i="264"/>
  <c r="O19" i="264"/>
  <c r="N19" i="264"/>
  <c r="M19" i="264"/>
  <c r="O18" i="264"/>
  <c r="N18" i="264"/>
  <c r="M18" i="264"/>
  <c r="O17" i="264"/>
  <c r="N17" i="264"/>
  <c r="M17" i="264"/>
  <c r="I20" i="264"/>
  <c r="K16" i="264"/>
  <c r="J16" i="264"/>
  <c r="H16" i="264"/>
  <c r="G16" i="264"/>
  <c r="E16" i="264"/>
  <c r="D16" i="264"/>
  <c r="N15" i="264"/>
  <c r="M15" i="264"/>
  <c r="N14" i="264"/>
  <c r="M14" i="264"/>
  <c r="N13" i="264"/>
  <c r="M13" i="264"/>
  <c r="N12" i="264"/>
  <c r="M12" i="264"/>
  <c r="O12" i="264"/>
  <c r="N11" i="264"/>
  <c r="M11" i="264"/>
  <c r="N10" i="264"/>
  <c r="M10" i="264"/>
  <c r="N9" i="264"/>
  <c r="M9" i="264"/>
  <c r="O9" i="264"/>
  <c r="N8" i="264"/>
  <c r="M8" i="264"/>
  <c r="L16" i="264"/>
  <c r="F16" i="264"/>
  <c r="I23" i="263"/>
  <c r="H23" i="263"/>
  <c r="F23" i="263"/>
  <c r="E23" i="263"/>
  <c r="C23" i="263"/>
  <c r="B23" i="263"/>
  <c r="L22" i="263"/>
  <c r="K22" i="263"/>
  <c r="L21" i="263"/>
  <c r="K21" i="263"/>
  <c r="L20" i="263"/>
  <c r="K20" i="263"/>
  <c r="L19" i="263"/>
  <c r="K19" i="263"/>
  <c r="L18" i="263"/>
  <c r="K18" i="263"/>
  <c r="L17" i="263"/>
  <c r="K17" i="263"/>
  <c r="L16" i="263"/>
  <c r="K16" i="263"/>
  <c r="L15" i="263"/>
  <c r="K15" i="263"/>
  <c r="L14" i="263"/>
  <c r="K14" i="263"/>
  <c r="L13" i="263"/>
  <c r="K13" i="263"/>
  <c r="L12" i="263"/>
  <c r="K12" i="263"/>
  <c r="L10" i="263"/>
  <c r="K10" i="263"/>
  <c r="L9" i="263"/>
  <c r="K9" i="263"/>
  <c r="L8" i="263"/>
  <c r="L23" i="263" s="1"/>
  <c r="K8" i="263"/>
  <c r="J23" i="263"/>
  <c r="D23" i="263"/>
  <c r="K117" i="262"/>
  <c r="J117" i="262"/>
  <c r="H117" i="262"/>
  <c r="G117" i="262"/>
  <c r="L117" i="262"/>
  <c r="K112" i="262"/>
  <c r="J112" i="262"/>
  <c r="H112" i="262"/>
  <c r="G112" i="262"/>
  <c r="I112" i="262"/>
  <c r="K109" i="262"/>
  <c r="J109" i="262"/>
  <c r="H109" i="262"/>
  <c r="G109" i="262"/>
  <c r="E109" i="262"/>
  <c r="D109" i="262"/>
  <c r="N108" i="262"/>
  <c r="M108" i="262"/>
  <c r="N107" i="262"/>
  <c r="M107" i="262"/>
  <c r="N106" i="262"/>
  <c r="M106" i="262"/>
  <c r="N105" i="262"/>
  <c r="M105" i="262"/>
  <c r="N104" i="262"/>
  <c r="M104" i="262"/>
  <c r="K95" i="262"/>
  <c r="J95" i="262"/>
  <c r="H95" i="262"/>
  <c r="G95" i="262"/>
  <c r="E95" i="262"/>
  <c r="D95" i="262"/>
  <c r="N94" i="262"/>
  <c r="M94" i="262"/>
  <c r="N93" i="262"/>
  <c r="M93" i="262"/>
  <c r="N92" i="262"/>
  <c r="M92" i="262"/>
  <c r="N91" i="262"/>
  <c r="M91" i="262"/>
  <c r="N90" i="262"/>
  <c r="M90" i="262"/>
  <c r="N89" i="262"/>
  <c r="M89" i="262"/>
  <c r="O89" i="262"/>
  <c r="N88" i="262"/>
  <c r="M88" i="262"/>
  <c r="N87" i="262"/>
  <c r="M87" i="262"/>
  <c r="I95" i="262"/>
  <c r="N86" i="262"/>
  <c r="M86" i="262"/>
  <c r="N85" i="262"/>
  <c r="M85" i="262"/>
  <c r="K83" i="262"/>
  <c r="J83" i="262"/>
  <c r="H83" i="262"/>
  <c r="G83" i="262"/>
  <c r="E83" i="262"/>
  <c r="D83" i="262"/>
  <c r="N82" i="262"/>
  <c r="M82" i="262"/>
  <c r="N81" i="262"/>
  <c r="M81" i="262"/>
  <c r="M83" i="262" s="1"/>
  <c r="I83" i="262"/>
  <c r="N79" i="262"/>
  <c r="M79" i="262"/>
  <c r="N78" i="262"/>
  <c r="N80" i="262" s="1"/>
  <c r="M78" i="262"/>
  <c r="M80" i="262" s="1"/>
  <c r="O78" i="262"/>
  <c r="N77" i="262"/>
  <c r="M77" i="262"/>
  <c r="K76" i="262"/>
  <c r="J76" i="262"/>
  <c r="H76" i="262"/>
  <c r="G76" i="262"/>
  <c r="E76" i="262"/>
  <c r="D76" i="262"/>
  <c r="N75" i="262"/>
  <c r="M75" i="262"/>
  <c r="N74" i="262"/>
  <c r="M74" i="262"/>
  <c r="O74" i="262"/>
  <c r="N73" i="262"/>
  <c r="M73" i="262"/>
  <c r="N72" i="262"/>
  <c r="M72" i="262"/>
  <c r="L76" i="262"/>
  <c r="I76" i="262"/>
  <c r="F76" i="262"/>
  <c r="K64" i="262"/>
  <c r="J64" i="262"/>
  <c r="H64" i="262"/>
  <c r="G64" i="262"/>
  <c r="E64" i="262"/>
  <c r="D64" i="262"/>
  <c r="N63" i="262"/>
  <c r="M63" i="262"/>
  <c r="N62" i="262"/>
  <c r="M62" i="262"/>
  <c r="M64" i="262" s="1"/>
  <c r="I64" i="262"/>
  <c r="F64" i="262"/>
  <c r="F61" i="262"/>
  <c r="K52" i="262"/>
  <c r="J52" i="262"/>
  <c r="H52" i="262"/>
  <c r="G52" i="262"/>
  <c r="E52" i="262"/>
  <c r="D52" i="262"/>
  <c r="N51" i="262"/>
  <c r="M51" i="262"/>
  <c r="N50" i="262"/>
  <c r="M50" i="262"/>
  <c r="N49" i="262"/>
  <c r="M49" i="262"/>
  <c r="N48" i="262"/>
  <c r="M48" i="262"/>
  <c r="L52" i="262"/>
  <c r="F52" i="262"/>
  <c r="N41" i="262"/>
  <c r="M41" i="262"/>
  <c r="N40" i="262"/>
  <c r="M40" i="262"/>
  <c r="K39" i="262"/>
  <c r="K42" i="262" s="1"/>
  <c r="J39" i="262"/>
  <c r="J42" i="262" s="1"/>
  <c r="H39" i="262"/>
  <c r="H42" i="262" s="1"/>
  <c r="G39" i="262"/>
  <c r="G42" i="262" s="1"/>
  <c r="E39" i="262"/>
  <c r="E42" i="262" s="1"/>
  <c r="D39" i="262"/>
  <c r="D42" i="262" s="1"/>
  <c r="N38" i="262"/>
  <c r="M38" i="262"/>
  <c r="O38" i="262"/>
  <c r="N37" i="262"/>
  <c r="M37" i="262"/>
  <c r="N36" i="262"/>
  <c r="M36" i="262"/>
  <c r="I39" i="262"/>
  <c r="N25" i="262"/>
  <c r="M25" i="262"/>
  <c r="N24" i="262"/>
  <c r="M24" i="262"/>
  <c r="N21" i="262"/>
  <c r="M21" i="262"/>
  <c r="N20" i="262"/>
  <c r="M20" i="262"/>
  <c r="N19" i="262"/>
  <c r="M19" i="262"/>
  <c r="N22" i="262"/>
  <c r="M22" i="262"/>
  <c r="N18" i="262"/>
  <c r="M18" i="262"/>
  <c r="N17" i="262"/>
  <c r="M17" i="262"/>
  <c r="N16" i="262"/>
  <c r="M16" i="262"/>
  <c r="N15" i="262"/>
  <c r="M15" i="262"/>
  <c r="K14" i="262"/>
  <c r="K23" i="262" s="1"/>
  <c r="J14" i="262"/>
  <c r="J23" i="262" s="1"/>
  <c r="H14" i="262"/>
  <c r="H23" i="262" s="1"/>
  <c r="G14" i="262"/>
  <c r="G23" i="262" s="1"/>
  <c r="E14" i="262"/>
  <c r="E23" i="262" s="1"/>
  <c r="D14" i="262"/>
  <c r="D23" i="262" s="1"/>
  <c r="N13" i="262"/>
  <c r="M13" i="262"/>
  <c r="N12" i="262"/>
  <c r="M12" i="262"/>
  <c r="N11" i="262"/>
  <c r="M11" i="262"/>
  <c r="N10" i="262"/>
  <c r="M10" i="262"/>
  <c r="N8" i="262"/>
  <c r="M8" i="262"/>
  <c r="L24" i="261"/>
  <c r="K24" i="261"/>
  <c r="L22" i="261"/>
  <c r="K22" i="261"/>
  <c r="L21" i="261"/>
  <c r="K21" i="261"/>
  <c r="L20" i="261"/>
  <c r="K20" i="261"/>
  <c r="L19" i="261"/>
  <c r="K19" i="261"/>
  <c r="L18" i="261"/>
  <c r="K18" i="261"/>
  <c r="M18" i="261"/>
  <c r="L17" i="261"/>
  <c r="K17" i="261"/>
  <c r="L16" i="261"/>
  <c r="K16" i="261"/>
  <c r="M16" i="261" s="1"/>
  <c r="L15" i="261"/>
  <c r="K15" i="261"/>
  <c r="M15" i="261" s="1"/>
  <c r="L14" i="261"/>
  <c r="K14" i="261"/>
  <c r="M14" i="261"/>
  <c r="L13" i="261"/>
  <c r="K13" i="261"/>
  <c r="L11" i="261"/>
  <c r="K11" i="261"/>
  <c r="L10" i="261"/>
  <c r="K10" i="261"/>
  <c r="L9" i="261"/>
  <c r="K9" i="261"/>
  <c r="L8" i="261"/>
  <c r="L26" i="261" s="1"/>
  <c r="K8" i="261"/>
  <c r="K26" i="261" s="1"/>
  <c r="K110" i="260"/>
  <c r="J110" i="260"/>
  <c r="H110" i="260"/>
  <c r="G110" i="260"/>
  <c r="L110" i="260"/>
  <c r="F110" i="260"/>
  <c r="K105" i="260"/>
  <c r="J105" i="260"/>
  <c r="H105" i="260"/>
  <c r="G105" i="260"/>
  <c r="G111" i="260" s="1"/>
  <c r="I105" i="260"/>
  <c r="I111" i="260" s="1"/>
  <c r="K102" i="260"/>
  <c r="J102" i="260"/>
  <c r="H102" i="260"/>
  <c r="G102" i="260"/>
  <c r="E102" i="260"/>
  <c r="D102" i="260"/>
  <c r="N101" i="260"/>
  <c r="M101" i="260"/>
  <c r="N100" i="260"/>
  <c r="M100" i="260"/>
  <c r="O100" i="260"/>
  <c r="N99" i="260"/>
  <c r="M99" i="260"/>
  <c r="N98" i="260"/>
  <c r="M98" i="260"/>
  <c r="O98" i="260"/>
  <c r="N97" i="260"/>
  <c r="M97" i="260"/>
  <c r="L102" i="260"/>
  <c r="F102" i="260"/>
  <c r="N95" i="260"/>
  <c r="M95" i="260"/>
  <c r="O95" i="260"/>
  <c r="N94" i="260"/>
  <c r="M94" i="260"/>
  <c r="N93" i="260"/>
  <c r="M93" i="260"/>
  <c r="O93" i="260"/>
  <c r="N92" i="260"/>
  <c r="M92" i="260"/>
  <c r="N91" i="260"/>
  <c r="M91" i="260"/>
  <c r="O91" i="260"/>
  <c r="N90" i="260"/>
  <c r="M90" i="260"/>
  <c r="N89" i="260"/>
  <c r="M89" i="260"/>
  <c r="M96" i="260" s="1"/>
  <c r="N88" i="260"/>
  <c r="N96" i="260" s="1"/>
  <c r="M88" i="260"/>
  <c r="N87" i="260"/>
  <c r="M87" i="260"/>
  <c r="O87" i="260"/>
  <c r="N72" i="260"/>
  <c r="M72" i="260"/>
  <c r="O72" i="260"/>
  <c r="K71" i="260"/>
  <c r="J71" i="260"/>
  <c r="H71" i="260"/>
  <c r="G71" i="260"/>
  <c r="E71" i="260"/>
  <c r="D71" i="260"/>
  <c r="N70" i="260"/>
  <c r="M70" i="260"/>
  <c r="N69" i="260"/>
  <c r="M69" i="260"/>
  <c r="N68" i="260"/>
  <c r="M68" i="260"/>
  <c r="K67" i="260"/>
  <c r="K73" i="260" s="1"/>
  <c r="J67" i="260"/>
  <c r="J73" i="260" s="1"/>
  <c r="H67" i="260"/>
  <c r="H73" i="260" s="1"/>
  <c r="G67" i="260"/>
  <c r="G73" i="260" s="1"/>
  <c r="E67" i="260"/>
  <c r="E73" i="260" s="1"/>
  <c r="D67" i="260"/>
  <c r="D73" i="260" s="1"/>
  <c r="N66" i="260"/>
  <c r="M66" i="260"/>
  <c r="N65" i="260"/>
  <c r="M65" i="260"/>
  <c r="N64" i="260"/>
  <c r="M64" i="260"/>
  <c r="N63" i="260"/>
  <c r="M63" i="260"/>
  <c r="K62" i="260"/>
  <c r="J62" i="260"/>
  <c r="H62" i="260"/>
  <c r="G62" i="260"/>
  <c r="E62" i="260"/>
  <c r="D62" i="260"/>
  <c r="N61" i="260"/>
  <c r="M61" i="260"/>
  <c r="N60" i="260"/>
  <c r="M60" i="260"/>
  <c r="N57" i="260"/>
  <c r="M57" i="260"/>
  <c r="N56" i="260"/>
  <c r="M56" i="260"/>
  <c r="N55" i="260"/>
  <c r="N59" i="260" s="1"/>
  <c r="M55" i="260"/>
  <c r="M59" i="260" s="1"/>
  <c r="N51" i="260"/>
  <c r="M51" i="260"/>
  <c r="N49" i="260"/>
  <c r="M49" i="260"/>
  <c r="N48" i="260"/>
  <c r="M48" i="260"/>
  <c r="N47" i="260"/>
  <c r="M47" i="260"/>
  <c r="N46" i="260"/>
  <c r="N50" i="260" s="1"/>
  <c r="M46" i="260"/>
  <c r="N27" i="260"/>
  <c r="M27" i="260"/>
  <c r="N26" i="260"/>
  <c r="M26" i="260"/>
  <c r="K25" i="260"/>
  <c r="K28" i="260" s="1"/>
  <c r="J25" i="260"/>
  <c r="J28" i="260" s="1"/>
  <c r="H25" i="260"/>
  <c r="H28" i="260" s="1"/>
  <c r="G25" i="260"/>
  <c r="G28" i="260" s="1"/>
  <c r="E25" i="260"/>
  <c r="E28" i="260" s="1"/>
  <c r="D25" i="260"/>
  <c r="D28" i="260" s="1"/>
  <c r="N24" i="260"/>
  <c r="M24" i="260"/>
  <c r="N23" i="260"/>
  <c r="M23" i="260"/>
  <c r="N22" i="260"/>
  <c r="M22" i="260"/>
  <c r="N19" i="260"/>
  <c r="M19" i="260"/>
  <c r="N18" i="260"/>
  <c r="M18" i="260"/>
  <c r="N17" i="260"/>
  <c r="M17" i="260"/>
  <c r="N16" i="260"/>
  <c r="M16" i="260"/>
  <c r="N15" i="260"/>
  <c r="M15" i="260"/>
  <c r="N14" i="260"/>
  <c r="M14" i="260"/>
  <c r="N13" i="260"/>
  <c r="M13" i="260"/>
  <c r="K12" i="260"/>
  <c r="K21" i="260" s="1"/>
  <c r="J12" i="260"/>
  <c r="J21" i="260" s="1"/>
  <c r="H12" i="260"/>
  <c r="H21" i="260" s="1"/>
  <c r="G12" i="260"/>
  <c r="G21" i="260" s="1"/>
  <c r="E12" i="260"/>
  <c r="E21" i="260" s="1"/>
  <c r="D12" i="260"/>
  <c r="D21" i="260" s="1"/>
  <c r="N11" i="260"/>
  <c r="M11" i="260"/>
  <c r="N10" i="260"/>
  <c r="M10" i="260"/>
  <c r="M12" i="260" s="1"/>
  <c r="I12" i="260"/>
  <c r="I21" i="260" s="1"/>
  <c r="N9" i="260"/>
  <c r="M9" i="260"/>
  <c r="N8" i="260"/>
  <c r="M8" i="260"/>
  <c r="M21" i="260" s="1"/>
  <c r="I26" i="259"/>
  <c r="H26" i="259"/>
  <c r="F26" i="259"/>
  <c r="E26" i="259"/>
  <c r="C26" i="259"/>
  <c r="B26" i="259"/>
  <c r="L25" i="259"/>
  <c r="K25" i="259"/>
  <c r="L24" i="259"/>
  <c r="K24" i="259"/>
  <c r="L22" i="259"/>
  <c r="K22" i="259"/>
  <c r="L21" i="259"/>
  <c r="K21" i="259"/>
  <c r="M21" i="259"/>
  <c r="L20" i="259"/>
  <c r="K20" i="259"/>
  <c r="L19" i="259"/>
  <c r="K19" i="259"/>
  <c r="M19" i="259"/>
  <c r="L18" i="259"/>
  <c r="K18" i="259"/>
  <c r="L17" i="259"/>
  <c r="K17" i="259"/>
  <c r="M17" i="259"/>
  <c r="L16" i="259"/>
  <c r="K16" i="259"/>
  <c r="L15" i="259"/>
  <c r="K15" i="259"/>
  <c r="M15" i="259"/>
  <c r="L14" i="259"/>
  <c r="K14" i="259"/>
  <c r="L13" i="259"/>
  <c r="K13" i="259"/>
  <c r="M13" i="259"/>
  <c r="L11" i="259"/>
  <c r="K11" i="259"/>
  <c r="L10" i="259"/>
  <c r="K10" i="259"/>
  <c r="M10" i="259"/>
  <c r="L9" i="259"/>
  <c r="K9" i="259"/>
  <c r="L8" i="259"/>
  <c r="K8" i="259"/>
  <c r="K26" i="259" s="1"/>
  <c r="M8" i="259"/>
  <c r="D15" i="288" l="1"/>
  <c r="D16" i="288" s="1"/>
  <c r="J15" i="288"/>
  <c r="J16" i="288"/>
  <c r="J17" i="288" s="1"/>
  <c r="G19" i="288"/>
  <c r="E14" i="290"/>
  <c r="E15" i="290"/>
  <c r="E16" i="290"/>
  <c r="K14" i="290"/>
  <c r="K15" i="290" s="1"/>
  <c r="K16" i="290" s="1"/>
  <c r="H18" i="290"/>
  <c r="E15" i="288"/>
  <c r="E16" i="288" s="1"/>
  <c r="K15" i="288"/>
  <c r="K16" i="288" s="1"/>
  <c r="K17" i="288" s="1"/>
  <c r="H19" i="288"/>
  <c r="D14" i="290"/>
  <c r="D15" i="290" s="1"/>
  <c r="D16" i="290" s="1"/>
  <c r="J14" i="290"/>
  <c r="J15" i="290"/>
  <c r="J16" i="290" s="1"/>
  <c r="I18" i="290"/>
  <c r="G18" i="290"/>
  <c r="H111" i="260"/>
  <c r="O116" i="284"/>
  <c r="O134" i="284"/>
  <c r="O136" i="284"/>
  <c r="I79" i="298"/>
  <c r="L79" i="298"/>
  <c r="M24" i="296"/>
  <c r="M83" i="296"/>
  <c r="O83" i="296" s="1"/>
  <c r="F83" i="296"/>
  <c r="O47" i="296"/>
  <c r="M49" i="296"/>
  <c r="E49" i="296"/>
  <c r="N48" i="296"/>
  <c r="O82" i="296"/>
  <c r="M48" i="296"/>
  <c r="O48" i="296" s="1"/>
  <c r="F48" i="296"/>
  <c r="K18" i="286"/>
  <c r="N18" i="286" s="1"/>
  <c r="N17" i="286"/>
  <c r="N93" i="286"/>
  <c r="K104" i="286"/>
  <c r="N97" i="286"/>
  <c r="N129" i="286"/>
  <c r="N141" i="286"/>
  <c r="D18" i="286"/>
  <c r="F18" i="286" s="1"/>
  <c r="F17" i="286"/>
  <c r="G18" i="286"/>
  <c r="I18" i="286" s="1"/>
  <c r="I17" i="286"/>
  <c r="J18" i="286"/>
  <c r="M17" i="286"/>
  <c r="L17" i="286"/>
  <c r="O17" i="286" s="1"/>
  <c r="O44" i="286"/>
  <c r="O46" i="286"/>
  <c r="O51" i="286"/>
  <c r="O52" i="286"/>
  <c r="O60" i="286"/>
  <c r="O61" i="286"/>
  <c r="D63" i="286"/>
  <c r="F63" i="286" s="1"/>
  <c r="F62" i="286"/>
  <c r="G63" i="286"/>
  <c r="I63" i="286" s="1"/>
  <c r="I62" i="286"/>
  <c r="J63" i="286"/>
  <c r="L63" i="286" s="1"/>
  <c r="L62" i="286"/>
  <c r="F66" i="286"/>
  <c r="L66" i="286"/>
  <c r="G75" i="286"/>
  <c r="I75" i="286" s="1"/>
  <c r="I71" i="286"/>
  <c r="J75" i="286"/>
  <c r="L75" i="286" s="1"/>
  <c r="L71" i="286"/>
  <c r="O76" i="286"/>
  <c r="O77" i="286"/>
  <c r="O78" i="286"/>
  <c r="F93" i="286"/>
  <c r="I93" i="286"/>
  <c r="M93" i="286"/>
  <c r="O93" i="286" s="1"/>
  <c r="L93" i="286"/>
  <c r="F97" i="286"/>
  <c r="I97" i="286"/>
  <c r="M97" i="286"/>
  <c r="O97" i="286" s="1"/>
  <c r="L97" i="286"/>
  <c r="I101" i="286"/>
  <c r="L101" i="286"/>
  <c r="I129" i="286"/>
  <c r="L129" i="286"/>
  <c r="M129" i="286"/>
  <c r="O129" i="286" s="1"/>
  <c r="F141" i="286"/>
  <c r="I141" i="286"/>
  <c r="M141" i="286"/>
  <c r="O141" i="286" s="1"/>
  <c r="L141" i="286"/>
  <c r="I147" i="286"/>
  <c r="L147" i="286"/>
  <c r="I150" i="286"/>
  <c r="L150" i="286"/>
  <c r="I155" i="286"/>
  <c r="L155" i="286"/>
  <c r="E66" i="292"/>
  <c r="N66" i="292" s="1"/>
  <c r="D66" i="292"/>
  <c r="M66" i="292" s="1"/>
  <c r="N79" i="286"/>
  <c r="G104" i="286"/>
  <c r="I104" i="286" s="1"/>
  <c r="J104" i="286"/>
  <c r="E142" i="286"/>
  <c r="N142" i="286" s="1"/>
  <c r="D142" i="286"/>
  <c r="D41" i="274"/>
  <c r="D42" i="274"/>
  <c r="G50" i="274"/>
  <c r="J50" i="274"/>
  <c r="E41" i="274"/>
  <c r="F50" i="274"/>
  <c r="H50" i="274"/>
  <c r="K50" i="274"/>
  <c r="D110" i="262"/>
  <c r="D111" i="262" s="1"/>
  <c r="K113" i="262"/>
  <c r="K114" i="262"/>
  <c r="E110" i="262"/>
  <c r="E111" i="262"/>
  <c r="J113" i="262"/>
  <c r="J114" i="262" s="1"/>
  <c r="N102" i="260"/>
  <c r="E104" i="260"/>
  <c r="N104" i="260" s="1"/>
  <c r="E103" i="260"/>
  <c r="D104" i="260"/>
  <c r="D103" i="260"/>
  <c r="K19" i="302"/>
  <c r="E58" i="278"/>
  <c r="E59" i="278" s="1"/>
  <c r="F58" i="278"/>
  <c r="D50" i="296"/>
  <c r="H114" i="266"/>
  <c r="O85" i="294"/>
  <c r="D38" i="294"/>
  <c r="D39" i="294" s="1"/>
  <c r="E38" i="294"/>
  <c r="E39" i="294" s="1"/>
  <c r="J13" i="294"/>
  <c r="K13" i="294"/>
  <c r="K14" i="294"/>
  <c r="O83" i="294"/>
  <c r="O34" i="294"/>
  <c r="O22" i="294"/>
  <c r="N35" i="292"/>
  <c r="N20" i="292"/>
  <c r="N21" i="292"/>
  <c r="N22" i="292"/>
  <c r="E24" i="292"/>
  <c r="M20" i="292"/>
  <c r="M21" i="292"/>
  <c r="O21" i="292" s="1"/>
  <c r="M22" i="292"/>
  <c r="D24" i="292"/>
  <c r="O23" i="292"/>
  <c r="N65" i="292"/>
  <c r="K12" i="292"/>
  <c r="K13" i="292" s="1"/>
  <c r="N13" i="292" s="1"/>
  <c r="J12" i="292"/>
  <c r="J13" i="292" s="1"/>
  <c r="M13" i="292" s="1"/>
  <c r="O16" i="292"/>
  <c r="O33" i="292"/>
  <c r="O10" i="292"/>
  <c r="O41" i="292"/>
  <c r="O43" i="292"/>
  <c r="M13" i="290"/>
  <c r="M79" i="286"/>
  <c r="O79" i="286" s="1"/>
  <c r="E98" i="286"/>
  <c r="N98" i="286" s="1"/>
  <c r="D98" i="286"/>
  <c r="N66" i="286"/>
  <c r="E67" i="286"/>
  <c r="E68" i="286" s="1"/>
  <c r="N68" i="286" s="1"/>
  <c r="D67" i="286"/>
  <c r="F67" i="286" s="1"/>
  <c r="M66" i="286"/>
  <c r="O66" i="286" s="1"/>
  <c r="D68" i="286"/>
  <c r="N63" i="286"/>
  <c r="O139" i="284"/>
  <c r="N128" i="284"/>
  <c r="N129" i="284"/>
  <c r="O129" i="284" s="1"/>
  <c r="E131" i="284"/>
  <c r="M128" i="284"/>
  <c r="O128" i="284" s="1"/>
  <c r="O131" i="284" s="1"/>
  <c r="M129" i="284"/>
  <c r="D131" i="284"/>
  <c r="O132" i="284"/>
  <c r="O130" i="284"/>
  <c r="J82" i="284"/>
  <c r="J83" i="284" s="1"/>
  <c r="M77" i="284"/>
  <c r="O77" i="284" s="1"/>
  <c r="K82" i="284"/>
  <c r="N82" i="284"/>
  <c r="G48" i="284"/>
  <c r="J48" i="284"/>
  <c r="L48" i="284"/>
  <c r="H48" i="284"/>
  <c r="K48" i="284"/>
  <c r="O80" i="284"/>
  <c r="O99" i="284"/>
  <c r="O67" i="284"/>
  <c r="O55" i="284"/>
  <c r="E43" i="284"/>
  <c r="N42" i="284"/>
  <c r="E44" i="284"/>
  <c r="F43" i="284"/>
  <c r="D43" i="284"/>
  <c r="M42" i="284"/>
  <c r="O42" i="284" s="1"/>
  <c r="O51" i="284"/>
  <c r="O40" i="284"/>
  <c r="O105" i="284"/>
  <c r="O22" i="284"/>
  <c r="O25" i="284"/>
  <c r="O28" i="284"/>
  <c r="O15" i="284"/>
  <c r="O12" i="284"/>
  <c r="O10" i="284"/>
  <c r="N53" i="284"/>
  <c r="O49" i="284"/>
  <c r="O10" i="280"/>
  <c r="O9" i="280"/>
  <c r="E13" i="278"/>
  <c r="K13" i="278"/>
  <c r="N12" i="278"/>
  <c r="F37" i="278"/>
  <c r="K41" i="278"/>
  <c r="K42" i="278" s="1"/>
  <c r="K43" i="278" s="1"/>
  <c r="F13" i="278"/>
  <c r="L13" i="278"/>
  <c r="O12" i="278"/>
  <c r="E37" i="278"/>
  <c r="L41" i="278"/>
  <c r="L42" i="278"/>
  <c r="L43" i="278" s="1"/>
  <c r="O36" i="278"/>
  <c r="M10" i="278"/>
  <c r="M12" i="278" s="1"/>
  <c r="N10" i="278"/>
  <c r="H67" i="278"/>
  <c r="K43" i="276"/>
  <c r="K44" i="276" s="1"/>
  <c r="P41" i="276"/>
  <c r="L43" i="276"/>
  <c r="F38" i="276"/>
  <c r="F39" i="276" s="1"/>
  <c r="O39" i="276" s="1"/>
  <c r="E38" i="276"/>
  <c r="F21" i="276"/>
  <c r="F22" i="276" s="1"/>
  <c r="E21" i="276"/>
  <c r="E22" i="276" s="1"/>
  <c r="N22" i="276" s="1"/>
  <c r="O20" i="276"/>
  <c r="N20" i="276"/>
  <c r="L40" i="274"/>
  <c r="L50" i="274" s="1"/>
  <c r="M20" i="274"/>
  <c r="N20" i="274"/>
  <c r="N10" i="274"/>
  <c r="M10" i="274"/>
  <c r="D20" i="272"/>
  <c r="K20" i="272"/>
  <c r="N20" i="272" s="1"/>
  <c r="J20" i="272"/>
  <c r="M20" i="272" s="1"/>
  <c r="O38" i="272"/>
  <c r="N44" i="272"/>
  <c r="N24" i="270"/>
  <c r="D12" i="270"/>
  <c r="M12" i="270" s="1"/>
  <c r="D13" i="270"/>
  <c r="N11" i="270"/>
  <c r="E12" i="270"/>
  <c r="N12" i="270" s="1"/>
  <c r="M23" i="268"/>
  <c r="L10" i="267"/>
  <c r="E95" i="266"/>
  <c r="E96" i="266" s="1"/>
  <c r="K98" i="266"/>
  <c r="K99" i="266" s="1"/>
  <c r="D95" i="266"/>
  <c r="D96" i="266" s="1"/>
  <c r="J98" i="266"/>
  <c r="D67" i="266"/>
  <c r="D68" i="266" s="1"/>
  <c r="E67" i="266"/>
  <c r="E68" i="266" s="1"/>
  <c r="O76" i="266"/>
  <c r="M56" i="266"/>
  <c r="O22" i="266"/>
  <c r="O104" i="266"/>
  <c r="O56" i="266"/>
  <c r="O45" i="266"/>
  <c r="M10" i="265"/>
  <c r="M13" i="265"/>
  <c r="M15" i="265"/>
  <c r="M17" i="265"/>
  <c r="M19" i="265"/>
  <c r="M21" i="265"/>
  <c r="H126" i="264"/>
  <c r="G126" i="264"/>
  <c r="E111" i="264"/>
  <c r="J111" i="264"/>
  <c r="J112" i="264"/>
  <c r="D111" i="264"/>
  <c r="K111" i="264"/>
  <c r="K112" i="264" s="1"/>
  <c r="D80" i="264"/>
  <c r="D81" i="264" s="1"/>
  <c r="E80" i="264"/>
  <c r="E81" i="264" s="1"/>
  <c r="O117" i="264"/>
  <c r="O57" i="264"/>
  <c r="O79" i="264"/>
  <c r="M62" i="264"/>
  <c r="N46" i="264"/>
  <c r="M20" i="264"/>
  <c r="M79" i="264"/>
  <c r="O62" i="264"/>
  <c r="I50" i="264"/>
  <c r="M9" i="263"/>
  <c r="M12" i="263"/>
  <c r="M14" i="263"/>
  <c r="M16" i="263"/>
  <c r="M20" i="263"/>
  <c r="M22" i="263"/>
  <c r="E53" i="262"/>
  <c r="N52" i="262"/>
  <c r="D53" i="262"/>
  <c r="M52" i="262"/>
  <c r="M39" i="262"/>
  <c r="J106" i="260"/>
  <c r="K106" i="260"/>
  <c r="M50" i="260"/>
  <c r="N18" i="302"/>
  <c r="N17" i="302"/>
  <c r="M17" i="302"/>
  <c r="J18" i="302"/>
  <c r="J19" i="302" s="1"/>
  <c r="M19" i="302" s="1"/>
  <c r="N19" i="302"/>
  <c r="E25" i="300"/>
  <c r="N25" i="300" s="1"/>
  <c r="L15" i="299"/>
  <c r="E50" i="298"/>
  <c r="D51" i="296"/>
  <c r="D52" i="296"/>
  <c r="D26" i="259"/>
  <c r="J26" i="259"/>
  <c r="L26" i="259"/>
  <c r="M9" i="259"/>
  <c r="M11" i="259"/>
  <c r="M14" i="259"/>
  <c r="M16" i="259"/>
  <c r="M18" i="259"/>
  <c r="M20" i="259"/>
  <c r="M22" i="259"/>
  <c r="M24" i="259"/>
  <c r="O15" i="264"/>
  <c r="N16" i="264"/>
  <c r="M39" i="264"/>
  <c r="N75" i="264"/>
  <c r="M110" i="264"/>
  <c r="N18" i="266"/>
  <c r="M22" i="266"/>
  <c r="N38" i="266"/>
  <c r="O48" i="266"/>
  <c r="M25" i="259"/>
  <c r="I25" i="260"/>
  <c r="I28" i="260" s="1"/>
  <c r="M25" i="260"/>
  <c r="O27" i="260"/>
  <c r="O47" i="260"/>
  <c r="O57" i="260"/>
  <c r="F62" i="260"/>
  <c r="L62" i="260"/>
  <c r="N62" i="260"/>
  <c r="O61" i="260"/>
  <c r="F67" i="260"/>
  <c r="L67" i="260"/>
  <c r="N67" i="260"/>
  <c r="L105" i="260"/>
  <c r="I110" i="260"/>
  <c r="M9" i="261"/>
  <c r="M10" i="261"/>
  <c r="M11" i="261"/>
  <c r="M19" i="261"/>
  <c r="M20" i="261"/>
  <c r="M21" i="261"/>
  <c r="M22" i="261"/>
  <c r="M24" i="261"/>
  <c r="O10" i="262"/>
  <c r="F14" i="262"/>
  <c r="F23" i="262" s="1"/>
  <c r="L14" i="262"/>
  <c r="L23" i="262" s="1"/>
  <c r="N14" i="262"/>
  <c r="N23" i="262" s="1"/>
  <c r="O12" i="262"/>
  <c r="O15" i="262"/>
  <c r="O17" i="262"/>
  <c r="I52" i="262"/>
  <c r="O52" i="262" s="1"/>
  <c r="L64" i="262"/>
  <c r="N64" i="262"/>
  <c r="F83" i="262"/>
  <c r="F84" i="262" s="1"/>
  <c r="L83" i="262"/>
  <c r="I109" i="262"/>
  <c r="M109" i="262"/>
  <c r="F112" i="262"/>
  <c r="L112" i="262"/>
  <c r="I117" i="262"/>
  <c r="G23" i="263"/>
  <c r="K23" i="263"/>
  <c r="M19" i="263"/>
  <c r="M21" i="263"/>
  <c r="I16" i="264"/>
  <c r="O10" i="264"/>
  <c r="O11" i="264"/>
  <c r="O13" i="264"/>
  <c r="O14" i="264"/>
  <c r="M16" i="264"/>
  <c r="O20" i="264"/>
  <c r="N20" i="264"/>
  <c r="I39" i="264"/>
  <c r="L39" i="264"/>
  <c r="O24" i="264"/>
  <c r="O36" i="264"/>
  <c r="N39" i="264"/>
  <c r="O41" i="264"/>
  <c r="O46" i="264" s="1"/>
  <c r="M46" i="264"/>
  <c r="M50" i="264" s="1"/>
  <c r="O55" i="264"/>
  <c r="O59" i="264"/>
  <c r="O61" i="264"/>
  <c r="N62" i="264"/>
  <c r="M75" i="264"/>
  <c r="O78" i="264"/>
  <c r="N79" i="264"/>
  <c r="I95" i="264"/>
  <c r="O95" i="264" s="1"/>
  <c r="O91" i="264"/>
  <c r="O108" i="264"/>
  <c r="O116" i="264"/>
  <c r="I125" i="264"/>
  <c r="I126" i="264" s="1"/>
  <c r="N125" i="264"/>
  <c r="D23" i="265"/>
  <c r="J23" i="265"/>
  <c r="L23" i="265"/>
  <c r="M9" i="265"/>
  <c r="M12" i="265"/>
  <c r="M14" i="265"/>
  <c r="M16" i="265"/>
  <c r="M18" i="265"/>
  <c r="M20" i="265"/>
  <c r="M22" i="265"/>
  <c r="F18" i="266"/>
  <c r="O10" i="266"/>
  <c r="O14" i="266"/>
  <c r="O16" i="266"/>
  <c r="M18" i="266"/>
  <c r="O21" i="266"/>
  <c r="N22" i="266"/>
  <c r="O24" i="266"/>
  <c r="O25" i="266"/>
  <c r="O34" i="266"/>
  <c r="O35" i="266"/>
  <c r="O36" i="266"/>
  <c r="O37" i="266"/>
  <c r="M38" i="266"/>
  <c r="O44" i="266"/>
  <c r="M66" i="266"/>
  <c r="N86" i="266"/>
  <c r="N94" i="266" s="1"/>
  <c r="H24" i="268"/>
  <c r="K24" i="268"/>
  <c r="G21" i="270"/>
  <c r="G25" i="270" s="1"/>
  <c r="J21" i="270"/>
  <c r="J25" i="270" s="1"/>
  <c r="N25" i="272"/>
  <c r="M17" i="273"/>
  <c r="I19" i="274"/>
  <c r="N19" i="274"/>
  <c r="I26" i="274"/>
  <c r="I50" i="274" s="1"/>
  <c r="M26" i="274"/>
  <c r="O36" i="274"/>
  <c r="M40" i="274"/>
  <c r="O45" i="274"/>
  <c r="O46" i="274"/>
  <c r="O47" i="274"/>
  <c r="M8" i="277"/>
  <c r="M21" i="277" s="1"/>
  <c r="P8" i="278"/>
  <c r="P17" i="278"/>
  <c r="P20" i="278"/>
  <c r="M10" i="287"/>
  <c r="F14" i="288"/>
  <c r="I14" i="288"/>
  <c r="I19" i="288" s="1"/>
  <c r="L14" i="288"/>
  <c r="F18" i="288"/>
  <c r="F19" i="288" s="1"/>
  <c r="L18" i="288"/>
  <c r="L19" i="288" s="1"/>
  <c r="N45" i="266"/>
  <c r="N49" i="266" s="1"/>
  <c r="O47" i="266"/>
  <c r="O62" i="266"/>
  <c r="N66" i="266"/>
  <c r="O68" i="266"/>
  <c r="O72" i="266"/>
  <c r="O78" i="266"/>
  <c r="O85" i="266"/>
  <c r="I97" i="266"/>
  <c r="O105" i="266"/>
  <c r="N113" i="266"/>
  <c r="O9" i="268"/>
  <c r="I11" i="268"/>
  <c r="L11" i="268"/>
  <c r="I16" i="268"/>
  <c r="O16" i="268" s="1"/>
  <c r="L19" i="268"/>
  <c r="N19" i="268"/>
  <c r="O18" i="268"/>
  <c r="G24" i="268"/>
  <c r="J24" i="268"/>
  <c r="I23" i="268"/>
  <c r="N23" i="268"/>
  <c r="M8" i="269"/>
  <c r="M10" i="269" s="1"/>
  <c r="M9" i="269"/>
  <c r="O9" i="270"/>
  <c r="I14" i="270"/>
  <c r="O16" i="270"/>
  <c r="I20" i="270"/>
  <c r="M20" i="270"/>
  <c r="O19" i="270"/>
  <c r="H21" i="270"/>
  <c r="H25" i="270" s="1"/>
  <c r="K21" i="270"/>
  <c r="K25" i="270" s="1"/>
  <c r="M24" i="270"/>
  <c r="M8" i="271"/>
  <c r="M15" i="271"/>
  <c r="M17" i="271"/>
  <c r="I10" i="272"/>
  <c r="O17" i="272"/>
  <c r="M19" i="272"/>
  <c r="O20" i="272"/>
  <c r="I25" i="272"/>
  <c r="M25" i="272"/>
  <c r="M41" i="272"/>
  <c r="O43" i="272"/>
  <c r="O45" i="272"/>
  <c r="M19" i="274"/>
  <c r="O19" i="274"/>
  <c r="N26" i="274"/>
  <c r="N40" i="274"/>
  <c r="J20" i="276"/>
  <c r="P17" i="276"/>
  <c r="P19" i="276"/>
  <c r="P23" i="276"/>
  <c r="P26" i="276"/>
  <c r="M37" i="276"/>
  <c r="O37" i="276"/>
  <c r="P34" i="276"/>
  <c r="J61" i="276"/>
  <c r="N61" i="276"/>
  <c r="G10" i="278"/>
  <c r="G12" i="278" s="1"/>
  <c r="O10" i="278"/>
  <c r="P11" i="278"/>
  <c r="J18" i="278"/>
  <c r="P15" i="278"/>
  <c r="G22" i="278"/>
  <c r="M22" i="278"/>
  <c r="P21" i="278"/>
  <c r="P28" i="278"/>
  <c r="J36" i="278"/>
  <c r="N36" i="278"/>
  <c r="P32" i="278"/>
  <c r="P35" i="278"/>
  <c r="J40" i="278"/>
  <c r="P38" i="278"/>
  <c r="P41" i="278"/>
  <c r="M45" i="278"/>
  <c r="P43" i="278"/>
  <c r="G57" i="278"/>
  <c r="G61" i="278" s="1"/>
  <c r="M57" i="278"/>
  <c r="M61" i="278" s="1"/>
  <c r="O57" i="278"/>
  <c r="P56" i="278"/>
  <c r="G66" i="278"/>
  <c r="M66" i="278"/>
  <c r="M67" i="278" s="1"/>
  <c r="M10" i="279"/>
  <c r="G25" i="283"/>
  <c r="K25" i="283"/>
  <c r="M16" i="283"/>
  <c r="M24" i="283"/>
  <c r="N16" i="284"/>
  <c r="M137" i="284"/>
  <c r="O135" i="284"/>
  <c r="I140" i="284"/>
  <c r="M140" i="284"/>
  <c r="L145" i="284"/>
  <c r="D25" i="285"/>
  <c r="J25" i="285"/>
  <c r="L25" i="285"/>
  <c r="M19" i="285"/>
  <c r="M21" i="285"/>
  <c r="M23" i="285"/>
  <c r="G18" i="291"/>
  <c r="K18" i="291"/>
  <c r="O66" i="292"/>
  <c r="F13" i="290"/>
  <c r="L13" i="290"/>
  <c r="F17" i="290"/>
  <c r="F18" i="290" s="1"/>
  <c r="L17" i="290"/>
  <c r="L18" i="290" s="1"/>
  <c r="F11" i="292"/>
  <c r="L11" i="292"/>
  <c r="N11" i="292"/>
  <c r="O9" i="292"/>
  <c r="I17" i="292"/>
  <c r="M17" i="292"/>
  <c r="I19" i="292"/>
  <c r="M19" i="292"/>
  <c r="I24" i="292"/>
  <c r="M24" i="292"/>
  <c r="M34" i="292"/>
  <c r="O36" i="292"/>
  <c r="N40" i="292"/>
  <c r="N45" i="292" s="1"/>
  <c r="I44" i="292"/>
  <c r="I45" i="292" s="1"/>
  <c r="M44" i="292"/>
  <c r="I65" i="292"/>
  <c r="M9" i="293"/>
  <c r="M11" i="293"/>
  <c r="M13" i="293"/>
  <c r="M15" i="293"/>
  <c r="M17" i="293"/>
  <c r="F12" i="294"/>
  <c r="L12" i="294"/>
  <c r="N12" i="294"/>
  <c r="O9" i="294"/>
  <c r="I23" i="294"/>
  <c r="M23" i="294"/>
  <c r="I26" i="294"/>
  <c r="M26" i="294"/>
  <c r="I37" i="294"/>
  <c r="M37" i="294"/>
  <c r="O35" i="294"/>
  <c r="F50" i="294"/>
  <c r="F55" i="294" s="1"/>
  <c r="L50" i="294"/>
  <c r="L55" i="294" s="1"/>
  <c r="I54" i="294"/>
  <c r="I55" i="294" s="1"/>
  <c r="L17" i="295"/>
  <c r="K15" i="299"/>
  <c r="M15" i="299"/>
  <c r="L15" i="301"/>
  <c r="N20" i="300"/>
  <c r="M12" i="271"/>
  <c r="M11" i="271"/>
  <c r="D19" i="273"/>
  <c r="J19" i="273"/>
  <c r="L19" i="273"/>
  <c r="M10" i="273"/>
  <c r="M12" i="273"/>
  <c r="M14" i="273"/>
  <c r="M18" i="273"/>
  <c r="M13" i="273"/>
  <c r="M15" i="273"/>
  <c r="M16" i="273"/>
  <c r="M18" i="285"/>
  <c r="M9" i="285"/>
  <c r="M11" i="285"/>
  <c r="M13" i="285"/>
  <c r="M15" i="285"/>
  <c r="M17" i="285"/>
  <c r="M21" i="283"/>
  <c r="M18" i="283"/>
  <c r="M20" i="283"/>
  <c r="M23" i="283"/>
  <c r="M10" i="283"/>
  <c r="M12" i="283"/>
  <c r="M14" i="283"/>
  <c r="M22" i="283"/>
  <c r="G19" i="271"/>
  <c r="K19" i="271"/>
  <c r="M14" i="271"/>
  <c r="D19" i="271"/>
  <c r="J19" i="271"/>
  <c r="L19" i="271"/>
  <c r="M13" i="271"/>
  <c r="M10" i="271"/>
  <c r="O9" i="284"/>
  <c r="O11" i="284"/>
  <c r="O13" i="284"/>
  <c r="O14" i="284"/>
  <c r="O17" i="284"/>
  <c r="I29" i="284"/>
  <c r="M29" i="284"/>
  <c r="O26" i="284"/>
  <c r="O27" i="284"/>
  <c r="I41" i="284"/>
  <c r="I48" i="284" s="1"/>
  <c r="M41" i="284"/>
  <c r="I53" i="284"/>
  <c r="M52" i="284"/>
  <c r="M53" i="284" s="1"/>
  <c r="I56" i="284"/>
  <c r="M56" i="284"/>
  <c r="I69" i="284"/>
  <c r="I77" i="284" s="1"/>
  <c r="M69" i="284"/>
  <c r="O68" i="284"/>
  <c r="O73" i="284"/>
  <c r="O76" i="284"/>
  <c r="F81" i="284"/>
  <c r="F82" i="284" s="1"/>
  <c r="F85" i="284" s="1"/>
  <c r="F89" i="284" s="1"/>
  <c r="L81" i="284"/>
  <c r="N81" i="284"/>
  <c r="O79" i="284"/>
  <c r="I88" i="284"/>
  <c r="I89" i="284" s="1"/>
  <c r="E89" i="284"/>
  <c r="H89" i="284"/>
  <c r="M100" i="284"/>
  <c r="M107" i="284" s="1"/>
  <c r="O101" i="284"/>
  <c r="N104" i="284"/>
  <c r="N107" i="284" s="1"/>
  <c r="O103" i="284"/>
  <c r="O111" i="284"/>
  <c r="L120" i="284"/>
  <c r="O115" i="284"/>
  <c r="O117" i="284"/>
  <c r="L131" i="284"/>
  <c r="N131" i="284"/>
  <c r="I137" i="284"/>
  <c r="E142" i="284"/>
  <c r="E143" i="284" s="1"/>
  <c r="H142" i="284"/>
  <c r="H146" i="284" s="1"/>
  <c r="K142" i="284"/>
  <c r="D89" i="284"/>
  <c r="G89" i="284"/>
  <c r="F120" i="284"/>
  <c r="D142" i="284"/>
  <c r="D143" i="284" s="1"/>
  <c r="G142" i="284"/>
  <c r="G146" i="284" s="1"/>
  <c r="J142" i="284"/>
  <c r="I67" i="278"/>
  <c r="P19" i="278"/>
  <c r="P22" i="278" s="1"/>
  <c r="P37" i="278"/>
  <c r="G45" i="278"/>
  <c r="P55" i="278"/>
  <c r="P13" i="278"/>
  <c r="P30" i="278"/>
  <c r="P36" i="278" s="1"/>
  <c r="O106" i="262"/>
  <c r="F109" i="262"/>
  <c r="O41" i="262"/>
  <c r="O108" i="262"/>
  <c r="O22" i="262"/>
  <c r="L109" i="262"/>
  <c r="N83" i="262"/>
  <c r="O20" i="262"/>
  <c r="F39" i="262"/>
  <c r="O49" i="262"/>
  <c r="M95" i="262"/>
  <c r="L84" i="262"/>
  <c r="D84" i="262"/>
  <c r="G84" i="262"/>
  <c r="G118" i="262" s="1"/>
  <c r="J84" i="262"/>
  <c r="N109" i="262"/>
  <c r="I84" i="262"/>
  <c r="E84" i="262"/>
  <c r="H84" i="262"/>
  <c r="H118" i="262" s="1"/>
  <c r="K84" i="262"/>
  <c r="M76" i="262"/>
  <c r="M84" i="262" s="1"/>
  <c r="M13" i="261"/>
  <c r="M17" i="261"/>
  <c r="P9" i="276"/>
  <c r="P16" i="276"/>
  <c r="J37" i="276"/>
  <c r="N37" i="276"/>
  <c r="O61" i="276"/>
  <c r="P67" i="276"/>
  <c r="N38" i="272"/>
  <c r="M38" i="272"/>
  <c r="M18" i="263"/>
  <c r="M10" i="263"/>
  <c r="M13" i="263"/>
  <c r="M15" i="263"/>
  <c r="M17" i="263"/>
  <c r="I14" i="262"/>
  <c r="I23" i="262" s="1"/>
  <c r="M14" i="262"/>
  <c r="M23" i="262" s="1"/>
  <c r="F95" i="262"/>
  <c r="L39" i="262"/>
  <c r="L42" i="262" s="1"/>
  <c r="F12" i="260"/>
  <c r="F21" i="260" s="1"/>
  <c r="N12" i="260"/>
  <c r="N21" i="260" s="1"/>
  <c r="O51" i="260"/>
  <c r="I62" i="260"/>
  <c r="M62" i="260"/>
  <c r="I67" i="260"/>
  <c r="M67" i="260"/>
  <c r="O68" i="260"/>
  <c r="F71" i="260"/>
  <c r="L71" i="260"/>
  <c r="N71" i="260"/>
  <c r="O70" i="260"/>
  <c r="P18" i="276"/>
  <c r="P22" i="276"/>
  <c r="P8" i="276"/>
  <c r="P10" i="276"/>
  <c r="H71" i="276"/>
  <c r="H87" i="294"/>
  <c r="O10" i="294"/>
  <c r="G87" i="294"/>
  <c r="O63" i="292"/>
  <c r="O22" i="292"/>
  <c r="O39" i="292"/>
  <c r="O62" i="292"/>
  <c r="E94" i="286"/>
  <c r="H94" i="286"/>
  <c r="K94" i="286"/>
  <c r="N94" i="286" s="1"/>
  <c r="H152" i="286"/>
  <c r="H156" i="286" s="1"/>
  <c r="K152" i="286"/>
  <c r="M45" i="286"/>
  <c r="O45" i="286" s="1"/>
  <c r="M62" i="286"/>
  <c r="D94" i="286"/>
  <c r="F94" i="286" s="1"/>
  <c r="G94" i="286"/>
  <c r="I94" i="286" s="1"/>
  <c r="J94" i="286"/>
  <c r="G152" i="286"/>
  <c r="I152" i="286" s="1"/>
  <c r="J152" i="286"/>
  <c r="O51" i="262"/>
  <c r="O86" i="262"/>
  <c r="L95" i="262"/>
  <c r="N95" i="262"/>
  <c r="O105" i="262"/>
  <c r="O25" i="262"/>
  <c r="N39" i="262"/>
  <c r="O63" i="262"/>
  <c r="O91" i="262"/>
  <c r="O8" i="262"/>
  <c r="O13" i="262"/>
  <c r="O16" i="262"/>
  <c r="O21" i="262"/>
  <c r="O24" i="262"/>
  <c r="N76" i="262"/>
  <c r="O73" i="262"/>
  <c r="O75" i="262"/>
  <c r="O88" i="262"/>
  <c r="O90" i="262"/>
  <c r="O93" i="262"/>
  <c r="O107" i="262"/>
  <c r="O111" i="262"/>
  <c r="F117" i="262"/>
  <c r="O37" i="262"/>
  <c r="O50" i="262"/>
  <c r="O79" i="262"/>
  <c r="O80" i="262" s="1"/>
  <c r="O82" i="262"/>
  <c r="O85" i="262"/>
  <c r="O92" i="262"/>
  <c r="O94" i="262"/>
  <c r="O116" i="262"/>
  <c r="O49" i="260"/>
  <c r="O64" i="260"/>
  <c r="O9" i="260"/>
  <c r="O10" i="260"/>
  <c r="O13" i="260"/>
  <c r="O15" i="260"/>
  <c r="O18" i="260"/>
  <c r="O22" i="260"/>
  <c r="O24" i="260"/>
  <c r="O8" i="260"/>
  <c r="O11" i="260"/>
  <c r="O14" i="260"/>
  <c r="O16" i="260"/>
  <c r="O17" i="260"/>
  <c r="O19" i="260"/>
  <c r="F25" i="260"/>
  <c r="F28" i="260" s="1"/>
  <c r="O23" i="260"/>
  <c r="N25" i="260"/>
  <c r="O26" i="260"/>
  <c r="O48" i="260"/>
  <c r="O56" i="260"/>
  <c r="O65" i="260"/>
  <c r="O66" i="260"/>
  <c r="I71" i="260"/>
  <c r="M71" i="260"/>
  <c r="O90" i="260"/>
  <c r="O92" i="260"/>
  <c r="O94" i="260"/>
  <c r="I102" i="260"/>
  <c r="M102" i="260"/>
  <c r="O99" i="260"/>
  <c r="O101" i="260"/>
  <c r="F105" i="260"/>
  <c r="O107" i="260"/>
  <c r="O109" i="260"/>
  <c r="M26" i="302"/>
  <c r="O20" i="302"/>
  <c r="O21" i="302"/>
  <c r="O48" i="300"/>
  <c r="F49" i="300"/>
  <c r="O20" i="300"/>
  <c r="O39" i="302"/>
  <c r="N39" i="302"/>
  <c r="M39" i="302"/>
  <c r="M20" i="300"/>
  <c r="N21" i="300"/>
  <c r="M21" i="300"/>
  <c r="M48" i="300"/>
  <c r="E49" i="300"/>
  <c r="N49" i="300" s="1"/>
  <c r="M40" i="300"/>
  <c r="F40" i="300"/>
  <c r="F42" i="300" s="1"/>
  <c r="F43" i="300" s="1"/>
  <c r="E40" i="300"/>
  <c r="D47" i="298"/>
  <c r="N11" i="300"/>
  <c r="O26" i="300"/>
  <c r="M11" i="300"/>
  <c r="O11" i="300"/>
  <c r="M11" i="298"/>
  <c r="M26" i="298" s="1"/>
  <c r="O11" i="298"/>
  <c r="O26" i="298" s="1"/>
  <c r="N11" i="298"/>
  <c r="N26" i="298" s="1"/>
  <c r="O8" i="294"/>
  <c r="O21" i="294"/>
  <c r="O24" i="294"/>
  <c r="O26" i="294" s="1"/>
  <c r="O33" i="294"/>
  <c r="O74" i="294"/>
  <c r="O81" i="294"/>
  <c r="O82" i="294"/>
  <c r="O86" i="294"/>
  <c r="M8" i="293"/>
  <c r="M18" i="293" s="1"/>
  <c r="H68" i="292"/>
  <c r="L68" i="292"/>
  <c r="G68" i="292"/>
  <c r="M65" i="292"/>
  <c r="O67" i="292"/>
  <c r="O8" i="292"/>
  <c r="O15" i="292"/>
  <c r="O17" i="292" s="1"/>
  <c r="O18" i="292"/>
  <c r="O19" i="292" s="1"/>
  <c r="O20" i="292"/>
  <c r="O32" i="292"/>
  <c r="O34" i="292" s="1"/>
  <c r="O38" i="292"/>
  <c r="O40" i="292" s="1"/>
  <c r="O42" i="292"/>
  <c r="O59" i="292"/>
  <c r="O61" i="292" s="1"/>
  <c r="M9" i="291"/>
  <c r="M18" i="291" s="1"/>
  <c r="M14" i="288"/>
  <c r="O14" i="288" s="1"/>
  <c r="M9" i="287"/>
  <c r="M11" i="287" s="1"/>
  <c r="M8" i="285"/>
  <c r="M120" i="284"/>
  <c r="F142" i="284"/>
  <c r="F143" i="284" s="1"/>
  <c r="F144" i="284" s="1"/>
  <c r="L142" i="284"/>
  <c r="N142" i="284"/>
  <c r="I120" i="284"/>
  <c r="N120" i="284"/>
  <c r="I142" i="284"/>
  <c r="I146" i="284" s="1"/>
  <c r="F127" i="284"/>
  <c r="F128" i="284" s="1"/>
  <c r="F129" i="284" s="1"/>
  <c r="F130" i="284" s="1"/>
  <c r="O133" i="284"/>
  <c r="O137" i="284" s="1"/>
  <c r="O138" i="284"/>
  <c r="O141" i="284"/>
  <c r="O8" i="284"/>
  <c r="O24" i="284"/>
  <c r="O29" i="284" s="1"/>
  <c r="O39" i="284"/>
  <c r="O41" i="284" s="1"/>
  <c r="O50" i="284"/>
  <c r="O52" i="284" s="1"/>
  <c r="O53" i="284" s="1"/>
  <c r="O54" i="284"/>
  <c r="O56" i="284" s="1"/>
  <c r="O65" i="284"/>
  <c r="O69" i="284" s="1"/>
  <c r="O70" i="284"/>
  <c r="O78" i="284"/>
  <c r="O81" i="284" s="1"/>
  <c r="O98" i="284"/>
  <c r="O102" i="284"/>
  <c r="O104" i="284" s="1"/>
  <c r="O106" i="284"/>
  <c r="O108" i="284"/>
  <c r="O114" i="284"/>
  <c r="O119" i="284"/>
  <c r="M8" i="283"/>
  <c r="M25" i="283" s="1"/>
  <c r="O9" i="282"/>
  <c r="M9" i="281"/>
  <c r="M9" i="279"/>
  <c r="G67" i="278"/>
  <c r="J67" i="278"/>
  <c r="O15" i="276"/>
  <c r="M71" i="276"/>
  <c r="N15" i="276"/>
  <c r="P61" i="276"/>
  <c r="P21" i="276"/>
  <c r="P24" i="276" s="1"/>
  <c r="P32" i="276"/>
  <c r="P62" i="276"/>
  <c r="P68" i="276"/>
  <c r="P13" i="276"/>
  <c r="P38" i="276"/>
  <c r="P59" i="276"/>
  <c r="M8" i="275"/>
  <c r="M21" i="275" s="1"/>
  <c r="O26" i="274"/>
  <c r="O40" i="274"/>
  <c r="O43" i="274"/>
  <c r="O48" i="274"/>
  <c r="O8" i="274"/>
  <c r="O44" i="274"/>
  <c r="O17" i="274"/>
  <c r="O20" i="274"/>
  <c r="O21" i="274"/>
  <c r="O41" i="274"/>
  <c r="M8" i="273"/>
  <c r="M19" i="273" s="1"/>
  <c r="L48" i="272"/>
  <c r="O25" i="272"/>
  <c r="O41" i="272"/>
  <c r="M48" i="272"/>
  <c r="F10" i="272"/>
  <c r="L10" i="272"/>
  <c r="N19" i="272"/>
  <c r="O21" i="272"/>
  <c r="O31" i="272"/>
  <c r="O39" i="272"/>
  <c r="I44" i="272"/>
  <c r="I48" i="272" s="1"/>
  <c r="M44" i="272"/>
  <c r="H48" i="272"/>
  <c r="O8" i="272"/>
  <c r="I21" i="270"/>
  <c r="I25" i="270" s="1"/>
  <c r="D14" i="270"/>
  <c r="D21" i="270" s="1"/>
  <c r="D25" i="270" s="1"/>
  <c r="M13" i="270"/>
  <c r="M14" i="270" s="1"/>
  <c r="L21" i="270"/>
  <c r="L25" i="270" s="1"/>
  <c r="M11" i="270"/>
  <c r="O15" i="270"/>
  <c r="O18" i="270"/>
  <c r="O20" i="270" s="1"/>
  <c r="O22" i="270"/>
  <c r="O24" i="270" s="1"/>
  <c r="F11" i="270"/>
  <c r="O11" i="270" s="1"/>
  <c r="K10" i="269"/>
  <c r="I24" i="268"/>
  <c r="M13" i="268"/>
  <c r="L24" i="268"/>
  <c r="D24" i="268"/>
  <c r="M11" i="268"/>
  <c r="O12" i="268"/>
  <c r="O14" i="268"/>
  <c r="O17" i="268"/>
  <c r="O19" i="268" s="1"/>
  <c r="O21" i="268"/>
  <c r="O23" i="268" s="1"/>
  <c r="F11" i="268"/>
  <c r="M8" i="267"/>
  <c r="M10" i="267" s="1"/>
  <c r="O18" i="266"/>
  <c r="F49" i="266"/>
  <c r="L49" i="266"/>
  <c r="L114" i="266" s="1"/>
  <c r="G114" i="266"/>
  <c r="O86" i="266"/>
  <c r="O38" i="266"/>
  <c r="I49" i="266"/>
  <c r="O69" i="266"/>
  <c r="O73" i="266"/>
  <c r="O79" i="266"/>
  <c r="O108" i="266"/>
  <c r="O23" i="266"/>
  <c r="M45" i="266"/>
  <c r="M49" i="266" s="1"/>
  <c r="O46" i="266"/>
  <c r="K49" i="266"/>
  <c r="I66" i="266"/>
  <c r="O66" i="266" s="1"/>
  <c r="M86" i="266"/>
  <c r="O95" i="266"/>
  <c r="O97" i="266"/>
  <c r="O110" i="266"/>
  <c r="M113" i="266"/>
  <c r="O113" i="266"/>
  <c r="O8" i="266"/>
  <c r="O19" i="266"/>
  <c r="O40" i="266"/>
  <c r="O54" i="266"/>
  <c r="O67" i="266"/>
  <c r="O71" i="266"/>
  <c r="O74" i="266"/>
  <c r="O77" i="266"/>
  <c r="O80" i="266"/>
  <c r="O84" i="266"/>
  <c r="O102" i="266"/>
  <c r="M8" i="265"/>
  <c r="M23" i="265" s="1"/>
  <c r="O16" i="264"/>
  <c r="O110" i="264"/>
  <c r="O120" i="264"/>
  <c r="O39" i="264"/>
  <c r="L50" i="264"/>
  <c r="L126" i="264" s="1"/>
  <c r="N50" i="264"/>
  <c r="O75" i="264"/>
  <c r="O82" i="264"/>
  <c r="O8" i="264"/>
  <c r="O23" i="264"/>
  <c r="F46" i="264"/>
  <c r="F50" i="264" s="1"/>
  <c r="F126" i="264" s="1"/>
  <c r="O47" i="264"/>
  <c r="O50" i="264" s="1"/>
  <c r="O52" i="264"/>
  <c r="O86" i="264"/>
  <c r="O90" i="264"/>
  <c r="O92" i="264" s="1"/>
  <c r="N110" i="264"/>
  <c r="O114" i="264"/>
  <c r="O115" i="264"/>
  <c r="O122" i="264"/>
  <c r="M125" i="264"/>
  <c r="O125" i="264"/>
  <c r="O58" i="264"/>
  <c r="O77" i="264"/>
  <c r="O80" i="264"/>
  <c r="O83" i="264"/>
  <c r="O85" i="264" s="1"/>
  <c r="O118" i="264"/>
  <c r="M8" i="263"/>
  <c r="M23" i="263" s="1"/>
  <c r="I42" i="262"/>
  <c r="M42" i="262"/>
  <c r="F42" i="262"/>
  <c r="N42" i="262"/>
  <c r="O11" i="262"/>
  <c r="O18" i="262"/>
  <c r="O19" i="262"/>
  <c r="O36" i="262"/>
  <c r="O39" i="262" s="1"/>
  <c r="O40" i="262"/>
  <c r="O48" i="262"/>
  <c r="O62" i="262"/>
  <c r="O72" i="262"/>
  <c r="O77" i="262"/>
  <c r="O81" i="262"/>
  <c r="O87" i="262"/>
  <c r="O104" i="262"/>
  <c r="O110" i="262"/>
  <c r="O115" i="262"/>
  <c r="M8" i="261"/>
  <c r="M26" i="261" s="1"/>
  <c r="O25" i="260"/>
  <c r="L12" i="260"/>
  <c r="L21" i="260" s="1"/>
  <c r="L25" i="260"/>
  <c r="L28" i="260" s="1"/>
  <c r="O46" i="260"/>
  <c r="O50" i="260" s="1"/>
  <c r="O55" i="260"/>
  <c r="O59" i="260" s="1"/>
  <c r="O60" i="260"/>
  <c r="O62" i="260" s="1"/>
  <c r="O63" i="260"/>
  <c r="O69" i="260"/>
  <c r="O71" i="260" s="1"/>
  <c r="O88" i="260"/>
  <c r="O89" i="260"/>
  <c r="O97" i="260"/>
  <c r="O102" i="260" s="1"/>
  <c r="O103" i="260"/>
  <c r="O108" i="260"/>
  <c r="O110" i="260" s="1"/>
  <c r="G26" i="259"/>
  <c r="O119" i="258"/>
  <c r="N119" i="258"/>
  <c r="M119" i="258"/>
  <c r="O107" i="258"/>
  <c r="N107" i="258"/>
  <c r="M107" i="258"/>
  <c r="L102" i="258"/>
  <c r="K102" i="258"/>
  <c r="J102" i="258"/>
  <c r="I102" i="258"/>
  <c r="H102" i="258"/>
  <c r="G102" i="258"/>
  <c r="L98" i="258"/>
  <c r="K98" i="258"/>
  <c r="J98" i="258"/>
  <c r="I98" i="258"/>
  <c r="H98" i="258"/>
  <c r="G98" i="258"/>
  <c r="F98" i="258"/>
  <c r="E98" i="258"/>
  <c r="D98" i="258"/>
  <c r="O97" i="258"/>
  <c r="N97" i="258"/>
  <c r="M97" i="258"/>
  <c r="O96" i="258"/>
  <c r="N96" i="258"/>
  <c r="M96" i="258"/>
  <c r="L88" i="258"/>
  <c r="K88" i="258"/>
  <c r="J88" i="258"/>
  <c r="I88" i="258"/>
  <c r="H88" i="258"/>
  <c r="G88" i="258"/>
  <c r="F88" i="258"/>
  <c r="O87" i="258"/>
  <c r="N87" i="258"/>
  <c r="M87" i="258"/>
  <c r="O86" i="258"/>
  <c r="O85" i="258"/>
  <c r="O84" i="258"/>
  <c r="O83" i="258"/>
  <c r="L77" i="258"/>
  <c r="K77" i="258"/>
  <c r="J77" i="258"/>
  <c r="I77" i="258"/>
  <c r="H77" i="258"/>
  <c r="G77" i="258"/>
  <c r="F77" i="258"/>
  <c r="E77" i="258"/>
  <c r="D77" i="258"/>
  <c r="O76" i="258"/>
  <c r="N76" i="258"/>
  <c r="M76" i="258"/>
  <c r="O75" i="258"/>
  <c r="N75" i="258"/>
  <c r="M75" i="258"/>
  <c r="O74" i="258"/>
  <c r="N74" i="258"/>
  <c r="M74" i="258"/>
  <c r="L64" i="258"/>
  <c r="K64" i="258"/>
  <c r="J64" i="258"/>
  <c r="I64" i="258"/>
  <c r="H64" i="258"/>
  <c r="G64" i="258"/>
  <c r="F64" i="258"/>
  <c r="E64" i="258"/>
  <c r="D64" i="258"/>
  <c r="O63" i="258"/>
  <c r="N63" i="258"/>
  <c r="M63" i="258"/>
  <c r="O62" i="258"/>
  <c r="N62" i="258"/>
  <c r="M62" i="258"/>
  <c r="O61" i="258"/>
  <c r="N61" i="258"/>
  <c r="M61" i="258"/>
  <c r="O60" i="258"/>
  <c r="N60" i="258"/>
  <c r="M60" i="258"/>
  <c r="L59" i="258"/>
  <c r="K59" i="258"/>
  <c r="J59" i="258"/>
  <c r="I59" i="258"/>
  <c r="H59" i="258"/>
  <c r="G59" i="258"/>
  <c r="L55" i="258"/>
  <c r="K55" i="258"/>
  <c r="J55" i="258"/>
  <c r="I55" i="258"/>
  <c r="H55" i="258"/>
  <c r="G55" i="258"/>
  <c r="F55" i="258"/>
  <c r="E55" i="258"/>
  <c r="D55" i="258"/>
  <c r="O54" i="258"/>
  <c r="N54" i="258"/>
  <c r="M54" i="258"/>
  <c r="O53" i="258"/>
  <c r="N53" i="258"/>
  <c r="M53" i="258"/>
  <c r="O52" i="258"/>
  <c r="N52" i="258"/>
  <c r="M52" i="258"/>
  <c r="L45" i="258"/>
  <c r="K45" i="258"/>
  <c r="J45" i="258"/>
  <c r="I45" i="258"/>
  <c r="H45" i="258"/>
  <c r="G45" i="258"/>
  <c r="F45" i="258"/>
  <c r="E45" i="258"/>
  <c r="D45" i="258"/>
  <c r="O44" i="258"/>
  <c r="N44" i="258"/>
  <c r="M44" i="258"/>
  <c r="O43" i="258"/>
  <c r="N43" i="258"/>
  <c r="M43" i="258"/>
  <c r="O42" i="258"/>
  <c r="N42" i="258"/>
  <c r="M42" i="258"/>
  <c r="O40" i="258"/>
  <c r="N40" i="258"/>
  <c r="M40" i="258"/>
  <c r="L39" i="258"/>
  <c r="K39" i="258"/>
  <c r="J39" i="258"/>
  <c r="I39" i="258"/>
  <c r="H39" i="258"/>
  <c r="G39" i="258"/>
  <c r="F39" i="258"/>
  <c r="O38" i="258"/>
  <c r="O37" i="258"/>
  <c r="O36" i="258"/>
  <c r="O35" i="258"/>
  <c r="L34" i="258"/>
  <c r="K34" i="258"/>
  <c r="J34" i="258"/>
  <c r="I34" i="258"/>
  <c r="H34" i="258"/>
  <c r="G34" i="258"/>
  <c r="E34" i="258"/>
  <c r="D34" i="258"/>
  <c r="O32" i="258"/>
  <c r="N32" i="258"/>
  <c r="M32" i="258"/>
  <c r="O31" i="258"/>
  <c r="N31" i="258"/>
  <c r="M31" i="258"/>
  <c r="O30" i="258"/>
  <c r="N30" i="258"/>
  <c r="M30" i="258"/>
  <c r="L22" i="258"/>
  <c r="K22" i="258"/>
  <c r="J22" i="258"/>
  <c r="I22" i="258"/>
  <c r="H22" i="258"/>
  <c r="G22" i="258"/>
  <c r="F22" i="258"/>
  <c r="E22" i="258"/>
  <c r="D22" i="258"/>
  <c r="O21" i="258"/>
  <c r="N21" i="258"/>
  <c r="M21" i="258"/>
  <c r="O20" i="258"/>
  <c r="N20" i="258"/>
  <c r="M20" i="258"/>
  <c r="O19" i="258"/>
  <c r="N19" i="258"/>
  <c r="M19" i="258"/>
  <c r="L18" i="258"/>
  <c r="K18" i="258"/>
  <c r="J18" i="258"/>
  <c r="I18" i="258"/>
  <c r="H18" i="258"/>
  <c r="G18" i="258"/>
  <c r="F18" i="258"/>
  <c r="E18" i="258"/>
  <c r="D18" i="258"/>
  <c r="O17" i="258"/>
  <c r="N17" i="258"/>
  <c r="M17" i="258"/>
  <c r="O16" i="258"/>
  <c r="N16" i="258"/>
  <c r="M16" i="258"/>
  <c r="L15" i="258"/>
  <c r="K15" i="258"/>
  <c r="J15" i="258"/>
  <c r="I15" i="258"/>
  <c r="H15" i="258"/>
  <c r="G15" i="258"/>
  <c r="F15" i="258"/>
  <c r="E15" i="258"/>
  <c r="D15" i="258"/>
  <c r="O14" i="258"/>
  <c r="N14" i="258"/>
  <c r="M14" i="258"/>
  <c r="O13" i="258"/>
  <c r="N13" i="258"/>
  <c r="M13" i="258"/>
  <c r="O12" i="258"/>
  <c r="N12" i="258"/>
  <c r="M12" i="258"/>
  <c r="L11" i="258"/>
  <c r="K11" i="258"/>
  <c r="J11" i="258"/>
  <c r="I11" i="258"/>
  <c r="H11" i="258"/>
  <c r="G11" i="258"/>
  <c r="F11" i="258"/>
  <c r="E11" i="258"/>
  <c r="D11" i="258"/>
  <c r="O10" i="258"/>
  <c r="N10" i="258"/>
  <c r="M10" i="258"/>
  <c r="O9" i="258"/>
  <c r="N9" i="258"/>
  <c r="M9" i="258"/>
  <c r="O8" i="258"/>
  <c r="N8" i="258"/>
  <c r="M8" i="258"/>
  <c r="M37" i="257"/>
  <c r="M38" i="257" s="1"/>
  <c r="L37" i="257"/>
  <c r="L38" i="257" s="1"/>
  <c r="K37" i="257"/>
  <c r="K38" i="257" s="1"/>
  <c r="J22" i="257"/>
  <c r="I22" i="257"/>
  <c r="H22" i="257"/>
  <c r="G22" i="257"/>
  <c r="F22" i="257"/>
  <c r="E22" i="257"/>
  <c r="D22" i="257"/>
  <c r="C22" i="257"/>
  <c r="B22" i="257"/>
  <c r="M21" i="257"/>
  <c r="L21" i="257"/>
  <c r="K21" i="257"/>
  <c r="M20" i="257"/>
  <c r="L20" i="257"/>
  <c r="K20" i="257"/>
  <c r="M19" i="257"/>
  <c r="L19" i="257"/>
  <c r="K19" i="257"/>
  <c r="M18" i="257"/>
  <c r="L18" i="257"/>
  <c r="K18" i="257"/>
  <c r="M17" i="257"/>
  <c r="L17" i="257"/>
  <c r="K17" i="257"/>
  <c r="M16" i="257"/>
  <c r="L16" i="257"/>
  <c r="K16" i="257"/>
  <c r="M15" i="257"/>
  <c r="L15" i="257"/>
  <c r="K15" i="257"/>
  <c r="M14" i="257"/>
  <c r="L14" i="257"/>
  <c r="K14" i="257"/>
  <c r="M13" i="257"/>
  <c r="L13" i="257"/>
  <c r="K13" i="257"/>
  <c r="M12" i="257"/>
  <c r="L12" i="257"/>
  <c r="K12" i="257"/>
  <c r="M11" i="257"/>
  <c r="L11" i="257"/>
  <c r="K11" i="257"/>
  <c r="M10" i="257"/>
  <c r="L10" i="257"/>
  <c r="K10" i="257"/>
  <c r="M9" i="257"/>
  <c r="L9" i="257"/>
  <c r="K9" i="257"/>
  <c r="M8" i="257"/>
  <c r="L8" i="257"/>
  <c r="K8" i="257"/>
  <c r="L13" i="256"/>
  <c r="K13" i="256"/>
  <c r="J13" i="256"/>
  <c r="I13" i="256"/>
  <c r="H13" i="256"/>
  <c r="G13" i="256"/>
  <c r="F13" i="256"/>
  <c r="E13" i="256"/>
  <c r="D13" i="256"/>
  <c r="O12" i="256"/>
  <c r="O13" i="256" s="1"/>
  <c r="N12" i="256"/>
  <c r="N13" i="256" s="1"/>
  <c r="M12" i="256"/>
  <c r="M13" i="256" s="1"/>
  <c r="L97" i="255"/>
  <c r="K97" i="255"/>
  <c r="J97" i="255"/>
  <c r="I97" i="255"/>
  <c r="H97" i="255"/>
  <c r="G97" i="255"/>
  <c r="K94" i="255"/>
  <c r="K102" i="255" s="1"/>
  <c r="J94" i="255"/>
  <c r="J102" i="255" s="1"/>
  <c r="I94" i="255"/>
  <c r="I102" i="255" s="1"/>
  <c r="H94" i="255"/>
  <c r="H102" i="255" s="1"/>
  <c r="G94" i="255"/>
  <c r="G102" i="255" s="1"/>
  <c r="F94" i="255"/>
  <c r="E94" i="255"/>
  <c r="D94" i="255"/>
  <c r="O93" i="255"/>
  <c r="N93" i="255"/>
  <c r="M93" i="255"/>
  <c r="O92" i="255"/>
  <c r="N92" i="255"/>
  <c r="M92" i="255"/>
  <c r="L91" i="255"/>
  <c r="K91" i="255"/>
  <c r="J91" i="255"/>
  <c r="I91" i="255"/>
  <c r="H91" i="255"/>
  <c r="G91" i="255"/>
  <c r="F91" i="255"/>
  <c r="E91" i="255"/>
  <c r="D91" i="255"/>
  <c r="O90" i="255"/>
  <c r="N90" i="255"/>
  <c r="M90" i="255"/>
  <c r="O89" i="255"/>
  <c r="N89" i="255"/>
  <c r="M89" i="255"/>
  <c r="O88" i="255"/>
  <c r="N88" i="255"/>
  <c r="M88" i="255"/>
  <c r="L76" i="255"/>
  <c r="K76" i="255"/>
  <c r="J76" i="255"/>
  <c r="I76" i="255"/>
  <c r="H76" i="255"/>
  <c r="G76" i="255"/>
  <c r="L72" i="255"/>
  <c r="K72" i="255"/>
  <c r="J72" i="255"/>
  <c r="I72" i="255"/>
  <c r="H72" i="255"/>
  <c r="G72" i="255"/>
  <c r="F72" i="255"/>
  <c r="F73" i="255" s="1"/>
  <c r="F74" i="255" s="1"/>
  <c r="F75" i="255" s="1"/>
  <c r="O75" i="255" s="1"/>
  <c r="E72" i="255"/>
  <c r="D72" i="255"/>
  <c r="D73" i="255" s="1"/>
  <c r="D74" i="255" s="1"/>
  <c r="D75" i="255" s="1"/>
  <c r="M75" i="255" s="1"/>
  <c r="O71" i="255"/>
  <c r="N71" i="255"/>
  <c r="M71" i="255"/>
  <c r="O70" i="255"/>
  <c r="N70" i="255"/>
  <c r="M70" i="255"/>
  <c r="O69" i="255"/>
  <c r="N69" i="255"/>
  <c r="M69" i="255"/>
  <c r="L68" i="255"/>
  <c r="K68" i="255"/>
  <c r="J68" i="255"/>
  <c r="I68" i="255"/>
  <c r="H68" i="255"/>
  <c r="G68" i="255"/>
  <c r="F68" i="255"/>
  <c r="E68" i="255"/>
  <c r="D68" i="255"/>
  <c r="O67" i="255"/>
  <c r="N67" i="255"/>
  <c r="M67" i="255"/>
  <c r="O66" i="255"/>
  <c r="N66" i="255"/>
  <c r="M66" i="255"/>
  <c r="O65" i="255"/>
  <c r="N65" i="255"/>
  <c r="M65" i="255"/>
  <c r="L64" i="255"/>
  <c r="K64" i="255"/>
  <c r="J64" i="255"/>
  <c r="I64" i="255"/>
  <c r="H64" i="255"/>
  <c r="G64" i="255"/>
  <c r="F64" i="255"/>
  <c r="E64" i="255"/>
  <c r="D64" i="255"/>
  <c r="O63" i="255"/>
  <c r="N63" i="255"/>
  <c r="M63" i="255"/>
  <c r="O62" i="255"/>
  <c r="N62" i="255"/>
  <c r="M62" i="255"/>
  <c r="O61" i="255"/>
  <c r="N61" i="255"/>
  <c r="M61" i="255"/>
  <c r="L53" i="255"/>
  <c r="K53" i="255"/>
  <c r="J53" i="255"/>
  <c r="I53" i="255"/>
  <c r="H53" i="255"/>
  <c r="G53" i="255"/>
  <c r="F53" i="255"/>
  <c r="E53" i="255"/>
  <c r="D53" i="255"/>
  <c r="O52" i="255"/>
  <c r="N52" i="255"/>
  <c r="M52" i="255"/>
  <c r="O51" i="255"/>
  <c r="N51" i="255"/>
  <c r="M51" i="255"/>
  <c r="O50" i="255"/>
  <c r="N50" i="255"/>
  <c r="M50" i="255"/>
  <c r="L49" i="255"/>
  <c r="K49" i="255"/>
  <c r="J49" i="255"/>
  <c r="I49" i="255"/>
  <c r="H49" i="255"/>
  <c r="G49" i="255"/>
  <c r="F49" i="255"/>
  <c r="E49" i="255"/>
  <c r="D49" i="255"/>
  <c r="O48" i="255"/>
  <c r="N48" i="255"/>
  <c r="M48" i="255"/>
  <c r="O47" i="255"/>
  <c r="N47" i="255"/>
  <c r="M47" i="255"/>
  <c r="O46" i="255"/>
  <c r="N46" i="255"/>
  <c r="M46" i="255"/>
  <c r="L45" i="255"/>
  <c r="K45" i="255"/>
  <c r="J45" i="255"/>
  <c r="I45" i="255"/>
  <c r="H45" i="255"/>
  <c r="G45" i="255"/>
  <c r="L40" i="255"/>
  <c r="K40" i="255"/>
  <c r="J40" i="255"/>
  <c r="I40" i="255"/>
  <c r="H40" i="255"/>
  <c r="G40" i="255"/>
  <c r="F40" i="255"/>
  <c r="E40" i="255"/>
  <c r="D40" i="255"/>
  <c r="O39" i="255"/>
  <c r="O38" i="255"/>
  <c r="O37" i="255"/>
  <c r="O36" i="255"/>
  <c r="N36" i="255"/>
  <c r="N40" i="255" s="1"/>
  <c r="M36" i="255"/>
  <c r="M40" i="255" s="1"/>
  <c r="L23" i="255"/>
  <c r="K23" i="255"/>
  <c r="J23" i="255"/>
  <c r="I23" i="255"/>
  <c r="H23" i="255"/>
  <c r="G23" i="255"/>
  <c r="F23" i="255"/>
  <c r="E23" i="255"/>
  <c r="D23" i="255"/>
  <c r="O22" i="255"/>
  <c r="N22" i="255"/>
  <c r="M22" i="255"/>
  <c r="O21" i="255"/>
  <c r="N21" i="255"/>
  <c r="M21" i="255"/>
  <c r="O20" i="255"/>
  <c r="N20" i="255"/>
  <c r="M20" i="255"/>
  <c r="L19" i="255"/>
  <c r="K19" i="255"/>
  <c r="J19" i="255"/>
  <c r="I19" i="255"/>
  <c r="H19" i="255"/>
  <c r="G19" i="255"/>
  <c r="F19" i="255"/>
  <c r="E19" i="255"/>
  <c r="D19" i="255"/>
  <c r="O18" i="255"/>
  <c r="N18" i="255"/>
  <c r="M18" i="255"/>
  <c r="O17" i="255"/>
  <c r="N17" i="255"/>
  <c r="M17" i="255"/>
  <c r="L16" i="255"/>
  <c r="K16" i="255"/>
  <c r="J16" i="255"/>
  <c r="I16" i="255"/>
  <c r="H16" i="255"/>
  <c r="G16" i="255"/>
  <c r="F16" i="255"/>
  <c r="O15" i="255"/>
  <c r="N15" i="255"/>
  <c r="M15" i="255"/>
  <c r="O14" i="255"/>
  <c r="N14" i="255"/>
  <c r="M14" i="255"/>
  <c r="O13" i="255"/>
  <c r="L12" i="255"/>
  <c r="K12" i="255"/>
  <c r="J12" i="255"/>
  <c r="I12" i="255"/>
  <c r="H12" i="255"/>
  <c r="G12" i="255"/>
  <c r="F12" i="255"/>
  <c r="E12" i="255"/>
  <c r="D12" i="255"/>
  <c r="O11" i="255"/>
  <c r="N11" i="255"/>
  <c r="M11" i="255"/>
  <c r="O10" i="255"/>
  <c r="N10" i="255"/>
  <c r="M10" i="255"/>
  <c r="O9" i="255"/>
  <c r="N9" i="255"/>
  <c r="M9" i="255"/>
  <c r="J10" i="254"/>
  <c r="I10" i="254"/>
  <c r="H10" i="254"/>
  <c r="G10" i="254"/>
  <c r="F10" i="254"/>
  <c r="E10" i="254"/>
  <c r="D10" i="254"/>
  <c r="C10" i="254"/>
  <c r="B10" i="254"/>
  <c r="M9" i="254"/>
  <c r="M10" i="254" s="1"/>
  <c r="L9" i="254"/>
  <c r="L10" i="254" s="1"/>
  <c r="K9" i="254"/>
  <c r="K10" i="254" s="1"/>
  <c r="J22" i="253"/>
  <c r="I22" i="253"/>
  <c r="H22" i="253"/>
  <c r="G22" i="253"/>
  <c r="F22" i="253"/>
  <c r="E22" i="253"/>
  <c r="D22" i="253"/>
  <c r="C22" i="253"/>
  <c r="B22" i="253"/>
  <c r="M21" i="253"/>
  <c r="L21" i="253"/>
  <c r="K21" i="253"/>
  <c r="M20" i="253"/>
  <c r="L20" i="253"/>
  <c r="K20" i="253"/>
  <c r="M19" i="253"/>
  <c r="L19" i="253"/>
  <c r="K19" i="253"/>
  <c r="M18" i="253"/>
  <c r="L18" i="253"/>
  <c r="K18" i="253"/>
  <c r="M17" i="253"/>
  <c r="L17" i="253"/>
  <c r="K17" i="253"/>
  <c r="M16" i="253"/>
  <c r="L16" i="253"/>
  <c r="K16" i="253"/>
  <c r="M15" i="253"/>
  <c r="L15" i="253"/>
  <c r="K15" i="253"/>
  <c r="M14" i="253"/>
  <c r="L14" i="253"/>
  <c r="K14" i="253"/>
  <c r="M13" i="253"/>
  <c r="L13" i="253"/>
  <c r="K13" i="253"/>
  <c r="M12" i="253"/>
  <c r="L12" i="253"/>
  <c r="K12" i="253"/>
  <c r="M11" i="253"/>
  <c r="L11" i="253"/>
  <c r="K11" i="253"/>
  <c r="M10" i="253"/>
  <c r="L10" i="253"/>
  <c r="K10" i="253"/>
  <c r="M9" i="253"/>
  <c r="L9" i="253"/>
  <c r="K9" i="253"/>
  <c r="M8" i="253"/>
  <c r="L8" i="253"/>
  <c r="K8" i="253"/>
  <c r="L10" i="252"/>
  <c r="K10" i="252"/>
  <c r="J10" i="252"/>
  <c r="I10" i="252"/>
  <c r="H10" i="252"/>
  <c r="G10" i="252"/>
  <c r="F10" i="252"/>
  <c r="E10" i="252"/>
  <c r="D10" i="252"/>
  <c r="O9" i="252"/>
  <c r="N9" i="252"/>
  <c r="M9" i="252"/>
  <c r="N10" i="252"/>
  <c r="J11" i="250"/>
  <c r="I11" i="250"/>
  <c r="H11" i="250"/>
  <c r="G11" i="250"/>
  <c r="F11" i="250"/>
  <c r="E11" i="250"/>
  <c r="D11" i="250"/>
  <c r="C11" i="250"/>
  <c r="B11" i="250"/>
  <c r="M10" i="250"/>
  <c r="L10" i="250"/>
  <c r="K10" i="250"/>
  <c r="K11" i="250" s="1"/>
  <c r="L11" i="250"/>
  <c r="J21" i="249"/>
  <c r="I21" i="249"/>
  <c r="H21" i="249"/>
  <c r="G21" i="249"/>
  <c r="F21" i="249"/>
  <c r="E21" i="249"/>
  <c r="D21" i="249"/>
  <c r="C21" i="249"/>
  <c r="B21" i="249"/>
  <c r="M20" i="249"/>
  <c r="L20" i="249"/>
  <c r="K20" i="249"/>
  <c r="M19" i="249"/>
  <c r="L19" i="249"/>
  <c r="K19" i="249"/>
  <c r="M18" i="249"/>
  <c r="L18" i="249"/>
  <c r="K18" i="249"/>
  <c r="M17" i="249"/>
  <c r="L17" i="249"/>
  <c r="K17" i="249"/>
  <c r="M16" i="249"/>
  <c r="L16" i="249"/>
  <c r="K16" i="249"/>
  <c r="M15" i="249"/>
  <c r="L15" i="249"/>
  <c r="K15" i="249"/>
  <c r="M14" i="249"/>
  <c r="L14" i="249"/>
  <c r="K14" i="249"/>
  <c r="M13" i="249"/>
  <c r="L13" i="249"/>
  <c r="K13" i="249"/>
  <c r="M12" i="249"/>
  <c r="L12" i="249"/>
  <c r="K12" i="249"/>
  <c r="M11" i="249"/>
  <c r="L11" i="249"/>
  <c r="K11" i="249"/>
  <c r="M10" i="249"/>
  <c r="L10" i="249"/>
  <c r="K10" i="249"/>
  <c r="M9" i="249"/>
  <c r="L9" i="249"/>
  <c r="K9" i="249"/>
  <c r="M8" i="249"/>
  <c r="L8" i="249"/>
  <c r="K8" i="249"/>
  <c r="L155" i="247"/>
  <c r="K155" i="247"/>
  <c r="J155" i="247"/>
  <c r="I155" i="247"/>
  <c r="H155" i="247"/>
  <c r="G155" i="247"/>
  <c r="L152" i="247"/>
  <c r="K152" i="247"/>
  <c r="J152" i="247"/>
  <c r="H152" i="247"/>
  <c r="G152" i="247"/>
  <c r="L141" i="247"/>
  <c r="L149" i="247" s="1"/>
  <c r="K141" i="247"/>
  <c r="K149" i="247" s="1"/>
  <c r="J141" i="247"/>
  <c r="J149" i="247" s="1"/>
  <c r="I141" i="247"/>
  <c r="I149" i="247" s="1"/>
  <c r="H141" i="247"/>
  <c r="H149" i="247" s="1"/>
  <c r="G141" i="247"/>
  <c r="G149" i="247" s="1"/>
  <c r="F141" i="247"/>
  <c r="E141" i="247"/>
  <c r="D141" i="247"/>
  <c r="O140" i="247"/>
  <c r="N140" i="247"/>
  <c r="M140" i="247"/>
  <c r="O139" i="247"/>
  <c r="N139" i="247"/>
  <c r="M139" i="247"/>
  <c r="K121" i="247"/>
  <c r="K122" i="247" s="1"/>
  <c r="J121" i="247"/>
  <c r="I121" i="247"/>
  <c r="I122" i="247" s="1"/>
  <c r="H121" i="247"/>
  <c r="H122" i="247" s="1"/>
  <c r="G121" i="247"/>
  <c r="G122" i="247" s="1"/>
  <c r="F121" i="247"/>
  <c r="F122" i="247" s="1"/>
  <c r="E121" i="247"/>
  <c r="E122" i="247" s="1"/>
  <c r="D121" i="247"/>
  <c r="D122" i="247" s="1"/>
  <c r="O120" i="247"/>
  <c r="N120" i="247"/>
  <c r="O119" i="247"/>
  <c r="N119" i="247"/>
  <c r="O118" i="247"/>
  <c r="N118" i="247"/>
  <c r="O117" i="247"/>
  <c r="N117" i="247"/>
  <c r="O116" i="247"/>
  <c r="N116" i="247"/>
  <c r="O115" i="247"/>
  <c r="N115" i="247"/>
  <c r="O114" i="247"/>
  <c r="N114" i="247"/>
  <c r="O113" i="247"/>
  <c r="N113" i="247"/>
  <c r="O112" i="247"/>
  <c r="N112" i="247"/>
  <c r="O111" i="247"/>
  <c r="N111" i="247"/>
  <c r="O110" i="247"/>
  <c r="N110" i="247"/>
  <c r="O109" i="247"/>
  <c r="N109" i="247"/>
  <c r="L100" i="247"/>
  <c r="K100" i="247"/>
  <c r="J100" i="247"/>
  <c r="I100" i="247"/>
  <c r="F100" i="247"/>
  <c r="O99" i="247"/>
  <c r="O98" i="247"/>
  <c r="O97" i="247"/>
  <c r="L96" i="247"/>
  <c r="K96" i="247"/>
  <c r="J96" i="247"/>
  <c r="I96" i="247"/>
  <c r="H96" i="247"/>
  <c r="H97" i="247" s="1"/>
  <c r="H98" i="247" s="1"/>
  <c r="H99" i="247" s="1"/>
  <c r="G96" i="247"/>
  <c r="G97" i="247" s="1"/>
  <c r="G98" i="247" s="1"/>
  <c r="G99" i="247" s="1"/>
  <c r="F96" i="247"/>
  <c r="O95" i="247"/>
  <c r="L89" i="247"/>
  <c r="K89" i="247"/>
  <c r="J89" i="247"/>
  <c r="I89" i="247"/>
  <c r="H89" i="247"/>
  <c r="G89" i="247"/>
  <c r="F89" i="247"/>
  <c r="E89" i="247"/>
  <c r="D89" i="247"/>
  <c r="O88" i="247"/>
  <c r="N88" i="247"/>
  <c r="M88" i="247"/>
  <c r="O87" i="247"/>
  <c r="N87" i="247"/>
  <c r="M87" i="247"/>
  <c r="O86" i="247"/>
  <c r="N86" i="247"/>
  <c r="M86" i="247"/>
  <c r="O85" i="247"/>
  <c r="N85" i="247"/>
  <c r="M85" i="247"/>
  <c r="O84" i="247"/>
  <c r="N84" i="247"/>
  <c r="M84" i="247"/>
  <c r="O83" i="247"/>
  <c r="N83" i="247"/>
  <c r="M83" i="247"/>
  <c r="O72" i="247"/>
  <c r="N72" i="247"/>
  <c r="M72" i="247"/>
  <c r="O71" i="247"/>
  <c r="N71" i="247"/>
  <c r="M71" i="247"/>
  <c r="O69" i="247"/>
  <c r="N69" i="247"/>
  <c r="M69" i="247"/>
  <c r="O68" i="247"/>
  <c r="N68" i="247"/>
  <c r="M68" i="247"/>
  <c r="O66" i="247"/>
  <c r="N66" i="247"/>
  <c r="M66" i="247"/>
  <c r="K59" i="247"/>
  <c r="K65" i="247" s="1"/>
  <c r="J59" i="247"/>
  <c r="J65" i="247" s="1"/>
  <c r="I59" i="247"/>
  <c r="I65" i="247" s="1"/>
  <c r="H59" i="247"/>
  <c r="H65" i="247" s="1"/>
  <c r="G59" i="247"/>
  <c r="G65" i="247" s="1"/>
  <c r="K39" i="247"/>
  <c r="J39" i="247"/>
  <c r="I39" i="247"/>
  <c r="H39" i="247"/>
  <c r="G39" i="247"/>
  <c r="K36" i="247"/>
  <c r="J36" i="247"/>
  <c r="I36" i="247"/>
  <c r="H36" i="247"/>
  <c r="G36" i="247"/>
  <c r="O33" i="247"/>
  <c r="N33" i="247"/>
  <c r="M33" i="247"/>
  <c r="O21" i="247"/>
  <c r="L15" i="247"/>
  <c r="K15" i="247"/>
  <c r="J15" i="247"/>
  <c r="I15" i="247"/>
  <c r="H15" i="247"/>
  <c r="G15" i="247"/>
  <c r="F15" i="247"/>
  <c r="E15" i="247"/>
  <c r="D15" i="247"/>
  <c r="O14" i="247"/>
  <c r="N14" i="247"/>
  <c r="M14" i="247"/>
  <c r="O13" i="247"/>
  <c r="N13" i="247"/>
  <c r="M13" i="247"/>
  <c r="L12" i="247"/>
  <c r="K12" i="247"/>
  <c r="J12" i="247"/>
  <c r="I12" i="247"/>
  <c r="H12" i="247"/>
  <c r="G12" i="247"/>
  <c r="F12" i="247"/>
  <c r="E12" i="247"/>
  <c r="D12" i="247"/>
  <c r="O11" i="247"/>
  <c r="N11" i="247"/>
  <c r="M11" i="247"/>
  <c r="O10" i="247"/>
  <c r="N10" i="247"/>
  <c r="M10" i="247"/>
  <c r="O9" i="247"/>
  <c r="N9" i="247"/>
  <c r="M9" i="247"/>
  <c r="O8" i="247"/>
  <c r="N8" i="247"/>
  <c r="M8" i="247"/>
  <c r="J21" i="245"/>
  <c r="I21" i="245"/>
  <c r="H21" i="245"/>
  <c r="G21" i="245"/>
  <c r="F21" i="245"/>
  <c r="E21" i="245"/>
  <c r="D21" i="245"/>
  <c r="C21" i="245"/>
  <c r="B21" i="245"/>
  <c r="M20" i="245"/>
  <c r="L20" i="245"/>
  <c r="K20" i="245"/>
  <c r="M19" i="245"/>
  <c r="L19" i="245"/>
  <c r="K19" i="245"/>
  <c r="M18" i="245"/>
  <c r="L18" i="245"/>
  <c r="K18" i="245"/>
  <c r="M17" i="245"/>
  <c r="L17" i="245"/>
  <c r="K17" i="245"/>
  <c r="M16" i="245"/>
  <c r="L16" i="245"/>
  <c r="K16" i="245"/>
  <c r="M15" i="245"/>
  <c r="L15" i="245"/>
  <c r="K15" i="245"/>
  <c r="M14" i="245"/>
  <c r="L14" i="245"/>
  <c r="K14" i="245"/>
  <c r="M13" i="245"/>
  <c r="L13" i="245"/>
  <c r="K13" i="245"/>
  <c r="M12" i="245"/>
  <c r="L12" i="245"/>
  <c r="K12" i="245"/>
  <c r="M11" i="245"/>
  <c r="L11" i="245"/>
  <c r="K11" i="245"/>
  <c r="M10" i="245"/>
  <c r="L10" i="245"/>
  <c r="K10" i="245"/>
  <c r="M9" i="245"/>
  <c r="L9" i="245"/>
  <c r="K9" i="245"/>
  <c r="M8" i="245"/>
  <c r="L8" i="245"/>
  <c r="L21" i="245" s="1"/>
  <c r="K8" i="245"/>
  <c r="O13" i="244"/>
  <c r="N13" i="244"/>
  <c r="M13" i="244"/>
  <c r="O11" i="244"/>
  <c r="O12" i="244" s="1"/>
  <c r="O15" i="244" s="1"/>
  <c r="N11" i="244"/>
  <c r="N12" i="244" s="1"/>
  <c r="M11" i="244"/>
  <c r="O520" i="243"/>
  <c r="N520" i="243"/>
  <c r="M520" i="243"/>
  <c r="L518" i="243"/>
  <c r="K518" i="243"/>
  <c r="J518" i="243"/>
  <c r="I518" i="243"/>
  <c r="H518" i="243"/>
  <c r="G518" i="243"/>
  <c r="F518" i="243"/>
  <c r="E518" i="243"/>
  <c r="D518" i="243"/>
  <c r="O517" i="243"/>
  <c r="N517" i="243"/>
  <c r="M517" i="243"/>
  <c r="O516" i="243"/>
  <c r="N516" i="243"/>
  <c r="M516" i="243"/>
  <c r="O515" i="243"/>
  <c r="N515" i="243"/>
  <c r="M515" i="243"/>
  <c r="O514" i="243"/>
  <c r="N514" i="243"/>
  <c r="M514" i="243"/>
  <c r="L502" i="243"/>
  <c r="L521" i="243" s="1"/>
  <c r="K502" i="243"/>
  <c r="K521" i="243" s="1"/>
  <c r="J502" i="243"/>
  <c r="J521" i="243" s="1"/>
  <c r="I502" i="243"/>
  <c r="I521" i="243" s="1"/>
  <c r="H502" i="243"/>
  <c r="H521" i="243" s="1"/>
  <c r="G502" i="243"/>
  <c r="G521" i="243" s="1"/>
  <c r="F502" i="243"/>
  <c r="F521" i="243" s="1"/>
  <c r="E502" i="243"/>
  <c r="E521" i="243" s="1"/>
  <c r="D502" i="243"/>
  <c r="D521" i="243" s="1"/>
  <c r="O501" i="243"/>
  <c r="N501" i="243"/>
  <c r="M501" i="243"/>
  <c r="O500" i="243"/>
  <c r="N500" i="243"/>
  <c r="M500" i="243"/>
  <c r="O499" i="243"/>
  <c r="N499" i="243"/>
  <c r="M499" i="243"/>
  <c r="O498" i="243"/>
  <c r="N498" i="243"/>
  <c r="M498" i="243"/>
  <c r="O497" i="243"/>
  <c r="N497" i="243"/>
  <c r="M497" i="243"/>
  <c r="O496" i="243"/>
  <c r="N496" i="243"/>
  <c r="M496" i="243"/>
  <c r="O495" i="243"/>
  <c r="N495" i="243"/>
  <c r="M495" i="243"/>
  <c r="O494" i="243"/>
  <c r="N494" i="243"/>
  <c r="M494" i="243"/>
  <c r="O493" i="243"/>
  <c r="N493" i="243"/>
  <c r="M493" i="243"/>
  <c r="L491" i="243"/>
  <c r="K491" i="243"/>
  <c r="J491" i="243"/>
  <c r="I491" i="243"/>
  <c r="H491" i="243"/>
  <c r="G491" i="243"/>
  <c r="F491" i="243"/>
  <c r="E491" i="243"/>
  <c r="D491" i="243"/>
  <c r="O490" i="243"/>
  <c r="N490" i="243"/>
  <c r="M490" i="243"/>
  <c r="O489" i="243"/>
  <c r="N489" i="243"/>
  <c r="M489" i="243"/>
  <c r="O488" i="243"/>
  <c r="N488" i="243"/>
  <c r="M488" i="243"/>
  <c r="L473" i="243"/>
  <c r="K473" i="243"/>
  <c r="J473" i="243"/>
  <c r="I473" i="243"/>
  <c r="H473" i="243"/>
  <c r="G473" i="243"/>
  <c r="L470" i="243"/>
  <c r="K470" i="243"/>
  <c r="J470" i="243"/>
  <c r="I470" i="243"/>
  <c r="H470" i="243"/>
  <c r="G470" i="243"/>
  <c r="L465" i="243"/>
  <c r="K465" i="243"/>
  <c r="J465" i="243"/>
  <c r="I465" i="243"/>
  <c r="H465" i="243"/>
  <c r="G465" i="243"/>
  <c r="L448" i="243"/>
  <c r="L477" i="243" s="1"/>
  <c r="K448" i="243"/>
  <c r="J448" i="243"/>
  <c r="J477" i="243" s="1"/>
  <c r="I448" i="243"/>
  <c r="I477" i="243" s="1"/>
  <c r="H448" i="243"/>
  <c r="H477" i="243" s="1"/>
  <c r="G448" i="243"/>
  <c r="G477" i="243" s="1"/>
  <c r="O447" i="243"/>
  <c r="O446" i="243"/>
  <c r="O445" i="243"/>
  <c r="O444" i="243"/>
  <c r="O443" i="243"/>
  <c r="L442" i="243"/>
  <c r="K442" i="243"/>
  <c r="J442" i="243"/>
  <c r="I442" i="243"/>
  <c r="H442" i="243"/>
  <c r="G442" i="243"/>
  <c r="F442" i="243"/>
  <c r="E442" i="243"/>
  <c r="D442" i="243"/>
  <c r="O441" i="243"/>
  <c r="N441" i="243"/>
  <c r="M441" i="243"/>
  <c r="O440" i="243"/>
  <c r="N440" i="243"/>
  <c r="M440" i="243"/>
  <c r="O439" i="243"/>
  <c r="N439" i="243"/>
  <c r="M439" i="243"/>
  <c r="O438" i="243"/>
  <c r="N438" i="243"/>
  <c r="M438" i="243"/>
  <c r="L437" i="243"/>
  <c r="K437" i="243"/>
  <c r="J437" i="243"/>
  <c r="I437" i="243"/>
  <c r="H437" i="243"/>
  <c r="G437" i="243"/>
  <c r="E437" i="243"/>
  <c r="D437" i="243"/>
  <c r="O436" i="243"/>
  <c r="N436" i="243"/>
  <c r="M436" i="243"/>
  <c r="O435" i="243"/>
  <c r="N435" i="243"/>
  <c r="M435" i="243"/>
  <c r="O434" i="243"/>
  <c r="N434" i="243"/>
  <c r="M434" i="243"/>
  <c r="O433" i="243"/>
  <c r="N433" i="243"/>
  <c r="M433" i="243"/>
  <c r="L419" i="243"/>
  <c r="K419" i="243"/>
  <c r="J419" i="243"/>
  <c r="I419" i="243"/>
  <c r="H419" i="243"/>
  <c r="G419" i="243"/>
  <c r="L415" i="243"/>
  <c r="K415" i="243"/>
  <c r="J415" i="243"/>
  <c r="I415" i="243"/>
  <c r="H415" i="243"/>
  <c r="G415" i="243"/>
  <c r="L413" i="243"/>
  <c r="K413" i="243"/>
  <c r="J413" i="243"/>
  <c r="I413" i="243"/>
  <c r="H413" i="243"/>
  <c r="G413" i="243"/>
  <c r="E413" i="243"/>
  <c r="D413" i="243"/>
  <c r="O412" i="243"/>
  <c r="N412" i="243"/>
  <c r="M412" i="243"/>
  <c r="O411" i="243"/>
  <c r="N411" i="243"/>
  <c r="M411" i="243"/>
  <c r="O410" i="243"/>
  <c r="N410" i="243"/>
  <c r="M410" i="243"/>
  <c r="O409" i="243"/>
  <c r="N409" i="243"/>
  <c r="M409" i="243"/>
  <c r="O408" i="243"/>
  <c r="N408" i="243"/>
  <c r="M408" i="243"/>
  <c r="O407" i="243"/>
  <c r="N407" i="243"/>
  <c r="M407" i="243"/>
  <c r="O406" i="243"/>
  <c r="N406" i="243"/>
  <c r="M406" i="243"/>
  <c r="O405" i="243"/>
  <c r="N405" i="243"/>
  <c r="M405" i="243"/>
  <c r="L389" i="243"/>
  <c r="K389" i="243"/>
  <c r="J389" i="243"/>
  <c r="I389" i="243"/>
  <c r="H389" i="243"/>
  <c r="L370" i="243"/>
  <c r="K370" i="243"/>
  <c r="I370" i="243"/>
  <c r="I394" i="243" s="1"/>
  <c r="H370" i="243"/>
  <c r="H394" i="243" s="1"/>
  <c r="O366" i="243"/>
  <c r="O365" i="243"/>
  <c r="L361" i="243"/>
  <c r="K361" i="243"/>
  <c r="J361" i="243"/>
  <c r="I361" i="243"/>
  <c r="H361" i="243"/>
  <c r="G361" i="243"/>
  <c r="E361" i="243"/>
  <c r="D361" i="243"/>
  <c r="N360" i="243"/>
  <c r="M360" i="243"/>
  <c r="O360" i="243"/>
  <c r="N359" i="243"/>
  <c r="M359" i="243"/>
  <c r="O359" i="243"/>
  <c r="N358" i="243"/>
  <c r="M358" i="243"/>
  <c r="O358" i="243"/>
  <c r="N357" i="243"/>
  <c r="M357" i="243"/>
  <c r="O357" i="243"/>
  <c r="N356" i="243"/>
  <c r="M356" i="243"/>
  <c r="O356" i="243"/>
  <c r="O344" i="243"/>
  <c r="N344" i="243"/>
  <c r="M344" i="243"/>
  <c r="L316" i="243"/>
  <c r="K316" i="243"/>
  <c r="J316" i="243"/>
  <c r="I316" i="243"/>
  <c r="H316" i="243"/>
  <c r="G316" i="243"/>
  <c r="E316" i="243"/>
  <c r="D316" i="243"/>
  <c r="O315" i="243"/>
  <c r="N315" i="243"/>
  <c r="M315" i="243"/>
  <c r="O314" i="243"/>
  <c r="N314" i="243"/>
  <c r="M314" i="243"/>
  <c r="L313" i="243"/>
  <c r="K313" i="243"/>
  <c r="J313" i="243"/>
  <c r="I313" i="243"/>
  <c r="H313" i="243"/>
  <c r="G313" i="243"/>
  <c r="L345" i="243"/>
  <c r="K345" i="243"/>
  <c r="J345" i="243"/>
  <c r="I345" i="243"/>
  <c r="H345" i="243"/>
  <c r="G345" i="243"/>
  <c r="O305" i="243"/>
  <c r="N305" i="243"/>
  <c r="M305" i="243"/>
  <c r="O304" i="243"/>
  <c r="N304" i="243"/>
  <c r="M304" i="243"/>
  <c r="O291" i="243"/>
  <c r="N291" i="243"/>
  <c r="M291" i="243"/>
  <c r="O290" i="243"/>
  <c r="N290" i="243"/>
  <c r="M290" i="243"/>
  <c r="O289" i="243"/>
  <c r="N289" i="243"/>
  <c r="M289" i="243"/>
  <c r="O288" i="243"/>
  <c r="N288" i="243"/>
  <c r="M288" i="243"/>
  <c r="L287" i="243"/>
  <c r="K287" i="243"/>
  <c r="J287" i="243"/>
  <c r="I287" i="243"/>
  <c r="H287" i="243"/>
  <c r="G287" i="243"/>
  <c r="E287" i="243"/>
  <c r="D287" i="243"/>
  <c r="O286" i="243"/>
  <c r="N286" i="243"/>
  <c r="M286" i="243"/>
  <c r="O285" i="243"/>
  <c r="N285" i="243"/>
  <c r="M285" i="243"/>
  <c r="O284" i="243"/>
  <c r="N284" i="243"/>
  <c r="M284" i="243"/>
  <c r="O283" i="243"/>
  <c r="N283" i="243"/>
  <c r="M283" i="243"/>
  <c r="O282" i="243"/>
  <c r="N282" i="243"/>
  <c r="M282" i="243"/>
  <c r="O281" i="243"/>
  <c r="N281" i="243"/>
  <c r="M281" i="243"/>
  <c r="L280" i="243"/>
  <c r="L292" i="243" s="1"/>
  <c r="K280" i="243"/>
  <c r="K292" i="243" s="1"/>
  <c r="J280" i="243"/>
  <c r="J292" i="243" s="1"/>
  <c r="I280" i="243"/>
  <c r="I292" i="243" s="1"/>
  <c r="H280" i="243"/>
  <c r="G280" i="243"/>
  <c r="G292" i="243" s="1"/>
  <c r="O279" i="243"/>
  <c r="N279" i="243"/>
  <c r="M279" i="243"/>
  <c r="O278" i="243"/>
  <c r="N278" i="243"/>
  <c r="M278" i="243"/>
  <c r="O277" i="243"/>
  <c r="N277" i="243"/>
  <c r="M277" i="243"/>
  <c r="O276" i="243"/>
  <c r="L274" i="243"/>
  <c r="K274" i="243"/>
  <c r="J274" i="243"/>
  <c r="I274" i="243"/>
  <c r="H274" i="243"/>
  <c r="G274" i="243"/>
  <c r="F274" i="243"/>
  <c r="E274" i="243"/>
  <c r="D274" i="243"/>
  <c r="O273" i="243"/>
  <c r="N273" i="243"/>
  <c r="M273" i="243"/>
  <c r="O272" i="243"/>
  <c r="N272" i="243"/>
  <c r="M272" i="243"/>
  <c r="L259" i="243"/>
  <c r="K259" i="243"/>
  <c r="I259" i="243"/>
  <c r="H259" i="243"/>
  <c r="L254" i="243"/>
  <c r="K254" i="243"/>
  <c r="I254" i="243"/>
  <c r="H254" i="243"/>
  <c r="L248" i="243"/>
  <c r="K248" i="243"/>
  <c r="J248" i="243"/>
  <c r="I248" i="243"/>
  <c r="H248" i="243"/>
  <c r="G248" i="243"/>
  <c r="E248" i="243"/>
  <c r="D248" i="243"/>
  <c r="O247" i="243"/>
  <c r="N247" i="243"/>
  <c r="M247" i="243"/>
  <c r="O246" i="243"/>
  <c r="N246" i="243"/>
  <c r="M246" i="243"/>
  <c r="O245" i="243"/>
  <c r="N245" i="243"/>
  <c r="M245" i="243"/>
  <c r="O244" i="243"/>
  <c r="N244" i="243"/>
  <c r="M244" i="243"/>
  <c r="O243" i="243"/>
  <c r="N243" i="243"/>
  <c r="M243" i="243"/>
  <c r="O232" i="243"/>
  <c r="N232" i="243"/>
  <c r="M232" i="243"/>
  <c r="K230" i="243"/>
  <c r="J230" i="243"/>
  <c r="H230" i="243"/>
  <c r="G230" i="243"/>
  <c r="L221" i="243"/>
  <c r="K221" i="243"/>
  <c r="J221" i="243"/>
  <c r="I221" i="243"/>
  <c r="H221" i="243"/>
  <c r="G221" i="243"/>
  <c r="E221" i="243"/>
  <c r="D221" i="243"/>
  <c r="O220" i="243"/>
  <c r="N220" i="243"/>
  <c r="M220" i="243"/>
  <c r="O219" i="243"/>
  <c r="N219" i="243"/>
  <c r="M219" i="243"/>
  <c r="O218" i="243"/>
  <c r="N218" i="243"/>
  <c r="M218" i="243"/>
  <c r="L207" i="243"/>
  <c r="K207" i="243"/>
  <c r="J207" i="243"/>
  <c r="I207" i="243"/>
  <c r="H207" i="243"/>
  <c r="G207" i="243"/>
  <c r="L199" i="243"/>
  <c r="K199" i="243"/>
  <c r="J199" i="243"/>
  <c r="I199" i="243"/>
  <c r="H199" i="243"/>
  <c r="G199" i="243"/>
  <c r="L192" i="243"/>
  <c r="K192" i="243"/>
  <c r="J192" i="243"/>
  <c r="I192" i="243"/>
  <c r="H192" i="243"/>
  <c r="G192" i="243"/>
  <c r="E192" i="243"/>
  <c r="D192" i="243"/>
  <c r="O191" i="243"/>
  <c r="N191" i="243"/>
  <c r="M191" i="243"/>
  <c r="O190" i="243"/>
  <c r="N190" i="243"/>
  <c r="M190" i="243"/>
  <c r="O189" i="243"/>
  <c r="N189" i="243"/>
  <c r="M189" i="243"/>
  <c r="O188" i="243"/>
  <c r="N188" i="243"/>
  <c r="M188" i="243"/>
  <c r="O174" i="243"/>
  <c r="N174" i="243"/>
  <c r="M174" i="243"/>
  <c r="O173" i="243"/>
  <c r="N173" i="243"/>
  <c r="M173" i="243"/>
  <c r="O172" i="243"/>
  <c r="N172" i="243"/>
  <c r="M172" i="243"/>
  <c r="O171" i="243"/>
  <c r="N171" i="243"/>
  <c r="M171" i="243"/>
  <c r="O170" i="243"/>
  <c r="N170" i="243"/>
  <c r="M170" i="243"/>
  <c r="L169" i="243"/>
  <c r="K169" i="243"/>
  <c r="J169" i="243"/>
  <c r="I169" i="243"/>
  <c r="H169" i="243"/>
  <c r="G169" i="243"/>
  <c r="O168" i="243"/>
  <c r="O167" i="243"/>
  <c r="O166" i="243"/>
  <c r="L165" i="243"/>
  <c r="K165" i="243"/>
  <c r="J165" i="243"/>
  <c r="I165" i="243"/>
  <c r="H165" i="243"/>
  <c r="G165" i="243"/>
  <c r="E165" i="243"/>
  <c r="D165" i="243"/>
  <c r="O164" i="243"/>
  <c r="N164" i="243"/>
  <c r="M164" i="243"/>
  <c r="O163" i="243"/>
  <c r="N163" i="243"/>
  <c r="M163" i="243"/>
  <c r="O162" i="243"/>
  <c r="N162" i="243"/>
  <c r="M162" i="243"/>
  <c r="O161" i="243"/>
  <c r="N161" i="243"/>
  <c r="M161" i="243"/>
  <c r="O158" i="243"/>
  <c r="O160" i="243" s="1"/>
  <c r="N158" i="243"/>
  <c r="N160" i="243" s="1"/>
  <c r="M158" i="243"/>
  <c r="M160" i="243" s="1"/>
  <c r="L150" i="243"/>
  <c r="K150" i="243"/>
  <c r="J150" i="243"/>
  <c r="I150" i="243"/>
  <c r="H150" i="243"/>
  <c r="G150" i="243"/>
  <c r="O149" i="243"/>
  <c r="N149" i="243"/>
  <c r="M149" i="243"/>
  <c r="O148" i="243"/>
  <c r="N148" i="243"/>
  <c r="M148" i="243"/>
  <c r="O147" i="243"/>
  <c r="N147" i="243"/>
  <c r="M147" i="243"/>
  <c r="O146" i="243"/>
  <c r="N146" i="243"/>
  <c r="M146" i="243"/>
  <c r="O145" i="243"/>
  <c r="N145" i="243"/>
  <c r="M145" i="243"/>
  <c r="O144" i="243"/>
  <c r="N144" i="243"/>
  <c r="M144" i="243"/>
  <c r="O143" i="243"/>
  <c r="N143" i="243"/>
  <c r="M143" i="243"/>
  <c r="O142" i="243"/>
  <c r="O141" i="243"/>
  <c r="L132" i="243"/>
  <c r="K132" i="243"/>
  <c r="J132" i="243"/>
  <c r="I132" i="243"/>
  <c r="H132" i="243"/>
  <c r="G132" i="243"/>
  <c r="E132" i="243"/>
  <c r="D132" i="243"/>
  <c r="O131" i="243"/>
  <c r="N131" i="243"/>
  <c r="M131" i="243"/>
  <c r="O130" i="243"/>
  <c r="N130" i="243"/>
  <c r="M130" i="243"/>
  <c r="O129" i="243"/>
  <c r="N129" i="243"/>
  <c r="M129" i="243"/>
  <c r="O127" i="243"/>
  <c r="N127" i="243"/>
  <c r="M127" i="243"/>
  <c r="O126" i="243"/>
  <c r="N126" i="243"/>
  <c r="M126" i="243"/>
  <c r="O125" i="243"/>
  <c r="N125" i="243"/>
  <c r="M125" i="243"/>
  <c r="O124" i="243"/>
  <c r="N124" i="243"/>
  <c r="M124" i="243"/>
  <c r="O123" i="243"/>
  <c r="N123" i="243"/>
  <c r="M123" i="243"/>
  <c r="O122" i="243"/>
  <c r="N122" i="243"/>
  <c r="M122" i="243"/>
  <c r="O121" i="243"/>
  <c r="N121" i="243"/>
  <c r="M121" i="243"/>
  <c r="L114" i="243"/>
  <c r="K114" i="243"/>
  <c r="J114" i="243"/>
  <c r="I114" i="243"/>
  <c r="H114" i="243"/>
  <c r="G114" i="243"/>
  <c r="O109" i="243"/>
  <c r="N109" i="243"/>
  <c r="M109" i="243"/>
  <c r="O108" i="243"/>
  <c r="N108" i="243"/>
  <c r="M108" i="243"/>
  <c r="L105" i="243"/>
  <c r="K105" i="243"/>
  <c r="J105" i="243"/>
  <c r="I105" i="243"/>
  <c r="H105" i="243"/>
  <c r="G105" i="243"/>
  <c r="E105" i="243"/>
  <c r="D105" i="243"/>
  <c r="O104" i="243"/>
  <c r="N104" i="243"/>
  <c r="M104" i="243"/>
  <c r="O103" i="243"/>
  <c r="N103" i="243"/>
  <c r="M103" i="243"/>
  <c r="O102" i="243"/>
  <c r="N102" i="243"/>
  <c r="M102" i="243"/>
  <c r="O101" i="243"/>
  <c r="N101" i="243"/>
  <c r="M101" i="243"/>
  <c r="O100" i="243"/>
  <c r="N100" i="243"/>
  <c r="M100" i="243"/>
  <c r="O92" i="243"/>
  <c r="N92" i="243"/>
  <c r="M92" i="243"/>
  <c r="O91" i="243"/>
  <c r="N91" i="243"/>
  <c r="M91" i="243"/>
  <c r="O90" i="243"/>
  <c r="N90" i="243"/>
  <c r="M90" i="243"/>
  <c r="O89" i="243"/>
  <c r="N89" i="243"/>
  <c r="M89" i="243"/>
  <c r="O88" i="243"/>
  <c r="N88" i="243"/>
  <c r="M88" i="243"/>
  <c r="L87" i="243"/>
  <c r="K87" i="243"/>
  <c r="J87" i="243"/>
  <c r="I87" i="243"/>
  <c r="H87" i="243"/>
  <c r="G87" i="243"/>
  <c r="F87" i="243"/>
  <c r="E87" i="243"/>
  <c r="D87" i="243"/>
  <c r="O86" i="243"/>
  <c r="N86" i="243"/>
  <c r="M86" i="243"/>
  <c r="O85" i="243"/>
  <c r="N85" i="243"/>
  <c r="M85" i="243"/>
  <c r="O84" i="243"/>
  <c r="N84" i="243"/>
  <c r="M84" i="243"/>
  <c r="O83" i="243"/>
  <c r="N83" i="243"/>
  <c r="M83" i="243"/>
  <c r="O82" i="243"/>
  <c r="N82" i="243"/>
  <c r="M82" i="243"/>
  <c r="O81" i="243"/>
  <c r="N81" i="243"/>
  <c r="M81" i="243"/>
  <c r="N66" i="243"/>
  <c r="M66" i="243"/>
  <c r="N65" i="243"/>
  <c r="M65" i="243"/>
  <c r="N64" i="243"/>
  <c r="M64" i="243"/>
  <c r="N63" i="243"/>
  <c r="M63" i="243"/>
  <c r="N62" i="243"/>
  <c r="M62" i="243"/>
  <c r="L61" i="243"/>
  <c r="K61" i="243"/>
  <c r="J61" i="243"/>
  <c r="H61" i="243"/>
  <c r="G61" i="243"/>
  <c r="G67" i="243" s="1"/>
  <c r="E61" i="243"/>
  <c r="D61" i="243"/>
  <c r="N60" i="243"/>
  <c r="M60" i="243"/>
  <c r="N59" i="243"/>
  <c r="M59" i="243"/>
  <c r="N58" i="243"/>
  <c r="M58" i="243"/>
  <c r="N57" i="243"/>
  <c r="M57" i="243"/>
  <c r="N56" i="243"/>
  <c r="M56" i="243"/>
  <c r="L45" i="243"/>
  <c r="K45" i="243"/>
  <c r="J45" i="243"/>
  <c r="I45" i="243"/>
  <c r="H45" i="243"/>
  <c r="H67" i="243" s="1"/>
  <c r="E45" i="243"/>
  <c r="D45" i="243"/>
  <c r="N44" i="243"/>
  <c r="M44" i="243"/>
  <c r="N43" i="243"/>
  <c r="M43" i="243"/>
  <c r="N42" i="243"/>
  <c r="M42" i="243"/>
  <c r="N41" i="243"/>
  <c r="M41" i="243"/>
  <c r="N39" i="243"/>
  <c r="N37" i="243"/>
  <c r="M37" i="243"/>
  <c r="N36" i="243"/>
  <c r="M36" i="243"/>
  <c r="N35" i="243"/>
  <c r="M35" i="243"/>
  <c r="N34" i="243"/>
  <c r="M34" i="243"/>
  <c r="N33" i="243"/>
  <c r="M33" i="243"/>
  <c r="L23" i="243"/>
  <c r="L40" i="243" s="1"/>
  <c r="K23" i="243"/>
  <c r="K40" i="243" s="1"/>
  <c r="J23" i="243"/>
  <c r="J40" i="243" s="1"/>
  <c r="I23" i="243"/>
  <c r="I40" i="243" s="1"/>
  <c r="H23" i="243"/>
  <c r="H40" i="243" s="1"/>
  <c r="G23" i="243"/>
  <c r="G40" i="243" s="1"/>
  <c r="E23" i="243"/>
  <c r="E40" i="243" s="1"/>
  <c r="D23" i="243"/>
  <c r="D40" i="243" s="1"/>
  <c r="N22" i="243"/>
  <c r="M22" i="243"/>
  <c r="N21" i="243"/>
  <c r="M21" i="243"/>
  <c r="N20" i="243"/>
  <c r="M20" i="243"/>
  <c r="N19" i="243"/>
  <c r="M19" i="243"/>
  <c r="N18" i="243"/>
  <c r="M18" i="243"/>
  <c r="N17" i="243"/>
  <c r="M17" i="243"/>
  <c r="N11" i="243"/>
  <c r="M11" i="243"/>
  <c r="N10" i="243"/>
  <c r="M10" i="243"/>
  <c r="N9" i="243"/>
  <c r="M9" i="243"/>
  <c r="N8" i="243"/>
  <c r="M8" i="243"/>
  <c r="M12" i="242"/>
  <c r="L12" i="242"/>
  <c r="K12" i="242"/>
  <c r="M11" i="242"/>
  <c r="L11" i="242"/>
  <c r="K11" i="242"/>
  <c r="M10" i="242"/>
  <c r="L10" i="242"/>
  <c r="K10" i="242"/>
  <c r="L42" i="241"/>
  <c r="K42" i="241"/>
  <c r="L41" i="241"/>
  <c r="K41" i="241"/>
  <c r="L40" i="241"/>
  <c r="K40" i="241"/>
  <c r="L39" i="241"/>
  <c r="K39" i="241"/>
  <c r="H44" i="241"/>
  <c r="F44" i="241"/>
  <c r="D44" i="241"/>
  <c r="B44" i="241"/>
  <c r="L37" i="241"/>
  <c r="K37" i="241"/>
  <c r="M37" i="241" s="1"/>
  <c r="L36" i="241"/>
  <c r="K36" i="241"/>
  <c r="M36" i="241" s="1"/>
  <c r="L35" i="241"/>
  <c r="K35" i="241"/>
  <c r="M35" i="241" s="1"/>
  <c r="L34" i="241"/>
  <c r="K34" i="241"/>
  <c r="M34" i="241" s="1"/>
  <c r="L33" i="241"/>
  <c r="K33" i="241"/>
  <c r="M33" i="241" s="1"/>
  <c r="L32" i="241"/>
  <c r="K32" i="241"/>
  <c r="M32" i="241" s="1"/>
  <c r="L31" i="241"/>
  <c r="K31" i="241"/>
  <c r="M31" i="241" s="1"/>
  <c r="L30" i="241"/>
  <c r="K30" i="241"/>
  <c r="M30" i="241" s="1"/>
  <c r="L29" i="241"/>
  <c r="K29" i="241"/>
  <c r="L22" i="241"/>
  <c r="K22" i="241"/>
  <c r="L21" i="241"/>
  <c r="K21" i="241"/>
  <c r="L20" i="241"/>
  <c r="K20" i="241"/>
  <c r="L19" i="241"/>
  <c r="K19" i="241"/>
  <c r="L18" i="241"/>
  <c r="K18" i="241"/>
  <c r="L17" i="241"/>
  <c r="K17" i="241"/>
  <c r="L16" i="241"/>
  <c r="K16" i="241"/>
  <c r="L15" i="241"/>
  <c r="K15" i="241"/>
  <c r="L14" i="241"/>
  <c r="K14" i="241"/>
  <c r="L13" i="241"/>
  <c r="K13" i="241"/>
  <c r="L12" i="241"/>
  <c r="K12" i="241"/>
  <c r="L11" i="241"/>
  <c r="K11" i="241"/>
  <c r="L10" i="241"/>
  <c r="K10" i="241"/>
  <c r="L9" i="241"/>
  <c r="K9" i="241"/>
  <c r="M8" i="241"/>
  <c r="L8" i="241"/>
  <c r="K8" i="241"/>
  <c r="O405" i="240"/>
  <c r="N405" i="240"/>
  <c r="M405" i="240"/>
  <c r="L403" i="240"/>
  <c r="K403" i="240"/>
  <c r="J403" i="240"/>
  <c r="I403" i="240"/>
  <c r="H403" i="240"/>
  <c r="G403" i="240"/>
  <c r="F403" i="240"/>
  <c r="E403" i="240"/>
  <c r="D403" i="240"/>
  <c r="O402" i="240"/>
  <c r="N402" i="240"/>
  <c r="M402" i="240"/>
  <c r="O401" i="240"/>
  <c r="N401" i="240"/>
  <c r="M401" i="240"/>
  <c r="L390" i="240"/>
  <c r="K390" i="240"/>
  <c r="J390" i="240"/>
  <c r="I390" i="240"/>
  <c r="H390" i="240"/>
  <c r="G390" i="240"/>
  <c r="F390" i="240"/>
  <c r="E390" i="240"/>
  <c r="D390" i="240"/>
  <c r="O389" i="240"/>
  <c r="N389" i="240"/>
  <c r="M389" i="240"/>
  <c r="O388" i="240"/>
  <c r="N388" i="240"/>
  <c r="M388" i="240"/>
  <c r="O387" i="240"/>
  <c r="N387" i="240"/>
  <c r="M387" i="240"/>
  <c r="O386" i="240"/>
  <c r="N386" i="240"/>
  <c r="M386" i="240"/>
  <c r="O385" i="240"/>
  <c r="N385" i="240"/>
  <c r="M385" i="240"/>
  <c r="O384" i="240"/>
  <c r="N384" i="240"/>
  <c r="M384" i="240"/>
  <c r="O383" i="240"/>
  <c r="N383" i="240"/>
  <c r="M383" i="240"/>
  <c r="O382" i="240"/>
  <c r="N382" i="240"/>
  <c r="M382" i="240"/>
  <c r="O381" i="240"/>
  <c r="N381" i="240"/>
  <c r="M381" i="240"/>
  <c r="O380" i="240"/>
  <c r="N380" i="240"/>
  <c r="M380" i="240"/>
  <c r="L378" i="240"/>
  <c r="K378" i="240"/>
  <c r="J378" i="240"/>
  <c r="I378" i="240"/>
  <c r="H378" i="240"/>
  <c r="G378" i="240"/>
  <c r="F378" i="240"/>
  <c r="E378" i="240"/>
  <c r="D378" i="240"/>
  <c r="O377" i="240"/>
  <c r="N377" i="240"/>
  <c r="M377" i="240"/>
  <c r="O376" i="240"/>
  <c r="N376" i="240"/>
  <c r="M376" i="240"/>
  <c r="O375" i="240"/>
  <c r="N375" i="240"/>
  <c r="M375" i="240"/>
  <c r="O365" i="240"/>
  <c r="O364" i="240"/>
  <c r="L363" i="240"/>
  <c r="K363" i="240"/>
  <c r="J363" i="240"/>
  <c r="I363" i="240"/>
  <c r="H363" i="240"/>
  <c r="G363" i="240"/>
  <c r="F363" i="240"/>
  <c r="O362" i="240"/>
  <c r="O361" i="240"/>
  <c r="L360" i="240"/>
  <c r="K360" i="240"/>
  <c r="J360" i="240"/>
  <c r="I360" i="240"/>
  <c r="H360" i="240"/>
  <c r="G360" i="240"/>
  <c r="L355" i="240"/>
  <c r="K355" i="240"/>
  <c r="J355" i="240"/>
  <c r="I355" i="240"/>
  <c r="H355" i="240"/>
  <c r="G355" i="240"/>
  <c r="L342" i="240"/>
  <c r="K342" i="240"/>
  <c r="J342" i="240"/>
  <c r="I342" i="240"/>
  <c r="H342" i="240"/>
  <c r="G342" i="240"/>
  <c r="F342" i="240"/>
  <c r="O341" i="240"/>
  <c r="O340" i="240"/>
  <c r="O339" i="240"/>
  <c r="L336" i="240"/>
  <c r="K336" i="240"/>
  <c r="J336" i="240"/>
  <c r="I336" i="240"/>
  <c r="H336" i="240"/>
  <c r="G336" i="240"/>
  <c r="F336" i="240"/>
  <c r="E336" i="240"/>
  <c r="D336" i="240"/>
  <c r="O335" i="240"/>
  <c r="N335" i="240"/>
  <c r="M335" i="240"/>
  <c r="O334" i="240"/>
  <c r="N334" i="240"/>
  <c r="M334" i="240"/>
  <c r="O333" i="240"/>
  <c r="N333" i="240"/>
  <c r="M333" i="240"/>
  <c r="O332" i="240"/>
  <c r="N332" i="240"/>
  <c r="M332" i="240"/>
  <c r="L331" i="240"/>
  <c r="K331" i="240"/>
  <c r="J331" i="240"/>
  <c r="I331" i="240"/>
  <c r="H331" i="240"/>
  <c r="G331" i="240"/>
  <c r="F331" i="240"/>
  <c r="E331" i="240"/>
  <c r="D331" i="240"/>
  <c r="O330" i="240"/>
  <c r="N330" i="240"/>
  <c r="M330" i="240"/>
  <c r="O329" i="240"/>
  <c r="N329" i="240"/>
  <c r="M329" i="240"/>
  <c r="O328" i="240"/>
  <c r="N328" i="240"/>
  <c r="M328" i="240"/>
  <c r="O327" i="240"/>
  <c r="N327" i="240"/>
  <c r="M327" i="240"/>
  <c r="L318" i="240"/>
  <c r="K318" i="240"/>
  <c r="J318" i="240"/>
  <c r="I318" i="240"/>
  <c r="H318" i="240"/>
  <c r="G318" i="240"/>
  <c r="L314" i="240"/>
  <c r="K314" i="240"/>
  <c r="J314" i="240"/>
  <c r="I314" i="240"/>
  <c r="H314" i="240"/>
  <c r="G314" i="240"/>
  <c r="L312" i="240"/>
  <c r="K312" i="240"/>
  <c r="J312" i="240"/>
  <c r="I312" i="240"/>
  <c r="H312" i="240"/>
  <c r="G312" i="240"/>
  <c r="F312" i="240"/>
  <c r="E312" i="240"/>
  <c r="D312" i="240"/>
  <c r="O311" i="240"/>
  <c r="N311" i="240"/>
  <c r="M311" i="240"/>
  <c r="O310" i="240"/>
  <c r="N310" i="240"/>
  <c r="M310" i="240"/>
  <c r="O309" i="240"/>
  <c r="N309" i="240"/>
  <c r="M309" i="240"/>
  <c r="O308" i="240"/>
  <c r="N308" i="240"/>
  <c r="M308" i="240"/>
  <c r="O307" i="240"/>
  <c r="N307" i="240"/>
  <c r="M307" i="240"/>
  <c r="O306" i="240"/>
  <c r="N306" i="240"/>
  <c r="M306" i="240"/>
  <c r="O305" i="240"/>
  <c r="N305" i="240"/>
  <c r="M305" i="240"/>
  <c r="O304" i="240"/>
  <c r="N304" i="240"/>
  <c r="M304" i="240"/>
  <c r="O295" i="240"/>
  <c r="N295" i="240"/>
  <c r="M295" i="240"/>
  <c r="O294" i="240"/>
  <c r="N294" i="240"/>
  <c r="M294" i="240"/>
  <c r="O293" i="240"/>
  <c r="N293" i="240"/>
  <c r="M293" i="240"/>
  <c r="L287" i="240"/>
  <c r="K287" i="240"/>
  <c r="J287" i="240"/>
  <c r="I287" i="240"/>
  <c r="H287" i="240"/>
  <c r="G287" i="240"/>
  <c r="O281" i="240"/>
  <c r="N281" i="240"/>
  <c r="M281" i="240"/>
  <c r="O278" i="240"/>
  <c r="N278" i="240"/>
  <c r="M278" i="240"/>
  <c r="O269" i="240"/>
  <c r="O268" i="240"/>
  <c r="O267" i="240"/>
  <c r="O266" i="240"/>
  <c r="L261" i="240"/>
  <c r="K261" i="240"/>
  <c r="J261" i="240"/>
  <c r="I261" i="240"/>
  <c r="H261" i="240"/>
  <c r="G261" i="240"/>
  <c r="L258" i="240"/>
  <c r="K258" i="240"/>
  <c r="J258" i="240"/>
  <c r="I258" i="240"/>
  <c r="H258" i="240"/>
  <c r="G258" i="240"/>
  <c r="L247" i="240"/>
  <c r="K247" i="240"/>
  <c r="J247" i="240"/>
  <c r="I247" i="240"/>
  <c r="H247" i="240"/>
  <c r="G247" i="240"/>
  <c r="L244" i="240"/>
  <c r="K244" i="240"/>
  <c r="K282" i="240" s="1"/>
  <c r="J244" i="240"/>
  <c r="I244" i="240"/>
  <c r="I282" i="240" s="1"/>
  <c r="H244" i="240"/>
  <c r="G244" i="240"/>
  <c r="G282" i="240" s="1"/>
  <c r="F244" i="240"/>
  <c r="E244" i="240"/>
  <c r="D244" i="240"/>
  <c r="O243" i="240"/>
  <c r="N243" i="240"/>
  <c r="M243" i="240"/>
  <c r="O242" i="240"/>
  <c r="N242" i="240"/>
  <c r="M242" i="240"/>
  <c r="O240" i="240"/>
  <c r="N240" i="240"/>
  <c r="M240" i="240"/>
  <c r="O239" i="240"/>
  <c r="N239" i="240"/>
  <c r="M239" i="240"/>
  <c r="O238" i="240"/>
  <c r="N238" i="240"/>
  <c r="M238" i="240"/>
  <c r="L237" i="240"/>
  <c r="K237" i="240"/>
  <c r="J237" i="240"/>
  <c r="I237" i="240"/>
  <c r="H237" i="240"/>
  <c r="G237" i="240"/>
  <c r="F237" i="240"/>
  <c r="E237" i="240"/>
  <c r="D237" i="240"/>
  <c r="O236" i="240"/>
  <c r="N236" i="240"/>
  <c r="M236" i="240"/>
  <c r="O235" i="240"/>
  <c r="N235" i="240"/>
  <c r="M235" i="240"/>
  <c r="O234" i="240"/>
  <c r="N234" i="240"/>
  <c r="M234" i="240"/>
  <c r="L233" i="240"/>
  <c r="L241" i="240" s="1"/>
  <c r="K233" i="240"/>
  <c r="J233" i="240"/>
  <c r="I233" i="240"/>
  <c r="H233" i="240"/>
  <c r="G233" i="240"/>
  <c r="F233" i="240"/>
  <c r="F241" i="240" s="1"/>
  <c r="E233" i="240"/>
  <c r="D233" i="240"/>
  <c r="O232" i="240"/>
  <c r="N232" i="240"/>
  <c r="M232" i="240"/>
  <c r="O231" i="240"/>
  <c r="N231" i="240"/>
  <c r="M231" i="240"/>
  <c r="O230" i="240"/>
  <c r="N230" i="240"/>
  <c r="M230" i="240"/>
  <c r="L218" i="240"/>
  <c r="K218" i="240"/>
  <c r="J218" i="240"/>
  <c r="I218" i="240"/>
  <c r="H218" i="240"/>
  <c r="L214" i="240"/>
  <c r="K214" i="240"/>
  <c r="I214" i="240"/>
  <c r="H214" i="240"/>
  <c r="G214" i="240"/>
  <c r="F214" i="240"/>
  <c r="E214" i="240"/>
  <c r="D214" i="240"/>
  <c r="O213" i="240"/>
  <c r="N213" i="240"/>
  <c r="O212" i="240"/>
  <c r="N212" i="240"/>
  <c r="O211" i="240"/>
  <c r="N211" i="240"/>
  <c r="O210" i="240"/>
  <c r="N210" i="240"/>
  <c r="O209" i="240"/>
  <c r="N209" i="240"/>
  <c r="N214" i="240" s="1"/>
  <c r="L208" i="240"/>
  <c r="K208" i="240"/>
  <c r="J208" i="240"/>
  <c r="J209" i="240" s="1"/>
  <c r="I208" i="240"/>
  <c r="H208" i="240"/>
  <c r="O207" i="240"/>
  <c r="N207" i="240"/>
  <c r="M207" i="240"/>
  <c r="O206" i="240"/>
  <c r="N206" i="240"/>
  <c r="M206" i="240"/>
  <c r="O204" i="240"/>
  <c r="N204" i="240"/>
  <c r="O203" i="240"/>
  <c r="N203" i="240"/>
  <c r="L196" i="240"/>
  <c r="K196" i="240"/>
  <c r="J196" i="240"/>
  <c r="I196" i="240"/>
  <c r="H196" i="240"/>
  <c r="G196" i="240"/>
  <c r="O195" i="240"/>
  <c r="O194" i="240"/>
  <c r="O193" i="240"/>
  <c r="O192" i="240"/>
  <c r="O191" i="240"/>
  <c r="O190" i="240"/>
  <c r="O189" i="240"/>
  <c r="O188" i="240"/>
  <c r="L187" i="240"/>
  <c r="K187" i="240"/>
  <c r="J187" i="240"/>
  <c r="I187" i="240"/>
  <c r="H187" i="240"/>
  <c r="G187" i="240"/>
  <c r="L183" i="240"/>
  <c r="K183" i="240"/>
  <c r="J183" i="240"/>
  <c r="I183" i="240"/>
  <c r="H183" i="240"/>
  <c r="G183" i="240"/>
  <c r="L165" i="240"/>
  <c r="L205" i="240" s="1"/>
  <c r="K165" i="240"/>
  <c r="K205" i="240" s="1"/>
  <c r="J165" i="240"/>
  <c r="J205" i="240" s="1"/>
  <c r="I165" i="240"/>
  <c r="I205" i="240" s="1"/>
  <c r="H165" i="240"/>
  <c r="H205" i="240" s="1"/>
  <c r="G165" i="240"/>
  <c r="G205" i="240" s="1"/>
  <c r="O157" i="240"/>
  <c r="N157" i="240"/>
  <c r="M157" i="240"/>
  <c r="O156" i="240"/>
  <c r="N156" i="240"/>
  <c r="M156" i="240"/>
  <c r="O155" i="240"/>
  <c r="N155" i="240"/>
  <c r="M155" i="240"/>
  <c r="O154" i="240"/>
  <c r="N154" i="240"/>
  <c r="M154" i="240"/>
  <c r="L152" i="240"/>
  <c r="K152" i="240"/>
  <c r="J152" i="240"/>
  <c r="I152" i="240"/>
  <c r="H152" i="240"/>
  <c r="G152" i="240"/>
  <c r="F152" i="240"/>
  <c r="E152" i="240"/>
  <c r="D152" i="240"/>
  <c r="O151" i="240"/>
  <c r="N151" i="240"/>
  <c r="M151" i="240"/>
  <c r="O150" i="240"/>
  <c r="N150" i="240"/>
  <c r="M150" i="240"/>
  <c r="O149" i="240"/>
  <c r="N149" i="240"/>
  <c r="M149" i="240"/>
  <c r="O142" i="240"/>
  <c r="N142" i="240"/>
  <c r="M142" i="240"/>
  <c r="O141" i="240"/>
  <c r="N141" i="240"/>
  <c r="M141" i="240"/>
  <c r="L140" i="240"/>
  <c r="K140" i="240"/>
  <c r="J140" i="240"/>
  <c r="I140" i="240"/>
  <c r="H140" i="240"/>
  <c r="G140" i="240"/>
  <c r="O135" i="240"/>
  <c r="N135" i="240"/>
  <c r="M135" i="240"/>
  <c r="O134" i="240"/>
  <c r="N134" i="240"/>
  <c r="M134" i="240"/>
  <c r="O133" i="240"/>
  <c r="N133" i="240"/>
  <c r="M133" i="240"/>
  <c r="O132" i="240"/>
  <c r="N132" i="240"/>
  <c r="M132" i="240"/>
  <c r="O129" i="240"/>
  <c r="N129" i="240"/>
  <c r="L128" i="240"/>
  <c r="K128" i="240"/>
  <c r="J128" i="240"/>
  <c r="I128" i="240"/>
  <c r="H128" i="240"/>
  <c r="G128" i="240"/>
  <c r="F128" i="240"/>
  <c r="O127" i="240"/>
  <c r="O126" i="240"/>
  <c r="O125" i="240"/>
  <c r="O124" i="240"/>
  <c r="O115" i="240"/>
  <c r="O114" i="240"/>
  <c r="O113" i="240"/>
  <c r="O112" i="240"/>
  <c r="L111" i="240"/>
  <c r="K111" i="240"/>
  <c r="J111" i="240"/>
  <c r="I111" i="240"/>
  <c r="H111" i="240"/>
  <c r="G111" i="240"/>
  <c r="F111" i="240"/>
  <c r="E111" i="240"/>
  <c r="D111" i="240"/>
  <c r="O110" i="240"/>
  <c r="N110" i="240"/>
  <c r="M110" i="240"/>
  <c r="O109" i="240"/>
  <c r="N109" i="240"/>
  <c r="M109" i="240"/>
  <c r="H108" i="240"/>
  <c r="G108" i="240"/>
  <c r="L91" i="240"/>
  <c r="K91" i="240"/>
  <c r="J91" i="240"/>
  <c r="I91" i="240"/>
  <c r="H91" i="240"/>
  <c r="G91" i="240"/>
  <c r="F91" i="240"/>
  <c r="E91" i="240"/>
  <c r="D91" i="240"/>
  <c r="M9" i="241" l="1"/>
  <c r="M10" i="241"/>
  <c r="M11" i="241"/>
  <c r="M12" i="241"/>
  <c r="M13" i="241"/>
  <c r="M14" i="241"/>
  <c r="M15" i="241"/>
  <c r="M16" i="241"/>
  <c r="M17" i="241"/>
  <c r="M18" i="241"/>
  <c r="M19" i="241"/>
  <c r="M20" i="241"/>
  <c r="M21" i="241"/>
  <c r="M22" i="241"/>
  <c r="N15" i="290"/>
  <c r="N16" i="290"/>
  <c r="N14" i="290"/>
  <c r="N17" i="290" s="1"/>
  <c r="N18" i="290" s="1"/>
  <c r="E17" i="288"/>
  <c r="N17" i="288" s="1"/>
  <c r="N16" i="288"/>
  <c r="N15" i="288"/>
  <c r="N18" i="288" s="1"/>
  <c r="N19" i="288" s="1"/>
  <c r="M16" i="288"/>
  <c r="O16" i="288" s="1"/>
  <c r="D17" i="288"/>
  <c r="M17" i="288" s="1"/>
  <c r="O17" i="288" s="1"/>
  <c r="J17" i="290"/>
  <c r="J18" i="290" s="1"/>
  <c r="M15" i="290"/>
  <c r="E18" i="288"/>
  <c r="E19" i="288" s="1"/>
  <c r="K17" i="290"/>
  <c r="K18" i="290" s="1"/>
  <c r="J18" i="288"/>
  <c r="J19" i="288" s="1"/>
  <c r="M16" i="290"/>
  <c r="D17" i="290"/>
  <c r="D18" i="290" s="1"/>
  <c r="M14" i="290"/>
  <c r="M17" i="290" s="1"/>
  <c r="M18" i="290" s="1"/>
  <c r="K18" i="288"/>
  <c r="K19" i="288" s="1"/>
  <c r="E17" i="290"/>
  <c r="E18" i="290" s="1"/>
  <c r="M15" i="288"/>
  <c r="D18" i="288"/>
  <c r="D19" i="288" s="1"/>
  <c r="O140" i="284"/>
  <c r="O142" i="284" s="1"/>
  <c r="M131" i="284"/>
  <c r="M52" i="296"/>
  <c r="M50" i="296"/>
  <c r="N49" i="296"/>
  <c r="E50" i="296"/>
  <c r="F50" i="296" s="1"/>
  <c r="O49" i="296"/>
  <c r="M51" i="296"/>
  <c r="F49" i="296"/>
  <c r="O24" i="296"/>
  <c r="M63" i="286"/>
  <c r="O63" i="286" s="1"/>
  <c r="O62" i="286"/>
  <c r="M98" i="286"/>
  <c r="O98" i="286" s="1"/>
  <c r="F98" i="286"/>
  <c r="D143" i="286"/>
  <c r="F142" i="286"/>
  <c r="M142" i="286"/>
  <c r="O142" i="286" s="1"/>
  <c r="L104" i="286"/>
  <c r="G156" i="286"/>
  <c r="I156" i="286" s="1"/>
  <c r="M18" i="286"/>
  <c r="L18" i="286"/>
  <c r="O18" i="286" s="1"/>
  <c r="L152" i="286"/>
  <c r="M94" i="286"/>
  <c r="O94" i="286" s="1"/>
  <c r="L94" i="286"/>
  <c r="M68" i="286"/>
  <c r="O68" i="286" s="1"/>
  <c r="F68" i="286"/>
  <c r="J156" i="286"/>
  <c r="K156" i="286"/>
  <c r="G366" i="240"/>
  <c r="O37" i="294"/>
  <c r="D67" i="292"/>
  <c r="E67" i="292"/>
  <c r="D144" i="286"/>
  <c r="E143" i="286"/>
  <c r="N143" i="286" s="1"/>
  <c r="N41" i="274"/>
  <c r="M42" i="274"/>
  <c r="O50" i="274"/>
  <c r="E42" i="274"/>
  <c r="D43" i="274"/>
  <c r="M41" i="274"/>
  <c r="J118" i="262"/>
  <c r="I118" i="262"/>
  <c r="O112" i="262"/>
  <c r="F113" i="262"/>
  <c r="F114" i="262"/>
  <c r="N111" i="262"/>
  <c r="M111" i="262"/>
  <c r="O95" i="262"/>
  <c r="O14" i="262"/>
  <c r="F118" i="262"/>
  <c r="N84" i="262"/>
  <c r="L113" i="262"/>
  <c r="L114" i="262" s="1"/>
  <c r="K118" i="262"/>
  <c r="E112" i="262"/>
  <c r="N112" i="262" s="1"/>
  <c r="N110" i="262"/>
  <c r="D112" i="262"/>
  <c r="D113" i="262" s="1"/>
  <c r="M110" i="262"/>
  <c r="O96" i="260"/>
  <c r="M104" i="260"/>
  <c r="D105" i="260"/>
  <c r="M103" i="260"/>
  <c r="E105" i="260"/>
  <c r="N103" i="260"/>
  <c r="J20" i="302"/>
  <c r="J21" i="302"/>
  <c r="K20" i="302"/>
  <c r="O68" i="255"/>
  <c r="N72" i="255"/>
  <c r="N59" i="278"/>
  <c r="F59" i="278"/>
  <c r="F60" i="278"/>
  <c r="O58" i="278"/>
  <c r="E60" i="278"/>
  <c r="N58" i="278"/>
  <c r="P58" i="278" s="1"/>
  <c r="D144" i="284"/>
  <c r="M144" i="284" s="1"/>
  <c r="M143" i="284"/>
  <c r="E144" i="284"/>
  <c r="N144" i="284" s="1"/>
  <c r="N143" i="284"/>
  <c r="N145" i="284" s="1"/>
  <c r="F145" i="284"/>
  <c r="E142" i="247"/>
  <c r="E143" i="247"/>
  <c r="D142" i="247"/>
  <c r="D143" i="247"/>
  <c r="N39" i="294"/>
  <c r="E40" i="294"/>
  <c r="M39" i="294"/>
  <c r="O39" i="294" s="1"/>
  <c r="D40" i="294"/>
  <c r="E41" i="294"/>
  <c r="E42" i="294" s="1"/>
  <c r="N38" i="294"/>
  <c r="M38" i="294"/>
  <c r="I87" i="294"/>
  <c r="L87" i="294"/>
  <c r="N14" i="294"/>
  <c r="K15" i="294"/>
  <c r="J14" i="294"/>
  <c r="O23" i="294"/>
  <c r="O12" i="294"/>
  <c r="M35" i="292"/>
  <c r="M45" i="292"/>
  <c r="O35" i="292"/>
  <c r="N24" i="292"/>
  <c r="I68" i="292"/>
  <c r="O11" i="292"/>
  <c r="F68" i="292"/>
  <c r="O13" i="292"/>
  <c r="O24" i="292"/>
  <c r="J14" i="292"/>
  <c r="M14" i="292" s="1"/>
  <c r="M12" i="292"/>
  <c r="K14" i="292"/>
  <c r="N12" i="292"/>
  <c r="O44" i="292"/>
  <c r="O45" i="292" s="1"/>
  <c r="D99" i="286"/>
  <c r="D100" i="286" s="1"/>
  <c r="E99" i="286"/>
  <c r="N99" i="286" s="1"/>
  <c r="M67" i="286"/>
  <c r="D69" i="286"/>
  <c r="N67" i="286"/>
  <c r="E69" i="286"/>
  <c r="N69" i="286" s="1"/>
  <c r="M25" i="285"/>
  <c r="F131" i="284"/>
  <c r="M82" i="284"/>
  <c r="O82" i="284" s="1"/>
  <c r="J84" i="284"/>
  <c r="M142" i="284"/>
  <c r="M84" i="284"/>
  <c r="L82" i="284"/>
  <c r="K83" i="284"/>
  <c r="M83" i="284"/>
  <c r="J85" i="284"/>
  <c r="M85" i="284" s="1"/>
  <c r="M43" i="284"/>
  <c r="N44" i="284"/>
  <c r="N43" i="284"/>
  <c r="O120" i="284"/>
  <c r="O100" i="284"/>
  <c r="O107" i="284" s="1"/>
  <c r="F44" i="284"/>
  <c r="E45" i="284"/>
  <c r="D44" i="284"/>
  <c r="O16" i="284"/>
  <c r="N37" i="278"/>
  <c r="L18" i="278"/>
  <c r="O13" i="278"/>
  <c r="O37" i="278"/>
  <c r="K18" i="278"/>
  <c r="N13" i="278"/>
  <c r="P18" i="278"/>
  <c r="P57" i="278"/>
  <c r="P12" i="278"/>
  <c r="L44" i="278"/>
  <c r="L45" i="278" s="1"/>
  <c r="L67" i="278" s="1"/>
  <c r="E38" i="278"/>
  <c r="F14" i="278"/>
  <c r="K44" i="278"/>
  <c r="K45" i="278" s="1"/>
  <c r="F38" i="278"/>
  <c r="E14" i="278"/>
  <c r="P40" i="278"/>
  <c r="P45" i="278"/>
  <c r="P37" i="276"/>
  <c r="L44" i="276"/>
  <c r="L45" i="276" s="1"/>
  <c r="K45" i="276"/>
  <c r="N38" i="276"/>
  <c r="E39" i="276"/>
  <c r="F40" i="276"/>
  <c r="O40" i="276" s="1"/>
  <c r="O38" i="276"/>
  <c r="O22" i="276"/>
  <c r="F23" i="276"/>
  <c r="O23" i="276" s="1"/>
  <c r="N65" i="276"/>
  <c r="P20" i="276"/>
  <c r="N21" i="276"/>
  <c r="E23" i="276"/>
  <c r="N23" i="276" s="1"/>
  <c r="O21" i="276"/>
  <c r="O65" i="276"/>
  <c r="I71" i="276"/>
  <c r="O10" i="272"/>
  <c r="E13" i="270"/>
  <c r="E14" i="270" s="1"/>
  <c r="E21" i="270" s="1"/>
  <c r="E25" i="270" s="1"/>
  <c r="M21" i="270"/>
  <c r="M25" i="270" s="1"/>
  <c r="O11" i="268"/>
  <c r="M24" i="268"/>
  <c r="N96" i="266"/>
  <c r="I101" i="266"/>
  <c r="J99" i="266"/>
  <c r="M95" i="266"/>
  <c r="D97" i="266"/>
  <c r="D98" i="266" s="1"/>
  <c r="M98" i="266" s="1"/>
  <c r="K100" i="266"/>
  <c r="J100" i="266"/>
  <c r="M96" i="266"/>
  <c r="K101" i="266"/>
  <c r="K114" i="266" s="1"/>
  <c r="E97" i="266"/>
  <c r="E98" i="266" s="1"/>
  <c r="N95" i="266"/>
  <c r="O81" i="266"/>
  <c r="F114" i="266"/>
  <c r="N68" i="266"/>
  <c r="M68" i="266"/>
  <c r="E69" i="266"/>
  <c r="N67" i="266"/>
  <c r="D69" i="266"/>
  <c r="M67" i="266"/>
  <c r="O49" i="266"/>
  <c r="K113" i="264"/>
  <c r="N111" i="264"/>
  <c r="D112" i="264"/>
  <c r="M111" i="264"/>
  <c r="J113" i="264"/>
  <c r="E112" i="264"/>
  <c r="N112" i="264" s="1"/>
  <c r="K114" i="264"/>
  <c r="K126" i="264" s="1"/>
  <c r="D113" i="264"/>
  <c r="M112" i="264"/>
  <c r="J114" i="264"/>
  <c r="J126" i="264" s="1"/>
  <c r="E113" i="264"/>
  <c r="N81" i="264"/>
  <c r="M81" i="264"/>
  <c r="E82" i="264"/>
  <c r="N80" i="264"/>
  <c r="M80" i="264"/>
  <c r="D82" i="264"/>
  <c r="M53" i="262"/>
  <c r="N53" i="262"/>
  <c r="D54" i="262"/>
  <c r="E54" i="262"/>
  <c r="O64" i="262"/>
  <c r="O23" i="262"/>
  <c r="K107" i="260"/>
  <c r="K111" i="260" s="1"/>
  <c r="F106" i="260"/>
  <c r="F111" i="260" s="1"/>
  <c r="L106" i="260"/>
  <c r="O106" i="260" s="1"/>
  <c r="O105" i="260"/>
  <c r="J107" i="260"/>
  <c r="J111" i="260" s="1"/>
  <c r="M73" i="260"/>
  <c r="N73" i="260"/>
  <c r="F73" i="260"/>
  <c r="I73" i="260"/>
  <c r="L73" i="260"/>
  <c r="O67" i="260"/>
  <c r="O73" i="260" s="1"/>
  <c r="M26" i="259"/>
  <c r="M18" i="302"/>
  <c r="M21" i="302"/>
  <c r="F44" i="300"/>
  <c r="O44" i="300" s="1"/>
  <c r="O43" i="300"/>
  <c r="E26" i="300"/>
  <c r="D48" i="298"/>
  <c r="E51" i="298"/>
  <c r="E52" i="298" s="1"/>
  <c r="D53" i="296"/>
  <c r="E56" i="258"/>
  <c r="D78" i="258"/>
  <c r="D79" i="258" s="1"/>
  <c r="F78" i="258"/>
  <c r="F79" i="258" s="1"/>
  <c r="E99" i="258"/>
  <c r="E100" i="258" s="1"/>
  <c r="D56" i="258"/>
  <c r="D57" i="258" s="1"/>
  <c r="M57" i="258" s="1"/>
  <c r="F56" i="258"/>
  <c r="F57" i="258" s="1"/>
  <c r="O57" i="258" s="1"/>
  <c r="E78" i="258"/>
  <c r="D99" i="258"/>
  <c r="F99" i="258"/>
  <c r="D23" i="258"/>
  <c r="F23" i="258"/>
  <c r="H23" i="258"/>
  <c r="J23" i="258"/>
  <c r="L23" i="258"/>
  <c r="D35" i="258"/>
  <c r="E23" i="258"/>
  <c r="G23" i="258"/>
  <c r="I23" i="258"/>
  <c r="K23" i="258"/>
  <c r="E35" i="258"/>
  <c r="E36" i="258" s="1"/>
  <c r="N36" i="258" s="1"/>
  <c r="L22" i="257"/>
  <c r="D95" i="255"/>
  <c r="D96" i="255" s="1"/>
  <c r="F95" i="255"/>
  <c r="E95" i="255"/>
  <c r="E96" i="255" s="1"/>
  <c r="N91" i="255"/>
  <c r="E73" i="255"/>
  <c r="E74" i="255" s="1"/>
  <c r="M73" i="255"/>
  <c r="O73" i="255"/>
  <c r="M74" i="255"/>
  <c r="O74" i="255"/>
  <c r="D76" i="255"/>
  <c r="F76" i="255"/>
  <c r="M76" i="255"/>
  <c r="O76" i="255"/>
  <c r="O53" i="255"/>
  <c r="M68" i="255"/>
  <c r="O64" i="255"/>
  <c r="M64" i="255"/>
  <c r="M53" i="255"/>
  <c r="E41" i="255"/>
  <c r="O12" i="255"/>
  <c r="D41" i="255"/>
  <c r="D42" i="255" s="1"/>
  <c r="M42" i="255" s="1"/>
  <c r="F41" i="255"/>
  <c r="F42" i="255"/>
  <c r="O42" i="255" s="1"/>
  <c r="O40" i="255"/>
  <c r="N23" i="255"/>
  <c r="M12" i="255"/>
  <c r="K22" i="253"/>
  <c r="M22" i="253"/>
  <c r="L21" i="249"/>
  <c r="G100" i="247"/>
  <c r="M70" i="247"/>
  <c r="M82" i="247" s="1"/>
  <c r="O70" i="247"/>
  <c r="O82" i="247" s="1"/>
  <c r="H100" i="247"/>
  <c r="E90" i="247"/>
  <c r="E91" i="247" s="1"/>
  <c r="G90" i="247"/>
  <c r="G91" i="247" s="1"/>
  <c r="I90" i="247"/>
  <c r="I91" i="247" s="1"/>
  <c r="D90" i="247"/>
  <c r="D91" i="247" s="1"/>
  <c r="F90" i="247"/>
  <c r="F91" i="247" s="1"/>
  <c r="H90" i="247"/>
  <c r="H91" i="247" s="1"/>
  <c r="H44" i="247"/>
  <c r="J44" i="247"/>
  <c r="N70" i="247"/>
  <c r="N82" i="247" s="1"/>
  <c r="G44" i="247"/>
  <c r="I44" i="247"/>
  <c r="K44" i="247"/>
  <c r="J16" i="247"/>
  <c r="J17" i="247" s="1"/>
  <c r="K16" i="247"/>
  <c r="K17" i="247" s="1"/>
  <c r="M12" i="244"/>
  <c r="K394" i="243"/>
  <c r="E443" i="243"/>
  <c r="D443" i="243"/>
  <c r="H176" i="243"/>
  <c r="J176" i="243"/>
  <c r="L176" i="243"/>
  <c r="L394" i="243"/>
  <c r="J390" i="243"/>
  <c r="J391" i="243" s="1"/>
  <c r="D362" i="243"/>
  <c r="D363" i="243" s="1"/>
  <c r="E362" i="243"/>
  <c r="N362" i="243" s="1"/>
  <c r="H292" i="243"/>
  <c r="G176" i="243"/>
  <c r="I176" i="243"/>
  <c r="K176" i="243"/>
  <c r="J249" i="243"/>
  <c r="J250" i="243" s="1"/>
  <c r="J251" i="243" s="1"/>
  <c r="D166" i="243"/>
  <c r="D193" i="243"/>
  <c r="D194" i="243" s="1"/>
  <c r="E222" i="243"/>
  <c r="E223" i="243" s="1"/>
  <c r="E249" i="243"/>
  <c r="E166" i="243"/>
  <c r="E193" i="243"/>
  <c r="E194" i="243" s="1"/>
  <c r="D222" i="243"/>
  <c r="D223" i="243" s="1"/>
  <c r="D249" i="243"/>
  <c r="D250" i="243" s="1"/>
  <c r="G249" i="243"/>
  <c r="G250" i="243" s="1"/>
  <c r="E67" i="243"/>
  <c r="K67" i="243"/>
  <c r="M93" i="243"/>
  <c r="N132" i="243"/>
  <c r="O150" i="243"/>
  <c r="M165" i="243"/>
  <c r="O165" i="243"/>
  <c r="N175" i="243"/>
  <c r="N192" i="243"/>
  <c r="H233" i="243"/>
  <c r="J233" i="243"/>
  <c r="N221" i="243"/>
  <c r="I230" i="243"/>
  <c r="L230" i="243"/>
  <c r="L233" i="243" s="1"/>
  <c r="N248" i="243"/>
  <c r="I275" i="243"/>
  <c r="K275" i="243"/>
  <c r="M274" i="243"/>
  <c r="N306" i="243"/>
  <c r="M316" i="243"/>
  <c r="O316" i="243"/>
  <c r="M361" i="243"/>
  <c r="M413" i="243"/>
  <c r="M437" i="243"/>
  <c r="O437" i="243"/>
  <c r="F437" i="243"/>
  <c r="M442" i="243"/>
  <c r="O442" i="243"/>
  <c r="M491" i="243"/>
  <c r="O491" i="243"/>
  <c r="M502" i="243"/>
  <c r="O502" i="243"/>
  <c r="N518" i="243"/>
  <c r="D67" i="243"/>
  <c r="J67" i="243"/>
  <c r="L67" i="243"/>
  <c r="O60" i="243"/>
  <c r="O59" i="243"/>
  <c r="O58" i="243"/>
  <c r="O57" i="243"/>
  <c r="O56" i="243"/>
  <c r="N23" i="243"/>
  <c r="N87" i="243"/>
  <c r="K13" i="242"/>
  <c r="M13" i="242"/>
  <c r="E337" i="240"/>
  <c r="D337" i="240"/>
  <c r="D338" i="240" s="1"/>
  <c r="M338" i="240" s="1"/>
  <c r="F337" i="240"/>
  <c r="O337" i="240" s="1"/>
  <c r="H282" i="240"/>
  <c r="J282" i="240"/>
  <c r="L282" i="240"/>
  <c r="E241" i="240"/>
  <c r="G241" i="240"/>
  <c r="I241" i="240"/>
  <c r="K241" i="240"/>
  <c r="D241" i="240"/>
  <c r="H241" i="240"/>
  <c r="J241" i="240"/>
  <c r="H219" i="240"/>
  <c r="L219" i="240"/>
  <c r="I219" i="240"/>
  <c r="K219" i="240"/>
  <c r="D215" i="240"/>
  <c r="D216" i="240" s="1"/>
  <c r="F215" i="240"/>
  <c r="F216" i="240" s="1"/>
  <c r="E215" i="240"/>
  <c r="E216" i="240" s="1"/>
  <c r="G215" i="240"/>
  <c r="G216" i="240" s="1"/>
  <c r="J210" i="240"/>
  <c r="M209" i="240"/>
  <c r="M233" i="240"/>
  <c r="O233" i="240"/>
  <c r="N237" i="240"/>
  <c r="M244" i="240"/>
  <c r="O244" i="240"/>
  <c r="N312" i="240"/>
  <c r="N331" i="240"/>
  <c r="M336" i="240"/>
  <c r="O336" i="240"/>
  <c r="H366" i="240"/>
  <c r="J366" i="240"/>
  <c r="L366" i="240"/>
  <c r="N378" i="240"/>
  <c r="N390" i="240"/>
  <c r="M403" i="240"/>
  <c r="O403" i="240"/>
  <c r="M136" i="240"/>
  <c r="O196" i="240"/>
  <c r="E112" i="240"/>
  <c r="E113" i="240" s="1"/>
  <c r="G153" i="240"/>
  <c r="I153" i="240"/>
  <c r="K153" i="240"/>
  <c r="D112" i="240"/>
  <c r="D113" i="240" s="1"/>
  <c r="H153" i="240"/>
  <c r="J153" i="240"/>
  <c r="L153" i="240"/>
  <c r="N208" i="240"/>
  <c r="N158" i="240"/>
  <c r="N152" i="240"/>
  <c r="O136" i="240"/>
  <c r="N111" i="240"/>
  <c r="N91" i="240"/>
  <c r="I108" i="240"/>
  <c r="M111" i="240"/>
  <c r="O111" i="240"/>
  <c r="N136" i="240"/>
  <c r="M152" i="240"/>
  <c r="O152" i="240"/>
  <c r="M158" i="240"/>
  <c r="O158" i="240"/>
  <c r="M208" i="240"/>
  <c r="O208" i="240"/>
  <c r="O214" i="240"/>
  <c r="M237" i="240"/>
  <c r="O237" i="240"/>
  <c r="N244" i="240"/>
  <c r="M312" i="240"/>
  <c r="O312" i="240"/>
  <c r="M331" i="240"/>
  <c r="O331" i="240"/>
  <c r="N336" i="240"/>
  <c r="O342" i="240"/>
  <c r="I366" i="240"/>
  <c r="K366" i="240"/>
  <c r="O363" i="240"/>
  <c r="M378" i="240"/>
  <c r="O378" i="240"/>
  <c r="M390" i="240"/>
  <c r="O390" i="240"/>
  <c r="N403" i="240"/>
  <c r="L13" i="242"/>
  <c r="O8" i="243"/>
  <c r="O9" i="243"/>
  <c r="O10" i="243"/>
  <c r="O11" i="243"/>
  <c r="O17" i="243"/>
  <c r="O62" i="243"/>
  <c r="O63" i="243"/>
  <c r="O64" i="243"/>
  <c r="O65" i="243"/>
  <c r="O66" i="243"/>
  <c r="M87" i="243"/>
  <c r="O87" i="243"/>
  <c r="N93" i="243"/>
  <c r="M132" i="243"/>
  <c r="O132" i="243"/>
  <c r="N165" i="243"/>
  <c r="M175" i="243"/>
  <c r="O175" i="243"/>
  <c r="M192" i="243"/>
  <c r="O192" i="243"/>
  <c r="G233" i="243"/>
  <c r="I233" i="243"/>
  <c r="K233" i="243"/>
  <c r="M221" i="243"/>
  <c r="O221" i="243"/>
  <c r="M248" i="243"/>
  <c r="O248" i="243"/>
  <c r="L275" i="243"/>
  <c r="N274" i="243"/>
  <c r="O280" i="243"/>
  <c r="F287" i="243"/>
  <c r="M306" i="243"/>
  <c r="O306" i="243"/>
  <c r="N316" i="243"/>
  <c r="N361" i="243"/>
  <c r="N442" i="243"/>
  <c r="O448" i="243"/>
  <c r="N491" i="243"/>
  <c r="N502" i="243"/>
  <c r="N521" i="243" s="1"/>
  <c r="M518" i="243"/>
  <c r="O518" i="243"/>
  <c r="K21" i="245"/>
  <c r="M21" i="245"/>
  <c r="K21" i="249"/>
  <c r="M21" i="249"/>
  <c r="M10" i="252"/>
  <c r="O10" i="252"/>
  <c r="L22" i="253"/>
  <c r="N12" i="255"/>
  <c r="M23" i="255"/>
  <c r="O23" i="255"/>
  <c r="N53" i="255"/>
  <c r="N64" i="255"/>
  <c r="N68" i="255"/>
  <c r="M72" i="255"/>
  <c r="O72" i="255"/>
  <c r="M91" i="255"/>
  <c r="O91" i="255"/>
  <c r="K22" i="257"/>
  <c r="M22" i="257"/>
  <c r="N11" i="258"/>
  <c r="M15" i="258"/>
  <c r="O15" i="258"/>
  <c r="M18" i="258"/>
  <c r="O18" i="258"/>
  <c r="M22" i="258"/>
  <c r="O22" i="258"/>
  <c r="M34" i="258"/>
  <c r="O34" i="258"/>
  <c r="O39" i="258"/>
  <c r="N45" i="258"/>
  <c r="N55" i="258"/>
  <c r="N64" i="258"/>
  <c r="N77" i="258"/>
  <c r="N98" i="258"/>
  <c r="K22" i="300"/>
  <c r="P10" i="278"/>
  <c r="K67" i="278"/>
  <c r="M19" i="271"/>
  <c r="O21" i="300"/>
  <c r="F22" i="300"/>
  <c r="G71" i="276"/>
  <c r="O109" i="262"/>
  <c r="O76" i="262"/>
  <c r="M11" i="250"/>
  <c r="M39" i="243"/>
  <c r="O39" i="243" s="1"/>
  <c r="O18" i="243"/>
  <c r="N437" i="243"/>
  <c r="J71" i="276"/>
  <c r="O19" i="243"/>
  <c r="O42" i="243"/>
  <c r="O43" i="243"/>
  <c r="O44" i="243"/>
  <c r="F61" i="243"/>
  <c r="P15" i="276"/>
  <c r="O65" i="292"/>
  <c r="O117" i="262"/>
  <c r="O83" i="262"/>
  <c r="O84" i="262" s="1"/>
  <c r="O42" i="262"/>
  <c r="O12" i="260"/>
  <c r="O21" i="260" s="1"/>
  <c r="O111" i="260" s="1"/>
  <c r="H275" i="243"/>
  <c r="F45" i="243"/>
  <c r="O45" i="243" s="1"/>
  <c r="M91" i="240"/>
  <c r="M218" i="240"/>
  <c r="N42" i="302"/>
  <c r="O42" i="302"/>
  <c r="O49" i="300"/>
  <c r="N51" i="300"/>
  <c r="O41" i="302"/>
  <c r="M41" i="302"/>
  <c r="N41" i="302"/>
  <c r="N50" i="300"/>
  <c r="D49" i="300"/>
  <c r="M49" i="300" s="1"/>
  <c r="D22" i="300"/>
  <c r="O40" i="300"/>
  <c r="O42" i="300" s="1"/>
  <c r="N40" i="300"/>
  <c r="M47" i="298"/>
  <c r="N49" i="298"/>
  <c r="O48" i="298"/>
  <c r="P65" i="276"/>
  <c r="O44" i="272"/>
  <c r="N48" i="272"/>
  <c r="O48" i="272"/>
  <c r="F14" i="270"/>
  <c r="F21" i="270" s="1"/>
  <c r="F25" i="270" s="1"/>
  <c r="O13" i="270"/>
  <c r="O14" i="270" s="1"/>
  <c r="O21" i="270" s="1"/>
  <c r="O25" i="270" s="1"/>
  <c r="N13" i="270"/>
  <c r="N14" i="270" s="1"/>
  <c r="N21" i="270" s="1"/>
  <c r="N25" i="270" s="1"/>
  <c r="O13" i="268"/>
  <c r="F24" i="268"/>
  <c r="N13" i="268"/>
  <c r="N24" i="268" s="1"/>
  <c r="E24" i="268"/>
  <c r="O24" i="268"/>
  <c r="G106" i="258"/>
  <c r="I106" i="258"/>
  <c r="I108" i="258" s="1"/>
  <c r="K106" i="258"/>
  <c r="M11" i="258"/>
  <c r="O11" i="258"/>
  <c r="N15" i="258"/>
  <c r="N18" i="258"/>
  <c r="N22" i="258"/>
  <c r="N34" i="258"/>
  <c r="M45" i="258"/>
  <c r="O45" i="258"/>
  <c r="M55" i="258"/>
  <c r="O55" i="258"/>
  <c r="M64" i="258"/>
  <c r="O64" i="258"/>
  <c r="M77" i="258"/>
  <c r="O77" i="258"/>
  <c r="O88" i="258"/>
  <c r="M98" i="258"/>
  <c r="O98" i="258"/>
  <c r="H106" i="258"/>
  <c r="H108" i="258" s="1"/>
  <c r="J106" i="258"/>
  <c r="L106" i="258"/>
  <c r="L108" i="258" s="1"/>
  <c r="O16" i="255"/>
  <c r="N19" i="255"/>
  <c r="G24" i="255"/>
  <c r="I24" i="255"/>
  <c r="K24" i="255"/>
  <c r="M49" i="255"/>
  <c r="O49" i="255"/>
  <c r="N94" i="255"/>
  <c r="M19" i="255"/>
  <c r="O19" i="255"/>
  <c r="F24" i="255"/>
  <c r="H24" i="255"/>
  <c r="J24" i="255"/>
  <c r="L24" i="255"/>
  <c r="N49" i="255"/>
  <c r="M94" i="255"/>
  <c r="H104" i="255"/>
  <c r="N12" i="247"/>
  <c r="N89" i="247"/>
  <c r="O96" i="247"/>
  <c r="N141" i="247"/>
  <c r="I152" i="247"/>
  <c r="M12" i="247"/>
  <c r="O12" i="247"/>
  <c r="M15" i="247"/>
  <c r="O15" i="247"/>
  <c r="L36" i="247"/>
  <c r="M89" i="247"/>
  <c r="O89" i="247"/>
  <c r="M141" i="247"/>
  <c r="O141" i="247"/>
  <c r="N15" i="247"/>
  <c r="K101" i="247"/>
  <c r="M121" i="247"/>
  <c r="M122" i="247" s="1"/>
  <c r="O100" i="247"/>
  <c r="O20" i="243"/>
  <c r="O33" i="243"/>
  <c r="O34" i="243"/>
  <c r="I61" i="243"/>
  <c r="I67" i="243" s="1"/>
  <c r="O21" i="243"/>
  <c r="O22" i="243"/>
  <c r="F23" i="243"/>
  <c r="F40" i="243" s="1"/>
  <c r="O35" i="243"/>
  <c r="O36" i="243"/>
  <c r="O37" i="243"/>
  <c r="O41" i="243"/>
  <c r="N61" i="243"/>
  <c r="M287" i="243"/>
  <c r="O287" i="243"/>
  <c r="E519" i="243"/>
  <c r="G519" i="243"/>
  <c r="I519" i="243"/>
  <c r="K519" i="243"/>
  <c r="M23" i="243"/>
  <c r="M61" i="243"/>
  <c r="O274" i="243"/>
  <c r="N287" i="243"/>
  <c r="K477" i="243"/>
  <c r="D519" i="243"/>
  <c r="F519" i="243"/>
  <c r="H519" i="243"/>
  <c r="J519" i="243"/>
  <c r="L519" i="243"/>
  <c r="K38" i="241"/>
  <c r="L38" i="241"/>
  <c r="C44" i="241"/>
  <c r="E44" i="241"/>
  <c r="G44" i="241"/>
  <c r="I44" i="241"/>
  <c r="J44" i="241" s="1"/>
  <c r="M39" i="241"/>
  <c r="M40" i="241"/>
  <c r="M41" i="241"/>
  <c r="M42" i="241"/>
  <c r="K43" i="241"/>
  <c r="L43" i="241"/>
  <c r="O91" i="240"/>
  <c r="D404" i="240"/>
  <c r="D406" i="240" s="1"/>
  <c r="F404" i="240"/>
  <c r="F406" i="240" s="1"/>
  <c r="H404" i="240"/>
  <c r="H406" i="240" s="1"/>
  <c r="J404" i="240"/>
  <c r="J406" i="240" s="1"/>
  <c r="L404" i="240"/>
  <c r="L406" i="240" s="1"/>
  <c r="O128" i="240"/>
  <c r="N233" i="240"/>
  <c r="E404" i="240"/>
  <c r="E406" i="240" s="1"/>
  <c r="G404" i="240"/>
  <c r="G406" i="240" s="1"/>
  <c r="I404" i="240"/>
  <c r="I406" i="240" s="1"/>
  <c r="K404" i="240"/>
  <c r="K406" i="240" s="1"/>
  <c r="D16" i="255"/>
  <c r="M13" i="255"/>
  <c r="M16" i="255"/>
  <c r="G104" i="255"/>
  <c r="K104" i="255"/>
  <c r="N13" i="255"/>
  <c r="E16" i="255"/>
  <c r="E24" i="255" s="1"/>
  <c r="D24" i="255"/>
  <c r="L94" i="255"/>
  <c r="L39" i="247"/>
  <c r="L59" i="247"/>
  <c r="J101" i="247"/>
  <c r="L101" i="247"/>
  <c r="L121" i="247"/>
  <c r="N121" i="247"/>
  <c r="N122" i="247" s="1"/>
  <c r="J122" i="247"/>
  <c r="N141" i="243"/>
  <c r="N12" i="243"/>
  <c r="M45" i="243"/>
  <c r="M105" i="243"/>
  <c r="N106" i="243"/>
  <c r="M12" i="243"/>
  <c r="O12" i="243" s="1"/>
  <c r="N45" i="243"/>
  <c r="F105" i="243"/>
  <c r="N105" i="243"/>
  <c r="F132" i="243"/>
  <c r="N142" i="243"/>
  <c r="F165" i="243"/>
  <c r="F192" i="243"/>
  <c r="F221" i="243"/>
  <c r="F248" i="243"/>
  <c r="O307" i="243"/>
  <c r="F316" i="243"/>
  <c r="O361" i="243"/>
  <c r="F361" i="243"/>
  <c r="O367" i="243"/>
  <c r="F413" i="243"/>
  <c r="O413" i="243" s="1"/>
  <c r="N413" i="243"/>
  <c r="M29" i="241"/>
  <c r="M38" i="241" s="1"/>
  <c r="J108" i="240"/>
  <c r="N288" i="240"/>
  <c r="M18" i="288" l="1"/>
  <c r="M19" i="288" s="1"/>
  <c r="O15" i="288"/>
  <c r="O18" i="288" s="1"/>
  <c r="O19" i="288" s="1"/>
  <c r="E145" i="284"/>
  <c r="M53" i="296"/>
  <c r="N50" i="296"/>
  <c r="E51" i="296"/>
  <c r="E52" i="296" s="1"/>
  <c r="O50" i="296"/>
  <c r="M100" i="286"/>
  <c r="O67" i="286"/>
  <c r="M143" i="286"/>
  <c r="O143" i="286" s="1"/>
  <c r="F143" i="286"/>
  <c r="M69" i="286"/>
  <c r="O69" i="286" s="1"/>
  <c r="F69" i="286"/>
  <c r="M99" i="286"/>
  <c r="O99" i="286" s="1"/>
  <c r="F99" i="286"/>
  <c r="M144" i="286"/>
  <c r="L156" i="286"/>
  <c r="H379" i="240"/>
  <c r="N40" i="294"/>
  <c r="M67" i="292"/>
  <c r="D68" i="292"/>
  <c r="N67" i="292"/>
  <c r="E68" i="292"/>
  <c r="E144" i="286"/>
  <c r="N144" i="286" s="1"/>
  <c r="D145" i="286"/>
  <c r="D146" i="286"/>
  <c r="N42" i="274"/>
  <c r="E43" i="274"/>
  <c r="M43" i="274"/>
  <c r="D44" i="274"/>
  <c r="M113" i="262"/>
  <c r="L118" i="262"/>
  <c r="O114" i="262"/>
  <c r="D114" i="262"/>
  <c r="M112" i="262"/>
  <c r="E113" i="262"/>
  <c r="O113" i="262"/>
  <c r="O118" i="262" s="1"/>
  <c r="E106" i="260"/>
  <c r="N105" i="260"/>
  <c r="E107" i="260"/>
  <c r="L111" i="260"/>
  <c r="N107" i="260"/>
  <c r="M105" i="260"/>
  <c r="D106" i="260"/>
  <c r="J22" i="302"/>
  <c r="K21" i="302"/>
  <c r="N21" i="302" s="1"/>
  <c r="K108" i="258"/>
  <c r="G108" i="258"/>
  <c r="M521" i="243"/>
  <c r="O521" i="243"/>
  <c r="N60" i="278"/>
  <c r="E61" i="278"/>
  <c r="O60" i="278"/>
  <c r="O59" i="278"/>
  <c r="P59" i="278" s="1"/>
  <c r="F61" i="278"/>
  <c r="D145" i="284"/>
  <c r="M145" i="284"/>
  <c r="O143" i="284"/>
  <c r="O144" i="284"/>
  <c r="O101" i="266"/>
  <c r="O114" i="266" s="1"/>
  <c r="I114" i="266"/>
  <c r="D144" i="247"/>
  <c r="E144" i="247"/>
  <c r="E145" i="247" s="1"/>
  <c r="D41" i="294"/>
  <c r="D42" i="294" s="1"/>
  <c r="M42" i="294" s="1"/>
  <c r="N42" i="294"/>
  <c r="D43" i="294"/>
  <c r="D44" i="294" s="1"/>
  <c r="N41" i="294"/>
  <c r="M40" i="294"/>
  <c r="O38" i="294"/>
  <c r="O40" i="294" s="1"/>
  <c r="E43" i="294"/>
  <c r="E44" i="294" s="1"/>
  <c r="M14" i="294"/>
  <c r="O14" i="294" s="1"/>
  <c r="J15" i="294"/>
  <c r="M15" i="294" s="1"/>
  <c r="N15" i="294"/>
  <c r="K16" i="294"/>
  <c r="N14" i="292"/>
  <c r="K68" i="292"/>
  <c r="O14" i="292"/>
  <c r="O12" i="292"/>
  <c r="J68" i="292"/>
  <c r="M68" i="292"/>
  <c r="E100" i="286"/>
  <c r="D101" i="286"/>
  <c r="D71" i="286"/>
  <c r="E71" i="286"/>
  <c r="E75" i="286" s="1"/>
  <c r="N71" i="286"/>
  <c r="N75" i="286" s="1"/>
  <c r="M71" i="286"/>
  <c r="L83" i="284"/>
  <c r="L84" i="284" s="1"/>
  <c r="J86" i="284"/>
  <c r="K84" i="284"/>
  <c r="J87" i="284"/>
  <c r="M87" i="284" s="1"/>
  <c r="N83" i="284"/>
  <c r="O83" i="284" s="1"/>
  <c r="O43" i="284"/>
  <c r="D45" i="284"/>
  <c r="N45" i="284"/>
  <c r="F45" i="284"/>
  <c r="E46" i="284"/>
  <c r="N46" i="284" s="1"/>
  <c r="D46" i="284"/>
  <c r="M46" i="284" s="1"/>
  <c r="M44" i="284"/>
  <c r="N14" i="278"/>
  <c r="O14" i="278"/>
  <c r="E15" i="278"/>
  <c r="F15" i="278"/>
  <c r="F16" i="278" s="1"/>
  <c r="O38" i="278"/>
  <c r="F39" i="278"/>
  <c r="N38" i="278"/>
  <c r="E39" i="278"/>
  <c r="E40" i="278" s="1"/>
  <c r="K46" i="276"/>
  <c r="L46" i="276"/>
  <c r="O24" i="276"/>
  <c r="F24" i="276"/>
  <c r="N24" i="276"/>
  <c r="F41" i="276"/>
  <c r="N39" i="276"/>
  <c r="E40" i="276"/>
  <c r="E24" i="276"/>
  <c r="N98" i="266"/>
  <c r="D99" i="266"/>
  <c r="D100" i="266" s="1"/>
  <c r="M97" i="266"/>
  <c r="M99" i="266"/>
  <c r="E99" i="266"/>
  <c r="N97" i="266"/>
  <c r="J101" i="266"/>
  <c r="J114" i="266" s="1"/>
  <c r="M69" i="266"/>
  <c r="N69" i="266"/>
  <c r="D70" i="266"/>
  <c r="E70" i="266"/>
  <c r="E114" i="264"/>
  <c r="E115" i="264" s="1"/>
  <c r="M113" i="264"/>
  <c r="N113" i="264"/>
  <c r="D114" i="264"/>
  <c r="D115" i="264" s="1"/>
  <c r="M82" i="264"/>
  <c r="N82" i="264"/>
  <c r="D83" i="264"/>
  <c r="E83" i="264"/>
  <c r="N54" i="262"/>
  <c r="E55" i="262"/>
  <c r="M54" i="262"/>
  <c r="D55" i="262"/>
  <c r="E56" i="262"/>
  <c r="N20" i="302"/>
  <c r="M20" i="302"/>
  <c r="E42" i="300"/>
  <c r="E43" i="300" s="1"/>
  <c r="N26" i="300"/>
  <c r="N42" i="300" s="1"/>
  <c r="D49" i="298"/>
  <c r="J108" i="258"/>
  <c r="O99" i="258"/>
  <c r="M99" i="258"/>
  <c r="N78" i="258"/>
  <c r="N100" i="258"/>
  <c r="O79" i="258"/>
  <c r="M79" i="258"/>
  <c r="N56" i="258"/>
  <c r="N23" i="258"/>
  <c r="F100" i="258"/>
  <c r="D100" i="258"/>
  <c r="D101" i="258" s="1"/>
  <c r="E79" i="258"/>
  <c r="F58" i="258"/>
  <c r="O58" i="258" s="1"/>
  <c r="O56" i="258"/>
  <c r="D58" i="258"/>
  <c r="M58" i="258" s="1"/>
  <c r="M56" i="258"/>
  <c r="E101" i="258"/>
  <c r="N99" i="258"/>
  <c r="F80" i="258"/>
  <c r="O80" i="258" s="1"/>
  <c r="O78" i="258"/>
  <c r="D80" i="258"/>
  <c r="M78" i="258"/>
  <c r="E57" i="258"/>
  <c r="N57" i="258" s="1"/>
  <c r="N35" i="258"/>
  <c r="M35" i="258"/>
  <c r="D36" i="258"/>
  <c r="M36" i="258" s="1"/>
  <c r="E37" i="258"/>
  <c r="N37" i="258" s="1"/>
  <c r="M23" i="258"/>
  <c r="O23" i="258"/>
  <c r="O94" i="255"/>
  <c r="L102" i="255"/>
  <c r="O95" i="255"/>
  <c r="M96" i="255"/>
  <c r="N96" i="255"/>
  <c r="E97" i="255"/>
  <c r="N95" i="255"/>
  <c r="N97" i="255" s="1"/>
  <c r="F96" i="255"/>
  <c r="D97" i="255"/>
  <c r="M95" i="255"/>
  <c r="M97" i="255" s="1"/>
  <c r="J104" i="255"/>
  <c r="E75" i="255"/>
  <c r="N75" i="255" s="1"/>
  <c r="N74" i="255"/>
  <c r="N73" i="255"/>
  <c r="E76" i="255"/>
  <c r="F43" i="255"/>
  <c r="O43" i="255" s="1"/>
  <c r="D43" i="255"/>
  <c r="M43" i="255" s="1"/>
  <c r="F44" i="255"/>
  <c r="O44" i="255" s="1"/>
  <c r="D44" i="255"/>
  <c r="M44" i="255" s="1"/>
  <c r="O24" i="255"/>
  <c r="I104" i="255"/>
  <c r="M24" i="255"/>
  <c r="N41" i="255"/>
  <c r="E42" i="255"/>
  <c r="N42" i="255" s="1"/>
  <c r="F45" i="255"/>
  <c r="O45" i="255" s="1"/>
  <c r="O41" i="255"/>
  <c r="D45" i="255"/>
  <c r="M45" i="255" s="1"/>
  <c r="M41" i="255"/>
  <c r="E43" i="255"/>
  <c r="N43" i="255" s="1"/>
  <c r="H92" i="247"/>
  <c r="H101" i="247" s="1"/>
  <c r="H157" i="247" s="1"/>
  <c r="F92" i="247"/>
  <c r="D92" i="247"/>
  <c r="I92" i="247"/>
  <c r="I101" i="247" s="1"/>
  <c r="I157" i="247" s="1"/>
  <c r="G92" i="247"/>
  <c r="G101" i="247" s="1"/>
  <c r="E92" i="247"/>
  <c r="L44" i="247"/>
  <c r="K18" i="247"/>
  <c r="J18" i="247"/>
  <c r="M18" i="247" s="1"/>
  <c r="N519" i="243"/>
  <c r="M519" i="243"/>
  <c r="D444" i="243"/>
  <c r="M444" i="243" s="1"/>
  <c r="E444" i="243"/>
  <c r="N444" i="243" s="1"/>
  <c r="M443" i="243"/>
  <c r="D445" i="243"/>
  <c r="N443" i="243"/>
  <c r="E445" i="243"/>
  <c r="J392" i="243"/>
  <c r="J393" i="243" s="1"/>
  <c r="O292" i="243"/>
  <c r="E363" i="243"/>
  <c r="D364" i="243"/>
  <c r="G251" i="243"/>
  <c r="D251" i="243"/>
  <c r="M251" i="243" s="1"/>
  <c r="G252" i="243"/>
  <c r="D252" i="243"/>
  <c r="M252" i="243" s="1"/>
  <c r="J252" i="243"/>
  <c r="J253" i="243" s="1"/>
  <c r="O519" i="243"/>
  <c r="E195" i="243"/>
  <c r="D195" i="243"/>
  <c r="D224" i="243"/>
  <c r="E224" i="243"/>
  <c r="E225" i="243" s="1"/>
  <c r="G253" i="243"/>
  <c r="D253" i="243"/>
  <c r="E196" i="243"/>
  <c r="N166" i="243"/>
  <c r="E167" i="243"/>
  <c r="F249" i="243"/>
  <c r="O249" i="243" s="1"/>
  <c r="E250" i="243"/>
  <c r="D196" i="243"/>
  <c r="D197" i="243" s="1"/>
  <c r="M166" i="243"/>
  <c r="D167" i="243"/>
  <c r="D225" i="243"/>
  <c r="E197" i="243"/>
  <c r="O105" i="243"/>
  <c r="N67" i="243"/>
  <c r="F67" i="243"/>
  <c r="O61" i="243"/>
  <c r="O67" i="243" s="1"/>
  <c r="M67" i="243"/>
  <c r="O23" i="243"/>
  <c r="M43" i="241"/>
  <c r="I379" i="240"/>
  <c r="O404" i="240"/>
  <c r="O406" i="240" s="1"/>
  <c r="F338" i="240"/>
  <c r="O338" i="240" s="1"/>
  <c r="M337" i="240"/>
  <c r="N337" i="240"/>
  <c r="D339" i="240"/>
  <c r="D340" i="240" s="1"/>
  <c r="M340" i="240" s="1"/>
  <c r="E338" i="240"/>
  <c r="N338" i="240" s="1"/>
  <c r="N404" i="240"/>
  <c r="N406" i="240" s="1"/>
  <c r="O241" i="240"/>
  <c r="M241" i="240"/>
  <c r="N241" i="240"/>
  <c r="G217" i="240"/>
  <c r="G218" i="240" s="1"/>
  <c r="G219" i="240" s="1"/>
  <c r="G379" i="240" s="1"/>
  <c r="O216" i="240"/>
  <c r="F217" i="240"/>
  <c r="O217" i="240" s="1"/>
  <c r="N216" i="240"/>
  <c r="E217" i="240"/>
  <c r="N217" i="240" s="1"/>
  <c r="D217" i="240"/>
  <c r="D218" i="240" s="1"/>
  <c r="D219" i="240" s="1"/>
  <c r="M404" i="240"/>
  <c r="M406" i="240" s="1"/>
  <c r="M210" i="240"/>
  <c r="J211" i="240"/>
  <c r="E102" i="240"/>
  <c r="E108" i="240" s="1"/>
  <c r="M113" i="240"/>
  <c r="N113" i="240"/>
  <c r="D114" i="240"/>
  <c r="D115" i="240" s="1"/>
  <c r="M112" i="240"/>
  <c r="E114" i="240"/>
  <c r="N112" i="240"/>
  <c r="N16" i="255"/>
  <c r="N24" i="255" s="1"/>
  <c r="N22" i="300"/>
  <c r="K23" i="300"/>
  <c r="O22" i="300"/>
  <c r="F23" i="300"/>
  <c r="O68" i="292"/>
  <c r="M42" i="302"/>
  <c r="F43" i="302"/>
  <c r="E43" i="302"/>
  <c r="E44" i="302" s="1"/>
  <c r="E45" i="302" s="1"/>
  <c r="O50" i="300"/>
  <c r="O51" i="300"/>
  <c r="M22" i="300"/>
  <c r="D23" i="300"/>
  <c r="D24" i="300" s="1"/>
  <c r="N53" i="300"/>
  <c r="M48" i="298"/>
  <c r="N50" i="298"/>
  <c r="O49" i="298"/>
  <c r="K44" i="241"/>
  <c r="L44" i="241"/>
  <c r="L104" i="255"/>
  <c r="N143" i="247"/>
  <c r="M91" i="247"/>
  <c r="N35" i="247"/>
  <c r="O143" i="247"/>
  <c r="O90" i="247"/>
  <c r="N17" i="247"/>
  <c r="M142" i="247"/>
  <c r="O34" i="247"/>
  <c r="O17" i="247"/>
  <c r="O16" i="247"/>
  <c r="F36" i="247"/>
  <c r="N142" i="247"/>
  <c r="M90" i="247"/>
  <c r="E36" i="247"/>
  <c r="N34" i="247"/>
  <c r="N16" i="247"/>
  <c r="O142" i="247"/>
  <c r="O121" i="247"/>
  <c r="O122" i="247" s="1"/>
  <c r="L122" i="247"/>
  <c r="N90" i="247"/>
  <c r="L65" i="247"/>
  <c r="M34" i="247"/>
  <c r="M17" i="247"/>
  <c r="M16" i="247"/>
  <c r="O18" i="247"/>
  <c r="O462" i="243"/>
  <c r="M462" i="243"/>
  <c r="N308" i="243"/>
  <c r="N463" i="243"/>
  <c r="N195" i="243"/>
  <c r="N332" i="243"/>
  <c r="M195" i="243"/>
  <c r="O195" i="243"/>
  <c r="N414" i="243"/>
  <c r="N461" i="243"/>
  <c r="E465" i="243"/>
  <c r="O369" i="243"/>
  <c r="O368" i="243"/>
  <c r="O331" i="243"/>
  <c r="M331" i="243"/>
  <c r="M308" i="243"/>
  <c r="M307" i="243"/>
  <c r="M250" i="243"/>
  <c r="M249" i="243"/>
  <c r="N193" i="243"/>
  <c r="N250" i="243"/>
  <c r="N249" i="243"/>
  <c r="N222" i="243"/>
  <c r="M193" i="243"/>
  <c r="O193" i="243"/>
  <c r="O106" i="243"/>
  <c r="M106" i="243"/>
  <c r="N13" i="243"/>
  <c r="E150" i="243"/>
  <c r="D465" i="243"/>
  <c r="O461" i="243"/>
  <c r="M461" i="243"/>
  <c r="N462" i="243"/>
  <c r="M414" i="243"/>
  <c r="N363" i="243"/>
  <c r="N364" i="243" s="1"/>
  <c r="J254" i="243"/>
  <c r="O222" i="243"/>
  <c r="M222" i="243"/>
  <c r="N194" i="243"/>
  <c r="N331" i="243"/>
  <c r="N307" i="243"/>
  <c r="G254" i="243"/>
  <c r="N223" i="243"/>
  <c r="M194" i="243"/>
  <c r="O194" i="243"/>
  <c r="M141" i="243"/>
  <c r="O107" i="243"/>
  <c r="D110" i="243"/>
  <c r="M107" i="243"/>
  <c r="M13" i="243"/>
  <c r="J370" i="243"/>
  <c r="J394" i="243" s="1"/>
  <c r="M142" i="243"/>
  <c r="O308" i="243"/>
  <c r="O309" i="243" s="1"/>
  <c r="N150" i="243"/>
  <c r="N246" i="240"/>
  <c r="N352" i="240"/>
  <c r="N161" i="240"/>
  <c r="E165" i="240"/>
  <c r="O138" i="240"/>
  <c r="O351" i="240"/>
  <c r="M288" i="240"/>
  <c r="M352" i="240"/>
  <c r="M351" i="240"/>
  <c r="O288" i="240"/>
  <c r="O246" i="240"/>
  <c r="F247" i="240"/>
  <c r="O245" i="240"/>
  <c r="O247" i="240" s="1"/>
  <c r="O162" i="240"/>
  <c r="O161" i="240"/>
  <c r="O160" i="240"/>
  <c r="O159" i="240"/>
  <c r="N137" i="240"/>
  <c r="N159" i="240"/>
  <c r="M137" i="240"/>
  <c r="K108" i="240"/>
  <c r="K379" i="240" s="1"/>
  <c r="N351" i="240"/>
  <c r="M246" i="240"/>
  <c r="D247" i="240"/>
  <c r="M245" i="240"/>
  <c r="N215" i="240"/>
  <c r="M162" i="240"/>
  <c r="M161" i="240"/>
  <c r="M160" i="240"/>
  <c r="M159" i="240"/>
  <c r="N245" i="240"/>
  <c r="E247" i="240"/>
  <c r="O215" i="240"/>
  <c r="N160" i="240"/>
  <c r="O137" i="240"/>
  <c r="O139" i="240"/>
  <c r="N51" i="296" l="1"/>
  <c r="O51" i="296" s="1"/>
  <c r="F51" i="296"/>
  <c r="E53" i="296"/>
  <c r="N52" i="296"/>
  <c r="O52" i="296" s="1"/>
  <c r="F52" i="296"/>
  <c r="D75" i="286"/>
  <c r="F75" i="286" s="1"/>
  <c r="F71" i="286"/>
  <c r="E101" i="286"/>
  <c r="N101" i="286" s="1"/>
  <c r="N100" i="286"/>
  <c r="M145" i="286"/>
  <c r="O144" i="286"/>
  <c r="F100" i="286"/>
  <c r="M75" i="286"/>
  <c r="O75" i="286" s="1"/>
  <c r="O71" i="286"/>
  <c r="F101" i="286"/>
  <c r="M101" i="286"/>
  <c r="O101" i="286" s="1"/>
  <c r="M146" i="286"/>
  <c r="F144" i="286"/>
  <c r="O100" i="286"/>
  <c r="N68" i="292"/>
  <c r="E145" i="286"/>
  <c r="D147" i="286"/>
  <c r="M44" i="274"/>
  <c r="D45" i="274"/>
  <c r="N43" i="274"/>
  <c r="E44" i="274"/>
  <c r="E114" i="262"/>
  <c r="E115" i="262" s="1"/>
  <c r="N113" i="262"/>
  <c r="M114" i="262"/>
  <c r="D115" i="262"/>
  <c r="M106" i="260"/>
  <c r="E108" i="260"/>
  <c r="N106" i="260"/>
  <c r="D107" i="260"/>
  <c r="E46" i="302"/>
  <c r="K22" i="302"/>
  <c r="N76" i="255"/>
  <c r="P60" i="278"/>
  <c r="N61" i="278"/>
  <c r="E62" i="278"/>
  <c r="O61" i="278"/>
  <c r="F62" i="278"/>
  <c r="O62" i="278" s="1"/>
  <c r="O145" i="284"/>
  <c r="M59" i="258"/>
  <c r="D37" i="258"/>
  <c r="M37" i="258" s="1"/>
  <c r="E38" i="258"/>
  <c r="N38" i="258" s="1"/>
  <c r="D59" i="258"/>
  <c r="O59" i="258"/>
  <c r="L157" i="247"/>
  <c r="D146" i="247"/>
  <c r="D145" i="247"/>
  <c r="E146" i="247"/>
  <c r="M41" i="294"/>
  <c r="O41" i="294"/>
  <c r="O42" i="294"/>
  <c r="N44" i="294"/>
  <c r="M44" i="294"/>
  <c r="J16" i="294"/>
  <c r="N43" i="294"/>
  <c r="D45" i="294"/>
  <c r="M43" i="294"/>
  <c r="E45" i="294"/>
  <c r="D46" i="294"/>
  <c r="N16" i="294"/>
  <c r="K17" i="294"/>
  <c r="O15" i="294"/>
  <c r="D102" i="286"/>
  <c r="E102" i="286"/>
  <c r="N102" i="286" s="1"/>
  <c r="L85" i="284"/>
  <c r="J88" i="284"/>
  <c r="J89" i="284" s="1"/>
  <c r="J146" i="284" s="1"/>
  <c r="M86" i="284"/>
  <c r="N84" i="284"/>
  <c r="O84" i="284" s="1"/>
  <c r="K85" i="284"/>
  <c r="O46" i="284"/>
  <c r="D47" i="284"/>
  <c r="M47" i="284" s="1"/>
  <c r="E47" i="284"/>
  <c r="N47" i="284" s="1"/>
  <c r="F46" i="284"/>
  <c r="F47" i="284" s="1"/>
  <c r="M45" i="284"/>
  <c r="O45" i="284" s="1"/>
  <c r="D48" i="284"/>
  <c r="D146" i="284" s="1"/>
  <c r="O44" i="284"/>
  <c r="N39" i="278"/>
  <c r="N40" i="278" s="1"/>
  <c r="E41" i="278"/>
  <c r="N15" i="278"/>
  <c r="O16" i="278"/>
  <c r="O39" i="278"/>
  <c r="O40" i="278" s="1"/>
  <c r="F40" i="278"/>
  <c r="F17" i="278"/>
  <c r="O15" i="278"/>
  <c r="E16" i="278"/>
  <c r="N40" i="276"/>
  <c r="K47" i="276"/>
  <c r="L47" i="276"/>
  <c r="O41" i="276"/>
  <c r="F42" i="276"/>
  <c r="F43" i="276" s="1"/>
  <c r="E41" i="276"/>
  <c r="D101" i="266"/>
  <c r="D102" i="266" s="1"/>
  <c r="M100" i="266"/>
  <c r="N99" i="266"/>
  <c r="E100" i="266"/>
  <c r="N70" i="266"/>
  <c r="M70" i="266"/>
  <c r="E71" i="266"/>
  <c r="D71" i="266"/>
  <c r="N114" i="264"/>
  <c r="M115" i="264"/>
  <c r="N115" i="264"/>
  <c r="D116" i="264"/>
  <c r="M114" i="264"/>
  <c r="E116" i="264"/>
  <c r="N83" i="264"/>
  <c r="M83" i="264"/>
  <c r="E84" i="264"/>
  <c r="N84" i="264" s="1"/>
  <c r="D84" i="264"/>
  <c r="M84" i="264" s="1"/>
  <c r="M55" i="262"/>
  <c r="D56" i="262"/>
  <c r="D57" i="262"/>
  <c r="N56" i="262"/>
  <c r="N55" i="262"/>
  <c r="E57" i="262"/>
  <c r="J23" i="302"/>
  <c r="M22" i="302"/>
  <c r="K23" i="302"/>
  <c r="N22" i="302"/>
  <c r="D25" i="300"/>
  <c r="M25" i="300" s="1"/>
  <c r="D26" i="300"/>
  <c r="M24" i="300"/>
  <c r="E44" i="300"/>
  <c r="N44" i="300" s="1"/>
  <c r="N43" i="300"/>
  <c r="D50" i="298"/>
  <c r="M101" i="258"/>
  <c r="M80" i="258"/>
  <c r="F59" i="258"/>
  <c r="N79" i="258"/>
  <c r="O100" i="258"/>
  <c r="E58" i="258"/>
  <c r="N58" i="258" s="1"/>
  <c r="D81" i="258"/>
  <c r="F101" i="258"/>
  <c r="N101" i="258"/>
  <c r="N102" i="258" s="1"/>
  <c r="D102" i="258"/>
  <c r="M100" i="258"/>
  <c r="M102" i="258" s="1"/>
  <c r="N59" i="258"/>
  <c r="F81" i="258"/>
  <c r="E102" i="258"/>
  <c r="E103" i="258" s="1"/>
  <c r="E80" i="258"/>
  <c r="N39" i="258"/>
  <c r="D38" i="258"/>
  <c r="M38" i="258" s="1"/>
  <c r="M39" i="258" s="1"/>
  <c r="E39" i="258"/>
  <c r="O96" i="255"/>
  <c r="O97" i="255" s="1"/>
  <c r="E98" i="255"/>
  <c r="D98" i="255"/>
  <c r="D99" i="255" s="1"/>
  <c r="F97" i="255"/>
  <c r="E44" i="255"/>
  <c r="N44" i="255" s="1"/>
  <c r="E93" i="247"/>
  <c r="E94" i="247" s="1"/>
  <c r="D93" i="247"/>
  <c r="D94" i="247" s="1"/>
  <c r="E37" i="247"/>
  <c r="E38" i="247" s="1"/>
  <c r="J19" i="247"/>
  <c r="M19" i="247" s="1"/>
  <c r="K19" i="247"/>
  <c r="D466" i="243"/>
  <c r="D467" i="243" s="1"/>
  <c r="E466" i="243"/>
  <c r="E467" i="243" s="1"/>
  <c r="N445" i="243"/>
  <c r="E446" i="243"/>
  <c r="N446" i="243" s="1"/>
  <c r="M445" i="243"/>
  <c r="D446" i="243"/>
  <c r="M446" i="243" s="1"/>
  <c r="E364" i="243"/>
  <c r="D365" i="243"/>
  <c r="M365" i="243" s="1"/>
  <c r="N309" i="243"/>
  <c r="M309" i="243"/>
  <c r="J255" i="243"/>
  <c r="J256" i="243" s="1"/>
  <c r="J257" i="243" s="1"/>
  <c r="D254" i="243"/>
  <c r="D255" i="243" s="1"/>
  <c r="G255" i="243"/>
  <c r="G256" i="243" s="1"/>
  <c r="M167" i="243"/>
  <c r="D168" i="243"/>
  <c r="M168" i="243" s="1"/>
  <c r="F250" i="243"/>
  <c r="O250" i="243" s="1"/>
  <c r="E251" i="243"/>
  <c r="E226" i="243"/>
  <c r="D226" i="243"/>
  <c r="N167" i="243"/>
  <c r="E168" i="243"/>
  <c r="N168" i="243" s="1"/>
  <c r="E227" i="243"/>
  <c r="D227" i="243"/>
  <c r="D198" i="243"/>
  <c r="E198" i="243"/>
  <c r="D111" i="243"/>
  <c r="D112" i="243" s="1"/>
  <c r="D113" i="243" s="1"/>
  <c r="O13" i="243"/>
  <c r="E339" i="240"/>
  <c r="N339" i="240" s="1"/>
  <c r="M339" i="240"/>
  <c r="D341" i="240"/>
  <c r="M341" i="240" s="1"/>
  <c r="E255" i="240"/>
  <c r="E256" i="240" s="1"/>
  <c r="D255" i="240"/>
  <c r="D256" i="240" s="1"/>
  <c r="M247" i="240"/>
  <c r="E218" i="240"/>
  <c r="E219" i="240" s="1"/>
  <c r="F218" i="240"/>
  <c r="F219" i="240" s="1"/>
  <c r="N218" i="240"/>
  <c r="N219" i="240" s="1"/>
  <c r="O218" i="240"/>
  <c r="O219" i="240" s="1"/>
  <c r="M211" i="240"/>
  <c r="J212" i="240"/>
  <c r="N247" i="240"/>
  <c r="E115" i="240"/>
  <c r="M114" i="240"/>
  <c r="D124" i="240"/>
  <c r="E176" i="240"/>
  <c r="E177" i="240" s="1"/>
  <c r="N114" i="240"/>
  <c r="M115" i="240"/>
  <c r="F108" i="240"/>
  <c r="M44" i="241"/>
  <c r="O53" i="300"/>
  <c r="O23" i="300"/>
  <c r="F54" i="300"/>
  <c r="K54" i="300"/>
  <c r="N23" i="300"/>
  <c r="N54" i="300" s="1"/>
  <c r="E54" i="300"/>
  <c r="O54" i="300"/>
  <c r="O43" i="302"/>
  <c r="N43" i="302"/>
  <c r="M50" i="300"/>
  <c r="M23" i="300"/>
  <c r="M51" i="300"/>
  <c r="N51" i="298"/>
  <c r="M49" i="298"/>
  <c r="N52" i="298"/>
  <c r="O50" i="298"/>
  <c r="O51" i="298"/>
  <c r="D54" i="296"/>
  <c r="E54" i="296"/>
  <c r="M92" i="247"/>
  <c r="N18" i="247"/>
  <c r="N19" i="247"/>
  <c r="M150" i="243"/>
  <c r="O36" i="247"/>
  <c r="F101" i="247"/>
  <c r="M35" i="247"/>
  <c r="M143" i="247"/>
  <c r="O144" i="247"/>
  <c r="D36" i="247"/>
  <c r="N91" i="247"/>
  <c r="N92" i="247" s="1"/>
  <c r="N93" i="247"/>
  <c r="O93" i="247"/>
  <c r="O91" i="247"/>
  <c r="N36" i="247"/>
  <c r="N144" i="247"/>
  <c r="O35" i="247"/>
  <c r="O19" i="247"/>
  <c r="O92" i="247"/>
  <c r="M93" i="247"/>
  <c r="O224" i="243"/>
  <c r="M224" i="243"/>
  <c r="O466" i="243"/>
  <c r="M466" i="243"/>
  <c r="N382" i="243"/>
  <c r="M14" i="243"/>
  <c r="O332" i="243"/>
  <c r="M332" i="243"/>
  <c r="M198" i="243"/>
  <c r="O198" i="243"/>
  <c r="N333" i="243"/>
  <c r="N198" i="243"/>
  <c r="O414" i="243"/>
  <c r="O464" i="243"/>
  <c r="M464" i="243"/>
  <c r="N224" i="243"/>
  <c r="M197" i="243"/>
  <c r="O197" i="243"/>
  <c r="M253" i="243"/>
  <c r="O362" i="243"/>
  <c r="M196" i="243"/>
  <c r="O196" i="243"/>
  <c r="O199" i="243" s="1"/>
  <c r="N196" i="243"/>
  <c r="D150" i="243"/>
  <c r="F150" i="243" s="1"/>
  <c r="M254" i="243"/>
  <c r="F465" i="243"/>
  <c r="N14" i="243"/>
  <c r="N15" i="243"/>
  <c r="N107" i="243"/>
  <c r="O223" i="243"/>
  <c r="M223" i="243"/>
  <c r="N197" i="243"/>
  <c r="O382" i="243"/>
  <c r="N464" i="243"/>
  <c r="N465" i="243" s="1"/>
  <c r="O463" i="243"/>
  <c r="M463" i="243"/>
  <c r="G370" i="243"/>
  <c r="M382" i="243" s="1"/>
  <c r="K407" i="240"/>
  <c r="L108" i="240"/>
  <c r="L379" i="240" s="1"/>
  <c r="N108" i="240"/>
  <c r="N138" i="240"/>
  <c r="M353" i="240"/>
  <c r="N164" i="240"/>
  <c r="O163" i="240"/>
  <c r="N162" i="240"/>
  <c r="E355" i="240"/>
  <c r="N139" i="240"/>
  <c r="F140" i="240"/>
  <c r="F153" i="240" s="1"/>
  <c r="M138" i="240"/>
  <c r="O352" i="240"/>
  <c r="M163" i="240"/>
  <c r="N354" i="240"/>
  <c r="M108" i="240"/>
  <c r="N163" i="240"/>
  <c r="N353" i="240"/>
  <c r="I407" i="240"/>
  <c r="M139" i="240"/>
  <c r="F165" i="240"/>
  <c r="O140" i="240"/>
  <c r="O153" i="240" s="1"/>
  <c r="N54" i="296" l="1"/>
  <c r="N86" i="296" s="1"/>
  <c r="E86" i="296"/>
  <c r="D86" i="296"/>
  <c r="F54" i="296"/>
  <c r="F86" i="296" s="1"/>
  <c r="M54" i="296"/>
  <c r="N53" i="296"/>
  <c r="O53" i="296" s="1"/>
  <c r="F53" i="296"/>
  <c r="E146" i="286"/>
  <c r="N145" i="286"/>
  <c r="F145" i="286"/>
  <c r="M102" i="286"/>
  <c r="O102" i="286" s="1"/>
  <c r="F102" i="286"/>
  <c r="M147" i="286"/>
  <c r="O145" i="286"/>
  <c r="E340" i="240"/>
  <c r="N340" i="240" s="1"/>
  <c r="E147" i="286"/>
  <c r="N147" i="286" s="1"/>
  <c r="E148" i="286"/>
  <c r="N148" i="286" s="1"/>
  <c r="D148" i="286"/>
  <c r="M45" i="274"/>
  <c r="N44" i="274"/>
  <c r="E45" i="274"/>
  <c r="E46" i="274" s="1"/>
  <c r="N46" i="274" s="1"/>
  <c r="D46" i="274"/>
  <c r="M46" i="274" s="1"/>
  <c r="M115" i="262"/>
  <c r="D116" i="262"/>
  <c r="M116" i="262" s="1"/>
  <c r="N115" i="262"/>
  <c r="E116" i="262"/>
  <c r="N116" i="262" s="1"/>
  <c r="N114" i="262"/>
  <c r="M107" i="260"/>
  <c r="N108" i="260"/>
  <c r="E109" i="260"/>
  <c r="D108" i="260"/>
  <c r="E47" i="302"/>
  <c r="P61" i="278"/>
  <c r="N62" i="278"/>
  <c r="P62" i="278" s="1"/>
  <c r="E63" i="278"/>
  <c r="F63" i="278"/>
  <c r="O63" i="278" s="1"/>
  <c r="D39" i="258"/>
  <c r="D147" i="247"/>
  <c r="D148" i="247" s="1"/>
  <c r="E147" i="247"/>
  <c r="N45" i="294"/>
  <c r="D47" i="294"/>
  <c r="O43" i="294"/>
  <c r="M16" i="294"/>
  <c r="O16" i="294" s="1"/>
  <c r="J17" i="294"/>
  <c r="M45" i="294"/>
  <c r="O45" i="294" s="1"/>
  <c r="O44" i="294"/>
  <c r="N46" i="294"/>
  <c r="E46" i="294"/>
  <c r="N17" i="294"/>
  <c r="K18" i="294"/>
  <c r="K19" i="294" s="1"/>
  <c r="N19" i="294" s="1"/>
  <c r="D103" i="286"/>
  <c r="E103" i="286"/>
  <c r="N103" i="286" s="1"/>
  <c r="L86" i="284"/>
  <c r="M88" i="284"/>
  <c r="M89" i="284" s="1"/>
  <c r="M146" i="284" s="1"/>
  <c r="N85" i="284"/>
  <c r="O85" i="284" s="1"/>
  <c r="K86" i="284"/>
  <c r="M48" i="284"/>
  <c r="E48" i="284"/>
  <c r="E146" i="284" s="1"/>
  <c r="F48" i="284"/>
  <c r="F146" i="284" s="1"/>
  <c r="O47" i="284"/>
  <c r="N16" i="278"/>
  <c r="E17" i="278"/>
  <c r="N17" i="278" s="1"/>
  <c r="N41" i="278"/>
  <c r="E42" i="278"/>
  <c r="N42" i="278" s="1"/>
  <c r="O17" i="278"/>
  <c r="O18" i="278" s="1"/>
  <c r="F18" i="278"/>
  <c r="F41" i="278"/>
  <c r="F42" i="278" s="1"/>
  <c r="O42" i="278" s="1"/>
  <c r="E18" i="278"/>
  <c r="N41" i="276"/>
  <c r="E42" i="276"/>
  <c r="K48" i="276"/>
  <c r="K49" i="276" s="1"/>
  <c r="O43" i="276"/>
  <c r="L48" i="276"/>
  <c r="L49" i="276" s="1"/>
  <c r="F44" i="276"/>
  <c r="O42" i="276"/>
  <c r="M102" i="266"/>
  <c r="D103" i="266"/>
  <c r="E101" i="266"/>
  <c r="E102" i="266" s="1"/>
  <c r="N100" i="266"/>
  <c r="M101" i="266"/>
  <c r="M71" i="266"/>
  <c r="D72" i="266"/>
  <c r="N71" i="266"/>
  <c r="E72" i="266"/>
  <c r="N116" i="264"/>
  <c r="M116" i="264"/>
  <c r="E117" i="264"/>
  <c r="D117" i="264"/>
  <c r="D85" i="264"/>
  <c r="N85" i="264"/>
  <c r="N87" i="264" s="1"/>
  <c r="M85" i="264"/>
  <c r="M87" i="264" s="1"/>
  <c r="E85" i="264"/>
  <c r="E87" i="264" s="1"/>
  <c r="M57" i="262"/>
  <c r="D58" i="262"/>
  <c r="M58" i="262" s="1"/>
  <c r="N57" i="262"/>
  <c r="E58" i="262"/>
  <c r="N58" i="262" s="1"/>
  <c r="D59" i="262"/>
  <c r="M59" i="262" s="1"/>
  <c r="M56" i="262"/>
  <c r="N23" i="302"/>
  <c r="K53" i="302"/>
  <c r="J53" i="302"/>
  <c r="M23" i="302"/>
  <c r="D42" i="300"/>
  <c r="D43" i="300" s="1"/>
  <c r="M26" i="300"/>
  <c r="M42" i="300" s="1"/>
  <c r="D51" i="298"/>
  <c r="D52" i="298" s="1"/>
  <c r="N103" i="258"/>
  <c r="N80" i="258"/>
  <c r="O81" i="258"/>
  <c r="O82" i="258" s="1"/>
  <c r="F82" i="258"/>
  <c r="O101" i="258"/>
  <c r="M81" i="258"/>
  <c r="M82" i="258" s="1"/>
  <c r="D82" i="258"/>
  <c r="E59" i="258"/>
  <c r="F102" i="258"/>
  <c r="E81" i="258"/>
  <c r="E104" i="258"/>
  <c r="E82" i="258"/>
  <c r="O102" i="258"/>
  <c r="E83" i="258"/>
  <c r="D103" i="258"/>
  <c r="M99" i="255"/>
  <c r="N98" i="255"/>
  <c r="E99" i="255"/>
  <c r="F98" i="255"/>
  <c r="D100" i="255"/>
  <c r="M100" i="255" s="1"/>
  <c r="M98" i="255"/>
  <c r="E45" i="255"/>
  <c r="D95" i="247"/>
  <c r="E95" i="247"/>
  <c r="D37" i="247"/>
  <c r="D38" i="247" s="1"/>
  <c r="K20" i="247"/>
  <c r="K21" i="247" s="1"/>
  <c r="J20" i="247"/>
  <c r="J21" i="247" s="1"/>
  <c r="M21" i="247" s="1"/>
  <c r="E468" i="243"/>
  <c r="D468" i="243"/>
  <c r="D447" i="243"/>
  <c r="M447" i="243" s="1"/>
  <c r="M448" i="243" s="1"/>
  <c r="E447" i="243"/>
  <c r="N447" i="243" s="1"/>
  <c r="N448" i="243" s="1"/>
  <c r="E365" i="243"/>
  <c r="D366" i="243"/>
  <c r="M366" i="243" s="1"/>
  <c r="J258" i="243"/>
  <c r="J259" i="243" s="1"/>
  <c r="J275" i="243" s="1"/>
  <c r="D256" i="243"/>
  <c r="D257" i="243" s="1"/>
  <c r="D228" i="243"/>
  <c r="D229" i="243" s="1"/>
  <c r="G257" i="243"/>
  <c r="G258" i="243" s="1"/>
  <c r="E199" i="243"/>
  <c r="E200" i="243" s="1"/>
  <c r="E169" i="243"/>
  <c r="F251" i="243"/>
  <c r="O251" i="243" s="1"/>
  <c r="N251" i="243"/>
  <c r="D199" i="243"/>
  <c r="E252" i="243"/>
  <c r="D169" i="243"/>
  <c r="E228" i="243"/>
  <c r="E229" i="243" s="1"/>
  <c r="M199" i="243"/>
  <c r="M111" i="243"/>
  <c r="M465" i="243"/>
  <c r="N199" i="243"/>
  <c r="O465" i="243"/>
  <c r="E356" i="240"/>
  <c r="E357" i="240" s="1"/>
  <c r="D342" i="240"/>
  <c r="M342" i="240"/>
  <c r="D257" i="240"/>
  <c r="E257" i="240"/>
  <c r="J213" i="240"/>
  <c r="M213" i="240" s="1"/>
  <c r="M212" i="240"/>
  <c r="J214" i="240"/>
  <c r="N355" i="240"/>
  <c r="O108" i="240"/>
  <c r="D102" i="240"/>
  <c r="D108" i="240" s="1"/>
  <c r="N115" i="240"/>
  <c r="E178" i="240"/>
  <c r="E179" i="240" s="1"/>
  <c r="M124" i="240"/>
  <c r="D125" i="240"/>
  <c r="E124" i="240"/>
  <c r="N165" i="240"/>
  <c r="O44" i="302"/>
  <c r="N45" i="302"/>
  <c r="D43" i="302"/>
  <c r="N44" i="302"/>
  <c r="E53" i="298"/>
  <c r="E79" i="298" s="1"/>
  <c r="N79" i="298" s="1"/>
  <c r="M50" i="298"/>
  <c r="N53" i="298"/>
  <c r="M51" i="298"/>
  <c r="O146" i="247"/>
  <c r="M37" i="247"/>
  <c r="N145" i="247"/>
  <c r="N37" i="247"/>
  <c r="O37" i="247"/>
  <c r="N20" i="247"/>
  <c r="M144" i="247"/>
  <c r="M94" i="247"/>
  <c r="N94" i="247"/>
  <c r="O94" i="247"/>
  <c r="O101" i="247" s="1"/>
  <c r="O145" i="247"/>
  <c r="O147" i="247"/>
  <c r="M36" i="247"/>
  <c r="O20" i="247"/>
  <c r="O23" i="247" s="1"/>
  <c r="N310" i="243"/>
  <c r="N467" i="243"/>
  <c r="O467" i="243"/>
  <c r="M467" i="243"/>
  <c r="N383" i="243"/>
  <c r="M112" i="243"/>
  <c r="N334" i="243"/>
  <c r="O333" i="243"/>
  <c r="M333" i="243"/>
  <c r="M255" i="243"/>
  <c r="O383" i="243"/>
  <c r="M362" i="243"/>
  <c r="O363" i="243"/>
  <c r="O364" i="243" s="1"/>
  <c r="M363" i="243"/>
  <c r="N466" i="243"/>
  <c r="M383" i="243"/>
  <c r="N311" i="243"/>
  <c r="O14" i="243"/>
  <c r="D415" i="243"/>
  <c r="D416" i="243" s="1"/>
  <c r="D417" i="243" s="1"/>
  <c r="D418" i="243" s="1"/>
  <c r="O310" i="243"/>
  <c r="M310" i="243"/>
  <c r="N16" i="243"/>
  <c r="M226" i="243"/>
  <c r="M113" i="243"/>
  <c r="O200" i="243"/>
  <c r="N225" i="243"/>
  <c r="M15" i="243"/>
  <c r="O15" i="243" s="1"/>
  <c r="O225" i="243"/>
  <c r="M225" i="243"/>
  <c r="E415" i="243"/>
  <c r="E416" i="243" s="1"/>
  <c r="E417" i="243" s="1"/>
  <c r="E418" i="243" s="1"/>
  <c r="E110" i="243"/>
  <c r="D114" i="243"/>
  <c r="D128" i="243" s="1"/>
  <c r="N255" i="240"/>
  <c r="N176" i="240"/>
  <c r="O255" i="240"/>
  <c r="O176" i="240"/>
  <c r="M164" i="240"/>
  <c r="M165" i="240" s="1"/>
  <c r="D140" i="240"/>
  <c r="D153" i="240" s="1"/>
  <c r="D165" i="240"/>
  <c r="N140" i="240"/>
  <c r="N153" i="240" s="1"/>
  <c r="M354" i="240"/>
  <c r="M355" i="240" s="1"/>
  <c r="O164" i="240"/>
  <c r="O165" i="240" s="1"/>
  <c r="O353" i="240"/>
  <c r="M255" i="240"/>
  <c r="M140" i="240"/>
  <c r="M153" i="240" s="1"/>
  <c r="D355" i="240"/>
  <c r="H407" i="240"/>
  <c r="E140" i="240"/>
  <c r="E153" i="240" s="1"/>
  <c r="L407" i="240"/>
  <c r="O54" i="296" l="1"/>
  <c r="O86" i="296" s="1"/>
  <c r="M86" i="296"/>
  <c r="O147" i="286"/>
  <c r="M103" i="286"/>
  <c r="O103" i="286" s="1"/>
  <c r="F103" i="286"/>
  <c r="F148" i="286"/>
  <c r="M148" i="286"/>
  <c r="O148" i="286" s="1"/>
  <c r="F147" i="286"/>
  <c r="N146" i="286"/>
  <c r="O146" i="286" s="1"/>
  <c r="F146" i="286"/>
  <c r="E341" i="240"/>
  <c r="N341" i="240" s="1"/>
  <c r="N342" i="240" s="1"/>
  <c r="D149" i="286"/>
  <c r="E149" i="286"/>
  <c r="N149" i="286" s="1"/>
  <c r="E47" i="274"/>
  <c r="N47" i="274" s="1"/>
  <c r="N45" i="274"/>
  <c r="E48" i="274"/>
  <c r="D47" i="274"/>
  <c r="M47" i="274" s="1"/>
  <c r="E117" i="262"/>
  <c r="M117" i="262"/>
  <c r="N117" i="262"/>
  <c r="D117" i="262"/>
  <c r="N109" i="260"/>
  <c r="E110" i="260"/>
  <c r="E111" i="260" s="1"/>
  <c r="M108" i="260"/>
  <c r="N110" i="260"/>
  <c r="N111" i="260" s="1"/>
  <c r="D109" i="260"/>
  <c r="M109" i="260" s="1"/>
  <c r="D44" i="302"/>
  <c r="D45" i="302" s="1"/>
  <c r="F99" i="255"/>
  <c r="N18" i="278"/>
  <c r="F64" i="278"/>
  <c r="N63" i="278"/>
  <c r="P63" i="278" s="1"/>
  <c r="E64" i="278"/>
  <c r="F65" i="278"/>
  <c r="O65" i="278" s="1"/>
  <c r="E148" i="247"/>
  <c r="O46" i="294"/>
  <c r="M46" i="294"/>
  <c r="E47" i="294"/>
  <c r="M47" i="294"/>
  <c r="M17" i="294"/>
  <c r="O17" i="294" s="1"/>
  <c r="J18" i="294"/>
  <c r="D48" i="294"/>
  <c r="K20" i="294"/>
  <c r="K87" i="294" s="1"/>
  <c r="N18" i="294"/>
  <c r="N20" i="294" s="1"/>
  <c r="E104" i="286"/>
  <c r="N104" i="286" s="1"/>
  <c r="D104" i="286"/>
  <c r="L87" i="284"/>
  <c r="L88" i="284" s="1"/>
  <c r="L89" i="284" s="1"/>
  <c r="L146" i="284" s="1"/>
  <c r="N86" i="284"/>
  <c r="K87" i="284"/>
  <c r="N87" i="284" s="1"/>
  <c r="O87" i="284" s="1"/>
  <c r="N48" i="284"/>
  <c r="O48" i="284" s="1"/>
  <c r="F19" i="278"/>
  <c r="F20" i="278"/>
  <c r="O20" i="278" s="1"/>
  <c r="E43" i="278"/>
  <c r="N43" i="278" s="1"/>
  <c r="O41" i="278"/>
  <c r="E44" i="278"/>
  <c r="N44" i="278" s="1"/>
  <c r="N45" i="278" s="1"/>
  <c r="E19" i="278"/>
  <c r="F43" i="278"/>
  <c r="O43" i="278" s="1"/>
  <c r="N42" i="276"/>
  <c r="E43" i="276"/>
  <c r="O44" i="276"/>
  <c r="L50" i="276"/>
  <c r="L71" i="276" s="1"/>
  <c r="F45" i="276"/>
  <c r="K50" i="276"/>
  <c r="M103" i="266"/>
  <c r="N101" i="266"/>
  <c r="E103" i="266"/>
  <c r="N102" i="266"/>
  <c r="E104" i="266"/>
  <c r="D104" i="266"/>
  <c r="N72" i="266"/>
  <c r="M72" i="266"/>
  <c r="E73" i="266"/>
  <c r="D73" i="266"/>
  <c r="M117" i="264"/>
  <c r="D87" i="264"/>
  <c r="N117" i="264"/>
  <c r="D118" i="264"/>
  <c r="E118" i="264"/>
  <c r="E88" i="264"/>
  <c r="E89" i="264" s="1"/>
  <c r="O87" i="264"/>
  <c r="O126" i="264" s="1"/>
  <c r="D60" i="262"/>
  <c r="M60" i="262" s="1"/>
  <c r="M61" i="262" s="1"/>
  <c r="E59" i="262"/>
  <c r="N59" i="262" s="1"/>
  <c r="E61" i="262"/>
  <c r="E60" i="262"/>
  <c r="N60" i="262" s="1"/>
  <c r="D61" i="262"/>
  <c r="D44" i="300"/>
  <c r="M44" i="300" s="1"/>
  <c r="M43" i="300"/>
  <c r="M103" i="258"/>
  <c r="E105" i="258"/>
  <c r="N105" i="258" s="1"/>
  <c r="N104" i="258"/>
  <c r="D83" i="258"/>
  <c r="F103" i="258"/>
  <c r="E106" i="258"/>
  <c r="N83" i="258"/>
  <c r="N81" i="258"/>
  <c r="N82" i="258" s="1"/>
  <c r="D104" i="258"/>
  <c r="M104" i="258" s="1"/>
  <c r="E84" i="258"/>
  <c r="N84" i="258" s="1"/>
  <c r="N106" i="258"/>
  <c r="O99" i="255"/>
  <c r="N99" i="255"/>
  <c r="E100" i="255"/>
  <c r="F100" i="255"/>
  <c r="O100" i="255" s="1"/>
  <c r="O98" i="255"/>
  <c r="D101" i="255"/>
  <c r="N45" i="255"/>
  <c r="M95" i="247"/>
  <c r="M96" i="247" s="1"/>
  <c r="D96" i="247"/>
  <c r="N95" i="247"/>
  <c r="N96" i="247" s="1"/>
  <c r="E96" i="247"/>
  <c r="N21" i="247"/>
  <c r="N23" i="247" s="1"/>
  <c r="K23" i="247"/>
  <c r="K157" i="247" s="1"/>
  <c r="J23" i="247"/>
  <c r="J157" i="247" s="1"/>
  <c r="M20" i="247"/>
  <c r="D469" i="243"/>
  <c r="E469" i="243"/>
  <c r="N469" i="243" s="1"/>
  <c r="D448" i="243"/>
  <c r="E448" i="243"/>
  <c r="E366" i="243"/>
  <c r="D367" i="243"/>
  <c r="N365" i="243"/>
  <c r="N200" i="243"/>
  <c r="E201" i="243"/>
  <c r="E202" i="243" s="1"/>
  <c r="D258" i="243"/>
  <c r="F252" i="243"/>
  <c r="O252" i="243" s="1"/>
  <c r="N252" i="243"/>
  <c r="E253" i="243"/>
  <c r="E176" i="243"/>
  <c r="N169" i="243"/>
  <c r="N176" i="243" s="1"/>
  <c r="D176" i="243"/>
  <c r="F169" i="243"/>
  <c r="M169" i="243"/>
  <c r="M176" i="243" s="1"/>
  <c r="F199" i="243"/>
  <c r="D200" i="243"/>
  <c r="E111" i="243"/>
  <c r="E112" i="243" s="1"/>
  <c r="E113" i="243" s="1"/>
  <c r="M415" i="243"/>
  <c r="M385" i="243"/>
  <c r="M114" i="243"/>
  <c r="E358" i="240"/>
  <c r="D356" i="240"/>
  <c r="D357" i="240" s="1"/>
  <c r="E359" i="240"/>
  <c r="E342" i="240"/>
  <c r="M214" i="240"/>
  <c r="J215" i="240"/>
  <c r="M125" i="240"/>
  <c r="D126" i="240"/>
  <c r="E180" i="240"/>
  <c r="E181" i="240" s="1"/>
  <c r="D176" i="240"/>
  <c r="M176" i="240" s="1"/>
  <c r="N124" i="240"/>
  <c r="E125" i="240"/>
  <c r="E126" i="240" s="1"/>
  <c r="N126" i="240" s="1"/>
  <c r="O46" i="302"/>
  <c r="N46" i="302"/>
  <c r="O45" i="302"/>
  <c r="M43" i="302"/>
  <c r="M53" i="300"/>
  <c r="M54" i="300" s="1"/>
  <c r="D54" i="300"/>
  <c r="M52" i="298"/>
  <c r="O52" i="298"/>
  <c r="F53" i="298"/>
  <c r="G259" i="243"/>
  <c r="G275" i="243" s="1"/>
  <c r="M38" i="247"/>
  <c r="N38" i="247"/>
  <c r="M146" i="247"/>
  <c r="E39" i="247"/>
  <c r="M145" i="247"/>
  <c r="M148" i="247"/>
  <c r="N146" i="247"/>
  <c r="O38" i="247"/>
  <c r="F39" i="247"/>
  <c r="F44" i="247" s="1"/>
  <c r="D39" i="247"/>
  <c r="M312" i="243"/>
  <c r="G110" i="243"/>
  <c r="G128" i="243" s="1"/>
  <c r="O469" i="243"/>
  <c r="M469" i="243"/>
  <c r="N384" i="243"/>
  <c r="F110" i="243"/>
  <c r="N335" i="243"/>
  <c r="O201" i="243"/>
  <c r="N226" i="243"/>
  <c r="O334" i="243"/>
  <c r="M334" i="243"/>
  <c r="O226" i="243"/>
  <c r="O384" i="243"/>
  <c r="M256" i="243"/>
  <c r="N312" i="243"/>
  <c r="M227" i="243"/>
  <c r="N201" i="243"/>
  <c r="M257" i="243"/>
  <c r="O311" i="243"/>
  <c r="M311" i="243"/>
  <c r="N40" i="243"/>
  <c r="M416" i="243"/>
  <c r="O468" i="243"/>
  <c r="M468" i="243"/>
  <c r="N468" i="243"/>
  <c r="N470" i="243" s="1"/>
  <c r="D313" i="243"/>
  <c r="E470" i="243"/>
  <c r="M364" i="243"/>
  <c r="E313" i="243"/>
  <c r="N415" i="243"/>
  <c r="O178" i="240"/>
  <c r="N289" i="240"/>
  <c r="N290" i="240" s="1"/>
  <c r="O354" i="240"/>
  <c r="O355" i="240" s="1"/>
  <c r="F355" i="240"/>
  <c r="O357" i="240" s="1"/>
  <c r="M256" i="240"/>
  <c r="N356" i="240"/>
  <c r="N357" i="240"/>
  <c r="N256" i="240"/>
  <c r="O256" i="240"/>
  <c r="N177" i="240"/>
  <c r="O177" i="240"/>
  <c r="M149" i="286" l="1"/>
  <c r="O149" i="286" s="1"/>
  <c r="F149" i="286"/>
  <c r="F104" i="286"/>
  <c r="M104" i="286"/>
  <c r="O104" i="286" s="1"/>
  <c r="E150" i="286"/>
  <c r="D150" i="286"/>
  <c r="D48" i="274"/>
  <c r="E50" i="274"/>
  <c r="N48" i="274"/>
  <c r="N50" i="274" s="1"/>
  <c r="D118" i="262"/>
  <c r="M118" i="262"/>
  <c r="E118" i="262"/>
  <c r="D110" i="260"/>
  <c r="D111" i="260" s="1"/>
  <c r="M110" i="260"/>
  <c r="M111" i="260" s="1"/>
  <c r="D46" i="302"/>
  <c r="M44" i="302"/>
  <c r="E85" i="258"/>
  <c r="N85" i="258" s="1"/>
  <c r="N64" i="278"/>
  <c r="E65" i="278"/>
  <c r="N65" i="278" s="1"/>
  <c r="P65" i="278" s="1"/>
  <c r="F66" i="278"/>
  <c r="O64" i="278"/>
  <c r="O66" i="278" s="1"/>
  <c r="M18" i="294"/>
  <c r="O18" i="294" s="1"/>
  <c r="J19" i="294"/>
  <c r="N47" i="294"/>
  <c r="O47" i="294" s="1"/>
  <c r="M48" i="294"/>
  <c r="D49" i="294"/>
  <c r="D50" i="294" s="1"/>
  <c r="E48" i="294"/>
  <c r="E49" i="294" s="1"/>
  <c r="N88" i="284"/>
  <c r="N89" i="284" s="1"/>
  <c r="N146" i="284" s="1"/>
  <c r="O86" i="284"/>
  <c r="O88" i="284" s="1"/>
  <c r="O89" i="284" s="1"/>
  <c r="O146" i="284" s="1"/>
  <c r="K88" i="284"/>
  <c r="K89" i="284" s="1"/>
  <c r="K146" i="284" s="1"/>
  <c r="F44" i="278"/>
  <c r="O44" i="278" s="1"/>
  <c r="O45" i="278" s="1"/>
  <c r="O19" i="278"/>
  <c r="N19" i="278"/>
  <c r="E20" i="278"/>
  <c r="F45" i="278"/>
  <c r="E45" i="278"/>
  <c r="F21" i="278"/>
  <c r="O21" i="278" s="1"/>
  <c r="N43" i="276"/>
  <c r="E44" i="276"/>
  <c r="K71" i="276"/>
  <c r="O45" i="276"/>
  <c r="F46" i="276"/>
  <c r="N104" i="266"/>
  <c r="N103" i="266"/>
  <c r="E105" i="266"/>
  <c r="M104" i="266"/>
  <c r="D105" i="266"/>
  <c r="D106" i="266" s="1"/>
  <c r="M106" i="266" s="1"/>
  <c r="M73" i="266"/>
  <c r="N73" i="266"/>
  <c r="D74" i="266"/>
  <c r="E74" i="266"/>
  <c r="N118" i="264"/>
  <c r="M118" i="264"/>
  <c r="E119" i="264"/>
  <c r="N119" i="264" s="1"/>
  <c r="D88" i="264"/>
  <c r="D119" i="264"/>
  <c r="M119" i="264" s="1"/>
  <c r="E90" i="264"/>
  <c r="N88" i="264"/>
  <c r="E91" i="264"/>
  <c r="N89" i="264"/>
  <c r="N61" i="262"/>
  <c r="N118" i="262" s="1"/>
  <c r="E86" i="258"/>
  <c r="N86" i="258" s="1"/>
  <c r="N88" i="258" s="1"/>
  <c r="O103" i="258"/>
  <c r="M83" i="258"/>
  <c r="D84" i="258"/>
  <c r="F104" i="258"/>
  <c r="O104" i="258" s="1"/>
  <c r="D105" i="258"/>
  <c r="M105" i="258" s="1"/>
  <c r="M106" i="258" s="1"/>
  <c r="M101" i="255"/>
  <c r="M102" i="255" s="1"/>
  <c r="D102" i="255"/>
  <c r="D103" i="255" s="1"/>
  <c r="M103" i="255" s="1"/>
  <c r="N100" i="255"/>
  <c r="E101" i="255"/>
  <c r="N101" i="255" s="1"/>
  <c r="F101" i="255"/>
  <c r="E97" i="247"/>
  <c r="D97" i="247"/>
  <c r="D40" i="247"/>
  <c r="D41" i="247" s="1"/>
  <c r="E40" i="247"/>
  <c r="E41" i="247" s="1"/>
  <c r="D149" i="247"/>
  <c r="F448" i="243"/>
  <c r="E471" i="243"/>
  <c r="E472" i="243" s="1"/>
  <c r="M470" i="243"/>
  <c r="D470" i="243"/>
  <c r="D471" i="243" s="1"/>
  <c r="N366" i="243"/>
  <c r="E367" i="243"/>
  <c r="M367" i="243"/>
  <c r="D368" i="243"/>
  <c r="N202" i="243"/>
  <c r="E203" i="243"/>
  <c r="E204" i="243" s="1"/>
  <c r="E254" i="243"/>
  <c r="F254" i="243" s="1"/>
  <c r="M200" i="243"/>
  <c r="D201" i="243"/>
  <c r="O169" i="243"/>
  <c r="O176" i="243" s="1"/>
  <c r="F176" i="243"/>
  <c r="F253" i="243"/>
  <c r="O253" i="243" s="1"/>
  <c r="O254" i="243" s="1"/>
  <c r="N253" i="243"/>
  <c r="N254" i="243" s="1"/>
  <c r="M384" i="243"/>
  <c r="O470" i="243"/>
  <c r="D358" i="240"/>
  <c r="D359" i="240" s="1"/>
  <c r="M215" i="240"/>
  <c r="M219" i="240" s="1"/>
  <c r="J219" i="240"/>
  <c r="N125" i="240"/>
  <c r="D177" i="240"/>
  <c r="E182" i="240"/>
  <c r="M126" i="240"/>
  <c r="D127" i="240"/>
  <c r="M127" i="240" s="1"/>
  <c r="N203" i="243"/>
  <c r="D53" i="298"/>
  <c r="M53" i="298" s="1"/>
  <c r="N47" i="302"/>
  <c r="E48" i="302"/>
  <c r="M45" i="302"/>
  <c r="D79" i="298"/>
  <c r="O53" i="298"/>
  <c r="M39" i="247"/>
  <c r="O40" i="247"/>
  <c r="O148" i="247"/>
  <c r="O149" i="247" s="1"/>
  <c r="F149" i="247"/>
  <c r="N147" i="247"/>
  <c r="O39" i="247"/>
  <c r="M147" i="247"/>
  <c r="M149" i="247" s="1"/>
  <c r="N39" i="247"/>
  <c r="N227" i="243"/>
  <c r="N228" i="243"/>
  <c r="M120" i="243"/>
  <c r="O335" i="243"/>
  <c r="M335" i="243"/>
  <c r="M229" i="243"/>
  <c r="N416" i="243"/>
  <c r="O415" i="243"/>
  <c r="F415" i="243"/>
  <c r="N336" i="243"/>
  <c r="M417" i="243"/>
  <c r="O202" i="243"/>
  <c r="O228" i="243"/>
  <c r="M228" i="243"/>
  <c r="D230" i="243"/>
  <c r="O312" i="243"/>
  <c r="M258" i="243"/>
  <c r="N313" i="243"/>
  <c r="F313" i="243"/>
  <c r="O313" i="243" s="1"/>
  <c r="M313" i="243"/>
  <c r="H110" i="243"/>
  <c r="N385" i="243"/>
  <c r="N111" i="243"/>
  <c r="O111" i="243"/>
  <c r="M16" i="243"/>
  <c r="O16" i="243" s="1"/>
  <c r="F470" i="243"/>
  <c r="D259" i="243"/>
  <c r="O227" i="243"/>
  <c r="O385" i="243"/>
  <c r="N417" i="243"/>
  <c r="M356" i="240"/>
  <c r="M357" i="240"/>
  <c r="O180" i="240"/>
  <c r="O179" i="240"/>
  <c r="N257" i="240"/>
  <c r="N258" i="240" s="1"/>
  <c r="O257" i="240"/>
  <c r="O258" i="240" s="1"/>
  <c r="O289" i="240"/>
  <c r="O290" i="240" s="1"/>
  <c r="M257" i="240"/>
  <c r="M258" i="240" s="1"/>
  <c r="M289" i="240"/>
  <c r="M290" i="240" s="1"/>
  <c r="O356" i="240"/>
  <c r="O182" i="240"/>
  <c r="D258" i="240"/>
  <c r="O358" i="240"/>
  <c r="N178" i="240"/>
  <c r="F258" i="240"/>
  <c r="E258" i="240"/>
  <c r="O359" i="240"/>
  <c r="F79" i="298" l="1"/>
  <c r="M79" i="298"/>
  <c r="O79" i="298" s="1"/>
  <c r="D151" i="286"/>
  <c r="F150" i="286"/>
  <c r="M150" i="286"/>
  <c r="E151" i="286"/>
  <c r="N151" i="286" s="1"/>
  <c r="N150" i="286"/>
  <c r="D152" i="286"/>
  <c r="E152" i="286"/>
  <c r="D50" i="274"/>
  <c r="M48" i="274"/>
  <c r="M50" i="274" s="1"/>
  <c r="D47" i="302"/>
  <c r="E49" i="302"/>
  <c r="E50" i="302" s="1"/>
  <c r="N50" i="302" s="1"/>
  <c r="E88" i="258"/>
  <c r="E108" i="258" s="1"/>
  <c r="N108" i="258" s="1"/>
  <c r="N102" i="255"/>
  <c r="N66" i="278"/>
  <c r="P64" i="278"/>
  <c r="P66" i="278" s="1"/>
  <c r="P67" i="278" s="1"/>
  <c r="E66" i="278"/>
  <c r="D106" i="258"/>
  <c r="D150" i="247"/>
  <c r="D151" i="247"/>
  <c r="N48" i="294"/>
  <c r="O48" i="294" s="1"/>
  <c r="M19" i="294"/>
  <c r="J20" i="294"/>
  <c r="J87" i="294" s="1"/>
  <c r="N49" i="294"/>
  <c r="N50" i="294" s="1"/>
  <c r="M49" i="294"/>
  <c r="D51" i="294"/>
  <c r="E50" i="294"/>
  <c r="F22" i="278"/>
  <c r="F67" i="278" s="1"/>
  <c r="N20" i="278"/>
  <c r="E21" i="278"/>
  <c r="N21" i="278" s="1"/>
  <c r="O22" i="278"/>
  <c r="O67" i="278" s="1"/>
  <c r="N44" i="276"/>
  <c r="E45" i="276"/>
  <c r="O46" i="276"/>
  <c r="F47" i="276"/>
  <c r="F48" i="276" s="1"/>
  <c r="N105" i="266"/>
  <c r="E106" i="266"/>
  <c r="N106" i="266" s="1"/>
  <c r="D107" i="266"/>
  <c r="M107" i="266" s="1"/>
  <c r="M105" i="266"/>
  <c r="M108" i="266" s="1"/>
  <c r="N74" i="266"/>
  <c r="M74" i="266"/>
  <c r="E75" i="266"/>
  <c r="D75" i="266"/>
  <c r="D120" i="264"/>
  <c r="D89" i="264"/>
  <c r="M88" i="264"/>
  <c r="E120" i="264"/>
  <c r="N91" i="264"/>
  <c r="E92" i="264"/>
  <c r="N90" i="264"/>
  <c r="N92" i="264" s="1"/>
  <c r="F105" i="258"/>
  <c r="O105" i="258" s="1"/>
  <c r="O106" i="258" s="1"/>
  <c r="M84" i="258"/>
  <c r="D85" i="258"/>
  <c r="M85" i="258" s="1"/>
  <c r="E102" i="255"/>
  <c r="O101" i="255"/>
  <c r="O102" i="255" s="1"/>
  <c r="F102" i="255"/>
  <c r="D104" i="255"/>
  <c r="M104" i="255"/>
  <c r="M97" i="247"/>
  <c r="N97" i="247"/>
  <c r="D98" i="247"/>
  <c r="M98" i="247" s="1"/>
  <c r="E98" i="247"/>
  <c r="N98" i="247" s="1"/>
  <c r="E42" i="247"/>
  <c r="E43" i="247" s="1"/>
  <c r="D42" i="247"/>
  <c r="D43" i="247" s="1"/>
  <c r="M471" i="243"/>
  <c r="D472" i="243"/>
  <c r="D473" i="243" s="1"/>
  <c r="N367" i="243"/>
  <c r="E368" i="243"/>
  <c r="M368" i="243"/>
  <c r="D369" i="243"/>
  <c r="M369" i="243" s="1"/>
  <c r="E205" i="243"/>
  <c r="E206" i="243" s="1"/>
  <c r="E255" i="243"/>
  <c r="D202" i="243"/>
  <c r="M201" i="243"/>
  <c r="H128" i="243"/>
  <c r="H492" i="243" s="1"/>
  <c r="H522" i="243" s="1"/>
  <c r="N205" i="243"/>
  <c r="N229" i="243"/>
  <c r="J379" i="240"/>
  <c r="J407" i="240" s="1"/>
  <c r="M358" i="240"/>
  <c r="D259" i="240"/>
  <c r="D260" i="240" s="1"/>
  <c r="E259" i="240"/>
  <c r="E260" i="240" s="1"/>
  <c r="D178" i="240"/>
  <c r="M178" i="240" s="1"/>
  <c r="M177" i="240"/>
  <c r="M128" i="240"/>
  <c r="D128" i="240"/>
  <c r="D179" i="240"/>
  <c r="M179" i="240" s="1"/>
  <c r="E127" i="240"/>
  <c r="N127" i="240" s="1"/>
  <c r="N128" i="240" s="1"/>
  <c r="F183" i="240"/>
  <c r="O47" i="302"/>
  <c r="F48" i="302"/>
  <c r="M46" i="302"/>
  <c r="N49" i="302"/>
  <c r="N48" i="302"/>
  <c r="M359" i="240"/>
  <c r="M41" i="247"/>
  <c r="O42" i="247"/>
  <c r="N148" i="247"/>
  <c r="N149" i="247" s="1"/>
  <c r="E149" i="247"/>
  <c r="N41" i="247"/>
  <c r="M150" i="247"/>
  <c r="D152" i="247"/>
  <c r="O150" i="247"/>
  <c r="N40" i="247"/>
  <c r="O41" i="247"/>
  <c r="O43" i="247"/>
  <c r="M40" i="247"/>
  <c r="N113" i="243"/>
  <c r="O113" i="243"/>
  <c r="D275" i="243"/>
  <c r="D276" i="243" s="1"/>
  <c r="O337" i="243"/>
  <c r="M337" i="243"/>
  <c r="N386" i="243"/>
  <c r="O386" i="243"/>
  <c r="N337" i="243"/>
  <c r="O204" i="243"/>
  <c r="M231" i="243"/>
  <c r="O203" i="243"/>
  <c r="N471" i="243"/>
  <c r="E473" i="243"/>
  <c r="M387" i="243"/>
  <c r="M386" i="243"/>
  <c r="N204" i="243"/>
  <c r="I110" i="243"/>
  <c r="N112" i="243"/>
  <c r="O112" i="243"/>
  <c r="M472" i="243"/>
  <c r="M473" i="243" s="1"/>
  <c r="N472" i="243"/>
  <c r="M259" i="243"/>
  <c r="M275" i="243" s="1"/>
  <c r="M40" i="243"/>
  <c r="M230" i="243"/>
  <c r="O336" i="243"/>
  <c r="M336" i="243"/>
  <c r="M418" i="243"/>
  <c r="D419" i="243"/>
  <c r="O416" i="243"/>
  <c r="E114" i="243"/>
  <c r="E128" i="243" s="1"/>
  <c r="N418" i="243"/>
  <c r="O259" i="240"/>
  <c r="N358" i="240"/>
  <c r="N359" i="240"/>
  <c r="N179" i="240"/>
  <c r="F261" i="240"/>
  <c r="O181" i="240"/>
  <c r="O183" i="240" s="1"/>
  <c r="O360" i="240"/>
  <c r="O366" i="240" s="1"/>
  <c r="D360" i="240"/>
  <c r="D361" i="240" s="1"/>
  <c r="D153" i="286" l="1"/>
  <c r="F152" i="286"/>
  <c r="M152" i="286"/>
  <c r="E153" i="286"/>
  <c r="N153" i="286" s="1"/>
  <c r="N152" i="286"/>
  <c r="O150" i="286"/>
  <c r="M151" i="286"/>
  <c r="O151" i="286" s="1"/>
  <c r="F151" i="286"/>
  <c r="E154" i="286"/>
  <c r="N154" i="286" s="1"/>
  <c r="D154" i="286"/>
  <c r="E51" i="302"/>
  <c r="N51" i="302" s="1"/>
  <c r="F106" i="258"/>
  <c r="F108" i="258" s="1"/>
  <c r="O108" i="258" s="1"/>
  <c r="E103" i="255"/>
  <c r="N103" i="255" s="1"/>
  <c r="N104" i="255" s="1"/>
  <c r="F103" i="255"/>
  <c r="O103" i="255" s="1"/>
  <c r="O104" i="255" s="1"/>
  <c r="E22" i="278"/>
  <c r="E67" i="278"/>
  <c r="D108" i="266"/>
  <c r="D86" i="258"/>
  <c r="M86" i="258" s="1"/>
  <c r="M88" i="258" s="1"/>
  <c r="D153" i="247"/>
  <c r="D154" i="247" s="1"/>
  <c r="M154" i="247" s="1"/>
  <c r="E150" i="247"/>
  <c r="E151" i="247" s="1"/>
  <c r="E51" i="294"/>
  <c r="N51" i="294" s="1"/>
  <c r="M51" i="294"/>
  <c r="D52" i="294"/>
  <c r="M52" i="294" s="1"/>
  <c r="O49" i="294"/>
  <c r="O50" i="294" s="1"/>
  <c r="M50" i="294"/>
  <c r="E52" i="294"/>
  <c r="N52" i="294" s="1"/>
  <c r="M20" i="294"/>
  <c r="O19" i="294"/>
  <c r="O20" i="294" s="1"/>
  <c r="N22" i="278"/>
  <c r="N67" i="278" s="1"/>
  <c r="N45" i="276"/>
  <c r="E46" i="276"/>
  <c r="O48" i="276"/>
  <c r="F49" i="276"/>
  <c r="O49" i="276" s="1"/>
  <c r="O47" i="276"/>
  <c r="E107" i="266"/>
  <c r="N107" i="266" s="1"/>
  <c r="N108" i="266" s="1"/>
  <c r="M75" i="266"/>
  <c r="N75" i="266"/>
  <c r="D76" i="266"/>
  <c r="D77" i="266" s="1"/>
  <c r="E76" i="266"/>
  <c r="N120" i="264"/>
  <c r="M89" i="264"/>
  <c r="D90" i="264"/>
  <c r="M120" i="264"/>
  <c r="E93" i="264"/>
  <c r="N93" i="264" s="1"/>
  <c r="D99" i="247"/>
  <c r="M99" i="247" s="1"/>
  <c r="E99" i="247"/>
  <c r="D100" i="247"/>
  <c r="O44" i="247"/>
  <c r="E44" i="247"/>
  <c r="D44" i="247"/>
  <c r="E474" i="243"/>
  <c r="D474" i="243"/>
  <c r="O114" i="243"/>
  <c r="D370" i="243"/>
  <c r="N368" i="243"/>
  <c r="E369" i="243"/>
  <c r="N369" i="243" s="1"/>
  <c r="D280" i="243"/>
  <c r="M276" i="243"/>
  <c r="M280" i="243" s="1"/>
  <c r="M292" i="243" s="1"/>
  <c r="F255" i="243"/>
  <c r="O255" i="243" s="1"/>
  <c r="N255" i="243"/>
  <c r="E256" i="243"/>
  <c r="E257" i="243"/>
  <c r="M202" i="243"/>
  <c r="D203" i="243"/>
  <c r="N114" i="243"/>
  <c r="N206" i="243"/>
  <c r="O417" i="243"/>
  <c r="I128" i="243"/>
  <c r="I492" i="243" s="1"/>
  <c r="I522" i="243" s="1"/>
  <c r="O229" i="243"/>
  <c r="E230" i="243"/>
  <c r="N230" i="243" s="1"/>
  <c r="M361" i="240"/>
  <c r="D362" i="240"/>
  <c r="M362" i="240" s="1"/>
  <c r="M360" i="240"/>
  <c r="E128" i="240"/>
  <c r="D180" i="240"/>
  <c r="M180" i="240" s="1"/>
  <c r="O48" i="302"/>
  <c r="N231" i="243"/>
  <c r="D48" i="302"/>
  <c r="D49" i="302" s="1"/>
  <c r="M47" i="302"/>
  <c r="M43" i="247"/>
  <c r="N42" i="247"/>
  <c r="M42" i="247"/>
  <c r="M151" i="247"/>
  <c r="N150" i="247"/>
  <c r="F152" i="247"/>
  <c r="F473" i="243"/>
  <c r="O471" i="243"/>
  <c r="N338" i="243"/>
  <c r="J110" i="243"/>
  <c r="M110" i="243"/>
  <c r="M128" i="243" s="1"/>
  <c r="F114" i="243"/>
  <c r="F128" i="243" s="1"/>
  <c r="M419" i="243"/>
  <c r="O338" i="243"/>
  <c r="M338" i="243"/>
  <c r="O472" i="243"/>
  <c r="M388" i="243"/>
  <c r="E207" i="243"/>
  <c r="N207" i="243" s="1"/>
  <c r="D389" i="243"/>
  <c r="O40" i="243"/>
  <c r="N474" i="243"/>
  <c r="O205" i="243"/>
  <c r="O418" i="243"/>
  <c r="G389" i="243"/>
  <c r="N473" i="243"/>
  <c r="O291" i="240"/>
  <c r="N180" i="240"/>
  <c r="O184" i="240"/>
  <c r="M259" i="240"/>
  <c r="M291" i="240"/>
  <c r="E360" i="240"/>
  <c r="N291" i="240"/>
  <c r="O260" i="240"/>
  <c r="O261" i="240" s="1"/>
  <c r="N259" i="240"/>
  <c r="O185" i="240"/>
  <c r="N182" i="240"/>
  <c r="F360" i="240"/>
  <c r="F366" i="240" s="1"/>
  <c r="N360" i="240"/>
  <c r="E155" i="286" l="1"/>
  <c r="F154" i="286"/>
  <c r="M154" i="286"/>
  <c r="O154" i="286" s="1"/>
  <c r="O152" i="286"/>
  <c r="M153" i="286"/>
  <c r="O153" i="286" s="1"/>
  <c r="F153" i="286"/>
  <c r="D155" i="286"/>
  <c r="E52" i="302"/>
  <c r="D50" i="302"/>
  <c r="D88" i="258"/>
  <c r="D108" i="258" s="1"/>
  <c r="M108" i="258" s="1"/>
  <c r="F104" i="255"/>
  <c r="E104" i="255"/>
  <c r="N233" i="243"/>
  <c r="E108" i="266"/>
  <c r="E152" i="247"/>
  <c r="N151" i="247"/>
  <c r="E53" i="294"/>
  <c r="N53" i="294" s="1"/>
  <c r="D53" i="294"/>
  <c r="M53" i="294" s="1"/>
  <c r="O51" i="294"/>
  <c r="M54" i="294"/>
  <c r="M55" i="294" s="1"/>
  <c r="M87" i="294" s="1"/>
  <c r="N54" i="294"/>
  <c r="N55" i="294" s="1"/>
  <c r="O52" i="294"/>
  <c r="D54" i="294"/>
  <c r="D55" i="294" s="1"/>
  <c r="E54" i="294"/>
  <c r="E55" i="294" s="1"/>
  <c r="N46" i="276"/>
  <c r="E47" i="276"/>
  <c r="F50" i="276"/>
  <c r="M77" i="266"/>
  <c r="E77" i="266"/>
  <c r="D78" i="266"/>
  <c r="N76" i="266"/>
  <c r="M76" i="266"/>
  <c r="D91" i="264"/>
  <c r="D92" i="264" s="1"/>
  <c r="M90" i="264"/>
  <c r="E94" i="264"/>
  <c r="N94" i="264" s="1"/>
  <c r="N52" i="302"/>
  <c r="N53" i="302" s="1"/>
  <c r="E53" i="302"/>
  <c r="N99" i="247"/>
  <c r="E100" i="247"/>
  <c r="M100" i="247"/>
  <c r="M101" i="247" s="1"/>
  <c r="D101" i="247"/>
  <c r="M44" i="247"/>
  <c r="M474" i="243"/>
  <c r="D475" i="243"/>
  <c r="M475" i="243" s="1"/>
  <c r="E475" i="243"/>
  <c r="N475" i="243" s="1"/>
  <c r="G390" i="243"/>
  <c r="G391" i="243" s="1"/>
  <c r="G392" i="243" s="1"/>
  <c r="G393" i="243" s="1"/>
  <c r="D390" i="243"/>
  <c r="D391" i="243" s="1"/>
  <c r="D392" i="243" s="1"/>
  <c r="E370" i="243"/>
  <c r="M370" i="243"/>
  <c r="D292" i="243"/>
  <c r="E258" i="243"/>
  <c r="N258" i="243" s="1"/>
  <c r="N257" i="243"/>
  <c r="F257" i="243"/>
  <c r="O257" i="243" s="1"/>
  <c r="N256" i="243"/>
  <c r="F256" i="243"/>
  <c r="O256" i="243" s="1"/>
  <c r="D204" i="243"/>
  <c r="M204" i="243" s="1"/>
  <c r="M203" i="243"/>
  <c r="E233" i="243"/>
  <c r="J128" i="243"/>
  <c r="J492" i="243" s="1"/>
  <c r="J522" i="243" s="1"/>
  <c r="O231" i="243"/>
  <c r="F230" i="243"/>
  <c r="O230" i="243" s="1"/>
  <c r="D363" i="240"/>
  <c r="D364" i="240" s="1"/>
  <c r="M364" i="240" s="1"/>
  <c r="E361" i="240"/>
  <c r="M363" i="240"/>
  <c r="D181" i="240"/>
  <c r="O49" i="302"/>
  <c r="N152" i="247"/>
  <c r="O151" i="247"/>
  <c r="O152" i="247" s="1"/>
  <c r="M152" i="247"/>
  <c r="E183" i="240"/>
  <c r="M56" i="247"/>
  <c r="O56" i="247"/>
  <c r="O153" i="247"/>
  <c r="N43" i="247"/>
  <c r="N44" i="247" s="1"/>
  <c r="D155" i="247"/>
  <c r="M153" i="247"/>
  <c r="M155" i="247" s="1"/>
  <c r="N387" i="243"/>
  <c r="O387" i="243"/>
  <c r="E419" i="243"/>
  <c r="K110" i="243"/>
  <c r="N110" i="243"/>
  <c r="O474" i="243"/>
  <c r="E389" i="243"/>
  <c r="O475" i="243"/>
  <c r="O339" i="243"/>
  <c r="M339" i="243"/>
  <c r="N339" i="243"/>
  <c r="O206" i="243"/>
  <c r="M389" i="243"/>
  <c r="N120" i="243"/>
  <c r="O120" i="243"/>
  <c r="N340" i="243"/>
  <c r="O473" i="243"/>
  <c r="O263" i="240"/>
  <c r="M184" i="240"/>
  <c r="M185" i="240"/>
  <c r="O186" i="240"/>
  <c r="O187" i="240" s="1"/>
  <c r="O205" i="240" s="1"/>
  <c r="N260" i="240"/>
  <c r="N261" i="240" s="1"/>
  <c r="O262" i="240"/>
  <c r="M260" i="240"/>
  <c r="M261" i="240" s="1"/>
  <c r="N181" i="240"/>
  <c r="N183" i="240" s="1"/>
  <c r="E261" i="240"/>
  <c r="N185" i="240"/>
  <c r="D261" i="240"/>
  <c r="F187" i="240"/>
  <c r="F205" i="240" s="1"/>
  <c r="D156" i="286" l="1"/>
  <c r="F155" i="286"/>
  <c r="M155" i="286"/>
  <c r="E156" i="286"/>
  <c r="N156" i="286" s="1"/>
  <c r="N155" i="286"/>
  <c r="E95" i="264"/>
  <c r="E126" i="264" s="1"/>
  <c r="D51" i="302"/>
  <c r="M51" i="302" s="1"/>
  <c r="D365" i="240"/>
  <c r="M365" i="240" s="1"/>
  <c r="M366" i="240" s="1"/>
  <c r="E153" i="247"/>
  <c r="E154" i="247" s="1"/>
  <c r="O53" i="294"/>
  <c r="D87" i="294"/>
  <c r="E87" i="294"/>
  <c r="N87" i="294"/>
  <c r="O54" i="294"/>
  <c r="O55" i="294" s="1"/>
  <c r="N47" i="276"/>
  <c r="E48" i="276"/>
  <c r="O50" i="276"/>
  <c r="F71" i="276"/>
  <c r="O71" i="276" s="1"/>
  <c r="M78" i="266"/>
  <c r="N77" i="266"/>
  <c r="E78" i="266"/>
  <c r="D79" i="266"/>
  <c r="D80" i="266" s="1"/>
  <c r="M80" i="266" s="1"/>
  <c r="M91" i="264"/>
  <c r="M92" i="264" s="1"/>
  <c r="D93" i="264"/>
  <c r="M93" i="264" s="1"/>
  <c r="N95" i="264"/>
  <c r="N126" i="264" s="1"/>
  <c r="N100" i="247"/>
  <c r="N101" i="247" s="1"/>
  <c r="E101" i="247"/>
  <c r="E476" i="243"/>
  <c r="N476" i="243" s="1"/>
  <c r="N477" i="243" s="1"/>
  <c r="D476" i="243"/>
  <c r="M476" i="243" s="1"/>
  <c r="M477" i="243" s="1"/>
  <c r="M392" i="243"/>
  <c r="D393" i="243"/>
  <c r="D394" i="243" s="1"/>
  <c r="F389" i="243"/>
  <c r="O389" i="243" s="1"/>
  <c r="E390" i="243"/>
  <c r="N390" i="243" s="1"/>
  <c r="M390" i="243"/>
  <c r="G394" i="243"/>
  <c r="G492" i="243" s="1"/>
  <c r="G522" i="243" s="1"/>
  <c r="N370" i="243"/>
  <c r="M391" i="243"/>
  <c r="F370" i="243"/>
  <c r="F258" i="243"/>
  <c r="O258" i="243" s="1"/>
  <c r="O259" i="243" s="1"/>
  <c r="O275" i="243" s="1"/>
  <c r="O233" i="243"/>
  <c r="E259" i="243"/>
  <c r="E275" i="243" s="1"/>
  <c r="N259" i="243"/>
  <c r="N275" i="243" s="1"/>
  <c r="D205" i="243"/>
  <c r="D206" i="243" s="1"/>
  <c r="M206" i="243" s="1"/>
  <c r="K128" i="243"/>
  <c r="K492" i="243" s="1"/>
  <c r="K522" i="243" s="1"/>
  <c r="N128" i="243"/>
  <c r="E477" i="243"/>
  <c r="E362" i="240"/>
  <c r="N362" i="240" s="1"/>
  <c r="N361" i="240"/>
  <c r="D262" i="240"/>
  <c r="D263" i="240" s="1"/>
  <c r="E262" i="240"/>
  <c r="E263" i="240" s="1"/>
  <c r="D182" i="240"/>
  <c r="M182" i="240" s="1"/>
  <c r="M181" i="240"/>
  <c r="M186" i="240"/>
  <c r="M187" i="240" s="1"/>
  <c r="O50" i="302"/>
  <c r="M50" i="302"/>
  <c r="M49" i="302"/>
  <c r="M156" i="247"/>
  <c r="O154" i="247"/>
  <c r="N56" i="247"/>
  <c r="M57" i="247"/>
  <c r="F155" i="247"/>
  <c r="N153" i="247"/>
  <c r="O58" i="247"/>
  <c r="O57" i="247"/>
  <c r="O155" i="247"/>
  <c r="F59" i="247"/>
  <c r="O340" i="243"/>
  <c r="M340" i="243"/>
  <c r="N389" i="243"/>
  <c r="L110" i="243"/>
  <c r="O110" i="243"/>
  <c r="O128" i="243" s="1"/>
  <c r="N419" i="243"/>
  <c r="F419" i="243"/>
  <c r="O419" i="243" s="1"/>
  <c r="N388" i="243"/>
  <c r="O388" i="243"/>
  <c r="O476" i="243"/>
  <c r="O477" i="243" s="1"/>
  <c r="O264" i="240"/>
  <c r="N184" i="240"/>
  <c r="N186" i="240"/>
  <c r="D187" i="240"/>
  <c r="N363" i="240" l="1"/>
  <c r="O155" i="286"/>
  <c r="F156" i="286"/>
  <c r="M156" i="286"/>
  <c r="O156" i="286" s="1"/>
  <c r="D366" i="240"/>
  <c r="D52" i="302"/>
  <c r="N154" i="247"/>
  <c r="E155" i="247"/>
  <c r="O87" i="294"/>
  <c r="N48" i="276"/>
  <c r="E50" i="276"/>
  <c r="E49" i="276"/>
  <c r="N49" i="276" s="1"/>
  <c r="M79" i="266"/>
  <c r="M81" i="266" s="1"/>
  <c r="M114" i="266" s="1"/>
  <c r="D81" i="266"/>
  <c r="D114" i="266" s="1"/>
  <c r="N78" i="266"/>
  <c r="E79" i="266"/>
  <c r="D94" i="264"/>
  <c r="D477" i="243"/>
  <c r="F390" i="243"/>
  <c r="O390" i="243" s="1"/>
  <c r="F259" i="243"/>
  <c r="E391" i="243"/>
  <c r="M393" i="243"/>
  <c r="M394" i="243" s="1"/>
  <c r="O370" i="243"/>
  <c r="F275" i="243"/>
  <c r="E276" i="243"/>
  <c r="M205" i="243"/>
  <c r="M233" i="243" s="1"/>
  <c r="D207" i="243"/>
  <c r="D233" i="243"/>
  <c r="F233" i="243" s="1"/>
  <c r="L128" i="243"/>
  <c r="L492" i="243" s="1"/>
  <c r="L522" i="243" s="1"/>
  <c r="E363" i="240"/>
  <c r="E364" i="240" s="1"/>
  <c r="E264" i="240"/>
  <c r="E265" i="240" s="1"/>
  <c r="D264" i="240"/>
  <c r="D265" i="240" s="1"/>
  <c r="M183" i="240"/>
  <c r="D188" i="240"/>
  <c r="D183" i="240"/>
  <c r="F53" i="302"/>
  <c r="O52" i="302"/>
  <c r="O53" i="302" s="1"/>
  <c r="N155" i="247"/>
  <c r="N156" i="247"/>
  <c r="O156" i="247"/>
  <c r="N57" i="247"/>
  <c r="M58" i="247"/>
  <c r="O59" i="247"/>
  <c r="D59" i="247"/>
  <c r="N341" i="243"/>
  <c r="N343" i="243" s="1"/>
  <c r="E345" i="243"/>
  <c r="O341" i="243"/>
  <c r="M341" i="243"/>
  <c r="M343" i="243" s="1"/>
  <c r="O265" i="240"/>
  <c r="O280" i="240" s="1"/>
  <c r="N262" i="240"/>
  <c r="N187" i="240"/>
  <c r="M262" i="240"/>
  <c r="O292" i="240"/>
  <c r="O296" i="240" s="1"/>
  <c r="F282" i="240"/>
  <c r="E187" i="240"/>
  <c r="O343" i="243" l="1"/>
  <c r="O345" i="243" s="1"/>
  <c r="E71" i="276"/>
  <c r="N71" i="276" s="1"/>
  <c r="N50" i="276"/>
  <c r="N79" i="266"/>
  <c r="E80" i="266"/>
  <c r="N80" i="266" s="1"/>
  <c r="M94" i="264"/>
  <c r="D95" i="264"/>
  <c r="D126" i="264" s="1"/>
  <c r="D60" i="247"/>
  <c r="D61" i="247" s="1"/>
  <c r="F477" i="243"/>
  <c r="N391" i="243"/>
  <c r="F391" i="243"/>
  <c r="E392" i="243"/>
  <c r="E393" i="243" s="1"/>
  <c r="M345" i="243"/>
  <c r="N345" i="243"/>
  <c r="E280" i="243"/>
  <c r="N276" i="243"/>
  <c r="N280" i="243" s="1"/>
  <c r="N292" i="243" s="1"/>
  <c r="M207" i="243"/>
  <c r="F207" i="243"/>
  <c r="O207" i="243" s="1"/>
  <c r="N364" i="240"/>
  <c r="E365" i="240"/>
  <c r="N365" i="240" s="1"/>
  <c r="E266" i="240"/>
  <c r="D266" i="240"/>
  <c r="E188" i="240"/>
  <c r="E189" i="240" s="1"/>
  <c r="E190" i="240" s="1"/>
  <c r="M188" i="240"/>
  <c r="D189" i="240"/>
  <c r="O282" i="240"/>
  <c r="M52" i="302"/>
  <c r="D53" i="302"/>
  <c r="M60" i="247"/>
  <c r="N58" i="247"/>
  <c r="O61" i="247"/>
  <c r="M59" i="247"/>
  <c r="O60" i="247"/>
  <c r="O62" i="247"/>
  <c r="E59" i="247"/>
  <c r="D345" i="243"/>
  <c r="D492" i="243" s="1"/>
  <c r="M263" i="240"/>
  <c r="N264" i="240"/>
  <c r="N292" i="240"/>
  <c r="N296" i="240" s="1"/>
  <c r="N263" i="240"/>
  <c r="E81" i="266" l="1"/>
  <c r="E114" i="266" s="1"/>
  <c r="N81" i="266"/>
  <c r="N114" i="266" s="1"/>
  <c r="M95" i="264"/>
  <c r="M126" i="264" s="1"/>
  <c r="E60" i="247"/>
  <c r="D62" i="247"/>
  <c r="D63" i="247" s="1"/>
  <c r="M492" i="243"/>
  <c r="M522" i="243" s="1"/>
  <c r="E394" i="243"/>
  <c r="N393" i="243"/>
  <c r="F393" i="243"/>
  <c r="O393" i="243" s="1"/>
  <c r="O391" i="243"/>
  <c r="N392" i="243"/>
  <c r="F392" i="243"/>
  <c r="O392" i="243" s="1"/>
  <c r="E292" i="243"/>
  <c r="F280" i="243"/>
  <c r="E366" i="240"/>
  <c r="N366" i="240"/>
  <c r="M266" i="240"/>
  <c r="N266" i="240"/>
  <c r="D267" i="240"/>
  <c r="E267" i="240"/>
  <c r="E268" i="240" s="1"/>
  <c r="N268" i="240" s="1"/>
  <c r="M189" i="240"/>
  <c r="D190" i="240"/>
  <c r="N190" i="240"/>
  <c r="E191" i="240"/>
  <c r="E192" i="240" s="1"/>
  <c r="N188" i="240"/>
  <c r="D191" i="240"/>
  <c r="N189" i="240"/>
  <c r="O63" i="247"/>
  <c r="N59" i="247"/>
  <c r="M61" i="247"/>
  <c r="F345" i="243"/>
  <c r="D522" i="243"/>
  <c r="M292" i="240"/>
  <c r="M296" i="240" s="1"/>
  <c r="O283" i="240"/>
  <c r="M264" i="240"/>
  <c r="O284" i="240"/>
  <c r="O286" i="240"/>
  <c r="O313" i="240"/>
  <c r="M62" i="247" l="1"/>
  <c r="D64" i="247"/>
  <c r="M64" i="247" s="1"/>
  <c r="E61" i="247"/>
  <c r="F292" i="243"/>
  <c r="E492" i="243"/>
  <c r="E522" i="243" s="1"/>
  <c r="N394" i="243"/>
  <c r="N492" i="243" s="1"/>
  <c r="N522" i="243" s="1"/>
  <c r="F394" i="243"/>
  <c r="F492" i="243" s="1"/>
  <c r="F522" i="243" s="1"/>
  <c r="O394" i="243"/>
  <c r="O492" i="243" s="1"/>
  <c r="O522" i="243" s="1"/>
  <c r="M267" i="240"/>
  <c r="D268" i="240"/>
  <c r="E269" i="240"/>
  <c r="N267" i="240"/>
  <c r="N192" i="240"/>
  <c r="M191" i="240"/>
  <c r="N191" i="240"/>
  <c r="E193" i="240"/>
  <c r="N193" i="240" s="1"/>
  <c r="M190" i="240"/>
  <c r="D192" i="240"/>
  <c r="M63" i="247"/>
  <c r="O64" i="247"/>
  <c r="O65" i="247" s="1"/>
  <c r="O157" i="247" s="1"/>
  <c r="N61" i="247"/>
  <c r="N60" i="247"/>
  <c r="F65" i="247"/>
  <c r="F157" i="247" s="1"/>
  <c r="N265" i="240"/>
  <c r="O285" i="240"/>
  <c r="M265" i="240"/>
  <c r="F287" i="240"/>
  <c r="M65" i="247" l="1"/>
  <c r="M157" i="247" s="1"/>
  <c r="E62" i="247"/>
  <c r="N62" i="247" s="1"/>
  <c r="N269" i="240"/>
  <c r="N280" i="240" s="1"/>
  <c r="E280" i="240"/>
  <c r="E282" i="240" s="1"/>
  <c r="M268" i="240"/>
  <c r="D269" i="240"/>
  <c r="N282" i="240"/>
  <c r="M192" i="240"/>
  <c r="D193" i="240"/>
  <c r="M193" i="240" s="1"/>
  <c r="E194" i="240"/>
  <c r="N194" i="240" s="1"/>
  <c r="O287" i="240"/>
  <c r="D65" i="247"/>
  <c r="D157" i="247" s="1"/>
  <c r="N313" i="240"/>
  <c r="M283" i="240"/>
  <c r="E63" i="247" l="1"/>
  <c r="N63" i="247" s="1"/>
  <c r="M269" i="240"/>
  <c r="M280" i="240" s="1"/>
  <c r="D280" i="240"/>
  <c r="M282" i="240"/>
  <c r="D282" i="240"/>
  <c r="E195" i="240"/>
  <c r="N195" i="240" s="1"/>
  <c r="D194" i="240"/>
  <c r="M194" i="240" s="1"/>
  <c r="N196" i="240"/>
  <c r="N205" i="240" s="1"/>
  <c r="D195" i="240"/>
  <c r="M195" i="240" s="1"/>
  <c r="M196" i="240" s="1"/>
  <c r="M205" i="240" s="1"/>
  <c r="E196" i="240"/>
  <c r="E205" i="240" s="1"/>
  <c r="N284" i="240"/>
  <c r="M284" i="240"/>
  <c r="N283" i="240"/>
  <c r="E64" i="247" l="1"/>
  <c r="N64" i="247" s="1"/>
  <c r="N65" i="247" s="1"/>
  <c r="N157" i="247" s="1"/>
  <c r="D196" i="240"/>
  <c r="D205" i="240" s="1"/>
  <c r="M285" i="240"/>
  <c r="N285" i="240"/>
  <c r="N286" i="240"/>
  <c r="M313" i="240"/>
  <c r="F314" i="240"/>
  <c r="M286" i="240"/>
  <c r="E65" i="247" l="1"/>
  <c r="E157" i="247" s="1"/>
  <c r="O314" i="240"/>
  <c r="N287" i="240"/>
  <c r="M287" i="240"/>
  <c r="N314" i="240" l="1"/>
  <c r="O315" i="240"/>
  <c r="E314" i="240"/>
  <c r="E315" i="240" s="1"/>
  <c r="E316" i="240" s="1"/>
  <c r="E317" i="240" s="1"/>
  <c r="O316" i="240"/>
  <c r="D287" i="240"/>
  <c r="E287" i="240"/>
  <c r="O317" i="240" l="1"/>
  <c r="N316" i="240"/>
  <c r="O318" i="240" l="1"/>
  <c r="O379" i="240" s="1"/>
  <c r="N315" i="240"/>
  <c r="N317" i="240"/>
  <c r="O407" i="240" l="1"/>
  <c r="F318" i="240"/>
  <c r="F379" i="240" s="1"/>
  <c r="N318" i="240"/>
  <c r="N379" i="240" s="1"/>
  <c r="F407" i="240" l="1"/>
  <c r="N407" i="240"/>
  <c r="M314" i="240"/>
  <c r="E318" i="240"/>
  <c r="E379" i="240" s="1"/>
  <c r="D314" i="240"/>
  <c r="D315" i="240" s="1"/>
  <c r="D316" i="240" s="1"/>
  <c r="D317" i="240" s="1"/>
  <c r="E407" i="240" l="1"/>
  <c r="M315" i="240"/>
  <c r="M316" i="240"/>
  <c r="M317" i="240" l="1"/>
  <c r="M318" i="240" l="1"/>
  <c r="M379" i="240" s="1"/>
  <c r="D318" i="240"/>
  <c r="D379" i="240" l="1"/>
  <c r="D407" i="240" s="1"/>
  <c r="M407" i="240"/>
  <c r="G129" i="234"/>
  <c r="H129" i="234"/>
  <c r="I129" i="234"/>
  <c r="J129" i="234"/>
  <c r="K129" i="234"/>
  <c r="L129" i="234"/>
  <c r="G125" i="234"/>
  <c r="H125" i="234"/>
  <c r="I125" i="234"/>
  <c r="J125" i="234"/>
  <c r="K125" i="234"/>
  <c r="L125" i="234"/>
  <c r="E113" i="234"/>
  <c r="F113" i="234"/>
  <c r="G113" i="234"/>
  <c r="H113" i="234"/>
  <c r="I113" i="234"/>
  <c r="J113" i="234"/>
  <c r="K113" i="234"/>
  <c r="L113" i="234"/>
  <c r="D113" i="234"/>
  <c r="G102" i="234"/>
  <c r="G103" i="234" s="1"/>
  <c r="H102" i="234"/>
  <c r="I102" i="234"/>
  <c r="J102" i="234"/>
  <c r="J103" i="234" s="1"/>
  <c r="K102" i="234"/>
  <c r="K103" i="234" s="1"/>
  <c r="L102" i="234"/>
  <c r="E76" i="234"/>
  <c r="E80" i="234" s="1"/>
  <c r="F76" i="234"/>
  <c r="F80" i="234" s="1"/>
  <c r="G76" i="234"/>
  <c r="G80" i="234" s="1"/>
  <c r="H76" i="234"/>
  <c r="H80" i="234" s="1"/>
  <c r="I76" i="234"/>
  <c r="I80" i="234" s="1"/>
  <c r="J76" i="234"/>
  <c r="J80" i="234" s="1"/>
  <c r="K76" i="234"/>
  <c r="L76" i="234"/>
  <c r="L80" i="234" s="1"/>
  <c r="D76" i="234"/>
  <c r="D80" i="234" s="1"/>
  <c r="M75" i="234"/>
  <c r="N75" i="234"/>
  <c r="O75" i="234"/>
  <c r="O55" i="234"/>
  <c r="N55" i="234"/>
  <c r="F46" i="234"/>
  <c r="G46" i="234"/>
  <c r="H46" i="234"/>
  <c r="I46" i="234"/>
  <c r="J46" i="234"/>
  <c r="K46" i="234"/>
  <c r="L46" i="234"/>
  <c r="E10" i="234"/>
  <c r="E18" i="234" s="1"/>
  <c r="F10" i="234"/>
  <c r="F18" i="234" s="1"/>
  <c r="G10" i="234"/>
  <c r="G18" i="234" s="1"/>
  <c r="H10" i="234"/>
  <c r="H18" i="234" s="1"/>
  <c r="I10" i="234"/>
  <c r="I18" i="234" s="1"/>
  <c r="J10" i="234"/>
  <c r="J18" i="234" s="1"/>
  <c r="K10" i="234"/>
  <c r="K18" i="234" s="1"/>
  <c r="L10" i="234"/>
  <c r="L18" i="234" s="1"/>
  <c r="D10" i="234"/>
  <c r="D18" i="234" s="1"/>
  <c r="G121" i="232"/>
  <c r="H121" i="232"/>
  <c r="I121" i="232"/>
  <c r="J121" i="232"/>
  <c r="K121" i="232"/>
  <c r="L121" i="232"/>
  <c r="G117" i="232"/>
  <c r="H117" i="232"/>
  <c r="I117" i="232"/>
  <c r="J117" i="232"/>
  <c r="K117" i="232"/>
  <c r="L117" i="232"/>
  <c r="E112" i="232"/>
  <c r="F112" i="232"/>
  <c r="G112" i="232"/>
  <c r="H112" i="232"/>
  <c r="I112" i="232"/>
  <c r="J112" i="232"/>
  <c r="K112" i="232"/>
  <c r="L112" i="232"/>
  <c r="D112" i="232"/>
  <c r="M96" i="232"/>
  <c r="N96" i="232"/>
  <c r="M97" i="232"/>
  <c r="N97" i="232"/>
  <c r="M110" i="232"/>
  <c r="N110" i="232"/>
  <c r="M111" i="232"/>
  <c r="N111" i="232"/>
  <c r="M56" i="232"/>
  <c r="N56" i="232"/>
  <c r="O56" i="232"/>
  <c r="E29" i="232"/>
  <c r="F29" i="232"/>
  <c r="G29" i="232"/>
  <c r="H29" i="232"/>
  <c r="I29" i="232"/>
  <c r="J29" i="232"/>
  <c r="K29" i="232"/>
  <c r="L29" i="232"/>
  <c r="D29" i="232"/>
  <c r="E16" i="232"/>
  <c r="F16" i="232"/>
  <c r="G16" i="232"/>
  <c r="H16" i="232"/>
  <c r="I16" i="232"/>
  <c r="J16" i="232"/>
  <c r="K16" i="232"/>
  <c r="L16" i="232"/>
  <c r="D16" i="232"/>
  <c r="N112" i="234"/>
  <c r="M112" i="234"/>
  <c r="O112" i="234"/>
  <c r="N111" i="234"/>
  <c r="M111" i="234"/>
  <c r="N109" i="234"/>
  <c r="M109" i="234"/>
  <c r="O109" i="234"/>
  <c r="N108" i="234"/>
  <c r="M108" i="234"/>
  <c r="N104" i="234"/>
  <c r="M104" i="234"/>
  <c r="H103" i="234"/>
  <c r="L103" i="234"/>
  <c r="N81" i="234"/>
  <c r="M81" i="234"/>
  <c r="N79" i="234"/>
  <c r="M79" i="234"/>
  <c r="N78" i="234"/>
  <c r="M78" i="234"/>
  <c r="N77" i="234"/>
  <c r="M77" i="234"/>
  <c r="N74" i="234"/>
  <c r="M74" i="234"/>
  <c r="N73" i="234"/>
  <c r="M73" i="234"/>
  <c r="N70" i="234"/>
  <c r="M70" i="234"/>
  <c r="N69" i="234"/>
  <c r="M69" i="234"/>
  <c r="N68" i="234"/>
  <c r="M68" i="234"/>
  <c r="N67" i="234"/>
  <c r="M67" i="234"/>
  <c r="N66" i="234"/>
  <c r="M66" i="234"/>
  <c r="N65" i="234"/>
  <c r="N72" i="234" s="1"/>
  <c r="M65" i="234"/>
  <c r="M72" i="234" s="1"/>
  <c r="N54" i="234"/>
  <c r="M54" i="234"/>
  <c r="O54" i="234"/>
  <c r="N53" i="234"/>
  <c r="N52" i="234"/>
  <c r="M52" i="234"/>
  <c r="N51" i="234"/>
  <c r="M51" i="234"/>
  <c r="N49" i="234"/>
  <c r="M49" i="234"/>
  <c r="N48" i="234"/>
  <c r="M48" i="234"/>
  <c r="O48" i="234"/>
  <c r="N47" i="234"/>
  <c r="M47" i="234"/>
  <c r="N45" i="234"/>
  <c r="M45" i="234"/>
  <c r="O45" i="234"/>
  <c r="N44" i="234"/>
  <c r="M44" i="234"/>
  <c r="N43" i="234"/>
  <c r="M43" i="234"/>
  <c r="O43" i="234"/>
  <c r="N42" i="234"/>
  <c r="M42" i="234"/>
  <c r="N41" i="234"/>
  <c r="M41" i="234"/>
  <c r="O41" i="234"/>
  <c r="N40" i="234"/>
  <c r="M40" i="234"/>
  <c r="N39" i="234"/>
  <c r="M39" i="234"/>
  <c r="N23" i="234"/>
  <c r="M23" i="234"/>
  <c r="O23" i="234"/>
  <c r="N22" i="234"/>
  <c r="M22" i="234"/>
  <c r="O22" i="234"/>
  <c r="N21" i="234"/>
  <c r="M21" i="234"/>
  <c r="O21" i="234"/>
  <c r="N17" i="234"/>
  <c r="M17" i="234"/>
  <c r="O17" i="234"/>
  <c r="N16" i="234"/>
  <c r="M16" i="234"/>
  <c r="O16" i="234"/>
  <c r="N15" i="234"/>
  <c r="M15" i="234"/>
  <c r="O15" i="234"/>
  <c r="N14" i="234"/>
  <c r="M14" i="234"/>
  <c r="O14" i="234"/>
  <c r="N13" i="234"/>
  <c r="M13" i="234"/>
  <c r="O13" i="234"/>
  <c r="N12" i="234"/>
  <c r="M12" i="234"/>
  <c r="O12" i="234"/>
  <c r="N11" i="234"/>
  <c r="M11" i="234"/>
  <c r="O11" i="234"/>
  <c r="N9" i="234"/>
  <c r="M9" i="234"/>
  <c r="O9" i="234"/>
  <c r="N8" i="234"/>
  <c r="M8" i="234"/>
  <c r="I22" i="233"/>
  <c r="H22" i="233"/>
  <c r="F22" i="233"/>
  <c r="E22" i="233"/>
  <c r="C22" i="233"/>
  <c r="B22" i="233"/>
  <c r="L19" i="233"/>
  <c r="K19" i="233"/>
  <c r="M19" i="233"/>
  <c r="L21" i="233"/>
  <c r="K21" i="233"/>
  <c r="M21" i="233"/>
  <c r="L20" i="233"/>
  <c r="K20" i="233"/>
  <c r="L18" i="233"/>
  <c r="K18" i="233"/>
  <c r="L17" i="233"/>
  <c r="K17" i="233"/>
  <c r="L16" i="233"/>
  <c r="K16" i="233"/>
  <c r="M16" i="233"/>
  <c r="L15" i="233"/>
  <c r="K15" i="233"/>
  <c r="L14" i="233"/>
  <c r="K14" i="233"/>
  <c r="M14" i="233"/>
  <c r="L13" i="233"/>
  <c r="K13" i="233"/>
  <c r="L12" i="233"/>
  <c r="K12" i="233"/>
  <c r="M12" i="233"/>
  <c r="L11" i="233"/>
  <c r="K11" i="233"/>
  <c r="L10" i="233"/>
  <c r="K10" i="233"/>
  <c r="M10" i="233"/>
  <c r="L8" i="233"/>
  <c r="K8" i="233"/>
  <c r="K22" i="233" s="1"/>
  <c r="J22" i="233"/>
  <c r="G22" i="233"/>
  <c r="D22" i="233"/>
  <c r="N90" i="232"/>
  <c r="N91" i="232" s="1"/>
  <c r="M90" i="232"/>
  <c r="M91" i="232" s="1"/>
  <c r="N77" i="232"/>
  <c r="M77" i="232"/>
  <c r="N75" i="232"/>
  <c r="M75" i="232"/>
  <c r="N59" i="232"/>
  <c r="M59" i="232"/>
  <c r="N58" i="232"/>
  <c r="M58" i="232"/>
  <c r="N55" i="232"/>
  <c r="M55" i="232"/>
  <c r="N52" i="232"/>
  <c r="M52" i="232"/>
  <c r="N51" i="232"/>
  <c r="M51" i="232"/>
  <c r="N50" i="232"/>
  <c r="M50" i="232"/>
  <c r="N49" i="232"/>
  <c r="M49" i="232"/>
  <c r="N48" i="232"/>
  <c r="M48" i="232"/>
  <c r="N46" i="232"/>
  <c r="M46" i="232"/>
  <c r="N45" i="232"/>
  <c r="M45" i="232"/>
  <c r="N44" i="232"/>
  <c r="M44" i="232"/>
  <c r="N43" i="232"/>
  <c r="M43" i="232"/>
  <c r="N40" i="232"/>
  <c r="M40" i="232"/>
  <c r="N39" i="232"/>
  <c r="M39" i="232"/>
  <c r="N28" i="232"/>
  <c r="M28" i="232"/>
  <c r="N27" i="232"/>
  <c r="M27" i="232"/>
  <c r="N26" i="232"/>
  <c r="M26" i="232"/>
  <c r="N25" i="232"/>
  <c r="M25" i="232"/>
  <c r="N24" i="232"/>
  <c r="M24" i="232"/>
  <c r="N23" i="232"/>
  <c r="M23" i="232"/>
  <c r="N22" i="232"/>
  <c r="M22" i="232"/>
  <c r="N18" i="232"/>
  <c r="M18" i="232"/>
  <c r="N15" i="232"/>
  <c r="M15" i="232"/>
  <c r="O15" i="232"/>
  <c r="N14" i="232"/>
  <c r="M14" i="232"/>
  <c r="O14" i="232"/>
  <c r="N13" i="232"/>
  <c r="M13" i="232"/>
  <c r="O13" i="232"/>
  <c r="N12" i="232"/>
  <c r="M12" i="232"/>
  <c r="O12" i="232"/>
  <c r="N11" i="232"/>
  <c r="M11" i="232"/>
  <c r="O11" i="232"/>
  <c r="N10" i="232"/>
  <c r="M10" i="232"/>
  <c r="O10" i="232"/>
  <c r="N9" i="232"/>
  <c r="M9" i="232"/>
  <c r="O9" i="232"/>
  <c r="N8" i="232"/>
  <c r="M8" i="232"/>
  <c r="I22" i="231"/>
  <c r="H22" i="231"/>
  <c r="F22" i="231"/>
  <c r="E22" i="231"/>
  <c r="C22" i="231"/>
  <c r="B22" i="231"/>
  <c r="L19" i="231"/>
  <c r="K19" i="231"/>
  <c r="L21" i="231"/>
  <c r="K21" i="231"/>
  <c r="L20" i="231"/>
  <c r="K20" i="231"/>
  <c r="L18" i="231"/>
  <c r="K18" i="231"/>
  <c r="L17" i="231"/>
  <c r="K17" i="231"/>
  <c r="L16" i="231"/>
  <c r="K16" i="231"/>
  <c r="M16" i="231"/>
  <c r="L15" i="231"/>
  <c r="K15" i="231"/>
  <c r="L14" i="231"/>
  <c r="K14" i="231"/>
  <c r="M14" i="231"/>
  <c r="L13" i="231"/>
  <c r="K13" i="231"/>
  <c r="L12" i="231"/>
  <c r="K12" i="231"/>
  <c r="M12" i="231"/>
  <c r="L11" i="231"/>
  <c r="K11" i="231"/>
  <c r="L10" i="231"/>
  <c r="K10" i="231"/>
  <c r="M10" i="231"/>
  <c r="L8" i="231"/>
  <c r="L22" i="231" s="1"/>
  <c r="K8" i="231"/>
  <c r="J22" i="231"/>
  <c r="D22" i="231"/>
  <c r="N16" i="232" l="1"/>
  <c r="N76" i="234"/>
  <c r="N80" i="234" s="1"/>
  <c r="K80" i="234"/>
  <c r="N113" i="234"/>
  <c r="N18" i="234"/>
  <c r="O18" i="234"/>
  <c r="M18" i="234"/>
  <c r="M112" i="232"/>
  <c r="O16" i="232"/>
  <c r="M16" i="232"/>
  <c r="N112" i="232"/>
  <c r="L130" i="234"/>
  <c r="L131" i="234" s="1"/>
  <c r="J130" i="234"/>
  <c r="J131" i="234" s="1"/>
  <c r="H130" i="234"/>
  <c r="H131" i="234" s="1"/>
  <c r="K130" i="234"/>
  <c r="K131" i="234" s="1"/>
  <c r="I130" i="234"/>
  <c r="G130" i="234"/>
  <c r="G131" i="234" s="1"/>
  <c r="L122" i="232"/>
  <c r="L123" i="232" s="1"/>
  <c r="J122" i="232"/>
  <c r="J123" i="232" s="1"/>
  <c r="H122" i="232"/>
  <c r="H123" i="232" s="1"/>
  <c r="O57" i="232"/>
  <c r="K122" i="232"/>
  <c r="K123" i="232" s="1"/>
  <c r="I122" i="232"/>
  <c r="I123" i="232" s="1"/>
  <c r="G122" i="232"/>
  <c r="G123" i="232" s="1"/>
  <c r="M92" i="232"/>
  <c r="N113" i="232"/>
  <c r="N92" i="232"/>
  <c r="M57" i="232"/>
  <c r="N105" i="234"/>
  <c r="O106" i="234"/>
  <c r="M105" i="234"/>
  <c r="O76" i="234"/>
  <c r="M76" i="234"/>
  <c r="M80" i="234" s="1"/>
  <c r="O83" i="234"/>
  <c r="M55" i="234"/>
  <c r="M46" i="234"/>
  <c r="O36" i="234"/>
  <c r="N36" i="234"/>
  <c r="O67" i="234"/>
  <c r="O69" i="234"/>
  <c r="O74" i="234"/>
  <c r="O78" i="234"/>
  <c r="I103" i="234"/>
  <c r="M113" i="234"/>
  <c r="N46" i="234"/>
  <c r="O40" i="234"/>
  <c r="O42" i="234"/>
  <c r="O44" i="234"/>
  <c r="O47" i="234"/>
  <c r="O66" i="234"/>
  <c r="O68" i="234"/>
  <c r="O70" i="234"/>
  <c r="O77" i="234"/>
  <c r="O105" i="234"/>
  <c r="O108" i="234"/>
  <c r="O121" i="234"/>
  <c r="M10" i="234"/>
  <c r="N10" i="234"/>
  <c r="O111" i="232"/>
  <c r="O110" i="232"/>
  <c r="O97" i="232"/>
  <c r="O96" i="232"/>
  <c r="N57" i="232"/>
  <c r="O79" i="232"/>
  <c r="N29" i="232"/>
  <c r="O46" i="232"/>
  <c r="O50" i="232"/>
  <c r="O52" i="232"/>
  <c r="O59" i="232"/>
  <c r="O90" i="232"/>
  <c r="O91" i="232" s="1"/>
  <c r="M20" i="232"/>
  <c r="M19" i="232"/>
  <c r="O19" i="232"/>
  <c r="O23" i="232"/>
  <c r="O25" i="232"/>
  <c r="O28" i="232"/>
  <c r="M29" i="232"/>
  <c r="O24" i="232"/>
  <c r="O26" i="232"/>
  <c r="O27" i="232"/>
  <c r="O40" i="232"/>
  <c r="O45" i="232"/>
  <c r="O49" i="232"/>
  <c r="O51" i="232"/>
  <c r="O58" i="232"/>
  <c r="L22" i="233"/>
  <c r="M18" i="233"/>
  <c r="M11" i="233"/>
  <c r="M13" i="233"/>
  <c r="M15" i="233"/>
  <c r="M17" i="233"/>
  <c r="M20" i="233"/>
  <c r="G22" i="231"/>
  <c r="K22" i="231"/>
  <c r="M20" i="231"/>
  <c r="M19" i="231"/>
  <c r="M11" i="231"/>
  <c r="M13" i="231"/>
  <c r="M15" i="231"/>
  <c r="M17" i="231"/>
  <c r="M18" i="231"/>
  <c r="M21" i="231"/>
  <c r="O49" i="234"/>
  <c r="O8" i="234"/>
  <c r="O10" i="234" s="1"/>
  <c r="O39" i="234"/>
  <c r="O51" i="234"/>
  <c r="O52" i="234"/>
  <c r="O53" i="234"/>
  <c r="O65" i="234"/>
  <c r="O73" i="234"/>
  <c r="O79" i="234"/>
  <c r="O81" i="234"/>
  <c r="O82" i="234"/>
  <c r="O104" i="234"/>
  <c r="O111" i="234"/>
  <c r="O113" i="234" s="1"/>
  <c r="M8" i="233"/>
  <c r="O8" i="232"/>
  <c r="O18" i="232"/>
  <c r="O22" i="232"/>
  <c r="O39" i="232"/>
  <c r="O43" i="232"/>
  <c r="O44" i="232"/>
  <c r="O48" i="232"/>
  <c r="O55" i="232"/>
  <c r="O75" i="232"/>
  <c r="O77" i="232"/>
  <c r="O92" i="232"/>
  <c r="M8" i="231"/>
  <c r="M22" i="231" s="1"/>
  <c r="I131" i="234" l="1"/>
  <c r="O80" i="234"/>
  <c r="O72" i="234"/>
  <c r="O112" i="232"/>
  <c r="M21" i="232"/>
  <c r="O78" i="232"/>
  <c r="O29" i="232"/>
  <c r="M113" i="232"/>
  <c r="O113" i="232" s="1"/>
  <c r="N114" i="232"/>
  <c r="N122" i="234"/>
  <c r="N121" i="234"/>
  <c r="M121" i="234"/>
  <c r="N106" i="234"/>
  <c r="N82" i="234"/>
  <c r="M84" i="234"/>
  <c r="M82" i="234"/>
  <c r="O46" i="234"/>
  <c r="N79" i="232"/>
  <c r="M78" i="232"/>
  <c r="N78" i="232"/>
  <c r="N20" i="232"/>
  <c r="N19" i="232"/>
  <c r="M22" i="233"/>
  <c r="N21" i="232" l="1"/>
  <c r="M94" i="232"/>
  <c r="M93" i="232"/>
  <c r="M114" i="232"/>
  <c r="O114" i="232" s="1"/>
  <c r="N115" i="232"/>
  <c r="N93" i="232"/>
  <c r="M106" i="234"/>
  <c r="N123" i="234"/>
  <c r="O124" i="234"/>
  <c r="O122" i="234"/>
  <c r="N107" i="234"/>
  <c r="N110" i="234" s="1"/>
  <c r="E125" i="234"/>
  <c r="M122" i="234"/>
  <c r="O107" i="234"/>
  <c r="O110" i="234" s="1"/>
  <c r="O123" i="234"/>
  <c r="N83" i="234"/>
  <c r="O84" i="234"/>
  <c r="M83" i="234"/>
  <c r="O86" i="234"/>
  <c r="O37" i="234"/>
  <c r="O38" i="234" s="1"/>
  <c r="M36" i="234"/>
  <c r="N37" i="234"/>
  <c r="N38" i="234" s="1"/>
  <c r="M79" i="232"/>
  <c r="O80" i="232"/>
  <c r="N80" i="232"/>
  <c r="O20" i="232"/>
  <c r="O21" i="232" s="1"/>
  <c r="E11" i="199"/>
  <c r="F11" i="199"/>
  <c r="G11" i="199"/>
  <c r="H11" i="199"/>
  <c r="I11" i="199"/>
  <c r="J11" i="199"/>
  <c r="K11" i="199"/>
  <c r="L11" i="199"/>
  <c r="D11" i="199"/>
  <c r="M10" i="199"/>
  <c r="N10" i="199"/>
  <c r="M9" i="199"/>
  <c r="N9" i="199"/>
  <c r="N8" i="199"/>
  <c r="M8" i="199"/>
  <c r="E10" i="197"/>
  <c r="F10" i="197"/>
  <c r="G10" i="197"/>
  <c r="H10" i="197"/>
  <c r="I10" i="197"/>
  <c r="J10" i="197"/>
  <c r="K10" i="197"/>
  <c r="L10" i="197"/>
  <c r="D10" i="197"/>
  <c r="M9" i="197"/>
  <c r="N9" i="197"/>
  <c r="N8" i="197"/>
  <c r="M8" i="197"/>
  <c r="C11" i="198"/>
  <c r="D11" i="198"/>
  <c r="E11" i="198"/>
  <c r="F11" i="198"/>
  <c r="G11" i="198"/>
  <c r="H11" i="198"/>
  <c r="I11" i="198"/>
  <c r="J11" i="198"/>
  <c r="B11" i="198"/>
  <c r="K9" i="198"/>
  <c r="L9" i="198"/>
  <c r="M9" i="198"/>
  <c r="K10" i="198"/>
  <c r="L10" i="198"/>
  <c r="M10" i="198" s="1"/>
  <c r="L8" i="198"/>
  <c r="L11" i="198" s="1"/>
  <c r="K8" i="198"/>
  <c r="M8" i="198" s="1"/>
  <c r="M11" i="198" s="1"/>
  <c r="C10" i="196"/>
  <c r="D10" i="196"/>
  <c r="E10" i="196"/>
  <c r="F10" i="196"/>
  <c r="G10" i="196"/>
  <c r="H10" i="196"/>
  <c r="I10" i="196"/>
  <c r="J10" i="196"/>
  <c r="B10" i="196"/>
  <c r="K9" i="196"/>
  <c r="L9" i="196"/>
  <c r="M9" i="196" s="1"/>
  <c r="L8" i="196"/>
  <c r="L10" i="196" s="1"/>
  <c r="K8" i="196"/>
  <c r="M8" i="196" s="1"/>
  <c r="M10" i="196" s="1"/>
  <c r="G16" i="195"/>
  <c r="H16" i="195"/>
  <c r="I16" i="195"/>
  <c r="J16" i="195"/>
  <c r="K16" i="195"/>
  <c r="L16" i="195"/>
  <c r="M9" i="195"/>
  <c r="N9" i="195"/>
  <c r="M10" i="195"/>
  <c r="N10" i="195"/>
  <c r="N8" i="195"/>
  <c r="M8" i="195"/>
  <c r="G14" i="193"/>
  <c r="H14" i="193"/>
  <c r="I14" i="193"/>
  <c r="J14" i="193"/>
  <c r="K14" i="193"/>
  <c r="L14" i="193"/>
  <c r="N8" i="193"/>
  <c r="M8" i="193"/>
  <c r="C11" i="194"/>
  <c r="D11" i="194"/>
  <c r="E11" i="194"/>
  <c r="F11" i="194"/>
  <c r="G11" i="194"/>
  <c r="H11" i="194"/>
  <c r="I11" i="194"/>
  <c r="J11" i="194"/>
  <c r="B11" i="194"/>
  <c r="K9" i="194"/>
  <c r="L9" i="194"/>
  <c r="M9" i="194"/>
  <c r="K10" i="194"/>
  <c r="L10" i="194"/>
  <c r="M10" i="194" s="1"/>
  <c r="L8" i="194"/>
  <c r="K8" i="194"/>
  <c r="K11" i="194" s="1"/>
  <c r="C11" i="192"/>
  <c r="D11" i="192"/>
  <c r="E11" i="192"/>
  <c r="F11" i="192"/>
  <c r="G11" i="192"/>
  <c r="H11" i="192"/>
  <c r="I11" i="192"/>
  <c r="J11" i="192"/>
  <c r="K9" i="192"/>
  <c r="L9" i="192"/>
  <c r="M9" i="192"/>
  <c r="K10" i="192"/>
  <c r="L10" i="192"/>
  <c r="M10" i="192" s="1"/>
  <c r="L8" i="192"/>
  <c r="K8" i="192"/>
  <c r="K11" i="192" s="1"/>
  <c r="E30" i="191"/>
  <c r="F30" i="191"/>
  <c r="G30" i="191"/>
  <c r="H30" i="191"/>
  <c r="I30" i="191"/>
  <c r="J30" i="191"/>
  <c r="K30" i="191"/>
  <c r="L30" i="191"/>
  <c r="D30" i="191"/>
  <c r="M28" i="191"/>
  <c r="N28" i="191"/>
  <c r="M29" i="191"/>
  <c r="N29" i="191"/>
  <c r="N27" i="191"/>
  <c r="M27" i="191"/>
  <c r="G17" i="191"/>
  <c r="H17" i="191"/>
  <c r="I17" i="191"/>
  <c r="J17" i="191"/>
  <c r="K17" i="191"/>
  <c r="L17" i="191"/>
  <c r="E13" i="191"/>
  <c r="F13" i="191"/>
  <c r="G13" i="191"/>
  <c r="G37" i="191" s="1"/>
  <c r="H13" i="191"/>
  <c r="H37" i="191" s="1"/>
  <c r="I13" i="191"/>
  <c r="I37" i="191" s="1"/>
  <c r="J13" i="191"/>
  <c r="K13" i="191"/>
  <c r="L13" i="191"/>
  <c r="D13" i="191"/>
  <c r="M9" i="191"/>
  <c r="N9" i="191"/>
  <c r="M10" i="191"/>
  <c r="N10" i="191"/>
  <c r="O10" i="191" s="1"/>
  <c r="M11" i="191"/>
  <c r="N11" i="191"/>
  <c r="M12" i="191"/>
  <c r="N12" i="191"/>
  <c r="N8" i="191"/>
  <c r="M8" i="191"/>
  <c r="E35" i="189"/>
  <c r="F35" i="189"/>
  <c r="G35" i="189"/>
  <c r="H35" i="189"/>
  <c r="I35" i="189"/>
  <c r="J35" i="189"/>
  <c r="K35" i="189"/>
  <c r="L35" i="189"/>
  <c r="D35" i="189"/>
  <c r="M34" i="189"/>
  <c r="N34" i="189"/>
  <c r="O34" i="189"/>
  <c r="E11" i="189"/>
  <c r="F11" i="189"/>
  <c r="G11" i="189"/>
  <c r="H11" i="189"/>
  <c r="I11" i="189"/>
  <c r="J11" i="189"/>
  <c r="K11" i="189"/>
  <c r="L11" i="189"/>
  <c r="D11" i="189"/>
  <c r="K9" i="190"/>
  <c r="L9" i="190"/>
  <c r="M9" i="190"/>
  <c r="K10" i="190"/>
  <c r="L10" i="190"/>
  <c r="M10" i="190" s="1"/>
  <c r="K11" i="190"/>
  <c r="L11" i="190"/>
  <c r="M11" i="190" s="1"/>
  <c r="K12" i="190"/>
  <c r="L12" i="190"/>
  <c r="M12" i="190" s="1"/>
  <c r="L8" i="190"/>
  <c r="K8" i="190"/>
  <c r="K13" i="190" s="1"/>
  <c r="C13" i="190"/>
  <c r="D13" i="190"/>
  <c r="E13" i="190"/>
  <c r="F13" i="190"/>
  <c r="G13" i="190"/>
  <c r="H13" i="190"/>
  <c r="I13" i="190"/>
  <c r="J13" i="190"/>
  <c r="L13" i="190"/>
  <c r="G12" i="187"/>
  <c r="H12" i="187"/>
  <c r="I12" i="187"/>
  <c r="N8" i="187"/>
  <c r="M8" i="187"/>
  <c r="M11" i="185"/>
  <c r="N11" i="185"/>
  <c r="O11" i="185"/>
  <c r="E12" i="185"/>
  <c r="F12" i="185"/>
  <c r="G12" i="185"/>
  <c r="H12" i="185"/>
  <c r="I12" i="185"/>
  <c r="M10" i="185"/>
  <c r="M12" i="185" s="1"/>
  <c r="K12" i="185"/>
  <c r="O10" i="185"/>
  <c r="O12" i="185" s="1"/>
  <c r="D12" i="185"/>
  <c r="L8" i="186"/>
  <c r="K8" i="186"/>
  <c r="C10" i="186"/>
  <c r="D10" i="186"/>
  <c r="E10" i="186"/>
  <c r="F10" i="186"/>
  <c r="G10" i="186"/>
  <c r="H10" i="186"/>
  <c r="I10" i="186"/>
  <c r="J10" i="186"/>
  <c r="C10" i="184"/>
  <c r="D10" i="184"/>
  <c r="E10" i="184"/>
  <c r="F10" i="184"/>
  <c r="G10" i="184"/>
  <c r="H10" i="184"/>
  <c r="I10" i="184"/>
  <c r="J10" i="184"/>
  <c r="B10" i="184"/>
  <c r="G20" i="147"/>
  <c r="H20" i="147"/>
  <c r="I20" i="147"/>
  <c r="N11" i="147"/>
  <c r="M11" i="147"/>
  <c r="N10" i="147"/>
  <c r="M10" i="147"/>
  <c r="N9" i="147"/>
  <c r="M9" i="147"/>
  <c r="N8" i="147"/>
  <c r="M8" i="147"/>
  <c r="E12" i="145"/>
  <c r="F12" i="145"/>
  <c r="G12" i="145"/>
  <c r="G20" i="145" s="1"/>
  <c r="H12" i="145"/>
  <c r="H20" i="145" s="1"/>
  <c r="I12" i="145"/>
  <c r="I20" i="145" s="1"/>
  <c r="J12" i="145"/>
  <c r="K12" i="145"/>
  <c r="L12" i="145"/>
  <c r="D12" i="145"/>
  <c r="M9" i="145"/>
  <c r="N9" i="145"/>
  <c r="M10" i="145"/>
  <c r="N10" i="145"/>
  <c r="O10" i="145" s="1"/>
  <c r="M11" i="145"/>
  <c r="N11" i="145"/>
  <c r="O11" i="145" s="1"/>
  <c r="M12" i="145"/>
  <c r="N12" i="145"/>
  <c r="N8" i="145"/>
  <c r="M8" i="145"/>
  <c r="K9" i="146"/>
  <c r="L9" i="146"/>
  <c r="M9" i="146"/>
  <c r="K10" i="146"/>
  <c r="L10" i="146"/>
  <c r="M10" i="146"/>
  <c r="K11" i="146"/>
  <c r="L11" i="146"/>
  <c r="M11" i="146"/>
  <c r="K12" i="146"/>
  <c r="L12" i="146"/>
  <c r="M12" i="146"/>
  <c r="K10" i="144"/>
  <c r="L10" i="144"/>
  <c r="M10" i="144"/>
  <c r="K11" i="144"/>
  <c r="L11" i="144"/>
  <c r="M11" i="144"/>
  <c r="K12" i="144"/>
  <c r="L12" i="144"/>
  <c r="M12" i="144"/>
  <c r="K13" i="144"/>
  <c r="L13" i="144"/>
  <c r="M13" i="144"/>
  <c r="G20" i="143"/>
  <c r="H20" i="143"/>
  <c r="I20" i="143"/>
  <c r="J20" i="143"/>
  <c r="K20" i="143"/>
  <c r="L20" i="143"/>
  <c r="G16" i="143"/>
  <c r="H16" i="143"/>
  <c r="I16" i="143"/>
  <c r="J16" i="143"/>
  <c r="K16" i="143"/>
  <c r="L16" i="143"/>
  <c r="E10" i="143"/>
  <c r="F10" i="143"/>
  <c r="G10" i="143"/>
  <c r="G12" i="143" s="1"/>
  <c r="H10" i="143"/>
  <c r="H12" i="143" s="1"/>
  <c r="I10" i="143"/>
  <c r="I12" i="143" s="1"/>
  <c r="J10" i="143"/>
  <c r="J12" i="143" s="1"/>
  <c r="K10" i="143"/>
  <c r="K12" i="143" s="1"/>
  <c r="L10" i="143"/>
  <c r="L12" i="143" s="1"/>
  <c r="D10" i="143"/>
  <c r="G20" i="141"/>
  <c r="H20" i="141"/>
  <c r="I20" i="141"/>
  <c r="J20" i="141"/>
  <c r="K20" i="141"/>
  <c r="L20" i="141"/>
  <c r="G16" i="141"/>
  <c r="H16" i="141"/>
  <c r="I16" i="141"/>
  <c r="J16" i="141"/>
  <c r="K16" i="141"/>
  <c r="L16" i="141"/>
  <c r="G12" i="141"/>
  <c r="H12" i="141"/>
  <c r="I12" i="141"/>
  <c r="J12" i="141"/>
  <c r="K12" i="141"/>
  <c r="L12" i="141"/>
  <c r="L8" i="229"/>
  <c r="K8" i="229"/>
  <c r="N8" i="228"/>
  <c r="M8" i="228"/>
  <c r="L8" i="227"/>
  <c r="K8" i="227"/>
  <c r="G20" i="135"/>
  <c r="H20" i="135"/>
  <c r="I20" i="135"/>
  <c r="G16" i="135"/>
  <c r="H16" i="135"/>
  <c r="I16" i="135"/>
  <c r="E12" i="135"/>
  <c r="E13" i="135" s="1"/>
  <c r="F12" i="135"/>
  <c r="G12" i="135"/>
  <c r="H12" i="135"/>
  <c r="I12" i="135"/>
  <c r="J12" i="135"/>
  <c r="J13" i="135" s="1"/>
  <c r="K12" i="135"/>
  <c r="K13" i="135" s="1"/>
  <c r="L12" i="135"/>
  <c r="D12" i="135"/>
  <c r="D13" i="135" s="1"/>
  <c r="G20" i="133"/>
  <c r="H20" i="133"/>
  <c r="I20" i="133"/>
  <c r="G16" i="133"/>
  <c r="H16" i="133"/>
  <c r="I16" i="133"/>
  <c r="E12" i="133"/>
  <c r="F12" i="133"/>
  <c r="G12" i="133"/>
  <c r="G22" i="133" s="1"/>
  <c r="H12" i="133"/>
  <c r="H22" i="133" s="1"/>
  <c r="I12" i="133"/>
  <c r="I22" i="133" s="1"/>
  <c r="J12" i="133"/>
  <c r="K12" i="133"/>
  <c r="L12" i="133"/>
  <c r="D12" i="133"/>
  <c r="N37" i="139"/>
  <c r="M37" i="139"/>
  <c r="E25" i="139"/>
  <c r="F25" i="139"/>
  <c r="G25" i="139"/>
  <c r="H25" i="139"/>
  <c r="I25" i="139"/>
  <c r="J25" i="139"/>
  <c r="K25" i="139"/>
  <c r="L25" i="139"/>
  <c r="D25" i="139"/>
  <c r="G20" i="139"/>
  <c r="G22" i="139" s="1"/>
  <c r="H20" i="139"/>
  <c r="H22" i="139" s="1"/>
  <c r="I20" i="139"/>
  <c r="I22" i="139" s="1"/>
  <c r="E13" i="139"/>
  <c r="F13" i="139"/>
  <c r="F16" i="139" s="1"/>
  <c r="F17" i="139" s="1"/>
  <c r="O17" i="139" s="1"/>
  <c r="G13" i="139"/>
  <c r="G16" i="139" s="1"/>
  <c r="H13" i="139"/>
  <c r="H16" i="139" s="1"/>
  <c r="I13" i="139"/>
  <c r="I16" i="139" s="1"/>
  <c r="J13" i="139"/>
  <c r="K13" i="139"/>
  <c r="L13" i="139"/>
  <c r="L16" i="139" s="1"/>
  <c r="D13" i="139"/>
  <c r="E10" i="139"/>
  <c r="F10" i="139"/>
  <c r="G10" i="139"/>
  <c r="H10" i="139"/>
  <c r="I10" i="139"/>
  <c r="J10" i="139"/>
  <c r="K10" i="139"/>
  <c r="L10" i="139"/>
  <c r="D10" i="139"/>
  <c r="G46" i="137"/>
  <c r="H46" i="137"/>
  <c r="I46" i="137"/>
  <c r="J46" i="137"/>
  <c r="J47" i="137" s="1"/>
  <c r="K46" i="137"/>
  <c r="K47" i="137" s="1"/>
  <c r="L46" i="137"/>
  <c r="G42" i="137"/>
  <c r="H42" i="137"/>
  <c r="I42" i="137"/>
  <c r="J42" i="137"/>
  <c r="K42" i="137"/>
  <c r="L42" i="137"/>
  <c r="E23" i="137"/>
  <c r="F23" i="137"/>
  <c r="G23" i="137"/>
  <c r="H23" i="137"/>
  <c r="I23" i="137"/>
  <c r="J23" i="137"/>
  <c r="K23" i="137"/>
  <c r="L23" i="137"/>
  <c r="D23" i="137"/>
  <c r="G18" i="137"/>
  <c r="G20" i="137" s="1"/>
  <c r="G55" i="137" s="1"/>
  <c r="H18" i="137"/>
  <c r="H20" i="137" s="1"/>
  <c r="H55" i="137" s="1"/>
  <c r="I18" i="137"/>
  <c r="I20" i="137" s="1"/>
  <c r="I55" i="137" s="1"/>
  <c r="M10" i="137"/>
  <c r="N10" i="137"/>
  <c r="O10" i="137"/>
  <c r="E11" i="137"/>
  <c r="F11" i="137"/>
  <c r="F14" i="137" s="1"/>
  <c r="F15" i="137" s="1"/>
  <c r="O15" i="137" s="1"/>
  <c r="G11" i="137"/>
  <c r="G14" i="137" s="1"/>
  <c r="H11" i="137"/>
  <c r="H14" i="137" s="1"/>
  <c r="I11" i="137"/>
  <c r="I14" i="137" s="1"/>
  <c r="J11" i="137"/>
  <c r="K11" i="137"/>
  <c r="L11" i="137"/>
  <c r="L14" i="137" s="1"/>
  <c r="D11" i="137"/>
  <c r="C17" i="138"/>
  <c r="D17" i="138"/>
  <c r="E17" i="138"/>
  <c r="F17" i="138"/>
  <c r="G17" i="138"/>
  <c r="H17" i="138"/>
  <c r="I17" i="138"/>
  <c r="J17" i="138"/>
  <c r="K15" i="138"/>
  <c r="L15" i="138"/>
  <c r="M15" i="138"/>
  <c r="K16" i="138"/>
  <c r="L16" i="138"/>
  <c r="M16" i="138"/>
  <c r="C17" i="136"/>
  <c r="D17" i="136"/>
  <c r="E17" i="136"/>
  <c r="F17" i="136"/>
  <c r="G17" i="136"/>
  <c r="H17" i="136"/>
  <c r="I17" i="136"/>
  <c r="J17" i="136"/>
  <c r="K15" i="136"/>
  <c r="L15" i="136"/>
  <c r="M15" i="136"/>
  <c r="K16" i="136"/>
  <c r="L16" i="136"/>
  <c r="M16" i="136"/>
  <c r="G47" i="131"/>
  <c r="H47" i="131"/>
  <c r="I47" i="131"/>
  <c r="J47" i="131"/>
  <c r="K47" i="131"/>
  <c r="L47" i="131"/>
  <c r="F44" i="131"/>
  <c r="G44" i="131"/>
  <c r="H44" i="131"/>
  <c r="I44" i="131"/>
  <c r="J44" i="131"/>
  <c r="K44" i="131"/>
  <c r="L44" i="131"/>
  <c r="G21" i="131"/>
  <c r="G25" i="131" s="1"/>
  <c r="H21" i="131"/>
  <c r="H25" i="131" s="1"/>
  <c r="I21" i="131"/>
  <c r="I25" i="131" s="1"/>
  <c r="J21" i="131"/>
  <c r="J25" i="131" s="1"/>
  <c r="K21" i="131"/>
  <c r="K25" i="131" s="1"/>
  <c r="L21" i="131"/>
  <c r="L25" i="131" s="1"/>
  <c r="O12" i="131"/>
  <c r="N12" i="131"/>
  <c r="M12" i="131"/>
  <c r="E10" i="131"/>
  <c r="F10" i="131"/>
  <c r="G10" i="131"/>
  <c r="H10" i="131"/>
  <c r="I10" i="131"/>
  <c r="J10" i="131"/>
  <c r="K10" i="131"/>
  <c r="L10" i="131"/>
  <c r="D10" i="131"/>
  <c r="G49" i="129"/>
  <c r="H49" i="129"/>
  <c r="I49" i="129"/>
  <c r="J49" i="129"/>
  <c r="K49" i="129"/>
  <c r="L49" i="129"/>
  <c r="G44" i="129"/>
  <c r="H44" i="129"/>
  <c r="I44" i="129"/>
  <c r="J44" i="129"/>
  <c r="K44" i="129"/>
  <c r="L44" i="129"/>
  <c r="F41" i="129"/>
  <c r="E41" i="129"/>
  <c r="G41" i="129"/>
  <c r="H41" i="129"/>
  <c r="I41" i="129"/>
  <c r="J41" i="129"/>
  <c r="K41" i="129"/>
  <c r="L41" i="129"/>
  <c r="D41" i="129"/>
  <c r="E37" i="129"/>
  <c r="F37" i="129"/>
  <c r="G37" i="129"/>
  <c r="H37" i="129"/>
  <c r="I37" i="129"/>
  <c r="J37" i="129"/>
  <c r="K37" i="129"/>
  <c r="L37" i="129"/>
  <c r="D37" i="129"/>
  <c r="E17" i="129"/>
  <c r="F17" i="129"/>
  <c r="G17" i="129"/>
  <c r="H17" i="129"/>
  <c r="I17" i="129"/>
  <c r="J17" i="129"/>
  <c r="K17" i="129"/>
  <c r="L17" i="129"/>
  <c r="D17" i="129"/>
  <c r="H12" i="129"/>
  <c r="I12" i="129"/>
  <c r="J12" i="129"/>
  <c r="K12" i="129"/>
  <c r="L12" i="129"/>
  <c r="G12" i="129"/>
  <c r="K11" i="130"/>
  <c r="L11" i="130"/>
  <c r="M11" i="130"/>
  <c r="K9" i="128"/>
  <c r="L9" i="128"/>
  <c r="M9" i="128"/>
  <c r="G58" i="127"/>
  <c r="H58" i="127"/>
  <c r="I58" i="127"/>
  <c r="J58" i="127"/>
  <c r="K58" i="127"/>
  <c r="L58" i="127"/>
  <c r="G55" i="127"/>
  <c r="H55" i="127"/>
  <c r="I55" i="127"/>
  <c r="J55" i="127"/>
  <c r="K55" i="127"/>
  <c r="L55" i="127"/>
  <c r="G40" i="127"/>
  <c r="H40" i="127"/>
  <c r="I40" i="127"/>
  <c r="J40" i="127"/>
  <c r="K40" i="127"/>
  <c r="L40" i="127"/>
  <c r="G29" i="127"/>
  <c r="H29" i="127"/>
  <c r="I29" i="127"/>
  <c r="J29" i="127"/>
  <c r="K29" i="127"/>
  <c r="L29" i="127"/>
  <c r="G23" i="127"/>
  <c r="H23" i="127"/>
  <c r="I23" i="127"/>
  <c r="G18" i="127"/>
  <c r="G19" i="127" s="1"/>
  <c r="H18" i="127"/>
  <c r="H19" i="127" s="1"/>
  <c r="I18" i="127"/>
  <c r="I19" i="127" s="1"/>
  <c r="G61" i="125"/>
  <c r="H61" i="125"/>
  <c r="I61" i="125"/>
  <c r="J61" i="125"/>
  <c r="K61" i="125"/>
  <c r="L61" i="125"/>
  <c r="G58" i="125"/>
  <c r="H58" i="125"/>
  <c r="I58" i="125"/>
  <c r="J58" i="125"/>
  <c r="K58" i="125"/>
  <c r="L58" i="125"/>
  <c r="E54" i="125"/>
  <c r="F54" i="125"/>
  <c r="G54" i="125"/>
  <c r="H54" i="125"/>
  <c r="I54" i="125"/>
  <c r="J54" i="125"/>
  <c r="K54" i="125"/>
  <c r="L54" i="125"/>
  <c r="D54" i="125"/>
  <c r="N29" i="125"/>
  <c r="O29" i="125"/>
  <c r="M29" i="125"/>
  <c r="O44" i="125"/>
  <c r="G27" i="125"/>
  <c r="H27" i="125"/>
  <c r="I27" i="125"/>
  <c r="J27" i="125"/>
  <c r="K27" i="125"/>
  <c r="L27" i="125"/>
  <c r="O28" i="125"/>
  <c r="O30" i="125" s="1"/>
  <c r="N28" i="125"/>
  <c r="G24" i="125"/>
  <c r="H24" i="125"/>
  <c r="I24" i="125"/>
  <c r="J24" i="125"/>
  <c r="K24" i="125"/>
  <c r="L24" i="125"/>
  <c r="E18" i="125"/>
  <c r="F18" i="125"/>
  <c r="G18" i="125"/>
  <c r="G62" i="125" s="1"/>
  <c r="H18" i="125"/>
  <c r="I18" i="125"/>
  <c r="D18" i="125"/>
  <c r="M14" i="125"/>
  <c r="N14" i="125"/>
  <c r="M12" i="125"/>
  <c r="K9" i="126"/>
  <c r="L9" i="126"/>
  <c r="M9" i="126"/>
  <c r="K10" i="126"/>
  <c r="L10" i="126"/>
  <c r="M10" i="126" s="1"/>
  <c r="K11" i="126"/>
  <c r="L11" i="126"/>
  <c r="M11" i="126" s="1"/>
  <c r="K12" i="126"/>
  <c r="L12" i="126"/>
  <c r="M12" i="126" s="1"/>
  <c r="K13" i="126"/>
  <c r="L13" i="126"/>
  <c r="M13" i="126" s="1"/>
  <c r="K14" i="126"/>
  <c r="L14" i="126"/>
  <c r="M14" i="126" s="1"/>
  <c r="K15" i="126"/>
  <c r="L15" i="126"/>
  <c r="M15" i="126" s="1"/>
  <c r="K16" i="126"/>
  <c r="L16" i="126"/>
  <c r="M16" i="126" s="1"/>
  <c r="K17" i="126"/>
  <c r="L17" i="126"/>
  <c r="K8" i="126"/>
  <c r="L8" i="126"/>
  <c r="M8" i="126" s="1"/>
  <c r="C18" i="124"/>
  <c r="D18" i="124"/>
  <c r="E18" i="124"/>
  <c r="F18" i="124"/>
  <c r="G18" i="124"/>
  <c r="H18" i="124"/>
  <c r="I18" i="124"/>
  <c r="J18" i="124"/>
  <c r="K8" i="124"/>
  <c r="L8" i="124"/>
  <c r="M8" i="124" s="1"/>
  <c r="K9" i="124"/>
  <c r="L9" i="124"/>
  <c r="M9" i="124" s="1"/>
  <c r="K10" i="124"/>
  <c r="L10" i="124"/>
  <c r="K11" i="124"/>
  <c r="L11" i="124"/>
  <c r="M11" i="124" s="1"/>
  <c r="K12" i="124"/>
  <c r="L12" i="124"/>
  <c r="M12" i="124" s="1"/>
  <c r="K13" i="124"/>
  <c r="L13" i="124"/>
  <c r="M13" i="124" s="1"/>
  <c r="K14" i="124"/>
  <c r="L14" i="124"/>
  <c r="K15" i="124"/>
  <c r="L15" i="124"/>
  <c r="M15" i="124" s="1"/>
  <c r="K16" i="124"/>
  <c r="L16" i="124"/>
  <c r="K17" i="124"/>
  <c r="L17" i="124"/>
  <c r="M17" i="124" s="1"/>
  <c r="K18" i="124"/>
  <c r="D55" i="125" l="1"/>
  <c r="D56" i="125" s="1"/>
  <c r="E55" i="125"/>
  <c r="E56" i="125" s="1"/>
  <c r="D13" i="133"/>
  <c r="K13" i="133"/>
  <c r="E13" i="133"/>
  <c r="N13" i="133" s="1"/>
  <c r="J13" i="133"/>
  <c r="J14" i="133" s="1"/>
  <c r="E126" i="234"/>
  <c r="E127" i="234" s="1"/>
  <c r="E128" i="234" s="1"/>
  <c r="O10" i="199"/>
  <c r="M11" i="199"/>
  <c r="N11" i="199"/>
  <c r="O9" i="199"/>
  <c r="O9" i="197"/>
  <c r="N10" i="197"/>
  <c r="O8" i="197"/>
  <c r="O10" i="197" s="1"/>
  <c r="O9" i="195"/>
  <c r="O8" i="195"/>
  <c r="L11" i="194"/>
  <c r="O8" i="193"/>
  <c r="L11" i="192"/>
  <c r="O29" i="191"/>
  <c r="O28" i="191"/>
  <c r="N30" i="191"/>
  <c r="M30" i="191"/>
  <c r="O27" i="191"/>
  <c r="O12" i="191"/>
  <c r="O11" i="191"/>
  <c r="N13" i="191"/>
  <c r="M13" i="191"/>
  <c r="O8" i="191"/>
  <c r="O8" i="187"/>
  <c r="O9" i="145"/>
  <c r="M13" i="135"/>
  <c r="N13" i="135"/>
  <c r="J14" i="139"/>
  <c r="J15" i="139"/>
  <c r="J16" i="139" s="1"/>
  <c r="D14" i="139"/>
  <c r="D15" i="139"/>
  <c r="D16" i="139" s="1"/>
  <c r="K14" i="139"/>
  <c r="E14" i="139"/>
  <c r="O37" i="139"/>
  <c r="D12" i="137"/>
  <c r="D13" i="137"/>
  <c r="K12" i="137"/>
  <c r="E12" i="137"/>
  <c r="E13" i="137" s="1"/>
  <c r="J12" i="137"/>
  <c r="J13" i="137"/>
  <c r="N30" i="125"/>
  <c r="E19" i="125"/>
  <c r="E20" i="125" s="1"/>
  <c r="D19" i="125"/>
  <c r="D20" i="125"/>
  <c r="N12" i="125"/>
  <c r="O12" i="125"/>
  <c r="F125" i="234"/>
  <c r="M17" i="126"/>
  <c r="L18" i="124"/>
  <c r="D16" i="135"/>
  <c r="M11" i="195"/>
  <c r="M8" i="227"/>
  <c r="O8" i="228"/>
  <c r="O8" i="145"/>
  <c r="M8" i="186"/>
  <c r="N10" i="185"/>
  <c r="N12" i="185" s="1"/>
  <c r="L12" i="185"/>
  <c r="J12" i="185"/>
  <c r="O10" i="187"/>
  <c r="M10" i="187"/>
  <c r="L12" i="187"/>
  <c r="J12" i="187"/>
  <c r="M8" i="194"/>
  <c r="M11" i="194" s="1"/>
  <c r="K10" i="196"/>
  <c r="K11" i="198"/>
  <c r="M10" i="197"/>
  <c r="E12" i="187"/>
  <c r="N10" i="187"/>
  <c r="F12" i="187"/>
  <c r="D12" i="187"/>
  <c r="K12" i="187"/>
  <c r="M8" i="190"/>
  <c r="M13" i="190" s="1"/>
  <c r="O13" i="191"/>
  <c r="M16" i="191"/>
  <c r="O30" i="191"/>
  <c r="M8" i="192"/>
  <c r="M11" i="192" s="1"/>
  <c r="O8" i="199"/>
  <c r="L46" i="129"/>
  <c r="J46" i="129"/>
  <c r="H46" i="129"/>
  <c r="K46" i="129"/>
  <c r="I46" i="129"/>
  <c r="G46" i="129"/>
  <c r="O45" i="125"/>
  <c r="M30" i="125"/>
  <c r="O14" i="125"/>
  <c r="M14" i="124"/>
  <c r="M16" i="124"/>
  <c r="M10" i="124"/>
  <c r="N94" i="232"/>
  <c r="O94" i="232" s="1"/>
  <c r="O93" i="232"/>
  <c r="M115" i="232"/>
  <c r="O115" i="232" s="1"/>
  <c r="N116" i="232"/>
  <c r="E117" i="232"/>
  <c r="D117" i="232"/>
  <c r="F117" i="232"/>
  <c r="F40" i="127"/>
  <c r="E40" i="127"/>
  <c r="O126" i="234"/>
  <c r="M124" i="234"/>
  <c r="N124" i="234"/>
  <c r="N125" i="234" s="1"/>
  <c r="M123" i="234"/>
  <c r="M107" i="234"/>
  <c r="M110" i="234" s="1"/>
  <c r="D125" i="234"/>
  <c r="O125" i="234"/>
  <c r="N84" i="234"/>
  <c r="M85" i="234"/>
  <c r="O85" i="234"/>
  <c r="O87" i="234" s="1"/>
  <c r="M37" i="234"/>
  <c r="M38" i="234" s="1"/>
  <c r="N82" i="232"/>
  <c r="N81" i="232"/>
  <c r="N83" i="232"/>
  <c r="O81" i="232"/>
  <c r="M80" i="232"/>
  <c r="O10" i="195"/>
  <c r="N16" i="191"/>
  <c r="O16" i="191" s="1"/>
  <c r="N15" i="191"/>
  <c r="M15" i="191"/>
  <c r="N14" i="191"/>
  <c r="O9" i="191"/>
  <c r="O10" i="147"/>
  <c r="O9" i="147"/>
  <c r="O11" i="147"/>
  <c r="O8" i="147"/>
  <c r="N12" i="147"/>
  <c r="M12" i="147"/>
  <c r="O12" i="145"/>
  <c r="M8" i="229"/>
  <c r="O13" i="139"/>
  <c r="M13" i="139"/>
  <c r="N13" i="139"/>
  <c r="N11" i="137"/>
  <c r="O11" i="137"/>
  <c r="M11" i="137"/>
  <c r="K49" i="131"/>
  <c r="I49" i="131"/>
  <c r="G49" i="131"/>
  <c r="L49" i="131"/>
  <c r="J49" i="131"/>
  <c r="H49" i="131"/>
  <c r="F47" i="131"/>
  <c r="E15" i="139" l="1"/>
  <c r="E16" i="139" s="1"/>
  <c r="K15" i="139"/>
  <c r="K17" i="139" s="1"/>
  <c r="D17" i="139"/>
  <c r="M17" i="139" s="1"/>
  <c r="J17" i="139"/>
  <c r="E57" i="125"/>
  <c r="D57" i="125"/>
  <c r="E118" i="232"/>
  <c r="E119" i="232"/>
  <c r="E120" i="232" s="1"/>
  <c r="D118" i="232"/>
  <c r="D119" i="232" s="1"/>
  <c r="D120" i="232" s="1"/>
  <c r="E15" i="133"/>
  <c r="K14" i="133"/>
  <c r="E14" i="133"/>
  <c r="M13" i="133"/>
  <c r="D14" i="133"/>
  <c r="D15" i="133" s="1"/>
  <c r="D126" i="234"/>
  <c r="D127" i="234"/>
  <c r="D128" i="234" s="1"/>
  <c r="O11" i="199"/>
  <c r="J37" i="191"/>
  <c r="L37" i="191"/>
  <c r="O12" i="147"/>
  <c r="N15" i="139"/>
  <c r="D18" i="139"/>
  <c r="J18" i="139"/>
  <c r="K16" i="139"/>
  <c r="M15" i="139"/>
  <c r="J14" i="137"/>
  <c r="K13" i="137"/>
  <c r="J15" i="137"/>
  <c r="J16" i="137" s="1"/>
  <c r="J18" i="137" s="1"/>
  <c r="J20" i="137" s="1"/>
  <c r="J55" i="137" s="1"/>
  <c r="N13" i="137"/>
  <c r="E14" i="137"/>
  <c r="M13" i="137"/>
  <c r="D14" i="137"/>
  <c r="E41" i="127"/>
  <c r="E42" i="127"/>
  <c r="M125" i="234"/>
  <c r="N12" i="195"/>
  <c r="M11" i="193"/>
  <c r="N15" i="133"/>
  <c r="N9" i="193"/>
  <c r="M31" i="191"/>
  <c r="N15" i="145"/>
  <c r="O15" i="135"/>
  <c r="M13" i="195"/>
  <c r="M12" i="195"/>
  <c r="D17" i="191"/>
  <c r="M14" i="191"/>
  <c r="O14" i="191" s="1"/>
  <c r="M14" i="145"/>
  <c r="K16" i="135"/>
  <c r="N15" i="135"/>
  <c r="M14" i="195"/>
  <c r="E17" i="191"/>
  <c r="D12" i="143"/>
  <c r="E12" i="141"/>
  <c r="F16" i="135"/>
  <c r="L16" i="135"/>
  <c r="L18" i="125"/>
  <c r="M10" i="193"/>
  <c r="N14" i="145"/>
  <c r="O14" i="145" s="1"/>
  <c r="K16" i="133"/>
  <c r="E16" i="133"/>
  <c r="N14" i="195"/>
  <c r="N11" i="195"/>
  <c r="O11" i="195" s="1"/>
  <c r="M12" i="193"/>
  <c r="M9" i="193"/>
  <c r="F17" i="191"/>
  <c r="E16" i="135"/>
  <c r="J16" i="133"/>
  <c r="L16" i="133"/>
  <c r="F16" i="133"/>
  <c r="E12" i="143"/>
  <c r="F12" i="141"/>
  <c r="M15" i="135"/>
  <c r="N31" i="191"/>
  <c r="D42" i="189"/>
  <c r="F12" i="143"/>
  <c r="D12" i="141"/>
  <c r="J16" i="135"/>
  <c r="N44" i="125"/>
  <c r="M18" i="124"/>
  <c r="M117" i="232"/>
  <c r="N118" i="232"/>
  <c r="M95" i="232"/>
  <c r="M98" i="232" s="1"/>
  <c r="M116" i="232"/>
  <c r="O116" i="232" s="1"/>
  <c r="N117" i="232"/>
  <c r="N119" i="232"/>
  <c r="N9" i="127"/>
  <c r="N8" i="127"/>
  <c r="D40" i="127"/>
  <c r="N126" i="234"/>
  <c r="O127" i="234"/>
  <c r="N127" i="234"/>
  <c r="N128" i="234"/>
  <c r="M127" i="234"/>
  <c r="N85" i="234"/>
  <c r="M95" i="234"/>
  <c r="O95" i="234"/>
  <c r="M94" i="234"/>
  <c r="O94" i="234"/>
  <c r="M86" i="234"/>
  <c r="M87" i="234" s="1"/>
  <c r="M96" i="234"/>
  <c r="M81" i="232"/>
  <c r="O82" i="232"/>
  <c r="M82" i="232"/>
  <c r="E44" i="129"/>
  <c r="E46" i="129" s="1"/>
  <c r="O15" i="191"/>
  <c r="M15" i="147"/>
  <c r="N14" i="147"/>
  <c r="M14" i="147"/>
  <c r="O14" i="147" s="1"/>
  <c r="D21" i="131"/>
  <c r="F49" i="131"/>
  <c r="F21" i="131"/>
  <c r="F25" i="131" s="1"/>
  <c r="D24" i="125"/>
  <c r="E24" i="125"/>
  <c r="N39" i="189"/>
  <c r="N38" i="189"/>
  <c r="O38" i="189"/>
  <c r="N37" i="189"/>
  <c r="M37" i="189"/>
  <c r="O37" i="189"/>
  <c r="N36" i="189"/>
  <c r="M36" i="189"/>
  <c r="N33" i="189"/>
  <c r="M33" i="189"/>
  <c r="O33" i="189"/>
  <c r="N32" i="189"/>
  <c r="M32" i="189"/>
  <c r="O35" i="189"/>
  <c r="K15" i="189"/>
  <c r="J15" i="189"/>
  <c r="H15" i="189"/>
  <c r="G15" i="189"/>
  <c r="N14" i="189"/>
  <c r="M14" i="189"/>
  <c r="O14" i="189"/>
  <c r="N13" i="189"/>
  <c r="M13" i="189"/>
  <c r="L15" i="189"/>
  <c r="N12" i="189"/>
  <c r="M12" i="189"/>
  <c r="O12" i="189"/>
  <c r="N11" i="189"/>
  <c r="M11" i="189"/>
  <c r="O10" i="189"/>
  <c r="N10" i="189"/>
  <c r="M10" i="189"/>
  <c r="O9" i="189"/>
  <c r="N9" i="189"/>
  <c r="M9" i="189"/>
  <c r="O8" i="189"/>
  <c r="N8" i="189"/>
  <c r="M8" i="189"/>
  <c r="O11" i="189"/>
  <c r="J13" i="188"/>
  <c r="I13" i="188"/>
  <c r="H13" i="188"/>
  <c r="F13" i="188"/>
  <c r="E13" i="188"/>
  <c r="D13" i="188"/>
  <c r="L12" i="188"/>
  <c r="K12" i="188"/>
  <c r="M12" i="188" s="1"/>
  <c r="L11" i="188"/>
  <c r="K11" i="188"/>
  <c r="M11" i="188" s="1"/>
  <c r="L10" i="188"/>
  <c r="K10" i="188"/>
  <c r="M10" i="188" s="1"/>
  <c r="L9" i="188"/>
  <c r="K9" i="188"/>
  <c r="M9" i="188" s="1"/>
  <c r="L8" i="188"/>
  <c r="L13" i="188" s="1"/>
  <c r="K8" i="188"/>
  <c r="K13" i="188" s="1"/>
  <c r="G13" i="188"/>
  <c r="O11" i="187"/>
  <c r="O12" i="187" s="1"/>
  <c r="N11" i="187"/>
  <c r="N12" i="187" s="1"/>
  <c r="M11" i="187"/>
  <c r="M12" i="187" s="1"/>
  <c r="O9" i="187"/>
  <c r="N9" i="187"/>
  <c r="M9" i="187"/>
  <c r="L9" i="186"/>
  <c r="L10" i="186" s="1"/>
  <c r="K9" i="186"/>
  <c r="K10" i="186" s="1"/>
  <c r="O9" i="185"/>
  <c r="N9" i="185"/>
  <c r="M9" i="185"/>
  <c r="O8" i="185"/>
  <c r="N8" i="185"/>
  <c r="M8" i="185"/>
  <c r="L9" i="184"/>
  <c r="K9" i="184"/>
  <c r="D41" i="127" l="1"/>
  <c r="E18" i="139"/>
  <c r="E17" i="139"/>
  <c r="D19" i="139"/>
  <c r="K18" i="139"/>
  <c r="E17" i="133"/>
  <c r="E18" i="133"/>
  <c r="O12" i="195"/>
  <c r="O9" i="193"/>
  <c r="M15" i="189"/>
  <c r="E19" i="139"/>
  <c r="D15" i="137"/>
  <c r="M15" i="137" s="1"/>
  <c r="E15" i="137"/>
  <c r="K14" i="137"/>
  <c r="K15" i="137" s="1"/>
  <c r="O25" i="131"/>
  <c r="D22" i="131"/>
  <c r="D24" i="131" s="1"/>
  <c r="M24" i="131" s="1"/>
  <c r="D23" i="131"/>
  <c r="D25" i="131"/>
  <c r="N42" i="127"/>
  <c r="E43" i="127"/>
  <c r="M17" i="147"/>
  <c r="L18" i="137"/>
  <c r="L20" i="137" s="1"/>
  <c r="L55" i="137" s="1"/>
  <c r="K20" i="139"/>
  <c r="K22" i="139" s="1"/>
  <c r="O16" i="133"/>
  <c r="N16" i="135"/>
  <c r="N10" i="193"/>
  <c r="O10" i="193" s="1"/>
  <c r="N16" i="133"/>
  <c r="O14" i="195"/>
  <c r="M15" i="145"/>
  <c r="O15" i="145" s="1"/>
  <c r="N32" i="191"/>
  <c r="O31" i="191"/>
  <c r="N13" i="195"/>
  <c r="N15" i="195"/>
  <c r="L20" i="139"/>
  <c r="L22" i="139" s="1"/>
  <c r="J20" i="139"/>
  <c r="J22" i="139" s="1"/>
  <c r="M128" i="234"/>
  <c r="M38" i="189"/>
  <c r="N11" i="193"/>
  <c r="M15" i="133"/>
  <c r="F37" i="191"/>
  <c r="F16" i="195"/>
  <c r="N17" i="145"/>
  <c r="E42" i="189"/>
  <c r="M13" i="193"/>
  <c r="O16" i="135"/>
  <c r="M16" i="135"/>
  <c r="N17" i="191"/>
  <c r="D16" i="133"/>
  <c r="M17" i="145"/>
  <c r="O17" i="145" s="1"/>
  <c r="O39" i="189"/>
  <c r="M17" i="191"/>
  <c r="M15" i="195"/>
  <c r="O13" i="195"/>
  <c r="M16" i="195"/>
  <c r="M32" i="191"/>
  <c r="O32" i="191" s="1"/>
  <c r="N12" i="193"/>
  <c r="O12" i="193" s="1"/>
  <c r="O15" i="133"/>
  <c r="O11" i="193"/>
  <c r="N45" i="125"/>
  <c r="E58" i="125"/>
  <c r="E59" i="125" s="1"/>
  <c r="F58" i="125"/>
  <c r="D58" i="125"/>
  <c r="D59" i="125" s="1"/>
  <c r="N120" i="232"/>
  <c r="N95" i="232"/>
  <c r="M119" i="232"/>
  <c r="O119" i="232" s="1"/>
  <c r="E121" i="232"/>
  <c r="M118" i="232"/>
  <c r="O118" i="232" s="1"/>
  <c r="F121" i="232"/>
  <c r="F122" i="232" s="1"/>
  <c r="F123" i="232" s="1"/>
  <c r="O117" i="232"/>
  <c r="M12" i="127"/>
  <c r="F18" i="127"/>
  <c r="F19" i="127" s="1"/>
  <c r="O9" i="127"/>
  <c r="M15" i="127"/>
  <c r="N12" i="127"/>
  <c r="E18" i="127"/>
  <c r="O8" i="127"/>
  <c r="D18" i="127"/>
  <c r="O128" i="234"/>
  <c r="O129" i="234" s="1"/>
  <c r="O130" i="234" s="1"/>
  <c r="F129" i="234"/>
  <c r="F130" i="234" s="1"/>
  <c r="M97" i="234"/>
  <c r="M99" i="234" s="1"/>
  <c r="E129" i="234"/>
  <c r="E130" i="234" s="1"/>
  <c r="D129" i="234"/>
  <c r="D130" i="234" s="1"/>
  <c r="M126" i="234"/>
  <c r="M129" i="234" s="1"/>
  <c r="M130" i="234" s="1"/>
  <c r="N129" i="234"/>
  <c r="N130" i="234" s="1"/>
  <c r="O97" i="234"/>
  <c r="O96" i="234"/>
  <c r="O99" i="234" s="1"/>
  <c r="N86" i="234"/>
  <c r="N87" i="234" s="1"/>
  <c r="N84" i="232"/>
  <c r="N85" i="232"/>
  <c r="O83" i="232"/>
  <c r="O85" i="232"/>
  <c r="F44" i="129"/>
  <c r="F46" i="129" s="1"/>
  <c r="D44" i="129"/>
  <c r="D46" i="129" s="1"/>
  <c r="M16" i="147"/>
  <c r="M18" i="147"/>
  <c r="N16" i="147"/>
  <c r="N15" i="147"/>
  <c r="O15" i="147" s="1"/>
  <c r="N17" i="147"/>
  <c r="O17" i="147" s="1"/>
  <c r="D20" i="139"/>
  <c r="D21" i="139" s="1"/>
  <c r="F20" i="139"/>
  <c r="O17" i="137"/>
  <c r="E21" i="131"/>
  <c r="J18" i="125"/>
  <c r="J62" i="125" s="1"/>
  <c r="F24" i="125"/>
  <c r="K18" i="125"/>
  <c r="K62" i="125" s="1"/>
  <c r="K8" i="184"/>
  <c r="K10" i="184" s="1"/>
  <c r="M8" i="184"/>
  <c r="L8" i="184"/>
  <c r="L10" i="184" s="1"/>
  <c r="N15" i="189"/>
  <c r="O32" i="189"/>
  <c r="M35" i="189"/>
  <c r="N35" i="189"/>
  <c r="G42" i="189"/>
  <c r="O36" i="189"/>
  <c r="H42" i="189"/>
  <c r="M8" i="188"/>
  <c r="M13" i="188" s="1"/>
  <c r="I15" i="189"/>
  <c r="O15" i="189" s="1"/>
  <c r="K42" i="189"/>
  <c r="M9" i="184"/>
  <c r="M9" i="186"/>
  <c r="M10" i="186" s="1"/>
  <c r="O13" i="189"/>
  <c r="N40" i="189"/>
  <c r="N43" i="127" l="1"/>
  <c r="D42" i="127"/>
  <c r="N17" i="139"/>
  <c r="D60" i="125"/>
  <c r="E60" i="125"/>
  <c r="D17" i="133"/>
  <c r="E19" i="133"/>
  <c r="O15" i="195"/>
  <c r="O16" i="195" s="1"/>
  <c r="N16" i="195"/>
  <c r="D20" i="147"/>
  <c r="F20" i="145"/>
  <c r="D16" i="137"/>
  <c r="K16" i="137"/>
  <c r="K18" i="137" s="1"/>
  <c r="K20" i="137" s="1"/>
  <c r="K55" i="137" s="1"/>
  <c r="N15" i="137"/>
  <c r="D17" i="137"/>
  <c r="E16" i="137"/>
  <c r="E22" i="131"/>
  <c r="E23" i="131"/>
  <c r="E44" i="127"/>
  <c r="O95" i="232"/>
  <c r="O98" i="232" s="1"/>
  <c r="N98" i="232"/>
  <c r="M10" i="184"/>
  <c r="O17" i="191"/>
  <c r="M16" i="133"/>
  <c r="K20" i="147"/>
  <c r="E16" i="195"/>
  <c r="D16" i="195"/>
  <c r="D20" i="145"/>
  <c r="M18" i="145"/>
  <c r="F14" i="193"/>
  <c r="K20" i="135"/>
  <c r="N13" i="193"/>
  <c r="O13" i="193" s="1"/>
  <c r="N41" i="189"/>
  <c r="E20" i="145"/>
  <c r="D20" i="135"/>
  <c r="J20" i="147"/>
  <c r="N42" i="189"/>
  <c r="O12" i="127"/>
  <c r="M33" i="191"/>
  <c r="N18" i="145"/>
  <c r="O18" i="145" s="1"/>
  <c r="O41" i="189"/>
  <c r="N34" i="191"/>
  <c r="F16" i="143"/>
  <c r="E14" i="193"/>
  <c r="N14" i="193" s="1"/>
  <c r="L20" i="147"/>
  <c r="L20" i="145"/>
  <c r="D14" i="193"/>
  <c r="M14" i="193" s="1"/>
  <c r="K20" i="145"/>
  <c r="E20" i="135"/>
  <c r="F42" i="189"/>
  <c r="N33" i="191"/>
  <c r="D16" i="143"/>
  <c r="F16" i="141"/>
  <c r="F61" i="125"/>
  <c r="D27" i="125"/>
  <c r="E27" i="125"/>
  <c r="M83" i="232"/>
  <c r="N121" i="232"/>
  <c r="N122" i="232" s="1"/>
  <c r="E122" i="232"/>
  <c r="E123" i="232" s="1"/>
  <c r="M120" i="232"/>
  <c r="O120" i="232" s="1"/>
  <c r="D19" i="127"/>
  <c r="E19" i="127"/>
  <c r="N15" i="127"/>
  <c r="O15" i="127" s="1"/>
  <c r="M101" i="234"/>
  <c r="M100" i="234"/>
  <c r="O84" i="232"/>
  <c r="E49" i="129"/>
  <c r="M19" i="147"/>
  <c r="M20" i="147" s="1"/>
  <c r="N18" i="147"/>
  <c r="O18" i="147" s="1"/>
  <c r="O16" i="147"/>
  <c r="O19" i="147"/>
  <c r="N19" i="139"/>
  <c r="M20" i="139"/>
  <c r="O20" i="139"/>
  <c r="F22" i="139"/>
  <c r="O19" i="139"/>
  <c r="D22" i="139"/>
  <c r="M19" i="139"/>
  <c r="E20" i="139"/>
  <c r="E21" i="139" s="1"/>
  <c r="O18" i="137"/>
  <c r="M17" i="137"/>
  <c r="D18" i="137"/>
  <c r="I42" i="189"/>
  <c r="M42" i="127" l="1"/>
  <c r="D43" i="127"/>
  <c r="D20" i="127"/>
  <c r="D21" i="127" s="1"/>
  <c r="E20" i="127"/>
  <c r="E21" i="127" s="1"/>
  <c r="D18" i="133"/>
  <c r="D19" i="133" s="1"/>
  <c r="O14" i="193"/>
  <c r="E17" i="137"/>
  <c r="D19" i="137"/>
  <c r="D20" i="137" s="1"/>
  <c r="D55" i="137" s="1"/>
  <c r="E24" i="131"/>
  <c r="N24" i="131" s="1"/>
  <c r="D22" i="127"/>
  <c r="E22" i="127"/>
  <c r="M35" i="191"/>
  <c r="O20" i="147"/>
  <c r="L20" i="133"/>
  <c r="L22" i="133" s="1"/>
  <c r="J20" i="133"/>
  <c r="J22" i="133" s="1"/>
  <c r="L20" i="135"/>
  <c r="K20" i="133"/>
  <c r="K22" i="133" s="1"/>
  <c r="O40" i="189"/>
  <c r="O42" i="189" s="1"/>
  <c r="L42" i="189"/>
  <c r="E20" i="147"/>
  <c r="F20" i="133"/>
  <c r="F22" i="133" s="1"/>
  <c r="J20" i="145"/>
  <c r="F20" i="135"/>
  <c r="F20" i="147"/>
  <c r="D16" i="141"/>
  <c r="E16" i="141"/>
  <c r="E16" i="143"/>
  <c r="N35" i="191"/>
  <c r="N36" i="191"/>
  <c r="M34" i="191"/>
  <c r="O34" i="191" s="1"/>
  <c r="M36" i="191"/>
  <c r="O33" i="191"/>
  <c r="M39" i="189"/>
  <c r="J20" i="135"/>
  <c r="E20" i="133"/>
  <c r="E22" i="133" s="1"/>
  <c r="K37" i="191"/>
  <c r="D61" i="125"/>
  <c r="D62" i="125" s="1"/>
  <c r="F27" i="125"/>
  <c r="E61" i="125"/>
  <c r="E62" i="125" s="1"/>
  <c r="D121" i="232"/>
  <c r="M17" i="127"/>
  <c r="M16" i="127"/>
  <c r="N16" i="127"/>
  <c r="N17" i="127"/>
  <c r="M102" i="234"/>
  <c r="M103" i="234" s="1"/>
  <c r="O100" i="234"/>
  <c r="N94" i="234"/>
  <c r="O101" i="234"/>
  <c r="D102" i="234"/>
  <c r="D103" i="234" s="1"/>
  <c r="M85" i="232"/>
  <c r="M84" i="232"/>
  <c r="N86" i="232"/>
  <c r="N87" i="232"/>
  <c r="M86" i="232"/>
  <c r="O87" i="232"/>
  <c r="O86" i="232"/>
  <c r="F49" i="129"/>
  <c r="D49" i="129"/>
  <c r="N19" i="147"/>
  <c r="N20" i="147" s="1"/>
  <c r="N20" i="139"/>
  <c r="E22" i="139"/>
  <c r="M18" i="137"/>
  <c r="M43" i="127" l="1"/>
  <c r="D44" i="127"/>
  <c r="N17" i="137"/>
  <c r="E18" i="137"/>
  <c r="E25" i="131"/>
  <c r="O89" i="232"/>
  <c r="N89" i="232"/>
  <c r="N123" i="232" s="1"/>
  <c r="M40" i="189"/>
  <c r="O36" i="191"/>
  <c r="N37" i="191"/>
  <c r="D20" i="143"/>
  <c r="D37" i="191"/>
  <c r="M41" i="189"/>
  <c r="E37" i="191"/>
  <c r="D20" i="133"/>
  <c r="D22" i="133" s="1"/>
  <c r="O35" i="191"/>
  <c r="M37" i="191"/>
  <c r="J18" i="127"/>
  <c r="J19" i="127" s="1"/>
  <c r="D122" i="232"/>
  <c r="D123" i="232" s="1"/>
  <c r="M121" i="232"/>
  <c r="K18" i="127"/>
  <c r="L18" i="127"/>
  <c r="L19" i="127" s="1"/>
  <c r="F23" i="127"/>
  <c r="O16" i="127"/>
  <c r="O17" i="127"/>
  <c r="F102" i="234"/>
  <c r="F103" i="234" s="1"/>
  <c r="F131" i="234" s="1"/>
  <c r="N95" i="234"/>
  <c r="O102" i="234"/>
  <c r="O103" i="234" s="1"/>
  <c r="O131" i="234" s="1"/>
  <c r="M87" i="232"/>
  <c r="M89" i="232" s="1"/>
  <c r="J14" i="146"/>
  <c r="I14" i="146"/>
  <c r="H14" i="146"/>
  <c r="F14" i="146"/>
  <c r="E14" i="146"/>
  <c r="D14" i="146"/>
  <c r="C14" i="146"/>
  <c r="L13" i="146"/>
  <c r="K13" i="146"/>
  <c r="M13" i="146"/>
  <c r="L8" i="146"/>
  <c r="L14" i="146" s="1"/>
  <c r="K8" i="146"/>
  <c r="G14" i="146"/>
  <c r="O19" i="145"/>
  <c r="O20" i="145" s="1"/>
  <c r="N19" i="145"/>
  <c r="N20" i="145" s="1"/>
  <c r="M19" i="145"/>
  <c r="M20" i="145" s="1"/>
  <c r="J15" i="144"/>
  <c r="I15" i="144"/>
  <c r="H15" i="144"/>
  <c r="F15" i="144"/>
  <c r="E15" i="144"/>
  <c r="D15" i="144"/>
  <c r="C15" i="144"/>
  <c r="B15" i="144"/>
  <c r="L14" i="144"/>
  <c r="K14" i="144"/>
  <c r="M14" i="144"/>
  <c r="M9" i="144"/>
  <c r="M15" i="144" s="1"/>
  <c r="L9" i="144"/>
  <c r="L15" i="144" s="1"/>
  <c r="K9" i="144"/>
  <c r="K15" i="144" s="1"/>
  <c r="G15" i="144"/>
  <c r="M19" i="143"/>
  <c r="O18" i="143"/>
  <c r="N18" i="143"/>
  <c r="M18" i="143"/>
  <c r="O17" i="143"/>
  <c r="N17" i="143"/>
  <c r="M17" i="143"/>
  <c r="O16" i="143"/>
  <c r="N16" i="143"/>
  <c r="M16" i="143"/>
  <c r="O15" i="143"/>
  <c r="N15" i="143"/>
  <c r="M15" i="143"/>
  <c r="O14" i="143"/>
  <c r="N14" i="143"/>
  <c r="M14" i="143"/>
  <c r="O13" i="143"/>
  <c r="N13" i="143"/>
  <c r="M13" i="143"/>
  <c r="O11" i="143"/>
  <c r="N11" i="143"/>
  <c r="M11" i="143"/>
  <c r="L25" i="143"/>
  <c r="J25" i="143"/>
  <c r="H25" i="143"/>
  <c r="O9" i="143"/>
  <c r="N9" i="143"/>
  <c r="M9" i="143"/>
  <c r="O8" i="143"/>
  <c r="N8" i="143"/>
  <c r="M8" i="143"/>
  <c r="J13" i="142"/>
  <c r="I13" i="142"/>
  <c r="H13" i="142"/>
  <c r="G13" i="142"/>
  <c r="F13" i="142"/>
  <c r="E13" i="142"/>
  <c r="D13" i="142"/>
  <c r="C13" i="142"/>
  <c r="L13" i="142" s="1"/>
  <c r="M12" i="142"/>
  <c r="L12" i="142"/>
  <c r="K12" i="142"/>
  <c r="M11" i="142"/>
  <c r="L11" i="142"/>
  <c r="K11" i="142"/>
  <c r="M10" i="142"/>
  <c r="L10" i="142"/>
  <c r="K10" i="142"/>
  <c r="M9" i="142"/>
  <c r="L9" i="142"/>
  <c r="K9" i="142"/>
  <c r="M8" i="142"/>
  <c r="L8" i="142"/>
  <c r="K8" i="142"/>
  <c r="O19" i="141"/>
  <c r="O18" i="141"/>
  <c r="N18" i="141"/>
  <c r="O17" i="141"/>
  <c r="N17" i="141"/>
  <c r="M17" i="141"/>
  <c r="O16" i="141"/>
  <c r="N16" i="141"/>
  <c r="M16" i="141"/>
  <c r="O15" i="141"/>
  <c r="N15" i="141"/>
  <c r="M15" i="141"/>
  <c r="O14" i="141"/>
  <c r="N14" i="141"/>
  <c r="M14" i="141"/>
  <c r="O13" i="141"/>
  <c r="N13" i="141"/>
  <c r="M13" i="141"/>
  <c r="O11" i="141"/>
  <c r="N11" i="141"/>
  <c r="M11" i="141"/>
  <c r="K25" i="141"/>
  <c r="I25" i="141"/>
  <c r="G25" i="141"/>
  <c r="O9" i="141"/>
  <c r="N9" i="141"/>
  <c r="M9" i="141"/>
  <c r="O8" i="141"/>
  <c r="N8" i="141"/>
  <c r="M8" i="141"/>
  <c r="J13" i="140"/>
  <c r="I13" i="140"/>
  <c r="H13" i="140"/>
  <c r="G13" i="140"/>
  <c r="F13" i="140"/>
  <c r="E13" i="140"/>
  <c r="D13" i="140"/>
  <c r="C13" i="140"/>
  <c r="L13" i="140" s="1"/>
  <c r="M12" i="140"/>
  <c r="L12" i="140"/>
  <c r="K12" i="140"/>
  <c r="M11" i="140"/>
  <c r="L11" i="140"/>
  <c r="K11" i="140"/>
  <c r="M10" i="140"/>
  <c r="L10" i="140"/>
  <c r="K10" i="140"/>
  <c r="M9" i="140"/>
  <c r="L9" i="140"/>
  <c r="K9" i="140"/>
  <c r="M8" i="140"/>
  <c r="L8" i="140"/>
  <c r="K8" i="140"/>
  <c r="L45" i="139"/>
  <c r="K45" i="139"/>
  <c r="J45" i="139"/>
  <c r="I45" i="139"/>
  <c r="H45" i="139"/>
  <c r="G45" i="139"/>
  <c r="F45" i="139"/>
  <c r="O44" i="139"/>
  <c r="O43" i="139"/>
  <c r="L41" i="139"/>
  <c r="K41" i="139"/>
  <c r="J41" i="139"/>
  <c r="I41" i="139"/>
  <c r="H41" i="139"/>
  <c r="G41" i="139"/>
  <c r="F41" i="139"/>
  <c r="E41" i="139"/>
  <c r="D41" i="139"/>
  <c r="O40" i="139"/>
  <c r="N40" i="139"/>
  <c r="M40" i="139"/>
  <c r="O39" i="139"/>
  <c r="N39" i="139"/>
  <c r="M39" i="139"/>
  <c r="O38" i="139"/>
  <c r="N38" i="139"/>
  <c r="M38" i="139"/>
  <c r="L28" i="139"/>
  <c r="L47" i="139" s="1"/>
  <c r="L54" i="139" s="1"/>
  <c r="K28" i="139"/>
  <c r="K47" i="139" s="1"/>
  <c r="K54" i="139" s="1"/>
  <c r="J28" i="139"/>
  <c r="J47" i="139" s="1"/>
  <c r="J54" i="139" s="1"/>
  <c r="I28" i="139"/>
  <c r="I47" i="139" s="1"/>
  <c r="I54" i="139" s="1"/>
  <c r="H28" i="139"/>
  <c r="H47" i="139" s="1"/>
  <c r="H54" i="139" s="1"/>
  <c r="G28" i="139"/>
  <c r="G47" i="139" s="1"/>
  <c r="G54" i="139" s="1"/>
  <c r="F28" i="139"/>
  <c r="E28" i="139"/>
  <c r="D28" i="139"/>
  <c r="O27" i="139"/>
  <c r="N27" i="139"/>
  <c r="M27" i="139"/>
  <c r="O26" i="139"/>
  <c r="N26" i="139"/>
  <c r="M26" i="139"/>
  <c r="O25" i="139"/>
  <c r="N25" i="139"/>
  <c r="M25" i="139"/>
  <c r="O24" i="139"/>
  <c r="N24" i="139"/>
  <c r="M24" i="139"/>
  <c r="O23" i="139"/>
  <c r="N23" i="139"/>
  <c r="M23" i="139"/>
  <c r="O22" i="139"/>
  <c r="N22" i="139"/>
  <c r="M22" i="139"/>
  <c r="O21" i="139"/>
  <c r="N21" i="139"/>
  <c r="M21" i="139"/>
  <c r="O18" i="139"/>
  <c r="N18" i="139"/>
  <c r="M18" i="139"/>
  <c r="O16" i="139"/>
  <c r="N16" i="139"/>
  <c r="M16" i="139"/>
  <c r="O14" i="139"/>
  <c r="N14" i="139"/>
  <c r="M14" i="139"/>
  <c r="O12" i="139"/>
  <c r="N12" i="139"/>
  <c r="M12" i="139"/>
  <c r="O9" i="139"/>
  <c r="N9" i="139"/>
  <c r="M9" i="139"/>
  <c r="O8" i="139"/>
  <c r="N8" i="139"/>
  <c r="M8" i="139"/>
  <c r="M14" i="138"/>
  <c r="L14" i="138"/>
  <c r="K14" i="138"/>
  <c r="M13" i="138"/>
  <c r="L13" i="138"/>
  <c r="K13" i="138"/>
  <c r="M12" i="138"/>
  <c r="L12" i="138"/>
  <c r="K12" i="138"/>
  <c r="M10" i="138"/>
  <c r="L10" i="138"/>
  <c r="K10" i="138"/>
  <c r="M9" i="138"/>
  <c r="M17" i="138" s="1"/>
  <c r="L9" i="138"/>
  <c r="L17" i="138" s="1"/>
  <c r="K9" i="138"/>
  <c r="K17" i="138" s="1"/>
  <c r="L37" i="137"/>
  <c r="L48" i="137" s="1"/>
  <c r="K37" i="137"/>
  <c r="K48" i="137" s="1"/>
  <c r="J37" i="137"/>
  <c r="J48" i="137" s="1"/>
  <c r="I37" i="137"/>
  <c r="I48" i="137" s="1"/>
  <c r="H37" i="137"/>
  <c r="H48" i="137" s="1"/>
  <c r="G37" i="137"/>
  <c r="G48" i="137" s="1"/>
  <c r="F37" i="137"/>
  <c r="E37" i="137"/>
  <c r="D37" i="137"/>
  <c r="O36" i="137"/>
  <c r="N36" i="137"/>
  <c r="M36" i="137"/>
  <c r="O35" i="137"/>
  <c r="N35" i="137"/>
  <c r="M35" i="137"/>
  <c r="O23" i="137"/>
  <c r="N23" i="137"/>
  <c r="M23" i="137"/>
  <c r="O22" i="137"/>
  <c r="N22" i="137"/>
  <c r="M22" i="137"/>
  <c r="O21" i="137"/>
  <c r="N21" i="137"/>
  <c r="M21" i="137"/>
  <c r="O20" i="137"/>
  <c r="M20" i="137"/>
  <c r="O19" i="137"/>
  <c r="M19" i="137"/>
  <c r="O16" i="137"/>
  <c r="N16" i="137"/>
  <c r="M16" i="137"/>
  <c r="O14" i="137"/>
  <c r="O55" i="137" s="1"/>
  <c r="N14" i="137"/>
  <c r="M14" i="137"/>
  <c r="M55" i="137" s="1"/>
  <c r="O12" i="137"/>
  <c r="N12" i="137"/>
  <c r="M12" i="137"/>
  <c r="O9" i="137"/>
  <c r="N9" i="137"/>
  <c r="M9" i="137"/>
  <c r="O8" i="137"/>
  <c r="N8" i="137"/>
  <c r="M8" i="137"/>
  <c r="M14" i="136"/>
  <c r="L14" i="136"/>
  <c r="K14" i="136"/>
  <c r="M13" i="136"/>
  <c r="L13" i="136"/>
  <c r="K13" i="136"/>
  <c r="M12" i="136"/>
  <c r="L12" i="136"/>
  <c r="K12" i="136"/>
  <c r="M10" i="136"/>
  <c r="L10" i="136"/>
  <c r="K10" i="136"/>
  <c r="M9" i="136"/>
  <c r="L9" i="136"/>
  <c r="L17" i="136" s="1"/>
  <c r="K9" i="136"/>
  <c r="K17" i="136" s="1"/>
  <c r="O21" i="135"/>
  <c r="N21" i="135"/>
  <c r="M21" i="135"/>
  <c r="O20" i="135"/>
  <c r="N20" i="135"/>
  <c r="M20" i="135"/>
  <c r="O19" i="135"/>
  <c r="N19" i="135"/>
  <c r="M19" i="135"/>
  <c r="O18" i="135"/>
  <c r="N18" i="135"/>
  <c r="M18" i="135"/>
  <c r="O17" i="135"/>
  <c r="N17" i="135"/>
  <c r="M17" i="135"/>
  <c r="O14" i="135"/>
  <c r="N14" i="135"/>
  <c r="M14" i="135"/>
  <c r="O11" i="135"/>
  <c r="N11" i="135"/>
  <c r="M11" i="135"/>
  <c r="O10" i="135"/>
  <c r="N10" i="135"/>
  <c r="M10" i="135"/>
  <c r="O9" i="135"/>
  <c r="N9" i="135"/>
  <c r="M9" i="135"/>
  <c r="O8" i="135"/>
  <c r="N8" i="135"/>
  <c r="M8" i="135"/>
  <c r="J13" i="134"/>
  <c r="I13" i="134"/>
  <c r="H13" i="134"/>
  <c r="G13" i="134"/>
  <c r="F13" i="134"/>
  <c r="E13" i="134"/>
  <c r="D13" i="134"/>
  <c r="C13" i="134"/>
  <c r="M12" i="134"/>
  <c r="L12" i="134"/>
  <c r="K12" i="134"/>
  <c r="M11" i="134"/>
  <c r="L11" i="134"/>
  <c r="K11" i="134"/>
  <c r="M9" i="134"/>
  <c r="L9" i="134"/>
  <c r="K9" i="134"/>
  <c r="M8" i="134"/>
  <c r="L8" i="134"/>
  <c r="K8" i="134"/>
  <c r="O21" i="133"/>
  <c r="N21" i="133"/>
  <c r="O20" i="133"/>
  <c r="N20" i="133"/>
  <c r="M20" i="133"/>
  <c r="O19" i="133"/>
  <c r="N19" i="133"/>
  <c r="M19" i="133"/>
  <c r="O18" i="133"/>
  <c r="N18" i="133"/>
  <c r="M18" i="133"/>
  <c r="O17" i="133"/>
  <c r="N17" i="133"/>
  <c r="M17" i="133"/>
  <c r="O14" i="133"/>
  <c r="N14" i="133"/>
  <c r="M14" i="133"/>
  <c r="O11" i="133"/>
  <c r="N11" i="133"/>
  <c r="M11" i="133"/>
  <c r="O10" i="133"/>
  <c r="N10" i="133"/>
  <c r="M10" i="133"/>
  <c r="O9" i="133"/>
  <c r="N9" i="133"/>
  <c r="M9" i="133"/>
  <c r="O8" i="133"/>
  <c r="N8" i="133"/>
  <c r="M8" i="133"/>
  <c r="J13" i="132"/>
  <c r="I13" i="132"/>
  <c r="H13" i="132"/>
  <c r="G13" i="132"/>
  <c r="F13" i="132"/>
  <c r="E13" i="132"/>
  <c r="D13" i="132"/>
  <c r="C13" i="132"/>
  <c r="B13" i="132"/>
  <c r="M12" i="132"/>
  <c r="L12" i="132"/>
  <c r="K12" i="132"/>
  <c r="M11" i="132"/>
  <c r="L11" i="132"/>
  <c r="K11" i="132"/>
  <c r="M9" i="132"/>
  <c r="L9" i="132"/>
  <c r="K9" i="132"/>
  <c r="M8" i="132"/>
  <c r="L8" i="132"/>
  <c r="L13" i="132" s="1"/>
  <c r="K8" i="132"/>
  <c r="O53" i="131"/>
  <c r="O52" i="131"/>
  <c r="O51" i="131"/>
  <c r="O50" i="131"/>
  <c r="O48" i="131"/>
  <c r="O46" i="131"/>
  <c r="O45" i="131"/>
  <c r="O44" i="131"/>
  <c r="O43" i="131"/>
  <c r="O42" i="131"/>
  <c r="O41" i="131"/>
  <c r="L40" i="131"/>
  <c r="L54" i="131" s="1"/>
  <c r="K40" i="131"/>
  <c r="K54" i="131" s="1"/>
  <c r="J40" i="131"/>
  <c r="J54" i="131" s="1"/>
  <c r="I40" i="131"/>
  <c r="I54" i="131" s="1"/>
  <c r="H40" i="131"/>
  <c r="H54" i="131" s="1"/>
  <c r="G40" i="131"/>
  <c r="G54" i="131" s="1"/>
  <c r="F40" i="131"/>
  <c r="F54" i="131" s="1"/>
  <c r="O39" i="131"/>
  <c r="O38" i="131"/>
  <c r="M38" i="131"/>
  <c r="O37" i="131"/>
  <c r="N37" i="131"/>
  <c r="M37" i="131"/>
  <c r="O23" i="131"/>
  <c r="N23" i="131"/>
  <c r="M23" i="131"/>
  <c r="O22" i="131"/>
  <c r="N22" i="131"/>
  <c r="M22" i="131"/>
  <c r="O21" i="131"/>
  <c r="M21" i="131"/>
  <c r="M25" i="131" s="1"/>
  <c r="O20" i="131"/>
  <c r="N20" i="131"/>
  <c r="M20" i="131"/>
  <c r="O19" i="131"/>
  <c r="N19" i="131"/>
  <c r="M19" i="131"/>
  <c r="O17" i="131"/>
  <c r="N17" i="131"/>
  <c r="M17" i="131"/>
  <c r="O16" i="131"/>
  <c r="N16" i="131"/>
  <c r="M16" i="131"/>
  <c r="O15" i="131"/>
  <c r="N15" i="131"/>
  <c r="M15" i="131"/>
  <c r="O14" i="131"/>
  <c r="N14" i="131"/>
  <c r="M14" i="131"/>
  <c r="O13" i="131"/>
  <c r="N13" i="131"/>
  <c r="M13" i="131"/>
  <c r="O11" i="131"/>
  <c r="N11" i="131"/>
  <c r="M11" i="131"/>
  <c r="O9" i="131"/>
  <c r="N9" i="131"/>
  <c r="M9" i="131"/>
  <c r="O8" i="131"/>
  <c r="N8" i="131"/>
  <c r="M8" i="131"/>
  <c r="J19" i="130"/>
  <c r="I19" i="130"/>
  <c r="H19" i="130"/>
  <c r="G19" i="130"/>
  <c r="F19" i="130"/>
  <c r="E19" i="130"/>
  <c r="D19" i="130"/>
  <c r="M19" i="130" s="1"/>
  <c r="C19" i="130"/>
  <c r="L19" i="130" s="1"/>
  <c r="K19" i="130"/>
  <c r="M18" i="130"/>
  <c r="L18" i="130"/>
  <c r="K18" i="130"/>
  <c r="M17" i="130"/>
  <c r="L17" i="130"/>
  <c r="K17" i="130"/>
  <c r="M16" i="130"/>
  <c r="L16" i="130"/>
  <c r="K16" i="130"/>
  <c r="M15" i="130"/>
  <c r="L15" i="130"/>
  <c r="K15" i="130"/>
  <c r="M14" i="130"/>
  <c r="L14" i="130"/>
  <c r="K14" i="130"/>
  <c r="M12" i="130"/>
  <c r="L12" i="130"/>
  <c r="K12" i="130"/>
  <c r="M10" i="130"/>
  <c r="L10" i="130"/>
  <c r="K10" i="130"/>
  <c r="M9" i="130"/>
  <c r="L9" i="130"/>
  <c r="K9" i="130"/>
  <c r="M8" i="130"/>
  <c r="L8" i="130"/>
  <c r="K8" i="130"/>
  <c r="O50" i="129"/>
  <c r="N50" i="129"/>
  <c r="M50" i="129"/>
  <c r="N49" i="129"/>
  <c r="O48" i="129"/>
  <c r="N48" i="129"/>
  <c r="M48" i="129"/>
  <c r="O47" i="129"/>
  <c r="N47" i="129"/>
  <c r="M47" i="129"/>
  <c r="O45" i="129"/>
  <c r="N45" i="129"/>
  <c r="M45" i="129"/>
  <c r="O43" i="129"/>
  <c r="N43" i="129"/>
  <c r="M43" i="129"/>
  <c r="O42" i="129"/>
  <c r="N42" i="129"/>
  <c r="M42" i="129"/>
  <c r="O41" i="129"/>
  <c r="M41" i="129"/>
  <c r="O40" i="129"/>
  <c r="N40" i="129"/>
  <c r="M40" i="129"/>
  <c r="O39" i="129"/>
  <c r="N39" i="129"/>
  <c r="M39" i="129"/>
  <c r="O38" i="129"/>
  <c r="N38" i="129"/>
  <c r="M38" i="129"/>
  <c r="O37" i="129"/>
  <c r="O36" i="129"/>
  <c r="N36" i="129"/>
  <c r="M36" i="129"/>
  <c r="O35" i="129"/>
  <c r="N35" i="129"/>
  <c r="M35" i="129"/>
  <c r="O34" i="129"/>
  <c r="N34" i="129"/>
  <c r="M34" i="129"/>
  <c r="O19" i="129"/>
  <c r="N19" i="129"/>
  <c r="M19" i="129"/>
  <c r="O18" i="129"/>
  <c r="N18" i="129"/>
  <c r="M18" i="129"/>
  <c r="O17" i="129"/>
  <c r="O21" i="129" s="1"/>
  <c r="M17" i="129"/>
  <c r="M21" i="129" s="1"/>
  <c r="O16" i="129"/>
  <c r="N16" i="129"/>
  <c r="M16" i="129"/>
  <c r="O15" i="129"/>
  <c r="N15" i="129"/>
  <c r="M15" i="129"/>
  <c r="O13" i="129"/>
  <c r="N13" i="129"/>
  <c r="M13" i="129"/>
  <c r="O12" i="129"/>
  <c r="N12" i="129"/>
  <c r="M12" i="129"/>
  <c r="O11" i="129"/>
  <c r="N11" i="129"/>
  <c r="M11" i="129"/>
  <c r="O10" i="129"/>
  <c r="N10" i="129"/>
  <c r="M10" i="129"/>
  <c r="O9" i="129"/>
  <c r="N9" i="129"/>
  <c r="M9" i="129"/>
  <c r="O8" i="129"/>
  <c r="N8" i="129"/>
  <c r="M8" i="129"/>
  <c r="J17" i="128"/>
  <c r="I17" i="128"/>
  <c r="H17" i="128"/>
  <c r="G17" i="128"/>
  <c r="F17" i="128"/>
  <c r="E17" i="128"/>
  <c r="D17" i="128"/>
  <c r="C17" i="128"/>
  <c r="L17" i="128" s="1"/>
  <c r="B17" i="128"/>
  <c r="K17" i="128" s="1"/>
  <c r="M16" i="128"/>
  <c r="L16" i="128"/>
  <c r="K16" i="128"/>
  <c r="M15" i="128"/>
  <c r="L15" i="128"/>
  <c r="K15" i="128"/>
  <c r="M14" i="128"/>
  <c r="L14" i="128"/>
  <c r="K14" i="128"/>
  <c r="M13" i="128"/>
  <c r="L13" i="128"/>
  <c r="K13" i="128"/>
  <c r="M12" i="128"/>
  <c r="L12" i="128"/>
  <c r="K12" i="128"/>
  <c r="M10" i="128"/>
  <c r="L10" i="128"/>
  <c r="K10" i="128"/>
  <c r="M8" i="128"/>
  <c r="L8" i="128"/>
  <c r="K8" i="128"/>
  <c r="L45" i="127"/>
  <c r="K45" i="127"/>
  <c r="J45" i="127"/>
  <c r="I45" i="127"/>
  <c r="I59" i="127" s="1"/>
  <c r="H45" i="127"/>
  <c r="H59" i="127" s="1"/>
  <c r="G45" i="127"/>
  <c r="G59" i="127" s="1"/>
  <c r="F45" i="127"/>
  <c r="O45" i="127" s="1"/>
  <c r="E45" i="127"/>
  <c r="D45" i="127"/>
  <c r="O44" i="127"/>
  <c r="N44" i="127"/>
  <c r="M44" i="127"/>
  <c r="O41" i="127"/>
  <c r="N41" i="127"/>
  <c r="M41" i="127"/>
  <c r="O40" i="127"/>
  <c r="N40" i="127"/>
  <c r="M40" i="127"/>
  <c r="O39" i="127"/>
  <c r="N39" i="127"/>
  <c r="M39" i="127"/>
  <c r="O38" i="127"/>
  <c r="N38" i="127"/>
  <c r="M38" i="127"/>
  <c r="O37" i="127"/>
  <c r="N37" i="127"/>
  <c r="M37" i="127"/>
  <c r="O36" i="127"/>
  <c r="N36" i="127"/>
  <c r="M36" i="127"/>
  <c r="O35" i="127"/>
  <c r="N35" i="127"/>
  <c r="M35" i="127"/>
  <c r="J18" i="126"/>
  <c r="I18" i="126"/>
  <c r="H18" i="126"/>
  <c r="G18" i="126"/>
  <c r="F18" i="126"/>
  <c r="E18" i="126"/>
  <c r="D18" i="126"/>
  <c r="C18" i="126"/>
  <c r="N60" i="125"/>
  <c r="M60" i="125"/>
  <c r="O60" i="125"/>
  <c r="N59" i="125"/>
  <c r="M59" i="125"/>
  <c r="O59" i="125"/>
  <c r="N57" i="125"/>
  <c r="M57" i="125"/>
  <c r="O57" i="125"/>
  <c r="N56" i="125"/>
  <c r="M56" i="125"/>
  <c r="O56" i="125"/>
  <c r="O58" i="125" s="1"/>
  <c r="N55" i="125"/>
  <c r="M55" i="125"/>
  <c r="O55" i="125"/>
  <c r="N53" i="125"/>
  <c r="M53" i="125"/>
  <c r="O53" i="125"/>
  <c r="N52" i="125"/>
  <c r="M52" i="125"/>
  <c r="O52" i="125"/>
  <c r="O54" i="125" s="1"/>
  <c r="N51" i="125"/>
  <c r="M51" i="125"/>
  <c r="O51" i="125"/>
  <c r="N50" i="125"/>
  <c r="M50" i="125"/>
  <c r="O50" i="125"/>
  <c r="O26" i="125"/>
  <c r="N26" i="125"/>
  <c r="M26" i="125"/>
  <c r="O25" i="125"/>
  <c r="N25" i="125"/>
  <c r="M25" i="125"/>
  <c r="O23" i="125"/>
  <c r="N23" i="125"/>
  <c r="M23" i="125"/>
  <c r="O22" i="125"/>
  <c r="N22" i="125"/>
  <c r="M22" i="125"/>
  <c r="O21" i="125"/>
  <c r="N21" i="125"/>
  <c r="M21" i="125"/>
  <c r="O20" i="125"/>
  <c r="N20" i="125"/>
  <c r="M20" i="125"/>
  <c r="O19" i="125"/>
  <c r="N19" i="125"/>
  <c r="M19" i="125"/>
  <c r="O17" i="125"/>
  <c r="N17" i="125"/>
  <c r="M17" i="125"/>
  <c r="O16" i="125"/>
  <c r="N16" i="125"/>
  <c r="M16" i="125"/>
  <c r="O15" i="125"/>
  <c r="N15" i="125"/>
  <c r="M15" i="125"/>
  <c r="O13" i="125"/>
  <c r="N13" i="125"/>
  <c r="M13" i="125"/>
  <c r="O9" i="125"/>
  <c r="N9" i="125"/>
  <c r="M9" i="125"/>
  <c r="O8" i="125"/>
  <c r="N8" i="125"/>
  <c r="M8" i="125"/>
  <c r="M45" i="127" l="1"/>
  <c r="D46" i="127"/>
  <c r="N45" i="127"/>
  <c r="E46" i="127"/>
  <c r="J20" i="127"/>
  <c r="J21" i="127" s="1"/>
  <c r="J22" i="127" s="1"/>
  <c r="O37" i="191"/>
  <c r="L13" i="134"/>
  <c r="K13" i="132"/>
  <c r="M13" i="132"/>
  <c r="D42" i="139"/>
  <c r="E42" i="139"/>
  <c r="D38" i="137"/>
  <c r="D39" i="137"/>
  <c r="E38" i="137"/>
  <c r="E39" i="137"/>
  <c r="N18" i="137"/>
  <c r="E19" i="137"/>
  <c r="N19" i="137" s="1"/>
  <c r="M18" i="127"/>
  <c r="L18" i="126"/>
  <c r="M61" i="125"/>
  <c r="M58" i="125"/>
  <c r="N54" i="125"/>
  <c r="M27" i="125"/>
  <c r="O27" i="125"/>
  <c r="M54" i="125"/>
  <c r="D20" i="141"/>
  <c r="M18" i="141"/>
  <c r="O19" i="143"/>
  <c r="N19" i="143"/>
  <c r="K13" i="140"/>
  <c r="M13" i="140"/>
  <c r="J42" i="189"/>
  <c r="N27" i="125"/>
  <c r="N58" i="125"/>
  <c r="O61" i="125"/>
  <c r="N61" i="125"/>
  <c r="K18" i="126"/>
  <c r="M18" i="126"/>
  <c r="M17" i="128"/>
  <c r="M17" i="136"/>
  <c r="E20" i="143"/>
  <c r="M21" i="133"/>
  <c r="E20" i="141"/>
  <c r="F20" i="143"/>
  <c r="M42" i="189"/>
  <c r="F20" i="141"/>
  <c r="N18" i="125"/>
  <c r="N62" i="125" s="1"/>
  <c r="O24" i="125"/>
  <c r="M24" i="125"/>
  <c r="M122" i="232"/>
  <c r="M123" i="232" s="1"/>
  <c r="O121" i="232"/>
  <c r="O122" i="232" s="1"/>
  <c r="O123" i="232" s="1"/>
  <c r="O24" i="127"/>
  <c r="K19" i="127"/>
  <c r="N18" i="127"/>
  <c r="O18" i="127" s="1"/>
  <c r="M19" i="127"/>
  <c r="O25" i="127"/>
  <c r="N96" i="234"/>
  <c r="K14" i="146"/>
  <c r="K13" i="134"/>
  <c r="M13" i="134"/>
  <c r="M41" i="139"/>
  <c r="O41" i="139"/>
  <c r="O46" i="139"/>
  <c r="O45" i="139"/>
  <c r="N41" i="139"/>
  <c r="E40" i="131"/>
  <c r="N38" i="131"/>
  <c r="N39" i="131"/>
  <c r="D40" i="131"/>
  <c r="M39" i="131"/>
  <c r="O40" i="131"/>
  <c r="M49" i="129"/>
  <c r="N37" i="129"/>
  <c r="O49" i="129"/>
  <c r="N41" i="129"/>
  <c r="M37" i="129"/>
  <c r="M18" i="125"/>
  <c r="M62" i="125" s="1"/>
  <c r="O18" i="125"/>
  <c r="O62" i="125" s="1"/>
  <c r="N24" i="125"/>
  <c r="K13" i="142"/>
  <c r="M13" i="142"/>
  <c r="M46" i="129"/>
  <c r="M51" i="129" s="1"/>
  <c r="O46" i="129"/>
  <c r="O51" i="129" s="1"/>
  <c r="N12" i="141"/>
  <c r="M12" i="143"/>
  <c r="O12" i="143"/>
  <c r="N17" i="129"/>
  <c r="N21" i="129" s="1"/>
  <c r="N44" i="129"/>
  <c r="M12" i="141"/>
  <c r="O12" i="141"/>
  <c r="N12" i="143"/>
  <c r="M44" i="129"/>
  <c r="O44" i="129"/>
  <c r="O49" i="131"/>
  <c r="H25" i="141"/>
  <c r="J25" i="141"/>
  <c r="L25" i="141"/>
  <c r="G25" i="143"/>
  <c r="I25" i="143"/>
  <c r="K25" i="143"/>
  <c r="M10" i="131"/>
  <c r="O10" i="131"/>
  <c r="O54" i="131" s="1"/>
  <c r="N21" i="131"/>
  <c r="N25" i="131" s="1"/>
  <c r="N12" i="133"/>
  <c r="N22" i="133" s="1"/>
  <c r="M12" i="135"/>
  <c r="O12" i="135"/>
  <c r="M37" i="137"/>
  <c r="O37" i="137"/>
  <c r="M10" i="139"/>
  <c r="O10" i="139"/>
  <c r="M28" i="139"/>
  <c r="O28" i="139"/>
  <c r="M10" i="141"/>
  <c r="O10" i="141"/>
  <c r="N10" i="143"/>
  <c r="M20" i="143"/>
  <c r="O20" i="143"/>
  <c r="N10" i="131"/>
  <c r="O47" i="131"/>
  <c r="M12" i="133"/>
  <c r="M22" i="133" s="1"/>
  <c r="O12" i="133"/>
  <c r="O22" i="133" s="1"/>
  <c r="N12" i="135"/>
  <c r="N37" i="137"/>
  <c r="N10" i="139"/>
  <c r="N28" i="139"/>
  <c r="N10" i="141"/>
  <c r="M10" i="143"/>
  <c r="O10" i="143"/>
  <c r="M8" i="146"/>
  <c r="M14" i="146" s="1"/>
  <c r="N46" i="127" l="1"/>
  <c r="E47" i="127"/>
  <c r="M46" i="127"/>
  <c r="D47" i="127"/>
  <c r="K20" i="127"/>
  <c r="K21" i="127" s="1"/>
  <c r="K22" i="127" s="1"/>
  <c r="D43" i="139"/>
  <c r="E43" i="139"/>
  <c r="N43" i="139" s="1"/>
  <c r="E40" i="137"/>
  <c r="D40" i="137"/>
  <c r="E20" i="137"/>
  <c r="E41" i="131"/>
  <c r="E42" i="131"/>
  <c r="E43" i="131"/>
  <c r="D41" i="131"/>
  <c r="D42" i="131"/>
  <c r="D43" i="131"/>
  <c r="O22" i="143"/>
  <c r="O21" i="143"/>
  <c r="N20" i="141"/>
  <c r="N21" i="143"/>
  <c r="M22" i="143"/>
  <c r="M21" i="143"/>
  <c r="M24" i="143"/>
  <c r="O39" i="137"/>
  <c r="M20" i="141"/>
  <c r="O20" i="141"/>
  <c r="O24" i="143"/>
  <c r="N19" i="141"/>
  <c r="N23" i="143"/>
  <c r="N22" i="143"/>
  <c r="N20" i="143"/>
  <c r="M39" i="137"/>
  <c r="M19" i="141"/>
  <c r="D23" i="127"/>
  <c r="M20" i="127"/>
  <c r="N19" i="127"/>
  <c r="O20" i="127"/>
  <c r="E23" i="127"/>
  <c r="N97" i="234"/>
  <c r="N99" i="234" s="1"/>
  <c r="M42" i="139"/>
  <c r="F47" i="139"/>
  <c r="F54" i="139" s="1"/>
  <c r="O42" i="139"/>
  <c r="O47" i="139" s="1"/>
  <c r="N42" i="139"/>
  <c r="N40" i="131"/>
  <c r="M40" i="131"/>
  <c r="N46" i="129"/>
  <c r="N51" i="129" s="1"/>
  <c r="M47" i="127" l="1"/>
  <c r="D48" i="127"/>
  <c r="N47" i="127"/>
  <c r="E48" i="127"/>
  <c r="N48" i="127" s="1"/>
  <c r="E49" i="127"/>
  <c r="N20" i="137"/>
  <c r="N55" i="137" s="1"/>
  <c r="E55" i="137"/>
  <c r="O19" i="127"/>
  <c r="E44" i="139"/>
  <c r="M43" i="139"/>
  <c r="D44" i="139"/>
  <c r="N44" i="139"/>
  <c r="E45" i="139"/>
  <c r="D41" i="137"/>
  <c r="E41" i="137"/>
  <c r="M43" i="131"/>
  <c r="D44" i="131"/>
  <c r="M44" i="131" s="1"/>
  <c r="M41" i="131"/>
  <c r="N42" i="131"/>
  <c r="D45" i="131"/>
  <c r="M42" i="131"/>
  <c r="N43" i="131"/>
  <c r="E44" i="131"/>
  <c r="N44" i="131" s="1"/>
  <c r="N41" i="131"/>
  <c r="E24" i="127"/>
  <c r="E25" i="127" s="1"/>
  <c r="N25" i="127" s="1"/>
  <c r="D24" i="127"/>
  <c r="D25" i="127" s="1"/>
  <c r="N40" i="137"/>
  <c r="M22" i="141"/>
  <c r="M21" i="141"/>
  <c r="M41" i="137"/>
  <c r="O40" i="137"/>
  <c r="O22" i="141"/>
  <c r="O21" i="141"/>
  <c r="N21" i="141"/>
  <c r="D42" i="137"/>
  <c r="E42" i="137"/>
  <c r="N39" i="137"/>
  <c r="F25" i="143"/>
  <c r="O25" i="143" s="1"/>
  <c r="O23" i="143"/>
  <c r="M40" i="137"/>
  <c r="M42" i="137" s="1"/>
  <c r="D25" i="143"/>
  <c r="M25" i="143" s="1"/>
  <c r="M23" i="143"/>
  <c r="N22" i="141"/>
  <c r="O50" i="127"/>
  <c r="N49" i="127"/>
  <c r="N20" i="127"/>
  <c r="O26" i="127"/>
  <c r="O52" i="127"/>
  <c r="O49" i="127"/>
  <c r="O21" i="127"/>
  <c r="M21" i="127"/>
  <c r="N101" i="234"/>
  <c r="E50" i="127" l="1"/>
  <c r="M48" i="127"/>
  <c r="D49" i="127"/>
  <c r="N24" i="127"/>
  <c r="M44" i="139"/>
  <c r="D45" i="139"/>
  <c r="N45" i="139"/>
  <c r="E46" i="139"/>
  <c r="E44" i="137"/>
  <c r="E43" i="137"/>
  <c r="E45" i="137" s="1"/>
  <c r="D43" i="137"/>
  <c r="M43" i="137" s="1"/>
  <c r="M45" i="131"/>
  <c r="E45" i="131"/>
  <c r="D46" i="131"/>
  <c r="D47" i="131" s="1"/>
  <c r="M47" i="131" s="1"/>
  <c r="N24" i="143"/>
  <c r="E25" i="143"/>
  <c r="N25" i="143" s="1"/>
  <c r="O23" i="141"/>
  <c r="F42" i="137"/>
  <c r="M23" i="141"/>
  <c r="M24" i="141"/>
  <c r="O41" i="137"/>
  <c r="O42" i="137" s="1"/>
  <c r="N41" i="137"/>
  <c r="N42" i="137" s="1"/>
  <c r="N24" i="141"/>
  <c r="O24" i="141"/>
  <c r="N43" i="137"/>
  <c r="N50" i="127"/>
  <c r="M22" i="127"/>
  <c r="J23" i="127"/>
  <c r="J59" i="127" s="1"/>
  <c r="O22" i="127"/>
  <c r="L23" i="127"/>
  <c r="L59" i="127" s="1"/>
  <c r="M24" i="127"/>
  <c r="O51" i="127"/>
  <c r="O28" i="127"/>
  <c r="O27" i="127"/>
  <c r="N21" i="127"/>
  <c r="N26" i="127"/>
  <c r="N100" i="234"/>
  <c r="N102" i="234" s="1"/>
  <c r="N103" i="234" s="1"/>
  <c r="E102" i="234"/>
  <c r="E103" i="234" s="1"/>
  <c r="M49" i="127" l="1"/>
  <c r="E51" i="127"/>
  <c r="D50" i="127"/>
  <c r="D51" i="127" s="1"/>
  <c r="M45" i="139"/>
  <c r="D46" i="139"/>
  <c r="D47" i="139" s="1"/>
  <c r="N46" i="139"/>
  <c r="E47" i="139"/>
  <c r="N47" i="139"/>
  <c r="D45" i="137"/>
  <c r="D44" i="137"/>
  <c r="N45" i="131"/>
  <c r="D48" i="131"/>
  <c r="M46" i="131"/>
  <c r="E46" i="131"/>
  <c r="O43" i="137"/>
  <c r="M44" i="137"/>
  <c r="F25" i="141"/>
  <c r="O25" i="141" s="1"/>
  <c r="N23" i="141"/>
  <c r="E25" i="141"/>
  <c r="N25" i="141" s="1"/>
  <c r="D25" i="141"/>
  <c r="M25" i="141" s="1"/>
  <c r="O45" i="137"/>
  <c r="N22" i="127"/>
  <c r="K23" i="127"/>
  <c r="K59" i="127" s="1"/>
  <c r="O53" i="127"/>
  <c r="M25" i="127"/>
  <c r="N51" i="127"/>
  <c r="O23" i="127"/>
  <c r="M23" i="127"/>
  <c r="F29" i="127"/>
  <c r="M51" i="127" l="1"/>
  <c r="D52" i="127"/>
  <c r="M50" i="127"/>
  <c r="E52" i="127"/>
  <c r="E48" i="139"/>
  <c r="M46" i="139"/>
  <c r="M47" i="139" s="1"/>
  <c r="D48" i="139"/>
  <c r="N48" i="139"/>
  <c r="E49" i="139"/>
  <c r="E50" i="139" s="1"/>
  <c r="N46" i="131"/>
  <c r="D49" i="131"/>
  <c r="M48" i="131"/>
  <c r="E47" i="131"/>
  <c r="E46" i="137"/>
  <c r="N44" i="137"/>
  <c r="F46" i="137"/>
  <c r="O44" i="137"/>
  <c r="N45" i="137"/>
  <c r="M45" i="137"/>
  <c r="D46" i="137"/>
  <c r="M46" i="137" s="1"/>
  <c r="O29" i="127"/>
  <c r="N52" i="127"/>
  <c r="O54" i="127"/>
  <c r="N28" i="127"/>
  <c r="N27" i="127"/>
  <c r="E29" i="127"/>
  <c r="M26" i="127"/>
  <c r="N23" i="127"/>
  <c r="M28" i="127"/>
  <c r="F55" i="127"/>
  <c r="M52" i="127" l="1"/>
  <c r="E53" i="127"/>
  <c r="E54" i="127" s="1"/>
  <c r="D53" i="127"/>
  <c r="D54" i="127" s="1"/>
  <c r="N50" i="139"/>
  <c r="M48" i="139"/>
  <c r="D49" i="139"/>
  <c r="D50" i="139" s="1"/>
  <c r="N49" i="139"/>
  <c r="E51" i="139"/>
  <c r="N46" i="137"/>
  <c r="E47" i="137"/>
  <c r="D47" i="137"/>
  <c r="N47" i="131"/>
  <c r="D50" i="131"/>
  <c r="M49" i="131"/>
  <c r="E48" i="131"/>
  <c r="N48" i="131" s="1"/>
  <c r="E48" i="137"/>
  <c r="E49" i="137" s="1"/>
  <c r="N47" i="137"/>
  <c r="O46" i="137"/>
  <c r="O55" i="127"/>
  <c r="N53" i="127"/>
  <c r="M27" i="127"/>
  <c r="D29" i="127"/>
  <c r="N29" i="127"/>
  <c r="O57" i="127"/>
  <c r="M53" i="127"/>
  <c r="D55" i="127" l="1"/>
  <c r="E52" i="139"/>
  <c r="E53" i="139"/>
  <c r="N53" i="139" s="1"/>
  <c r="M50" i="139"/>
  <c r="M49" i="139"/>
  <c r="D51" i="139"/>
  <c r="N51" i="139"/>
  <c r="E50" i="137"/>
  <c r="N49" i="137"/>
  <c r="D51" i="131"/>
  <c r="M50" i="131"/>
  <c r="E49" i="131"/>
  <c r="F48" i="137"/>
  <c r="O47" i="137"/>
  <c r="N48" i="137"/>
  <c r="D48" i="137"/>
  <c r="D49" i="137" s="1"/>
  <c r="M47" i="137"/>
  <c r="M55" i="127"/>
  <c r="N54" i="127"/>
  <c r="E55" i="127"/>
  <c r="M54" i="127"/>
  <c r="F58" i="127"/>
  <c r="F59" i="127" s="1"/>
  <c r="O56" i="127"/>
  <c r="M29" i="127"/>
  <c r="D56" i="127" l="1"/>
  <c r="D57" i="127" s="1"/>
  <c r="E56" i="127"/>
  <c r="E57" i="127" s="1"/>
  <c r="N57" i="127" s="1"/>
  <c r="M51" i="139"/>
  <c r="N52" i="139"/>
  <c r="N54" i="139" s="1"/>
  <c r="E54" i="139"/>
  <c r="D52" i="139"/>
  <c r="D50" i="137"/>
  <c r="M49" i="137"/>
  <c r="E51" i="137"/>
  <c r="N50" i="137"/>
  <c r="E50" i="131"/>
  <c r="N49" i="131"/>
  <c r="D52" i="131"/>
  <c r="M51" i="131"/>
  <c r="M48" i="137"/>
  <c r="O48" i="137"/>
  <c r="N55" i="127"/>
  <c r="O58" i="127"/>
  <c r="O59" i="127" s="1"/>
  <c r="M56" i="127"/>
  <c r="M57" i="127" l="1"/>
  <c r="D58" i="127"/>
  <c r="D59" i="127" s="1"/>
  <c r="M52" i="139"/>
  <c r="D53" i="139"/>
  <c r="M53" i="139" s="1"/>
  <c r="O53" i="139" s="1"/>
  <c r="O54" i="139" s="1"/>
  <c r="E52" i="137"/>
  <c r="N52" i="137" s="1"/>
  <c r="N51" i="137"/>
  <c r="M50" i="137"/>
  <c r="D51" i="137"/>
  <c r="D53" i="131"/>
  <c r="M53" i="131" s="1"/>
  <c r="M52" i="131"/>
  <c r="M54" i="131" s="1"/>
  <c r="D54" i="131"/>
  <c r="E51" i="131"/>
  <c r="N50" i="131"/>
  <c r="N54" i="137"/>
  <c r="M58" i="127"/>
  <c r="M59" i="127" s="1"/>
  <c r="E58" i="127"/>
  <c r="E59" i="127" s="1"/>
  <c r="N56" i="127"/>
  <c r="D54" i="139" l="1"/>
  <c r="M54" i="139"/>
  <c r="D52" i="137"/>
  <c r="M52" i="137" s="1"/>
  <c r="M51" i="137"/>
  <c r="E53" i="137"/>
  <c r="N53" i="137" s="1"/>
  <c r="E52" i="131"/>
  <c r="N51" i="131"/>
  <c r="M54" i="137"/>
  <c r="O54" i="137"/>
  <c r="N58" i="127"/>
  <c r="N59" i="127" s="1"/>
  <c r="M48" i="302"/>
  <c r="M53" i="302" s="1"/>
  <c r="D53" i="137" l="1"/>
  <c r="M53" i="137" s="1"/>
  <c r="E53" i="131"/>
  <c r="N53" i="131" s="1"/>
  <c r="N52" i="131"/>
  <c r="N54" i="131" s="1"/>
  <c r="E54" i="131"/>
  <c r="G407" i="240" l="1"/>
  <c r="M22" i="247"/>
  <c r="G23" i="247"/>
  <c r="G157" i="247"/>
</calcChain>
</file>

<file path=xl/comments1.xml><?xml version="1.0" encoding="utf-8"?>
<comments xmlns="http://schemas.openxmlformats.org/spreadsheetml/2006/main">
  <authors>
    <author>Mcis1</author>
  </authors>
  <commentList>
    <comment ref="A219" authorId="0">
      <text>
        <r>
          <rPr>
            <b/>
            <sz val="9"/>
            <color indexed="81"/>
            <rFont val="Tahoma"/>
            <family val="2"/>
          </rPr>
          <t>Mcis1: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Mcis1</author>
  </authors>
  <commentList>
    <comment ref="B8" authorId="0">
      <text>
        <r>
          <rPr>
            <b/>
            <sz val="9"/>
            <color indexed="81"/>
            <rFont val="Tahoma"/>
            <family val="2"/>
          </rPr>
          <t>Mcis1: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Hadeel Abdul Hussain</author>
  </authors>
  <commentList>
    <comment ref="B15" authorId="0">
      <text>
        <r>
          <rPr>
            <b/>
            <sz val="9"/>
            <color indexed="81"/>
            <rFont val="Tahoma"/>
            <family val="2"/>
          </rPr>
          <t>Hadeel Abdul Hussain: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<sst xmlns="http://schemas.openxmlformats.org/spreadsheetml/2006/main" count="21238" uniqueCount="3024">
  <si>
    <t>الجامعة</t>
  </si>
  <si>
    <t>دبلوم عالى</t>
  </si>
  <si>
    <t>ماجستير</t>
  </si>
  <si>
    <t>دكتوراه</t>
  </si>
  <si>
    <t>المجموع الكلى</t>
  </si>
  <si>
    <t>بغداد</t>
  </si>
  <si>
    <t xml:space="preserve">المستنصرية </t>
  </si>
  <si>
    <t>التكنولوجية</t>
  </si>
  <si>
    <t>النهرين</t>
  </si>
  <si>
    <t>العراقية</t>
  </si>
  <si>
    <t>المجلس العراقي  للاختصاصات الطبية</t>
  </si>
  <si>
    <t>البصرة</t>
  </si>
  <si>
    <t>الكوفة</t>
  </si>
  <si>
    <t>تكريت</t>
  </si>
  <si>
    <t>سامراء</t>
  </si>
  <si>
    <t>القادسية</t>
  </si>
  <si>
    <t xml:space="preserve">الانبار </t>
  </si>
  <si>
    <t>بابل</t>
  </si>
  <si>
    <t>ديالى</t>
  </si>
  <si>
    <t>كربلاء</t>
  </si>
  <si>
    <t>ذي قار</t>
  </si>
  <si>
    <t>كركوك</t>
  </si>
  <si>
    <t>واسط</t>
  </si>
  <si>
    <t>المثنى</t>
  </si>
  <si>
    <t>ميسان</t>
  </si>
  <si>
    <t xml:space="preserve">المجموع الكلي </t>
  </si>
  <si>
    <t xml:space="preserve">العراقيون </t>
  </si>
  <si>
    <t>العرب</t>
  </si>
  <si>
    <t>الاجانب</t>
  </si>
  <si>
    <t>المجموع</t>
  </si>
  <si>
    <t xml:space="preserve">بغداد </t>
  </si>
  <si>
    <t>المستنصرية</t>
  </si>
  <si>
    <t>المجلس العراقي الاختصاصات الطبية</t>
  </si>
  <si>
    <t>الانبار</t>
  </si>
  <si>
    <t>المجموع الكلي</t>
  </si>
  <si>
    <t xml:space="preserve">الكلية </t>
  </si>
  <si>
    <t>دبلوم عالي</t>
  </si>
  <si>
    <t>الطب</t>
  </si>
  <si>
    <t>الهندسة</t>
  </si>
  <si>
    <t>الزراعة</t>
  </si>
  <si>
    <t xml:space="preserve">العلوم </t>
  </si>
  <si>
    <t>الادارة والاقتصاد</t>
  </si>
  <si>
    <t>الاداب</t>
  </si>
  <si>
    <t>القانون</t>
  </si>
  <si>
    <t>العلوم الاسلامية</t>
  </si>
  <si>
    <t xml:space="preserve">مجموع الجامعة </t>
  </si>
  <si>
    <t>العلوم</t>
  </si>
  <si>
    <t>الكلية</t>
  </si>
  <si>
    <t>الاختصاص</t>
  </si>
  <si>
    <t>مجموع القسم</t>
  </si>
  <si>
    <t>الكيمياء الحياتية</t>
  </si>
  <si>
    <t>الاحياء المجهرية</t>
  </si>
  <si>
    <t xml:space="preserve">مجموع الكلية </t>
  </si>
  <si>
    <t>صناعة الاسنان</t>
  </si>
  <si>
    <t xml:space="preserve">الهندسة </t>
  </si>
  <si>
    <t>الهندسة المدنية</t>
  </si>
  <si>
    <t>الهندسة الميكانيكية</t>
  </si>
  <si>
    <t>البستنة وهندسة الحدائق</t>
  </si>
  <si>
    <t>الثروة الحيوانية</t>
  </si>
  <si>
    <t>وقاية النبات</t>
  </si>
  <si>
    <t>المحاصيل الحقلية</t>
  </si>
  <si>
    <t>الطب البيطري</t>
  </si>
  <si>
    <t>علوم الحياة</t>
  </si>
  <si>
    <t>الكيمياء</t>
  </si>
  <si>
    <t>الفيزياء</t>
  </si>
  <si>
    <t>الرياضيات</t>
  </si>
  <si>
    <t>علوم الحاسوب</t>
  </si>
  <si>
    <t>الحيوان</t>
  </si>
  <si>
    <t>النبات</t>
  </si>
  <si>
    <t xml:space="preserve">الكيمياء </t>
  </si>
  <si>
    <t>الاحصاء</t>
  </si>
  <si>
    <t>ادارة الاعمال</t>
  </si>
  <si>
    <t>الادارة العامة</t>
  </si>
  <si>
    <t>المحاسبة</t>
  </si>
  <si>
    <t>الاقتصاد</t>
  </si>
  <si>
    <t>اللغة العربية</t>
  </si>
  <si>
    <t>الادب العربي</t>
  </si>
  <si>
    <t>اللغة الانكليزية</t>
  </si>
  <si>
    <t>التاريخ</t>
  </si>
  <si>
    <t>التاريخ الاسلامي</t>
  </si>
  <si>
    <t>التاريخ الحديث</t>
  </si>
  <si>
    <t>التاريخ القديم</t>
  </si>
  <si>
    <t>الجغرافية</t>
  </si>
  <si>
    <t>الجغرافية الطبيعية</t>
  </si>
  <si>
    <t>الجغرافية البشرية</t>
  </si>
  <si>
    <t>علم النفس التربوي</t>
  </si>
  <si>
    <t>التربية وعلم النفس</t>
  </si>
  <si>
    <t>الحديث</t>
  </si>
  <si>
    <t>الفلسفة</t>
  </si>
  <si>
    <t>القانون العام</t>
  </si>
  <si>
    <t>القسم(الفرع)</t>
  </si>
  <si>
    <t>مجموع الجامعة</t>
  </si>
  <si>
    <t xml:space="preserve">الجراحة </t>
  </si>
  <si>
    <t xml:space="preserve">الهندسة الميكانيكية </t>
  </si>
  <si>
    <t xml:space="preserve">الزراعة </t>
  </si>
  <si>
    <t>العلوم التربوية والنفسية</t>
  </si>
  <si>
    <t>مجموع الكلية</t>
  </si>
  <si>
    <t xml:space="preserve"> </t>
  </si>
  <si>
    <t>High diploma</t>
  </si>
  <si>
    <t>Master</t>
  </si>
  <si>
    <t>Doctorate</t>
  </si>
  <si>
    <t>Total</t>
  </si>
  <si>
    <t>College</t>
  </si>
  <si>
    <t>Specialization</t>
  </si>
  <si>
    <t>Engineering</t>
  </si>
  <si>
    <t>University</t>
  </si>
  <si>
    <t>Baghdad</t>
  </si>
  <si>
    <t>AL-Mustansiria</t>
  </si>
  <si>
    <t>AL-Nahrein</t>
  </si>
  <si>
    <t>AL-Iraqia</t>
  </si>
  <si>
    <t>Tikreet</t>
  </si>
  <si>
    <t>Samaraa</t>
  </si>
  <si>
    <t>AL-Anbar</t>
  </si>
  <si>
    <t>Babil</t>
  </si>
  <si>
    <t>Diala</t>
  </si>
  <si>
    <t>Karbala</t>
  </si>
  <si>
    <t>Kirkuk</t>
  </si>
  <si>
    <t>Wasit</t>
  </si>
  <si>
    <t>AL-Muthanna</t>
  </si>
  <si>
    <t>Misan</t>
  </si>
  <si>
    <t>Grand total</t>
  </si>
  <si>
    <t>Total grand</t>
  </si>
  <si>
    <t>Iraqis</t>
  </si>
  <si>
    <t>Foreigners</t>
  </si>
  <si>
    <t>Arabs</t>
  </si>
  <si>
    <t>Table (4)</t>
  </si>
  <si>
    <t xml:space="preserve">Total </t>
  </si>
  <si>
    <t>Table (5)</t>
  </si>
  <si>
    <t>Table (6)</t>
  </si>
  <si>
    <t>Agriculture</t>
  </si>
  <si>
    <t>Law</t>
  </si>
  <si>
    <t>Sciences</t>
  </si>
  <si>
    <t>Department</t>
  </si>
  <si>
    <t>General</t>
  </si>
  <si>
    <t>Medicine</t>
  </si>
  <si>
    <t>Biochemistry</t>
  </si>
  <si>
    <t>College total</t>
  </si>
  <si>
    <t>Dentist building</t>
  </si>
  <si>
    <t>Civil engineering</t>
  </si>
  <si>
    <t>Department total</t>
  </si>
  <si>
    <t>applied mechanics</t>
  </si>
  <si>
    <t>Plant protection</t>
  </si>
  <si>
    <t>Veterinary</t>
  </si>
  <si>
    <t>Biology</t>
  </si>
  <si>
    <t>Chemistry</t>
  </si>
  <si>
    <t>Physics</t>
  </si>
  <si>
    <t>Maths</t>
  </si>
  <si>
    <t>Computer science</t>
  </si>
  <si>
    <t>Zoology</t>
  </si>
  <si>
    <t>Botany</t>
  </si>
  <si>
    <t>Islamic sciences</t>
  </si>
  <si>
    <t>Arabic language</t>
  </si>
  <si>
    <t>Mechanics engineering</t>
  </si>
  <si>
    <t>University total</t>
  </si>
  <si>
    <t>History</t>
  </si>
  <si>
    <t>Geography</t>
  </si>
  <si>
    <t>Surgery</t>
  </si>
  <si>
    <t>General law</t>
  </si>
  <si>
    <t>English language</t>
  </si>
  <si>
    <t>Islamic history</t>
  </si>
  <si>
    <t>Modern history</t>
  </si>
  <si>
    <t>Human geography</t>
  </si>
  <si>
    <t>Education and psychology</t>
  </si>
  <si>
    <t>Educational psychology</t>
  </si>
  <si>
    <t>Educational and psychological sciences</t>
  </si>
  <si>
    <t>Arabic literature</t>
  </si>
  <si>
    <t>Management and economy</t>
  </si>
  <si>
    <t>Statistics</t>
  </si>
  <si>
    <t>Business management</t>
  </si>
  <si>
    <t>General management</t>
  </si>
  <si>
    <t>Accounting</t>
  </si>
  <si>
    <t>Economy</t>
  </si>
  <si>
    <t>college</t>
  </si>
  <si>
    <t xml:space="preserve">جدول ( 3 ) </t>
  </si>
  <si>
    <t xml:space="preserve"> (3) Table </t>
  </si>
  <si>
    <t>الجامعة التقنية في المنطقة الشمالية</t>
  </si>
  <si>
    <t>الجامعة التقنية في المنطقة الوسطى</t>
  </si>
  <si>
    <t>الجامعة التقنية في المنطقة الجنوبية</t>
  </si>
  <si>
    <t>الجامعة التقنية في الفرات الاوسط</t>
  </si>
  <si>
    <t>القاسم الخضراء</t>
  </si>
  <si>
    <t xml:space="preserve"> الفلوجة</t>
  </si>
  <si>
    <t>الفلوجة</t>
  </si>
  <si>
    <t xml:space="preserve">جدول ( 4 ) </t>
  </si>
  <si>
    <t xml:space="preserve">جدول ( 6 ) </t>
  </si>
  <si>
    <t xml:space="preserve">جدول ( 5 ) </t>
  </si>
  <si>
    <t xml:space="preserve">طب الاسرة </t>
  </si>
  <si>
    <t>فسلجة</t>
  </si>
  <si>
    <t>ذ</t>
  </si>
  <si>
    <t>M</t>
  </si>
  <si>
    <t>F</t>
  </si>
  <si>
    <t>T</t>
  </si>
  <si>
    <t>AL-Basrah</t>
  </si>
  <si>
    <t>AL-Kufa</t>
  </si>
  <si>
    <t>AL-Qadisiya</t>
  </si>
  <si>
    <t>AL-Qasim AL-Qadhraa</t>
  </si>
  <si>
    <t>Thi-Qar</t>
  </si>
  <si>
    <t>AL-Iraqi Council for medical specialization</t>
  </si>
  <si>
    <t>AL-Technology</t>
  </si>
  <si>
    <t>ALTechnology</t>
  </si>
  <si>
    <t>ALBasrah</t>
  </si>
  <si>
    <t>ALKufa</t>
  </si>
  <si>
    <t>ALQasim AL-Qadhraa</t>
  </si>
  <si>
    <t>AL- Iraqi Council for medical specialization</t>
  </si>
  <si>
    <t>إ</t>
  </si>
  <si>
    <t>مج</t>
  </si>
  <si>
    <t xml:space="preserve">Technical University in North region </t>
  </si>
  <si>
    <t xml:space="preserve">Technical University in Midlle region </t>
  </si>
  <si>
    <t xml:space="preserve">Technical University in South region </t>
  </si>
  <si>
    <t xml:space="preserve">Technical University in the Midlle Al-Furat region </t>
  </si>
  <si>
    <t>AL-Falluja</t>
  </si>
  <si>
    <t>التربية البدنية وعلوم الرياضة</t>
  </si>
  <si>
    <t>أ</t>
  </si>
  <si>
    <t xml:space="preserve">طب الاسرة والمجتمع </t>
  </si>
  <si>
    <t>القانون الخاص</t>
  </si>
  <si>
    <t>اناث</t>
  </si>
  <si>
    <t>مجموع</t>
  </si>
  <si>
    <t>ذكور</t>
  </si>
  <si>
    <t xml:space="preserve">الاداب </t>
  </si>
  <si>
    <t>Arts</t>
  </si>
  <si>
    <t>العلوم المالية والمصرفية</t>
  </si>
  <si>
    <t xml:space="preserve">اللغة العربية </t>
  </si>
  <si>
    <t>Private law</t>
  </si>
  <si>
    <t>Table (101)</t>
  </si>
  <si>
    <t>التربية للعلوم الانسانية</t>
  </si>
  <si>
    <t>Education for social sciences</t>
  </si>
  <si>
    <t>التربية للعلوم الصرفة</t>
  </si>
  <si>
    <t>Education for  sciences</t>
  </si>
  <si>
    <t>التربية الرياضية</t>
  </si>
  <si>
    <t>Physical education</t>
  </si>
  <si>
    <t>Table (102)</t>
  </si>
  <si>
    <t xml:space="preserve">البنى التحتية </t>
  </si>
  <si>
    <t>Infrastructure</t>
  </si>
  <si>
    <t>Mechanic</t>
  </si>
  <si>
    <t xml:space="preserve">الوقاية </t>
  </si>
  <si>
    <t>Protection</t>
  </si>
  <si>
    <t xml:space="preserve">علوم الحياة </t>
  </si>
  <si>
    <t>Financial and fiscal sciences</t>
  </si>
  <si>
    <t xml:space="preserve">التربية للعلوم الانسانية </t>
  </si>
  <si>
    <t>الجغرافية التطبيقية</t>
  </si>
  <si>
    <t>Applicable geography</t>
  </si>
  <si>
    <t>Education for sciences</t>
  </si>
  <si>
    <t xml:space="preserve">الدراسات القرانية </t>
  </si>
  <si>
    <t xml:space="preserve">الشريعة والعلوم الاسلامية </t>
  </si>
  <si>
    <t>Sharia</t>
  </si>
  <si>
    <t xml:space="preserve"> Qura'an studies</t>
  </si>
  <si>
    <t>لغة القران وادابها</t>
  </si>
  <si>
    <t xml:space="preserve">  Language and  literature of Qura'an</t>
  </si>
  <si>
    <t>Table (103)</t>
  </si>
  <si>
    <t>Table (104)</t>
  </si>
  <si>
    <t>Table (109)</t>
  </si>
  <si>
    <t xml:space="preserve">علوم الحاسوب وتكنولوجية المعلومات </t>
  </si>
  <si>
    <t>Computer sciences and information technology</t>
  </si>
  <si>
    <t>التربية الصرفة</t>
  </si>
  <si>
    <t>Education</t>
  </si>
  <si>
    <t>Table (110)</t>
  </si>
  <si>
    <t>Medicine of household and community</t>
  </si>
  <si>
    <t>طب الطوارى</t>
  </si>
  <si>
    <t>Emergency medicine</t>
  </si>
  <si>
    <t>علوم الحاسوب وتكنولوجيا المعلومات</t>
  </si>
  <si>
    <t>العام</t>
  </si>
  <si>
    <t>general</t>
  </si>
  <si>
    <t>الاسلامي</t>
  </si>
  <si>
    <t>Physical geography</t>
  </si>
  <si>
    <t>علوم الحاسوب وتكنولوجية  المعلومات</t>
  </si>
  <si>
    <t>Table (115)</t>
  </si>
  <si>
    <t>Table (116)</t>
  </si>
  <si>
    <t>الجيولوجيا التطبيقية</t>
  </si>
  <si>
    <t>Applied geology</t>
  </si>
  <si>
    <t>Horticulture and garden engineering</t>
  </si>
  <si>
    <t>Livestock wealth</t>
  </si>
  <si>
    <t xml:space="preserve">المحاصيل الحلقية </t>
  </si>
  <si>
    <t>Farm crops</t>
  </si>
  <si>
    <t xml:space="preserve">Total university </t>
  </si>
  <si>
    <t>Table (117)</t>
  </si>
  <si>
    <t>Applicable geology</t>
  </si>
  <si>
    <t>Table (119)</t>
  </si>
  <si>
    <t>الهندسه</t>
  </si>
  <si>
    <t xml:space="preserve">التربية </t>
  </si>
  <si>
    <t>Table (120)</t>
  </si>
  <si>
    <t xml:space="preserve">جراحة عامة </t>
  </si>
  <si>
    <t>General sergury</t>
  </si>
  <si>
    <t>Microscopic living organisms</t>
  </si>
  <si>
    <t>الميكانيك</t>
  </si>
  <si>
    <t>توليد الطاقه</t>
  </si>
  <si>
    <t>Power generation</t>
  </si>
  <si>
    <t>Mechanics</t>
  </si>
  <si>
    <t>المدني</t>
  </si>
  <si>
    <t>المياه والبيئة</t>
  </si>
  <si>
    <t>Water and environment</t>
  </si>
  <si>
    <t>Civil</t>
  </si>
  <si>
    <t>Ancient history</t>
  </si>
  <si>
    <t xml:space="preserve">الجغرافية العامة </t>
  </si>
  <si>
    <t>General geography</t>
  </si>
  <si>
    <t>طرائق التدريس</t>
  </si>
  <si>
    <t>Teaching methods</t>
  </si>
  <si>
    <t>علوم القران والتربية الاسلامية</t>
  </si>
  <si>
    <t>Qura'an sciences and Islamic education</t>
  </si>
  <si>
    <t xml:space="preserve">الادارة والاقتصاد </t>
  </si>
  <si>
    <t>الانتاج النباتي</t>
  </si>
  <si>
    <t>Vegetable production</t>
  </si>
  <si>
    <t>التربة والمياه</t>
  </si>
  <si>
    <t>Soil and water</t>
  </si>
  <si>
    <t>Departmet total</t>
  </si>
  <si>
    <t>علوم مالية مصرفية</t>
  </si>
  <si>
    <t>Financial and bank sciences</t>
  </si>
  <si>
    <t>التربية</t>
  </si>
  <si>
    <t>الحديث المعاصر</t>
  </si>
  <si>
    <t>l</t>
  </si>
  <si>
    <t>التربة</t>
  </si>
  <si>
    <t>Soil</t>
  </si>
  <si>
    <t>Collage</t>
  </si>
  <si>
    <t>Basic education</t>
  </si>
  <si>
    <t>التربية الاساسية</t>
  </si>
  <si>
    <t>Electrical power engineering</t>
  </si>
  <si>
    <t>الحراريات</t>
  </si>
  <si>
    <t>Horiculture and garden engineering</t>
  </si>
  <si>
    <t>انشاءات</t>
  </si>
  <si>
    <t xml:space="preserve">عام </t>
  </si>
  <si>
    <t>language</t>
  </si>
  <si>
    <t>Table (85)</t>
  </si>
  <si>
    <t>Table (86)</t>
  </si>
  <si>
    <t>Table (87)</t>
  </si>
  <si>
    <t>Table (88)</t>
  </si>
  <si>
    <t>التقنية الهندسية الموصل</t>
  </si>
  <si>
    <t>Musil  engineering Technology</t>
  </si>
  <si>
    <t>التقنية كركوك</t>
  </si>
  <si>
    <t xml:space="preserve">Kirkuk Technology </t>
  </si>
  <si>
    <t>هندسة تقنيات المواد الانشائية</t>
  </si>
  <si>
    <t>هندسة تقنيات الحاسوب</t>
  </si>
  <si>
    <t>Computer technique engineering</t>
  </si>
  <si>
    <t>التبريد والتبريد</t>
  </si>
  <si>
    <t>Thermo</t>
  </si>
  <si>
    <t>air conditioning</t>
  </si>
  <si>
    <t>التقنية الهندسية بغداد</t>
  </si>
  <si>
    <t>Baghdad  engineering Technology</t>
  </si>
  <si>
    <t>التقنيات الطبية والصحية بغداد</t>
  </si>
  <si>
    <t>Clinical and health technology</t>
  </si>
  <si>
    <t>التقنيات الهندسية الكهربائية والالكترونية</t>
  </si>
  <si>
    <t>Electrical and electronic technology</t>
  </si>
  <si>
    <t xml:space="preserve">التقنية الادارية بغداد                   </t>
  </si>
  <si>
    <t xml:space="preserve">Baghdad Administrative Technology </t>
  </si>
  <si>
    <t>الفنون التطبيقية</t>
  </si>
  <si>
    <t>Applied arts</t>
  </si>
  <si>
    <t xml:space="preserve">مجموع الكليات التقنية </t>
  </si>
  <si>
    <t>Technical colleges total</t>
  </si>
  <si>
    <t>هندسة تقنيات المواد</t>
  </si>
  <si>
    <t>Material technique engineering</t>
  </si>
  <si>
    <t xml:space="preserve">Baghdad Technology </t>
  </si>
  <si>
    <t>هندسة تقنيات القوالب والعدد</t>
  </si>
  <si>
    <t>Frame and equipment material engineering</t>
  </si>
  <si>
    <t>هندسة تقنيات التبريد والتكييف</t>
  </si>
  <si>
    <t>هندسة الحراريات</t>
  </si>
  <si>
    <t>air conditioning technique engineering</t>
  </si>
  <si>
    <t>اللحام</t>
  </si>
  <si>
    <t>welding</t>
  </si>
  <si>
    <t>المساحة</t>
  </si>
  <si>
    <t>land survey</t>
  </si>
  <si>
    <t>تقنيات صحة المجتمع</t>
  </si>
  <si>
    <t>Community health technique</t>
  </si>
  <si>
    <t>التحليلات المرضية</t>
  </si>
  <si>
    <t>Pathologic analyses</t>
  </si>
  <si>
    <t xml:space="preserve">هندسة القدرة الكهربائية </t>
  </si>
  <si>
    <t xml:space="preserve">تقنيات هندسة القدرة الكهربائية </t>
  </si>
  <si>
    <t>تقنيات ادارة العمليات</t>
  </si>
  <si>
    <t>Operation technique</t>
  </si>
  <si>
    <t>ادارة الجودة الشاملة</t>
  </si>
  <si>
    <t>Comprehensive quality management</t>
  </si>
  <si>
    <t>تقنيات المعلوماتية</t>
  </si>
  <si>
    <t>Informatin  technique</t>
  </si>
  <si>
    <t>تقنيات المالية والمحاسبية</t>
  </si>
  <si>
    <t>Financial and banking technique</t>
  </si>
  <si>
    <t>تقنيات الاعلان</t>
  </si>
  <si>
    <t>Advertisment technology</t>
  </si>
  <si>
    <t>مجموع الكليات التقنية</t>
  </si>
  <si>
    <t>Dentition manufacturing</t>
  </si>
  <si>
    <t>التقنية المسيب</t>
  </si>
  <si>
    <t>Museib Technology</t>
  </si>
  <si>
    <t>التقنية الادارية الكوفة</t>
  </si>
  <si>
    <t xml:space="preserve">AL-Kufa Administrative Technology </t>
  </si>
  <si>
    <t xml:space="preserve">التقنية المسيب </t>
  </si>
  <si>
    <t xml:space="preserve">الانتاج النباتي </t>
  </si>
  <si>
    <t>اكثار وتحسين النبات</t>
  </si>
  <si>
    <t xml:space="preserve">Vegetable growing and improving </t>
  </si>
  <si>
    <t>Vegetarian production</t>
  </si>
  <si>
    <t xml:space="preserve">المقاومة الاحيائية </t>
  </si>
  <si>
    <t>Biological resistence</t>
  </si>
  <si>
    <t>الانتاج الحيواني</t>
  </si>
  <si>
    <t>اكثار وتحسين الحيوان</t>
  </si>
  <si>
    <t>Livestock growning and improving</t>
  </si>
  <si>
    <t>Livestock production</t>
  </si>
  <si>
    <t>التقنيات المالية والمحاسبية</t>
  </si>
  <si>
    <t>Financial and accounting technique</t>
  </si>
  <si>
    <t>التقنيةالادارية الكوفة</t>
  </si>
  <si>
    <t>التقنية الهندسية البصرة</t>
  </si>
  <si>
    <t>Basrah Technology  engineering</t>
  </si>
  <si>
    <t>التقنية الادارية البصرة</t>
  </si>
  <si>
    <t xml:space="preserve">Basrah Administrative Technology </t>
  </si>
  <si>
    <t>تقنيات الحراريات</t>
  </si>
  <si>
    <t>Thermal techniques</t>
  </si>
  <si>
    <t>ادارة العمليات</t>
  </si>
  <si>
    <t>Operations management</t>
  </si>
  <si>
    <t>تابع جدول(3)</t>
  </si>
  <si>
    <t>تابع جدول(4)</t>
  </si>
  <si>
    <t>تابع جدول(5)</t>
  </si>
  <si>
    <t>تابع جدول(6)</t>
  </si>
  <si>
    <t>Table (84)</t>
  </si>
  <si>
    <t>Table (89)</t>
  </si>
  <si>
    <t>Table (90)</t>
  </si>
  <si>
    <t>Table (91)</t>
  </si>
  <si>
    <t>Table (92)</t>
  </si>
  <si>
    <t>Table (93)</t>
  </si>
  <si>
    <t>Table (94)</t>
  </si>
  <si>
    <t>Table (95)</t>
  </si>
  <si>
    <t>Table (96)</t>
  </si>
  <si>
    <t>Table (97)</t>
  </si>
  <si>
    <t>Table (98)</t>
  </si>
  <si>
    <t>Table (99)</t>
  </si>
  <si>
    <t>Table (100)</t>
  </si>
  <si>
    <t>Table (105)</t>
  </si>
  <si>
    <t>Table (106)</t>
  </si>
  <si>
    <t>Table (107)</t>
  </si>
  <si>
    <t>Table (108)</t>
  </si>
  <si>
    <t>Table (111)</t>
  </si>
  <si>
    <t>Table (112)</t>
  </si>
  <si>
    <t>Table (113)</t>
  </si>
  <si>
    <t>Table (114)</t>
  </si>
  <si>
    <t>Table (118)</t>
  </si>
  <si>
    <t>Table (121)</t>
  </si>
  <si>
    <t>Table (122)</t>
  </si>
  <si>
    <t>لغة</t>
  </si>
  <si>
    <t>طب الاسرة والمجتمع</t>
  </si>
  <si>
    <t>علم الحيوان</t>
  </si>
  <si>
    <t>Table (83)</t>
  </si>
  <si>
    <t xml:space="preserve">علوم الحاسوب وتكنولوجيا المعلومات </t>
  </si>
  <si>
    <t>Computer technique material</t>
  </si>
  <si>
    <t>Computer technique construction</t>
  </si>
  <si>
    <t xml:space="preserve">خاص </t>
  </si>
  <si>
    <t>البستنه وهندسة الحدائق</t>
  </si>
  <si>
    <t>تكييف وتثليج</t>
  </si>
  <si>
    <t>تربية بدنية وعلوم الرياضة</t>
  </si>
  <si>
    <t>علم النفس الرياضي</t>
  </si>
  <si>
    <t>المدنية</t>
  </si>
  <si>
    <t>طرائق تدريس</t>
  </si>
  <si>
    <t xml:space="preserve"> teaching methods</t>
  </si>
  <si>
    <t>هندسة الاجهزة الطبية</t>
  </si>
  <si>
    <t>التقني الطبية والصحية الكوفة</t>
  </si>
  <si>
    <t>تقنيات تربة ومياه</t>
  </si>
  <si>
    <t>التقنيات الطبية والصحية الكوفة</t>
  </si>
  <si>
    <t>التقنية الطبية والصحية</t>
  </si>
  <si>
    <t>التقنية الصحية والطبية</t>
  </si>
  <si>
    <t>Table (57)</t>
  </si>
  <si>
    <t xml:space="preserve">Agriculture </t>
  </si>
  <si>
    <t>Education for man sciences</t>
  </si>
  <si>
    <t>التربية البنات</t>
  </si>
  <si>
    <t>Education for women</t>
  </si>
  <si>
    <t>physical education</t>
  </si>
  <si>
    <t xml:space="preserve">الفنون الجميلة </t>
  </si>
  <si>
    <t>Fine arts</t>
  </si>
  <si>
    <t>جراحة العظام والكسور</t>
  </si>
  <si>
    <t>Bon surgery</t>
  </si>
  <si>
    <t>التخدير</t>
  </si>
  <si>
    <t>Anesthesia</t>
  </si>
  <si>
    <t>التشريح والانسجة</t>
  </si>
  <si>
    <t>Anatomy and Histology</t>
  </si>
  <si>
    <t xml:space="preserve">النسائية والتوليد </t>
  </si>
  <si>
    <t>Gynecology and obstetrics</t>
  </si>
  <si>
    <t xml:space="preserve">الكيمياء الحياتية </t>
  </si>
  <si>
    <t xml:space="preserve">الكيمياء الحياتية السريرية </t>
  </si>
  <si>
    <t>Clinical biochemistry</t>
  </si>
  <si>
    <t>الادوية</t>
  </si>
  <si>
    <t>Pharmacology</t>
  </si>
  <si>
    <t xml:space="preserve">الطب </t>
  </si>
  <si>
    <t>الطب السكري</t>
  </si>
  <si>
    <t>Internal Medicine</t>
  </si>
  <si>
    <t>طب المجتمع</t>
  </si>
  <si>
    <t>Community medicine</t>
  </si>
  <si>
    <t xml:space="preserve">الاحياء المجهرية </t>
  </si>
  <si>
    <t>Microbiology</t>
  </si>
  <si>
    <t>Microbology</t>
  </si>
  <si>
    <t>الفسلجة</t>
  </si>
  <si>
    <t>Physiology</t>
  </si>
  <si>
    <t>الهندسة الانشائية</t>
  </si>
  <si>
    <t>Construction engineering</t>
  </si>
  <si>
    <t>Water and dams</t>
  </si>
  <si>
    <t>تربة واساسيات</t>
  </si>
  <si>
    <t>Chemical engineering</t>
  </si>
  <si>
    <t>الهندسة الكهربائية</t>
  </si>
  <si>
    <t>Elictrical engineering</t>
  </si>
  <si>
    <t>الهندسة الكيمياوية</t>
  </si>
  <si>
    <t>هندسة المواد</t>
  </si>
  <si>
    <t>علوم التربة والموارد المائية</t>
  </si>
  <si>
    <t>Soil science and water resources</t>
  </si>
  <si>
    <t xml:space="preserve">الثروة الحيوانية </t>
  </si>
  <si>
    <t>Livestock</t>
  </si>
  <si>
    <t xml:space="preserve">علوم الاغذية </t>
  </si>
  <si>
    <t>Food science</t>
  </si>
  <si>
    <t xml:space="preserve">وقاية النبات </t>
  </si>
  <si>
    <t xml:space="preserve">المحاصيل الحقلية </t>
  </si>
  <si>
    <t>الاسماك والثروة البحرية</t>
  </si>
  <si>
    <t>Fishery and sea fortune</t>
  </si>
  <si>
    <t xml:space="preserve">الطب البيطري </t>
  </si>
  <si>
    <t>الطب الباطني</t>
  </si>
  <si>
    <t>الطب الباطني الوقائي</t>
  </si>
  <si>
    <t>Enternal and preventive medicine</t>
  </si>
  <si>
    <t>Internal medicine</t>
  </si>
  <si>
    <t>الفسلجة البيطرية</t>
  </si>
  <si>
    <t xml:space="preserve">Veterinary physiology </t>
  </si>
  <si>
    <t>الانسجة</t>
  </si>
  <si>
    <t>Anatomy</t>
  </si>
  <si>
    <t>الامراض</t>
  </si>
  <si>
    <t>الصحة</t>
  </si>
  <si>
    <t xml:space="preserve">الرياضيات </t>
  </si>
  <si>
    <t xml:space="preserve">علوم الارض </t>
  </si>
  <si>
    <t>Geology</t>
  </si>
  <si>
    <t xml:space="preserve">علوم الحاسوب </t>
  </si>
  <si>
    <t>تخطيط استراتيجي</t>
  </si>
  <si>
    <t>Strategic planning</t>
  </si>
  <si>
    <t>المالية والمصرفية</t>
  </si>
  <si>
    <t>Finance and banking</t>
  </si>
  <si>
    <t>الاقتصاد واقتصاد الطاقة</t>
  </si>
  <si>
    <t>Economy&amp;Economic energy</t>
  </si>
  <si>
    <t xml:space="preserve">الجغرافية </t>
  </si>
  <si>
    <t>العلوم النفسية والتربوية</t>
  </si>
  <si>
    <t>علم النفس وطرائق تدريس</t>
  </si>
  <si>
    <t>psycology and teaching methods</t>
  </si>
  <si>
    <t>Education and psycology</t>
  </si>
  <si>
    <t>الارشاد النفسي والتوجيه التربوي</t>
  </si>
  <si>
    <t>ارشاد نفسي</t>
  </si>
  <si>
    <t>Psycological guidance</t>
  </si>
  <si>
    <t>Psycological guidance and educational direction</t>
  </si>
  <si>
    <t xml:space="preserve">التاريخ الاسلامي </t>
  </si>
  <si>
    <t>التاريخ الحديث والمعاصر</t>
  </si>
  <si>
    <t>علم اللغة العام</t>
  </si>
  <si>
    <t>General lingustics</t>
  </si>
  <si>
    <t>المكتبات والمعلومات</t>
  </si>
  <si>
    <t>Libraries and information</t>
  </si>
  <si>
    <t>الترجمة</t>
  </si>
  <si>
    <t>Translation</t>
  </si>
  <si>
    <t xml:space="preserve">التربية الرياضية </t>
  </si>
  <si>
    <t>عام</t>
  </si>
  <si>
    <t xml:space="preserve">الفنون التشكيلية </t>
  </si>
  <si>
    <t>الرسم</t>
  </si>
  <si>
    <t>Paint</t>
  </si>
  <si>
    <t xml:space="preserve">plastic art
</t>
  </si>
  <si>
    <t>النحت</t>
  </si>
  <si>
    <t>Carving</t>
  </si>
  <si>
    <t>السيراميك</t>
  </si>
  <si>
    <t>Ceramic</t>
  </si>
  <si>
    <t xml:space="preserve">الفنون المسرحية </t>
  </si>
  <si>
    <t xml:space="preserve">التمثيل </t>
  </si>
  <si>
    <t>Acting</t>
  </si>
  <si>
    <t>Theater art</t>
  </si>
  <si>
    <t>الاخراج</t>
  </si>
  <si>
    <t>Direction</t>
  </si>
  <si>
    <t>الادب والنقد</t>
  </si>
  <si>
    <t>Literature and criticism</t>
  </si>
  <si>
    <t>جدول(59)</t>
  </si>
  <si>
    <t>Table (59)</t>
  </si>
  <si>
    <t>النسائية والتوليد</t>
  </si>
  <si>
    <t xml:space="preserve">هندسة المواد </t>
  </si>
  <si>
    <t>Material engineering</t>
  </si>
  <si>
    <t>Internel medicine</t>
  </si>
  <si>
    <t>الجراحة والتوليد</t>
  </si>
  <si>
    <t>امراض الدواجن</t>
  </si>
  <si>
    <t>Poutry diseases</t>
  </si>
  <si>
    <t>Health</t>
  </si>
  <si>
    <t>علوم الارض</t>
  </si>
  <si>
    <t>Economy and power economy</t>
  </si>
  <si>
    <t xml:space="preserve">اللغة الانكليزية </t>
  </si>
  <si>
    <t xml:space="preserve">التاريخ الحديث </t>
  </si>
  <si>
    <t>General linguistics</t>
  </si>
  <si>
    <t>الترجمة واللسانيات</t>
  </si>
  <si>
    <t>Translation and linguistics</t>
  </si>
  <si>
    <t>Total college</t>
  </si>
  <si>
    <t>Plastic arts</t>
  </si>
  <si>
    <t>carving</t>
  </si>
  <si>
    <t>التمثيل والاخراج</t>
  </si>
  <si>
    <t>Acting and direction</t>
  </si>
  <si>
    <t>Theater arts</t>
  </si>
  <si>
    <t>الصحة العامة</t>
  </si>
  <si>
    <t xml:space="preserve"> Surgery and obstetrics</t>
  </si>
  <si>
    <t>ادارة مشاريع</t>
  </si>
  <si>
    <t>Surgery &amp; Obstetrics</t>
  </si>
  <si>
    <t>General Health</t>
  </si>
  <si>
    <t>Education for human sciences</t>
  </si>
  <si>
    <t>الاحياء المجهرية الطبية</t>
  </si>
  <si>
    <t>Islamic History</t>
  </si>
  <si>
    <t xml:space="preserve">التربية البدنية وعلوم الرياضة </t>
  </si>
  <si>
    <t xml:space="preserve"> physiology</t>
  </si>
  <si>
    <t xml:space="preserve">General </t>
  </si>
  <si>
    <t>Special</t>
  </si>
  <si>
    <t>التقنية الطبية والصحية الكوفة</t>
  </si>
  <si>
    <t xml:space="preserve">تقنيات الانتاج النباتي </t>
  </si>
  <si>
    <t>تقنيات الانتاج الحيواني</t>
  </si>
  <si>
    <t>Table (3) con.</t>
  </si>
  <si>
    <t>سومر</t>
  </si>
  <si>
    <t>sumar</t>
  </si>
  <si>
    <t>Table (4) con.</t>
  </si>
  <si>
    <t xml:space="preserve">سومر </t>
  </si>
  <si>
    <t>Table (5) con.</t>
  </si>
  <si>
    <t>Table (6) con.</t>
  </si>
  <si>
    <t xml:space="preserve">جدول (7) </t>
  </si>
  <si>
    <t>Table (7)</t>
  </si>
  <si>
    <t>Medicin</t>
  </si>
  <si>
    <t>طب الكندي</t>
  </si>
  <si>
    <t>AL-Kindi Medicin</t>
  </si>
  <si>
    <t>طب الاسنان</t>
  </si>
  <si>
    <t>Dentistry</t>
  </si>
  <si>
    <t>الصيدلة</t>
  </si>
  <si>
    <t>Pharmacy</t>
  </si>
  <si>
    <t>التمريض</t>
  </si>
  <si>
    <t>Nursing</t>
  </si>
  <si>
    <t>الهند سة - الخوارزمي</t>
  </si>
  <si>
    <t>Engineering - AL-Khawarizmi</t>
  </si>
  <si>
    <t>الطب بيطري</t>
  </si>
  <si>
    <t>Veterinary Medicine</t>
  </si>
  <si>
    <t>العلوم للبنات</t>
  </si>
  <si>
    <t>Sciences for women</t>
  </si>
  <si>
    <t>Management and Economics</t>
  </si>
  <si>
    <t>التربية للعلوم الانسانيه/ابن رشد</t>
  </si>
  <si>
    <t xml:space="preserve">Education/ Ibn Rushd </t>
  </si>
  <si>
    <t>التربية للعلوم الصرفه/ابن الهيثم</t>
  </si>
  <si>
    <t>Education for Sciences/ Ibn-AL-Haithem</t>
  </si>
  <si>
    <t>Literature</t>
  </si>
  <si>
    <t>تابع جدول(7)</t>
  </si>
  <si>
    <t>Table (7) con.</t>
  </si>
  <si>
    <t>اللغات</t>
  </si>
  <si>
    <t>Languages</t>
  </si>
  <si>
    <t>الاعلام</t>
  </si>
  <si>
    <t>Media</t>
  </si>
  <si>
    <t>العلوم السياسية</t>
  </si>
  <si>
    <t>Political Science</t>
  </si>
  <si>
    <t>التربية  البدنية وعلوم الرياضة</t>
  </si>
  <si>
    <t>Physical Education</t>
  </si>
  <si>
    <t>التربية  البدنية وعلوم الرياضة للبنات</t>
  </si>
  <si>
    <t>Physical Education for women</t>
  </si>
  <si>
    <t>الفنون الجميلة</t>
  </si>
  <si>
    <t>Fine Arts</t>
  </si>
  <si>
    <t>Islamic Science</t>
  </si>
  <si>
    <t>مجموع الكليات</t>
  </si>
  <si>
    <t>Total colleges</t>
  </si>
  <si>
    <t>المعهد العالي للتخطيط الحضري والاقليمي</t>
  </si>
  <si>
    <t>High Institute for Urban and Region mapping</t>
  </si>
  <si>
    <t xml:space="preserve">معهد الليزرللدراسات العليا </t>
  </si>
  <si>
    <t xml:space="preserve">Laser Institute for High Studies </t>
  </si>
  <si>
    <t>معهد الهندسة الوراثية والتقنيات الاحيائية</t>
  </si>
  <si>
    <t>High Institute for Biotechnology and genetic engineering</t>
  </si>
  <si>
    <t xml:space="preserve">المعهد العالي  للدراسات المحاسبية والمالية </t>
  </si>
  <si>
    <t>High Institute for Accounting and Financial Studies</t>
  </si>
  <si>
    <t>مجموع المعاهد</t>
  </si>
  <si>
    <t>Total instiutes</t>
  </si>
  <si>
    <t>Total unuversities</t>
  </si>
  <si>
    <t xml:space="preserve">جدول  (8) </t>
  </si>
  <si>
    <t>Table (8)</t>
  </si>
  <si>
    <t>القسم (الفرع)</t>
  </si>
  <si>
    <t>المفاصل والتاهيل الطبي</t>
  </si>
  <si>
    <t>Articulationes and medical training</t>
  </si>
  <si>
    <t xml:space="preserve"> Medicine</t>
  </si>
  <si>
    <t>الصدرية والتنفسية</t>
  </si>
  <si>
    <t xml:space="preserve">Respiratory </t>
  </si>
  <si>
    <t>التداخل القسطاري</t>
  </si>
  <si>
    <t>catheterize</t>
  </si>
  <si>
    <t>الايكو</t>
  </si>
  <si>
    <t>Echo</t>
  </si>
  <si>
    <t xml:space="preserve">Department total </t>
  </si>
  <si>
    <t>الجراحة العامة</t>
  </si>
  <si>
    <t>الاشعة التشخيصية</t>
  </si>
  <si>
    <t>Diagnostic ray</t>
  </si>
  <si>
    <t>General surgery</t>
  </si>
  <si>
    <t>الاشعة العلاجية</t>
  </si>
  <si>
    <t>Treatment ray</t>
  </si>
  <si>
    <t xml:space="preserve">التشريح والانسجة </t>
  </si>
  <si>
    <t>التشريح</t>
  </si>
  <si>
    <t>الكيمياء الحياتية السريرية</t>
  </si>
  <si>
    <t>الفيزيولوجي</t>
  </si>
  <si>
    <t>Medical physics</t>
  </si>
  <si>
    <t>الفارماكولوجي</t>
  </si>
  <si>
    <t>طب  الاسرة المجتمع</t>
  </si>
  <si>
    <t>طب الاسرة</t>
  </si>
  <si>
    <t>Family medicine</t>
  </si>
  <si>
    <t>الوبائيات الحقلية</t>
  </si>
  <si>
    <t>Epidemiology</t>
  </si>
  <si>
    <t>الباثولوجي</t>
  </si>
  <si>
    <t>علم الامراض</t>
  </si>
  <si>
    <t>Pathology</t>
  </si>
  <si>
    <t>الطب العدلي</t>
  </si>
  <si>
    <t>Neutrophilic medicine</t>
  </si>
  <si>
    <t xml:space="preserve">نسيج مرضي </t>
  </si>
  <si>
    <t>مجموع  القسم</t>
  </si>
  <si>
    <t>طب  الاسرة والمجتمع</t>
  </si>
  <si>
    <t xml:space="preserve"> Community   medicine   and family </t>
  </si>
  <si>
    <t>AL-Kindi Medicine</t>
  </si>
  <si>
    <t>تقويم الاسنان</t>
  </si>
  <si>
    <t xml:space="preserve">Orthodontics </t>
  </si>
  <si>
    <t>طب الاسنان الاطفال والوقائي</t>
  </si>
  <si>
    <t>طب الاسنان الوقائي</t>
  </si>
  <si>
    <t>Preventive dentistry</t>
  </si>
  <si>
    <t>Pediatric and preventive dentistry</t>
  </si>
  <si>
    <t>طب الاسنان الاطفال</t>
  </si>
  <si>
    <t>Pediatric dentistry</t>
  </si>
  <si>
    <t xml:space="preserve">  Department total</t>
  </si>
  <si>
    <t>التشخيص الفمي</t>
  </si>
  <si>
    <t>امراض الفم</t>
  </si>
  <si>
    <t>Oral disease</t>
  </si>
  <si>
    <t>اشعة الفم</t>
  </si>
  <si>
    <t>Oral ray</t>
  </si>
  <si>
    <t>انسجة الفم</t>
  </si>
  <si>
    <t>Oral tissues</t>
  </si>
  <si>
    <t>طب الفم</t>
  </si>
  <si>
    <t>Oral medicine</t>
  </si>
  <si>
    <t>ماحول الاسنان</t>
  </si>
  <si>
    <t>Periodontal</t>
  </si>
  <si>
    <t xml:space="preserve">Periodontal </t>
  </si>
  <si>
    <t>معالجة الاسنان</t>
  </si>
  <si>
    <t>Teeth treatment</t>
  </si>
  <si>
    <t>العلوم الاساسية</t>
  </si>
  <si>
    <t>Mouth physiology</t>
  </si>
  <si>
    <t>Basic sciences</t>
  </si>
  <si>
    <t>التعويضات الاصطناعية</t>
  </si>
  <si>
    <t>Artificial dentist parts</t>
  </si>
  <si>
    <t>جراحة الوجه والفكين</t>
  </si>
  <si>
    <t xml:space="preserve">Maxillofacial surgery </t>
  </si>
  <si>
    <t xml:space="preserve">الصيدلة </t>
  </si>
  <si>
    <t>العلوم المختبرية السريرية</t>
  </si>
  <si>
    <t>Laboratory clinical sciences</t>
  </si>
  <si>
    <t>Pharmaceutics</t>
  </si>
  <si>
    <t>العلوم الصيدلانية</t>
  </si>
  <si>
    <t>الصيدلانيات</t>
  </si>
  <si>
    <t>Pharmacies</t>
  </si>
  <si>
    <t>pharmaceutic</t>
  </si>
  <si>
    <t>الصيدلة السريرية</t>
  </si>
  <si>
    <t>Clinical Pharmacy</t>
  </si>
  <si>
    <t>الكيمياء الصيدلانية</t>
  </si>
  <si>
    <t>Pharmatical chemistry</t>
  </si>
  <si>
    <t>الادوية والسموم</t>
  </si>
  <si>
    <t>العقاقير والنباتات الطبية</t>
  </si>
  <si>
    <t>Pharmacognasy</t>
  </si>
  <si>
    <t xml:space="preserve">College total </t>
  </si>
  <si>
    <t>تمريض الصحة النفسية والعقلية</t>
  </si>
  <si>
    <t>psychic  and mental healt nursing</t>
  </si>
  <si>
    <t>تمريض صحة المجتمع</t>
  </si>
  <si>
    <t>Community health nursing</t>
  </si>
  <si>
    <t>تمريض صحة الأم والطفل</t>
  </si>
  <si>
    <t>Mother and child health nursing</t>
  </si>
  <si>
    <t xml:space="preserve">تمريض البالغين </t>
  </si>
  <si>
    <t>Adult nursing</t>
  </si>
  <si>
    <t>تمريض الاطفال</t>
  </si>
  <si>
    <t>Child nursing</t>
  </si>
  <si>
    <t>هندسة البناء وادارة المشاريع</t>
  </si>
  <si>
    <t>Building engineering and project management</t>
  </si>
  <si>
    <t>هندسة الطرق والمواصلات</t>
  </si>
  <si>
    <t xml:space="preserve">Building and project management engineering </t>
  </si>
  <si>
    <t>ميكانيك التربة وهندسة الاسس</t>
  </si>
  <si>
    <t>Soil mechanics and foundations engineering</t>
  </si>
  <si>
    <t>هندسة صحية</t>
  </si>
  <si>
    <t>engineering  health</t>
  </si>
  <si>
    <t>الهندسة المعمارية</t>
  </si>
  <si>
    <t>Architectural engineering</t>
  </si>
  <si>
    <t>التصنيع والصناعية</t>
  </si>
  <si>
    <t>Mechanical engineering</t>
  </si>
  <si>
    <t>الميكانيك التطبيقي</t>
  </si>
  <si>
    <t>الموائع والحراريات</t>
  </si>
  <si>
    <t>Thermal power</t>
  </si>
  <si>
    <t>هندسة الكهربائية</t>
  </si>
  <si>
    <t>هندسة القدرة والمكائن</t>
  </si>
  <si>
    <t>Power and mechinery engineering</t>
  </si>
  <si>
    <t>Electricity engineering</t>
  </si>
  <si>
    <t>هندسة الالكترونيك والاتصالات</t>
  </si>
  <si>
    <t>Electrone and comunication engineering</t>
  </si>
  <si>
    <t>سيطرة وحاسبات</t>
  </si>
  <si>
    <t>Control and computer engineering</t>
  </si>
  <si>
    <t xml:space="preserve">هندسة الالكترونيك </t>
  </si>
  <si>
    <t>Electronic and comunication engineering</t>
  </si>
  <si>
    <t>Electrone engineering</t>
  </si>
  <si>
    <t>هندسة الحاسوب</t>
  </si>
  <si>
    <t>Computer engineering</t>
  </si>
  <si>
    <t xml:space="preserve">هندسة المساحة </t>
  </si>
  <si>
    <t>Survey engineering</t>
  </si>
  <si>
    <t>هندسة النفط</t>
  </si>
  <si>
    <t>Oil engineering</t>
  </si>
  <si>
    <t xml:space="preserve">الهندسة البيئية </t>
  </si>
  <si>
    <t>Environmental engineering</t>
  </si>
  <si>
    <t>هندسة الموارد المائية</t>
  </si>
  <si>
    <t>Water resources engineering</t>
  </si>
  <si>
    <t>هندسة الطاقة</t>
  </si>
  <si>
    <t>Power engineering</t>
  </si>
  <si>
    <t>هندسة حاسوب</t>
  </si>
  <si>
    <t>هندسة - الخوارزمي</t>
  </si>
  <si>
    <t>هندسة الميكاترونيكس</t>
  </si>
  <si>
    <t>هندسة عمليات التصنيع</t>
  </si>
  <si>
    <t>عمليات التصنيع</t>
  </si>
  <si>
    <t>Manufacturing engineering</t>
  </si>
  <si>
    <t xml:space="preserve">هندسة الكيمياء الاحيائية </t>
  </si>
  <si>
    <t xml:space="preserve">الكيمياء الاحيائية </t>
  </si>
  <si>
    <t>biologic chemical</t>
  </si>
  <si>
    <t>Mechatronics biologic chemical</t>
  </si>
  <si>
    <t xml:space="preserve">الارشاد الزراعي </t>
  </si>
  <si>
    <t>Agricultural guidance</t>
  </si>
  <si>
    <t>الاقتصاد الزراعي</t>
  </si>
  <si>
    <t>Agricultural echonomy</t>
  </si>
  <si>
    <t>horticulture and garden engineering</t>
  </si>
  <si>
    <t>المكائن والالات الزراعية</t>
  </si>
  <si>
    <t>Agricultural machinary</t>
  </si>
  <si>
    <t>Field crops</t>
  </si>
  <si>
    <t>Preventive internal veterinary</t>
  </si>
  <si>
    <t>Internal veterinary</t>
  </si>
  <si>
    <t>الاحياء المجهرية البيطرية</t>
  </si>
  <si>
    <t>Veterinary microbiology</t>
  </si>
  <si>
    <t xml:space="preserve">الصحة العامة الحيوانية </t>
  </si>
  <si>
    <t>Animal general health</t>
  </si>
  <si>
    <t xml:space="preserve">الجراحة والتوليد البيطري </t>
  </si>
  <si>
    <t>جراحة</t>
  </si>
  <si>
    <t xml:space="preserve">Surgery </t>
  </si>
  <si>
    <t>Surgery and veterinary obstetrics</t>
  </si>
  <si>
    <t>توليد</t>
  </si>
  <si>
    <t>obstetrics</t>
  </si>
  <si>
    <t xml:space="preserve">الطفيليات </t>
  </si>
  <si>
    <t>Parasites</t>
  </si>
  <si>
    <t>ادوية وسموم</t>
  </si>
  <si>
    <t>veterinary physiology</t>
  </si>
  <si>
    <t xml:space="preserve">فسلجه </t>
  </si>
  <si>
    <t>phsiology</t>
  </si>
  <si>
    <t>الامراض المشتركة</t>
  </si>
  <si>
    <t>Common diseases</t>
  </si>
  <si>
    <t>التشريح البيطري</t>
  </si>
  <si>
    <t xml:space="preserve">Veterinary histology </t>
  </si>
  <si>
    <t>Anatomy and histology</t>
  </si>
  <si>
    <t>امراض دواجن</t>
  </si>
  <si>
    <t>Poultry diseases</t>
  </si>
  <si>
    <t>امراض الحيوان</t>
  </si>
  <si>
    <t xml:space="preserve">zooiogical pathology </t>
  </si>
  <si>
    <t>امراض الاسماك</t>
  </si>
  <si>
    <t>fish- pathology</t>
  </si>
  <si>
    <t>البيئة</t>
  </si>
  <si>
    <t>Environment</t>
  </si>
  <si>
    <t>التقنيات الاحيائية</t>
  </si>
  <si>
    <t xml:space="preserve">Biological techniqe </t>
  </si>
  <si>
    <t>العضوية</t>
  </si>
  <si>
    <t xml:space="preserve">Organic </t>
  </si>
  <si>
    <t>اللاعضوية</t>
  </si>
  <si>
    <t xml:space="preserve">Inorganic </t>
  </si>
  <si>
    <t>التحليلية</t>
  </si>
  <si>
    <t>analysis</t>
  </si>
  <si>
    <t>الحياتية</t>
  </si>
  <si>
    <t xml:space="preserve"> Bio Chemistry</t>
  </si>
  <si>
    <t>الفيزياوية</t>
  </si>
  <si>
    <t xml:space="preserve"> physical </t>
  </si>
  <si>
    <t>اغشية رقيقة</t>
  </si>
  <si>
    <t>Soft membrance</t>
  </si>
  <si>
    <t>بلازما</t>
  </si>
  <si>
    <t>Plasma</t>
  </si>
  <si>
    <t>ليزر وكهروبصريات</t>
  </si>
  <si>
    <t>Laser and electro-optics technique</t>
  </si>
  <si>
    <t>مواد</t>
  </si>
  <si>
    <t xml:space="preserve">Material </t>
  </si>
  <si>
    <t xml:space="preserve">تحسس نائي ومعالجة صور </t>
  </si>
  <si>
    <t>Remote sensation and image processing</t>
  </si>
  <si>
    <t>ليزر وجزيئية</t>
  </si>
  <si>
    <t>Laser and molecular</t>
  </si>
  <si>
    <t xml:space="preserve">نووية وبيئية </t>
  </si>
  <si>
    <t>Nuclear and environmental</t>
  </si>
  <si>
    <t>الصرفة</t>
  </si>
  <si>
    <t>Morphology</t>
  </si>
  <si>
    <t>التطبيقية</t>
  </si>
  <si>
    <t>Applicable maths</t>
  </si>
  <si>
    <t>جيو كيمياء</t>
  </si>
  <si>
    <t>geochemistry</t>
  </si>
  <si>
    <t>جيو فيزياء</t>
  </si>
  <si>
    <t>geophysics</t>
  </si>
  <si>
    <t>جيولوجيا نفط</t>
  </si>
  <si>
    <t xml:space="preserve"> Oil geology 
</t>
  </si>
  <si>
    <t xml:space="preserve">جيولوجيا هندسة </t>
  </si>
  <si>
    <t xml:space="preserve">engineering   geology  
   </t>
  </si>
  <si>
    <t>صخور ومعادن</t>
  </si>
  <si>
    <t>طبقات ومتحجرات</t>
  </si>
  <si>
    <t>Palaeontology and layers</t>
  </si>
  <si>
    <t>تركيبية وتحسس وجيو مو فولوجي</t>
  </si>
  <si>
    <t>Geological fumble and structure</t>
  </si>
  <si>
    <t>موارد مائية</t>
  </si>
  <si>
    <t xml:space="preserve">Water resources </t>
  </si>
  <si>
    <t>الفلك</t>
  </si>
  <si>
    <t>Astronomy</t>
  </si>
  <si>
    <t>Genetics</t>
  </si>
  <si>
    <t>Industrial</t>
  </si>
  <si>
    <t>Physical chemistry</t>
  </si>
  <si>
    <t>الليزر والبصريات</t>
  </si>
  <si>
    <t>Laser and optics</t>
  </si>
  <si>
    <t>النظرية والجزيئية</t>
  </si>
  <si>
    <t xml:space="preserve">Theoretic and molecular </t>
  </si>
  <si>
    <t>الصلبة والمواد</t>
  </si>
  <si>
    <t>Solid and materials</t>
  </si>
  <si>
    <t>تطبيقي</t>
  </si>
  <si>
    <t>Applicable</t>
  </si>
  <si>
    <t>Mathematics</t>
  </si>
  <si>
    <t>صرف</t>
  </si>
  <si>
    <t>الاحصاء التطبيقي</t>
  </si>
  <si>
    <t>Applicable statistics</t>
  </si>
  <si>
    <t>بحوث العمليات</t>
  </si>
  <si>
    <t>Processes researches</t>
  </si>
  <si>
    <t>الاحصاء البيئي</t>
  </si>
  <si>
    <t>Environmental Statistics</t>
  </si>
  <si>
    <t>المستشفيات</t>
  </si>
  <si>
    <t>Hospitals</t>
  </si>
  <si>
    <t>البلديات</t>
  </si>
  <si>
    <t>Municipalities</t>
  </si>
  <si>
    <t>التخطيط الستراتيجي</t>
  </si>
  <si>
    <t>Strategic line</t>
  </si>
  <si>
    <t>تقويم الاداء</t>
  </si>
  <si>
    <t>Performance correction</t>
  </si>
  <si>
    <t>ادارة محلية</t>
  </si>
  <si>
    <t xml:space="preserve">الادارة الصناعية </t>
  </si>
  <si>
    <t>Industrial management</t>
  </si>
  <si>
    <t>Education for human sciences/ Ibn Rushd</t>
  </si>
  <si>
    <t>الادب الانكليزي</t>
  </si>
  <si>
    <t>English literature</t>
  </si>
  <si>
    <t>Old history</t>
  </si>
  <si>
    <t>Physical  geography</t>
  </si>
  <si>
    <t xml:space="preserve">العلوم التربوية والنفسية </t>
  </si>
  <si>
    <t>القياس والتقويم</t>
  </si>
  <si>
    <t>Measurment and assessment</t>
  </si>
  <si>
    <t>علم النفس النمو</t>
  </si>
  <si>
    <t>Psychology and growth</t>
  </si>
  <si>
    <t>الارشادالنفسي والتوجه التربوي</t>
  </si>
  <si>
    <t xml:space="preserve">Psychological guidanceand educational orientation </t>
  </si>
  <si>
    <t>الادارة التربوية</t>
  </si>
  <si>
    <t>Educational management</t>
  </si>
  <si>
    <t xml:space="preserve">مناهج وطرق التدريس </t>
  </si>
  <si>
    <t>Curriculum and methods of teaching</t>
  </si>
  <si>
    <t>اصول التربية</t>
  </si>
  <si>
    <t>Education basics</t>
  </si>
  <si>
    <t>طرائق تدريس اللغة العربية</t>
  </si>
  <si>
    <t>Methods of teaching Arabic language</t>
  </si>
  <si>
    <t>طرائق تدريس اللغة الانكليزية</t>
  </si>
  <si>
    <t>Methods of teaching English language</t>
  </si>
  <si>
    <t>طرائق تدريس التاريخ</t>
  </si>
  <si>
    <t>Methods of teaching history</t>
  </si>
  <si>
    <t>طرائق تدريس الجغرافية</t>
  </si>
  <si>
    <t>Methods of teaching geography</t>
  </si>
  <si>
    <t>طرائق تدريس القران والتربية الاسلامية</t>
  </si>
  <si>
    <t>Methods of teaching Holly Quraan and islamic education</t>
  </si>
  <si>
    <t xml:space="preserve">التربية للعلوم الصرفة/ابن الهيثم </t>
  </si>
  <si>
    <t>Education college  for sciences/ Ibn AL-Haithem</t>
  </si>
  <si>
    <t>Arabic languege</t>
  </si>
  <si>
    <t>Teaching methods of geography</t>
  </si>
  <si>
    <t>Teaching methods of history</t>
  </si>
  <si>
    <t xml:space="preserve">علوم القران </t>
  </si>
  <si>
    <t>Sciences of Holly Quraan</t>
  </si>
  <si>
    <t>اصول الدين</t>
  </si>
  <si>
    <t>Religion basics</t>
  </si>
  <si>
    <t>الفقه واصوله</t>
  </si>
  <si>
    <t>Islamic knowledge and its basics</t>
  </si>
  <si>
    <t>رياض الاطفال</t>
  </si>
  <si>
    <t>kindergarten</t>
  </si>
  <si>
    <t>الاقتصاد المنزلي</t>
  </si>
  <si>
    <t>Domestic  economic</t>
  </si>
  <si>
    <t xml:space="preserve">الخدمة الاجتماعية </t>
  </si>
  <si>
    <t>Social service</t>
  </si>
  <si>
    <t>Englih language</t>
  </si>
  <si>
    <t>الاجتماع</t>
  </si>
  <si>
    <t>Sociology</t>
  </si>
  <si>
    <t>علم النفس</t>
  </si>
  <si>
    <t>Psycology</t>
  </si>
  <si>
    <t>Phylosophy</t>
  </si>
  <si>
    <t>الاثار</t>
  </si>
  <si>
    <t>Archeology</t>
  </si>
  <si>
    <t xml:space="preserve">الاعلام </t>
  </si>
  <si>
    <t xml:space="preserve">الصحافة </t>
  </si>
  <si>
    <t>Press</t>
  </si>
  <si>
    <t xml:space="preserve">الصحافة الاذاعية والتلفزيونية </t>
  </si>
  <si>
    <t>Broadcast and television press</t>
  </si>
  <si>
    <t xml:space="preserve">العلاقات العامة </t>
  </si>
  <si>
    <t>Public relations</t>
  </si>
  <si>
    <t xml:space="preserve">القانون الخاص </t>
  </si>
  <si>
    <t>Personal law</t>
  </si>
  <si>
    <t>القانون الجنائي</t>
  </si>
  <si>
    <t xml:space="preserve"> criminal law</t>
  </si>
  <si>
    <t>القانون الدولي</t>
  </si>
  <si>
    <t>International law</t>
  </si>
  <si>
    <t>الفكر السياسي</t>
  </si>
  <si>
    <t>Political thinking</t>
  </si>
  <si>
    <t>Politics</t>
  </si>
  <si>
    <t>النظم السياسية</t>
  </si>
  <si>
    <t>Political systems</t>
  </si>
  <si>
    <t>الدراسات الدولية</t>
  </si>
  <si>
    <t>International studies</t>
  </si>
  <si>
    <t>الحكومات المحلية</t>
  </si>
  <si>
    <t>Local government</t>
  </si>
  <si>
    <t>التربية البدنية  وعلوم الرياضة</t>
  </si>
  <si>
    <t>التربية البدنية  وعلوم الرياضة للبنات</t>
  </si>
  <si>
    <t xml:space="preserve">الرسم </t>
  </si>
  <si>
    <t>Plastic art</t>
  </si>
  <si>
    <t>الخزف</t>
  </si>
  <si>
    <t>Ceramics</t>
  </si>
  <si>
    <t>التصميم</t>
  </si>
  <si>
    <t>التصميم الداخلي</t>
  </si>
  <si>
    <t>Internal design</t>
  </si>
  <si>
    <t>Design</t>
  </si>
  <si>
    <t>التصميم الطباعي</t>
  </si>
  <si>
    <t>Printing design</t>
  </si>
  <si>
    <t>التصميم الصناعي</t>
  </si>
  <si>
    <t>Industrial design</t>
  </si>
  <si>
    <t>تصميم الاقمشة</t>
  </si>
  <si>
    <t>Cloth design</t>
  </si>
  <si>
    <t>التمثيل</t>
  </si>
  <si>
    <t>الاخراج المسرحي</t>
  </si>
  <si>
    <t>Theater direction</t>
  </si>
  <si>
    <t>التقنيات المسرحية</t>
  </si>
  <si>
    <t>Theater teqniques</t>
  </si>
  <si>
    <t xml:space="preserve">السمعية والمرئية </t>
  </si>
  <si>
    <t>السينما</t>
  </si>
  <si>
    <t>Cinema</t>
  </si>
  <si>
    <t>Audiovisual</t>
  </si>
  <si>
    <t>التلفزيون</t>
  </si>
  <si>
    <t>Television</t>
  </si>
  <si>
    <t xml:space="preserve">التربية الفنية </t>
  </si>
  <si>
    <t>Art education</t>
  </si>
  <si>
    <t>فمون موسيقية</t>
  </si>
  <si>
    <t>فنون موسيقية</t>
  </si>
  <si>
    <t>musical arts</t>
  </si>
  <si>
    <t>الخط والزخرفة</t>
  </si>
  <si>
    <t>Font and adornment</t>
  </si>
  <si>
    <t xml:space="preserve">العلوم الاسلامية </t>
  </si>
  <si>
    <t>الشريعة  والقانون</t>
  </si>
  <si>
    <t>Legislation</t>
  </si>
  <si>
    <t>العقيدة والفكر الاسلامي</t>
  </si>
  <si>
    <t>Lslamic thouoyhtse belief</t>
  </si>
  <si>
    <t xml:space="preserve">المعهد العالي للتخطيط الحضري والاقليمي </t>
  </si>
  <si>
    <t xml:space="preserve">Higher institute of urban and regional planning </t>
  </si>
  <si>
    <t>تطبيقات طبية وبايلوجية</t>
  </si>
  <si>
    <t>Medical and biological applications</t>
  </si>
  <si>
    <t>Laser Institute for high studies</t>
  </si>
  <si>
    <t>انف واذن وحنجرة</t>
  </si>
  <si>
    <t>Nose Ear and throut</t>
  </si>
  <si>
    <t>نسائية وتوليد</t>
  </si>
  <si>
    <t xml:space="preserve">علوم فيزياء </t>
  </si>
  <si>
    <t>المجاري البولية</t>
  </si>
  <si>
    <t>urinary tracts</t>
  </si>
  <si>
    <t xml:space="preserve">جلدية </t>
  </si>
  <si>
    <t xml:space="preserve">skin </t>
  </si>
  <si>
    <t>تطبيقات هندسية وصناعية</t>
  </si>
  <si>
    <t>هندسة الميكانيك</t>
  </si>
  <si>
    <t>Engineering and industrial applications</t>
  </si>
  <si>
    <t>هندسة الالكترونيك</t>
  </si>
  <si>
    <t>Electronic engineering</t>
  </si>
  <si>
    <t>علوم الفيزياء</t>
  </si>
  <si>
    <t xml:space="preserve">مجموع المعهد </t>
  </si>
  <si>
    <t>Institute total</t>
  </si>
  <si>
    <t xml:space="preserve">معهد الهندسة الوراثية والتقنيات الاحيائية </t>
  </si>
  <si>
    <t xml:space="preserve">Genetic engineering and biological techniques </t>
  </si>
  <si>
    <t>مجموع المعهد</t>
  </si>
  <si>
    <t>Institutes total</t>
  </si>
  <si>
    <t>Table (9)</t>
  </si>
  <si>
    <t xml:space="preserve">دكتوراه </t>
  </si>
  <si>
    <t xml:space="preserve">Medicin of </t>
  </si>
  <si>
    <t>الهندسة - الخوارزمي</t>
  </si>
  <si>
    <t>التربية للبنات</t>
  </si>
  <si>
    <t>تابع جدول (9)</t>
  </si>
  <si>
    <t>التربية البدنية وعلوم الرياضة للبنات</t>
  </si>
  <si>
    <t>Islamic Sciences</t>
  </si>
  <si>
    <t>معهد الليزر للدراسات العليا</t>
  </si>
  <si>
    <t>المعهد العالي للدراسات المحاسبية والمالية</t>
  </si>
  <si>
    <t>اداب</t>
  </si>
  <si>
    <t xml:space="preserve">جدول  ( 11 ) </t>
  </si>
  <si>
    <t>Table (11)</t>
  </si>
  <si>
    <t>Clinical Biochemistry</t>
  </si>
  <si>
    <t>physiology</t>
  </si>
  <si>
    <t>الفيزياء الطبية</t>
  </si>
  <si>
    <t>تابع جدول (11)</t>
  </si>
  <si>
    <t xml:space="preserve">. Table (11) con  </t>
  </si>
  <si>
    <t>نسيج مرضي</t>
  </si>
  <si>
    <t xml:space="preserve">طب  الاسرة والمجتمع </t>
  </si>
  <si>
    <t xml:space="preserve"> Clinical education </t>
  </si>
  <si>
    <t>Dental orthopedics</t>
  </si>
  <si>
    <t>Preventive  pediatric dentistry</t>
  </si>
  <si>
    <t>Oral dignosis</t>
  </si>
  <si>
    <t xml:space="preserve">امراض الفم </t>
  </si>
  <si>
    <t>Oral diseases</t>
  </si>
  <si>
    <t xml:space="preserve">  Basic Sciences</t>
  </si>
  <si>
    <t xml:space="preserve">Psycological and mental health </t>
  </si>
  <si>
    <t xml:space="preserve">تمريض صحة المجتمع </t>
  </si>
  <si>
    <t>تمريض البالغين</t>
  </si>
  <si>
    <t>القسم ( الفرع)</t>
  </si>
  <si>
    <t xml:space="preserve">Civil engineering </t>
  </si>
  <si>
    <t>Road and communication engineering</t>
  </si>
  <si>
    <t>هندسة المواد الانشائية</t>
  </si>
  <si>
    <t xml:space="preserve">هندسة صحية </t>
  </si>
  <si>
    <t>Architecture engineering</t>
  </si>
  <si>
    <t>Manufacturing and industry</t>
  </si>
  <si>
    <t>القدرة</t>
  </si>
  <si>
    <t>Application mechanics</t>
  </si>
  <si>
    <t>Electrical engineering</t>
  </si>
  <si>
    <t>هندسة السيطرة والحاسوب</t>
  </si>
  <si>
    <t>هندسة المساحة</t>
  </si>
  <si>
    <t>الهندسة البيئية</t>
  </si>
  <si>
    <t xml:space="preserve">هندسة الموارد المائية </t>
  </si>
  <si>
    <t>computer science</t>
  </si>
  <si>
    <t>Mechatronics engineering</t>
  </si>
  <si>
    <t>Engineering- Khawarizmi</t>
  </si>
  <si>
    <t xml:space="preserve">هندسة  الكيمياء الاحيائية </t>
  </si>
  <si>
    <t>الكيمياء الاحيائية</t>
  </si>
  <si>
    <t xml:space="preserve">college total </t>
  </si>
  <si>
    <t xml:space="preserve">الاقتصاد الزراعي </t>
  </si>
  <si>
    <t>Agricultural economy</t>
  </si>
  <si>
    <t>علوم الاغذائية</t>
  </si>
  <si>
    <t xml:space="preserve">الصحة العامة </t>
  </si>
  <si>
    <t>الصحة العامة البيطرية</t>
  </si>
  <si>
    <t>الجراحة والتوليد البيطري</t>
  </si>
  <si>
    <t xml:space="preserve">الفسلجة البيطرية </t>
  </si>
  <si>
    <t xml:space="preserve">الامراض وامراض الدواجن </t>
  </si>
  <si>
    <t xml:space="preserve">امراض الدواجن </t>
  </si>
  <si>
    <t>تحسس نائي ومعالجة صور</t>
  </si>
  <si>
    <t>نووية وبيئية</t>
  </si>
  <si>
    <t>جيولوجيا هندسة</t>
  </si>
  <si>
    <t>Lithology and mineralogy</t>
  </si>
  <si>
    <t xml:space="preserve">تركيبية وتحسس وجيوموفولوجي </t>
  </si>
  <si>
    <t>Water resources</t>
  </si>
  <si>
    <t>Sciences college for women</t>
  </si>
  <si>
    <t>الوراثة</t>
  </si>
  <si>
    <t>Organic chemistry</t>
  </si>
  <si>
    <t>Inorganic chemistry</t>
  </si>
  <si>
    <t>Analytical</t>
  </si>
  <si>
    <t>Biological</t>
  </si>
  <si>
    <t>فيزياء</t>
  </si>
  <si>
    <t>Pure</t>
  </si>
  <si>
    <t>Applicable Statistics</t>
  </si>
  <si>
    <t>Process researches</t>
  </si>
  <si>
    <t>تخطيط ستراتيجي</t>
  </si>
  <si>
    <t xml:space="preserve">التربية للعلوم الانسانية/ابن رشد </t>
  </si>
  <si>
    <t>الارشاد النفسي والتوجه التربوي</t>
  </si>
  <si>
    <t xml:space="preserve">Psychological guidance and educational orientation </t>
  </si>
  <si>
    <t xml:space="preserve">التربية للعلوم الصرفة /ابن الهيثم </t>
  </si>
  <si>
    <t xml:space="preserve">التربية البنات </t>
  </si>
  <si>
    <t>Education college for women</t>
  </si>
  <si>
    <t>علوم القران الكريم</t>
  </si>
  <si>
    <t>Islamic legislation and its basics</t>
  </si>
  <si>
    <t>Kindergarten</t>
  </si>
  <si>
    <t>الخدمة الاجتماعية</t>
  </si>
  <si>
    <t>sociology</t>
  </si>
  <si>
    <t>psychology</t>
  </si>
  <si>
    <t xml:space="preserve">Archeology </t>
  </si>
  <si>
    <t>اللغة الفرنسية</t>
  </si>
  <si>
    <t>French language</t>
  </si>
  <si>
    <t>الصحافة</t>
  </si>
  <si>
    <t>الحكومات السياسية</t>
  </si>
  <si>
    <t xml:space="preserve">  Politica  goverments</t>
  </si>
  <si>
    <t>physical education for women</t>
  </si>
  <si>
    <t>plastic art</t>
  </si>
  <si>
    <t xml:space="preserve">الفنون الموسيقية </t>
  </si>
  <si>
    <t>Music</t>
  </si>
  <si>
    <t>Islamic Legislation</t>
  </si>
  <si>
    <t xml:space="preserve">colleges total </t>
  </si>
  <si>
    <t>High institute of urban and regional planning</t>
  </si>
  <si>
    <t>Laser institute of high studies</t>
  </si>
  <si>
    <t>Nose, ear and throat</t>
  </si>
  <si>
    <t>جلدية</t>
  </si>
  <si>
    <t xml:space="preserve"> تطبيقات هندسية وصناعية</t>
  </si>
  <si>
    <t>Engineering and industry applications</t>
  </si>
  <si>
    <t>هندسة الالكترونك</t>
  </si>
  <si>
    <t>Elictronics engineering</t>
  </si>
  <si>
    <t>Phisics</t>
  </si>
  <si>
    <t>Table (13)</t>
  </si>
  <si>
    <t>Medicne</t>
  </si>
  <si>
    <t xml:space="preserve">طب الاسنان </t>
  </si>
  <si>
    <t>العلوم السياحية</t>
  </si>
  <si>
    <t>Tourism sciences</t>
  </si>
  <si>
    <t xml:space="preserve">التربية الاساسية </t>
  </si>
  <si>
    <t>Elementary education</t>
  </si>
  <si>
    <t xml:space="preserve">القانون </t>
  </si>
  <si>
    <t>Political science</t>
  </si>
  <si>
    <t>جدول (15)</t>
  </si>
  <si>
    <t>Table (15)</t>
  </si>
  <si>
    <t>التشريح والانسجة والاجنة</t>
  </si>
  <si>
    <t>الادوية(الفارماكولوجي)</t>
  </si>
  <si>
    <t>Household medicine</t>
  </si>
  <si>
    <t>علم الامراض(الباثولوجي)</t>
  </si>
  <si>
    <t>امراض وجراحة ماحول الاسنان</t>
  </si>
  <si>
    <t>pyorrhea</t>
  </si>
  <si>
    <t xml:space="preserve">معالجة الاسنان </t>
  </si>
  <si>
    <t>Drugs and clinical plants</t>
  </si>
  <si>
    <t>Clinical pharmacy</t>
  </si>
  <si>
    <t>Clinical laboratory sciences</t>
  </si>
  <si>
    <t>القوى</t>
  </si>
  <si>
    <t>Powers</t>
  </si>
  <si>
    <t>Applicable mechanics</t>
  </si>
  <si>
    <t>هندسة الالكترونك والاتصالات</t>
  </si>
  <si>
    <t>القدرة والمكائن الكهربائية</t>
  </si>
  <si>
    <t>هندسة الطرق والنقل</t>
  </si>
  <si>
    <t>المواصلات</t>
  </si>
  <si>
    <t>Road engineering</t>
  </si>
  <si>
    <t>هندسة البيئة</t>
  </si>
  <si>
    <t>Environment engineering</t>
  </si>
  <si>
    <t>computer engineering</t>
  </si>
  <si>
    <t>علوم الجو</t>
  </si>
  <si>
    <t>Computer</t>
  </si>
  <si>
    <t>ادارة مكتب</t>
  </si>
  <si>
    <t>Office management</t>
  </si>
  <si>
    <t>ادارة استراتيجية</t>
  </si>
  <si>
    <t>Strategic administration</t>
  </si>
  <si>
    <t xml:space="preserve">طرائق تدريس القران </t>
  </si>
  <si>
    <t>علوم القران</t>
  </si>
  <si>
    <t>Quran methods of teaching</t>
  </si>
  <si>
    <t>الارشاد النفسي</t>
  </si>
  <si>
    <t xml:space="preserve">الارشاد </t>
  </si>
  <si>
    <t>Guidance</t>
  </si>
  <si>
    <t>Psychological guidance</t>
  </si>
  <si>
    <t>طرائق اللغة العربية</t>
  </si>
  <si>
    <t>طرائق الاجتماعيات</t>
  </si>
  <si>
    <t>Sociological methods</t>
  </si>
  <si>
    <t>طرائق الرياضيات</t>
  </si>
  <si>
    <t xml:space="preserve">التاريخ </t>
  </si>
  <si>
    <t>التربية الاسلامية</t>
  </si>
  <si>
    <t>Islamic education</t>
  </si>
  <si>
    <t>معلم الصف الاول</t>
  </si>
  <si>
    <t>First class teacher</t>
  </si>
  <si>
    <t xml:space="preserve">التربية الخاصة </t>
  </si>
  <si>
    <t>Special education</t>
  </si>
  <si>
    <t>طرائق تدريس الرياضيات</t>
  </si>
  <si>
    <t>طرائق تدريس العلوم</t>
  </si>
  <si>
    <t>طرائق تدريس الفنية</t>
  </si>
  <si>
    <t>Methods of  teaching artistry</t>
  </si>
  <si>
    <t>طرائق تدريس الاجتماعات</t>
  </si>
  <si>
    <t>sociologicals Method of teaching</t>
  </si>
  <si>
    <t>علم النفس العام</t>
  </si>
  <si>
    <t>General psychology</t>
  </si>
  <si>
    <t>Psychology</t>
  </si>
  <si>
    <t xml:space="preserve">الفلسفة </t>
  </si>
  <si>
    <t>اللغة الفرنسية وادابها</t>
  </si>
  <si>
    <t>French language and its literature</t>
  </si>
  <si>
    <t>الانثروبولوجي</t>
  </si>
  <si>
    <t>Anthropology</t>
  </si>
  <si>
    <t>العلاقات الدولية</t>
  </si>
  <si>
    <t>العلاقات الدولية والسياسة الخارجية</t>
  </si>
  <si>
    <t>International relation and foreign policy</t>
  </si>
  <si>
    <t>International relations</t>
  </si>
  <si>
    <t>Political sciences</t>
  </si>
  <si>
    <t>النظم السياسية والسياسات العامة</t>
  </si>
  <si>
    <t>Political systems and general policies</t>
  </si>
  <si>
    <t>جدول(17)</t>
  </si>
  <si>
    <t>Table (17)</t>
  </si>
  <si>
    <t xml:space="preserve"> Education</t>
  </si>
  <si>
    <t>جدول (18)</t>
  </si>
  <si>
    <t>جدول(19)</t>
  </si>
  <si>
    <t>Table (19)</t>
  </si>
  <si>
    <t>Anatomy and Histology &amp; embryology</t>
  </si>
  <si>
    <t>فيزياء طبية</t>
  </si>
  <si>
    <t>physic medical</t>
  </si>
  <si>
    <t>الجراحة وامراض اللثة</t>
  </si>
  <si>
    <t>تابع جدول (19)</t>
  </si>
  <si>
    <t>Table (19) con.</t>
  </si>
  <si>
    <t>ميكانيك تطبيقي</t>
  </si>
  <si>
    <t>Electronic and communication engineering</t>
  </si>
  <si>
    <t>Electrical engineeri</t>
  </si>
  <si>
    <t>Electrical power and machines</t>
  </si>
  <si>
    <t>Communication</t>
  </si>
  <si>
    <t>Science</t>
  </si>
  <si>
    <t>احصاء حياتي</t>
  </si>
  <si>
    <t>strategic management</t>
  </si>
  <si>
    <t>طرائق تدريس القران</t>
  </si>
  <si>
    <t xml:space="preserve">Methods of teaching Holly Quraan </t>
  </si>
  <si>
    <t>Educational  psychology</t>
  </si>
  <si>
    <t>Arabic language teching methods</t>
  </si>
  <si>
    <t>sociological science teaching methods</t>
  </si>
  <si>
    <t>Maths teaching method</t>
  </si>
  <si>
    <t xml:space="preserve">Arabic </t>
  </si>
  <si>
    <t xml:space="preserve">Basic education </t>
  </si>
  <si>
    <t>Psychological  and educational guidance</t>
  </si>
  <si>
    <t>Maths methods of teaching</t>
  </si>
  <si>
    <t>Arabic language teaching methods</t>
  </si>
  <si>
    <t>English language teaching methods</t>
  </si>
  <si>
    <t>Science teaching methods</t>
  </si>
  <si>
    <t>Arts teaching methods</t>
  </si>
  <si>
    <t xml:space="preserve">المكتبات والمعلومات </t>
  </si>
  <si>
    <t>Efrench language and its literature</t>
  </si>
  <si>
    <t>جدول(20)</t>
  </si>
  <si>
    <t>Table (20)</t>
  </si>
  <si>
    <t>جدول(21)</t>
  </si>
  <si>
    <t>Table (21)</t>
  </si>
  <si>
    <t>القسم</t>
  </si>
  <si>
    <t>هندسة البناء والانشاءات</t>
  </si>
  <si>
    <t>Building and construction engineering</t>
  </si>
  <si>
    <t>هندسة الليزر والالكترونيات البصرية</t>
  </si>
  <si>
    <t xml:space="preserve">Laser and optical electronics engineering </t>
  </si>
  <si>
    <t>السيطرة والنظم</t>
  </si>
  <si>
    <t>Predominance &amp; systematic</t>
  </si>
  <si>
    <t>الهندسة الكهروميكانيكية</t>
  </si>
  <si>
    <t>Electro-mechnics engineering</t>
  </si>
  <si>
    <t xml:space="preserve">هندسة الانتاج والمعادن </t>
  </si>
  <si>
    <t>Production and mineral engineering</t>
  </si>
  <si>
    <t>العلوم التطبيقية</t>
  </si>
  <si>
    <t>Applications sciences</t>
  </si>
  <si>
    <t>تكنولوجيا النفط</t>
  </si>
  <si>
    <t xml:space="preserve">Oil technological </t>
  </si>
  <si>
    <t>جدول (22)</t>
  </si>
  <si>
    <t>Table (22)</t>
  </si>
  <si>
    <t>جدول (23)</t>
  </si>
  <si>
    <t>Table (23)</t>
  </si>
  <si>
    <t xml:space="preserve">القسم </t>
  </si>
  <si>
    <t>الفرع</t>
  </si>
  <si>
    <t xml:space="preserve">     جدول  رقم   (        )</t>
  </si>
  <si>
    <t>construction engineering</t>
  </si>
  <si>
    <t>البناء وادارة المشاريع</t>
  </si>
  <si>
    <t>ادارة المشاريع</t>
  </si>
  <si>
    <t>Project management</t>
  </si>
  <si>
    <t>Building and project management</t>
  </si>
  <si>
    <t>مواد البناء</t>
  </si>
  <si>
    <t>Building materials</t>
  </si>
  <si>
    <t>هندسة الطرق والجسور</t>
  </si>
  <si>
    <t>جيوتكنيك</t>
  </si>
  <si>
    <t>Geotechnique</t>
  </si>
  <si>
    <t>Road and bridge engineering</t>
  </si>
  <si>
    <t>Road and transport engineering</t>
  </si>
  <si>
    <t>تصاميم وجسور</t>
  </si>
  <si>
    <t>layouts and bridges</t>
  </si>
  <si>
    <t xml:space="preserve">الهندسة الصحية والبئيية </t>
  </si>
  <si>
    <t>Health and environment engineering</t>
  </si>
  <si>
    <t>geometrics</t>
  </si>
  <si>
    <t>هندسة المياه والسدود</t>
  </si>
  <si>
    <t>الموارد المائية</t>
  </si>
  <si>
    <t>Water and dam engineering</t>
  </si>
  <si>
    <t>هندسة الجيوماتك</t>
  </si>
  <si>
    <t>Geometrics engineering</t>
  </si>
  <si>
    <t>GIS system</t>
  </si>
  <si>
    <t>تابع جدول(23)</t>
  </si>
  <si>
    <t>Table (23) con.</t>
  </si>
  <si>
    <t>هندسةالتصميم الحضري</t>
  </si>
  <si>
    <t>Urban design engineering</t>
  </si>
  <si>
    <t>هندسةالتصميم المعماري</t>
  </si>
  <si>
    <t>Architecture design engineering</t>
  </si>
  <si>
    <t>فلسفة في الهندسة المعمارية</t>
  </si>
  <si>
    <t>Phylosophy in architecture engineering</t>
  </si>
  <si>
    <t>تكنلوجيا العمارة</t>
  </si>
  <si>
    <t>architecture technology</t>
  </si>
  <si>
    <t>التبريد والتجميد</t>
  </si>
  <si>
    <t>التكييف والتجميد</t>
  </si>
  <si>
    <t>air conditioning and freezing</t>
  </si>
  <si>
    <t>Cooling and freezing</t>
  </si>
  <si>
    <t>Practical mechanics</t>
  </si>
  <si>
    <t xml:space="preserve">الحراريات </t>
  </si>
  <si>
    <t>Thermal</t>
  </si>
  <si>
    <t xml:space="preserve">Thermal </t>
  </si>
  <si>
    <t>القدرة الحرارية</t>
  </si>
  <si>
    <t>هندسة القدرة الكهربائية</t>
  </si>
  <si>
    <t>هندسة الاتصالات</t>
  </si>
  <si>
    <t>Communication engineering</t>
  </si>
  <si>
    <t>الهندسة الالكترونية</t>
  </si>
  <si>
    <t>الهندسة الالكترونية والاتصالات</t>
  </si>
  <si>
    <t>Telecommunication engineering</t>
  </si>
  <si>
    <t>Electoptics &amp; laser technical</t>
  </si>
  <si>
    <t xml:space="preserve">  Laser and electronic opticals engineering</t>
  </si>
  <si>
    <t>الليزر</t>
  </si>
  <si>
    <t>Laser</t>
  </si>
  <si>
    <t>البصريات الالكترونية</t>
  </si>
  <si>
    <t>Electronic opticals</t>
  </si>
  <si>
    <t>هندسة السيطرة والنظم</t>
  </si>
  <si>
    <t xml:space="preserve">هندسة السيطرة </t>
  </si>
  <si>
    <t>Predominance engineering</t>
  </si>
  <si>
    <t>Predominance &amp; systematic engineering</t>
  </si>
  <si>
    <t>هندسة الميكاترونكس</t>
  </si>
  <si>
    <t>Micatronicas engineering</t>
  </si>
  <si>
    <t>هندسة الحاسبات</t>
  </si>
  <si>
    <t xml:space="preserve">هندسة تكرير النفط والغاز </t>
  </si>
  <si>
    <t>Engineering of petrol refining and petrochemical industries</t>
  </si>
  <si>
    <t>Chemical processes engineering</t>
  </si>
  <si>
    <t>هندسة العمليات الكيمياوية</t>
  </si>
  <si>
    <t>Electromechanical engineering</t>
  </si>
  <si>
    <t>هندسة النظم الكهروميكانيكية</t>
  </si>
  <si>
    <t>Engineering of electromechanical systems</t>
  </si>
  <si>
    <t>هندسةالانتاج</t>
  </si>
  <si>
    <t>Production engineering</t>
  </si>
  <si>
    <t>Mineral and production engineering</t>
  </si>
  <si>
    <t xml:space="preserve">هندسة المعادن </t>
  </si>
  <si>
    <t>Mineral engineering</t>
  </si>
  <si>
    <t>الهندسة الصناعية</t>
  </si>
  <si>
    <t>Industrial engineering</t>
  </si>
  <si>
    <t>برامجيات النظم</t>
  </si>
  <si>
    <t>System software</t>
  </si>
  <si>
    <t>نظم المعلومات</t>
  </si>
  <si>
    <t>Information systems</t>
  </si>
  <si>
    <t>artificial intelligence</t>
  </si>
  <si>
    <t>امنية الحاسبات</t>
  </si>
  <si>
    <t>computer security</t>
  </si>
  <si>
    <t>تقنات الليزر والكهروبصريات</t>
  </si>
  <si>
    <t>Applicatory sciences</t>
  </si>
  <si>
    <t>فيزياء الليزر</t>
  </si>
  <si>
    <t>Laser physics</t>
  </si>
  <si>
    <t>علم المواد</t>
  </si>
  <si>
    <t>Material science</t>
  </si>
  <si>
    <t>تقانات المواد</t>
  </si>
  <si>
    <t>Material accuracy</t>
  </si>
  <si>
    <t>تقنيات احيائية</t>
  </si>
  <si>
    <t>Material technics</t>
  </si>
  <si>
    <t>الفيزياء التطبيقية</t>
  </si>
  <si>
    <t>physics applicatory</t>
  </si>
  <si>
    <t>الكيمياء التطبيقية</t>
  </si>
  <si>
    <t>Chemistry applicatory</t>
  </si>
  <si>
    <t>هندسة نفط</t>
  </si>
  <si>
    <t>جدول (24)</t>
  </si>
  <si>
    <t>Table (24)</t>
  </si>
  <si>
    <t>جدول(25)</t>
  </si>
  <si>
    <t>Table (25)</t>
  </si>
  <si>
    <t xml:space="preserve">هندسة الحاسوب </t>
  </si>
  <si>
    <t>Control and system engineering</t>
  </si>
  <si>
    <t>هندسة الانتاج والمعادن</t>
  </si>
  <si>
    <t>جدول(26)</t>
  </si>
  <si>
    <t>Table (26)</t>
  </si>
  <si>
    <t>جدول(27)</t>
  </si>
  <si>
    <t>Table (27)</t>
  </si>
  <si>
    <t>تصاميم جسور</t>
  </si>
  <si>
    <t>الهندسة الصحية البيئية</t>
  </si>
  <si>
    <t>Geometrics</t>
  </si>
  <si>
    <t>ادارة وتقنيات المياه والسدود</t>
  </si>
  <si>
    <t>management and techniques of water and dams</t>
  </si>
  <si>
    <t>نظم المعلومات الجغرافية</t>
  </si>
  <si>
    <t>هندسة التصميم الحضري</t>
  </si>
  <si>
    <t>هندسة التصميم المعماري</t>
  </si>
  <si>
    <t>تكنولوجيا العمارة</t>
  </si>
  <si>
    <t xml:space="preserve">الهندسة الكهربائية </t>
  </si>
  <si>
    <t>هندسة السيطرة</t>
  </si>
  <si>
    <t>Control engineering</t>
  </si>
  <si>
    <t>Mech-atronics engineering</t>
  </si>
  <si>
    <t xml:space="preserve">هندسة تكريرالنفط والغاز </t>
  </si>
  <si>
    <t xml:space="preserve">Engineering of Oil and gas refining </t>
  </si>
  <si>
    <t xml:space="preserve">هندسة تكرير النفط والصناعات البتروكيمياوية </t>
  </si>
  <si>
    <t>Engineering of oil refining and petrochemical industries</t>
  </si>
  <si>
    <t>هندسةالعمليات الكيمياوية</t>
  </si>
  <si>
    <t>Energy engineering</t>
  </si>
  <si>
    <t>electromechanical ngineering</t>
  </si>
  <si>
    <t>electromechanical system engineering</t>
  </si>
  <si>
    <t xml:space="preserve">هندسة الانتاج </t>
  </si>
  <si>
    <t>Production and minerals engineering</t>
  </si>
  <si>
    <t>هندسة المعادن</t>
  </si>
  <si>
    <t>تقنيات الليزر والكهروبصريات</t>
  </si>
  <si>
    <t>Physics of laser</t>
  </si>
  <si>
    <t>Applied science</t>
  </si>
  <si>
    <t>الفيزياءالتطبيقية</t>
  </si>
  <si>
    <t>Application physics</t>
  </si>
  <si>
    <t>Material  science</t>
  </si>
  <si>
    <t>تقنيات المواد</t>
  </si>
  <si>
    <t>Technic material</t>
  </si>
  <si>
    <t>Material technique</t>
  </si>
  <si>
    <t>Table (28)</t>
  </si>
  <si>
    <t>Philosophy</t>
  </si>
  <si>
    <t>Table (43)</t>
  </si>
  <si>
    <t xml:space="preserve">Medicine </t>
  </si>
  <si>
    <t>pharmaceutics</t>
  </si>
  <si>
    <t>Computer &amp; technological information</t>
  </si>
  <si>
    <t xml:space="preserve">الفقه </t>
  </si>
  <si>
    <t>Islamic legislation</t>
  </si>
  <si>
    <t>Table (45)</t>
  </si>
  <si>
    <t>الاشعة</t>
  </si>
  <si>
    <t>X-ray</t>
  </si>
  <si>
    <t xml:space="preserve">الجراحة العامة </t>
  </si>
  <si>
    <t>جراحة العيون</t>
  </si>
  <si>
    <t>Eyes surgery</t>
  </si>
  <si>
    <t>تداخل قسطاري</t>
  </si>
  <si>
    <t>الادوية والعلاجيات</t>
  </si>
  <si>
    <t>طب الاطفال</t>
  </si>
  <si>
    <t>Pediatrics</t>
  </si>
  <si>
    <t>Genycology and obstetrics</t>
  </si>
  <si>
    <t>علم الاجنة السريري</t>
  </si>
  <si>
    <t>Embryology Clinical</t>
  </si>
  <si>
    <t>الفسلجة الطبية</t>
  </si>
  <si>
    <t>Clinical physiology</t>
  </si>
  <si>
    <t>علوم الصيدلة</t>
  </si>
  <si>
    <t>pharmaceutics sciences</t>
  </si>
  <si>
    <t xml:space="preserve">التمريض </t>
  </si>
  <si>
    <t>Hydro-establishments</t>
  </si>
  <si>
    <t xml:space="preserve">طرق ومطارات </t>
  </si>
  <si>
    <t>materials engineering</t>
  </si>
  <si>
    <t>ميكانيك</t>
  </si>
  <si>
    <t>علوم الاغذية</t>
  </si>
  <si>
    <t>علوم الرياضيات</t>
  </si>
  <si>
    <t>الادارة واقتصاد</t>
  </si>
  <si>
    <t xml:space="preserve">ادارة الاعمال </t>
  </si>
  <si>
    <t>ادارة المستشفيات</t>
  </si>
  <si>
    <t>Hospital management</t>
  </si>
  <si>
    <t>التخطيط الاستراتيجي</t>
  </si>
  <si>
    <t>Projects evaluation</t>
  </si>
  <si>
    <t>تقويم مشاريع</t>
  </si>
  <si>
    <t>ادارة مصارف</t>
  </si>
  <si>
    <t>Banking &amp; finanicial sciences</t>
  </si>
  <si>
    <t xml:space="preserve">History </t>
  </si>
  <si>
    <t>الخاص</t>
  </si>
  <si>
    <t>Specific</t>
  </si>
  <si>
    <t>علوم القرآن الكريم</t>
  </si>
  <si>
    <t>Table (47)</t>
  </si>
  <si>
    <t>Table (49)</t>
  </si>
  <si>
    <t>الجراحة</t>
  </si>
  <si>
    <t xml:space="preserve">جراحة العيون </t>
  </si>
  <si>
    <t>Eye surgery</t>
  </si>
  <si>
    <t xml:space="preserve">منشات هيدروليكية </t>
  </si>
  <si>
    <t>علوم المالية والمصرفية</t>
  </si>
  <si>
    <t>Table (51)</t>
  </si>
  <si>
    <t xml:space="preserve">Agricultre </t>
  </si>
  <si>
    <t>الحقوق</t>
  </si>
  <si>
    <t>Univesity total</t>
  </si>
  <si>
    <t>Table (52)</t>
  </si>
  <si>
    <t>Medcine</t>
  </si>
  <si>
    <t xml:space="preserve">طب الاطفال </t>
  </si>
  <si>
    <t>Gynecology and obstetric</t>
  </si>
  <si>
    <t xml:space="preserve">طب المجتمع </t>
  </si>
  <si>
    <t>الجلدية</t>
  </si>
  <si>
    <t>Dermatology</t>
  </si>
  <si>
    <t>Civil medicine</t>
  </si>
  <si>
    <t xml:space="preserve">الهندسة الكيمياوية </t>
  </si>
  <si>
    <t>الاقتصاد والارشاد الزراعي</t>
  </si>
  <si>
    <t>Economy and agricultural guidance</t>
  </si>
  <si>
    <t>Horticultre and garden engineering</t>
  </si>
  <si>
    <t>Soil sciences and water resources</t>
  </si>
  <si>
    <t>Disease analyses</t>
  </si>
  <si>
    <t>علوم الحاسوب وتكنلوجيا المعلومات</t>
  </si>
  <si>
    <t xml:space="preserve">محاسبة </t>
  </si>
  <si>
    <t xml:space="preserve">الطبيعية </t>
  </si>
  <si>
    <t>Physical</t>
  </si>
  <si>
    <t>البشرية</t>
  </si>
  <si>
    <t>Human</t>
  </si>
  <si>
    <t>Educational and psycological sciences</t>
  </si>
  <si>
    <t xml:space="preserve">Methods of teaching </t>
  </si>
  <si>
    <t>Quraan Sciences</t>
  </si>
  <si>
    <t>Teaching methods of Holly Quraan and Islamic education</t>
  </si>
  <si>
    <t>philology basics</t>
  </si>
  <si>
    <t>Arbic literature</t>
  </si>
  <si>
    <t>Psycology and Educational</t>
  </si>
  <si>
    <t xml:space="preserve">اللغة </t>
  </si>
  <si>
    <t>Linguistics</t>
  </si>
  <si>
    <t>الادب</t>
  </si>
  <si>
    <t xml:space="preserve">القانون العام </t>
  </si>
  <si>
    <t>النظم  السياسية</t>
  </si>
  <si>
    <t>الفكر السياسية</t>
  </si>
  <si>
    <t>التربية البدنية وعلوم  الرياضة</t>
  </si>
  <si>
    <t>Philology and its basics</t>
  </si>
  <si>
    <t>علوم الحاسبات وتكنولوجيا المعلومات</t>
  </si>
  <si>
    <t>Table (54)</t>
  </si>
  <si>
    <t>Pysiology</t>
  </si>
  <si>
    <t>pediatrics</t>
  </si>
  <si>
    <t>Economy and agriculture guidance</t>
  </si>
  <si>
    <t>Organic</t>
  </si>
  <si>
    <t>Non-organic</t>
  </si>
  <si>
    <t>Mangement and economy</t>
  </si>
  <si>
    <t>محاسبة</t>
  </si>
  <si>
    <t>التايخ الحديث</t>
  </si>
  <si>
    <t>الطبيعية</t>
  </si>
  <si>
    <t>فقه واصوله</t>
  </si>
  <si>
    <t>اللغة</t>
  </si>
  <si>
    <t xml:space="preserve"> language</t>
  </si>
  <si>
    <t>Linguistic</t>
  </si>
  <si>
    <t xml:space="preserve">النظم السياسية </t>
  </si>
  <si>
    <t xml:space="preserve">الفكر السياسية </t>
  </si>
  <si>
    <t xml:space="preserve">العلاقات الدولية </t>
  </si>
  <si>
    <t>االتربية البدنية وعلوم الرياضة</t>
  </si>
  <si>
    <t>Table (55)</t>
  </si>
  <si>
    <t>Table (56)</t>
  </si>
  <si>
    <t xml:space="preserve">الاداب العربية </t>
  </si>
  <si>
    <t xml:space="preserve"> history</t>
  </si>
  <si>
    <t>Basics of religion</t>
  </si>
  <si>
    <t>العقيدة واصول الدين</t>
  </si>
  <si>
    <t xml:space="preserve">الشريعة </t>
  </si>
  <si>
    <t>Animal physiology</t>
  </si>
  <si>
    <t xml:space="preserve">Education </t>
  </si>
  <si>
    <t>Univesity Total</t>
  </si>
  <si>
    <t>Table (60)</t>
  </si>
  <si>
    <t>Clinical microbology</t>
  </si>
  <si>
    <t>التربية والموارد المائية</t>
  </si>
  <si>
    <t>Soil and water resources</t>
  </si>
  <si>
    <t>Sciences of computer and maths</t>
  </si>
  <si>
    <t xml:space="preserve">الاحصاء </t>
  </si>
  <si>
    <t xml:space="preserve">المالية والمصرفية </t>
  </si>
  <si>
    <t>Arabic languge</t>
  </si>
  <si>
    <t>English languge</t>
  </si>
  <si>
    <t>Table (62)</t>
  </si>
  <si>
    <t>اللغة والادب</t>
  </si>
  <si>
    <t>Table (63)</t>
  </si>
  <si>
    <t xml:space="preserve">الادارة والاقتصاد الرمادي </t>
  </si>
  <si>
    <t>AL-Ramadi management and economy</t>
  </si>
  <si>
    <t>التربية بنات</t>
  </si>
  <si>
    <t xml:space="preserve">القانون والعلوم السياسية </t>
  </si>
  <si>
    <t xml:space="preserve">Physical education </t>
  </si>
  <si>
    <t xml:space="preserve">العلوم الاسلامية الرمادي </t>
  </si>
  <si>
    <t>AL-Ramadi Islamic sciences</t>
  </si>
  <si>
    <t>Table (64)</t>
  </si>
  <si>
    <t xml:space="preserve">هندسة انشائية </t>
  </si>
  <si>
    <t xml:space="preserve">هندسة مواد انشائية </t>
  </si>
  <si>
    <t>الادارة والاقتصاد الرمادي</t>
  </si>
  <si>
    <t xml:space="preserve">الاقتصاد </t>
  </si>
  <si>
    <t>AL-Rumady management and economy</t>
  </si>
  <si>
    <t>Religious basics</t>
  </si>
  <si>
    <t>القانون والعلوم السياسية</t>
  </si>
  <si>
    <t>العلوم الاسلامية الرمادي</t>
  </si>
  <si>
    <t>Legislation and its basics</t>
  </si>
  <si>
    <t>AL-Rumady Islamic sciences</t>
  </si>
  <si>
    <t>Table (65)</t>
  </si>
  <si>
    <t>Table (66)</t>
  </si>
  <si>
    <t>Soil secience and water resources</t>
  </si>
  <si>
    <t>Computer and maths</t>
  </si>
  <si>
    <t>AL-Ramadi Management and economy</t>
  </si>
  <si>
    <t>Education for Man sciences</t>
  </si>
  <si>
    <t>Qura'an sciences</t>
  </si>
  <si>
    <t>Methods of teachingQura'an and islamic education</t>
  </si>
  <si>
    <t>Morphology for  education</t>
  </si>
  <si>
    <t xml:space="preserve">لغة </t>
  </si>
  <si>
    <t>ادب</t>
  </si>
  <si>
    <t>Law and political sciences</t>
  </si>
  <si>
    <t>Table (67)</t>
  </si>
  <si>
    <t>خاص</t>
  </si>
  <si>
    <t>Private</t>
  </si>
  <si>
    <t>Table (69)</t>
  </si>
  <si>
    <t>Table (71)</t>
  </si>
  <si>
    <t>طب اسنان</t>
  </si>
  <si>
    <t>Information technology</t>
  </si>
  <si>
    <t>الدراسات القرانية</t>
  </si>
  <si>
    <t>Qura'an studies</t>
  </si>
  <si>
    <t>Table (72)</t>
  </si>
  <si>
    <t>x Ray</t>
  </si>
  <si>
    <t xml:space="preserve">الفسلجة </t>
  </si>
  <si>
    <t>الفسلجة والفيزياء الطبية</t>
  </si>
  <si>
    <t>Physiology and medical pysics</t>
  </si>
  <si>
    <t>drug and venom</t>
  </si>
  <si>
    <t xml:space="preserve">drug </t>
  </si>
  <si>
    <t>الباطنية</t>
  </si>
  <si>
    <t>طب الطوارئ</t>
  </si>
  <si>
    <t>emergency medicine</t>
  </si>
  <si>
    <t>internal medicine</t>
  </si>
  <si>
    <t xml:space="preserve">الايكو </t>
  </si>
  <si>
    <t xml:space="preserve">احياء مجهرية فموية طبية </t>
  </si>
  <si>
    <t>dentistry</t>
  </si>
  <si>
    <t>العلوم التمريضية</t>
  </si>
  <si>
    <t>Nursing sciences</t>
  </si>
  <si>
    <t xml:space="preserve">الهندسة المدنية </t>
  </si>
  <si>
    <t>Building and construction</t>
  </si>
  <si>
    <t>الهندسة الصحية والبيئية</t>
  </si>
  <si>
    <t>Construction material engineering</t>
  </si>
  <si>
    <t>Applicable engineering</t>
  </si>
  <si>
    <t>Power</t>
  </si>
  <si>
    <t>الالكترونك والاتصالات</t>
  </si>
  <si>
    <t>الهندسة الكهركيمياوية</t>
  </si>
  <si>
    <t>كهروكيمياوي</t>
  </si>
  <si>
    <t>Electro-chemical</t>
  </si>
  <si>
    <t>Electo-chemical engineering</t>
  </si>
  <si>
    <t>بيئة</t>
  </si>
  <si>
    <t>enviroment</t>
  </si>
  <si>
    <t>enviromental engineering</t>
  </si>
  <si>
    <t>هندسة المواد المعدنية</t>
  </si>
  <si>
    <t>المعادن</t>
  </si>
  <si>
    <t>Minerals</t>
  </si>
  <si>
    <t>Mineral material engineering</t>
  </si>
  <si>
    <t>هندسة المواداللامعدنية</t>
  </si>
  <si>
    <t>البوليمر</t>
  </si>
  <si>
    <t>polymer</t>
  </si>
  <si>
    <t>Non-mineral material engineering</t>
  </si>
  <si>
    <t>Cyramic</t>
  </si>
  <si>
    <t>البرامجيات</t>
  </si>
  <si>
    <t>حاسبات</t>
  </si>
  <si>
    <t>Software</t>
  </si>
  <si>
    <t>الشبكات</t>
  </si>
  <si>
    <t>networks</t>
  </si>
  <si>
    <t>zoloogy</t>
  </si>
  <si>
    <t>الادلة الجنائية</t>
  </si>
  <si>
    <t>botany</t>
  </si>
  <si>
    <t>علم الارض التطبيقي</t>
  </si>
  <si>
    <t>Applied Geoscience</t>
  </si>
  <si>
    <t>science for women</t>
  </si>
  <si>
    <t>الادارة الصناعية</t>
  </si>
  <si>
    <t xml:space="preserve">تقييم مشاريع ودراسات الجدوى </t>
  </si>
  <si>
    <t>علم اللغة</t>
  </si>
  <si>
    <t>Lingustics</t>
  </si>
  <si>
    <t>human geography</t>
  </si>
  <si>
    <t>Social sciences teaching methods</t>
  </si>
  <si>
    <t>الرياضيات العامة</t>
  </si>
  <si>
    <t>General maths</t>
  </si>
  <si>
    <t>طرائق تدريس العلوم الاجتماعية</t>
  </si>
  <si>
    <t xml:space="preserve">طرائق تدريس العلوم </t>
  </si>
  <si>
    <t>Sciences teaching methods</t>
  </si>
  <si>
    <t>english language teaching methods</t>
  </si>
  <si>
    <t>علم الاجتماع</t>
  </si>
  <si>
    <t xml:space="preserve">القانون الجنائي </t>
  </si>
  <si>
    <t>الفنون التشكيلية</t>
  </si>
  <si>
    <t>Painting</t>
  </si>
  <si>
    <t>ceramics</t>
  </si>
  <si>
    <t>الفنون المسرحية</t>
  </si>
  <si>
    <t>التربية المسرحية</t>
  </si>
  <si>
    <t>theater education</t>
  </si>
  <si>
    <t>التربية الفنية</t>
  </si>
  <si>
    <t>التربية التشكيلية</t>
  </si>
  <si>
    <t>plastic education</t>
  </si>
  <si>
    <t>الدراسات القرآنية</t>
  </si>
  <si>
    <t>علوم القرآن</t>
  </si>
  <si>
    <t>Quran sciences</t>
  </si>
  <si>
    <t>Quran studies</t>
  </si>
  <si>
    <t>لغة القرآن واعجازه</t>
  </si>
  <si>
    <t xml:space="preserve">Quran language </t>
  </si>
  <si>
    <t>Table (73)</t>
  </si>
  <si>
    <t>Table (74)</t>
  </si>
  <si>
    <t>Dignostic rays</t>
  </si>
  <si>
    <t>Pharmology</t>
  </si>
  <si>
    <t xml:space="preserve">الاحياء المجهرية الطبية </t>
  </si>
  <si>
    <t>Emergency Medicine</t>
  </si>
  <si>
    <t>الهندسة البيئية والصحية</t>
  </si>
  <si>
    <t>environment and health engineering</t>
  </si>
  <si>
    <t>هندسة الكهرباء</t>
  </si>
  <si>
    <t>Electrone and communication</t>
  </si>
  <si>
    <t>الكهروكيماوي</t>
  </si>
  <si>
    <t>هندسة المواد المعدنيه</t>
  </si>
  <si>
    <t>Polymer</t>
  </si>
  <si>
    <t>Non-mineral engineering</t>
  </si>
  <si>
    <t xml:space="preserve">علوم الحياة  </t>
  </si>
  <si>
    <t>criminal Evidences</t>
  </si>
  <si>
    <t>Computer sciences</t>
  </si>
  <si>
    <t xml:space="preserve">الفيزياء </t>
  </si>
  <si>
    <t xml:space="preserve">علم اللغة </t>
  </si>
  <si>
    <t>الجغرافية العامة</t>
  </si>
  <si>
    <t>Educational psycology</t>
  </si>
  <si>
    <t>College university</t>
  </si>
  <si>
    <t>طرائق تدريس العلوم العامة</t>
  </si>
  <si>
    <t>General sciences teaching methods</t>
  </si>
  <si>
    <t>Theater education</t>
  </si>
  <si>
    <t>Plastic eduction</t>
  </si>
  <si>
    <t>لغة القران واعجازه</t>
  </si>
  <si>
    <t xml:space="preserve">  </t>
  </si>
  <si>
    <t>Table (75)</t>
  </si>
  <si>
    <t>Veterinary medicine</t>
  </si>
  <si>
    <t>Table (76)</t>
  </si>
  <si>
    <t xml:space="preserve">التربة والموارد المالية </t>
  </si>
  <si>
    <t>Agricultre</t>
  </si>
  <si>
    <t xml:space="preserve">المحاصيل  الحقلية </t>
  </si>
  <si>
    <t xml:space="preserve">البستنة وهندسة الحدائق </t>
  </si>
  <si>
    <t xml:space="preserve">الفسلجة والادوية </t>
  </si>
  <si>
    <t xml:space="preserve">الفسلجة الطبية </t>
  </si>
  <si>
    <t>الانسجة والتشريح</t>
  </si>
  <si>
    <t>Table (77)</t>
  </si>
  <si>
    <t>Table (78)</t>
  </si>
  <si>
    <t>Table (79)</t>
  </si>
  <si>
    <t xml:space="preserve">College </t>
  </si>
  <si>
    <t>Table (80)</t>
  </si>
  <si>
    <t>household and community medicine</t>
  </si>
  <si>
    <t>general surgy</t>
  </si>
  <si>
    <t>surgy</t>
  </si>
  <si>
    <t>Micropology</t>
  </si>
  <si>
    <t>الانشاءات</t>
  </si>
  <si>
    <t>engineering</t>
  </si>
  <si>
    <t>water resources</t>
  </si>
  <si>
    <t>projects management</t>
  </si>
  <si>
    <t>التربة والاسس</t>
  </si>
  <si>
    <t>soil and foundations</t>
  </si>
  <si>
    <t>البستنه وهندسه الحدائق</t>
  </si>
  <si>
    <t>الثروه الحيوانية</t>
  </si>
  <si>
    <t>microbology veterinary</t>
  </si>
  <si>
    <t>common diseases</t>
  </si>
  <si>
    <t>فيزياء الحالة الصلبة</t>
  </si>
  <si>
    <t>Solid status physics</t>
  </si>
  <si>
    <t>علوم الكيمياء</t>
  </si>
  <si>
    <t>biology</t>
  </si>
  <si>
    <t>الحاسوب</t>
  </si>
  <si>
    <t xml:space="preserve">Computer </t>
  </si>
  <si>
    <t xml:space="preserve"> geography</t>
  </si>
  <si>
    <t>psycological and educational guidance</t>
  </si>
  <si>
    <t>history teaching methods</t>
  </si>
  <si>
    <t>طرق تدريس اللغة العربية</t>
  </si>
  <si>
    <t>Linguistics and grammar</t>
  </si>
  <si>
    <t>الارشاد التربوي</t>
  </si>
  <si>
    <t>طرق تدريس التاريخ</t>
  </si>
  <si>
    <t>history</t>
  </si>
  <si>
    <t>حقوق الانسان والحريات العامة</t>
  </si>
  <si>
    <t>Human rights and public freedoms</t>
  </si>
  <si>
    <t>polotical sciences</t>
  </si>
  <si>
    <t>Table (81)</t>
  </si>
  <si>
    <t>Table (82)</t>
  </si>
  <si>
    <t xml:space="preserve">pediatric </t>
  </si>
  <si>
    <t>pediatric medicine</t>
  </si>
  <si>
    <t>Table (29)</t>
  </si>
  <si>
    <t>Information and communication engineering</t>
  </si>
  <si>
    <t>Applied biotechnologies</t>
  </si>
  <si>
    <t>اقتصاديات الاعمال</t>
  </si>
  <si>
    <t>Business echonomy</t>
  </si>
  <si>
    <t>المعهد العالي لتشخيص العقم والتقنيات المساعدة على الانجاب</t>
  </si>
  <si>
    <t>High institute for diagnosing infertility and technique assisting reproduction</t>
  </si>
  <si>
    <t>anatomy</t>
  </si>
  <si>
    <t>التشريح البشري</t>
  </si>
  <si>
    <t>Human anatomy</t>
  </si>
  <si>
    <t>الانسجة والاجنة</t>
  </si>
  <si>
    <t>Histology and embryology</t>
  </si>
  <si>
    <t xml:space="preserve">مجموع القسم </t>
  </si>
  <si>
    <t>الكيمياء السريرية</t>
  </si>
  <si>
    <t>Clinical chemistry</t>
  </si>
  <si>
    <t>الكيمياء الطبية</t>
  </si>
  <si>
    <t>Medical chemistry</t>
  </si>
  <si>
    <t>علم الامراض النسيجي (الهستوباثولوجي)</t>
  </si>
  <si>
    <t>Histopathology</t>
  </si>
  <si>
    <t>Diseases</t>
  </si>
  <si>
    <t>علم الدم(هيماثولوجي)</t>
  </si>
  <si>
    <t>Hymathology</t>
  </si>
  <si>
    <t xml:space="preserve">الاشعة التشخيصية </t>
  </si>
  <si>
    <t>X-Ray</t>
  </si>
  <si>
    <t>Mechani</t>
  </si>
  <si>
    <t xml:space="preserve">هندسة الالكترونيك والاتصالات </t>
  </si>
  <si>
    <t>Medical equipment engineering</t>
  </si>
  <si>
    <t xml:space="preserve">هندسة الليزر والالكترونيات البصرية </t>
  </si>
  <si>
    <t>Laser engineering</t>
  </si>
  <si>
    <t xml:space="preserve">الهندسة  الكيمياوية </t>
  </si>
  <si>
    <t>هندسة المعلومات والاتصالات</t>
  </si>
  <si>
    <t>هندسة الشبكات</t>
  </si>
  <si>
    <t>Net engineering</t>
  </si>
  <si>
    <t>Biological technique</t>
  </si>
  <si>
    <t xml:space="preserve">الرياضيات وتطبيقات الحاسوب </t>
  </si>
  <si>
    <t>Maths and computer applications</t>
  </si>
  <si>
    <t xml:space="preserve">الحاسوب </t>
  </si>
  <si>
    <t xml:space="preserve">اقتصاديات الاعمال </t>
  </si>
  <si>
    <t xml:space="preserve">ادارة الصيرفة والتمويل </t>
  </si>
  <si>
    <t>Rtment of banking &amp; finance</t>
  </si>
  <si>
    <t>Genera law</t>
  </si>
  <si>
    <t>الاستراتيجية</t>
  </si>
  <si>
    <t>Strategy</t>
  </si>
  <si>
    <t>العلاقات الاقتصادية الدولية</t>
  </si>
  <si>
    <t>Economic and international relations</t>
  </si>
  <si>
    <t xml:space="preserve">السياسة الدولية </t>
  </si>
  <si>
    <t>International policy</t>
  </si>
  <si>
    <t>Political systems and public policies</t>
  </si>
  <si>
    <t>علم الاجنة التطبيقي</t>
  </si>
  <si>
    <t xml:space="preserve">Embryology </t>
  </si>
  <si>
    <t>فلسجة التناسل التطبيقي</t>
  </si>
  <si>
    <t>Applied reproduction physiology</t>
  </si>
  <si>
    <t>فسلجة التناسل السريري</t>
  </si>
  <si>
    <t>التقنيات المختبرية المساعدة على الانجاب</t>
  </si>
  <si>
    <t>Laboratory teqniques assisting reproduction</t>
  </si>
  <si>
    <t>Clinical reproduction physiology</t>
  </si>
  <si>
    <t>Business economy</t>
  </si>
  <si>
    <t>Mechanic engineering</t>
  </si>
  <si>
    <t>communication</t>
  </si>
  <si>
    <t>Electrone and communication engineering</t>
  </si>
  <si>
    <t>Laser and optical electrone engineering</t>
  </si>
  <si>
    <t>فلسجة لتناسل التطبيقي</t>
  </si>
  <si>
    <t>Administration and economy</t>
  </si>
  <si>
    <t xml:space="preserve">التربية للعلوم الانسانية/ الطارمية </t>
  </si>
  <si>
    <t>Education for human sciences/ Al-Tarmiya</t>
  </si>
  <si>
    <t>Financial and banking and sciences</t>
  </si>
  <si>
    <t>مناهج وطرائق تدريس عامة</t>
  </si>
  <si>
    <t>العقيدة الاسلامية</t>
  </si>
  <si>
    <t>Islamic belief</t>
  </si>
  <si>
    <t>الحديث وعلومه</t>
  </si>
  <si>
    <t>Hadith and its sciences</t>
  </si>
  <si>
    <t xml:space="preserve">معهد المعلوماتية للدراسات العليا </t>
  </si>
  <si>
    <t>Informatin technology institute for high studies</t>
  </si>
  <si>
    <t>معهد المعلوماتية للدراسات العليا</t>
  </si>
  <si>
    <t>هندسة البرامجيات</t>
  </si>
  <si>
    <t>Software engineering</t>
  </si>
  <si>
    <t>تقنية مواقع الشبكة</t>
  </si>
  <si>
    <t>مواقع الشبكة</t>
  </si>
  <si>
    <t>Net websites</t>
  </si>
  <si>
    <t>Net website technology</t>
  </si>
  <si>
    <t>Table (41)</t>
  </si>
  <si>
    <t>دكتوراه (البورد العراقي)</t>
  </si>
  <si>
    <t>Doctorate (Iraqi board)</t>
  </si>
  <si>
    <t>المجلس العراقي للاختصاصات الطبية</t>
  </si>
  <si>
    <t xml:space="preserve">Iraqi board for medical specialization </t>
  </si>
  <si>
    <t>جدول (42)</t>
  </si>
  <si>
    <t>Table (42)</t>
  </si>
  <si>
    <t>المجلس</t>
  </si>
  <si>
    <t>Board</t>
  </si>
  <si>
    <t>Doctorate (Iraqi Board)</t>
  </si>
  <si>
    <t>المجلس العراقي لعلم الامراض</t>
  </si>
  <si>
    <t>علم الامراض/امراض الدم</t>
  </si>
  <si>
    <t>Pathology/blood diseases</t>
  </si>
  <si>
    <t>Iraqi board of pathology</t>
  </si>
  <si>
    <t>علم الامراض/النسيج المرضي</t>
  </si>
  <si>
    <t>Geology/clinical chemistry</t>
  </si>
  <si>
    <t>علم الارض/الاحياء المجهرية</t>
  </si>
  <si>
    <t>Geology/mcropic living organisms</t>
  </si>
  <si>
    <t>امراض الكلى اطفال</t>
  </si>
  <si>
    <t>Kidney disease for children</t>
  </si>
  <si>
    <t>المجلس العراقي للجراحة البولية</t>
  </si>
  <si>
    <t>امراض الكلى بالغين</t>
  </si>
  <si>
    <t>Kidney disease for adults</t>
  </si>
  <si>
    <t>Iraqi board of urinary surgery</t>
  </si>
  <si>
    <t>المجلس العراقي لجراحة الجهازالهضمي</t>
  </si>
  <si>
    <t>امراض الجهاز الهضمي</t>
  </si>
  <si>
    <t>digestive system diseases</t>
  </si>
  <si>
    <t>Iraqi board of digestive system</t>
  </si>
  <si>
    <t>المجلس العراقي للطب الباطني</t>
  </si>
  <si>
    <t>امراض الجهاز التنفسي</t>
  </si>
  <si>
    <t xml:space="preserve">Breathing system diseases </t>
  </si>
  <si>
    <t>Iraqi board for internal medicine</t>
  </si>
  <si>
    <t>امراض المفاصل/مسار واحد</t>
  </si>
  <si>
    <t>Podagra/one path</t>
  </si>
  <si>
    <t>امراض المفاصل/اختصاص دقيق</t>
  </si>
  <si>
    <t>Podagra/specialization</t>
  </si>
  <si>
    <t>امراض الدم السريري اطفال</t>
  </si>
  <si>
    <t>Child clinical blood diseases</t>
  </si>
  <si>
    <t>امراض الدم السريري بالغين/مسار واحد</t>
  </si>
  <si>
    <t>Clinical blood diseases for adults/one path</t>
  </si>
  <si>
    <t>امراض الغدد الصماء والسكري للاطفال</t>
  </si>
  <si>
    <t>Endocrine disease and juvenile diabetes</t>
  </si>
  <si>
    <t>امراض الغدد الصماء والسكري للبالغين</t>
  </si>
  <si>
    <t>Endocrine disease and diabetes for adults</t>
  </si>
  <si>
    <t>المجلس العراقي للامراض الجلدية والزهرية</t>
  </si>
  <si>
    <t>الامراض الجلدية والزهرية</t>
  </si>
  <si>
    <t>Dermatosis diseass</t>
  </si>
  <si>
    <t xml:space="preserve">Iraqi board of dermatosis and syphilis
 </t>
  </si>
  <si>
    <t>المجلس العراقي لطب الاطفال</t>
  </si>
  <si>
    <t xml:space="preserve">Iraqi board for pediatrics </t>
  </si>
  <si>
    <t>Iraqi board of pediatrics surgery</t>
  </si>
  <si>
    <t>المجلس العراقي لطب الاسرة والمجتمع</t>
  </si>
  <si>
    <t>community medicine</t>
  </si>
  <si>
    <t>Iraqi board for household and community medicine</t>
  </si>
  <si>
    <t>المجلس العراقي لطب وجراحة العيون</t>
  </si>
  <si>
    <t>طب وجراحة العيون</t>
  </si>
  <si>
    <t>Eye medicine and surgey</t>
  </si>
  <si>
    <t>Iraqi board of eye medicine and surgey</t>
  </si>
  <si>
    <t xml:space="preserve">المجلس العراقي لطب الجملة العصبية </t>
  </si>
  <si>
    <t>طب الجملة العصبية</t>
  </si>
  <si>
    <t>Nerve medicine</t>
  </si>
  <si>
    <t>Iraqi board of nerve surgery</t>
  </si>
  <si>
    <t>Iraqi board for pathology</t>
  </si>
  <si>
    <t>المجلس العراقي للطب النفسي</t>
  </si>
  <si>
    <t>الطب النفسي</t>
  </si>
  <si>
    <t>psychiatry</t>
  </si>
  <si>
    <t>Iraqi board for psychiatry</t>
  </si>
  <si>
    <t>المجلس العراقي للجراحة العامة</t>
  </si>
  <si>
    <t>طب الاورام</t>
  </si>
  <si>
    <t>Oncology</t>
  </si>
  <si>
    <t xml:space="preserve">Iraqi board for general surgery </t>
  </si>
  <si>
    <t>surgery</t>
  </si>
  <si>
    <t>المجلس العراقي لجراحة الانف والاذن والحنجرة</t>
  </si>
  <si>
    <t>جراحةالانف والاذن والحنجرة</t>
  </si>
  <si>
    <t xml:space="preserve"> noze, ear and throat surgery</t>
  </si>
  <si>
    <t>Iraqi board for noze, ear and throat surgery</t>
  </si>
  <si>
    <t>المجلس العراقي لجراحة الوجه والفكين</t>
  </si>
  <si>
    <t xml:space="preserve">Iraqi board forMaxillofacial surgery </t>
  </si>
  <si>
    <t>المجلس العراقي لجراحة العظام والكسور</t>
  </si>
  <si>
    <t xml:space="preserve"> Bone surgery</t>
  </si>
  <si>
    <t>Iraqi board forbone surgery</t>
  </si>
  <si>
    <t xml:space="preserve">المجلس العراقي للجراحة التقويمية                </t>
  </si>
  <si>
    <t>الجراحة التقويمية</t>
  </si>
  <si>
    <t>Bone correction surgery</t>
  </si>
  <si>
    <t xml:space="preserve">Iraqi board for bone correction </t>
  </si>
  <si>
    <t>الجراحة البولية</t>
  </si>
  <si>
    <t>Urinary surgery</t>
  </si>
  <si>
    <t>Iraqi board for urinary surgery</t>
  </si>
  <si>
    <t>جراحة الجملة العصبية</t>
  </si>
  <si>
    <t>Nerve surgery</t>
  </si>
  <si>
    <t>raqi board fo nerve medicine</t>
  </si>
  <si>
    <t>جراحة الجهاز الهضمي</t>
  </si>
  <si>
    <t>digestive system surgery</t>
  </si>
  <si>
    <t>Iraqi board for digestive system surgery</t>
  </si>
  <si>
    <t>المجلس العراقي لجراحة الاطفال</t>
  </si>
  <si>
    <t>جراحة الاطفال</t>
  </si>
  <si>
    <t>pediatrics surgery</t>
  </si>
  <si>
    <t>Iraqi board for pediatrics surgery</t>
  </si>
  <si>
    <t>المجلس العراقي لجراحة الصدر والقلب والاوعية</t>
  </si>
  <si>
    <t>جراحة الصدر والقلب والاوعية الدموية</t>
  </si>
  <si>
    <t>Chest, heart and blood vessels surgery</t>
  </si>
  <si>
    <t>Iraqi board for chest, heart and blood vessels surgery</t>
  </si>
  <si>
    <t>المجلس العراقي للنسائية والتوليد</t>
  </si>
  <si>
    <t>Iraqi board for Gynecology and obstetrics</t>
  </si>
  <si>
    <t>المجلس العراقي للاشعة التشخيصية</t>
  </si>
  <si>
    <t>Diagnostic x-ray</t>
  </si>
  <si>
    <t>Iraqi board for diagnostic x-ray</t>
  </si>
  <si>
    <t>المجلس العراقي للتخدير</t>
  </si>
  <si>
    <t>Iraqi board for anesthesia</t>
  </si>
  <si>
    <t>صيدلة سرير ية</t>
  </si>
  <si>
    <t>Iraqi board for general surgery</t>
  </si>
  <si>
    <t>عوق عصبي اطفال</t>
  </si>
  <si>
    <t>Children nervous disability</t>
  </si>
  <si>
    <t>Child nervous disability</t>
  </si>
  <si>
    <t>الفسلجه العصبيه</t>
  </si>
  <si>
    <t>جدول (43)</t>
  </si>
  <si>
    <t>علم الامراض/طب العدلي</t>
  </si>
  <si>
    <t>المجلس العراقي لامراض القلب</t>
  </si>
  <si>
    <t>امراض القلب اطفال</t>
  </si>
  <si>
    <t>امراض القلب بالغين</t>
  </si>
  <si>
    <t>امراض الدم السريري بالغين/اختصاص دقيق</t>
  </si>
  <si>
    <t>جزيئي</t>
  </si>
  <si>
    <t>هندسة الطب الحياتي</t>
  </si>
  <si>
    <t>هندسة العمارة</t>
  </si>
  <si>
    <t>الاتصالات الحديثة</t>
  </si>
  <si>
    <t>مقارنة الاديان</t>
  </si>
  <si>
    <t>اللغة وادابها</t>
  </si>
  <si>
    <t>طرائق تدريس القران الكريم</t>
  </si>
  <si>
    <t>Pathology/pathological  tissue</t>
  </si>
  <si>
    <t>امراض الصرع</t>
  </si>
  <si>
    <t>العناية المركزة</t>
  </si>
  <si>
    <t>الفلك والفضاء</t>
  </si>
  <si>
    <t>Astronomy and Space</t>
  </si>
  <si>
    <t>العلوم التربويه والنفسية</t>
  </si>
  <si>
    <t>Machanical engineering</t>
  </si>
  <si>
    <t>Table (31)</t>
  </si>
  <si>
    <t>Table (33)</t>
  </si>
  <si>
    <t>Table (34)</t>
  </si>
  <si>
    <t>forensic medicine</t>
  </si>
  <si>
    <t>molecuiar</t>
  </si>
  <si>
    <t>molecular</t>
  </si>
  <si>
    <t>engineering of life medicine</t>
  </si>
  <si>
    <t>Table (44)</t>
  </si>
  <si>
    <t>Table (44) con.</t>
  </si>
  <si>
    <t>Table (46)</t>
  </si>
  <si>
    <t xml:space="preserve">Management and economy/ AL-Ramadi </t>
  </si>
  <si>
    <t xml:space="preserve"> Islamic sciences/AL-Ramadi</t>
  </si>
  <si>
    <t xml:space="preserve"> Management and economy</t>
  </si>
  <si>
    <t>تكنولوجيا المعلومات</t>
  </si>
  <si>
    <t>Physical education and sport sciences</t>
  </si>
  <si>
    <t>Catheterization</t>
  </si>
  <si>
    <t>applicative</t>
  </si>
  <si>
    <t>Animal Production</t>
  </si>
  <si>
    <t>Local administration</t>
  </si>
  <si>
    <t>Banking and Financial Sciences</t>
  </si>
  <si>
    <t>Roads and Airports</t>
  </si>
  <si>
    <t>Veterinary Medicinery</t>
  </si>
  <si>
    <t>projects Evaluation</t>
  </si>
  <si>
    <t>Creed and the fundamentals of religion</t>
  </si>
  <si>
    <t>Community Medicine</t>
  </si>
  <si>
    <t>household Medicine</t>
  </si>
  <si>
    <t>Structural Engineering</t>
  </si>
  <si>
    <t>Education for  human sciences</t>
  </si>
  <si>
    <t xml:space="preserve">Law </t>
  </si>
  <si>
    <t>Medical oral microscopy</t>
  </si>
  <si>
    <t>Histology Medicine</t>
  </si>
  <si>
    <t>Medical physiology</t>
  </si>
  <si>
    <t>Physiology and drugs</t>
  </si>
  <si>
    <t>Architecture  engineering</t>
  </si>
  <si>
    <t>language and literature</t>
  </si>
  <si>
    <t>Quran science islamic education</t>
  </si>
  <si>
    <t>Quran science</t>
  </si>
  <si>
    <t>Methods of teaching the holy quran</t>
  </si>
  <si>
    <t>religion comparison</t>
  </si>
  <si>
    <t>Intensive care</t>
  </si>
  <si>
    <t xml:space="preserve">Heart disease for children </t>
  </si>
  <si>
    <t>Heart disease for adults</t>
  </si>
  <si>
    <t xml:space="preserve">Clinical Hematology for Adult </t>
  </si>
  <si>
    <t>pathology/forensic medicine</t>
  </si>
  <si>
    <t>Epilepsy</t>
  </si>
  <si>
    <t>الهيئة العراقية للحاسبات والمعلوماتية</t>
  </si>
  <si>
    <t>Iraqi computer and informatics authority</t>
  </si>
  <si>
    <t xml:space="preserve">المجلس </t>
  </si>
  <si>
    <t>Table (48)</t>
  </si>
  <si>
    <t>جدول (  49  )</t>
  </si>
  <si>
    <t>Table (50)</t>
  </si>
  <si>
    <t>جدول (  51  )</t>
  </si>
  <si>
    <t>Table (123)</t>
  </si>
  <si>
    <t>Table (124)</t>
  </si>
  <si>
    <t>Table (125)</t>
  </si>
  <si>
    <t>Table (126)</t>
  </si>
  <si>
    <t>Table (127)</t>
  </si>
  <si>
    <t>Table (128)</t>
  </si>
  <si>
    <t>Table (129)</t>
  </si>
  <si>
    <t>Table (130)</t>
  </si>
  <si>
    <t>Table (131)</t>
  </si>
  <si>
    <t>Table (132)</t>
  </si>
  <si>
    <t>Table (133)</t>
  </si>
  <si>
    <t>Table (134)</t>
  </si>
  <si>
    <t>Table (135)</t>
  </si>
  <si>
    <t>Table (136)</t>
  </si>
  <si>
    <t>الموصل</t>
  </si>
  <si>
    <t>نينوى</t>
  </si>
  <si>
    <t xml:space="preserve"> project management</t>
  </si>
  <si>
    <t>cooling &amp; freezing</t>
  </si>
  <si>
    <t>zoology</t>
  </si>
  <si>
    <t>Medical Device Engineering</t>
  </si>
  <si>
    <t>Soil and water technologies</t>
  </si>
  <si>
    <t>Pathological analyzes</t>
  </si>
  <si>
    <t>القسم الأول– جداول تجميعية</t>
  </si>
  <si>
    <t>جامعـــــــــــــــة  بغــــــــــــداد</t>
  </si>
  <si>
    <t>الجامعــــــــــــة المستنصـــرية</t>
  </si>
  <si>
    <t>الجامعــــــــــــة التكنولوجيـــــة</t>
  </si>
  <si>
    <t>جامعـــــــــــــــة النهــــــــرين</t>
  </si>
  <si>
    <t>الجامعـــــــــــــــة العراقية</t>
  </si>
  <si>
    <t>الهيئة العراقية  للإتصالات والمعلوماتية</t>
  </si>
  <si>
    <t>جامعـــــــــــــــة  البصــــــــــرة</t>
  </si>
  <si>
    <t>جامعـــــــــــــــة الكوفــــــــــــة</t>
  </si>
  <si>
    <t>جامعـــــــــــــــة  تكــــريـــــــت</t>
  </si>
  <si>
    <t>جامعـــــــــــــــة  سامراء</t>
  </si>
  <si>
    <t>جامعـــــــــــــــة  القادســــــــية</t>
  </si>
  <si>
    <t>جامعـــــــــــــــة  الانبـــــــــــار</t>
  </si>
  <si>
    <t>جامعـــــــــــــــة  الفلوجة</t>
  </si>
  <si>
    <t>جامعـــــــــــــــة  بـــابــــــــــــل</t>
  </si>
  <si>
    <t>جامعـــــــــــــــة  ديــــالــــــــى</t>
  </si>
  <si>
    <t>جامعـــــــــــــــة كربـــــــــــلاء</t>
  </si>
  <si>
    <t>جامعـــــــــــــــة  ذي قــــــــــار</t>
  </si>
  <si>
    <t>جامعـــــــــــــــة  سومر</t>
  </si>
  <si>
    <t>جامعـــــــــــــــة واســــــــــــط</t>
  </si>
  <si>
    <t>جامعـــــــــــــــة  كــــركـــــــوك</t>
  </si>
  <si>
    <t>جامعة ميســـــان</t>
  </si>
  <si>
    <t>جامعـــــــــة  المــثنــــــى</t>
  </si>
  <si>
    <t xml:space="preserve">الجامعة التقنية _ المنطقة الشمالية </t>
  </si>
  <si>
    <t>الجامعة التقنية _ المنطقة الوسطى</t>
  </si>
  <si>
    <t>الجامعة التقنية _الفرات الاوسط</t>
  </si>
  <si>
    <t>الجامعة التقنية _ المنطقة الجنوبية</t>
  </si>
  <si>
    <t>جدول (54)</t>
  </si>
  <si>
    <t>جدول (55)</t>
  </si>
  <si>
    <t>موصل</t>
  </si>
  <si>
    <t>عدد الطلبة المقبولين  في الدراسات العليا  في الجامعات العراقية موزعين حسب الجامعة  والشهادة والجنس للعام الدراسي 2017 / 2018</t>
  </si>
  <si>
    <t>Number of students admitted to high studies in Iraqi universities distributed by university, certificate and sex for academic year 2017/2018</t>
  </si>
  <si>
    <t>عدد الطلبة الموجودين  في الدراسات العليا  في الجامعات  العراقية موزعين حسب الجامعة  والشهادة  والجنس للعام الدراسي 2017 / 2018</t>
  </si>
  <si>
    <t xml:space="preserve">Number of students enrolled to high studies in Iraqi universities distributed by university, certificate and sex for academicl year 2017/2018 </t>
  </si>
  <si>
    <t xml:space="preserve">Number of students enrolled to high studies in Iraqi universities distributed by university, nationality  and sex for academic year 2017/2018 </t>
  </si>
  <si>
    <t>عدد الطلبة الموجودين في الدراسات العليا  في الجامعات العراقية موزعين حسب الجامعة  والجنسية والجنس للعام الدراسي 2017 / 2018</t>
  </si>
  <si>
    <t xml:space="preserve">Number of students  enrolled to high studies in Iraqi universities distributed by universityto ,nationality and sex for academic   year 2017/2018 </t>
  </si>
  <si>
    <t>امراض حيوانات صغيرة</t>
  </si>
  <si>
    <t>دبلوم الامن الوطني</t>
  </si>
  <si>
    <t>التشخص الفمي</t>
  </si>
  <si>
    <t>عيون</t>
  </si>
  <si>
    <t xml:space="preserve">عدد الطلبة العراقيين الموجودين في الدراسات العليا موزعين حسب الكلية والشهادة والجنس في جامعة بغداد للعام الدراسي 2017 / 2018 </t>
  </si>
  <si>
    <t>Number of Iraqi students enrolled in high studies distributed by college, certificate and sex in Baghdad University for academic  year 2017/2018</t>
  </si>
  <si>
    <t>Number of Arap students admitted to high studies distributed by college, department, specialization, certificate and sex in Baghdad University for academic year 2017/2018</t>
  </si>
  <si>
    <t xml:space="preserve">عدد الطلبة العرب الموجودين في الدراسات العليا موزعين حسب الكلية والشهادة والجنس في جامعة بغداد للعام الدراسي 2017 / 2018 </t>
  </si>
  <si>
    <t>Number of ِArab students enrolled in high studies distributed by college, certificate and sex in Baghdad University for academic  year 2017/2018</t>
  </si>
  <si>
    <t>وراثة</t>
  </si>
  <si>
    <t>هندسة عمليات التصنيع المؤتمت</t>
  </si>
  <si>
    <t xml:space="preserve">عدد الطلبة العرب الموجودين في الدراسات العليا موزعين حسب الكلية والقسم والاختصاص والشهادة والجنس في جامعة بغداد للعام الدراسي 2017 / 2018 </t>
  </si>
  <si>
    <t>Number of Arab students enrolled in high studies distributed by college, department, specialization , certificate and sex in Baghdad University for academic  year 2017/2018</t>
  </si>
  <si>
    <t xml:space="preserve">عدد الطلبة العراقيين المقبولين في الدراسات العليا موزعين حسب الكلية والشهادة والجنس في الجامعة المستنصرية للعام الدراسي 2017 / 2018 </t>
  </si>
  <si>
    <t>Number of Iraqi students admitted to high studies distributed by college, certificate and sex in AL-Mustansiria University for academic year 2017/2018</t>
  </si>
  <si>
    <t xml:space="preserve">عدد الطلبة العراقيين المقبولين في الدراسات العليا موزعين حسب الكلية والقسم والاختصاص والشهادة والجنس في الجامعة  المستنصرية للعام الدراسي 2017 / 2018  </t>
  </si>
  <si>
    <t>Number of Iraqi students admitted to high studies distributed by college, department, certificate and sex in AL-Mustansiria University for academic year 2017/2018</t>
  </si>
  <si>
    <t>علوم صيدلة</t>
  </si>
  <si>
    <t xml:space="preserve"> عدد الطلبة االعراقيين الموجودين في الدراسات العليا موزعين حسب الكلية والشهادة والجنس في الجامعة المستنصرية للعام الدراسي 2017 / 2018</t>
  </si>
  <si>
    <t>Number of Iraqi students enrolled in high studies distributed by college, certificate and sex in AL-Mustansiria University for academic year 2017/2018</t>
  </si>
  <si>
    <t xml:space="preserve"> عدد الطلبة العرب الموجودين في الدراسات العليا موزعين حسب الكلية والشهادة والجنس في الجامعة المستنصرية للعام الدراسي 2017 / 2018</t>
  </si>
  <si>
    <t>Number of Arab students enrolled in high studies distributed by college, certificate and sex in  AL- Mustansiria University for academic year 2017/2018</t>
  </si>
  <si>
    <t xml:space="preserve">عدد الطلبة العراقيين الموجودين في الدراسات العليا موزعين حسب الكلية والقسم والاختصاص والشهادة والجنس في الجامعة المستنصرية للعام الدراسي 2017 / 2018 </t>
  </si>
  <si>
    <t>Number of Iraqi students enrolled in high studies distributed by college, department, certificate and sex in AL-Mustansiria University for academic year 2017/2018</t>
  </si>
  <si>
    <t>علم الامراض والطب العدلي</t>
  </si>
  <si>
    <t xml:space="preserve">عدد الطلبة العرب الموجودين في الدراسات العليا موزعين حسب الكلية والقسم والاختصاص والشهادة والجنس في الجامعة المستنصرية للعام الدراسي 2017 / 2018 </t>
  </si>
  <si>
    <t>Number of Arab Iraqi students enrolled in high studies distributed by college, department, certificate and sex in AL-Mustansiria University for academic year 2017/2018</t>
  </si>
  <si>
    <t>عدد الطلبة العرب المقبولين في الدراسات العليا  موزعين حسب القسم والشهادة والجنس في الجامعة التكنولوجية للعام الدراسي 2017 / 2018</t>
  </si>
  <si>
    <t>Number of Arab students admitted to high studies distributed by department, certificate and sex in the University of Technology for academic year 2017/2018</t>
  </si>
  <si>
    <t xml:space="preserve">عدد الطلبة العراقيين المقبولين في الدراسات العليا موزعين حسب القسم  والفرع والاختصاص والشهادة  والجنس في الجامعة التكنولوجية للعام الدراسي 2017 / 2018 </t>
  </si>
  <si>
    <t>Number of Iraqi students admitted to high studies distributed by college, department, specialisation, certificate and sex in the University of Technology for academic year 2017/2018</t>
  </si>
  <si>
    <t>العلوم النطبيقية</t>
  </si>
  <si>
    <t xml:space="preserve">عدد الطلبة العرب المقبولين في الدراسات العليا موزعين حسب القسم  والفرع والاختصاص والشهادة  والجنس في الجامعة التكنولوجية للعام الدراسي 2017 / 2018 </t>
  </si>
  <si>
    <t>Number of Arab students admitted to high studies distributed by college, department, specialisation, certificate and sex in the University of Technology for academic year 2017/2018</t>
  </si>
  <si>
    <t xml:space="preserve">عدد الطلبة العراقيين الموجودين في الدراسات العليا موزعين حسب القسم والشهادة والجنس في الجامعة التكنولوجية للعام الدراسي 2017 / 2018 </t>
  </si>
  <si>
    <t>Number of Iraqi students enrolled in high studies distributed by college, certificate and sex in the University of  Technology for academic year 2017/2018</t>
  </si>
  <si>
    <t xml:space="preserve">عدد الطلبة العرب الموجودين في الدراسات العليا موزعين حسب القسم  والشهادة والجنس في الجامعة التكنولوجية للعام الدراسي 2017 / 2018 </t>
  </si>
  <si>
    <t>Number of Arab students enrolled in high studies distributed by college, certificate and sex in the University of  Technology for academic year 2017/2018</t>
  </si>
  <si>
    <t xml:space="preserve">عدد الطلبة العراقيين الموجودين في الدراسات العليا موزعين حسب  القسم  والفرع  والاختصاص والشهادة والجنس في الجامعة التكنولوجية للعام الدراسي 2017 / 2018 </t>
  </si>
  <si>
    <t>Number of Iraqi students enrolled high studies distributed by college, department, specification, certificate,  and sex in the University of  Technology for academic year 2017/2018</t>
  </si>
  <si>
    <t>هندسة حماية القدرة الكهربائية</t>
  </si>
  <si>
    <t xml:space="preserve">عدد الطلبة العرب الموجودين في الدراسات العليا موزعين حسب القسم والفرع  والاختصاص والشهادة والجنس في الجامعة التكنولوجية للعام الدراسي 2017 / 2018 </t>
  </si>
  <si>
    <t>Number of Arab students enrolled in high studies distributed by college, department, specification, certificate,  and sex in the University of  Technology for academic year 2017/2018</t>
  </si>
  <si>
    <t>عدد الطلبة العراقيين المقبولين في الدراسات العليا موزعين حسب الكلية والشهادة والجنس في جامعة النهرين للعام الدراسي 2018/2017</t>
  </si>
  <si>
    <t>Number of Iraqi students admitted to high studies distributed by college, certificate, and sex in AL-Nahrein University for school year 2017/2018</t>
  </si>
  <si>
    <t>جنائي</t>
  </si>
  <si>
    <t>دولي عام</t>
  </si>
  <si>
    <t>personal Iaw</t>
  </si>
  <si>
    <t>Number of Arab students enrolled in high studies distributed by college, department, certificate, and sex in AL-Nahrein University for school year 2017/2018</t>
  </si>
  <si>
    <t>عدد الطلبة العراقيين الموجودين في الدراسات العليا موزعين حسب الكلية والشهادة والجنس في جامعة النهرين للعام الدراسي 2018/2017</t>
  </si>
  <si>
    <t>Number of Iraqi students enrolled  to high studies distributed by college, certificate, and sex in AL-Nahrein University for school year 2017/2018</t>
  </si>
  <si>
    <t>Number of Arab students enrolled in high studies distributed by college, certificate, and sex in AL-Nahrein University for school year 2017/2018</t>
  </si>
  <si>
    <t>Number of Iraqi students enrolled in high studies distributed by college, certificate, and sex in AL-Nahrein University for school year 2017/2018</t>
  </si>
  <si>
    <t>عدد الطلبة العراقيين المقبولين في الدراسات العليا موزعين حسب الكلية والشهادة والجنس في الجامعة العراقية للعام الدراسي 2017 / 2018</t>
  </si>
  <si>
    <t>Number of Iraqi students admitted to high studies distributed by college, certificate, and sex in AL-Iraqia University for school year 2017/2018</t>
  </si>
  <si>
    <t xml:space="preserve">عدد الطلبة العراقيين المقبولين في الدراسات العليا موزعين حسب الكلية والقسم والاختصاص والشهادة والجنس في الجامعة العراقية للعام الدراسي 2017 / 2018 </t>
  </si>
  <si>
    <t>Number of Iraqi students admitted to high studies distributed by college, department, specialization, certificate, and sex in AL-Iraqia University for school year 2017/2018</t>
  </si>
  <si>
    <t>تاريخ حديث ومعاصر</t>
  </si>
  <si>
    <t>التربية الاسلامية والدراسات القرانية</t>
  </si>
  <si>
    <t>علوم سياسية</t>
  </si>
  <si>
    <t>عدد الطلبة العراقيين الموجودين في الدراسات العليا  موزعين حسب الكلية والشهادة والجنس في الجامعة العراقية للعام الدراسي 2017 / 2018</t>
  </si>
  <si>
    <t>Number of Iraqi students enrolled in high studies distributed by college, certificate, and sex in AL-Iraqia University for school year 2017/2018</t>
  </si>
  <si>
    <t>عدد الطلبة العرب الموجودين في الدراسات العليا  موزعين حسب الكلية والشهادة والجنس في الجامعة العراقية للعام الدراسي 2017 / 2018</t>
  </si>
  <si>
    <t>Number of Arap students enrolled in high studies distributed by college, certificate, and sex in AL-Iraqia University for school year 2017/2018</t>
  </si>
  <si>
    <t xml:space="preserve">عدد الطلبة العراقيين الموجودين في الدراسات العليا موزعين حسب الكلية والقسم والاختصاص والشهادة والجنس في الجامعة العراقية للعام الدراسي 2017 / 2018 </t>
  </si>
  <si>
    <t>Number of Iraqi students enrolled  to high studies distributed by college, department, specialization, certificate, and sex in AL-Iraqia University for school year 2017/2018</t>
  </si>
  <si>
    <t xml:space="preserve">عدد الطلبة العرب الموجودين في الدراسات العليا موزعين حسب الكلية والقسم والاختصاص والشهادة والجنس في الجامعة العراقية للعام الدراسي 2017 / 2018 </t>
  </si>
  <si>
    <t>Number of Arap students  enrolled to high studies distributed by college, department, specialization, certificate, and sex in AL-Iraqia University for school year 2017/2018</t>
  </si>
  <si>
    <t>عدد الطلبة العراقيين المقبولين في الدراسات العليا  موزعين حسب المجلس والقسم والشهادة والجنس في المجلس العراقي للاختصاصات الطبية للعام الدراسي 2017 / 2018</t>
  </si>
  <si>
    <t>Number of Iraqi students admitted to high studies distributed by Board, department, certificate, and sex in Iraqi board for medical specialization for school year 2017/2018</t>
  </si>
  <si>
    <t>الفسلجة العصبية</t>
  </si>
  <si>
    <t>التخدير والعناية المركزة</t>
  </si>
  <si>
    <t>تخدير عمليات القلب</t>
  </si>
  <si>
    <t>علاج الالم التداخلي</t>
  </si>
  <si>
    <t xml:space="preserve">عدد الطلبة العراقيين الموجودين في الدراسات العليا موزعين حسب المجلس والشهادة والجنس في المجلس العراقي للاختصاصات الطبية للعام الدراسي 2017 / 2018 </t>
  </si>
  <si>
    <t>Number of Iraqi students attended high studies distributed by Board, certificate, and sex in Iraqi board for medical specialization for school year 2017/2018</t>
  </si>
  <si>
    <t>Number of Iraqi students  enrolled  to high studies distributed by Board, department, certificate, and sex in Iraqi board for medical specializations for school year 2017/2018</t>
  </si>
  <si>
    <t>Number of Iraqi students admitted to high studies distributed by college, certificate, and sex in Iraqi commission for information technology &amp; computer for school year 2017/2018</t>
  </si>
  <si>
    <t>Number of Iraqi students enrolled in high studies distributed by college, certificate, and sex in  Iraqi commission for information technology &amp; computer  for school year 2017/2018</t>
  </si>
  <si>
    <t>هندسة البرمجيات</t>
  </si>
  <si>
    <t>Number of Iraqi students attended high studies distributed by college, certificate, and sex in  Iraqi commission for information technology &amp; computer  for school year 2017/2018</t>
  </si>
  <si>
    <t>الزراعة والغابات</t>
  </si>
  <si>
    <t>كلية البيئة</t>
  </si>
  <si>
    <t>الحاسبات والرياضيات</t>
  </si>
  <si>
    <t xml:space="preserve">      عدد الطلبة العراقيين الموجودين في الدراسات العليا موزعين حسب الكلية والشهادة والجنس في جامعة الموصل للعام الدراسي 2017 / 2018 </t>
  </si>
  <si>
    <t>Computer &amp; Math</t>
  </si>
  <si>
    <t>جراحة الفم والوجه والفكين</t>
  </si>
  <si>
    <t>الاحياء المجهرية الفموية</t>
  </si>
  <si>
    <t>الادوية الفموية</t>
  </si>
  <si>
    <t>شبكات الحاسوب</t>
  </si>
  <si>
    <t>المكائن</t>
  </si>
  <si>
    <t>الكترونيات القدرة</t>
  </si>
  <si>
    <t>السيطرة</t>
  </si>
  <si>
    <t>الهيدروليك</t>
  </si>
  <si>
    <t>ري وبزل</t>
  </si>
  <si>
    <t>الخضراوات</t>
  </si>
  <si>
    <t>الزينة</t>
  </si>
  <si>
    <t>الفاكهة</t>
  </si>
  <si>
    <t>زراعة الانسجة</t>
  </si>
  <si>
    <t>فيزياء التربة</t>
  </si>
  <si>
    <t>الالبان</t>
  </si>
  <si>
    <t>امراض النبات</t>
  </si>
  <si>
    <t>الحشرات</t>
  </si>
  <si>
    <t>انتاج المحاصيل</t>
  </si>
  <si>
    <t>تربية المحاصيل</t>
  </si>
  <si>
    <t>مكافحة الادغال</t>
  </si>
  <si>
    <t>فسلجة المحاصيل</t>
  </si>
  <si>
    <t>علوم الغابات</t>
  </si>
  <si>
    <t>تنمية الغابات</t>
  </si>
  <si>
    <t>الطفيليات البيطرية</t>
  </si>
  <si>
    <t>الجراحة البيطرية</t>
  </si>
  <si>
    <t>التوليد البيطري</t>
  </si>
  <si>
    <t>الامراض البيطرية</t>
  </si>
  <si>
    <t xml:space="preserve">العضوية </t>
  </si>
  <si>
    <t xml:space="preserve">اللاعضوية </t>
  </si>
  <si>
    <t>الصناعية</t>
  </si>
  <si>
    <t>الحالة الصلبة</t>
  </si>
  <si>
    <t>البلازما</t>
  </si>
  <si>
    <t>الجيو كيمياء</t>
  </si>
  <si>
    <t>تركيبية</t>
  </si>
  <si>
    <t>الرسوبيات</t>
  </si>
  <si>
    <t>علوم البيئة</t>
  </si>
  <si>
    <t>البحتة</t>
  </si>
  <si>
    <t>الاحصاء والمعلوماتية</t>
  </si>
  <si>
    <t>نظم المعلومات الادارية</t>
  </si>
  <si>
    <t>الفيزياء النووية</t>
  </si>
  <si>
    <t>علم اللغة وتدريس اللغة الانكليزية</t>
  </si>
  <si>
    <t xml:space="preserve">طرائق تدريس </t>
  </si>
  <si>
    <t>العلوم التربوية</t>
  </si>
  <si>
    <t>العلوم الرياضية</t>
  </si>
  <si>
    <t>طرائق تدريس عامة</t>
  </si>
  <si>
    <t>النقوش واللغات العراقية القديمة</t>
  </si>
  <si>
    <t>حقوق الانسان</t>
  </si>
  <si>
    <t>السياسة العامة والعلاقات الدولية</t>
  </si>
  <si>
    <t>فسلجة التدريب الرياضي</t>
  </si>
  <si>
    <t>ادارة وتنظيم التربية الرياضية</t>
  </si>
  <si>
    <t>التدريب الرياضي</t>
  </si>
  <si>
    <t>التعلم الحركي</t>
  </si>
  <si>
    <t>البايوميكانيك</t>
  </si>
  <si>
    <t>تاريخ وفلسفة التربية الرياضية</t>
  </si>
  <si>
    <t xml:space="preserve">      عدد الطلبة العراقيين المقبولين في الدراسات العليا موزعين حسب الكلية والشهادة والجنس في جامعة الموصل للعام الدراسي 2017 / 2018 </t>
  </si>
  <si>
    <t>علوم الحاسوب والرياضيات</t>
  </si>
  <si>
    <t>معالجة اسنان وعلاج تحفظي</t>
  </si>
  <si>
    <t>العمارة</t>
  </si>
  <si>
    <t xml:space="preserve">الانتاج والمعادن </t>
  </si>
  <si>
    <t>هندسة السدود والموارد المائية</t>
  </si>
  <si>
    <t>هيدرولوجي</t>
  </si>
  <si>
    <t>الارشاد الزراعي</t>
  </si>
  <si>
    <t>علوم البستنة</t>
  </si>
  <si>
    <t>التربة والموارد المائية</t>
  </si>
  <si>
    <t>مسح وادارة التربة</t>
  </si>
  <si>
    <t>كيمياء ومعادن التربة</t>
  </si>
  <si>
    <t>تربية وتحسين الحيوان</t>
  </si>
  <si>
    <t>تغذية الحيوان</t>
  </si>
  <si>
    <t>فسلجة الحيوان</t>
  </si>
  <si>
    <t>الطب الباطني البيطري</t>
  </si>
  <si>
    <t>التشخيصات المرضية</t>
  </si>
  <si>
    <t>الادوية البيطرية</t>
  </si>
  <si>
    <t>هيدروجيولوجي</t>
  </si>
  <si>
    <t>متحجرات</t>
  </si>
  <si>
    <t xml:space="preserve">التربية للعلوم الصرفة </t>
  </si>
  <si>
    <t>الادب العربية</t>
  </si>
  <si>
    <t>القانون الدولي العام</t>
  </si>
  <si>
    <t>القانون الاداري</t>
  </si>
  <si>
    <t>القانون الدستوري</t>
  </si>
  <si>
    <t>المالية العامة</t>
  </si>
  <si>
    <t>قانون العمل</t>
  </si>
  <si>
    <t>القانون المدني</t>
  </si>
  <si>
    <t>القانون التجاري</t>
  </si>
  <si>
    <t>قانون المرافعات</t>
  </si>
  <si>
    <t>قانون الاحوال الشخصية</t>
  </si>
  <si>
    <t xml:space="preserve">عدد الطلبة العراقيين المقبولين في الدراسات العليا موزعين حسب الكلية والشهادة والجنس في جامعة البصرة للعام الدراسي 2017 / 2018 </t>
  </si>
  <si>
    <t xml:space="preserve">Number of Iraqi students admitted to high studies distributed by college, certificate and sex in Basrah university for  2017/2018 </t>
  </si>
  <si>
    <t xml:space="preserve"> obstetrics</t>
  </si>
  <si>
    <t xml:space="preserve">عدد الطلبة العراقيين الموجودين في الدراسات العليا موزعين حسب الكلية والشهادة والجنس في جامعة البصرة للعام الدراسي 2017 / 2018 </t>
  </si>
  <si>
    <t xml:space="preserve">Number of Iraqi students enrolled in high studies distributed by college, certificate and sex in Basrah university for 2017/2018 </t>
  </si>
  <si>
    <t>ميكانيك حراري</t>
  </si>
  <si>
    <t>طفيليات</t>
  </si>
  <si>
    <t xml:space="preserve">عدد الطلبة العراقيين الموجودين في الدراسات العليا موزعين حسب الكلية والقسم والاختصاص والشهادة والجنس في جامعة البصرة  للعام الدراسي 2017 / 2018 </t>
  </si>
  <si>
    <t xml:space="preserve">Number of Iraqi students enrolled in high studies distributed by college, department, certificate and sex in Basrah university for 2017/2018 </t>
  </si>
  <si>
    <t>التخطيط العمراني</t>
  </si>
  <si>
    <t xml:space="preserve">Number of Iraqi students admitted to high studies distributed by college, certificate and sex in Kufa university for academic year 2017/2018 </t>
  </si>
  <si>
    <t xml:space="preserve">عدد الطلبة العراقيين المقبولين في الدراسات العليا موزعين حسب الكلية والقسم  والاختصاص والشهادة والجنس في جامعة الكوفة  للعام الدراسي 2017 / 2018 </t>
  </si>
  <si>
    <t xml:space="preserve">Number of Iraqi students admitted to high studies distributed by college, department, certificate and sex in Kufa university for academic year 2017/2018 </t>
  </si>
  <si>
    <t>جراحة بولية</t>
  </si>
  <si>
    <t>الاجنة السريرية</t>
  </si>
  <si>
    <t>امراض حيوان</t>
  </si>
  <si>
    <t>هندسة مدني</t>
  </si>
  <si>
    <t>تخطيط</t>
  </si>
  <si>
    <t>جغرافية</t>
  </si>
  <si>
    <t>عدد الطلبة العراقيين الموجودين في الدراسات العليا موزعين حسب الكلية والشهادة والجنس في جامعة الكوفة للعام الدراسي 2017 / 2018</t>
  </si>
  <si>
    <t xml:space="preserve">Number of Iraqi students enrolled in high studies distributed by college, certificate and sex in Kufa university for academic year 2017/2018 </t>
  </si>
  <si>
    <t>عدد الطلبة العرب المقبولين في ا لدراسات العليا  موزعين حسب الكلية والشهادة والجنس في جامعة الكوفة للعام الدراسي 2017 / 2018</t>
  </si>
  <si>
    <t xml:space="preserve">Number ofArap students admitted to high studies distributed by college, certificate and sex in Kufa university for academic year 2017/2018 </t>
  </si>
  <si>
    <t xml:space="preserve">عدد الطلبة العرب المقبولين في الدراسات العليا موزعين حسب الكلية والقسم  والاختصاص والشهادة والجنس في جامعة الكوفة  للعام الدراسي 2017 / 2018 </t>
  </si>
  <si>
    <t xml:space="preserve">Number ofArap students admitted to high studies distributed by college, department, certificate and sex in Kufa university for academic year 2017/2018 </t>
  </si>
  <si>
    <t>الفقه</t>
  </si>
  <si>
    <t>عدد الطلبة العرب الموجودين في الدراسات العليا موزعين حسب الكلية والشهادة والجنس في جامعة الكوفة للعام الدراسي 2017 / 2018</t>
  </si>
  <si>
    <t xml:space="preserve">Number of Arap students enrolled in high studies distributed by college, certificate and sex in Kufa university for academic year 2017/2018 </t>
  </si>
  <si>
    <t xml:space="preserve">عدد الطلبة العراقيين الموجودين في الدراسات العليا موزعين حسب الكلية والقسم والاختصاص والشهادة والجنس في جامعة  الكوفة للعام الدراسي 2017 / 2018  </t>
  </si>
  <si>
    <t xml:space="preserve">Number of Iraqi students enrolled in high studies distributed by college, department, specialization, certificate and sex in Kufa university for academic year 2017/2018 </t>
  </si>
  <si>
    <t xml:space="preserve">Number ofArap students enrolled to high studies distributed by college, certificate and sex in Kufa university for academic year 2017/2018 </t>
  </si>
  <si>
    <t xml:space="preserve">Number of Iraqi students admitted to high studies distributed by college, certificate and sex in Tikreet university for 2017/2018 </t>
  </si>
  <si>
    <t>عدد الطلبة العراقيين الموجودين في الدراسات العليا موزعين حسب الكلية والشهادة والجنس في جامعة تكريت للعام الدراسي 2017 / 2018</t>
  </si>
  <si>
    <t>Number of Iraqi students enrolled in high studies distributed by college, department, certificate and sex in Tikreet university for 2017/2018</t>
  </si>
  <si>
    <t xml:space="preserve">عدد الطلبة العراقيين الموجودين في الدراسات العليا موزعين حسب الكلية والقسم والاختصاص والشهادة والجنس في جامعة تكريت  للعام الدراسي 2017 / 2018 </t>
  </si>
  <si>
    <t xml:space="preserve">Number of Iraqi students enrolled in high studies distributed by college, department, specialization, certificate and sex in Tikreet university for 2017/2018 </t>
  </si>
  <si>
    <t>عدد الطلبة العراقيين المقبولين في الدراسات العليا موزعين حسب الكلية والشهادة والجنس في جامعة سامراء للعام الدراسي 2017 / 2018</t>
  </si>
  <si>
    <t>Number of Iraqi students admitted to high studies distributed by college, certificate and sex in Samara university for 2017/2018</t>
  </si>
  <si>
    <t xml:space="preserve">عدد الطلبة العراقيين المقبولين في الدراسات العليا موزعين حسب الكلية والقسم والاختصاص والشهادة والجنس في جامعة سامراء  للعام الدراسي 2017 / 2018 </t>
  </si>
  <si>
    <t xml:space="preserve">Number of Iraqi students admitted to high studies distributed by college, department, specialization, certificate and sex in Samaraa university for 2017/2018 </t>
  </si>
  <si>
    <t>عدد الطلبة العراقيين الموجودين في الدراسات العليا موزعين حسب الكلية والشهادة والجنس في جامعة سامراء للعام الدراسي 2017 / 2018</t>
  </si>
  <si>
    <t>Number of Iraqi students enrolled in high studies distributed by college, certificate and sex in Samaraa university for 2017/2018</t>
  </si>
  <si>
    <t xml:space="preserve">عدد الطلبة العراقيين الموجودين في الدراسات العليا موزعين حسب الكلية والقسم والاختصاص والشهادة والجنس في جامعة سامراء  للعام الدراسي 2017 / 2018 </t>
  </si>
  <si>
    <t xml:space="preserve">Number of Iraqi students enrolled  to high studies distributed by college, department, specialization, certificate and sex in Samaraa university for 2017/2018 </t>
  </si>
  <si>
    <t xml:space="preserve">عدد الطلبة العراقيين المقبولين في الدراسات العليا موزعين حسب الكلية والقسم والاختصاص والشهادة والجنس في جامعة القادسية  للعام الدراسي 2017 / 2018 </t>
  </si>
  <si>
    <t xml:space="preserve">Number of Iraqi students admitted to high studies distributed by college, department, specialization, certificate and sex in AL-Qadisia university for 2017/2018 </t>
  </si>
  <si>
    <t xml:space="preserve">Number of Iraqi students enrolled in high studies distributed by college, certificate and sex in AL-Qadisia university for 2017/2018 </t>
  </si>
  <si>
    <t xml:space="preserve">عدد الطلبة العراقيين الموجودين في الدراسات العليا موزعين حسب الكلية والقسم والاختصاص والشهادة والجنس في جامعة القادسية للعام الدراسي 2017 / 2018 </t>
  </si>
  <si>
    <t xml:space="preserve">Number of Iraqi students enrolled in high studies distributed by college, department, specialization, certificate and sex in AL-Qadisia university for 2017/2018 </t>
  </si>
  <si>
    <t>عدد الطلبة العراقيين المقبولين في الدراسات العليا موزعين حسب الكلية والشهادة والجنس في جامعة الانبار للعام الدراسي 2018/2017</t>
  </si>
  <si>
    <t xml:space="preserve">Number of Iraqi students admitted to high studies distributed by college, certificate and sex in Anbar university for 2017/2018 </t>
  </si>
  <si>
    <t xml:space="preserve">عدد الطلبة العراقيين المقبولين في الدراسات العليا موزعين حسب الكلية والقسم والاختصاص والشهادة والجنس في جامعة الانبار  للعام الدراسي 2017 / 2018 </t>
  </si>
  <si>
    <t xml:space="preserve">Number of Iraqi students admitted to high studies distributed by college, department, specialization, certificate and sex in AL-Anbar university for 2017/2018 </t>
  </si>
  <si>
    <t>طرق</t>
  </si>
  <si>
    <t>عدد الطلبة العراقيين الموجودين في الدراسات العليا موزعين حسب الكلية والشهادة والجنس في جامعة الانبار للعام الدراسي 2017 / 2018</t>
  </si>
  <si>
    <t>Number of Iraqi students enrolled in high studies distributed by college, certificate and sex in AL-Anbar university for 2017/2018</t>
  </si>
  <si>
    <t xml:space="preserve"> عدد  الطلبة العراقيين الموجودين في الدراسات العليا موزعين حسب الكلية والقسم والاختصاص والشهادة والجنس في جامعة الانبار للعام الدراسي 2017 / 2018  </t>
  </si>
  <si>
    <t>Number of Iraqi students enrolled in high studies distributed by college, department, specialization, certificate and sex in AL-Anbar university for 2017/2018</t>
  </si>
  <si>
    <t xml:space="preserve"> Islamic sciences</t>
  </si>
  <si>
    <t>عدد الطلبة العراقيين المقبولين في الدراسات العليا موزعين حسب الكلية والشهادة والجنس في جامعة الفلوجة للعام الدراسي 2017 / 2018</t>
  </si>
  <si>
    <t xml:space="preserve">Number of Iraqi students admitted to high studies distributed by college, certificate and sex in AL-Falloja university for 2017/2018 </t>
  </si>
  <si>
    <t xml:space="preserve">الجراحة والتوليد </t>
  </si>
  <si>
    <t>تناسل حيوان</t>
  </si>
  <si>
    <t>الشريعة</t>
  </si>
  <si>
    <t xml:space="preserve">عدد الطلبة العراقيين المقبولين في الدراسات العليا موزعين حسب الكلية والقسم والاختصاص والشهادة والجنس في جامعة الفلوجة  للعام الدراسي 2017 / 2018 </t>
  </si>
  <si>
    <t xml:space="preserve">Number of Iraqi students admitted to high studies distributed by college, department, specialization, certificate and sex in AL-Falloja university for 2017/2018 </t>
  </si>
  <si>
    <t>عدد  الطلبة العراقيين المقبولين في الدراسات العليا موزعين حسب الكلية والشهادة والجنس في جامعة بابل  للعام الدراسي 2017 / 2018</t>
  </si>
  <si>
    <t xml:space="preserve">Number of Iraqi students admitted to high studies distributed by college, certificate and sex in Babylon university for 2017/2018 </t>
  </si>
  <si>
    <t xml:space="preserve">عدد الطلبة العراقيين المقبولين في الدراسات العليا موزعين حسب الكلية والقسم والاختصاص والشهادة والجنس في جامعة بابل للعام الدراسي 2017 / 2018 </t>
  </si>
  <si>
    <t xml:space="preserve">Number of Iraqi students admitted to high studies distributed by college, department, specialization, certificate and sex in Babylon university for 2017/2018 </t>
  </si>
  <si>
    <t>صحة المجتمع</t>
  </si>
  <si>
    <t>نفسية وعقلية</t>
  </si>
  <si>
    <t>الام والوليد</t>
  </si>
  <si>
    <t>الطفل والمراهق</t>
  </si>
  <si>
    <t>البالغين</t>
  </si>
  <si>
    <t>الاتصالات</t>
  </si>
  <si>
    <t>الالكترونيك</t>
  </si>
  <si>
    <t>الكترونيك صناعي</t>
  </si>
  <si>
    <t>تخطيط استراتيجي امن</t>
  </si>
  <si>
    <t>فيزياء المواد وتطبيقاتها</t>
  </si>
  <si>
    <t>عدد  الطلبة العراقيين الموجودين في الدراسات العليا موزعين حسب الكلية والشهادة والجنس في جامعة بابل  للعام الدراسي 2017 / 2018</t>
  </si>
  <si>
    <t xml:space="preserve">Number of Iraqi students enrolled in high studies distributed by college, certificate and sex in Babylon university for 2017/2018 </t>
  </si>
  <si>
    <t xml:space="preserve">عدد الطلبة العراقيين الموجودين في الدراسات العليا موزعين حسب الكلية والقسم والاختصاص والشهادة والجنس في جامعة بابل للعام الدراسي 2017 / 2018 </t>
  </si>
  <si>
    <t xml:space="preserve">Number of Iraqi students enrolled in high studies distributed by college, department, specialization, certificate and sex in Babylon university for 2017/2018 </t>
  </si>
  <si>
    <t>العلوم التمريضيه</t>
  </si>
  <si>
    <t>الجيوتكنيك</t>
  </si>
  <si>
    <t>المنشات الهيدروليكية</t>
  </si>
  <si>
    <t>اتصالات</t>
  </si>
  <si>
    <t>الكترونيك</t>
  </si>
  <si>
    <t>physics</t>
  </si>
  <si>
    <t>تخطيط استراتيجي امني</t>
  </si>
  <si>
    <t>عدد الطلبة العراقيين المقبولين في الدراسات العليا موزعين حسب الكلية والشهادة والجنس في جامعة  القاسم الخضراء للعام الدراسي 2017 / 2018</t>
  </si>
  <si>
    <t>Number of Iraqi students admitted to high studies distributed by college, certificate and sex in Qasim AL-Khadhraa university for 2017/2018</t>
  </si>
  <si>
    <t xml:space="preserve">عدد الطلبة العراقيين المقبولين في الدراسات العليا موزعين حسب الكلية والقسم والاختصاص والشهادة والجنس في جامعة  القاسم  الخضراء  للعام الدراسي 2017 / 2018 </t>
  </si>
  <si>
    <t xml:space="preserve">Number of Iraqi students admitted to high studies distributed by college, department, specialization, certificate and sex in AL-Qasim AL-Khadhraa university for 2017/2018 </t>
  </si>
  <si>
    <t>تلوث بيئي</t>
  </si>
  <si>
    <t>عدد الطلبة العراقيين الموجودين في الدراسات العليا موزعين حسب الكلية والشهادة والجنس في جامعة  القاسم  الخضراء للعام الدراسي 2017 / 2018</t>
  </si>
  <si>
    <t>Number of Iraqi students  enrolled in high studies distributed by college, certificate and sex in AL-Qasim AL-Khadhraa university for 2017/2018</t>
  </si>
  <si>
    <t xml:space="preserve">عدد الطلبة العراقيين الموجودين في الدراسات العليا موزعين حسب الكلية والقسم والاختصاص والشهادة والجنس في جامعة القاسم  الخضراء  للعام الدراسي 2017 / 2018 </t>
  </si>
  <si>
    <t xml:space="preserve">Number of Iraqi student  enrolled in high studies distributed by college, department, specialization, certificate and sex in Qasim AL-Kadhraa university for 2017/2018 </t>
  </si>
  <si>
    <t>عدد الطلبة العراقيين المقبولين في الدراسات العليا موزعين حسب الكلية والشهادة والجنس في جامعة ديالى  للعام الدراسي 2017 / 2018</t>
  </si>
  <si>
    <t xml:space="preserve">Number of Iraqi students admitted to high studies distributed by college, certificate and sex in Diyala university for 2017/2018 </t>
  </si>
  <si>
    <t xml:space="preserve">عدد الطلبة العراقيين المقبولين في الدراسات العليا موزعين حسب الكلية والقسم والاختصاص  والشهادة والجنس في جامعة ديالى  للعام الدراسي 2017 / 2018 </t>
  </si>
  <si>
    <t xml:space="preserve">Number of Iraqi students admitted to high studies distributed by college, department, specialization, certificate and sex in Diyala university for 2017/2018 </t>
  </si>
  <si>
    <t>طب باطني</t>
  </si>
  <si>
    <t>عدد الطلبة العراقيين الموجودين في الدراسات العليا موزعين حسب الكلية والشهادة والجنس في جامعة ديالى  للعام الدراسي 2017 / 2018</t>
  </si>
  <si>
    <t xml:space="preserve">Number of Iraqi students enrolled in high studies distributed by college, certificate and sex in Diyala university for 2017/2018 </t>
  </si>
  <si>
    <t xml:space="preserve">عدد الطلبة العراقيين الموجودين في الدراسات العليا موزعين حسب الكلية والقسم والاختصاص  والشهادة والجنس في جامعة ديالى  للعام الدراسي 2017 / 2018 </t>
  </si>
  <si>
    <t>Number of Iraqi students admitted to high studies distributed by college, department, specialization, certificate and sex in Diyala university for 2017/2018</t>
  </si>
  <si>
    <t>احياء مجهرية</t>
  </si>
  <si>
    <t xml:space="preserve">نبات </t>
  </si>
  <si>
    <t>حيوان</t>
  </si>
  <si>
    <t>عدد الطلبة العراقيين المقبولين في الدراسات العليا موزعين حسب الكلية والشهادة والجنس في جامعة كربلاء للعام الدراسي 2018/2017</t>
  </si>
  <si>
    <t>Number of Iraqi students admitted to high studies distributed by college, certificate and sex in Kerbala university for 2017/2018</t>
  </si>
  <si>
    <t>عدد الطلبة العراقيين المقبولين في الدراسات العليا موزعين حسب الكلية والقسم والاختصاص والشهادة والجنس في جامعة كربلاء  للعام الدراسي 2018/2017</t>
  </si>
  <si>
    <t>Number of Iraqi students admitted to high studies distributed by college, department, specialization, certificate and sex in Kerbala university for 2017/2018</t>
  </si>
  <si>
    <t>التطبيقي</t>
  </si>
  <si>
    <t>محاصيل</t>
  </si>
  <si>
    <t>عدد الطلبة االعراقيين الموجودين في الدراسات العليا موزعين حسب الكلية والشهادة والجنس في جامعة كربلاء للعام الدراسي 2018/2017</t>
  </si>
  <si>
    <t>Number of Iraqi students enrolled in high studies distributed by college, certificate and sex in Kerbala university for 2017/2018</t>
  </si>
  <si>
    <t>عدد الطلبة العراقيين الموجودين في الدراسات العليا موزعين حسب الكلية والقسم والاختصاص والشهادة والجنس في جامعة كربلاء  للعام الدراسي 2018/2017</t>
  </si>
  <si>
    <t>Number of Iraqi students enrolled in high studies distributed by college, department, specialization, certificate and sex in Kerbala university for 2017/2018</t>
  </si>
  <si>
    <t>الوقاية النبات</t>
  </si>
  <si>
    <t>عدد الطلبة العراقيين المقبولين في الدراسات العليا موزعين حسب الكلية والشهادة والجنس في جامعة ذي قار للعام الدراسي 2017 / 2018</t>
  </si>
  <si>
    <t xml:space="preserve">Number of Iraqi students admitted to high studies distributed by college, certificate and sex in Thi-Qar university for 2017/2018 </t>
  </si>
  <si>
    <t>عدد الطلبة العراقيين الموجودين في الدراسات العليا موزعين حسب الكلية والشهادة والجنس في جامعة ذي قار للعام الدراسي 2017 / 2018</t>
  </si>
  <si>
    <t xml:space="preserve">Number of Iraqi students enrolled in high studies distributed by college, certificate and sex in Thi-Qar university for 2017/2018 </t>
  </si>
  <si>
    <t xml:space="preserve">عدد الطلبة العراقيين الموجودين في الدراسات العليا موزعين حسب الكلية والقسم والاختصاص والشهادة والجنس في جامعة ذي قار للعام الدراسي 2017 / 2018 </t>
  </si>
  <si>
    <t xml:space="preserve">Number of Iraqi students enrolled in high studies distributed by college,department,speciaization, certificate and sex in Thi-Qar university for 2017/2018 </t>
  </si>
  <si>
    <t>عدد الطلبة العراقيين المقبولين في الدراسات العليا  موزعين حسب الكلية والشهادة والجنس في جامعة سومر للعام الدراسي 2017 / 2018</t>
  </si>
  <si>
    <t xml:space="preserve">Number of Iraqi students admitted to high studies distributed by college, certificate and sex inSumer university for 2017/2018 </t>
  </si>
  <si>
    <t>علوم</t>
  </si>
  <si>
    <t>علوم حياة</t>
  </si>
  <si>
    <t xml:space="preserve">عدد الطلبة العراقيين المقبولين في الدراسات العليا موزعين حسب الكلية والقسم والاختصاص والشهادة والجنس في جامعة سومر للعام الدراسي 2017 / 2018 </t>
  </si>
  <si>
    <t xml:space="preserve">Number of Iraqi students admitted to high studies distributed by college,department,speciaization, certificate and sex inSumer university for 2017/2018 </t>
  </si>
  <si>
    <t>عدد الطلبة العراقيين المقبولين في الدراسات العليا  موزعين حسب الكلية والشهادة والجنس في جامعة واسط للعام الدراسي 2017 / 2018</t>
  </si>
  <si>
    <t xml:space="preserve">Number of Iraqi students admitted to high studies distributed by college, certificate and sex in Wasit university for 2017/2018 </t>
  </si>
  <si>
    <t xml:space="preserve">عدد الطلبة العراقيين المقبولين في الدراسات العليا موزعين حسب الكلية والقسم والاختصاص والشهادة والجنس في جامعة واسط للعام الدراسي 2017 / 2018 </t>
  </si>
  <si>
    <t xml:space="preserve">Number of Iraqi students admitted to high studies distributed by college,department,speciaization, certificate and sex in Wasit university for 2017/2018 </t>
  </si>
  <si>
    <t>الكهرباء</t>
  </si>
  <si>
    <t>علوم التربة</t>
  </si>
  <si>
    <t>تربة وموارد مائية</t>
  </si>
  <si>
    <t>عدد الطلبة العراقيين الموجودين في الدراسات العليا  موزعين حسب الكلية والشهادة والجنس في جامعة واسط للعام الدراسي 2017 / 2018</t>
  </si>
  <si>
    <t xml:space="preserve">Number of Iraqi students  enrolled  in high studies distributed by college, certificate and sex in Wasit university for 2017/2018 </t>
  </si>
  <si>
    <t xml:space="preserve">عدد الطلبة العراقيين الموجودين في الدراسات العليا موزعين حسب الكلية والقسم والاختصاص والشهادة والجنس في جامعة واسط للعام الدراسي 2017 / 2018 </t>
  </si>
  <si>
    <t>Number of Iraqi students enrolled in high studies distributed by college,department,speciaization, certificate and sex in Wasit university for 2017/2018</t>
  </si>
  <si>
    <t xml:space="preserve">عدد الطلبة العراقيين المقبولين في الدراسات العليا موزعين حسب الكلية والشهادة والجنس في جامعة كركوك للعام الدراسي 2017 / 2018 </t>
  </si>
  <si>
    <t>Number of Iraqi students admitted to high studies distributed by college, certificate and sex in Kirkuk university for 2017/2018</t>
  </si>
  <si>
    <t xml:space="preserve">عدد الطلبة العراقيين المقبولين في الدراسات العليا موزعين حسب الكلية والقسم والاختصاص والشهادة والجنس في جامعة كركوك للعام الدراسي 2017 / 2018 </t>
  </si>
  <si>
    <t xml:space="preserve">Number of Iraqi students admitted to high studies distributed by college,department,speciaization, certificate and sex in Kirkuk university for 2017/2018 </t>
  </si>
  <si>
    <t>فيزياء مواد</t>
  </si>
  <si>
    <t xml:space="preserve">       عدد الطلبة العراقيين الموجودين في الدراسات العليا موزعين حسب الكلية والشهادة والجنس في جامعة كركوك للعام الدراسي 2017 / 2018 </t>
  </si>
  <si>
    <t>Number of Iraqi students enrolled in high studies distributed by college, certificate and sex in Kirkuk university for 2017/2018</t>
  </si>
  <si>
    <t xml:space="preserve">عدد الطلبة العراقيين الموجودين في الدراسات العليا موزعين حسب الكلية والقسم والاختصاص والشهادة والجنس في جامعة كركوك للعام الدراسي 2017 / 2018 </t>
  </si>
  <si>
    <t xml:space="preserve">Number of Iraqi students enrolled in high studies distributed by college,department,speciaization, certificate and sex in Kirkuk university for 2017/2018 </t>
  </si>
  <si>
    <t>عدد الطلبة العراقيين المقبولين في الدراسات العليا موزعين حسب الكلية والشهادة والجنس في جامعة ميسان للعام الدراسي 2017 / 2018</t>
  </si>
  <si>
    <t>Number of Iraqi students admitted to high studies distributed by college, certificate and sex in Misan university for 2017/2018</t>
  </si>
  <si>
    <t xml:space="preserve">عدد الطلبة العراقيين المقبولين في الدراسات العليا موزعين حسب الكلية والقسم والاختصاص والشهادة والجنس في جامعة ميسان للعام الدراسي 2017 / 2018 </t>
  </si>
  <si>
    <t>Number of Iraqi students admitted to high studies distributed by college, department, specialization, certificate and sex in Misan university for 2017/2018</t>
  </si>
  <si>
    <t>اللغة الانكليزي</t>
  </si>
  <si>
    <t>عدد الطلبة العراقيين الموجودين في الدراسات العليا موزعين حسب الكلية والشهادة والجنس في جامعة ميسان للعام الدراسي 2017 / 2018</t>
  </si>
  <si>
    <t>Number of Iraqi students enrolled in high studies distributed by college, certificate and sex in Misan university for 2017/2018</t>
  </si>
  <si>
    <t xml:space="preserve">عدد الطلبة العراقيين الموجودين في الدراسات العليا موزعين حسب الكلية والقسم والاختصاص والشهادة والجنس في جامعة ميسان للعام الدراسي 2017 / 2018 </t>
  </si>
  <si>
    <t xml:space="preserve">Number of Iraqi students enrolled in high studies distributed by college, department, specialization, certificate and sex in Misan university for 2017/2018 </t>
  </si>
  <si>
    <t>عدد الطلبة العراقيين المقبولين في الدراسات العليا موزعين حسب الكلية والشهادة والجنس في جامعة المثنى للعام الدراسي 2017 / 2018</t>
  </si>
  <si>
    <t>Number of Iraqi students admitted to high studies distributed by college, certificate and sex in Muthanna university for 2017/2018</t>
  </si>
  <si>
    <t xml:space="preserve">عدد الطلبة العراقيين المقبولين في الدراسات العليا موزعين حسب الكلية والقسم والاختصاص والشهادة والجنس في جامعة المثنى للعام الدراسي 2017 / 2018 </t>
  </si>
  <si>
    <t xml:space="preserve">Number of Iraqi students admitted to high studies distributed by college, department, specialization, certificate and sex in AL-Muthanna university for 2017/2018 </t>
  </si>
  <si>
    <t>عدد الطلبة العراقيين الموجودين في الدراسات العليا موزعين حسب الكلية والشهادة والجنس في جامعة المثنى للعام الدراسي 2017 / 2018</t>
  </si>
  <si>
    <t>Number of Iraqi students enrolled in high studies distributed by college, certificate and sex in Muthanna university for 2017/2018</t>
  </si>
  <si>
    <t xml:space="preserve">عدد الطلبة العراقيين الموجودين في الدراسات العليا موزعين حسب الكلية والقسم والاختصاص والشهادة والجنس في جامعة المثنى للعام الدراسي 2017 / 2018 </t>
  </si>
  <si>
    <t>Number of Iraqi students enrolled in high studies distributed by college, department, specialization, certificate and sex in AL-Muthanna university for 2017/2018</t>
  </si>
  <si>
    <t>عدد الطلبة العراقيين المقبولين في الدراسات العليا موزعين حسب الكلية والشهادة والجنس في الجامعة التقنية في المنطقة الشمالية للعام الدراسي 2017 / 2018</t>
  </si>
  <si>
    <t xml:space="preserve">Number of Iraqi students admitted to high studies distributed by college, certificate and sex in Technical College/ in North region  for 2017/2018 </t>
  </si>
  <si>
    <t xml:space="preserve">عدد الطلبة العراقيين المقبولين في الدراسات العليا موزعين حسب الكلية والقسم والاختصاص والشهادة والجنس في الجامعة التقنية في المنطقة الشمالية للعام الدراسي 2017 / 2018 </t>
  </si>
  <si>
    <t xml:space="preserve">Number of Iraqi students admitted to high studies distributed by college, department, specialization, certificate and sex in Technical College/  in North region  for 2017/2018 </t>
  </si>
  <si>
    <t>عدد الطلبة العراقيين الموجودين في الدراسات العليا موزعين حسب الكلية والشهادة والجنس في الجامعة التقنية في المنطقة الشمالية للعام الدراسي 2017 / 2018</t>
  </si>
  <si>
    <t xml:space="preserve">Number of Iraqi students enrolled to high studies distributed by college, certificate and sex in Technical Colleges in North region  for 2017/2018 </t>
  </si>
  <si>
    <t xml:space="preserve">عدد الطلبة العراقيين الموجودين في الدراسات العليا موزعين حسب الكلية والقسم والاختصاص والشهادة والجنس في الجامعة التقنية في المنطقة الشمالية للعام الدراسي 2017 / 2018 </t>
  </si>
  <si>
    <t>Number of Iraqi students enrolled to high studies distributed by college, department, specialization, certificate and sex in Technical College in North region  for 2017/2018</t>
  </si>
  <si>
    <t>عدد الطلبة العراقيين المقبولين في الدراسات العليا موزعين حسب الكلية والشهادة والجنس في الجامعة التقنية في المنطقة الوسطى للعام الدراسي 2017 / 2018</t>
  </si>
  <si>
    <t xml:space="preserve">Number of Iraqi students admitted to high studies distributed by college, certificate and sex in Technical College in Technical College in middle region  for 2017/2018 </t>
  </si>
  <si>
    <t xml:space="preserve">عدد الطلبة العراقيين المقبولين في الدراسات العليا موزعين حسب الكلية والقسم والاختصاص والشهادة والجنس في الجامعة التقنية في المنطقة الوسطى للعام الدراسي 2017 / 2018 </t>
  </si>
  <si>
    <t>Number of Iraqi students admitted to high studies distributed by college, department, specialization, certificate and sex in Technical College in middle region  for 2017/2018</t>
  </si>
  <si>
    <t>عدد الطلبة العراقيين الموجودين في الدراسات العليا موزعين حسب الكلية والشهادة والجنس في الجامعة التقنية في المنطقة الوسطى للعام الدراسي 2017 / 2018</t>
  </si>
  <si>
    <t xml:space="preserve">عدد الطلبة العراقيين الموجودين في الدراسات العليا موزعين حسب الكلية والقسم والاختصاص والشهادة والجنس في الجامعة التقنية في المنطقة الوسطى للعام الدراسي 2017 / 2018 </t>
  </si>
  <si>
    <t>Number of Iraqi students enrolled to high studies distributed by college, department, specialization, certificate and sex in Technical College in middle region  for 2017/2018</t>
  </si>
  <si>
    <t>عدد الطلبة العراقيين المقبولين في الدراسات العليا موزعين حسب الكلية والشهادة والجنس في الجامعة التقنية في الفرات الاوسط للعام الدراسي 2017 / 2018</t>
  </si>
  <si>
    <t>Number of Iraqi students admitted to high studies distributed by college, certificate and sex in Technical College in middle region  for 2017/2018</t>
  </si>
  <si>
    <t xml:space="preserve">عدد الطلبة العراقيين المقبولين في الدراسات العليا موزعين حسب الكلية والقسم والاختصاص والشهادة والجنس في الجامعة التقنية في الفرات الاوسط للعام الدراسي 2017 / 2018 </t>
  </si>
  <si>
    <t>عدد الطلبة العراقيين الموجودين في الدراسات العليا موزعين حسب الكلية والشهادة والجنس في الجامعة التقنية في الفرات الاوسط للعام الدراسي 2017 / 2018</t>
  </si>
  <si>
    <t xml:space="preserve">عدد الطلبة العراقيين الموجودين في الدراسات العليا موزعين حسب الكلية والقسم والاختصاص والشهادة والجنس في الجامعة التقنية في الفرات الاوسط للعام الدراسي 2017 / 2018 </t>
  </si>
  <si>
    <t>Number of Iraqi students  enrolled to high studies distributed by college, department, specialization, certificate and sex in Technical College in middle region  for 2017/2018</t>
  </si>
  <si>
    <t>عدد الطلبة العراقيين المقبولين في الدراسات العليا موزعين حسب الكلية والشهادة والجنس في الجامعة التقنية في المنطقة الجنوبية للعام الدراسي 2017 / 2018</t>
  </si>
  <si>
    <t>Number of Iraqi students admitted to high studies distributed by college, certificate and sex in Technical College in southern region  for 2017/2018</t>
  </si>
  <si>
    <t xml:space="preserve">عدد الطلبة العراقيين المقبولين في الدراسات العليا موزعين حسب الكلية والقسم والاختصاص والشهادة والجنس في الجامعة التقنية في المنطقة الجنوبية للعام الدراسي 2017 / 2018 </t>
  </si>
  <si>
    <t>Number of Iraqi students admitted to high studies distributed by college, department, specialization, certificate and sex in Technical College in southern region  for 2017/2018</t>
  </si>
  <si>
    <t>عدد الطلبة العراقيين الموجودين  في الدراسات العليا موزعين حسب الكلية والشهادة والجنس في الجامعة التقنية في المنطقة الجنوبية للعام الدراسي 2017 / 2018</t>
  </si>
  <si>
    <t>Number of Iraqi students  enrolled to high studies distributed by college, certificate and sex in Technical College in southern region  for 2017/2018</t>
  </si>
  <si>
    <t xml:space="preserve">عدد الطلبة العراقيين الموجودين  في الدراسات العليا موزعين حسب الكلية والقسم والاختصاص والشهادة والجنس في الجامعة التقنية في المنطقة الجنوبية للعام الدراسي 2017 / 2018 </t>
  </si>
  <si>
    <t>Number of Iraqi students enrolled to high studies distributed by college, department, specialization, certificate and sex in Technical College in southern region  for 2017/2018</t>
  </si>
  <si>
    <t>عدد الطلبة المقبولين في الدراسات العليا  في الجامعات العراقية موزعين حسب الجامعة  والجنسية والجنس للعام الدراسي 2017 / 2018</t>
  </si>
  <si>
    <t xml:space="preserve">عدد الطلبة العراقيين المقبولين في الدراسات العليا  موزعين حسب الكلية والشهادة والجنس في جامعة بغداد للعام الدراسي 2017 / 2018 </t>
  </si>
  <si>
    <t>Number of students admitted to high studies distributed by university, certificate and sex in Baghdad University for academicl  year 2017/2018</t>
  </si>
  <si>
    <t xml:space="preserve">عدد الطلبة العراقيين الموجودين في الدراسات العليا موزعين حسب الكلية والقسم والاختصاص والشهادة والجنس في جامعة بغداد للعام الدراسي 2017 / 2018 </t>
  </si>
  <si>
    <t>Number of Iraqi students enrolled in high studies distributed by college, department, specialization , certificate and sex in Baghdad University for academic  year 2017/2018</t>
  </si>
  <si>
    <t>عدد الطلبة العراقيين المقبولين في الدراسات العليا  موزعين حسب القسم والشهادة والجنس في الجامعة التكنولوجية للعام الدراسي 2017 / 2018</t>
  </si>
  <si>
    <t>Number of Iraqi students admitted to high studies distributed by department, certificate and sex in the University of Technology for academic year 2017/2018</t>
  </si>
  <si>
    <t xml:space="preserve">عدد الطلبة العراقيين المقبولين في الدراسات العليا موزعين حسب الكلية والقسم والاختصاص والشهادة والجنس في جامعة  البصرة للعام الدراسي 2017 / 2018 </t>
  </si>
  <si>
    <t xml:space="preserve">Number of Iraqi students admitted to high studies distributed by college, department, certificate and sex in Basrah university for 2017/2018 </t>
  </si>
  <si>
    <t xml:space="preserve">عدد الطلبة العراقيين المقبولين في الدراسات العليا موزعين حسب الكلية والقسم والاختصاص والشهادة والجنس في جامعة تكريت  للعام الدراسي 2017 / 2018 </t>
  </si>
  <si>
    <t xml:space="preserve">Number of Iraqi students admitted to high studies distributed by college, department, certificate and sex in Tikreet university for 2017/2018 </t>
  </si>
  <si>
    <t>عدد الطلبة العراقيين المقبولين في الدراسات العليا  موزعين حسب الكلية والشهادة والجنس في جامعة القادسية  للعام الدراسي 2017 / 2018</t>
  </si>
  <si>
    <t xml:space="preserve">Number of Iraqi students admitted to high studies distributed by college, certificate and sex in AL-Qadisia university for 2017/2018 </t>
  </si>
  <si>
    <t>عدد الطلبة العراقيين الموجودين في الدراسات العليا موزعين حسب الكلية والشهادة والجنس في جامعة الفلوجة للعام الدراسي 2017 / 2018</t>
  </si>
  <si>
    <t>Number of Iraqi students enrolled in high studies distributed by college, certificate and sex in AL-Falloja university for 2017/2018</t>
  </si>
  <si>
    <t xml:space="preserve"> عدد  الطلبة العراقيين الموجودين في الدراسات العليا موزعين حسب الكلية والقسم والاختصاص والشهادة والجنس في جامعة الفلوجة للعام الدراسي 2017 / 2018  </t>
  </si>
  <si>
    <t>Number of Iraqi students enrolled in high studies distributed by college, department, specialization, certificate and sex in AL-Falloja university for 2017/2018</t>
  </si>
  <si>
    <t xml:space="preserve">عدد الطلبة العراقيين المقبولين في الدراسات العليا موزعين حسب الكلية والقسم والاختصاص والشهادة والجنس في جامعة ذي قار للعام الدراسي 2017 / 2018 </t>
  </si>
  <si>
    <t>Number of Iraqi students admitted to high studies distributed by  college,department,speciaization, certificate and sex in Thi-Qar university for 2017/2018</t>
  </si>
  <si>
    <t>عدد الطلبة العراقيين الموجودين في الدراسات العليا  موزعين حسب الكلية والشهادة والجنس في جامعة سومر للعام الدراسي 2017 / 2018</t>
  </si>
  <si>
    <t xml:space="preserve">عدد الطلبة العراقيين الموجودين في الدراسات العليا موزعين حسب الكلية والقسم والاختصاص والشهادة والجنس في جامعة سومر للعام الدراسي 2017 / 2018 </t>
  </si>
  <si>
    <t xml:space="preserve">جدول  (9) </t>
  </si>
  <si>
    <t xml:space="preserve">جدول  ( 10 ) </t>
  </si>
  <si>
    <t>Table (10)</t>
  </si>
  <si>
    <t>جدول (12)</t>
  </si>
  <si>
    <t xml:space="preserve">(12)Table </t>
  </si>
  <si>
    <t xml:space="preserve">جدول  ( 13 ) </t>
  </si>
  <si>
    <t xml:space="preserve">عدد الطلبة العرب المقبولين في الدراسات العليا موزعين حسب الكلية والقسم والاختصاص والشهادة والجنس في جامعة بغداد للعام الدراسي 2017 / 2018 </t>
  </si>
  <si>
    <t>Number of Arab students admitted in high studies distributed by college, department, specialization , certificate and sex in Baghdad University for academic  year 2017/2018</t>
  </si>
  <si>
    <t xml:space="preserve">جدول  ( 14 ) </t>
  </si>
  <si>
    <t>Table (14)</t>
  </si>
  <si>
    <t>جدول (16)</t>
  </si>
  <si>
    <t>Table (16)</t>
  </si>
  <si>
    <t>تابع جدول (16)</t>
  </si>
  <si>
    <t>Table (16) con.</t>
  </si>
  <si>
    <t xml:space="preserve">.Table (9) con  </t>
  </si>
  <si>
    <t>تابع جدول (13)</t>
  </si>
  <si>
    <t xml:space="preserve">. Table (13) con  </t>
  </si>
  <si>
    <t>Table (30)</t>
  </si>
  <si>
    <t>Table (32)</t>
  </si>
  <si>
    <t>جدول (35)</t>
  </si>
  <si>
    <t>Table (35)</t>
  </si>
  <si>
    <t>جدول (36)</t>
  </si>
  <si>
    <t>Table (36)</t>
  </si>
  <si>
    <t>جدول (37)</t>
  </si>
  <si>
    <t>Table (37)</t>
  </si>
  <si>
    <t>جدول (38)</t>
  </si>
  <si>
    <t>Table (38)</t>
  </si>
  <si>
    <t>جدول (39)</t>
  </si>
  <si>
    <t>Table (39)</t>
  </si>
  <si>
    <t>Table (40)</t>
  </si>
  <si>
    <t>جدول (  47  )</t>
  </si>
  <si>
    <t>جدول (  48  )</t>
  </si>
  <si>
    <t>جدول (  50  )</t>
  </si>
  <si>
    <t>Table (53)</t>
  </si>
  <si>
    <t>Nenavah</t>
  </si>
  <si>
    <t>Al- Mosul</t>
  </si>
  <si>
    <t xml:space="preserve">Community   medicine   and family </t>
  </si>
  <si>
    <t>Oral diagnosis</t>
  </si>
  <si>
    <t>امراض الدم</t>
  </si>
  <si>
    <t xml:space="preserve">communication </t>
  </si>
  <si>
    <t xml:space="preserve"> methods of teaching</t>
  </si>
  <si>
    <t xml:space="preserve">Table (18)  </t>
  </si>
  <si>
    <t xml:space="preserve">التشريح البشري
</t>
  </si>
  <si>
    <t xml:space="preserve"> criminal</t>
  </si>
  <si>
    <t>International</t>
  </si>
  <si>
    <t>Methods of teaching</t>
  </si>
  <si>
    <t>Table (137)</t>
  </si>
  <si>
    <t>Table (138)</t>
  </si>
  <si>
    <t>material</t>
  </si>
  <si>
    <t>Material</t>
  </si>
  <si>
    <t xml:space="preserve"> Physics Material</t>
  </si>
  <si>
    <t xml:space="preserve">Electrical </t>
  </si>
  <si>
    <t>Soil science</t>
  </si>
  <si>
    <t xml:space="preserve">  water resources</t>
  </si>
  <si>
    <t xml:space="preserve"> literature</t>
  </si>
  <si>
    <t>teaching methods</t>
  </si>
  <si>
    <t>social  ienvironment</t>
  </si>
  <si>
    <t xml:space="preserve"> social Environment</t>
  </si>
  <si>
    <t>Adult</t>
  </si>
  <si>
    <t>Child and cteenajer</t>
  </si>
  <si>
    <t>Electronic</t>
  </si>
  <si>
    <t>computer</t>
  </si>
  <si>
    <t>Road</t>
  </si>
  <si>
    <t>Principals of religious</t>
  </si>
  <si>
    <t xml:space="preserve">Community medicine and Family </t>
  </si>
  <si>
    <t>plnning</t>
  </si>
  <si>
    <t xml:space="preserve"> diseases</t>
  </si>
  <si>
    <t>Maths and Computer</t>
  </si>
  <si>
    <t>Therma  mechanics</t>
  </si>
  <si>
    <t xml:space="preserve">عدد الطلبة العراقيين المقبولين في الدراسات العليا موزعين حسب الكلية والقسم والاختصاص والشهادة والجنس في جامعة بغداد للعام الدراسي 2017 / 2018 </t>
  </si>
  <si>
    <t>Number of Iraqi students admitted to high studies distributed by college, department, specialization, certificate and sex in Baghdad University for academic year 2017/2018</t>
  </si>
  <si>
    <t xml:space="preserve">            </t>
  </si>
  <si>
    <t>Application Maths</t>
  </si>
  <si>
    <t>Number of Iraqi students  admitted in high studies distributed by college, certificate, and sex In the  Al- Mosul University of Technology  for school year 2017/2018</t>
  </si>
  <si>
    <t>Number of Iraqi students admitted to high studies distributed by college, department, specialization, certificate, and sex in  Al- Mosul  university for  2017/2018</t>
  </si>
  <si>
    <t>Number of Iraqi students enrolled in high studies distributed by college, certificate, and sex In Al- Mosul  university for  2017/2018</t>
  </si>
  <si>
    <t>Number of Iraqi students enrolled to high studies distributed by college, department, specialization, certificate, and sex Al- Mosul  university for  2017/2018</t>
  </si>
  <si>
    <t>هندسة الالكترونيات</t>
  </si>
  <si>
    <t>Electronic  engineering</t>
  </si>
  <si>
    <t>Number of Iraqi students enrolled in high studies distributed by college, certificate, and sex In Nenavah university  for  2017/2018</t>
  </si>
  <si>
    <t>جدول (  52  )</t>
  </si>
  <si>
    <r>
      <t xml:space="preserve">      عدد الطلبة العراقيين الموجودين في الدراسات العليا موزعين حسب الكلية والشهادة والجنس في جامعة نينوى للعام الدراسي 2017 / 2018 </t>
    </r>
    <r>
      <rPr>
        <b/>
        <sz val="22"/>
        <rFont val="Arial"/>
        <family val="2"/>
      </rPr>
      <t>*</t>
    </r>
  </si>
  <si>
    <t>Number of Iraqi students enrolled to high studies distributed by college, department, specialization, certificate, and sex Nenavah university  2017/2018</t>
  </si>
  <si>
    <t>جدول (56)</t>
  </si>
  <si>
    <t>جدول (57)</t>
  </si>
  <si>
    <t>جدول ( 104 )</t>
  </si>
  <si>
    <t>جدول (114)</t>
  </si>
  <si>
    <t>جدول (134)</t>
  </si>
  <si>
    <t>Table (139)</t>
  </si>
  <si>
    <t>Table (140)</t>
  </si>
  <si>
    <t>جامعة المــــــوصــــــل</t>
  </si>
  <si>
    <t xml:space="preserve">جامعـــــــــــــــة  نينــــــــــوى </t>
  </si>
  <si>
    <t xml:space="preserve">  لايوجد طلبة مقبولين لسنة 2018/2017*</t>
  </si>
  <si>
    <t>هندسة الحاسوب والمعلوماتية</t>
  </si>
  <si>
    <t>جدول (61)</t>
  </si>
  <si>
    <t>جدول(63)</t>
  </si>
  <si>
    <t>جدول (70)</t>
  </si>
  <si>
    <t xml:space="preserve">جدول  (86 ) </t>
  </si>
  <si>
    <t>عدد الطلبة العرب الموجودين في الدراسات العليا  موزعين حسب الكلية والشهادة والجنس في جامعة الكوفة للعام الدراسي 2017 / 2018</t>
  </si>
  <si>
    <t xml:space="preserve">عدد الطلبة العراقيين المقبولين في الدراسات العليا  موزعين حسب الكلية والشهادة والجنس في جامعة تكريت للعام الدراسي 2017 / 2018 </t>
  </si>
  <si>
    <t xml:space="preserve"> Social Environment</t>
  </si>
  <si>
    <t>جدول ( 105 )</t>
  </si>
  <si>
    <t>جدول (115)</t>
  </si>
  <si>
    <t>جدول ( 121 )</t>
  </si>
  <si>
    <t>جدول (135)</t>
  </si>
  <si>
    <t>Table (141)</t>
  </si>
  <si>
    <t>Small animals diseases</t>
  </si>
  <si>
    <t>National Security Diploma</t>
  </si>
  <si>
    <t>Small animals disease</t>
  </si>
  <si>
    <t>Pleasant tissue</t>
  </si>
  <si>
    <t xml:space="preserve">Anesthesia and intensive care
</t>
  </si>
  <si>
    <t>intensive care</t>
  </si>
  <si>
    <t>Treatment of interstitial pain</t>
  </si>
  <si>
    <t>pure</t>
  </si>
  <si>
    <t>Management</t>
  </si>
  <si>
    <t>Collage  total</t>
  </si>
  <si>
    <t>Arabic languag</t>
  </si>
  <si>
    <t>Education for Human Sciences</t>
  </si>
  <si>
    <t>Geographically</t>
  </si>
  <si>
    <t>Human geograph</t>
  </si>
  <si>
    <t>Natural geography</t>
  </si>
  <si>
    <t>Methods of Teaching Quran and Islamic Education</t>
  </si>
  <si>
    <t>General teaching methods</t>
  </si>
  <si>
    <t>Special Education</t>
  </si>
  <si>
    <t>Modren history</t>
  </si>
  <si>
    <t>girls education</t>
  </si>
  <si>
    <t>Archaeology</t>
  </si>
  <si>
    <t>Old Iraqi inscriptions and languages</t>
  </si>
  <si>
    <t>human rights</t>
  </si>
  <si>
    <t>Public Law</t>
  </si>
  <si>
    <t>private law</t>
  </si>
  <si>
    <t>Physical education and sports sciences</t>
  </si>
  <si>
    <t>Sports Training Curriculum</t>
  </si>
  <si>
    <t>Management and organization of physical education</t>
  </si>
  <si>
    <t>Sports Training</t>
  </si>
  <si>
    <t>Motor learning</t>
  </si>
  <si>
    <t>Mathematical psycholo</t>
  </si>
  <si>
    <t xml:space="preserve"> University total</t>
  </si>
  <si>
    <t>Computer Science and Mathematics</t>
  </si>
  <si>
    <t>sciences  Islamic</t>
  </si>
  <si>
    <t>Anatomy and tissue</t>
  </si>
  <si>
    <t>Life chemistry</t>
  </si>
  <si>
    <t>pharmaceutical</t>
  </si>
  <si>
    <t>family Medicine</t>
  </si>
  <si>
    <t>Microbiolog</t>
  </si>
  <si>
    <t>Dental Industry</t>
  </si>
  <si>
    <t>Oral and maxillofacial surgery</t>
  </si>
  <si>
    <t>Dental treatment and conservative treatment</t>
  </si>
  <si>
    <t>Basic Sciences</t>
  </si>
  <si>
    <t>Oral microbiology</t>
  </si>
  <si>
    <t>Oral medications</t>
  </si>
  <si>
    <t>Drugs and medicinal plants</t>
  </si>
  <si>
    <t>Pharmaceutical Chemistry</t>
  </si>
  <si>
    <t>civil engineering</t>
  </si>
  <si>
    <t>Construction and Construction Engineering</t>
  </si>
  <si>
    <t>Health and Environmental Engineering</t>
  </si>
  <si>
    <t>Soil mechanics and foundation engineering</t>
  </si>
  <si>
    <t>Architecture</t>
  </si>
  <si>
    <t>Production and minerals</t>
  </si>
  <si>
    <t>Fluids and refractories</t>
  </si>
  <si>
    <t>Applied Mechanics</t>
  </si>
  <si>
    <t>electrical engineering</t>
  </si>
  <si>
    <t>Communications Engineering</t>
  </si>
  <si>
    <t>Electronics Engineering</t>
  </si>
  <si>
    <t>solid state</t>
  </si>
  <si>
    <t>computer networks</t>
  </si>
  <si>
    <t>Ability</t>
  </si>
  <si>
    <t>Machines</t>
  </si>
  <si>
    <t>Power electronics</t>
  </si>
  <si>
    <t xml:space="preserve"> control</t>
  </si>
  <si>
    <t>Computer Engineering</t>
  </si>
  <si>
    <t>Engineering of dams and water resources</t>
  </si>
  <si>
    <t>Hydraulic</t>
  </si>
  <si>
    <t>Irrigation and drainage</t>
  </si>
  <si>
    <t>Hydrological</t>
  </si>
  <si>
    <t>Agricultural and Forestry</t>
  </si>
  <si>
    <t>Agricultural Extension</t>
  </si>
  <si>
    <t>Agricultural Economics</t>
  </si>
  <si>
    <t>Horticulture &amp; Garden Engineering</t>
  </si>
  <si>
    <t>Horticulture Science</t>
  </si>
  <si>
    <t>Vegetables</t>
  </si>
  <si>
    <t>Ornamental</t>
  </si>
  <si>
    <t>the fruit</t>
  </si>
  <si>
    <t>Tissue Culture</t>
  </si>
  <si>
    <t>Soil physics</t>
  </si>
  <si>
    <t>Soil survey and management</t>
  </si>
  <si>
    <t>Soil chemistry and minerals</t>
  </si>
  <si>
    <t>Animal breeding and improvement</t>
  </si>
  <si>
    <t>Animal feed</t>
  </si>
  <si>
    <t>Animal formula</t>
  </si>
  <si>
    <t>Dairy</t>
  </si>
  <si>
    <t>Plant Protection</t>
  </si>
  <si>
    <t>Plant Diseases</t>
  </si>
  <si>
    <t>Insects</t>
  </si>
  <si>
    <t>Machinery and agricultural machinery</t>
  </si>
  <si>
    <t>Field Crops</t>
  </si>
  <si>
    <t>Crop production</t>
  </si>
  <si>
    <t>Crop breeding</t>
  </si>
  <si>
    <t>Fighting the bushes</t>
  </si>
  <si>
    <t>Crop Physiology</t>
  </si>
  <si>
    <t>Forest development</t>
  </si>
  <si>
    <t>Forest science</t>
  </si>
  <si>
    <t xml:space="preserve">Veterinary </t>
  </si>
  <si>
    <t>Veterinary Internal Medicine</t>
  </si>
  <si>
    <t>Pathological diagnosis</t>
  </si>
  <si>
    <t>Veterinary parasites</t>
  </si>
  <si>
    <t>Veterinary public health</t>
  </si>
  <si>
    <t>Veterinary surgery</t>
  </si>
  <si>
    <t>Veterinary obstetrics</t>
  </si>
  <si>
    <t>Veterinary physiology</t>
  </si>
  <si>
    <t>Veterinary diseases</t>
  </si>
  <si>
    <t>Poultry Diseases</t>
  </si>
  <si>
    <t>science</t>
  </si>
  <si>
    <t>Life science</t>
  </si>
  <si>
    <t>  Botany</t>
  </si>
  <si>
    <t>organic</t>
  </si>
  <si>
    <t>Inorganic</t>
  </si>
  <si>
    <t>Analytical analysis</t>
  </si>
  <si>
    <t>Life</t>
  </si>
  <si>
    <t>electronic optics</t>
  </si>
  <si>
    <t>geology</t>
  </si>
  <si>
    <t>Geochemistry</t>
  </si>
  <si>
    <t>Geophysics</t>
  </si>
  <si>
    <t>Synthetic</t>
  </si>
  <si>
    <t>Sediments</t>
  </si>
  <si>
    <t>Hydrography</t>
  </si>
  <si>
    <t>Fossils</t>
  </si>
  <si>
    <t>Environment science</t>
  </si>
  <si>
    <t>Computer  and Mathematics Science</t>
  </si>
  <si>
    <t>Computer Science</t>
  </si>
  <si>
    <t>Statistics and Informatics</t>
  </si>
  <si>
    <t>Software Engineering</t>
  </si>
  <si>
    <t>Administrative information system</t>
  </si>
  <si>
    <t>Business Management</t>
  </si>
  <si>
    <t>Industrial Management</t>
  </si>
  <si>
    <t>Banking and Finance</t>
  </si>
  <si>
    <t xml:space="preserve">Education for Pure </t>
  </si>
  <si>
    <t>Biotechnologies</t>
  </si>
  <si>
    <t xml:space="preserve"> Physics</t>
  </si>
  <si>
    <t>Nuclear Physics</t>
  </si>
  <si>
    <t>layzer Physics</t>
  </si>
  <si>
    <t>Arabic Language</t>
  </si>
  <si>
    <t>Education for Human</t>
  </si>
  <si>
    <t>Linguistics and English Language Teaching</t>
  </si>
  <si>
    <t>english Language</t>
  </si>
  <si>
    <t>the modern history</t>
  </si>
  <si>
    <t>Higher Diploma</t>
  </si>
  <si>
    <t>Education and Psychology</t>
  </si>
  <si>
    <t>Teaching Methods</t>
  </si>
  <si>
    <t>Educational Sciences</t>
  </si>
  <si>
    <t>Educational guidance</t>
  </si>
  <si>
    <t>Basic Education</t>
  </si>
  <si>
    <t>English</t>
  </si>
  <si>
    <t>Mathematical Sciences</t>
  </si>
  <si>
    <t>Education for girls</t>
  </si>
  <si>
    <t>English Language</t>
  </si>
  <si>
    <t>Eenglish Language</t>
  </si>
  <si>
    <t xml:space="preserve"> History</t>
  </si>
  <si>
    <t>Libraries and Information</t>
  </si>
  <si>
    <t>law</t>
  </si>
  <si>
    <t>Public international law</t>
  </si>
  <si>
    <t>Administrative Law</t>
  </si>
  <si>
    <t>The Constitutional law</t>
  </si>
  <si>
    <t>Public Finance</t>
  </si>
  <si>
    <t>Criminal Law</t>
  </si>
  <si>
    <t>work law</t>
  </si>
  <si>
    <t>Industrial electronic</t>
  </si>
  <si>
    <t>احياء مجهرية فموية</t>
  </si>
  <si>
    <t>ieys</t>
  </si>
  <si>
    <t>طب الاسرة  المجتمع</t>
  </si>
  <si>
    <t>Family community medicine</t>
  </si>
  <si>
    <t>Pathology and neutrophilic medicime</t>
  </si>
  <si>
    <t>امراض و جراحة  اللثة</t>
  </si>
  <si>
    <t>الاحصاء الحياتي</t>
  </si>
  <si>
    <t xml:space="preserve">Alive Statistics </t>
  </si>
  <si>
    <t xml:space="preserve">طب المجتمع والاسرة </t>
  </si>
  <si>
    <t>طب المجتمع والاسرة</t>
  </si>
  <si>
    <t>الانثروبولوجي وعلم الاجتماع</t>
  </si>
  <si>
    <t>Anthropology and sociology</t>
  </si>
  <si>
    <t>تابع جدول(27)</t>
  </si>
  <si>
    <t>Table (27) con.</t>
  </si>
  <si>
    <t>جدول(28)</t>
  </si>
  <si>
    <t>جدول ( 30)</t>
  </si>
  <si>
    <t>تابع جدول (30 )</t>
  </si>
  <si>
    <t>Table (30) con.</t>
  </si>
  <si>
    <t>جدول ( 31 )</t>
  </si>
  <si>
    <t>جدول (32)</t>
  </si>
  <si>
    <t>تابع جدول (33 )</t>
  </si>
  <si>
    <t>جدول  ( 33 )</t>
  </si>
  <si>
    <t>Table (33) con.</t>
  </si>
  <si>
    <t>تابع جدول  (33 )</t>
  </si>
  <si>
    <t>جدول ( 34 )</t>
  </si>
  <si>
    <t>تابع جدول (36 )</t>
  </si>
  <si>
    <t>Table (36) con.</t>
  </si>
  <si>
    <t>تابع جدول  (39 )</t>
  </si>
  <si>
    <t>Table (39) con.</t>
  </si>
  <si>
    <t>جدول (40)</t>
  </si>
  <si>
    <t xml:space="preserve">جدول  (41)      </t>
  </si>
  <si>
    <t>تابع جدول (42 )</t>
  </si>
  <si>
    <t>Table (42) con.</t>
  </si>
  <si>
    <t>تابع جدول  (42 )</t>
  </si>
  <si>
    <t>جدول (44)</t>
  </si>
  <si>
    <t>تابع جدول (44 )</t>
  </si>
  <si>
    <t>تابع جدول  (44 )</t>
  </si>
  <si>
    <t>جدول (  45  )</t>
  </si>
  <si>
    <t>جدول (46)</t>
  </si>
  <si>
    <t>تابع جدول (  50 )</t>
  </si>
  <si>
    <t>Table (50) con.</t>
  </si>
  <si>
    <t>تابع جدول (  52  )</t>
  </si>
  <si>
    <t>Table (52) con.</t>
  </si>
  <si>
    <t>جدول (  53  )</t>
  </si>
  <si>
    <t>تابع جدول (56 )</t>
  </si>
  <si>
    <t>Table (56) con.</t>
  </si>
  <si>
    <t>جدول (58)</t>
  </si>
  <si>
    <t>Table  (58)</t>
  </si>
  <si>
    <t>تابع جدول (58)</t>
  </si>
  <si>
    <t>Table  (58) con.</t>
  </si>
  <si>
    <t>تابع جدول  (58)</t>
  </si>
  <si>
    <t>جدول(60)</t>
  </si>
  <si>
    <t>Table(61)</t>
  </si>
  <si>
    <t>تابع جدول (61)</t>
  </si>
  <si>
    <t>Table (61) con.</t>
  </si>
  <si>
    <t>Table(61)) con.</t>
  </si>
  <si>
    <t>جدول (62)</t>
  </si>
  <si>
    <t>جدول(64)</t>
  </si>
  <si>
    <t>جدول (65)</t>
  </si>
  <si>
    <t>تابع جدول  (65)</t>
  </si>
  <si>
    <t>Table  (65) con.</t>
  </si>
  <si>
    <t>Table (65) con.</t>
  </si>
  <si>
    <t>تابع جدول (65)</t>
  </si>
  <si>
    <t>جدول(66)</t>
  </si>
  <si>
    <t>جدول  (67 )</t>
  </si>
  <si>
    <t>جدول  (68)</t>
  </si>
  <si>
    <t>Table(68)</t>
  </si>
  <si>
    <t xml:space="preserve">تابع جدول(68) </t>
  </si>
  <si>
    <t>Table(68) con.</t>
  </si>
  <si>
    <t>تابع جدول (68)</t>
  </si>
  <si>
    <t>جدول ( 69)</t>
  </si>
  <si>
    <t>Table(70)</t>
  </si>
  <si>
    <t>تابع جدول  (70)</t>
  </si>
  <si>
    <t>Table (70) con.</t>
  </si>
  <si>
    <t>Table(70) con.</t>
  </si>
  <si>
    <t>جدول (71)</t>
  </si>
  <si>
    <t>جدول ( 72)</t>
  </si>
  <si>
    <t>جدول (73)</t>
  </si>
  <si>
    <t>جدول  (74)</t>
  </si>
  <si>
    <t>جدول (75)</t>
  </si>
  <si>
    <t>جدول (76 )</t>
  </si>
  <si>
    <t>تابع جدول  ( 76)</t>
  </si>
  <si>
    <t>Table (76) con.</t>
  </si>
  <si>
    <t>جدول  ( 77)</t>
  </si>
  <si>
    <t xml:space="preserve">جدول  (78) </t>
  </si>
  <si>
    <t>تابع جدول (78 )</t>
  </si>
  <si>
    <t>Table (78) con.</t>
  </si>
  <si>
    <t xml:space="preserve">عدد الطلبة العراقيين الموجودين في الدراسات العليا موزعين حسب الكلية والشهادة والجنس في جامعة القادسية للعام الدراسي 2017 / 2018 </t>
  </si>
  <si>
    <t xml:space="preserve">جدول  (79 ) </t>
  </si>
  <si>
    <t>جدول ( 80)</t>
  </si>
  <si>
    <t>تابع جدول ( 80)</t>
  </si>
  <si>
    <t>Table ( 80) con.</t>
  </si>
  <si>
    <t>جدول  (81 )</t>
  </si>
  <si>
    <t xml:space="preserve">جدول (82 ) </t>
  </si>
  <si>
    <t>Table (82) con.</t>
  </si>
  <si>
    <t>تابع جدول (82 )</t>
  </si>
  <si>
    <t xml:space="preserve">جدول  (83 ) </t>
  </si>
  <si>
    <t>جدول  ( 84)</t>
  </si>
  <si>
    <t>جدول  (85)</t>
  </si>
  <si>
    <t>Animal reproduction</t>
  </si>
  <si>
    <t xml:space="preserve">جدول  (87 ) </t>
  </si>
  <si>
    <t>جدول (88 )</t>
  </si>
  <si>
    <t xml:space="preserve">تابع جدول (88 ) </t>
  </si>
  <si>
    <t>Table (88) con.</t>
  </si>
  <si>
    <t>جدول  (89)</t>
  </si>
  <si>
    <t>جدول(90)</t>
  </si>
  <si>
    <t>Table (90) con.</t>
  </si>
  <si>
    <t>تابع جدول ( 90)</t>
  </si>
  <si>
    <r>
      <rPr>
        <b/>
        <sz val="10"/>
        <rFont val="Arial"/>
        <family val="2"/>
      </rPr>
      <t>Applied reproduction Physiology</t>
    </r>
    <r>
      <rPr>
        <b/>
        <sz val="10"/>
        <color theme="0" tint="-0.14999847407452621"/>
        <rFont val="Arial"/>
        <family val="2"/>
      </rPr>
      <t xml:space="preserve"> </t>
    </r>
  </si>
  <si>
    <t>Civil Law</t>
  </si>
  <si>
    <t>Commercial Law</t>
  </si>
  <si>
    <t>Procedural Law</t>
  </si>
  <si>
    <t>Personal Status Law</t>
  </si>
  <si>
    <t>Physiology of sports training</t>
  </si>
  <si>
    <t>Measurement and Evaluation</t>
  </si>
  <si>
    <t>Mathematical psychology</t>
  </si>
  <si>
    <t>Biomechanics</t>
  </si>
  <si>
    <t>History and Philosophy of Physical Education</t>
  </si>
  <si>
    <t>parasites</t>
  </si>
  <si>
    <t>environment Science</t>
  </si>
  <si>
    <t xml:space="preserve">Soil mechanics and foundations </t>
  </si>
  <si>
    <t>Urban planning</t>
  </si>
  <si>
    <t xml:space="preserve"> Animal diseases</t>
  </si>
  <si>
    <t xml:space="preserve">موارد مائية </t>
  </si>
  <si>
    <t xml:space="preserve">Water and dam </t>
  </si>
  <si>
    <t>Hydraulic establishment</t>
  </si>
  <si>
    <t>جـــــــامعة القاسم الخضراء</t>
  </si>
  <si>
    <t>جدول (91)</t>
  </si>
  <si>
    <t>جدول ( 92)</t>
  </si>
  <si>
    <t>environmental pollution</t>
  </si>
  <si>
    <t>جدول (  93)</t>
  </si>
  <si>
    <t>جدول ( 94)</t>
  </si>
  <si>
    <t>جدول  (95)</t>
  </si>
  <si>
    <t xml:space="preserve">جدول (96) </t>
  </si>
  <si>
    <t>تابع جدول  ( 96)</t>
  </si>
  <si>
    <t>Table (96) con.</t>
  </si>
  <si>
    <t>جدول  (97)</t>
  </si>
  <si>
    <t xml:space="preserve">جدول (98) </t>
  </si>
  <si>
    <t>تابع جدول ( 98)</t>
  </si>
  <si>
    <t>Table (98) con.</t>
  </si>
  <si>
    <t>جدول (99 )</t>
  </si>
  <si>
    <t>جدول ( 100)</t>
  </si>
  <si>
    <t>تابع جدول ( 100)</t>
  </si>
  <si>
    <t>Table (100) con.</t>
  </si>
  <si>
    <t>جدول (101 )</t>
  </si>
  <si>
    <t>جدول( 102)</t>
  </si>
  <si>
    <t>تابع جدول(102)</t>
  </si>
  <si>
    <t>Table (102) con.</t>
  </si>
  <si>
    <t>جدول ( 103)</t>
  </si>
  <si>
    <t>تابع جدول(104 )</t>
  </si>
  <si>
    <t>Table (104) con.</t>
  </si>
  <si>
    <t>جدول ( 106 )</t>
  </si>
  <si>
    <t>تابع جدول (106)</t>
  </si>
  <si>
    <t>Table (106) con.</t>
  </si>
  <si>
    <t>جدول ( 107)</t>
  </si>
  <si>
    <t>جدول (108 )</t>
  </si>
  <si>
    <t>جدول ( 109)</t>
  </si>
  <si>
    <t>جدول (110 )</t>
  </si>
  <si>
    <t>جدول ( 111)</t>
  </si>
  <si>
    <t>جدول (112 )</t>
  </si>
  <si>
    <t>تابع جدول(112)</t>
  </si>
  <si>
    <t>Table (112) con.</t>
  </si>
  <si>
    <t>جدول  ( 113)</t>
  </si>
  <si>
    <t>تابع جدول(114)</t>
  </si>
  <si>
    <t>Table (114) con.</t>
  </si>
  <si>
    <t>جدول (116)</t>
  </si>
  <si>
    <t>جدول ( 117 )</t>
  </si>
  <si>
    <t>جدول ( 118)</t>
  </si>
  <si>
    <t>جدول( 119 )</t>
  </si>
  <si>
    <t>جدول ( 120)</t>
  </si>
  <si>
    <t>جدول ( 122 )</t>
  </si>
  <si>
    <t>جدول (123)</t>
  </si>
  <si>
    <t>جدول ( 124)</t>
  </si>
  <si>
    <t>جدول (125)</t>
  </si>
  <si>
    <t>جدول ( 126)</t>
  </si>
  <si>
    <t>جدول (127 )</t>
  </si>
  <si>
    <t>جدول (128)</t>
  </si>
  <si>
    <t>جدول (129)</t>
  </si>
  <si>
    <t>جدول  (130)</t>
  </si>
  <si>
    <t>جدول  (131 )</t>
  </si>
  <si>
    <t>جدول (132)</t>
  </si>
  <si>
    <t>جدول (133 )</t>
  </si>
  <si>
    <t>تابع جدول(134)</t>
  </si>
  <si>
    <t>Table (134) con.</t>
  </si>
  <si>
    <t>جدول (136)</t>
  </si>
  <si>
    <t>جدول (137 )</t>
  </si>
  <si>
    <t>جدول  (138)</t>
  </si>
  <si>
    <t>جدول (139 )</t>
  </si>
  <si>
    <t>جدول (140)</t>
  </si>
  <si>
    <t>جدول (141 )</t>
  </si>
  <si>
    <t>جدول (142)</t>
  </si>
  <si>
    <t>Table (142)</t>
  </si>
  <si>
    <t>جدول ( 29 )</t>
  </si>
  <si>
    <t xml:space="preserve">هندسة  العمارة </t>
  </si>
  <si>
    <t>الهندسة الصحية والبئيية</t>
  </si>
  <si>
    <t xml:space="preserve"> تقييم الاثر البيئي</t>
  </si>
  <si>
    <t>ادارة تقنيات المياه والسدود</t>
  </si>
  <si>
    <t xml:space="preserve"> الجغرافية</t>
  </si>
  <si>
    <t xml:space="preserve">الفرع </t>
  </si>
  <si>
    <t>Maths applicatory</t>
  </si>
  <si>
    <t>تكنولوجيا  النفط</t>
  </si>
  <si>
    <t xml:space="preserve">هندسة العمارة </t>
  </si>
  <si>
    <t xml:space="preserve"> هندسة التعدين واستخلاص المعادن</t>
  </si>
  <si>
    <t>Mineral engineering and Extraction</t>
  </si>
  <si>
    <t>ذكاء الاصطناعي</t>
  </si>
  <si>
    <t>التقنات الاحيائية</t>
  </si>
  <si>
    <t>الرياضيات وتطبيق الحاسوب</t>
  </si>
  <si>
    <t>قسم تكنولوجيا النفط</t>
  </si>
  <si>
    <t xml:space="preserve">دراسات دولية </t>
  </si>
  <si>
    <t>تفسير</t>
  </si>
  <si>
    <t xml:space="preserve">interpretation </t>
  </si>
  <si>
    <t>modern</t>
  </si>
  <si>
    <t>Number of Iraqi students admitted to high studies distributed by Board, department, certificate, and sex in Iraqi board for medical specializations for school year 2017/2018</t>
  </si>
  <si>
    <t xml:space="preserve">علم الارض/كيمياء مرضية </t>
  </si>
  <si>
    <t>علم الارض/كيمياء مرضية</t>
  </si>
  <si>
    <t>عدد الطلبة العراقيين الموجودين في الدراسات العليا موزعين حسب المجلس والفرع والاختصاص والجنس في المجلس العراقي للاختصاصات الطبية للعام الدراسي 2017 / 2018</t>
  </si>
  <si>
    <t>امراض الدم السريري اطفال/ مسار واحد</t>
  </si>
  <si>
    <t>امراض الدم السريري اطفال/دقيق</t>
  </si>
  <si>
    <t>العناية المركزية</t>
  </si>
  <si>
    <t xml:space="preserve">الهيئة </t>
  </si>
  <si>
    <t>commission</t>
  </si>
  <si>
    <t xml:space="preserve">الهيئة  </t>
  </si>
  <si>
    <t xml:space="preserve">مجموع الهيئة  </t>
  </si>
  <si>
    <t xml:space="preserve"> Total commission</t>
  </si>
  <si>
    <t xml:space="preserve"> علوم الحاسوب</t>
  </si>
  <si>
    <t xml:space="preserve"> Computer  sciences</t>
  </si>
  <si>
    <t xml:space="preserve">هندسة اتصالات </t>
  </si>
  <si>
    <t xml:space="preserve">عدد الطلبة العراقيين المقبولين في الدراسات العليا موزعين حسب الهيئة  والقسم والاختصاص والشهادة والجنس في الهيئة العراقية للحاسبات والمعلوماتية للعام الدراسي 2017 / 2018 </t>
  </si>
  <si>
    <t xml:space="preserve">      عدد الطلبة العراقيين الموجودين في الدراسات العليا موزعين حسب الهيئة والشهادة والجنس في الهيئة العراقية للحاسبات والمعلوماتية للعام الدراسي 2017 / 2018 </t>
  </si>
  <si>
    <t xml:space="preserve">                           عددالطلبة العراقيين الموجودين في الدراسات العليا موزعين حسب الهيئة  والقسم والاختصاص والشهادة والجنس في الهيئة العراقية للحاسبات والمعلوماتية للعام الدراسي 2017 / 2018 </t>
  </si>
  <si>
    <t xml:space="preserve">عدد الطلبة العراقيين الموجودين  في الدراسات العليا موزعين  حسب الكلية والقسم والشهادة والجنس في جامعة نينوى للعام الدراسي 2017 / 2018 </t>
  </si>
  <si>
    <t xml:space="preserve">اقتصادية الاستثمار </t>
  </si>
  <si>
    <t>Investment economy</t>
  </si>
  <si>
    <t xml:space="preserve">التقنيات الحيائية </t>
  </si>
  <si>
    <t xml:space="preserve">ااقتصادية الاستثمار  </t>
  </si>
  <si>
    <t xml:space="preserve">اقتصاد ادارة المصارف </t>
  </si>
  <si>
    <t>Baning management</t>
  </si>
  <si>
    <t xml:space="preserve">العلاقات الاقتصادية الدولية </t>
  </si>
  <si>
    <t>السياسة الدولية</t>
  </si>
  <si>
    <t xml:space="preserve">Political international </t>
  </si>
  <si>
    <t xml:space="preserve">الحديثة </t>
  </si>
  <si>
    <t>Modren</t>
  </si>
  <si>
    <t xml:space="preserve">عدد الطلبة العراقيين الموجودين في الدراسات العليا موزعين حسب الكلية والقسم  والاختصاص والشهادة والجنس في جامعة الموصل للعام الدراسي 2017 / 2018 </t>
  </si>
  <si>
    <t xml:space="preserve">عدد الطلبة العراقيين المقبولين في الدراسات العليا موزعين حسب الكلية والقسم  والاختصاص والشهادة والجنس في جامعة الموصل للعام الدراسي 2017 / 2018 </t>
  </si>
  <si>
    <t xml:space="preserve">جراحة </t>
  </si>
  <si>
    <t xml:space="preserve"> surgery</t>
  </si>
  <si>
    <t xml:space="preserve">الاحياء المجهرية  الطبية </t>
  </si>
  <si>
    <t>Microbiology medicine</t>
  </si>
  <si>
    <t xml:space="preserve">college Total </t>
  </si>
  <si>
    <t>عدد الطلبة العراقيين المقبولين في  الدراسات العليا  موزعين حسب الكلية والشهادة والجنس في جامعة الكوفة للعام الدراسي 2017 / 2018</t>
  </si>
  <si>
    <t xml:space="preserve">الامراض الطب العدلي </t>
  </si>
  <si>
    <t>Pathology and Neutrophilic medicine</t>
  </si>
  <si>
    <t xml:space="preserve">علوم مالية ومصرفية </t>
  </si>
  <si>
    <t xml:space="preserve">Banking &amp; finanicial </t>
  </si>
  <si>
    <t xml:space="preserve">الامراض والطب العدلي </t>
  </si>
  <si>
    <t>التخطيط الحضري</t>
  </si>
  <si>
    <t>علوم الحاسوب وتكنولوحيا المعلومات</t>
  </si>
  <si>
    <t>عدد الطلبة العراقيين المقبولين في الدراسات العليا موزعين حسب الكلية والقسم والشهادة والجنس في جامعة  النهرين للعام الدراسي 2017 / 2018</t>
  </si>
  <si>
    <t xml:space="preserve">عدد الطلبة العرب الموجودين  في الدراسات العليا موزعين حسب الكلية والشهادة والجنس في جامعة النهرين للعام الدراسي 2017 / 2018 </t>
  </si>
  <si>
    <t>عدد الطلبة العراقيين الموجودين في الدراسات العليا موزعين حسب الكلية والقسم  والاختصاص والشهادة والجنس في جامعة  النهرين للعام الدراسي 2017 / 2018</t>
  </si>
  <si>
    <t>عدد الطلبة العرب  الموجودين في الدراسات العليا موزعين حسب الكلية والقسم والاختصاص والشهادة والجنس في جامعة  النهرين للعام الدراسي 2017 / 2018</t>
  </si>
  <si>
    <t xml:space="preserve">      عدد الطلبة العراقيين المقبولين في الدراسات العليا موزعين حسب الهيئة والشهادة والجنس في الهيئة العراقية للحاسبات والمعلوماتية للعام الدراسي 2017 / 2018 </t>
  </si>
  <si>
    <t>Number of Iraqi students admitted to high studies distributed by college, department, specialization, certificate, and sex in  Iraqi commission for information technology &amp; computer for school year 2017/2018</t>
  </si>
  <si>
    <t>*No enrolled studies@2017/2018</t>
  </si>
  <si>
    <t xml:space="preserve">Number of Iraqi students  enrolled in high studies distributed by college, certificate and sex in Technical Colleges/ Thechnical Education Commission for 2017/2018 </t>
  </si>
  <si>
    <t>عدد الطلبة العراقيين المقبولين في الدراسات العليا موزعين حسب المجلس والقسم والاختصاص  والشهادة والجنس في المجلس العراقي للاختصاصات الطبية للعام الدراسي 2017 / 2018</t>
  </si>
  <si>
    <t>عدد الطلبة العرب المقبولين في الدراسات العليا  موزعين حسب الكلية والشهادة والجنس في جامعة بغداد للعام الدراسي 2017 / 2018</t>
  </si>
  <si>
    <t>تابع جدول (132)</t>
  </si>
  <si>
    <t>Table (132) con.</t>
  </si>
  <si>
    <t>Number of Iraqi students enrolled to high studies distributed by college, certificate and sex in Technical College in middle region  for 2017/2018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</si>
</sst>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-&quot;د.ع.‏&quot;\ * #,##0.00_-;_-&quot;د.ع.‏&quot;\ * #,##0.00\-;_-&quot;د.ع.‏&quot;\ * &quot;-&quot;??_-;_-@_-"/>
    <numFmt numFmtId="165" formatCode="_(&quot;$&quot;* #,##0.00_);_(&quot;$&quot;* \(#,##0.00\);_(&quot;$&quot;* &quot;-&quot;??_);_(@_)"/>
  </numFmts>
  <fonts count="32" x14ac:knownFonts="1">
    <font>
      <sz val="10"/>
      <name val="Arial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Arabic Transparent"/>
      <charset val="178"/>
    </font>
    <font>
      <sz val="10"/>
      <name val="Tahoma"/>
      <family val="2"/>
    </font>
    <font>
      <b/>
      <sz val="10"/>
      <name val="Cambria"/>
      <family val="1"/>
    </font>
    <font>
      <b/>
      <sz val="10"/>
      <color rgb="FFFF0000"/>
      <name val="Arial"/>
      <family val="2"/>
    </font>
    <font>
      <b/>
      <sz val="12"/>
      <color indexed="8"/>
      <name val="Arial"/>
      <family val="2"/>
    </font>
    <font>
      <sz val="9"/>
      <name val="Arial"/>
      <family val="2"/>
    </font>
    <font>
      <sz val="14"/>
      <name val="Calibri"/>
      <family val="2"/>
      <scheme val="minor"/>
    </font>
    <font>
      <b/>
      <sz val="12"/>
      <name val="Times New Roman"/>
      <family val="1"/>
    </font>
    <font>
      <b/>
      <sz val="10"/>
      <name val="Arabic Transparent"/>
      <charset val="178"/>
    </font>
    <font>
      <sz val="48"/>
      <name val="Arial"/>
      <family val="2"/>
    </font>
    <font>
      <b/>
      <sz val="48"/>
      <name val="Arial"/>
      <family val="2"/>
    </font>
    <font>
      <b/>
      <sz val="22"/>
      <name val="Arial"/>
      <family val="2"/>
    </font>
    <font>
      <b/>
      <sz val="10"/>
      <color theme="0" tint="-0.1499984740745262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42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ck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thick">
        <color indexed="64"/>
      </top>
      <bottom style="dotted">
        <color indexed="64"/>
      </bottom>
      <diagonal/>
    </border>
    <border>
      <left/>
      <right/>
      <top style="dotted">
        <color auto="1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auto="1"/>
      </left>
      <right style="dotted">
        <color auto="1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/>
      <top style="dashed">
        <color indexed="64"/>
      </top>
      <bottom style="dotted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dotted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dashed">
        <color auto="1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medium">
        <color auto="1"/>
      </top>
      <bottom style="hair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hair">
        <color indexed="64"/>
      </top>
      <bottom style="medium">
        <color auto="1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/>
      <right/>
      <top style="double">
        <color auto="1"/>
      </top>
      <bottom style="hair">
        <color auto="1"/>
      </bottom>
      <diagonal/>
    </border>
    <border>
      <left/>
      <right style="dotted">
        <color indexed="64"/>
      </right>
      <top style="hair">
        <color indexed="64"/>
      </top>
      <bottom style="hair">
        <color indexed="64"/>
      </bottom>
      <diagonal/>
    </border>
    <border>
      <left/>
      <right style="dashed">
        <color auto="1"/>
      </right>
      <top style="medium">
        <color auto="1"/>
      </top>
      <bottom style="double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double">
        <color auto="1"/>
      </bottom>
      <diagonal/>
    </border>
    <border>
      <left style="dashed">
        <color auto="1"/>
      </left>
      <right/>
      <top style="medium">
        <color auto="1"/>
      </top>
      <bottom style="double">
        <color auto="1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uble">
        <color indexed="64"/>
      </bottom>
      <diagonal/>
    </border>
    <border>
      <left/>
      <right style="dotted">
        <color indexed="64"/>
      </right>
      <top style="dotted">
        <color indexed="64"/>
      </top>
      <bottom style="double">
        <color indexed="64"/>
      </bottom>
      <diagonal/>
    </border>
    <border>
      <left style="dotted">
        <color auto="1"/>
      </left>
      <right style="dotted">
        <color auto="1"/>
      </right>
      <top style="dotted">
        <color indexed="64"/>
      </top>
      <bottom style="double">
        <color indexed="64"/>
      </bottom>
      <diagonal/>
    </border>
    <border>
      <left/>
      <right/>
      <top style="dashed">
        <color indexed="64"/>
      </top>
      <bottom style="double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0" fontId="9" fillId="0" borderId="0"/>
    <xf numFmtId="0" fontId="10" fillId="0" borderId="0"/>
    <xf numFmtId="0" fontId="9" fillId="0" borderId="0"/>
    <xf numFmtId="164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400">
    <xf numFmtId="0" fontId="0" fillId="0" borderId="0" xfId="0"/>
    <xf numFmtId="0" fontId="0" fillId="0" borderId="0" xfId="0" applyAlignment="1">
      <alignment readingOrder="2"/>
    </xf>
    <xf numFmtId="0" fontId="3" fillId="0" borderId="6" xfId="0" applyFont="1" applyFill="1" applyBorder="1" applyAlignment="1">
      <alignment horizontal="right" vertical="center" readingOrder="2"/>
    </xf>
    <xf numFmtId="0" fontId="3" fillId="0" borderId="6" xfId="0" applyFont="1" applyFill="1" applyBorder="1" applyAlignment="1">
      <alignment horizontal="right" vertical="center" indent="1"/>
    </xf>
    <xf numFmtId="0" fontId="0" fillId="0" borderId="0" xfId="0" applyBorder="1" applyAlignment="1">
      <alignment readingOrder="2"/>
    </xf>
    <xf numFmtId="0" fontId="3" fillId="0" borderId="8" xfId="0" applyFont="1" applyFill="1" applyBorder="1" applyAlignment="1">
      <alignment horizontal="right" vertical="center" readingOrder="2"/>
    </xf>
    <xf numFmtId="0" fontId="0" fillId="0" borderId="0" xfId="0" applyBorder="1"/>
    <xf numFmtId="0" fontId="3" fillId="0" borderId="0" xfId="0" applyFont="1" applyFill="1" applyBorder="1" applyAlignment="1">
      <alignment horizontal="right" vertical="center" indent="1"/>
    </xf>
    <xf numFmtId="0" fontId="3" fillId="0" borderId="0" xfId="0" applyFont="1" applyFill="1" applyBorder="1" applyAlignment="1">
      <alignment horizontal="right" vertical="center"/>
    </xf>
    <xf numFmtId="0" fontId="3" fillId="0" borderId="2" xfId="0" applyFont="1" applyFill="1" applyBorder="1" applyAlignment="1">
      <alignment horizontal="right" vertical="center" indent="1"/>
    </xf>
    <xf numFmtId="0" fontId="3" fillId="0" borderId="13" xfId="0" applyFont="1" applyFill="1" applyBorder="1" applyAlignment="1">
      <alignment horizontal="right" vertical="center" readingOrder="2"/>
    </xf>
    <xf numFmtId="0" fontId="3" fillId="0" borderId="0" xfId="0" applyFont="1" applyFill="1" applyBorder="1" applyAlignment="1">
      <alignment horizontal="right" vertical="center" readingOrder="2"/>
    </xf>
    <xf numFmtId="0" fontId="3" fillId="0" borderId="14" xfId="0" applyFont="1" applyFill="1" applyBorder="1" applyAlignment="1">
      <alignment horizontal="right" vertical="center" readingOrder="2"/>
    </xf>
    <xf numFmtId="0" fontId="8" fillId="0" borderId="17" xfId="0" applyFont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right" vertical="center"/>
    </xf>
    <xf numFmtId="0" fontId="3" fillId="0" borderId="13" xfId="0" applyFont="1" applyFill="1" applyBorder="1" applyAlignment="1">
      <alignment horizontal="right" vertical="center"/>
    </xf>
    <xf numFmtId="0" fontId="3" fillId="0" borderId="0" xfId="7" applyFont="1" applyFill="1" applyBorder="1" applyAlignment="1">
      <alignment readingOrder="2"/>
    </xf>
    <xf numFmtId="0" fontId="2" fillId="0" borderId="1" xfId="7" applyFont="1" applyFill="1" applyBorder="1" applyAlignment="1">
      <alignment vertical="center" readingOrder="2"/>
    </xf>
    <xf numFmtId="0" fontId="3" fillId="0" borderId="0" xfId="7" applyFont="1" applyFill="1" applyBorder="1" applyAlignment="1">
      <alignment horizontal="center" readingOrder="2"/>
    </xf>
    <xf numFmtId="0" fontId="3" fillId="0" borderId="0" xfId="7" applyFont="1" applyFill="1" applyBorder="1" applyAlignment="1">
      <alignment horizontal="right" vertical="center" readingOrder="2"/>
    </xf>
    <xf numFmtId="0" fontId="3" fillId="0" borderId="0" xfId="7" applyFont="1" applyFill="1" applyBorder="1" applyAlignment="1">
      <alignment horizontal="right" vertical="center" indent="1"/>
    </xf>
    <xf numFmtId="0" fontId="2" fillId="0" borderId="1" xfId="7" applyFont="1" applyFill="1" applyBorder="1" applyAlignment="1">
      <alignment readingOrder="2"/>
    </xf>
    <xf numFmtId="0" fontId="3" fillId="0" borderId="0" xfId="7" applyFont="1" applyFill="1" applyBorder="1" applyAlignment="1">
      <alignment horizontal="center" vertical="center" readingOrder="2"/>
    </xf>
    <xf numFmtId="0" fontId="8" fillId="0" borderId="3" xfId="7" applyFont="1" applyBorder="1" applyAlignment="1">
      <alignment horizontal="center" vertical="center" wrapText="1" readingOrder="2"/>
    </xf>
    <xf numFmtId="0" fontId="3" fillId="0" borderId="4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readingOrder="2"/>
    </xf>
    <xf numFmtId="0" fontId="3" fillId="0" borderId="5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wrapText="1" readingOrder="2"/>
    </xf>
    <xf numFmtId="0" fontId="3" fillId="0" borderId="0" xfId="7" applyFont="1" applyAlignment="1">
      <alignment horizontal="center" vertical="center" wrapText="1" readingOrder="2"/>
    </xf>
    <xf numFmtId="0" fontId="3" fillId="0" borderId="0" xfId="7" applyFont="1" applyFill="1" applyBorder="1" applyAlignment="1">
      <alignment vertical="center" readingOrder="2"/>
    </xf>
    <xf numFmtId="0" fontId="3" fillId="0" borderId="0" xfId="7" applyFont="1" applyFill="1" applyBorder="1" applyAlignment="1">
      <alignment horizontal="left" vertical="center" wrapText="1" readingOrder="1"/>
    </xf>
    <xf numFmtId="0" fontId="3" fillId="0" borderId="0" xfId="7" applyFont="1" applyFill="1" applyBorder="1" applyAlignment="1">
      <alignment horizontal="center" vertical="center" wrapText="1" readingOrder="1"/>
    </xf>
    <xf numFmtId="0" fontId="1" fillId="0" borderId="0" xfId="7" applyAlignment="1">
      <alignment readingOrder="2"/>
    </xf>
    <xf numFmtId="0" fontId="2" fillId="0" borderId="0" xfId="7" applyFont="1" applyFill="1" applyAlignment="1">
      <alignment readingOrder="2"/>
    </xf>
    <xf numFmtId="0" fontId="3" fillId="0" borderId="0" xfId="7" applyFont="1" applyBorder="1" applyAlignment="1">
      <alignment horizontal="center" vertical="center" wrapText="1" readingOrder="2"/>
    </xf>
    <xf numFmtId="0" fontId="3" fillId="0" borderId="5" xfId="7" applyFont="1" applyFill="1" applyBorder="1" applyAlignment="1">
      <alignment vertical="center" readingOrder="2"/>
    </xf>
    <xf numFmtId="0" fontId="3" fillId="0" borderId="0" xfId="7" applyFont="1" applyFill="1" applyBorder="1" applyAlignment="1">
      <alignment horizontal="center" vertical="center"/>
    </xf>
    <xf numFmtId="0" fontId="1" fillId="0" borderId="0" xfId="7" applyFill="1" applyAlignment="1">
      <alignment horizontal="right" readingOrder="2"/>
    </xf>
    <xf numFmtId="0" fontId="1" fillId="0" borderId="0" xfId="7" applyFill="1" applyAlignment="1">
      <alignment readingOrder="2"/>
    </xf>
    <xf numFmtId="0" fontId="1" fillId="2" borderId="0" xfId="7" applyFill="1" applyAlignment="1">
      <alignment readingOrder="2"/>
    </xf>
    <xf numFmtId="0" fontId="1" fillId="0" borderId="0" xfId="7" applyFill="1" applyBorder="1" applyAlignment="1">
      <alignment readingOrder="2"/>
    </xf>
    <xf numFmtId="0" fontId="3" fillId="0" borderId="4" xfId="7" applyFont="1" applyFill="1" applyBorder="1" applyAlignment="1">
      <alignment horizontal="right" vertical="center" readingOrder="2"/>
    </xf>
    <xf numFmtId="0" fontId="2" fillId="0" borderId="0" xfId="7" applyFont="1" applyFill="1" applyBorder="1" applyAlignment="1">
      <alignment readingOrder="2"/>
    </xf>
    <xf numFmtId="0" fontId="2" fillId="0" borderId="4" xfId="7" applyFont="1" applyFill="1" applyBorder="1" applyAlignment="1">
      <alignment horizontal="center" vertical="center" readingOrder="2"/>
    </xf>
    <xf numFmtId="0" fontId="2" fillId="0" borderId="5" xfId="7" applyFont="1" applyFill="1" applyBorder="1" applyAlignment="1">
      <alignment horizontal="center" vertical="center" readingOrder="2"/>
    </xf>
    <xf numFmtId="0" fontId="2" fillId="0" borderId="1" xfId="7" applyFont="1" applyBorder="1" applyAlignment="1">
      <alignment vertical="center" readingOrder="2"/>
    </xf>
    <xf numFmtId="0" fontId="3" fillId="0" borderId="0" xfId="7" applyFont="1" applyFill="1" applyAlignment="1">
      <alignment horizontal="left" vertical="center" wrapText="1" readingOrder="1"/>
    </xf>
    <xf numFmtId="0" fontId="2" fillId="0" borderId="0" xfId="7" applyFont="1" applyAlignment="1">
      <alignment readingOrder="2"/>
    </xf>
    <xf numFmtId="0" fontId="1" fillId="0" borderId="0" xfId="7" applyAlignment="1">
      <alignment horizontal="right" vertical="center" indent="1" readingOrder="2"/>
    </xf>
    <xf numFmtId="0" fontId="1" fillId="0" borderId="0" xfId="7" applyFill="1" applyAlignment="1">
      <alignment horizontal="right" vertical="center" indent="1" readingOrder="2"/>
    </xf>
    <xf numFmtId="0" fontId="3" fillId="0" borderId="9" xfId="7" applyFont="1" applyFill="1" applyBorder="1" applyAlignment="1">
      <alignment vertical="center" readingOrder="2"/>
    </xf>
    <xf numFmtId="0" fontId="3" fillId="0" borderId="2" xfId="7" applyFont="1" applyFill="1" applyBorder="1" applyAlignment="1">
      <alignment vertical="center" readingOrder="2"/>
    </xf>
    <xf numFmtId="0" fontId="13" fillId="0" borderId="0" xfId="7" applyFont="1" applyAlignment="1">
      <alignment readingOrder="2"/>
    </xf>
    <xf numFmtId="0" fontId="2" fillId="0" borderId="1" xfId="7" applyFont="1" applyBorder="1" applyAlignment="1">
      <alignment wrapText="1" readingOrder="1"/>
    </xf>
    <xf numFmtId="0" fontId="13" fillId="0" borderId="0" xfId="7" applyFont="1" applyAlignment="1">
      <alignment horizontal="right" readingOrder="2"/>
    </xf>
    <xf numFmtId="0" fontId="14" fillId="0" borderId="0" xfId="7" applyFont="1" applyAlignment="1">
      <alignment readingOrder="2"/>
    </xf>
    <xf numFmtId="0" fontId="8" fillId="0" borderId="0" xfId="7" applyFont="1" applyAlignment="1">
      <alignment readingOrder="2"/>
    </xf>
    <xf numFmtId="0" fontId="3" fillId="3" borderId="5" xfId="7" applyFont="1" applyFill="1" applyBorder="1" applyAlignment="1">
      <alignment vertical="center" readingOrder="2"/>
    </xf>
    <xf numFmtId="0" fontId="3" fillId="0" borderId="5" xfId="7" applyFont="1" applyFill="1" applyBorder="1" applyAlignment="1">
      <alignment vertical="center"/>
    </xf>
    <xf numFmtId="0" fontId="13" fillId="0" borderId="0" xfId="7" applyFont="1" applyAlignment="1">
      <alignment horizontal="left" readingOrder="2"/>
    </xf>
    <xf numFmtId="0" fontId="13" fillId="4" borderId="0" xfId="7" applyFont="1" applyFill="1" applyAlignment="1">
      <alignment horizontal="right" readingOrder="2"/>
    </xf>
    <xf numFmtId="0" fontId="3" fillId="0" borderId="0" xfId="7" applyFont="1" applyFill="1" applyBorder="1" applyAlignment="1">
      <alignment vertical="center"/>
    </xf>
    <xf numFmtId="0" fontId="13" fillId="0" borderId="0" xfId="7" applyFont="1" applyBorder="1" applyAlignment="1">
      <alignment horizontal="right" readingOrder="2"/>
    </xf>
    <xf numFmtId="0" fontId="13" fillId="0" borderId="21" xfId="7" applyFont="1" applyBorder="1" applyAlignment="1">
      <alignment horizontal="right" readingOrder="2"/>
    </xf>
    <xf numFmtId="0" fontId="13" fillId="0" borderId="12" xfId="7" applyFont="1" applyBorder="1" applyAlignment="1">
      <alignment horizontal="right" readingOrder="2"/>
    </xf>
    <xf numFmtId="0" fontId="13" fillId="0" borderId="0" xfId="7" applyFont="1" applyFill="1" applyAlignment="1">
      <alignment readingOrder="2"/>
    </xf>
    <xf numFmtId="0" fontId="13" fillId="2" borderId="0" xfId="7" applyFont="1" applyFill="1" applyAlignment="1">
      <alignment readingOrder="2"/>
    </xf>
    <xf numFmtId="0" fontId="2" fillId="0" borderId="0" xfId="7" applyFont="1" applyBorder="1" applyAlignment="1">
      <alignment shrinkToFit="1" readingOrder="2"/>
    </xf>
    <xf numFmtId="0" fontId="3" fillId="0" borderId="1" xfId="7" applyFont="1" applyBorder="1" applyAlignment="1">
      <alignment readingOrder="2"/>
    </xf>
    <xf numFmtId="0" fontId="1" fillId="0" borderId="0" xfId="7" applyBorder="1" applyAlignment="1">
      <alignment readingOrder="2"/>
    </xf>
    <xf numFmtId="0" fontId="3" fillId="3" borderId="5" xfId="7" applyFont="1" applyFill="1" applyBorder="1" applyAlignment="1">
      <alignment horizontal="left" vertical="center" wrapText="1" readingOrder="1"/>
    </xf>
    <xf numFmtId="0" fontId="3" fillId="3" borderId="0" xfId="7" applyFont="1" applyFill="1" applyAlignment="1">
      <alignment horizontal="left" vertical="center" wrapText="1" readingOrder="1"/>
    </xf>
    <xf numFmtId="0" fontId="3" fillId="3" borderId="9" xfId="7" applyFont="1" applyFill="1" applyBorder="1" applyAlignment="1">
      <alignment horizontal="left" vertical="center" wrapText="1" readingOrder="1"/>
    </xf>
    <xf numFmtId="0" fontId="12" fillId="0" borderId="0" xfId="7" applyFont="1" applyAlignment="1">
      <alignment readingOrder="2"/>
    </xf>
    <xf numFmtId="0" fontId="12" fillId="0" borderId="0" xfId="7" applyFont="1" applyFill="1" applyAlignment="1">
      <alignment readingOrder="2"/>
    </xf>
    <xf numFmtId="0" fontId="3" fillId="3" borderId="0" xfId="7" applyFont="1" applyFill="1" applyBorder="1" applyAlignment="1">
      <alignment readingOrder="2"/>
    </xf>
    <xf numFmtId="0" fontId="3" fillId="3" borderId="0" xfId="7" applyFont="1" applyFill="1" applyBorder="1" applyAlignment="1">
      <alignment shrinkToFit="1" readingOrder="2"/>
    </xf>
    <xf numFmtId="0" fontId="2" fillId="0" borderId="1" xfId="7" applyFont="1" applyBorder="1" applyAlignment="1">
      <alignment vertical="center" wrapText="1" readingOrder="1"/>
    </xf>
    <xf numFmtId="0" fontId="2" fillId="0" borderId="0" xfId="7" applyFont="1" applyAlignment="1">
      <alignment wrapText="1" readingOrder="1"/>
    </xf>
    <xf numFmtId="0" fontId="3" fillId="0" borderId="0" xfId="7" applyFont="1" applyFill="1" applyBorder="1" applyAlignment="1">
      <alignment vertical="center" wrapText="1" readingOrder="2"/>
    </xf>
    <xf numFmtId="0" fontId="3" fillId="0" borderId="9" xfId="7" applyFont="1" applyFill="1" applyBorder="1" applyAlignment="1">
      <alignment horizontal="right" vertical="center" readingOrder="2"/>
    </xf>
    <xf numFmtId="0" fontId="1" fillId="0" borderId="0" xfId="7" applyFill="1" applyBorder="1"/>
    <xf numFmtId="0" fontId="2" fillId="0" borderId="1" xfId="7" applyFont="1" applyFill="1" applyBorder="1" applyAlignment="1">
      <alignment vertical="center" wrapText="1" readingOrder="1"/>
    </xf>
    <xf numFmtId="0" fontId="2" fillId="0" borderId="0" xfId="7" applyFont="1" applyFill="1" applyBorder="1" applyAlignment="1">
      <alignment shrinkToFit="1" readingOrder="2"/>
    </xf>
    <xf numFmtId="0" fontId="3" fillId="0" borderId="13" xfId="7" applyFont="1" applyFill="1" applyBorder="1" applyAlignment="1">
      <alignment horizontal="right" vertical="center" readingOrder="2"/>
    </xf>
    <xf numFmtId="0" fontId="3" fillId="0" borderId="0" xfId="7" applyFont="1" applyFill="1" applyBorder="1" applyAlignment="1">
      <alignment horizontal="left" vertical="center"/>
    </xf>
    <xf numFmtId="0" fontId="3" fillId="0" borderId="5" xfId="7" applyFont="1" applyFill="1" applyBorder="1" applyAlignment="1">
      <alignment horizontal="left" vertical="center"/>
    </xf>
    <xf numFmtId="0" fontId="2" fillId="0" borderId="0" xfId="7" applyFont="1" applyFill="1" applyBorder="1" applyAlignment="1">
      <alignment vertical="center"/>
    </xf>
    <xf numFmtId="0" fontId="5" fillId="0" borderId="0" xfId="7" applyFont="1" applyFill="1" applyBorder="1"/>
    <xf numFmtId="0" fontId="3" fillId="0" borderId="3" xfId="7" applyFont="1" applyFill="1" applyBorder="1" applyAlignment="1">
      <alignment horizontal="right" vertical="center" readingOrder="2"/>
    </xf>
    <xf numFmtId="0" fontId="6" fillId="0" borderId="0" xfId="7" applyFont="1" applyFill="1" applyBorder="1"/>
    <xf numFmtId="0" fontId="3" fillId="0" borderId="7" xfId="7" applyFont="1" applyFill="1" applyBorder="1" applyAlignment="1">
      <alignment vertical="center"/>
    </xf>
    <xf numFmtId="0" fontId="3" fillId="0" borderId="7" xfId="7" applyFont="1" applyFill="1" applyBorder="1" applyAlignment="1">
      <alignment horizontal="left" vertical="center" wrapText="1" readingOrder="1"/>
    </xf>
    <xf numFmtId="0" fontId="1" fillId="0" borderId="0" xfId="7" applyFill="1"/>
    <xf numFmtId="0" fontId="3" fillId="0" borderId="8" xfId="7" applyFont="1" applyFill="1" applyBorder="1" applyAlignment="1">
      <alignment vertical="center" shrinkToFit="1" readingOrder="2"/>
    </xf>
    <xf numFmtId="0" fontId="1" fillId="0" borderId="0" xfId="7" applyFill="1" applyAlignment="1"/>
    <xf numFmtId="0" fontId="3" fillId="0" borderId="0" xfId="7" applyFont="1" applyFill="1" applyBorder="1" applyAlignment="1">
      <alignment horizontal="left" vertical="center" wrapText="1" readingOrder="2"/>
    </xf>
    <xf numFmtId="0" fontId="8" fillId="0" borderId="0" xfId="7" applyFont="1" applyFill="1" applyBorder="1"/>
    <xf numFmtId="0" fontId="8" fillId="0" borderId="0" xfId="7" applyFont="1" applyFill="1" applyBorder="1" applyAlignment="1">
      <alignment readingOrder="2"/>
    </xf>
    <xf numFmtId="0" fontId="2" fillId="0" borderId="0" xfId="7" applyFont="1" applyFill="1" applyBorder="1"/>
    <xf numFmtId="0" fontId="2" fillId="0" borderId="0" xfId="7" applyFont="1" applyFill="1" applyBorder="1" applyAlignment="1">
      <alignment horizontal="left" vertical="center" wrapText="1"/>
    </xf>
    <xf numFmtId="0" fontId="1" fillId="0" borderId="0" xfId="7" applyFill="1" applyBorder="1" applyAlignment="1">
      <alignment horizontal="right"/>
    </xf>
    <xf numFmtId="0" fontId="3" fillId="0" borderId="9" xfId="7" applyFont="1" applyFill="1" applyBorder="1" applyAlignment="1">
      <alignment horizontal="left" vertical="center" wrapText="1" readingOrder="1"/>
    </xf>
    <xf numFmtId="0" fontId="3" fillId="0" borderId="7" xfId="7" applyFont="1" applyFill="1" applyBorder="1" applyAlignment="1">
      <alignment horizontal="right" vertical="center" readingOrder="2"/>
    </xf>
    <xf numFmtId="0" fontId="2" fillId="0" borderId="0" xfId="7" applyFont="1" applyFill="1" applyBorder="1" applyAlignment="1">
      <alignment horizontal="center" readingOrder="2"/>
    </xf>
    <xf numFmtId="0" fontId="5" fillId="0" borderId="0" xfId="7" applyFont="1" applyFill="1" applyBorder="1" applyAlignment="1">
      <alignment readingOrder="2"/>
    </xf>
    <xf numFmtId="0" fontId="3" fillId="0" borderId="3" xfId="7" applyFont="1" applyFill="1" applyBorder="1" applyAlignment="1">
      <alignment horizontal="left" vertical="center" wrapText="1" readingOrder="1"/>
    </xf>
    <xf numFmtId="0" fontId="1" fillId="0" borderId="0" xfId="7" applyFont="1" applyFill="1" applyBorder="1" applyAlignment="1">
      <alignment readingOrder="2"/>
    </xf>
    <xf numFmtId="0" fontId="3" fillId="0" borderId="0" xfId="7" applyFont="1" applyFill="1" applyBorder="1"/>
    <xf numFmtId="0" fontId="12" fillId="0" borderId="0" xfId="7" applyFont="1" applyFill="1" applyBorder="1"/>
    <xf numFmtId="0" fontId="3" fillId="0" borderId="8" xfId="7" applyFont="1" applyFill="1" applyBorder="1" applyAlignment="1">
      <alignment vertical="center" readingOrder="2"/>
    </xf>
    <xf numFmtId="0" fontId="3" fillId="0" borderId="5" xfId="0" applyFont="1" applyFill="1" applyBorder="1" applyAlignment="1">
      <alignment horizontal="right" vertical="center" readingOrder="2"/>
    </xf>
    <xf numFmtId="0" fontId="3" fillId="0" borderId="13" xfId="7" applyFont="1" applyBorder="1" applyAlignment="1">
      <alignment vertical="center" wrapText="1" readingOrder="2"/>
    </xf>
    <xf numFmtId="0" fontId="3" fillId="0" borderId="5" xfId="7" applyFont="1" applyBorder="1" applyAlignment="1">
      <alignment vertical="center" wrapText="1" readingOrder="2"/>
    </xf>
    <xf numFmtId="0" fontId="3" fillId="0" borderId="0" xfId="7" applyFont="1" applyBorder="1" applyAlignment="1">
      <alignment vertical="center" wrapText="1" readingOrder="2"/>
    </xf>
    <xf numFmtId="0" fontId="3" fillId="0" borderId="5" xfId="7" applyFont="1" applyFill="1" applyBorder="1" applyAlignment="1">
      <alignment horizontal="right" vertical="center"/>
    </xf>
    <xf numFmtId="0" fontId="2" fillId="0" borderId="1" xfId="7" applyFont="1" applyFill="1" applyBorder="1" applyAlignment="1">
      <alignment vertical="center" readingOrder="1"/>
    </xf>
    <xf numFmtId="0" fontId="3" fillId="0" borderId="0" xfId="7" applyFont="1" applyFill="1" applyBorder="1" applyAlignment="1">
      <alignment horizontal="right" vertical="center"/>
    </xf>
    <xf numFmtId="0" fontId="3" fillId="3" borderId="1" xfId="7" applyFont="1" applyFill="1" applyBorder="1" applyAlignment="1">
      <alignment horizontal="right" vertical="center" indent="1"/>
    </xf>
    <xf numFmtId="0" fontId="2" fillId="3" borderId="1" xfId="7" applyFont="1" applyFill="1" applyBorder="1" applyAlignment="1">
      <alignment horizontal="center" vertical="center" readingOrder="2"/>
    </xf>
    <xf numFmtId="0" fontId="3" fillId="3" borderId="0" xfId="8" applyFont="1" applyFill="1" applyBorder="1" applyAlignment="1">
      <alignment horizontal="center" vertical="center" readingOrder="2"/>
    </xf>
    <xf numFmtId="0" fontId="8" fillId="0" borderId="3" xfId="0" applyFont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right" vertical="center" indent="1"/>
    </xf>
    <xf numFmtId="0" fontId="3" fillId="3" borderId="7" xfId="8" applyFont="1" applyFill="1" applyBorder="1" applyAlignment="1">
      <alignment horizontal="right" vertical="center" indent="1"/>
    </xf>
    <xf numFmtId="0" fontId="1" fillId="0" borderId="0" xfId="8" applyAlignment="1">
      <alignment readingOrder="2"/>
    </xf>
    <xf numFmtId="0" fontId="3" fillId="0" borderId="4" xfId="0" applyFont="1" applyFill="1" applyBorder="1" applyAlignment="1">
      <alignment horizontal="right" vertical="center" wrapText="1" readingOrder="2"/>
    </xf>
    <xf numFmtId="0" fontId="5" fillId="0" borderId="0" xfId="8" applyFont="1" applyAlignment="1">
      <alignment readingOrder="2"/>
    </xf>
    <xf numFmtId="0" fontId="2" fillId="0" borderId="0" xfId="8" applyFont="1" applyAlignment="1">
      <alignment horizontal="right" readingOrder="2"/>
    </xf>
    <xf numFmtId="0" fontId="3" fillId="0" borderId="4" xfId="0" applyFont="1" applyFill="1" applyBorder="1" applyAlignment="1">
      <alignment horizontal="right" vertical="center" shrinkToFit="1" readingOrder="2"/>
    </xf>
    <xf numFmtId="0" fontId="3" fillId="0" borderId="4" xfId="0" applyFont="1" applyFill="1" applyBorder="1" applyAlignment="1">
      <alignment horizontal="right" vertical="center" indent="1"/>
    </xf>
    <xf numFmtId="0" fontId="3" fillId="0" borderId="4" xfId="8" applyFont="1" applyBorder="1" applyAlignment="1">
      <alignment horizontal="left" vertical="center" wrapText="1" readingOrder="1"/>
    </xf>
    <xf numFmtId="0" fontId="5" fillId="0" borderId="0" xfId="8" applyFont="1" applyAlignment="1">
      <alignment horizontal="right" readingOrder="2"/>
    </xf>
    <xf numFmtId="0" fontId="3" fillId="3" borderId="9" xfId="8" applyFont="1" applyFill="1" applyBorder="1" applyAlignment="1">
      <alignment horizontal="right" vertical="center" shrinkToFit="1" readingOrder="2"/>
    </xf>
    <xf numFmtId="0" fontId="3" fillId="3" borderId="7" xfId="8" applyFont="1" applyFill="1" applyBorder="1" applyAlignment="1">
      <alignment horizontal="center" vertical="center" readingOrder="2"/>
    </xf>
    <xf numFmtId="0" fontId="5" fillId="2" borderId="0" xfId="8" applyFont="1" applyFill="1" applyAlignment="1">
      <alignment readingOrder="2"/>
    </xf>
    <xf numFmtId="0" fontId="5" fillId="0" borderId="0" xfId="8" applyFont="1" applyFill="1" applyAlignment="1">
      <alignment readingOrder="2"/>
    </xf>
    <xf numFmtId="0" fontId="2" fillId="0" borderId="0" xfId="8" applyFont="1" applyBorder="1" applyAlignment="1">
      <alignment vertical="center" readingOrder="2"/>
    </xf>
    <xf numFmtId="0" fontId="3" fillId="0" borderId="5" xfId="0" applyFont="1" applyFill="1" applyBorder="1" applyAlignment="1">
      <alignment horizontal="right" vertical="center" indent="1"/>
    </xf>
    <xf numFmtId="0" fontId="8" fillId="0" borderId="2" xfId="8" applyFont="1" applyBorder="1" applyAlignment="1">
      <alignment vertical="center" wrapText="1" readingOrder="1"/>
    </xf>
    <xf numFmtId="0" fontId="8" fillId="0" borderId="0" xfId="0" applyFont="1" applyBorder="1" applyAlignment="1">
      <alignment horizontal="center" vertical="center" wrapText="1" readingOrder="2"/>
    </xf>
    <xf numFmtId="0" fontId="3" fillId="3" borderId="7" xfId="8" applyFont="1" applyFill="1" applyBorder="1" applyAlignment="1">
      <alignment horizontal="right" vertical="center" readingOrder="2"/>
    </xf>
    <xf numFmtId="0" fontId="3" fillId="0" borderId="7" xfId="0" applyFont="1" applyFill="1" applyBorder="1" applyAlignment="1">
      <alignment horizontal="right" vertical="center" indent="1"/>
    </xf>
    <xf numFmtId="0" fontId="3" fillId="0" borderId="4" xfId="0" applyFont="1" applyFill="1" applyBorder="1" applyAlignment="1">
      <alignment horizontal="right" vertical="center" readingOrder="2"/>
    </xf>
    <xf numFmtId="0" fontId="3" fillId="0" borderId="9" xfId="0" applyFont="1" applyFill="1" applyBorder="1" applyAlignment="1">
      <alignment horizontal="right" vertical="center" readingOrder="2"/>
    </xf>
    <xf numFmtId="0" fontId="3" fillId="0" borderId="9" xfId="8" applyFont="1" applyFill="1" applyBorder="1" applyAlignment="1">
      <alignment horizontal="left" vertical="center" wrapText="1" readingOrder="1"/>
    </xf>
    <xf numFmtId="0" fontId="8" fillId="0" borderId="17" xfId="7" applyFont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0" borderId="4" xfId="0" applyFont="1" applyFill="1" applyBorder="1" applyAlignment="1">
      <alignment vertical="center" readingOrder="2"/>
    </xf>
    <xf numFmtId="0" fontId="3" fillId="3" borderId="0" xfId="8" applyFont="1" applyFill="1" applyBorder="1" applyAlignment="1">
      <alignment vertical="center" shrinkToFit="1" readingOrder="2"/>
    </xf>
    <xf numFmtId="0" fontId="3" fillId="0" borderId="5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readingOrder="2"/>
    </xf>
    <xf numFmtId="0" fontId="8" fillId="0" borderId="2" xfId="8" applyFont="1" applyBorder="1" applyAlignment="1">
      <alignment horizontal="center" vertical="center" wrapText="1" readingOrder="1"/>
    </xf>
    <xf numFmtId="0" fontId="3" fillId="0" borderId="0" xfId="8" applyFont="1" applyAlignment="1">
      <alignment horizontal="left" vertical="center" wrapText="1" readingOrder="1"/>
    </xf>
    <xf numFmtId="0" fontId="3" fillId="0" borderId="6" xfId="8" applyFont="1" applyBorder="1" applyAlignment="1">
      <alignment horizontal="left" vertical="center" wrapText="1" readingOrder="1"/>
    </xf>
    <xf numFmtId="0" fontId="3" fillId="0" borderId="8" xfId="8" applyFont="1" applyBorder="1" applyAlignment="1">
      <alignment horizontal="left" vertical="center" wrapText="1" readingOrder="1"/>
    </xf>
    <xf numFmtId="0" fontId="3" fillId="3" borderId="7" xfId="8" applyFont="1" applyFill="1" applyBorder="1" applyAlignment="1">
      <alignment vertical="center"/>
    </xf>
    <xf numFmtId="0" fontId="3" fillId="0" borderId="9" xfId="7" applyFont="1" applyFill="1" applyBorder="1" applyAlignment="1">
      <alignment horizontal="left" vertical="center" wrapText="1" readingOrder="1"/>
    </xf>
    <xf numFmtId="0" fontId="3" fillId="0" borderId="6" xfId="7" applyFont="1" applyFill="1" applyBorder="1" applyAlignment="1">
      <alignment horizontal="right" vertical="center"/>
    </xf>
    <xf numFmtId="0" fontId="3" fillId="0" borderId="7" xfId="7" applyFont="1" applyFill="1" applyBorder="1" applyAlignment="1">
      <alignment horizontal="right" vertical="center"/>
    </xf>
    <xf numFmtId="0" fontId="3" fillId="0" borderId="7" xfId="7" applyFont="1" applyBorder="1" applyAlignment="1">
      <alignment vertical="center" wrapText="1" readingOrder="2"/>
    </xf>
    <xf numFmtId="0" fontId="3" fillId="0" borderId="5" xfId="0" applyFont="1" applyFill="1" applyBorder="1" applyAlignment="1">
      <alignment horizontal="right" vertical="center" readingOrder="2"/>
    </xf>
    <xf numFmtId="0" fontId="3" fillId="3" borderId="7" xfId="8" applyFont="1" applyFill="1" applyBorder="1" applyAlignment="1">
      <alignment horizontal="center" vertical="center" wrapText="1" readingOrder="1"/>
    </xf>
    <xf numFmtId="0" fontId="3" fillId="0" borderId="5" xfId="8" applyFont="1" applyBorder="1" applyAlignment="1">
      <alignment horizontal="left" vertical="center" wrapText="1" readingOrder="1"/>
    </xf>
    <xf numFmtId="0" fontId="6" fillId="0" borderId="5" xfId="8" applyFont="1" applyBorder="1" applyAlignment="1">
      <alignment horizontal="left" vertical="center" wrapText="1" readingOrder="1"/>
    </xf>
    <xf numFmtId="0" fontId="6" fillId="0" borderId="6" xfId="8" applyFont="1" applyBorder="1" applyAlignment="1">
      <alignment horizontal="left" vertical="center" wrapText="1" readingOrder="1"/>
    </xf>
    <xf numFmtId="0" fontId="3" fillId="0" borderId="9" xfId="8" applyFont="1" applyBorder="1" applyAlignment="1">
      <alignment horizontal="left" vertical="center" wrapText="1" readingOrder="1"/>
    </xf>
    <xf numFmtId="0" fontId="3" fillId="0" borderId="13" xfId="8" applyFont="1" applyBorder="1" applyAlignment="1">
      <alignment horizontal="left" vertical="center" wrapText="1" readingOrder="1"/>
    </xf>
    <xf numFmtId="0" fontId="6" fillId="0" borderId="13" xfId="8" applyFont="1" applyBorder="1" applyAlignment="1">
      <alignment vertical="center" wrapText="1" readingOrder="1"/>
    </xf>
    <xf numFmtId="0" fontId="6" fillId="0" borderId="6" xfId="8" applyFont="1" applyBorder="1" applyAlignment="1">
      <alignment vertical="center" wrapText="1" readingOrder="1"/>
    </xf>
    <xf numFmtId="0" fontId="16" fillId="0" borderId="0" xfId="8" applyFont="1" applyBorder="1" applyAlignment="1">
      <alignment horizontal="left" vertical="center" wrapText="1" readingOrder="1"/>
    </xf>
    <xf numFmtId="0" fontId="3" fillId="0" borderId="16" xfId="0" applyFont="1" applyFill="1" applyBorder="1" applyAlignment="1">
      <alignment horizontal="right" vertical="center" indent="1"/>
    </xf>
    <xf numFmtId="0" fontId="6" fillId="0" borderId="13" xfId="8" applyFont="1" applyBorder="1" applyAlignment="1">
      <alignment horizontal="left" vertical="center" wrapText="1" readingOrder="1"/>
    </xf>
    <xf numFmtId="0" fontId="6" fillId="0" borderId="9" xfId="8" applyFont="1" applyFill="1" applyBorder="1" applyAlignment="1">
      <alignment horizontal="left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3" fillId="3" borderId="16" xfId="8" applyFont="1" applyFill="1" applyBorder="1" applyAlignment="1">
      <alignment horizontal="center" vertical="center" readingOrder="2"/>
    </xf>
    <xf numFmtId="0" fontId="3" fillId="0" borderId="2" xfId="0" applyFont="1" applyFill="1" applyBorder="1" applyAlignment="1">
      <alignment horizontal="center" vertical="center" readingOrder="2"/>
    </xf>
    <xf numFmtId="0" fontId="6" fillId="0" borderId="2" xfId="8" applyFont="1" applyBorder="1" applyAlignment="1">
      <alignment horizontal="center" vertical="center" wrapText="1" readingOrder="1"/>
    </xf>
    <xf numFmtId="0" fontId="3" fillId="0" borderId="5" xfId="8" applyFont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left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3" fillId="0" borderId="4" xfId="7" applyFont="1" applyFill="1" applyBorder="1" applyAlignment="1">
      <alignment horizontal="right" vertical="center" readingOrder="2"/>
    </xf>
    <xf numFmtId="0" fontId="3" fillId="3" borderId="7" xfId="7" applyFont="1" applyFill="1" applyBorder="1" applyAlignment="1">
      <alignment horizontal="right" vertical="center" readingOrder="2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right" vertical="center" readingOrder="2"/>
    </xf>
    <xf numFmtId="0" fontId="3" fillId="0" borderId="2" xfId="0" applyFont="1" applyFill="1" applyBorder="1" applyAlignment="1">
      <alignment horizontal="center" vertical="center" readingOrder="2"/>
    </xf>
    <xf numFmtId="0" fontId="3" fillId="0" borderId="16" xfId="0" applyFont="1" applyFill="1" applyBorder="1" applyAlignment="1">
      <alignment horizontal="right" vertical="center" readingOrder="2"/>
    </xf>
    <xf numFmtId="0" fontId="3" fillId="0" borderId="5" xfId="7" applyFont="1" applyBorder="1" applyAlignment="1">
      <alignment horizontal="left" vertical="center" wrapText="1" readingOrder="2"/>
    </xf>
    <xf numFmtId="0" fontId="3" fillId="0" borderId="0" xfId="7" applyFont="1" applyFill="1" applyBorder="1" applyAlignment="1">
      <alignment horizontal="center" vertical="center" readingOrder="2"/>
    </xf>
    <xf numFmtId="0" fontId="3" fillId="0" borderId="4" xfId="7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readingOrder="2"/>
    </xf>
    <xf numFmtId="0" fontId="8" fillId="0" borderId="5" xfId="7" applyFont="1" applyFill="1" applyBorder="1" applyAlignment="1">
      <alignment horizontal="left" vertical="center" wrapText="1" readingOrder="1"/>
    </xf>
    <xf numFmtId="0" fontId="3" fillId="0" borderId="5" xfId="8" applyFont="1" applyBorder="1" applyAlignment="1">
      <alignment horizontal="left" vertical="center" wrapText="1" readingOrder="1"/>
    </xf>
    <xf numFmtId="0" fontId="6" fillId="5" borderId="0" xfId="0" applyFont="1" applyFill="1" applyBorder="1" applyAlignment="1">
      <alignment horizontal="right" readingOrder="2"/>
    </xf>
    <xf numFmtId="0" fontId="6" fillId="5" borderId="0" xfId="0" applyFont="1" applyFill="1" applyBorder="1" applyAlignment="1">
      <alignment shrinkToFit="1" readingOrder="2"/>
    </xf>
    <xf numFmtId="0" fontId="3" fillId="0" borderId="7" xfId="7" applyFont="1" applyFill="1" applyBorder="1" applyAlignment="1">
      <alignment vertical="center" wrapText="1" readingOrder="1"/>
    </xf>
    <xf numFmtId="0" fontId="8" fillId="0" borderId="0" xfId="7" applyFont="1" applyFill="1" applyBorder="1" applyAlignment="1">
      <alignment horizontal="left" vertical="center" wrapText="1" readingOrder="1"/>
    </xf>
    <xf numFmtId="0" fontId="8" fillId="0" borderId="4" xfId="7" applyFont="1" applyFill="1" applyBorder="1" applyAlignment="1">
      <alignment horizontal="center" vertical="center" wrapText="1" readingOrder="1"/>
    </xf>
    <xf numFmtId="0" fontId="3" fillId="0" borderId="7" xfId="7" applyFont="1" applyFill="1" applyBorder="1" applyAlignment="1">
      <alignment horizontal="left" vertical="center"/>
    </xf>
    <xf numFmtId="0" fontId="8" fillId="0" borderId="7" xfId="7" applyFont="1" applyFill="1" applyBorder="1" applyAlignment="1">
      <alignment horizontal="left" vertical="center" wrapText="1" readingOrder="1"/>
    </xf>
    <xf numFmtId="0" fontId="2" fillId="0" borderId="0" xfId="0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7" xfId="0" applyFont="1" applyBorder="1" applyAlignment="1">
      <alignment horizontal="right" vertical="center" indent="1"/>
    </xf>
    <xf numFmtId="0" fontId="3" fillId="3" borderId="7" xfId="8" applyFont="1" applyFill="1" applyBorder="1" applyAlignment="1">
      <alignment horizontal="left" vertical="center" wrapText="1" readingOrder="1"/>
    </xf>
    <xf numFmtId="0" fontId="6" fillId="0" borderId="0" xfId="8" applyFont="1" applyBorder="1" applyAlignment="1">
      <alignment horizontal="center" vertical="center" wrapText="1" readingOrder="1"/>
    </xf>
    <xf numFmtId="0" fontId="3" fillId="0" borderId="13" xfId="0" applyFont="1" applyFill="1" applyBorder="1" applyAlignment="1">
      <alignment horizontal="right" vertical="center" indent="1"/>
    </xf>
    <xf numFmtId="0" fontId="3" fillId="0" borderId="8" xfId="0" applyFont="1" applyFill="1" applyBorder="1" applyAlignment="1">
      <alignment horizontal="right" vertical="center" indent="1"/>
    </xf>
    <xf numFmtId="0" fontId="3" fillId="0" borderId="20" xfId="0" applyFont="1" applyFill="1" applyBorder="1" applyAlignment="1">
      <alignment horizontal="right" vertical="center" indent="1"/>
    </xf>
    <xf numFmtId="0" fontId="3" fillId="0" borderId="7" xfId="0" applyFont="1" applyFill="1" applyBorder="1" applyAlignment="1">
      <alignment horizontal="right" vertical="center" readingOrder="2"/>
    </xf>
    <xf numFmtId="0" fontId="6" fillId="3" borderId="7" xfId="8" applyFont="1" applyFill="1" applyBorder="1" applyAlignment="1">
      <alignment horizontal="left" vertical="center" wrapText="1" readingOrder="1"/>
    </xf>
    <xf numFmtId="0" fontId="6" fillId="0" borderId="16" xfId="0" applyFont="1" applyFill="1" applyBorder="1" applyAlignment="1">
      <alignment horizontal="left" vertical="center"/>
    </xf>
    <xf numFmtId="0" fontId="3" fillId="0" borderId="13" xfId="0" applyFont="1" applyBorder="1" applyAlignment="1">
      <alignment horizontal="right" vertical="center" indent="1"/>
    </xf>
    <xf numFmtId="0" fontId="3" fillId="3" borderId="8" xfId="7" applyFont="1" applyFill="1" applyBorder="1" applyAlignment="1">
      <alignment horizontal="left" vertical="center" wrapText="1" readingOrder="1"/>
    </xf>
    <xf numFmtId="0" fontId="3" fillId="3" borderId="5" xfId="7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center" vertical="center" wrapText="1" readingOrder="2"/>
    </xf>
    <xf numFmtId="0" fontId="3" fillId="0" borderId="5" xfId="7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center" vertical="center" wrapText="1" readingOrder="1"/>
    </xf>
    <xf numFmtId="0" fontId="8" fillId="0" borderId="5" xfId="7" applyFont="1" applyFill="1" applyBorder="1" applyAlignment="1">
      <alignment horizontal="center" vertical="center" wrapText="1" readingOrder="2"/>
    </xf>
    <xf numFmtId="0" fontId="3" fillId="0" borderId="5" xfId="7" applyFont="1" applyFill="1" applyBorder="1" applyAlignment="1">
      <alignment horizontal="center" vertical="center" shrinkToFit="1" readingOrder="2"/>
    </xf>
    <xf numFmtId="0" fontId="8" fillId="0" borderId="6" xfId="7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 readingOrder="2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center" vertical="center" readingOrder="2"/>
    </xf>
    <xf numFmtId="0" fontId="8" fillId="0" borderId="0" xfId="8" applyFont="1" applyBorder="1" applyAlignment="1">
      <alignment horizontal="center" vertical="center" wrapText="1" readingOrder="1"/>
    </xf>
    <xf numFmtId="0" fontId="6" fillId="0" borderId="5" xfId="8" applyFont="1" applyBorder="1" applyAlignment="1">
      <alignment horizontal="center" vertical="center" wrapText="1" readingOrder="1"/>
    </xf>
    <xf numFmtId="0" fontId="2" fillId="0" borderId="1" xfId="0" applyFont="1" applyFill="1" applyBorder="1" applyAlignment="1">
      <alignment vertical="center" readingOrder="2"/>
    </xf>
    <xf numFmtId="0" fontId="2" fillId="0" borderId="1" xfId="0" applyFont="1" applyFill="1" applyBorder="1" applyAlignment="1">
      <alignment vertical="center" wrapText="1" readingOrder="1"/>
    </xf>
    <xf numFmtId="0" fontId="2" fillId="0" borderId="0" xfId="0" applyFont="1" applyAlignment="1">
      <alignment readingOrder="2"/>
    </xf>
    <xf numFmtId="0" fontId="8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left" vertical="center" wrapText="1" readingOrder="1"/>
    </xf>
    <xf numFmtId="0" fontId="3" fillId="0" borderId="5" xfId="0" applyFont="1" applyBorder="1" applyAlignment="1">
      <alignment horizontal="left" vertical="center" wrapText="1" readingOrder="1"/>
    </xf>
    <xf numFmtId="0" fontId="3" fillId="0" borderId="0" xfId="0" applyFont="1" applyFill="1" applyBorder="1" applyAlignment="1">
      <alignment horizontal="left" vertical="center" wrapText="1" readingOrder="1"/>
    </xf>
    <xf numFmtId="0" fontId="3" fillId="0" borderId="7" xfId="0" applyFont="1" applyFill="1" applyBorder="1" applyAlignment="1">
      <alignment vertical="center" wrapText="1" readingOrder="1"/>
    </xf>
    <xf numFmtId="0" fontId="0" fillId="2" borderId="0" xfId="0" applyFill="1" applyAlignment="1">
      <alignment readingOrder="2"/>
    </xf>
    <xf numFmtId="0" fontId="3" fillId="0" borderId="0" xfId="0" applyFont="1" applyBorder="1" applyAlignment="1">
      <alignment horizontal="center" vertical="center" wrapText="1" readingOrder="1"/>
    </xf>
    <xf numFmtId="0" fontId="6" fillId="0" borderId="0" xfId="0" applyFont="1" applyAlignment="1">
      <alignment readingOrder="2"/>
    </xf>
    <xf numFmtId="0" fontId="8" fillId="0" borderId="0" xfId="0" applyFont="1" applyFill="1" applyBorder="1"/>
    <xf numFmtId="0" fontId="6" fillId="3" borderId="0" xfId="0" applyFont="1" applyFill="1" applyAlignment="1">
      <alignment readingOrder="2"/>
    </xf>
    <xf numFmtId="0" fontId="6" fillId="3" borderId="0" xfId="0" applyFont="1" applyFill="1" applyBorder="1" applyAlignment="1">
      <alignment horizontal="right" readingOrder="2"/>
    </xf>
    <xf numFmtId="0" fontId="6" fillId="3" borderId="0" xfId="0" applyFont="1" applyFill="1" applyBorder="1"/>
    <xf numFmtId="0" fontId="6" fillId="2" borderId="0" xfId="0" applyFont="1" applyFill="1" applyAlignment="1">
      <alignment readingOrder="2"/>
    </xf>
    <xf numFmtId="0" fontId="8" fillId="3" borderId="0" xfId="0" applyFont="1" applyFill="1" applyBorder="1" applyAlignment="1">
      <alignment horizontal="right" readingOrder="2"/>
    </xf>
    <xf numFmtId="0" fontId="8" fillId="3" borderId="0" xfId="0" applyFont="1" applyFill="1" applyBorder="1"/>
    <xf numFmtId="0" fontId="6" fillId="3" borderId="0" xfId="0" applyFont="1" applyFill="1" applyBorder="1" applyAlignment="1">
      <alignment readingOrder="2"/>
    </xf>
    <xf numFmtId="0" fontId="6" fillId="0" borderId="0" xfId="0" applyFont="1" applyBorder="1" applyAlignment="1">
      <alignment horizontal="right" readingOrder="2"/>
    </xf>
    <xf numFmtId="0" fontId="6" fillId="0" borderId="0" xfId="0" applyFont="1" applyBorder="1" applyAlignment="1">
      <alignment horizontal="right" shrinkToFit="1" readingOrder="2"/>
    </xf>
    <xf numFmtId="0" fontId="8" fillId="0" borderId="0" xfId="0" applyFont="1" applyAlignment="1">
      <alignment horizontal="left" vertical="center" wrapText="1" readingOrder="1"/>
    </xf>
    <xf numFmtId="0" fontId="8" fillId="0" borderId="8" xfId="0" applyFont="1" applyBorder="1" applyAlignment="1">
      <alignment horizontal="left" vertical="center" wrapText="1" readingOrder="1"/>
    </xf>
    <xf numFmtId="0" fontId="8" fillId="0" borderId="5" xfId="0" applyFont="1" applyBorder="1" applyAlignment="1">
      <alignment horizontal="center" vertical="center" wrapText="1" readingOrder="1"/>
    </xf>
    <xf numFmtId="0" fontId="8" fillId="0" borderId="0" xfId="0" applyFont="1" applyBorder="1" applyAlignment="1">
      <alignment horizontal="center" vertical="center" wrapText="1" readingOrder="1"/>
    </xf>
    <xf numFmtId="0" fontId="6" fillId="2" borderId="0" xfId="0" applyFont="1" applyFill="1" applyBorder="1" applyAlignment="1">
      <alignment horizontal="right" readingOrder="2"/>
    </xf>
    <xf numFmtId="0" fontId="8" fillId="0" borderId="5" xfId="0" applyFont="1" applyBorder="1" applyAlignment="1">
      <alignment horizontal="left" vertical="center" wrapText="1" readingOrder="1"/>
    </xf>
    <xf numFmtId="0" fontId="0" fillId="2" borderId="0" xfId="0" applyFill="1" applyBorder="1" applyAlignment="1">
      <alignment readingOrder="2"/>
    </xf>
    <xf numFmtId="0" fontId="8" fillId="0" borderId="6" xfId="0" applyFont="1" applyFill="1" applyBorder="1" applyAlignment="1">
      <alignment horizontal="center" vertical="center" wrapText="1" readingOrder="1"/>
    </xf>
    <xf numFmtId="0" fontId="8" fillId="0" borderId="5" xfId="0" applyFont="1" applyFill="1" applyBorder="1" applyAlignment="1">
      <alignment horizontal="left" vertical="center" wrapText="1" readingOrder="1"/>
    </xf>
    <xf numFmtId="0" fontId="6" fillId="0" borderId="0" xfId="0" applyFont="1" applyBorder="1" applyAlignment="1">
      <alignment readingOrder="2"/>
    </xf>
    <xf numFmtId="0" fontId="3" fillId="0" borderId="5" xfId="7" applyFont="1" applyFill="1" applyBorder="1" applyAlignment="1">
      <alignment horizontal="center" vertical="center" wrapText="1" readingOrder="2"/>
    </xf>
    <xf numFmtId="0" fontId="3" fillId="0" borderId="2" xfId="7" applyFont="1" applyFill="1" applyBorder="1" applyAlignment="1">
      <alignment horizontal="center" vertical="center" readingOrder="2"/>
    </xf>
    <xf numFmtId="0" fontId="3" fillId="0" borderId="0" xfId="7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center" vertical="center" wrapText="1" readingOrder="1"/>
    </xf>
    <xf numFmtId="0" fontId="2" fillId="0" borderId="0" xfId="7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center" vertical="center" shrinkToFit="1" readingOrder="2"/>
    </xf>
    <xf numFmtId="0" fontId="8" fillId="0" borderId="5" xfId="8" applyFont="1" applyBorder="1" applyAlignment="1">
      <alignment horizontal="center" vertical="center" wrapText="1" readingOrder="1"/>
    </xf>
    <xf numFmtId="0" fontId="8" fillId="0" borderId="5" xfId="8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center" vertical="center" shrinkToFit="1" readingOrder="2"/>
    </xf>
    <xf numFmtId="0" fontId="8" fillId="2" borderId="5" xfId="0" applyFont="1" applyFill="1" applyBorder="1" applyAlignment="1">
      <alignment horizontal="center" vertical="center" wrapText="1" readingOrder="1"/>
    </xf>
    <xf numFmtId="0" fontId="3" fillId="0" borderId="9" xfId="0" applyFont="1" applyFill="1" applyBorder="1" applyAlignment="1">
      <alignment horizontal="center" vertical="center" readingOrder="2"/>
    </xf>
    <xf numFmtId="0" fontId="1" fillId="0" borderId="5" xfId="0" applyFont="1" applyBorder="1" applyAlignment="1">
      <alignment horizontal="center" vertical="center" readingOrder="2"/>
    </xf>
    <xf numFmtId="0" fontId="1" fillId="0" borderId="5" xfId="0" applyFont="1" applyFill="1" applyBorder="1" applyAlignment="1">
      <alignment horizontal="center" vertical="center" readingOrder="2"/>
    </xf>
    <xf numFmtId="0" fontId="8" fillId="0" borderId="7" xfId="0" applyFont="1" applyFill="1" applyBorder="1" applyAlignment="1">
      <alignment vertical="center" wrapText="1" readingOrder="1"/>
    </xf>
    <xf numFmtId="0" fontId="6" fillId="0" borderId="5" xfId="7" applyFont="1" applyFill="1" applyBorder="1" applyAlignment="1">
      <alignment horizontal="center" vertical="center" wrapText="1" readingOrder="2"/>
    </xf>
    <xf numFmtId="0" fontId="8" fillId="0" borderId="5" xfId="7" applyFont="1" applyFill="1" applyBorder="1" applyAlignment="1">
      <alignment horizontal="center" vertical="center" wrapText="1"/>
    </xf>
    <xf numFmtId="0" fontId="8" fillId="0" borderId="5" xfId="7" applyFont="1" applyFill="1" applyBorder="1" applyAlignment="1">
      <alignment horizontal="center" vertical="center"/>
    </xf>
    <xf numFmtId="0" fontId="8" fillId="3" borderId="5" xfId="7" applyFont="1" applyFill="1" applyBorder="1" applyAlignment="1">
      <alignment horizontal="center" vertical="center" wrapText="1" readingOrder="1"/>
    </xf>
    <xf numFmtId="0" fontId="8" fillId="0" borderId="9" xfId="7" applyFont="1" applyFill="1" applyBorder="1" applyAlignment="1">
      <alignment horizontal="center" vertical="center" wrapText="1" readingOrder="2"/>
    </xf>
    <xf numFmtId="0" fontId="3" fillId="3" borderId="6" xfId="7" applyFont="1" applyFill="1" applyBorder="1" applyAlignment="1">
      <alignment horizontal="center" vertical="center" wrapText="1" shrinkToFit="1" readingOrder="2"/>
    </xf>
    <xf numFmtId="0" fontId="3" fillId="3" borderId="6" xfId="7" applyFont="1" applyFill="1" applyBorder="1" applyAlignment="1">
      <alignment horizontal="center" vertical="center" readingOrder="2"/>
    </xf>
    <xf numFmtId="0" fontId="8" fillId="0" borderId="5" xfId="7" applyFont="1" applyBorder="1" applyAlignment="1">
      <alignment horizontal="left" vertical="center" wrapText="1" readingOrder="2"/>
    </xf>
    <xf numFmtId="0" fontId="8" fillId="0" borderId="4" xfId="7" applyFont="1" applyBorder="1" applyAlignment="1">
      <alignment horizontal="left" vertical="center" wrapText="1" readingOrder="2"/>
    </xf>
    <xf numFmtId="0" fontId="3" fillId="3" borderId="0" xfId="7" applyFont="1" applyFill="1" applyBorder="1" applyAlignment="1">
      <alignment horizontal="left" vertical="center" wrapText="1" readingOrder="1"/>
    </xf>
    <xf numFmtId="0" fontId="3" fillId="0" borderId="9" xfId="7" applyFont="1" applyFill="1" applyBorder="1" applyAlignment="1">
      <alignment horizontal="center" vertical="center" readingOrder="2"/>
    </xf>
    <xf numFmtId="0" fontId="8" fillId="3" borderId="4" xfId="7" applyFont="1" applyFill="1" applyBorder="1" applyAlignment="1">
      <alignment horizontal="center" vertical="center" wrapText="1" readingOrder="1"/>
    </xf>
    <xf numFmtId="0" fontId="8" fillId="0" borderId="9" xfId="7" applyFont="1" applyFill="1" applyBorder="1" applyAlignment="1">
      <alignment horizontal="center" vertical="center" wrapText="1" readingOrder="1"/>
    </xf>
    <xf numFmtId="0" fontId="3" fillId="0" borderId="4" xfId="7" applyFont="1" applyFill="1" applyBorder="1" applyAlignment="1">
      <alignment horizontal="center" vertical="center" wrapText="1" readingOrder="2"/>
    </xf>
    <xf numFmtId="0" fontId="1" fillId="0" borderId="5" xfId="7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right" vertical="center" readingOrder="2"/>
    </xf>
    <xf numFmtId="0" fontId="3" fillId="0" borderId="9" xfId="7" applyFont="1" applyFill="1" applyBorder="1" applyAlignment="1">
      <alignment horizontal="right" vertical="center" wrapText="1" readingOrder="2"/>
    </xf>
    <xf numFmtId="0" fontId="8" fillId="0" borderId="9" xfId="7" applyFont="1" applyFill="1" applyBorder="1" applyAlignment="1">
      <alignment vertical="center" wrapText="1" readingOrder="1"/>
    </xf>
    <xf numFmtId="0" fontId="3" fillId="0" borderId="4" xfId="0" applyFont="1" applyFill="1" applyBorder="1" applyAlignment="1">
      <alignment horizontal="center" vertical="center" wrapText="1" readingOrder="2"/>
    </xf>
    <xf numFmtId="0" fontId="3" fillId="0" borderId="9" xfId="0" applyFont="1" applyFill="1" applyBorder="1" applyAlignment="1">
      <alignment horizontal="center" vertical="center" wrapText="1" readingOrder="2"/>
    </xf>
    <xf numFmtId="0" fontId="3" fillId="0" borderId="9" xfId="0" applyFont="1" applyFill="1" applyBorder="1" applyAlignment="1">
      <alignment horizontal="center" vertical="center" wrapText="1"/>
    </xf>
    <xf numFmtId="0" fontId="8" fillId="2" borderId="5" xfId="8" applyFont="1" applyFill="1" applyBorder="1" applyAlignment="1">
      <alignment horizontal="center" vertical="center" wrapText="1" readingOrder="1"/>
    </xf>
    <xf numFmtId="0" fontId="8" fillId="0" borderId="9" xfId="7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right" vertical="center" wrapText="1" readingOrder="2"/>
    </xf>
    <xf numFmtId="0" fontId="3" fillId="0" borderId="20" xfId="0" applyFont="1" applyFill="1" applyBorder="1" applyAlignment="1">
      <alignment horizontal="center" vertical="center" readingOrder="2"/>
    </xf>
    <xf numFmtId="0" fontId="1" fillId="0" borderId="20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 wrapText="1" readingOrder="2"/>
    </xf>
    <xf numFmtId="0" fontId="4" fillId="0" borderId="20" xfId="0" applyFont="1" applyBorder="1" applyAlignment="1">
      <alignment horizontal="center" vertical="center"/>
    </xf>
    <xf numFmtId="0" fontId="8" fillId="0" borderId="0" xfId="8" applyFont="1" applyAlignment="1">
      <alignment readingOrder="2"/>
    </xf>
    <xf numFmtId="0" fontId="8" fillId="0" borderId="0" xfId="8" applyFont="1" applyAlignment="1">
      <alignment wrapText="1" readingOrder="2"/>
    </xf>
    <xf numFmtId="0" fontId="2" fillId="0" borderId="0" xfId="8" applyFont="1" applyBorder="1" applyAlignment="1">
      <alignment wrapText="1" readingOrder="2"/>
    </xf>
    <xf numFmtId="0" fontId="2" fillId="0" borderId="0" xfId="8" applyFont="1" applyFill="1" applyBorder="1" applyAlignment="1">
      <alignment horizontal="center" vertical="center" readingOrder="2"/>
    </xf>
    <xf numFmtId="0" fontId="3" fillId="0" borderId="17" xfId="8" applyFont="1" applyBorder="1" applyAlignment="1">
      <alignment horizontal="center" vertical="center" wrapText="1" readingOrder="2"/>
    </xf>
    <xf numFmtId="0" fontId="3" fillId="3" borderId="13" xfId="8" applyFont="1" applyFill="1" applyBorder="1" applyAlignment="1">
      <alignment horizontal="right" vertical="center" readingOrder="2"/>
    </xf>
    <xf numFmtId="0" fontId="3" fillId="3" borderId="15" xfId="8" applyFont="1" applyFill="1" applyBorder="1" applyAlignment="1">
      <alignment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3" fillId="3" borderId="5" xfId="8" applyFont="1" applyFill="1" applyBorder="1" applyAlignment="1">
      <alignment vertical="center" wrapText="1" readingOrder="1"/>
    </xf>
    <xf numFmtId="0" fontId="3" fillId="3" borderId="5" xfId="8" applyFont="1" applyFill="1" applyBorder="1" applyAlignment="1">
      <alignment vertical="center"/>
    </xf>
    <xf numFmtId="0" fontId="3" fillId="3" borderId="6" xfId="8" applyFont="1" applyFill="1" applyBorder="1" applyAlignment="1">
      <alignment horizontal="right" vertical="center" readingOrder="2"/>
    </xf>
    <xf numFmtId="0" fontId="3" fillId="3" borderId="6" xfId="8" applyFont="1" applyFill="1" applyBorder="1" applyAlignment="1">
      <alignment vertical="center" wrapText="1" readingOrder="1"/>
    </xf>
    <xf numFmtId="0" fontId="3" fillId="3" borderId="22" xfId="8" applyFont="1" applyFill="1" applyBorder="1" applyAlignment="1">
      <alignment horizontal="right" vertical="center" readingOrder="2"/>
    </xf>
    <xf numFmtId="0" fontId="3" fillId="3" borderId="22" xfId="8" applyFont="1" applyFill="1" applyBorder="1" applyAlignment="1">
      <alignment vertical="center" wrapText="1" readingOrder="1"/>
    </xf>
    <xf numFmtId="0" fontId="3" fillId="3" borderId="0" xfId="8" applyFont="1" applyFill="1" applyBorder="1" applyAlignment="1">
      <alignment horizontal="right" vertical="center" readingOrder="2"/>
    </xf>
    <xf numFmtId="0" fontId="3" fillId="3" borderId="0" xfId="8" applyFont="1" applyFill="1" applyBorder="1" applyAlignment="1">
      <alignment horizontal="right" vertical="center"/>
    </xf>
    <xf numFmtId="0" fontId="3" fillId="3" borderId="0" xfId="8" applyFont="1" applyFill="1" applyBorder="1" applyAlignment="1">
      <alignment vertical="center" wrapText="1"/>
    </xf>
    <xf numFmtId="0" fontId="3" fillId="3" borderId="8" xfId="8" applyFont="1" applyFill="1" applyBorder="1" applyAlignment="1">
      <alignment horizontal="right" vertical="center" readingOrder="2"/>
    </xf>
    <xf numFmtId="0" fontId="3" fillId="3" borderId="8" xfId="8" applyFont="1" applyFill="1" applyBorder="1" applyAlignment="1">
      <alignment vertical="center" wrapText="1"/>
    </xf>
    <xf numFmtId="0" fontId="3" fillId="3" borderId="5" xfId="8" applyFont="1" applyFill="1" applyBorder="1" applyAlignment="1">
      <alignment vertical="center" wrapText="1"/>
    </xf>
    <xf numFmtId="0" fontId="3" fillId="3" borderId="14" xfId="8" applyFont="1" applyFill="1" applyBorder="1" applyAlignment="1">
      <alignment horizontal="right" vertical="center" readingOrder="2"/>
    </xf>
    <xf numFmtId="0" fontId="3" fillId="3" borderId="7" xfId="8" applyFont="1" applyFill="1" applyBorder="1" applyAlignment="1">
      <alignment horizontal="left" vertical="center" wrapText="1"/>
    </xf>
    <xf numFmtId="0" fontId="1" fillId="0" borderId="0" xfId="8" applyAlignment="1">
      <alignment vertical="center" readingOrder="2"/>
    </xf>
    <xf numFmtId="0" fontId="2" fillId="0" borderId="0" xfId="8" applyFont="1" applyAlignment="1">
      <alignment horizontal="left" vertical="center" readingOrder="1"/>
    </xf>
    <xf numFmtId="0" fontId="3" fillId="0" borderId="3" xfId="8" applyFont="1" applyBorder="1" applyAlignment="1">
      <alignment horizontal="center" vertical="center" wrapText="1" readingOrder="2"/>
    </xf>
    <xf numFmtId="0" fontId="3" fillId="0" borderId="0" xfId="8" applyFont="1" applyFill="1" applyBorder="1" applyAlignment="1">
      <alignment horizontal="right" vertical="center" readingOrder="2"/>
    </xf>
    <xf numFmtId="0" fontId="3" fillId="0" borderId="0" xfId="8" applyFont="1" applyFill="1" applyBorder="1" applyAlignment="1">
      <alignment horizontal="right" vertical="center"/>
    </xf>
    <xf numFmtId="0" fontId="3" fillId="0" borderId="0" xfId="8" applyFont="1" applyFill="1" applyBorder="1" applyAlignment="1">
      <alignment vertical="center"/>
    </xf>
    <xf numFmtId="0" fontId="3" fillId="0" borderId="5" xfId="8" applyFont="1" applyFill="1" applyBorder="1" applyAlignment="1">
      <alignment horizontal="right" vertical="center" readingOrder="2"/>
    </xf>
    <xf numFmtId="0" fontId="3" fillId="0" borderId="5" xfId="8" applyFont="1" applyFill="1" applyBorder="1" applyAlignment="1">
      <alignment vertical="center"/>
    </xf>
    <xf numFmtId="0" fontId="3" fillId="0" borderId="5" xfId="8" applyFont="1" applyFill="1" applyBorder="1" applyAlignment="1">
      <alignment horizontal="right" vertical="center" wrapText="1" readingOrder="2"/>
    </xf>
    <xf numFmtId="0" fontId="3" fillId="0" borderId="5" xfId="8" applyFont="1" applyFill="1" applyBorder="1" applyAlignment="1">
      <alignment vertical="center" readingOrder="2"/>
    </xf>
    <xf numFmtId="0" fontId="3" fillId="0" borderId="6" xfId="8" applyFont="1" applyFill="1" applyBorder="1" applyAlignment="1">
      <alignment vertical="center" readingOrder="2"/>
    </xf>
    <xf numFmtId="0" fontId="3" fillId="3" borderId="6" xfId="8" applyFont="1" applyFill="1" applyBorder="1" applyAlignment="1">
      <alignment vertical="center"/>
    </xf>
    <xf numFmtId="0" fontId="3" fillId="0" borderId="22" xfId="8" applyFont="1" applyFill="1" applyBorder="1" applyAlignment="1">
      <alignment vertical="center" readingOrder="2"/>
    </xf>
    <xf numFmtId="0" fontId="3" fillId="0" borderId="22" xfId="8" applyFont="1" applyFill="1" applyBorder="1" applyAlignment="1">
      <alignment vertical="center"/>
    </xf>
    <xf numFmtId="0" fontId="3" fillId="0" borderId="8" xfId="8" applyFont="1" applyFill="1" applyBorder="1" applyAlignment="1">
      <alignment vertical="center" readingOrder="2"/>
    </xf>
    <xf numFmtId="0" fontId="3" fillId="0" borderId="8" xfId="8" applyFont="1" applyFill="1" applyBorder="1" applyAlignment="1">
      <alignment vertical="center"/>
    </xf>
    <xf numFmtId="0" fontId="6" fillId="3" borderId="5" xfId="8" applyFont="1" applyFill="1" applyBorder="1" applyAlignment="1">
      <alignment horizontal="right" vertical="center" readingOrder="2"/>
    </xf>
    <xf numFmtId="0" fontId="3" fillId="0" borderId="7" xfId="8" applyFont="1" applyFill="1" applyBorder="1" applyAlignment="1">
      <alignment horizontal="center" vertical="center" readingOrder="2"/>
    </xf>
    <xf numFmtId="0" fontId="3" fillId="0" borderId="7" xfId="8" applyFont="1" applyFill="1" applyBorder="1" applyAlignment="1">
      <alignment horizontal="center" vertical="center"/>
    </xf>
    <xf numFmtId="0" fontId="1" fillId="0" borderId="2" xfId="8" applyBorder="1" applyAlignment="1">
      <alignment readingOrder="2"/>
    </xf>
    <xf numFmtId="0" fontId="1" fillId="0" borderId="0" xfId="8" applyBorder="1" applyAlignment="1">
      <alignment readingOrder="2"/>
    </xf>
    <xf numFmtId="0" fontId="4" fillId="0" borderId="0" xfId="8" applyFont="1" applyAlignment="1">
      <alignment readingOrder="2"/>
    </xf>
    <xf numFmtId="0" fontId="2" fillId="0" borderId="1" xfId="8" applyFont="1" applyBorder="1" applyAlignment="1">
      <alignment readingOrder="2"/>
    </xf>
    <xf numFmtId="0" fontId="2" fillId="0" borderId="1" xfId="8" applyFont="1" applyBorder="1" applyAlignment="1">
      <alignment readingOrder="1"/>
    </xf>
    <xf numFmtId="0" fontId="3" fillId="0" borderId="5" xfId="8" applyFont="1" applyFill="1" applyBorder="1" applyAlignment="1">
      <alignment vertical="center" wrapText="1"/>
    </xf>
    <xf numFmtId="0" fontId="3" fillId="0" borderId="6" xfId="8" applyFont="1" applyFill="1" applyBorder="1" applyAlignment="1">
      <alignment horizontal="right" vertical="center" readingOrder="2"/>
    </xf>
    <xf numFmtId="0" fontId="3" fillId="0" borderId="6" xfId="8" applyFont="1" applyFill="1" applyBorder="1" applyAlignment="1">
      <alignment vertical="center"/>
    </xf>
    <xf numFmtId="0" fontId="3" fillId="0" borderId="8" xfId="8" applyFont="1" applyFill="1" applyBorder="1" applyAlignment="1">
      <alignment horizontal="right" vertical="center" readingOrder="2"/>
    </xf>
    <xf numFmtId="0" fontId="3" fillId="3" borderId="6" xfId="8" applyFont="1" applyFill="1" applyBorder="1" applyAlignment="1">
      <alignment vertical="center" wrapText="1"/>
    </xf>
    <xf numFmtId="0" fontId="11" fillId="0" borderId="0" xfId="8" applyFont="1" applyAlignment="1">
      <alignment readingOrder="2"/>
    </xf>
    <xf numFmtId="0" fontId="2" fillId="0" borderId="1" xfId="8" applyFont="1" applyBorder="1" applyAlignment="1">
      <alignment vertical="center" readingOrder="2"/>
    </xf>
    <xf numFmtId="0" fontId="2" fillId="0" borderId="1" xfId="8" applyFont="1" applyBorder="1" applyAlignment="1">
      <alignment vertical="center" readingOrder="1"/>
    </xf>
    <xf numFmtId="0" fontId="4" fillId="0" borderId="0" xfId="8" applyFont="1" applyAlignment="1">
      <alignment horizontal="right" readingOrder="2"/>
    </xf>
    <xf numFmtId="0" fontId="4" fillId="3" borderId="0" xfId="8" applyFont="1" applyFill="1" applyAlignment="1">
      <alignment readingOrder="2"/>
    </xf>
    <xf numFmtId="0" fontId="3" fillId="0" borderId="0" xfId="8" applyFont="1" applyBorder="1" applyAlignment="1">
      <alignment readingOrder="2"/>
    </xf>
    <xf numFmtId="0" fontId="4" fillId="0" borderId="0" xfId="8" applyFont="1" applyBorder="1" applyAlignment="1">
      <alignment readingOrder="2"/>
    </xf>
    <xf numFmtId="0" fontId="3" fillId="0" borderId="0" xfId="8" applyFont="1" applyFill="1" applyBorder="1" applyAlignment="1">
      <alignment horizontal="right" vertical="center" indent="1"/>
    </xf>
    <xf numFmtId="0" fontId="3" fillId="0" borderId="8" xfId="8" applyFont="1" applyFill="1" applyBorder="1" applyAlignment="1">
      <alignment vertical="center" wrapText="1"/>
    </xf>
    <xf numFmtId="0" fontId="3" fillId="0" borderId="7" xfId="8" applyFont="1" applyFill="1" applyBorder="1" applyAlignment="1">
      <alignment horizontal="left" vertical="center" readingOrder="2"/>
    </xf>
    <xf numFmtId="0" fontId="3" fillId="0" borderId="22" xfId="8" applyFont="1" applyFill="1" applyBorder="1" applyAlignment="1">
      <alignment horizontal="right" vertical="center" readingOrder="2"/>
    </xf>
    <xf numFmtId="0" fontId="1" fillId="0" borderId="0" xfId="8"/>
    <xf numFmtId="0" fontId="3" fillId="0" borderId="5" xfId="8" applyFont="1" applyFill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horizontal="left" vertical="center" wrapText="1" readingOrder="2"/>
    </xf>
    <xf numFmtId="0" fontId="3" fillId="0" borderId="5" xfId="8" applyFont="1" applyFill="1" applyBorder="1" applyAlignment="1">
      <alignment horizontal="left" vertical="center" readingOrder="1"/>
    </xf>
    <xf numFmtId="0" fontId="3" fillId="0" borderId="6" xfId="8" applyFont="1" applyFill="1" applyBorder="1" applyAlignment="1">
      <alignment horizontal="left" vertical="center" wrapText="1" readingOrder="1"/>
    </xf>
    <xf numFmtId="0" fontId="3" fillId="0" borderId="22" xfId="8" applyFont="1" applyFill="1" applyBorder="1" applyAlignment="1">
      <alignment horizontal="left" vertical="center" wrapText="1" readingOrder="1"/>
    </xf>
    <xf numFmtId="0" fontId="3" fillId="0" borderId="2" xfId="8" applyFont="1" applyFill="1" applyBorder="1" applyAlignment="1">
      <alignment vertical="center"/>
    </xf>
    <xf numFmtId="0" fontId="3" fillId="0" borderId="0" xfId="8" applyFont="1" applyBorder="1" applyAlignment="1">
      <alignment horizontal="center" vertical="center" wrapText="1" readingOrder="2"/>
    </xf>
    <xf numFmtId="0" fontId="3" fillId="0" borderId="4" xfId="8" applyFont="1" applyFill="1" applyBorder="1" applyAlignment="1">
      <alignment vertical="center"/>
    </xf>
    <xf numFmtId="0" fontId="3" fillId="3" borderId="5" xfId="8" applyFont="1" applyFill="1" applyBorder="1" applyAlignment="1">
      <alignment horizontal="left" vertical="center" wrapText="1" readingOrder="1"/>
    </xf>
    <xf numFmtId="0" fontId="3" fillId="0" borderId="27" xfId="8" applyFont="1" applyFill="1" applyBorder="1" applyAlignment="1">
      <alignment horizontal="right" vertical="center" readingOrder="2"/>
    </xf>
    <xf numFmtId="0" fontId="3" fillId="0" borderId="27" xfId="8" applyFont="1" applyFill="1" applyBorder="1" applyAlignment="1">
      <alignment horizontal="left" vertical="center" wrapText="1" readingOrder="1"/>
    </xf>
    <xf numFmtId="0" fontId="3" fillId="0" borderId="8" xfId="8" applyFont="1" applyFill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horizontal="right" vertical="center" shrinkToFit="1" readingOrder="2"/>
    </xf>
    <xf numFmtId="0" fontId="3" fillId="0" borderId="14" xfId="8" applyFont="1" applyFill="1" applyBorder="1" applyAlignment="1">
      <alignment horizontal="left" vertical="center" wrapText="1" readingOrder="1"/>
    </xf>
    <xf numFmtId="0" fontId="1" fillId="0" borderId="0" xfId="8" applyBorder="1"/>
    <xf numFmtId="0" fontId="1" fillId="0" borderId="8" xfId="8" applyBorder="1"/>
    <xf numFmtId="0" fontId="1" fillId="0" borderId="5" xfId="8" applyBorder="1"/>
    <xf numFmtId="0" fontId="5" fillId="0" borderId="0" xfId="8" applyFont="1" applyBorder="1" applyAlignment="1">
      <alignment readingOrder="2"/>
    </xf>
    <xf numFmtId="0" fontId="2" fillId="0" borderId="0" xfId="8" applyFont="1" applyFill="1" applyBorder="1" applyAlignment="1">
      <alignment horizontal="right" vertical="center" readingOrder="2"/>
    </xf>
    <xf numFmtId="0" fontId="3" fillId="0" borderId="3" xfId="8" applyFont="1" applyBorder="1" applyAlignment="1">
      <alignment horizontal="right" vertical="center" wrapText="1" readingOrder="2"/>
    </xf>
    <xf numFmtId="0" fontId="8" fillId="0" borderId="8" xfId="8" applyFont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vertical="center" shrinkToFit="1" readingOrder="2"/>
    </xf>
    <xf numFmtId="0" fontId="8" fillId="0" borderId="5" xfId="8" applyFont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vertical="center" shrinkToFit="1" readingOrder="2"/>
    </xf>
    <xf numFmtId="0" fontId="8" fillId="3" borderId="5" xfId="8" applyFont="1" applyFill="1" applyBorder="1" applyAlignment="1">
      <alignment horizontal="left" vertical="center" wrapText="1" readingOrder="1"/>
    </xf>
    <xf numFmtId="0" fontId="8" fillId="0" borderId="5" xfId="8" applyFont="1" applyFill="1" applyBorder="1" applyAlignment="1">
      <alignment horizontal="left" vertical="center" wrapText="1" readingOrder="1"/>
    </xf>
    <xf numFmtId="0" fontId="3" fillId="0" borderId="6" xfId="8" applyFont="1" applyFill="1" applyBorder="1" applyAlignment="1">
      <alignment vertical="center" shrinkToFit="1" readingOrder="2"/>
    </xf>
    <xf numFmtId="0" fontId="8" fillId="0" borderId="6" xfId="8" applyFont="1" applyFill="1" applyBorder="1" applyAlignment="1">
      <alignment horizontal="left" vertical="center" wrapText="1"/>
    </xf>
    <xf numFmtId="0" fontId="2" fillId="0" borderId="1" xfId="8" applyFont="1" applyBorder="1" applyAlignment="1">
      <alignment horizontal="left" vertical="center" readingOrder="2"/>
    </xf>
    <xf numFmtId="0" fontId="5" fillId="3" borderId="0" xfId="8" applyFont="1" applyFill="1" applyBorder="1" applyAlignment="1">
      <alignment readingOrder="2"/>
    </xf>
    <xf numFmtId="0" fontId="3" fillId="3" borderId="5" xfId="8" applyFont="1" applyFill="1" applyBorder="1" applyAlignment="1">
      <alignment vertical="center" readingOrder="2"/>
    </xf>
    <xf numFmtId="0" fontId="5" fillId="0" borderId="0" xfId="8" applyFont="1" applyBorder="1" applyAlignment="1">
      <alignment horizontal="right" readingOrder="2"/>
    </xf>
    <xf numFmtId="0" fontId="3" fillId="0" borderId="8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center" vertical="center" readingOrder="2"/>
    </xf>
    <xf numFmtId="0" fontId="3" fillId="0" borderId="0" xfId="8" applyFont="1" applyFill="1" applyBorder="1" applyAlignment="1">
      <alignment horizontal="center" vertical="center" readingOrder="2"/>
    </xf>
    <xf numFmtId="0" fontId="3" fillId="0" borderId="29" xfId="8" applyFont="1" applyFill="1" applyBorder="1" applyAlignment="1">
      <alignment horizontal="right" vertical="center"/>
    </xf>
    <xf numFmtId="0" fontId="3" fillId="0" borderId="32" xfId="8" applyFont="1" applyFill="1" applyBorder="1" applyAlignment="1">
      <alignment horizontal="right" vertical="center"/>
    </xf>
    <xf numFmtId="0" fontId="5" fillId="2" borderId="0" xfId="8" applyFont="1" applyFill="1" applyBorder="1" applyAlignment="1">
      <alignment horizontal="right" readingOrder="2"/>
    </xf>
    <xf numFmtId="0" fontId="5" fillId="2" borderId="0" xfId="8" applyFont="1" applyFill="1" applyAlignment="1">
      <alignment horizontal="right" readingOrder="2"/>
    </xf>
    <xf numFmtId="0" fontId="2" fillId="0" borderId="1" xfId="8" applyFont="1" applyBorder="1" applyAlignment="1">
      <alignment horizontal="left" readingOrder="2"/>
    </xf>
    <xf numFmtId="0" fontId="3" fillId="0" borderId="0" xfId="8" applyFont="1" applyBorder="1" applyAlignment="1">
      <alignment horizontal="center" vertical="center" wrapText="1" readingOrder="1"/>
    </xf>
    <xf numFmtId="0" fontId="5" fillId="2" borderId="12" xfId="8" applyFont="1" applyFill="1" applyBorder="1" applyAlignment="1">
      <alignment horizontal="right" readingOrder="2"/>
    </xf>
    <xf numFmtId="0" fontId="8" fillId="0" borderId="0" xfId="8" applyFont="1" applyBorder="1" applyAlignment="1">
      <alignment horizontal="left" vertical="center" wrapText="1" readingOrder="1"/>
    </xf>
    <xf numFmtId="0" fontId="5" fillId="0" borderId="12" xfId="8" applyFont="1" applyBorder="1" applyAlignment="1">
      <alignment horizontal="right" readingOrder="2"/>
    </xf>
    <xf numFmtId="0" fontId="5" fillId="0" borderId="0" xfId="8" applyFont="1" applyBorder="1" applyAlignment="1">
      <alignment shrinkToFit="1" readingOrder="2"/>
    </xf>
    <xf numFmtId="0" fontId="5" fillId="0" borderId="0" xfId="8" applyFont="1" applyAlignment="1">
      <alignment shrinkToFit="1" readingOrder="2"/>
    </xf>
    <xf numFmtId="0" fontId="5" fillId="0" borderId="0" xfId="8" applyFont="1" applyFill="1" applyAlignment="1">
      <alignment horizontal="center" vertical="center" readingOrder="2"/>
    </xf>
    <xf numFmtId="0" fontId="5" fillId="0" borderId="0" xfId="8" applyFont="1" applyFill="1" applyBorder="1" applyAlignment="1">
      <alignment horizontal="center" vertical="center" readingOrder="2"/>
    </xf>
    <xf numFmtId="0" fontId="5" fillId="0" borderId="0" xfId="8" applyFont="1" applyFill="1" applyBorder="1" applyAlignment="1">
      <alignment readingOrder="2"/>
    </xf>
    <xf numFmtId="0" fontId="2" fillId="0" borderId="0" xfId="8" applyFont="1" applyBorder="1" applyAlignment="1">
      <alignment horizontal="left" vertical="center" wrapText="1" readingOrder="1"/>
    </xf>
    <xf numFmtId="0" fontId="6" fillId="0" borderId="0" xfId="8" applyFont="1" applyAlignment="1">
      <alignment horizontal="center" readingOrder="2"/>
    </xf>
    <xf numFmtId="0" fontId="3" fillId="0" borderId="13" xfId="8" applyFont="1" applyFill="1" applyBorder="1" applyAlignment="1">
      <alignment horizontal="right" vertical="center" readingOrder="2"/>
    </xf>
    <xf numFmtId="0" fontId="3" fillId="0" borderId="5" xfId="8" applyFont="1" applyBorder="1" applyAlignment="1">
      <alignment horizontal="left" vertical="center" readingOrder="2"/>
    </xf>
    <xf numFmtId="0" fontId="6" fillId="2" borderId="0" xfId="8" applyFont="1" applyFill="1" applyAlignment="1">
      <alignment horizontal="center" readingOrder="2"/>
    </xf>
    <xf numFmtId="0" fontId="3" fillId="0" borderId="0" xfId="7" applyFont="1" applyAlignment="1">
      <alignment horizontal="left" vertical="center" wrapText="1" readingOrder="2"/>
    </xf>
    <xf numFmtId="0" fontId="2" fillId="0" borderId="0" xfId="7" applyFont="1" applyFill="1" applyBorder="1" applyAlignment="1">
      <alignment vertical="center" readingOrder="2"/>
    </xf>
    <xf numFmtId="0" fontId="6" fillId="0" borderId="0" xfId="8" applyFont="1" applyBorder="1" applyAlignment="1">
      <alignment readingOrder="2"/>
    </xf>
    <xf numFmtId="0" fontId="6" fillId="0" borderId="0" xfId="8" applyFont="1" applyBorder="1" applyAlignment="1">
      <alignment readingOrder="1"/>
    </xf>
    <xf numFmtId="0" fontId="6" fillId="0" borderId="0" xfId="8" applyFont="1" applyAlignment="1">
      <alignment readingOrder="2"/>
    </xf>
    <xf numFmtId="0" fontId="3" fillId="0" borderId="0" xfId="8" applyFont="1" applyFill="1" applyBorder="1" applyAlignment="1">
      <alignment vertical="center" readingOrder="2"/>
    </xf>
    <xf numFmtId="0" fontId="8" fillId="0" borderId="3" xfId="8" applyFont="1" applyBorder="1" applyAlignment="1">
      <alignment horizontal="center" vertical="center" wrapText="1" readingOrder="2"/>
    </xf>
    <xf numFmtId="0" fontId="8" fillId="3" borderId="3" xfId="8" applyFont="1" applyFill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vertical="center"/>
    </xf>
    <xf numFmtId="0" fontId="3" fillId="3" borderId="0" xfId="8" applyFont="1" applyFill="1" applyBorder="1" applyAlignment="1">
      <alignment horizontal="center" vertical="center"/>
    </xf>
    <xf numFmtId="0" fontId="8" fillId="0" borderId="0" xfId="8" applyFont="1" applyAlignment="1">
      <alignment horizontal="center" vertical="center" wrapText="1" readingOrder="2"/>
    </xf>
    <xf numFmtId="0" fontId="3" fillId="3" borderId="0" xfId="8" applyFont="1" applyFill="1" applyBorder="1" applyAlignment="1">
      <alignment vertical="center" wrapText="1" readingOrder="1"/>
    </xf>
    <xf numFmtId="0" fontId="6" fillId="3" borderId="0" xfId="8" applyFont="1" applyFill="1" applyBorder="1" applyAlignment="1">
      <alignment readingOrder="2"/>
    </xf>
    <xf numFmtId="0" fontId="6" fillId="2" borderId="0" xfId="8" applyFont="1" applyFill="1" applyBorder="1" applyAlignment="1">
      <alignment readingOrder="2"/>
    </xf>
    <xf numFmtId="0" fontId="6" fillId="2" borderId="0" xfId="8" applyFont="1" applyFill="1" applyAlignment="1">
      <alignment readingOrder="2"/>
    </xf>
    <xf numFmtId="0" fontId="8" fillId="0" borderId="34" xfId="8" applyFont="1" applyBorder="1" applyAlignment="1">
      <alignment horizontal="center" vertical="center" wrapText="1" readingOrder="2"/>
    </xf>
    <xf numFmtId="0" fontId="8" fillId="0" borderId="17" xfId="8" applyFont="1" applyBorder="1" applyAlignment="1">
      <alignment horizontal="right" vertical="center" wrapText="1" readingOrder="2"/>
    </xf>
    <xf numFmtId="0" fontId="6" fillId="0" borderId="0" xfId="8" applyFont="1" applyBorder="1" applyAlignment="1">
      <alignment horizontal="center" readingOrder="2"/>
    </xf>
    <xf numFmtId="0" fontId="20" fillId="0" borderId="0" xfId="8" applyFont="1"/>
    <xf numFmtId="0" fontId="6" fillId="0" borderId="0" xfId="8" applyFont="1" applyBorder="1" applyAlignment="1">
      <alignment horizontal="right" indent="1"/>
    </xf>
    <xf numFmtId="0" fontId="3" fillId="0" borderId="2" xfId="8" applyFont="1" applyFill="1" applyBorder="1" applyAlignment="1">
      <alignment horizontal="right" vertical="center"/>
    </xf>
    <xf numFmtId="0" fontId="3" fillId="3" borderId="2" xfId="8" applyFont="1" applyFill="1" applyBorder="1" applyAlignment="1">
      <alignment horizontal="right" vertical="center"/>
    </xf>
    <xf numFmtId="0" fontId="6" fillId="0" borderId="12" xfId="8" applyFont="1" applyBorder="1" applyAlignment="1">
      <alignment readingOrder="2"/>
    </xf>
    <xf numFmtId="0" fontId="6" fillId="0" borderId="35" xfId="8" applyFont="1" applyBorder="1" applyAlignment="1">
      <alignment readingOrder="2"/>
    </xf>
    <xf numFmtId="0" fontId="6" fillId="0" borderId="0" xfId="8" applyFont="1" applyAlignment="1">
      <alignment horizontal="center" vertical="center" readingOrder="2"/>
    </xf>
    <xf numFmtId="0" fontId="6" fillId="0" borderId="0" xfId="8" applyFont="1" applyAlignment="1">
      <alignment horizontal="right" readingOrder="2"/>
    </xf>
    <xf numFmtId="0" fontId="6" fillId="3" borderId="0" xfId="8" applyFont="1" applyFill="1" applyAlignment="1">
      <alignment horizontal="right" readingOrder="2"/>
    </xf>
    <xf numFmtId="0" fontId="5" fillId="0" borderId="0" xfId="7" applyFont="1" applyAlignment="1">
      <alignment readingOrder="2"/>
    </xf>
    <xf numFmtId="0" fontId="8" fillId="0" borderId="0" xfId="7" applyFont="1" applyAlignment="1">
      <alignment horizontal="center" vertical="center" wrapText="1" readingOrder="2"/>
    </xf>
    <xf numFmtId="0" fontId="3" fillId="0" borderId="8" xfId="7" applyFont="1" applyFill="1" applyBorder="1" applyAlignment="1">
      <alignment horizontal="right" vertical="center" readingOrder="2"/>
    </xf>
    <xf numFmtId="0" fontId="3" fillId="0" borderId="6" xfId="7" applyFont="1" applyFill="1" applyBorder="1" applyAlignment="1">
      <alignment horizontal="right" vertical="center" wrapText="1" readingOrder="2"/>
    </xf>
    <xf numFmtId="0" fontId="5" fillId="2" borderId="0" xfId="7" applyFont="1" applyFill="1" applyAlignment="1">
      <alignment readingOrder="2"/>
    </xf>
    <xf numFmtId="0" fontId="3" fillId="0" borderId="3" xfId="7" applyFont="1" applyBorder="1" applyAlignment="1">
      <alignment horizontal="center" vertical="center" wrapText="1" readingOrder="2"/>
    </xf>
    <xf numFmtId="0" fontId="3" fillId="0" borderId="5" xfId="7" applyFont="1" applyBorder="1" applyAlignment="1">
      <alignment vertical="center" wrapText="1" readingOrder="1"/>
    </xf>
    <xf numFmtId="0" fontId="1" fillId="0" borderId="0" xfId="7" applyAlignment="1">
      <alignment horizontal="right" readingOrder="2"/>
    </xf>
    <xf numFmtId="0" fontId="1" fillId="2" borderId="0" xfId="7" applyFill="1" applyAlignment="1">
      <alignment horizontal="right" readingOrder="2"/>
    </xf>
    <xf numFmtId="0" fontId="3" fillId="0" borderId="2" xfId="7" applyFont="1" applyFill="1" applyBorder="1" applyAlignment="1">
      <alignment horizontal="right" vertical="center" indent="1"/>
    </xf>
    <xf numFmtId="0" fontId="3" fillId="0" borderId="2" xfId="7" applyFont="1" applyBorder="1" applyAlignment="1">
      <alignment horizontal="center" vertical="center" wrapText="1" readingOrder="1"/>
    </xf>
    <xf numFmtId="0" fontId="3" fillId="0" borderId="0" xfId="7" applyFont="1" applyBorder="1" applyAlignment="1">
      <alignment horizontal="center" vertical="center" wrapText="1" readingOrder="1"/>
    </xf>
    <xf numFmtId="0" fontId="1" fillId="2" borderId="0" xfId="7" applyFill="1" applyBorder="1" applyAlignment="1">
      <alignment horizontal="right" readingOrder="2"/>
    </xf>
    <xf numFmtId="0" fontId="3" fillId="0" borderId="1" xfId="7" applyFont="1" applyFill="1" applyBorder="1" applyAlignment="1">
      <alignment vertical="center"/>
    </xf>
    <xf numFmtId="0" fontId="3" fillId="0" borderId="2" xfId="7" applyFont="1" applyFill="1" applyBorder="1" applyAlignment="1">
      <alignment horizontal="left" vertical="center" wrapText="1" readingOrder="1"/>
    </xf>
    <xf numFmtId="0" fontId="12" fillId="2" borderId="0" xfId="7" applyFont="1" applyFill="1" applyAlignment="1">
      <alignment readingOrder="2"/>
    </xf>
    <xf numFmtId="0" fontId="3" fillId="0" borderId="0" xfId="7" applyFont="1" applyAlignment="1">
      <alignment readingOrder="2"/>
    </xf>
    <xf numFmtId="0" fontId="6" fillId="0" borderId="0" xfId="7" applyFont="1" applyAlignment="1">
      <alignment readingOrder="2"/>
    </xf>
    <xf numFmtId="0" fontId="8" fillId="0" borderId="0" xfId="7" applyFont="1" applyFill="1" applyAlignment="1">
      <alignment readingOrder="2"/>
    </xf>
    <xf numFmtId="0" fontId="6" fillId="2" borderId="0" xfId="7" applyFont="1" applyFill="1" applyAlignment="1">
      <alignment readingOrder="2"/>
    </xf>
    <xf numFmtId="0" fontId="2" fillId="2" borderId="0" xfId="7" applyFont="1" applyFill="1" applyAlignment="1">
      <alignment readingOrder="2"/>
    </xf>
    <xf numFmtId="0" fontId="6" fillId="0" borderId="0" xfId="7" applyFont="1" applyAlignment="1">
      <alignment horizontal="right" readingOrder="2"/>
    </xf>
    <xf numFmtId="0" fontId="6" fillId="2" borderId="0" xfId="7" applyFont="1" applyFill="1" applyAlignment="1">
      <alignment horizontal="right" readingOrder="2"/>
    </xf>
    <xf numFmtId="0" fontId="3" fillId="0" borderId="2" xfId="7" applyFont="1" applyFill="1" applyBorder="1" applyAlignment="1">
      <alignment vertical="center"/>
    </xf>
    <xf numFmtId="0" fontId="6" fillId="2" borderId="0" xfId="7" applyFont="1" applyFill="1" applyBorder="1" applyAlignment="1">
      <alignment horizontal="right" readingOrder="2"/>
    </xf>
    <xf numFmtId="0" fontId="6" fillId="7" borderId="0" xfId="7" applyFont="1" applyFill="1" applyBorder="1" applyAlignment="1">
      <alignment horizontal="right" readingOrder="2"/>
    </xf>
    <xf numFmtId="0" fontId="8" fillId="2" borderId="0" xfId="7" applyFont="1" applyFill="1" applyAlignment="1">
      <alignment readingOrder="2"/>
    </xf>
    <xf numFmtId="0" fontId="11" fillId="0" borderId="0" xfId="7" applyFont="1" applyAlignment="1">
      <alignment horizontal="right" readingOrder="2"/>
    </xf>
    <xf numFmtId="0" fontId="6" fillId="0" borderId="0" xfId="7" applyFont="1" applyFill="1" applyBorder="1" applyAlignment="1">
      <alignment horizontal="left" vertical="center" wrapText="1" readingOrder="1"/>
    </xf>
    <xf numFmtId="0" fontId="5" fillId="0" borderId="0" xfId="7" applyFont="1" applyAlignment="1">
      <alignment horizontal="right" readingOrder="2"/>
    </xf>
    <xf numFmtId="0" fontId="6" fillId="0" borderId="5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shrinkToFit="1" readingOrder="2"/>
    </xf>
    <xf numFmtId="0" fontId="3" fillId="0" borderId="0" xfId="7" applyFont="1" applyFill="1" applyBorder="1" applyAlignment="1">
      <alignment horizontal="right" vertical="center" shrinkToFit="1" readingOrder="2"/>
    </xf>
    <xf numFmtId="0" fontId="3" fillId="0" borderId="23" xfId="7" applyFont="1" applyFill="1" applyBorder="1" applyAlignment="1">
      <alignment vertical="center"/>
    </xf>
    <xf numFmtId="0" fontId="3" fillId="0" borderId="6" xfId="7" applyFont="1" applyFill="1" applyBorder="1" applyAlignment="1">
      <alignment horizontal="center" vertical="center" shrinkToFit="1" readingOrder="2"/>
    </xf>
    <xf numFmtId="0" fontId="3" fillId="0" borderId="13" xfId="7" applyFont="1" applyFill="1" applyBorder="1" applyAlignment="1">
      <alignment horizontal="right" vertical="center" shrinkToFit="1" readingOrder="2"/>
    </xf>
    <xf numFmtId="0" fontId="3" fillId="0" borderId="5" xfId="7" applyFont="1" applyBorder="1" applyAlignment="1">
      <alignment wrapText="1" readingOrder="1"/>
    </xf>
    <xf numFmtId="0" fontId="6" fillId="0" borderId="3" xfId="7" applyFont="1" applyFill="1" applyBorder="1" applyAlignment="1">
      <alignment horizontal="left" vertical="center" wrapText="1" readingOrder="1"/>
    </xf>
    <xf numFmtId="0" fontId="6" fillId="0" borderId="0" xfId="7" applyFont="1" applyFill="1" applyBorder="1" applyAlignment="1">
      <alignment readingOrder="2"/>
    </xf>
    <xf numFmtId="0" fontId="8" fillId="3" borderId="0" xfId="7" applyFont="1" applyFill="1" applyBorder="1" applyAlignment="1">
      <alignment readingOrder="2"/>
    </xf>
    <xf numFmtId="0" fontId="8" fillId="3" borderId="0" xfId="7" applyFont="1" applyFill="1" applyBorder="1"/>
    <xf numFmtId="0" fontId="8" fillId="2" borderId="0" xfId="7" applyFont="1" applyFill="1" applyBorder="1" applyAlignment="1">
      <alignment readingOrder="2"/>
    </xf>
    <xf numFmtId="0" fontId="6" fillId="8" borderId="0" xfId="7" applyFont="1" applyFill="1" applyAlignment="1">
      <alignment readingOrder="2"/>
    </xf>
    <xf numFmtId="0" fontId="8" fillId="3" borderId="0" xfId="7" applyFont="1" applyFill="1" applyAlignment="1">
      <alignment readingOrder="2"/>
    </xf>
    <xf numFmtId="0" fontId="6" fillId="3" borderId="0" xfId="7" applyFont="1" applyFill="1" applyBorder="1" applyAlignment="1">
      <alignment readingOrder="2"/>
    </xf>
    <xf numFmtId="0" fontId="6" fillId="3" borderId="12" xfId="7" applyFont="1" applyFill="1" applyBorder="1" applyAlignment="1">
      <alignment readingOrder="2"/>
    </xf>
    <xf numFmtId="0" fontId="8" fillId="4" borderId="0" xfId="7" applyFont="1" applyFill="1" applyAlignment="1">
      <alignment readingOrder="2"/>
    </xf>
    <xf numFmtId="0" fontId="3" fillId="0" borderId="4" xfId="8" applyFont="1" applyFill="1" applyBorder="1" applyAlignment="1">
      <alignment vertical="center" shrinkToFit="1" readingOrder="2"/>
    </xf>
    <xf numFmtId="0" fontId="8" fillId="0" borderId="4" xfId="8" applyFont="1" applyBorder="1" applyAlignment="1">
      <alignment horizontal="left" vertical="center" wrapText="1" readingOrder="1"/>
    </xf>
    <xf numFmtId="0" fontId="8" fillId="0" borderId="5" xfId="8" applyFont="1" applyFill="1" applyBorder="1" applyAlignment="1">
      <alignment vertical="center" wrapText="1" readingOrder="1"/>
    </xf>
    <xf numFmtId="0" fontId="8" fillId="0" borderId="5" xfId="8" applyFont="1" applyFill="1" applyBorder="1" applyAlignment="1">
      <alignment vertical="center" wrapText="1"/>
    </xf>
    <xf numFmtId="0" fontId="8" fillId="0" borderId="5" xfId="8" applyFont="1" applyFill="1" applyBorder="1" applyAlignment="1">
      <alignment horizontal="left" vertical="center"/>
    </xf>
    <xf numFmtId="0" fontId="8" fillId="0" borderId="29" xfId="8" applyFont="1" applyFill="1" applyBorder="1" applyAlignment="1">
      <alignment vertical="center" wrapText="1" readingOrder="1"/>
    </xf>
    <xf numFmtId="0" fontId="8" fillId="0" borderId="14" xfId="8" applyFont="1" applyFill="1" applyBorder="1" applyAlignment="1">
      <alignment horizontal="left" vertical="center" wrapText="1" readingOrder="1"/>
    </xf>
    <xf numFmtId="0" fontId="8" fillId="0" borderId="4" xfId="8" applyFont="1" applyFill="1" applyBorder="1" applyAlignment="1">
      <alignment vertical="center" shrinkToFit="1" readingOrder="2"/>
    </xf>
    <xf numFmtId="0" fontId="8" fillId="0" borderId="8" xfId="8" applyFont="1" applyFill="1" applyBorder="1" applyAlignment="1">
      <alignment horizontal="center" vertical="center" wrapText="1" readingOrder="1"/>
    </xf>
    <xf numFmtId="0" fontId="8" fillId="0" borderId="6" xfId="8" applyFont="1" applyFill="1" applyBorder="1" applyAlignment="1">
      <alignment horizontal="center" vertical="center" wrapText="1" readingOrder="1"/>
    </xf>
    <xf numFmtId="0" fontId="8" fillId="0" borderId="5" xfId="8" applyFont="1" applyBorder="1" applyAlignment="1">
      <alignment horizontal="center" vertical="center"/>
    </xf>
    <xf numFmtId="0" fontId="8" fillId="0" borderId="0" xfId="8" applyFont="1" applyFill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horizontal="center" vertical="center" wrapText="1" readingOrder="2"/>
    </xf>
    <xf numFmtId="0" fontId="3" fillId="0" borderId="2" xfId="8" applyFont="1" applyFill="1" applyBorder="1" applyAlignment="1">
      <alignment horizontal="center" vertical="center" readingOrder="2"/>
    </xf>
    <xf numFmtId="0" fontId="8" fillId="0" borderId="2" xfId="8" applyFont="1" applyFill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horizontal="center" vertical="center" wrapText="1"/>
    </xf>
    <xf numFmtId="0" fontId="8" fillId="3" borderId="8" xfId="8" applyFont="1" applyFill="1" applyBorder="1" applyAlignment="1">
      <alignment horizontal="center" vertical="center" wrapText="1" readingOrder="1"/>
    </xf>
    <xf numFmtId="0" fontId="8" fillId="3" borderId="5" xfId="8" applyFont="1" applyFill="1" applyBorder="1" applyAlignment="1">
      <alignment horizontal="center" vertical="center" wrapText="1" readingOrder="1"/>
    </xf>
    <xf numFmtId="0" fontId="8" fillId="0" borderId="15" xfId="8" applyFont="1" applyFill="1" applyBorder="1" applyAlignment="1">
      <alignment horizontal="center" vertical="center" wrapText="1" readingOrder="1"/>
    </xf>
    <xf numFmtId="0" fontId="3" fillId="0" borderId="4" xfId="8" applyFont="1" applyFill="1" applyBorder="1" applyAlignment="1">
      <alignment horizontal="center" vertical="center" wrapText="1" readingOrder="2"/>
    </xf>
    <xf numFmtId="0" fontId="3" fillId="0" borderId="30" xfId="8" applyFont="1" applyFill="1" applyBorder="1" applyAlignment="1">
      <alignment horizontal="center" vertical="center" readingOrder="2"/>
    </xf>
    <xf numFmtId="0" fontId="8" fillId="0" borderId="30" xfId="8" applyFont="1" applyFill="1" applyBorder="1" applyAlignment="1">
      <alignment horizontal="center" vertical="center" wrapText="1" readingOrder="1"/>
    </xf>
    <xf numFmtId="0" fontId="8" fillId="0" borderId="5" xfId="8" applyFont="1" applyFill="1" applyBorder="1" applyAlignment="1">
      <alignment horizontal="center" vertical="center" readingOrder="1"/>
    </xf>
    <xf numFmtId="0" fontId="3" fillId="0" borderId="0" xfId="8" applyFont="1" applyFill="1" applyBorder="1" applyAlignment="1">
      <alignment horizontal="center" vertical="center" wrapText="1" readingOrder="2"/>
    </xf>
    <xf numFmtId="0" fontId="3" fillId="0" borderId="6" xfId="8" applyFont="1" applyFill="1" applyBorder="1" applyAlignment="1">
      <alignment horizontal="center" vertical="center" wrapText="1" readingOrder="2"/>
    </xf>
    <xf numFmtId="0" fontId="3" fillId="0" borderId="8" xfId="8" applyFont="1" applyFill="1" applyBorder="1" applyAlignment="1">
      <alignment horizontal="center" vertical="center" wrapText="1" readingOrder="2"/>
    </xf>
    <xf numFmtId="0" fontId="8" fillId="0" borderId="5" xfId="8" applyFont="1" applyFill="1" applyBorder="1" applyAlignment="1">
      <alignment horizontal="center" vertical="center" wrapText="1" readingOrder="2"/>
    </xf>
    <xf numFmtId="0" fontId="8" fillId="0" borderId="6" xfId="8" applyFont="1" applyBorder="1" applyAlignment="1">
      <alignment horizontal="center" vertical="center" wrapText="1" readingOrder="1"/>
    </xf>
    <xf numFmtId="0" fontId="3" fillId="0" borderId="2" xfId="8" applyFont="1" applyBorder="1" applyAlignment="1">
      <alignment horizontal="center" vertical="center" wrapText="1" readingOrder="1"/>
    </xf>
    <xf numFmtId="0" fontId="8" fillId="2" borderId="0" xfId="8" applyFont="1" applyFill="1" applyBorder="1" applyAlignment="1">
      <alignment horizontal="center" vertical="center" wrapText="1" readingOrder="1"/>
    </xf>
    <xf numFmtId="0" fontId="8" fillId="0" borderId="22" xfId="8" applyFont="1" applyBorder="1" applyAlignment="1">
      <alignment horizontal="center" vertical="center" wrapText="1" readingOrder="1"/>
    </xf>
    <xf numFmtId="0" fontId="6" fillId="0" borderId="6" xfId="8" applyFont="1" applyBorder="1" applyAlignment="1">
      <alignment horizontal="center" vertical="center" wrapText="1" readingOrder="1"/>
    </xf>
    <xf numFmtId="0" fontId="8" fillId="0" borderId="5" xfId="8" applyFont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center" vertical="center" wrapText="1" shrinkToFit="1" readingOrder="2"/>
    </xf>
    <xf numFmtId="0" fontId="8" fillId="0" borderId="13" xfId="8" applyFont="1" applyBorder="1" applyAlignment="1">
      <alignment horizontal="center" vertical="center" wrapText="1" readingOrder="1"/>
    </xf>
    <xf numFmtId="0" fontId="8" fillId="0" borderId="29" xfId="8" applyFont="1" applyFill="1" applyBorder="1" applyAlignment="1">
      <alignment horizontal="center" vertical="center" wrapText="1" readingOrder="1"/>
    </xf>
    <xf numFmtId="0" fontId="3" fillId="0" borderId="2" xfId="8" applyFont="1" applyFill="1" applyBorder="1" applyAlignment="1">
      <alignment horizontal="center" vertical="center" textRotation="90" wrapText="1" shrinkToFit="1" readingOrder="2"/>
    </xf>
    <xf numFmtId="0" fontId="3" fillId="0" borderId="2" xfId="8" applyFont="1" applyFill="1" applyBorder="1" applyAlignment="1">
      <alignment horizontal="center" vertical="center" wrapText="1" readingOrder="2"/>
    </xf>
    <xf numFmtId="0" fontId="8" fillId="0" borderId="2" xfId="8" applyFont="1" applyFill="1" applyBorder="1" applyAlignment="1">
      <alignment horizontal="center" vertical="center" wrapText="1" readingOrder="2"/>
    </xf>
    <xf numFmtId="0" fontId="8" fillId="0" borderId="2" xfId="8" applyFont="1" applyFill="1" applyBorder="1" applyAlignment="1">
      <alignment horizontal="center" vertical="center" textRotation="90" wrapText="1" shrinkToFit="1" readingOrder="2"/>
    </xf>
    <xf numFmtId="0" fontId="3" fillId="0" borderId="0" xfId="8" applyFont="1" applyFill="1" applyBorder="1" applyAlignment="1">
      <alignment horizontal="center" vertical="center" textRotation="90" wrapText="1" shrinkToFit="1" readingOrder="2"/>
    </xf>
    <xf numFmtId="0" fontId="8" fillId="0" borderId="0" xfId="8" applyFont="1" applyFill="1" applyBorder="1" applyAlignment="1">
      <alignment horizontal="center" vertical="center" wrapText="1" readingOrder="2"/>
    </xf>
    <xf numFmtId="0" fontId="8" fillId="0" borderId="0" xfId="8" applyFont="1" applyFill="1" applyBorder="1" applyAlignment="1">
      <alignment horizontal="center" vertical="center" textRotation="90" wrapText="1" shrinkToFit="1" readingOrder="2"/>
    </xf>
    <xf numFmtId="0" fontId="3" fillId="0" borderId="4" xfId="8" applyFont="1" applyFill="1" applyBorder="1" applyAlignment="1">
      <alignment horizontal="center" vertical="center"/>
    </xf>
    <xf numFmtId="0" fontId="8" fillId="0" borderId="0" xfId="8" applyFont="1" applyBorder="1" applyAlignment="1">
      <alignment horizontal="center" vertical="center" wrapText="1" readingOrder="2"/>
    </xf>
    <xf numFmtId="0" fontId="3" fillId="3" borderId="2" xfId="8" applyFont="1" applyFill="1" applyBorder="1" applyAlignment="1">
      <alignment vertical="center"/>
    </xf>
    <xf numFmtId="0" fontId="3" fillId="0" borderId="0" xfId="8" applyFont="1" applyBorder="1" applyAlignment="1">
      <alignment vertical="center" wrapText="1" readingOrder="2"/>
    </xf>
    <xf numFmtId="0" fontId="3" fillId="3" borderId="2" xfId="8" applyFont="1" applyFill="1" applyBorder="1" applyAlignment="1">
      <alignment horizontal="center" vertical="center" readingOrder="2"/>
    </xf>
    <xf numFmtId="0" fontId="8" fillId="3" borderId="2" xfId="8" applyFont="1" applyFill="1" applyBorder="1" applyAlignment="1">
      <alignment horizontal="center" vertical="center" wrapText="1" readingOrder="2"/>
    </xf>
    <xf numFmtId="0" fontId="8" fillId="0" borderId="6" xfId="8" applyFont="1" applyFill="1" applyBorder="1" applyAlignment="1">
      <alignment horizontal="center" vertical="center" wrapText="1"/>
    </xf>
    <xf numFmtId="0" fontId="8" fillId="2" borderId="0" xfId="8" applyFont="1" applyFill="1" applyBorder="1" applyAlignment="1">
      <alignment horizontal="center" vertical="center" wrapText="1" readingOrder="2"/>
    </xf>
    <xf numFmtId="0" fontId="8" fillId="0" borderId="6" xfId="8" applyFont="1" applyBorder="1" applyAlignment="1">
      <alignment horizontal="center" vertical="center" wrapText="1" readingOrder="2"/>
    </xf>
    <xf numFmtId="0" fontId="3" fillId="3" borderId="2" xfId="8" applyFont="1" applyFill="1" applyBorder="1" applyAlignment="1">
      <alignment vertical="center" wrapText="1" readingOrder="1"/>
    </xf>
    <xf numFmtId="0" fontId="3" fillId="3" borderId="2" xfId="8" applyFont="1" applyFill="1" applyBorder="1" applyAlignment="1">
      <alignment horizontal="center" vertical="center" textRotation="90" readingOrder="2"/>
    </xf>
    <xf numFmtId="0" fontId="8" fillId="3" borderId="2" xfId="8" applyFont="1" applyFill="1" applyBorder="1" applyAlignment="1">
      <alignment horizontal="center" vertical="center" textRotation="90" wrapText="1" readingOrder="2"/>
    </xf>
    <xf numFmtId="0" fontId="3" fillId="3" borderId="0" xfId="8" applyFont="1" applyFill="1" applyBorder="1" applyAlignment="1">
      <alignment horizontal="center" vertical="center" textRotation="90" readingOrder="2"/>
    </xf>
    <xf numFmtId="0" fontId="8" fillId="3" borderId="0" xfId="8" applyFont="1" applyFill="1" applyBorder="1" applyAlignment="1">
      <alignment horizontal="center" vertical="center" textRotation="90" wrapText="1" readingOrder="2"/>
    </xf>
    <xf numFmtId="0" fontId="3" fillId="3" borderId="6" xfId="8" applyFont="1" applyFill="1" applyBorder="1" applyAlignment="1">
      <alignment horizontal="center" vertical="center" wrapText="1" readingOrder="2"/>
    </xf>
    <xf numFmtId="0" fontId="8" fillId="0" borderId="4" xfId="8" applyFont="1" applyBorder="1" applyAlignment="1">
      <alignment horizontal="center" vertical="center" wrapText="1" readingOrder="2"/>
    </xf>
    <xf numFmtId="0" fontId="3" fillId="3" borderId="4" xfId="8" applyFont="1" applyFill="1" applyBorder="1" applyAlignment="1">
      <alignment horizontal="center" vertical="center" wrapText="1" readingOrder="2"/>
    </xf>
    <xf numFmtId="0" fontId="3" fillId="3" borderId="2" xfId="8" applyFont="1" applyFill="1" applyBorder="1" applyAlignment="1">
      <alignment horizontal="center" vertical="center" wrapText="1" readingOrder="2"/>
    </xf>
    <xf numFmtId="0" fontId="8" fillId="3" borderId="2" xfId="8" applyFont="1" applyFill="1" applyBorder="1" applyAlignment="1">
      <alignment horizontal="center" vertical="center" wrapText="1"/>
    </xf>
    <xf numFmtId="0" fontId="8" fillId="0" borderId="0" xfId="8" applyFont="1" applyBorder="1" applyAlignment="1">
      <alignment horizontal="center" vertical="center" wrapText="1"/>
    </xf>
    <xf numFmtId="0" fontId="8" fillId="0" borderId="0" xfId="8" applyFont="1" applyBorder="1" applyAlignment="1">
      <alignment horizontal="center" vertical="center" readingOrder="2"/>
    </xf>
    <xf numFmtId="0" fontId="8" fillId="0" borderId="5" xfId="8" applyFont="1" applyBorder="1" applyAlignment="1">
      <alignment horizontal="center" vertical="center" readingOrder="2"/>
    </xf>
    <xf numFmtId="0" fontId="1" fillId="0" borderId="0" xfId="8" applyBorder="1" applyAlignment="1">
      <alignment horizontal="center" vertical="center" wrapText="1"/>
    </xf>
    <xf numFmtId="0" fontId="8" fillId="0" borderId="5" xfId="7" applyFont="1" applyBorder="1" applyAlignment="1">
      <alignment horizontal="center" vertical="center" wrapText="1" readingOrder="1"/>
    </xf>
    <xf numFmtId="0" fontId="8" fillId="0" borderId="6" xfId="7" applyFont="1" applyBorder="1" applyAlignment="1">
      <alignment horizontal="center" vertical="center" wrapText="1" readingOrder="1"/>
    </xf>
    <xf numFmtId="0" fontId="8" fillId="0" borderId="5" xfId="7" applyFont="1" applyBorder="1" applyAlignment="1">
      <alignment horizontal="center" vertical="center" readingOrder="1"/>
    </xf>
    <xf numFmtId="0" fontId="8" fillId="0" borderId="0" xfId="7" applyFont="1" applyBorder="1" applyAlignment="1">
      <alignment horizontal="center" vertical="center" wrapText="1" readingOrder="1"/>
    </xf>
    <xf numFmtId="0" fontId="3" fillId="0" borderId="6" xfId="7" applyFont="1" applyFill="1" applyBorder="1" applyAlignment="1">
      <alignment horizontal="center" vertical="center" wrapText="1" readingOrder="2"/>
    </xf>
    <xf numFmtId="0" fontId="8" fillId="0" borderId="6" xfId="7" applyFont="1" applyFill="1" applyBorder="1" applyAlignment="1">
      <alignment horizontal="center" vertical="center" wrapText="1" readingOrder="1"/>
    </xf>
    <xf numFmtId="0" fontId="8" fillId="0" borderId="0" xfId="7" applyFont="1" applyBorder="1" applyAlignment="1">
      <alignment vertical="center" wrapText="1" readingOrder="1"/>
    </xf>
    <xf numFmtId="0" fontId="3" fillId="0" borderId="0" xfId="7" applyFont="1" applyFill="1" applyBorder="1" applyAlignment="1">
      <alignment horizontal="center" vertical="center" wrapText="1" readingOrder="2"/>
    </xf>
    <xf numFmtId="0" fontId="8" fillId="2" borderId="0" xfId="7" applyFont="1" applyFill="1" applyBorder="1" applyAlignment="1">
      <alignment horizontal="center" vertical="center" wrapText="1" readingOrder="1"/>
    </xf>
    <xf numFmtId="0" fontId="3" fillId="0" borderId="2" xfId="7" applyFont="1" applyFill="1" applyBorder="1" applyAlignment="1">
      <alignment horizontal="center" vertical="center" wrapText="1" readingOrder="2"/>
    </xf>
    <xf numFmtId="0" fontId="8" fillId="2" borderId="2" xfId="7" applyFont="1" applyFill="1" applyBorder="1" applyAlignment="1">
      <alignment horizontal="center" vertical="center" wrapText="1" readingOrder="1"/>
    </xf>
    <xf numFmtId="0" fontId="8" fillId="0" borderId="4" xfId="7" applyFont="1" applyBorder="1" applyAlignment="1">
      <alignment horizontal="center" vertical="center" wrapText="1" readingOrder="1"/>
    </xf>
    <xf numFmtId="0" fontId="1" fillId="0" borderId="0" xfId="7" applyBorder="1" applyAlignment="1">
      <alignment horizontal="right" readingOrder="2"/>
    </xf>
    <xf numFmtId="0" fontId="1" fillId="0" borderId="0" xfId="7" applyBorder="1" applyAlignment="1">
      <alignment vertical="center" readingOrder="2"/>
    </xf>
    <xf numFmtId="0" fontId="8" fillId="0" borderId="2" xfId="7" applyFont="1" applyBorder="1" applyAlignment="1">
      <alignment horizontal="center" vertical="center" wrapText="1" readingOrder="1"/>
    </xf>
    <xf numFmtId="0" fontId="3" fillId="0" borderId="20" xfId="7" applyFont="1" applyFill="1" applyBorder="1" applyAlignment="1">
      <alignment horizontal="center" vertical="center" wrapText="1" readingOrder="2"/>
    </xf>
    <xf numFmtId="0" fontId="6" fillId="0" borderId="7" xfId="7" applyFont="1" applyFill="1" applyBorder="1" applyAlignment="1">
      <alignment horizontal="left" vertical="center" wrapText="1" readingOrder="1"/>
    </xf>
    <xf numFmtId="0" fontId="3" fillId="0" borderId="0" xfId="7" applyFont="1" applyFill="1" applyBorder="1" applyAlignment="1">
      <alignment horizontal="center" vertical="center" shrinkToFit="1" readingOrder="2"/>
    </xf>
    <xf numFmtId="0" fontId="3" fillId="0" borderId="5" xfId="7" applyFont="1" applyFill="1" applyBorder="1" applyAlignment="1">
      <alignment horizontal="center" vertical="center" wrapText="1" shrinkToFit="1" readingOrder="2"/>
    </xf>
    <xf numFmtId="0" fontId="3" fillId="0" borderId="4" xfId="7" applyFont="1" applyFill="1" applyBorder="1" applyAlignment="1">
      <alignment horizontal="center" vertical="center"/>
    </xf>
    <xf numFmtId="0" fontId="3" fillId="0" borderId="5" xfId="7" applyFont="1" applyFill="1" applyBorder="1" applyAlignment="1">
      <alignment horizontal="center" vertical="center"/>
    </xf>
    <xf numFmtId="0" fontId="3" fillId="0" borderId="2" xfId="7" applyFont="1" applyFill="1" applyBorder="1" applyAlignment="1">
      <alignment horizontal="center" vertical="center" shrinkToFit="1" readingOrder="2"/>
    </xf>
    <xf numFmtId="0" fontId="8" fillId="0" borderId="20" xfId="7" applyFont="1" applyFill="1" applyBorder="1" applyAlignment="1">
      <alignment horizontal="center" vertical="center" wrapText="1" readingOrder="1"/>
    </xf>
    <xf numFmtId="0" fontId="2" fillId="0" borderId="1" xfId="7" applyFont="1" applyFill="1" applyBorder="1" applyAlignment="1">
      <alignment horizontal="center" vertical="center" readingOrder="2"/>
    </xf>
    <xf numFmtId="0" fontId="3" fillId="0" borderId="0" xfId="8" applyFont="1" applyBorder="1" applyAlignment="1">
      <alignment horizontal="center" vertical="center" wrapText="1" readingOrder="2"/>
    </xf>
    <xf numFmtId="0" fontId="3" fillId="0" borderId="0" xfId="8" applyFont="1" applyFill="1" applyBorder="1" applyAlignment="1">
      <alignment horizontal="center" vertical="center" wrapText="1" readingOrder="2"/>
    </xf>
    <xf numFmtId="0" fontId="8" fillId="0" borderId="5" xfId="8" applyFont="1" applyFill="1" applyBorder="1" applyAlignment="1">
      <alignment horizontal="center" vertical="center" wrapText="1" readingOrder="1"/>
    </xf>
    <xf numFmtId="0" fontId="8" fillId="0" borderId="8" xfId="8" applyFont="1" applyBorder="1" applyAlignment="1">
      <alignment horizontal="center" vertical="center" wrapText="1" readingOrder="1"/>
    </xf>
    <xf numFmtId="0" fontId="8" fillId="0" borderId="5" xfId="8" applyFont="1" applyBorder="1" applyAlignment="1">
      <alignment horizontal="center" vertical="center" wrapText="1" readingOrder="1"/>
    </xf>
    <xf numFmtId="0" fontId="8" fillId="0" borderId="4" xfId="8" applyFont="1" applyBorder="1" applyAlignment="1">
      <alignment horizontal="center" vertical="center" wrapText="1" readingOrder="1"/>
    </xf>
    <xf numFmtId="0" fontId="8" fillId="2" borderId="5" xfId="8" applyFont="1" applyFill="1" applyBorder="1" applyAlignment="1">
      <alignment horizontal="center" vertical="center" wrapText="1" readingOrder="1"/>
    </xf>
    <xf numFmtId="0" fontId="3" fillId="0" borderId="0" xfId="8" applyFont="1" applyBorder="1" applyAlignment="1">
      <alignment horizontal="center" vertical="center" wrapText="1" readingOrder="1"/>
    </xf>
    <xf numFmtId="0" fontId="8" fillId="3" borderId="0" xfId="8" applyFont="1" applyFill="1" applyBorder="1" applyAlignment="1">
      <alignment horizontal="center" vertical="center" wrapText="1" readingOrder="2"/>
    </xf>
    <xf numFmtId="0" fontId="8" fillId="3" borderId="5" xfId="8" applyFont="1" applyFill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left" vertical="center" wrapText="1" readingOrder="2"/>
    </xf>
    <xf numFmtId="0" fontId="2" fillId="0" borderId="1" xfId="8" applyFont="1" applyBorder="1" applyAlignment="1">
      <alignment horizontal="right" vertical="center" wrapText="1" readingOrder="2"/>
    </xf>
    <xf numFmtId="0" fontId="2" fillId="0" borderId="1" xfId="8" applyFont="1" applyBorder="1" applyAlignment="1">
      <alignment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3" fillId="3" borderId="7" xfId="8" applyFont="1" applyFill="1" applyBorder="1" applyAlignment="1">
      <alignment horizontal="center" vertical="center" readingOrder="2"/>
    </xf>
    <xf numFmtId="0" fontId="3" fillId="3" borderId="0" xfId="8" applyFont="1" applyFill="1" applyBorder="1" applyAlignment="1">
      <alignment horizontal="center" vertical="center" wrapText="1" readingOrder="2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7" xfId="8" applyFont="1" applyFill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4" xfId="8" applyFont="1" applyFill="1" applyBorder="1" applyAlignment="1">
      <alignment horizontal="center" vertical="center" readingOrder="2"/>
    </xf>
    <xf numFmtId="0" fontId="3" fillId="3" borderId="6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wrapText="1" shrinkToFit="1" readingOrder="2"/>
    </xf>
    <xf numFmtId="0" fontId="3" fillId="3" borderId="6" xfId="8" applyFont="1" applyFill="1" applyBorder="1" applyAlignment="1">
      <alignment horizontal="center" vertical="center" wrapText="1" shrinkToFit="1" readingOrder="2"/>
    </xf>
    <xf numFmtId="0" fontId="8" fillId="0" borderId="0" xfId="8" applyFont="1" applyBorder="1" applyAlignment="1">
      <alignment horizontal="center" vertical="center" wrapText="1" readingOrder="2"/>
    </xf>
    <xf numFmtId="0" fontId="8" fillId="0" borderId="5" xfId="7" applyFont="1" applyBorder="1" applyAlignment="1">
      <alignment horizontal="center" vertical="center" wrapText="1" readingOrder="1"/>
    </xf>
    <xf numFmtId="0" fontId="8" fillId="0" borderId="5" xfId="7" applyFont="1" applyFill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3" fillId="0" borderId="3" xfId="7" applyFont="1" applyFill="1" applyBorder="1" applyAlignment="1">
      <alignment horizontal="center" vertical="center" readingOrder="2"/>
    </xf>
    <xf numFmtId="0" fontId="8" fillId="0" borderId="3" xfId="7" applyFont="1" applyBorder="1" applyAlignment="1">
      <alignment horizontal="center" vertical="center" wrapText="1" readingOrder="2"/>
    </xf>
    <xf numFmtId="0" fontId="8" fillId="0" borderId="5" xfId="0" applyFont="1" applyBorder="1" applyAlignment="1">
      <alignment horizontal="center" vertical="center" wrapText="1" readingOrder="1"/>
    </xf>
    <xf numFmtId="0" fontId="3" fillId="3" borderId="0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right" vertical="center" readingOrder="2"/>
    </xf>
    <xf numFmtId="0" fontId="3" fillId="0" borderId="9" xfId="7" applyFont="1" applyFill="1" applyBorder="1" applyAlignment="1">
      <alignment horizontal="right" vertical="center" readingOrder="2"/>
    </xf>
    <xf numFmtId="0" fontId="8" fillId="0" borderId="9" xfId="8" applyFont="1" applyBorder="1" applyAlignment="1">
      <alignment horizontal="center" vertical="center" wrapText="1" readingOrder="1"/>
    </xf>
    <xf numFmtId="0" fontId="3" fillId="0" borderId="3" xfId="8" applyFont="1" applyFill="1" applyBorder="1" applyAlignment="1">
      <alignment horizontal="left" vertical="center" wrapText="1" readingOrder="1"/>
    </xf>
    <xf numFmtId="0" fontId="2" fillId="0" borderId="1" xfId="8" applyFont="1" applyBorder="1" applyAlignment="1">
      <alignment vertical="center" readingOrder="2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center" vertical="center" wrapText="1" readingOrder="1"/>
    </xf>
    <xf numFmtId="0" fontId="3" fillId="0" borderId="4" xfId="0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right" vertical="center" readingOrder="2"/>
    </xf>
    <xf numFmtId="0" fontId="3" fillId="0" borderId="5" xfId="0" applyFont="1" applyFill="1" applyBorder="1" applyAlignment="1">
      <alignment horizontal="center" vertical="center" wrapText="1" readingOrder="1"/>
    </xf>
    <xf numFmtId="0" fontId="2" fillId="0" borderId="0" xfId="7" applyFont="1" applyAlignment="1">
      <alignment horizontal="right" readingOrder="2"/>
    </xf>
    <xf numFmtId="0" fontId="3" fillId="3" borderId="13" xfId="7" applyFont="1" applyFill="1" applyBorder="1" applyAlignment="1">
      <alignment horizontal="right" vertical="center" readingOrder="2"/>
    </xf>
    <xf numFmtId="0" fontId="3" fillId="0" borderId="0" xfId="7" applyFont="1" applyAlignment="1">
      <alignment horizontal="left" vertical="center" wrapText="1" readingOrder="1"/>
    </xf>
    <xf numFmtId="0" fontId="8" fillId="5" borderId="0" xfId="0" applyFont="1" applyFill="1" applyBorder="1" applyAlignment="1">
      <alignment horizontal="right" readingOrder="2"/>
    </xf>
    <xf numFmtId="0" fontId="3" fillId="3" borderId="5" xfId="7" applyFont="1" applyFill="1" applyBorder="1" applyAlignment="1">
      <alignment horizontal="right" vertical="center" readingOrder="2"/>
    </xf>
    <xf numFmtId="0" fontId="3" fillId="0" borderId="5" xfId="7" applyFont="1" applyBorder="1" applyAlignment="1">
      <alignment horizontal="left" vertical="center" wrapText="1" readingOrder="1"/>
    </xf>
    <xf numFmtId="0" fontId="3" fillId="3" borderId="3" xfId="7" applyFont="1" applyFill="1" applyBorder="1" applyAlignment="1">
      <alignment horizontal="right" vertical="center" readingOrder="2"/>
    </xf>
    <xf numFmtId="0" fontId="3" fillId="3" borderId="0" xfId="7" applyFont="1" applyFill="1" applyBorder="1" applyAlignment="1">
      <alignment horizontal="right" vertical="center" indent="1" readingOrder="2"/>
    </xf>
    <xf numFmtId="0" fontId="8" fillId="5" borderId="0" xfId="0" applyFont="1" applyFill="1" applyBorder="1" applyAlignment="1">
      <alignment shrinkToFit="1" readingOrder="2"/>
    </xf>
    <xf numFmtId="0" fontId="3" fillId="3" borderId="1" xfId="7" applyFont="1" applyFill="1" applyBorder="1" applyAlignment="1">
      <alignment horizontal="right" vertical="center" readingOrder="2"/>
    </xf>
    <xf numFmtId="0" fontId="3" fillId="3" borderId="7" xfId="7" applyFont="1" applyFill="1" applyBorder="1" applyAlignment="1">
      <alignment horizontal="left" vertical="center" wrapText="1" readingOrder="1"/>
    </xf>
    <xf numFmtId="0" fontId="1" fillId="4" borderId="0" xfId="7" applyFill="1" applyAlignment="1">
      <alignment readingOrder="2"/>
    </xf>
    <xf numFmtId="0" fontId="2" fillId="3" borderId="1" xfId="7" applyFont="1" applyFill="1" applyBorder="1" applyAlignment="1">
      <alignment vertical="center" readingOrder="2"/>
    </xf>
    <xf numFmtId="0" fontId="2" fillId="3" borderId="1" xfId="7" applyFont="1" applyFill="1" applyBorder="1" applyAlignment="1">
      <alignment horizontal="left" vertical="center" readingOrder="1"/>
    </xf>
    <xf numFmtId="0" fontId="1" fillId="0" borderId="1" xfId="7" applyBorder="1" applyAlignment="1">
      <alignment horizontal="right" readingOrder="2"/>
    </xf>
    <xf numFmtId="0" fontId="3" fillId="3" borderId="0" xfId="7" applyFont="1" applyFill="1" applyBorder="1" applyAlignment="1">
      <alignment horizontal="center" readingOrder="2"/>
    </xf>
    <xf numFmtId="0" fontId="3" fillId="3" borderId="4" xfId="7" applyFont="1" applyFill="1" applyBorder="1" applyAlignment="1">
      <alignment horizontal="right" vertical="center" readingOrder="2"/>
    </xf>
    <xf numFmtId="0" fontId="8" fillId="0" borderId="0" xfId="0" applyFont="1" applyBorder="1" applyAlignment="1">
      <alignment horizontal="right" readingOrder="2"/>
    </xf>
    <xf numFmtId="0" fontId="5" fillId="0" borderId="0" xfId="7" applyFont="1" applyBorder="1" applyAlignment="1">
      <alignment horizontal="right" readingOrder="2"/>
    </xf>
    <xf numFmtId="0" fontId="5" fillId="0" borderId="6" xfId="7" applyFont="1" applyBorder="1" applyAlignment="1">
      <alignment horizontal="right" readingOrder="2"/>
    </xf>
    <xf numFmtId="0" fontId="3" fillId="3" borderId="5" xfId="7" applyFont="1" applyFill="1" applyBorder="1" applyAlignment="1">
      <alignment horizontal="center" vertical="center" shrinkToFit="1" readingOrder="2"/>
    </xf>
    <xf numFmtId="0" fontId="8" fillId="0" borderId="0" xfId="0" applyFont="1" applyBorder="1" applyAlignment="1">
      <alignment shrinkToFit="1" readingOrder="2"/>
    </xf>
    <xf numFmtId="0" fontId="8" fillId="0" borderId="0" xfId="0" applyFont="1" applyBorder="1" applyAlignment="1">
      <alignment readingOrder="2"/>
    </xf>
    <xf numFmtId="0" fontId="3" fillId="0" borderId="6" xfId="7" applyFont="1" applyFill="1" applyBorder="1" applyAlignment="1">
      <alignment horizontal="right" vertical="center" readingOrder="2"/>
    </xf>
    <xf numFmtId="0" fontId="5" fillId="4" borderId="0" xfId="7" applyFont="1" applyFill="1" applyBorder="1" applyAlignment="1">
      <alignment horizontal="right" readingOrder="2"/>
    </xf>
    <xf numFmtId="0" fontId="3" fillId="3" borderId="2" xfId="7" applyFont="1" applyFill="1" applyBorder="1" applyAlignment="1">
      <alignment horizontal="center" vertical="center" shrinkToFit="1" readingOrder="2"/>
    </xf>
    <xf numFmtId="0" fontId="3" fillId="3" borderId="2" xfId="7" applyFont="1" applyFill="1" applyBorder="1" applyAlignment="1">
      <alignment horizontal="right" vertical="center" indent="1" readingOrder="2"/>
    </xf>
    <xf numFmtId="0" fontId="3" fillId="3" borderId="1" xfId="7" applyFont="1" applyFill="1" applyBorder="1" applyAlignment="1">
      <alignment horizontal="center" vertical="center" readingOrder="2"/>
    </xf>
    <xf numFmtId="0" fontId="3" fillId="3" borderId="1" xfId="7" applyFont="1" applyFill="1" applyBorder="1" applyAlignment="1">
      <alignment horizontal="right" vertical="center" indent="1" readingOrder="2"/>
    </xf>
    <xf numFmtId="0" fontId="5" fillId="2" borderId="0" xfId="7" applyFont="1" applyFill="1" applyBorder="1" applyAlignment="1">
      <alignment horizontal="right" readingOrder="2"/>
    </xf>
    <xf numFmtId="0" fontId="5" fillId="2" borderId="8" xfId="7" applyFont="1" applyFill="1" applyBorder="1" applyAlignment="1">
      <alignment horizontal="right" readingOrder="2"/>
    </xf>
    <xf numFmtId="0" fontId="5" fillId="2" borderId="0" xfId="7" applyFont="1" applyFill="1" applyAlignment="1">
      <alignment horizontal="right" readingOrder="2"/>
    </xf>
    <xf numFmtId="0" fontId="3" fillId="0" borderId="0" xfId="7" applyFont="1" applyFill="1" applyBorder="1" applyAlignment="1">
      <alignment horizontal="right" vertical="center" indent="1" readingOrder="2"/>
    </xf>
    <xf numFmtId="0" fontId="3" fillId="3" borderId="6" xfId="7" applyFont="1" applyFill="1" applyBorder="1" applyAlignment="1">
      <alignment horizontal="right" vertical="center" readingOrder="2"/>
    </xf>
    <xf numFmtId="0" fontId="3" fillId="3" borderId="0" xfId="7" applyFont="1" applyFill="1" applyBorder="1" applyAlignment="1">
      <alignment horizontal="right" vertical="center" readingOrder="2"/>
    </xf>
    <xf numFmtId="0" fontId="12" fillId="0" borderId="0" xfId="7" applyFont="1" applyAlignment="1">
      <alignment horizontal="center" readingOrder="2"/>
    </xf>
    <xf numFmtId="0" fontId="3" fillId="0" borderId="0" xfId="7" applyFont="1" applyBorder="1" applyAlignment="1">
      <alignment horizontal="left" vertical="center" wrapText="1" readingOrder="1"/>
    </xf>
    <xf numFmtId="0" fontId="1" fillId="0" borderId="0" xfId="7" applyAlignment="1">
      <alignment horizontal="center" readingOrder="2"/>
    </xf>
    <xf numFmtId="0" fontId="1" fillId="0" borderId="0" xfId="7" applyAlignment="1">
      <alignment horizontal="left" vertical="center" readingOrder="1"/>
    </xf>
    <xf numFmtId="0" fontId="2" fillId="0" borderId="1" xfId="7" applyFont="1" applyBorder="1" applyAlignment="1">
      <alignment readingOrder="2"/>
    </xf>
    <xf numFmtId="0" fontId="2" fillId="0" borderId="0" xfId="7" applyFont="1" applyBorder="1" applyAlignment="1">
      <alignment readingOrder="2"/>
    </xf>
    <xf numFmtId="0" fontId="2" fillId="0" borderId="2" xfId="7" applyFont="1" applyBorder="1" applyAlignment="1">
      <alignment readingOrder="2"/>
    </xf>
    <xf numFmtId="0" fontId="6" fillId="0" borderId="0" xfId="7" applyFont="1" applyBorder="1" applyAlignment="1">
      <alignment readingOrder="2"/>
    </xf>
    <xf numFmtId="0" fontId="3" fillId="3" borderId="0" xfId="7" applyFont="1" applyFill="1" applyBorder="1"/>
    <xf numFmtId="0" fontId="3" fillId="3" borderId="0" xfId="7" applyFont="1" applyFill="1" applyBorder="1" applyAlignment="1">
      <alignment horizontal="right" readingOrder="2"/>
    </xf>
    <xf numFmtId="0" fontId="2" fillId="0" borderId="0" xfId="7" applyFont="1" applyBorder="1" applyAlignment="1">
      <alignment horizontal="center" readingOrder="2"/>
    </xf>
    <xf numFmtId="0" fontId="2" fillId="0" borderId="1" xfId="7" applyFont="1" applyBorder="1" applyAlignment="1">
      <alignment horizontal="right" vertical="center" readingOrder="2"/>
    </xf>
    <xf numFmtId="0" fontId="2" fillId="0" borderId="1" xfId="7" applyFont="1" applyBorder="1" applyAlignment="1">
      <alignment horizontal="center" vertical="center" readingOrder="2"/>
    </xf>
    <xf numFmtId="0" fontId="2" fillId="3" borderId="1" xfId="7" applyFont="1" applyFill="1" applyBorder="1" applyAlignment="1">
      <alignment vertical="center"/>
    </xf>
    <xf numFmtId="0" fontId="8" fillId="0" borderId="4" xfId="7" applyFont="1" applyFill="1" applyBorder="1" applyAlignment="1">
      <alignment horizontal="left" vertical="center" wrapText="1" readingOrder="1"/>
    </xf>
    <xf numFmtId="0" fontId="8" fillId="0" borderId="4" xfId="7" applyFont="1" applyFill="1" applyBorder="1" applyAlignment="1">
      <alignment horizontal="left" vertical="center" readingOrder="1"/>
    </xf>
    <xf numFmtId="0" fontId="3" fillId="3" borderId="5" xfId="7" applyFont="1" applyFill="1" applyBorder="1" applyAlignment="1">
      <alignment horizontal="center" readingOrder="2"/>
    </xf>
    <xf numFmtId="0" fontId="8" fillId="0" borderId="5" xfId="7" applyFont="1" applyBorder="1" applyAlignment="1">
      <alignment horizontal="left" vertical="center" wrapText="1" readingOrder="1"/>
    </xf>
    <xf numFmtId="0" fontId="8" fillId="0" borderId="5" xfId="7" applyFont="1" applyFill="1" applyBorder="1" applyAlignment="1">
      <alignment vertical="center" wrapText="1" readingOrder="1"/>
    </xf>
    <xf numFmtId="0" fontId="3" fillId="3" borderId="22" xfId="7" applyFont="1" applyFill="1" applyBorder="1" applyAlignment="1">
      <alignment horizontal="center" vertical="center" shrinkToFit="1" readingOrder="2"/>
    </xf>
    <xf numFmtId="0" fontId="3" fillId="3" borderId="0" xfId="7" applyFont="1" applyFill="1" applyBorder="1" applyAlignment="1">
      <alignment horizontal="center" vertical="center" shrinkToFit="1" readingOrder="2"/>
    </xf>
    <xf numFmtId="0" fontId="3" fillId="3" borderId="0" xfId="7" applyFont="1" applyFill="1" applyBorder="1" applyAlignment="1">
      <alignment vertical="center"/>
    </xf>
    <xf numFmtId="0" fontId="3" fillId="3" borderId="8" xfId="7" applyFont="1" applyFill="1" applyBorder="1" applyAlignment="1">
      <alignment horizontal="center" vertical="center" readingOrder="2"/>
    </xf>
    <xf numFmtId="0" fontId="3" fillId="3" borderId="8" xfId="7" applyFont="1" applyFill="1" applyBorder="1" applyAlignment="1">
      <alignment horizontal="center" readingOrder="2"/>
    </xf>
    <xf numFmtId="0" fontId="8" fillId="2" borderId="8" xfId="7" applyFont="1" applyFill="1" applyBorder="1" applyAlignment="1">
      <alignment horizontal="left" vertical="center" wrapText="1" readingOrder="1"/>
    </xf>
    <xf numFmtId="0" fontId="8" fillId="2" borderId="5" xfId="7" applyFont="1" applyFill="1" applyBorder="1" applyAlignment="1">
      <alignment horizontal="left" vertical="center" wrapText="1" readingOrder="1"/>
    </xf>
    <xf numFmtId="0" fontId="22" fillId="0" borderId="5" xfId="7" applyFont="1" applyFill="1" applyBorder="1" applyAlignment="1">
      <alignment vertical="center" wrapText="1" readingOrder="1"/>
    </xf>
    <xf numFmtId="0" fontId="8" fillId="0" borderId="5" xfId="7" applyFont="1" applyBorder="1" applyAlignment="1">
      <alignment vertical="center" wrapText="1" readingOrder="1"/>
    </xf>
    <xf numFmtId="0" fontId="8" fillId="0" borderId="5" xfId="7" applyFont="1" applyBorder="1" applyAlignment="1">
      <alignment horizontal="left" wrapText="1" readingOrder="1"/>
    </xf>
    <xf numFmtId="0" fontId="8" fillId="0" borderId="0" xfId="7" applyFont="1" applyAlignment="1">
      <alignment horizontal="center" readingOrder="2"/>
    </xf>
    <xf numFmtId="0" fontId="2" fillId="0" borderId="1" xfId="8" applyFont="1" applyBorder="1" applyAlignment="1">
      <alignment vertical="center" wrapText="1" readingOrder="2"/>
    </xf>
    <xf numFmtId="0" fontId="2" fillId="0" borderId="0" xfId="8" applyFont="1" applyAlignment="1">
      <alignment readingOrder="2"/>
    </xf>
    <xf numFmtId="0" fontId="1" fillId="0" borderId="0" xfId="8" applyAlignment="1">
      <alignment horizontal="right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3" fillId="3" borderId="3" xfId="8" applyFont="1" applyFill="1" applyBorder="1" applyAlignment="1">
      <alignment horizontal="right" vertical="center" readingOrder="2"/>
    </xf>
    <xf numFmtId="0" fontId="3" fillId="0" borderId="3" xfId="8" applyFont="1" applyBorder="1" applyAlignment="1">
      <alignment horizontal="left" vertical="center" wrapText="1" readingOrder="1"/>
    </xf>
    <xf numFmtId="0" fontId="12" fillId="0" borderId="0" xfId="8" applyFont="1" applyAlignment="1">
      <alignment readingOrder="2"/>
    </xf>
    <xf numFmtId="0" fontId="12" fillId="0" borderId="0" xfId="8" applyFont="1" applyAlignment="1">
      <alignment horizontal="right" vertical="center" readingOrder="2"/>
    </xf>
    <xf numFmtId="0" fontId="2" fillId="3" borderId="0" xfId="8" applyFont="1" applyFill="1" applyBorder="1" applyAlignment="1">
      <alignment horizontal="center" vertical="center" readingOrder="2"/>
    </xf>
    <xf numFmtId="0" fontId="3" fillId="0" borderId="4" xfId="8" applyFont="1" applyFill="1" applyBorder="1" applyAlignment="1">
      <alignment horizontal="right" vertical="center" wrapText="1" readingOrder="2"/>
    </xf>
    <xf numFmtId="0" fontId="8" fillId="0" borderId="4" xfId="8" applyFont="1" applyBorder="1" applyAlignment="1">
      <alignment vertical="center" wrapText="1" readingOrder="1"/>
    </xf>
    <xf numFmtId="0" fontId="1" fillId="2" borderId="0" xfId="8" applyFill="1" applyAlignment="1">
      <alignment readingOrder="2"/>
    </xf>
    <xf numFmtId="0" fontId="8" fillId="0" borderId="46" xfId="8" applyFont="1" applyFill="1" applyBorder="1" applyAlignment="1">
      <alignment horizontal="left" vertical="center" wrapText="1" readingOrder="1"/>
    </xf>
    <xf numFmtId="0" fontId="8" fillId="0" borderId="5" xfId="8" applyFont="1" applyBorder="1" applyAlignment="1">
      <alignment vertical="center" wrapText="1" readingOrder="1"/>
    </xf>
    <xf numFmtId="0" fontId="3" fillId="0" borderId="5" xfId="8" applyFont="1" applyFill="1" applyBorder="1" applyAlignment="1">
      <alignment horizontal="right" vertical="center" wrapText="1" shrinkToFit="1" readingOrder="2"/>
    </xf>
    <xf numFmtId="0" fontId="3" fillId="0" borderId="6" xfId="8" applyFont="1" applyFill="1" applyBorder="1" applyAlignment="1">
      <alignment horizontal="right" vertical="center" wrapText="1" shrinkToFit="1" readingOrder="2"/>
    </xf>
    <xf numFmtId="0" fontId="8" fillId="3" borderId="6" xfId="0" applyFont="1" applyFill="1" applyBorder="1" applyAlignment="1">
      <alignment horizontal="left" vertical="center" wrapText="1" readingOrder="1"/>
    </xf>
    <xf numFmtId="0" fontId="1" fillId="0" borderId="0" xfId="8" applyFont="1" applyAlignment="1">
      <alignment horizontal="right" readingOrder="2"/>
    </xf>
    <xf numFmtId="0" fontId="3" fillId="3" borderId="1" xfId="8" applyFont="1" applyFill="1" applyBorder="1" applyAlignment="1">
      <alignment horizontal="right" vertical="center" readingOrder="2"/>
    </xf>
    <xf numFmtId="0" fontId="3" fillId="3" borderId="1" xfId="8" applyFont="1" applyFill="1" applyBorder="1" applyAlignment="1">
      <alignment horizontal="right" vertical="center" indent="1"/>
    </xf>
    <xf numFmtId="0" fontId="1" fillId="3" borderId="0" xfId="8" applyFont="1" applyFill="1" applyBorder="1" applyAlignment="1">
      <alignment horizontal="right" readingOrder="2"/>
    </xf>
    <xf numFmtId="0" fontId="1" fillId="3" borderId="0" xfId="8" applyFill="1" applyBorder="1" applyAlignment="1">
      <alignment horizontal="right" readingOrder="2"/>
    </xf>
    <xf numFmtId="0" fontId="3" fillId="0" borderId="5" xfId="8" applyFont="1" applyFill="1" applyBorder="1" applyAlignment="1">
      <alignment vertical="center" wrapText="1" shrinkToFit="1" readingOrder="2"/>
    </xf>
    <xf numFmtId="0" fontId="3" fillId="0" borderId="5" xfId="8" applyFont="1" applyFill="1" applyBorder="1" applyAlignment="1">
      <alignment vertical="center" wrapText="1" readingOrder="2"/>
    </xf>
    <xf numFmtId="0" fontId="3" fillId="0" borderId="22" xfId="8" applyFont="1" applyFill="1" applyBorder="1" applyAlignment="1">
      <alignment vertical="center" wrapText="1" shrinkToFit="1" readingOrder="2"/>
    </xf>
    <xf numFmtId="0" fontId="3" fillId="0" borderId="2" xfId="8" applyFont="1" applyFill="1" applyBorder="1" applyAlignment="1">
      <alignment horizontal="right" vertical="center" indent="1"/>
    </xf>
    <xf numFmtId="0" fontId="3" fillId="0" borderId="4" xfId="8" applyFont="1" applyFill="1" applyBorder="1" applyAlignment="1">
      <alignment vertical="center" wrapText="1" readingOrder="2"/>
    </xf>
    <xf numFmtId="0" fontId="1" fillId="2" borderId="0" xfId="8" applyFill="1" applyAlignment="1">
      <alignment horizontal="right" readingOrder="2"/>
    </xf>
    <xf numFmtId="0" fontId="3" fillId="3" borderId="5" xfId="8" applyFont="1" applyFill="1" applyBorder="1" applyAlignment="1">
      <alignment vertical="center" wrapText="1" readingOrder="2"/>
    </xf>
    <xf numFmtId="0" fontId="1" fillId="0" borderId="0" xfId="8" applyBorder="1" applyAlignment="1">
      <alignment horizontal="right" readingOrder="2"/>
    </xf>
    <xf numFmtId="0" fontId="3" fillId="3" borderId="4" xfId="8" applyFont="1" applyFill="1" applyBorder="1" applyAlignment="1">
      <alignment vertical="center" wrapText="1" readingOrder="2"/>
    </xf>
    <xf numFmtId="0" fontId="8" fillId="3" borderId="5" xfId="8" applyFont="1" applyFill="1" applyBorder="1" applyAlignment="1">
      <alignment vertical="center" readingOrder="2"/>
    </xf>
    <xf numFmtId="0" fontId="8" fillId="3" borderId="5" xfId="8" applyFont="1" applyFill="1" applyBorder="1" applyAlignment="1">
      <alignment vertical="center" wrapText="1" readingOrder="1"/>
    </xf>
    <xf numFmtId="0" fontId="8" fillId="3" borderId="5" xfId="0" applyFont="1" applyFill="1" applyBorder="1" applyAlignment="1">
      <alignment horizontal="left" vertical="center" wrapText="1" readingOrder="1"/>
    </xf>
    <xf numFmtId="0" fontId="1" fillId="4" borderId="0" xfId="8" applyFill="1" applyAlignment="1">
      <alignment horizontal="right" readingOrder="2"/>
    </xf>
    <xf numFmtId="0" fontId="1" fillId="0" borderId="0" xfId="8" applyAlignment="1">
      <alignment horizontal="left" readingOrder="2"/>
    </xf>
    <xf numFmtId="0" fontId="2" fillId="0" borderId="0" xfId="8" applyFont="1" applyAlignment="1">
      <alignment vertical="center" wrapText="1" readingOrder="2"/>
    </xf>
    <xf numFmtId="0" fontId="2" fillId="2" borderId="0" xfId="8" applyFont="1" applyFill="1" applyAlignment="1">
      <alignment readingOrder="2"/>
    </xf>
    <xf numFmtId="0" fontId="1" fillId="0" borderId="0" xfId="8" applyAlignment="1">
      <alignment vertical="center" wrapText="1" readingOrder="2"/>
    </xf>
    <xf numFmtId="0" fontId="6" fillId="3" borderId="0" xfId="8" applyFont="1" applyFill="1" applyAlignment="1">
      <alignment readingOrder="2"/>
    </xf>
    <xf numFmtId="0" fontId="3" fillId="3" borderId="0" xfId="8" applyFont="1" applyFill="1" applyBorder="1" applyAlignment="1">
      <alignment horizontal="right" vertical="center" wrapText="1" readingOrder="2"/>
    </xf>
    <xf numFmtId="0" fontId="3" fillId="3" borderId="0" xfId="8" applyFont="1" applyFill="1" applyBorder="1" applyAlignment="1">
      <alignment horizontal="left" vertical="center" wrapText="1" readingOrder="1"/>
    </xf>
    <xf numFmtId="0" fontId="6" fillId="3" borderId="0" xfId="8" applyFont="1" applyFill="1" applyBorder="1" applyAlignment="1">
      <alignment horizontal="right" readingOrder="2"/>
    </xf>
    <xf numFmtId="0" fontId="8" fillId="3" borderId="0" xfId="8" applyFont="1" applyFill="1" applyAlignment="1">
      <alignment horizontal="right" readingOrder="2"/>
    </xf>
    <xf numFmtId="0" fontId="2" fillId="3" borderId="0" xfId="8" applyFont="1" applyFill="1" applyAlignment="1">
      <alignment horizontal="right" readingOrder="2"/>
    </xf>
    <xf numFmtId="0" fontId="8" fillId="2" borderId="0" xfId="8" applyFont="1" applyFill="1" applyAlignment="1">
      <alignment horizontal="right" readingOrder="2"/>
    </xf>
    <xf numFmtId="0" fontId="8" fillId="2" borderId="0" xfId="8" applyFont="1" applyFill="1" applyAlignment="1">
      <alignment readingOrder="2"/>
    </xf>
    <xf numFmtId="0" fontId="2" fillId="0" borderId="1" xfId="8" applyFont="1" applyBorder="1" applyAlignment="1">
      <alignment horizontal="center" vertical="center" wrapText="1" readingOrder="2"/>
    </xf>
    <xf numFmtId="0" fontId="2" fillId="0" borderId="1" xfId="8" applyFont="1" applyBorder="1" applyAlignment="1">
      <alignment horizontal="center" vertical="center" readingOrder="2"/>
    </xf>
    <xf numFmtId="0" fontId="6" fillId="0" borderId="0" xfId="8" applyFont="1" applyFill="1" applyAlignment="1">
      <alignment readingOrder="2"/>
    </xf>
    <xf numFmtId="0" fontId="2" fillId="2" borderId="1" xfId="8" applyFont="1" applyFill="1" applyBorder="1" applyAlignment="1">
      <alignment readingOrder="2"/>
    </xf>
    <xf numFmtId="0" fontId="8" fillId="0" borderId="1" xfId="8" applyFont="1" applyBorder="1" applyAlignment="1">
      <alignment horizontal="center" readingOrder="2"/>
    </xf>
    <xf numFmtId="0" fontId="3" fillId="3" borderId="5" xfId="8" applyFont="1" applyFill="1" applyBorder="1" applyAlignment="1">
      <alignment vertical="center" wrapText="1" shrinkToFit="1" readingOrder="2"/>
    </xf>
    <xf numFmtId="0" fontId="3" fillId="3" borderId="22" xfId="8" applyFont="1" applyFill="1" applyBorder="1" applyAlignment="1">
      <alignment horizontal="center" vertical="center" wrapText="1" readingOrder="2"/>
    </xf>
    <xf numFmtId="0" fontId="3" fillId="3" borderId="4" xfId="8" applyFont="1" applyFill="1" applyBorder="1" applyAlignment="1">
      <alignment vertical="center" wrapText="1" shrinkToFit="1" readingOrder="2"/>
    </xf>
    <xf numFmtId="0" fontId="3" fillId="3" borderId="6" xfId="8" applyFont="1" applyFill="1" applyBorder="1" applyAlignment="1">
      <alignment vertical="center" wrapText="1" readingOrder="2"/>
    </xf>
    <xf numFmtId="0" fontId="3" fillId="0" borderId="7" xfId="8" applyFont="1" applyFill="1" applyBorder="1" applyAlignment="1">
      <alignment horizontal="right" vertical="center" readingOrder="2"/>
    </xf>
    <xf numFmtId="0" fontId="8" fillId="3" borderId="0" xfId="8" applyFont="1" applyFill="1" applyBorder="1" applyAlignment="1">
      <alignment vertical="center"/>
    </xf>
    <xf numFmtId="0" fontId="8" fillId="0" borderId="0" xfId="8" applyFont="1" applyAlignment="1">
      <alignment vertical="center" readingOrder="2"/>
    </xf>
    <xf numFmtId="0" fontId="8" fillId="2" borderId="0" xfId="8" applyFont="1" applyFill="1" applyAlignment="1">
      <alignment vertical="center" readingOrder="2"/>
    </xf>
    <xf numFmtId="0" fontId="1" fillId="0" borderId="0" xfId="7" applyFont="1" applyFill="1" applyBorder="1" applyAlignment="1">
      <alignment horizontal="center"/>
    </xf>
    <xf numFmtId="0" fontId="1" fillId="0" borderId="0" xfId="7" applyFill="1" applyBorder="1" applyAlignment="1">
      <alignment horizontal="center" readingOrder="2"/>
    </xf>
    <xf numFmtId="0" fontId="1" fillId="0" borderId="0" xfId="7" applyFont="1" applyFill="1" applyBorder="1" applyAlignment="1">
      <alignment horizontal="center" readingOrder="2"/>
    </xf>
    <xf numFmtId="0" fontId="6" fillId="0" borderId="0" xfId="0" applyFont="1" applyFill="1" applyBorder="1" applyAlignment="1">
      <alignment readingOrder="2"/>
    </xf>
    <xf numFmtId="0" fontId="2" fillId="0" borderId="1" xfId="8" applyFont="1" applyBorder="1" applyAlignment="1">
      <alignment horizontal="right" readingOrder="2"/>
    </xf>
    <xf numFmtId="0" fontId="2" fillId="0" borderId="1" xfId="8" applyFont="1" applyBorder="1" applyAlignment="1">
      <alignment horizontal="center" readingOrder="2"/>
    </xf>
    <xf numFmtId="0" fontId="1" fillId="6" borderId="0" xfId="8" applyFill="1" applyAlignment="1">
      <alignment readingOrder="2"/>
    </xf>
    <xf numFmtId="0" fontId="3" fillId="0" borderId="0" xfId="8" applyFont="1" applyAlignment="1">
      <alignment horizontal="right" vertical="center" readingOrder="2"/>
    </xf>
    <xf numFmtId="0" fontId="3" fillId="4" borderId="0" xfId="8" applyFont="1" applyFill="1" applyAlignment="1">
      <alignment horizontal="right" vertical="center" readingOrder="2"/>
    </xf>
    <xf numFmtId="0" fontId="8" fillId="3" borderId="5" xfId="0" applyFont="1" applyFill="1" applyBorder="1" applyAlignment="1">
      <alignment horizontal="center" vertical="center" wrapText="1" readingOrder="1"/>
    </xf>
    <xf numFmtId="0" fontId="8" fillId="2" borderId="5" xfId="8" applyFont="1" applyFill="1" applyBorder="1" applyAlignment="1">
      <alignment horizontal="center" vertical="center" readingOrder="2"/>
    </xf>
    <xf numFmtId="0" fontId="3" fillId="2" borderId="0" xfId="8" applyFont="1" applyFill="1" applyAlignment="1">
      <alignment horizontal="right" vertical="center" readingOrder="2"/>
    </xf>
    <xf numFmtId="0" fontId="3" fillId="3" borderId="0" xfId="8" applyFont="1" applyFill="1" applyAlignment="1">
      <alignment horizontal="right" vertical="center" readingOrder="2"/>
    </xf>
    <xf numFmtId="0" fontId="8" fillId="2" borderId="6" xfId="8" applyFont="1" applyFill="1" applyBorder="1" applyAlignment="1">
      <alignment horizontal="center" vertical="center" readingOrder="2"/>
    </xf>
    <xf numFmtId="0" fontId="3" fillId="3" borderId="8" xfId="8" applyFont="1" applyFill="1" applyBorder="1" applyAlignment="1">
      <alignment horizontal="center" vertical="center" readingOrder="2"/>
    </xf>
    <xf numFmtId="0" fontId="5" fillId="0" borderId="0" xfId="8" applyFont="1" applyAlignment="1">
      <alignment horizontal="center" readingOrder="2"/>
    </xf>
    <xf numFmtId="0" fontId="1" fillId="0" borderId="0" xfId="8" applyAlignment="1">
      <alignment horizontal="center" readingOrder="2"/>
    </xf>
    <xf numFmtId="0" fontId="2" fillId="0" borderId="0" xfId="8" applyFont="1" applyAlignment="1">
      <alignment horizontal="center" readingOrder="2"/>
    </xf>
    <xf numFmtId="0" fontId="3" fillId="3" borderId="13" xfId="8" applyFont="1" applyFill="1" applyBorder="1" applyAlignment="1">
      <alignment vertical="center" wrapText="1" readingOrder="2"/>
    </xf>
    <xf numFmtId="0" fontId="8" fillId="0" borderId="0" xfId="8" applyFont="1" applyBorder="1" applyAlignment="1">
      <alignment readingOrder="2"/>
    </xf>
    <xf numFmtId="0" fontId="6" fillId="0" borderId="0" xfId="0" applyFont="1" applyFill="1" applyBorder="1" applyAlignment="1">
      <alignment horizontal="right" readingOrder="2"/>
    </xf>
    <xf numFmtId="0" fontId="3" fillId="3" borderId="0" xfId="8" applyFont="1" applyFill="1" applyBorder="1" applyAlignment="1">
      <alignment vertical="center" wrapText="1" readingOrder="2"/>
    </xf>
    <xf numFmtId="0" fontId="1" fillId="0" borderId="0" xfId="8" applyFont="1" applyAlignment="1">
      <alignment readingOrder="2"/>
    </xf>
    <xf numFmtId="0" fontId="3" fillId="3" borderId="4" xfId="8" applyFont="1" applyFill="1" applyBorder="1" applyAlignment="1">
      <alignment horizontal="right" vertical="center" readingOrder="2"/>
    </xf>
    <xf numFmtId="0" fontId="3" fillId="3" borderId="4" xfId="8" applyFont="1" applyFill="1" applyBorder="1" applyAlignment="1">
      <alignment horizontal="right" vertical="center" wrapText="1" readingOrder="2"/>
    </xf>
    <xf numFmtId="0" fontId="3" fillId="0" borderId="0" xfId="8" applyFont="1" applyAlignment="1">
      <alignment readingOrder="2"/>
    </xf>
    <xf numFmtId="0" fontId="3" fillId="0" borderId="0" xfId="8" applyFont="1" applyAlignment="1">
      <alignment horizontal="right" readingOrder="2"/>
    </xf>
    <xf numFmtId="0" fontId="3" fillId="4" borderId="0" xfId="8" applyFont="1" applyFill="1" applyAlignment="1">
      <alignment horizontal="right" readingOrder="2"/>
    </xf>
    <xf numFmtId="0" fontId="3" fillId="0" borderId="0" xfId="8" applyFont="1" applyBorder="1" applyAlignment="1">
      <alignment horizontal="right" readingOrder="2"/>
    </xf>
    <xf numFmtId="0" fontId="3" fillId="2" borderId="0" xfId="8" applyFont="1" applyFill="1" applyAlignment="1">
      <alignment horizontal="right" readingOrder="2"/>
    </xf>
    <xf numFmtId="0" fontId="3" fillId="3" borderId="22" xfId="8" applyFont="1" applyFill="1" applyBorder="1" applyAlignment="1">
      <alignment horizontal="right" vertical="center" wrapText="1" readingOrder="2"/>
    </xf>
    <xf numFmtId="0" fontId="3" fillId="0" borderId="0" xfId="8" applyFont="1" applyBorder="1" applyAlignment="1">
      <alignment vertical="center" readingOrder="2"/>
    </xf>
    <xf numFmtId="0" fontId="8" fillId="0" borderId="0" xfId="8" applyFont="1" applyAlignment="1">
      <alignment horizontal="center" vertical="center" wrapText="1" readingOrder="1"/>
    </xf>
    <xf numFmtId="0" fontId="3" fillId="3" borderId="8" xfId="8" applyFont="1" applyFill="1" applyBorder="1" applyAlignment="1">
      <alignment horizontal="right" vertical="center" wrapText="1" readingOrder="2"/>
    </xf>
    <xf numFmtId="0" fontId="3" fillId="3" borderId="6" xfId="8" applyFont="1" applyFill="1" applyBorder="1" applyAlignment="1">
      <alignment horizontal="right" vertical="center" wrapText="1" shrinkToFit="1" readingOrder="2"/>
    </xf>
    <xf numFmtId="0" fontId="1" fillId="0" borderId="0" xfId="8" applyFill="1" applyAlignment="1">
      <alignment readingOrder="2"/>
    </xf>
    <xf numFmtId="0" fontId="1" fillId="4" borderId="0" xfId="8" applyFill="1" applyAlignment="1">
      <alignment readingOrder="2"/>
    </xf>
    <xf numFmtId="0" fontId="3" fillId="3" borderId="3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wrapText="1" shrinkToFit="1" readingOrder="2"/>
    </xf>
    <xf numFmtId="0" fontId="8" fillId="0" borderId="22" xfId="8" applyFont="1" applyBorder="1" applyAlignment="1">
      <alignment horizontal="left" vertical="center" wrapText="1" readingOrder="1"/>
    </xf>
    <xf numFmtId="0" fontId="2" fillId="0" borderId="8" xfId="8" applyFont="1" applyBorder="1" applyAlignment="1">
      <alignment horizontal="right" vertical="center" readingOrder="2"/>
    </xf>
    <xf numFmtId="0" fontId="3" fillId="0" borderId="8" xfId="8" applyFont="1" applyBorder="1" applyAlignment="1">
      <alignment horizontal="center" vertical="center" wrapText="1" readingOrder="2"/>
    </xf>
    <xf numFmtId="0" fontId="3" fillId="0" borderId="8" xfId="8" applyFont="1" applyBorder="1" applyAlignment="1">
      <alignment horizontal="center" wrapText="1" readingOrder="2"/>
    </xf>
    <xf numFmtId="0" fontId="3" fillId="0" borderId="8" xfId="8" applyFont="1" applyBorder="1" applyAlignment="1">
      <alignment readingOrder="2"/>
    </xf>
    <xf numFmtId="0" fontId="8" fillId="0" borderId="8" xfId="8" applyFont="1" applyBorder="1" applyAlignment="1">
      <alignment horizontal="center" wrapText="1" readingOrder="2"/>
    </xf>
    <xf numFmtId="0" fontId="1" fillId="2" borderId="0" xfId="8" applyFill="1" applyBorder="1" applyAlignment="1">
      <alignment readingOrder="2"/>
    </xf>
    <xf numFmtId="0" fontId="1" fillId="2" borderId="21" xfId="8" applyFill="1" applyBorder="1" applyAlignment="1">
      <alignment readingOrder="2"/>
    </xf>
    <xf numFmtId="0" fontId="1" fillId="2" borderId="12" xfId="8" applyFill="1" applyBorder="1" applyAlignment="1">
      <alignment readingOrder="2"/>
    </xf>
    <xf numFmtId="0" fontId="1" fillId="0" borderId="0" xfId="8" applyBorder="1" applyAlignment="1">
      <alignment wrapText="1" readingOrder="2"/>
    </xf>
    <xf numFmtId="0" fontId="1" fillId="0" borderId="0" xfId="8" applyAlignment="1">
      <alignment wrapText="1" readingOrder="2"/>
    </xf>
    <xf numFmtId="0" fontId="2" fillId="0" borderId="0" xfId="8" applyFont="1" applyAlignment="1">
      <alignment wrapText="1" readingOrder="2"/>
    </xf>
    <xf numFmtId="0" fontId="2" fillId="3" borderId="5" xfId="8" applyFont="1" applyFill="1" applyBorder="1" applyAlignment="1">
      <alignment vertical="center" wrapText="1" readingOrder="2"/>
    </xf>
    <xf numFmtId="0" fontId="3" fillId="3" borderId="5" xfId="8" applyFont="1" applyFill="1" applyBorder="1" applyAlignment="1">
      <alignment readingOrder="2"/>
    </xf>
    <xf numFmtId="0" fontId="3" fillId="3" borderId="22" xfId="8" applyFont="1" applyFill="1" applyBorder="1" applyAlignment="1">
      <alignment horizontal="center" readingOrder="2"/>
    </xf>
    <xf numFmtId="0" fontId="3" fillId="0" borderId="1" xfId="8" applyFont="1" applyBorder="1" applyAlignment="1">
      <alignment horizontal="center" wrapText="1" readingOrder="2"/>
    </xf>
    <xf numFmtId="0" fontId="3" fillId="0" borderId="1" xfId="8" applyFont="1" applyBorder="1" applyAlignment="1">
      <alignment horizontal="right" vertical="center" readingOrder="2"/>
    </xf>
    <xf numFmtId="0" fontId="8" fillId="0" borderId="1" xfId="8" applyFont="1" applyBorder="1" applyAlignment="1">
      <alignment horizontal="right" vertical="center" readingOrder="2"/>
    </xf>
    <xf numFmtId="0" fontId="8" fillId="2" borderId="1" xfId="8" applyFont="1" applyFill="1" applyBorder="1" applyAlignment="1">
      <alignment horizontal="right" vertical="center" readingOrder="2"/>
    </xf>
    <xf numFmtId="0" fontId="3" fillId="0" borderId="1" xfId="8" applyFont="1" applyBorder="1" applyAlignment="1">
      <alignment readingOrder="2"/>
    </xf>
    <xf numFmtId="0" fontId="3" fillId="0" borderId="1" xfId="8" applyFont="1" applyBorder="1" applyAlignment="1">
      <alignment readingOrder="1"/>
    </xf>
    <xf numFmtId="0" fontId="3" fillId="3" borderId="4" xfId="8" applyFont="1" applyFill="1" applyBorder="1" applyAlignment="1">
      <alignment readingOrder="2"/>
    </xf>
    <xf numFmtId="0" fontId="3" fillId="3" borderId="8" xfId="8" applyFont="1" applyFill="1" applyBorder="1" applyAlignment="1">
      <alignment horizontal="center" vertical="center" wrapText="1" readingOrder="2"/>
    </xf>
    <xf numFmtId="0" fontId="3" fillId="3" borderId="8" xfId="8" applyFont="1" applyFill="1" applyBorder="1" applyAlignment="1">
      <alignment readingOrder="2"/>
    </xf>
    <xf numFmtId="0" fontId="8" fillId="3" borderId="5" xfId="8" applyFont="1" applyFill="1" applyBorder="1" applyAlignment="1">
      <alignment horizontal="left" vertical="center" readingOrder="2"/>
    </xf>
    <xf numFmtId="0" fontId="8" fillId="3" borderId="5" xfId="0" applyFont="1" applyFill="1" applyBorder="1" applyAlignment="1">
      <alignment vertical="center" wrapText="1" readingOrder="1"/>
    </xf>
    <xf numFmtId="0" fontId="8" fillId="2" borderId="5" xfId="8" applyFont="1" applyFill="1" applyBorder="1" applyAlignment="1">
      <alignment readingOrder="2"/>
    </xf>
    <xf numFmtId="0" fontId="8" fillId="3" borderId="5" xfId="0" applyFont="1" applyFill="1" applyBorder="1" applyAlignment="1">
      <alignment horizontal="left" vertical="center" readingOrder="2"/>
    </xf>
    <xf numFmtId="0" fontId="3" fillId="3" borderId="6" xfId="8" applyFont="1" applyFill="1" applyBorder="1" applyAlignment="1">
      <alignment horizontal="right" vertical="center" wrapText="1" readingOrder="2"/>
    </xf>
    <xf numFmtId="0" fontId="3" fillId="3" borderId="6" xfId="8" applyFont="1" applyFill="1" applyBorder="1" applyAlignment="1">
      <alignment readingOrder="2"/>
    </xf>
    <xf numFmtId="0" fontId="8" fillId="0" borderId="6" xfId="8" applyFont="1" applyBorder="1" applyAlignment="1">
      <alignment horizontal="left" vertical="center" wrapText="1" readingOrder="1"/>
    </xf>
    <xf numFmtId="0" fontId="3" fillId="3" borderId="0" xfId="8" applyFont="1" applyFill="1" applyBorder="1" applyAlignment="1">
      <alignment horizontal="center" readingOrder="2"/>
    </xf>
    <xf numFmtId="0" fontId="3" fillId="3" borderId="4" xfId="8" applyFont="1" applyFill="1" applyBorder="1" applyAlignment="1">
      <alignment vertical="center" shrinkToFit="1" readingOrder="2"/>
    </xf>
    <xf numFmtId="0" fontId="8" fillId="3" borderId="4" xfId="0" applyFont="1" applyFill="1" applyBorder="1" applyAlignment="1">
      <alignment horizontal="left" vertical="center" wrapText="1" readingOrder="1"/>
    </xf>
    <xf numFmtId="0" fontId="8" fillId="3" borderId="5" xfId="0" applyFont="1" applyFill="1" applyBorder="1" applyAlignment="1">
      <alignment vertical="center" readingOrder="2"/>
    </xf>
    <xf numFmtId="0" fontId="8" fillId="3" borderId="5" xfId="8" applyFont="1" applyFill="1" applyBorder="1" applyAlignment="1">
      <alignment readingOrder="2"/>
    </xf>
    <xf numFmtId="0" fontId="2" fillId="3" borderId="5" xfId="8" applyFont="1" applyFill="1" applyBorder="1" applyAlignment="1">
      <alignment horizontal="right" vertical="center" wrapText="1" readingOrder="2"/>
    </xf>
    <xf numFmtId="0" fontId="8" fillId="3" borderId="5" xfId="8" applyFont="1" applyFill="1" applyBorder="1" applyAlignment="1">
      <alignment horizontal="right" vertical="center" readingOrder="2"/>
    </xf>
    <xf numFmtId="0" fontId="8" fillId="3" borderId="5" xfId="0" applyFont="1" applyFill="1" applyBorder="1" applyAlignment="1">
      <alignment horizontal="center" wrapText="1" readingOrder="1"/>
    </xf>
    <xf numFmtId="0" fontId="8" fillId="3" borderId="5" xfId="0" applyFont="1" applyFill="1" applyBorder="1" applyAlignment="1">
      <alignment readingOrder="2"/>
    </xf>
    <xf numFmtId="0" fontId="8" fillId="3" borderId="7" xfId="8" applyFont="1" applyFill="1" applyBorder="1" applyAlignment="1">
      <alignment horizontal="right" vertical="center" indent="1"/>
    </xf>
    <xf numFmtId="0" fontId="2" fillId="0" borderId="1" xfId="0" applyFont="1" applyBorder="1" applyAlignment="1">
      <alignment horizontal="right" vertical="center" readingOrder="2"/>
    </xf>
    <xf numFmtId="0" fontId="2" fillId="0" borderId="1" xfId="0" applyFont="1" applyBorder="1" applyAlignment="1">
      <alignment readingOrder="2"/>
    </xf>
    <xf numFmtId="0" fontId="3" fillId="0" borderId="3" xfId="0" applyFont="1" applyBorder="1" applyAlignment="1">
      <alignment horizontal="center" vertical="center" wrapText="1" readingOrder="2"/>
    </xf>
    <xf numFmtId="0" fontId="3" fillId="3" borderId="5" xfId="0" applyFont="1" applyFill="1" applyBorder="1" applyAlignment="1">
      <alignment vertical="center" readingOrder="2"/>
    </xf>
    <xf numFmtId="0" fontId="3" fillId="3" borderId="5" xfId="0" applyFont="1" applyFill="1" applyBorder="1" applyAlignment="1">
      <alignment horizontal="right" vertical="center" readingOrder="2"/>
    </xf>
    <xf numFmtId="0" fontId="3" fillId="3" borderId="7" xfId="0" applyFont="1" applyFill="1" applyBorder="1" applyAlignment="1">
      <alignment horizontal="right" vertical="center" readingOrder="2"/>
    </xf>
    <xf numFmtId="0" fontId="0" fillId="4" borderId="0" xfId="0" applyFill="1" applyAlignment="1">
      <alignment readingOrder="2"/>
    </xf>
    <xf numFmtId="0" fontId="2" fillId="0" borderId="1" xfId="0" applyFont="1" applyBorder="1" applyAlignment="1">
      <alignment vertical="center" readingOrder="2"/>
    </xf>
    <xf numFmtId="0" fontId="0" fillId="0" borderId="0" xfId="0" applyAlignment="1">
      <alignment horizontal="right" readingOrder="2"/>
    </xf>
    <xf numFmtId="0" fontId="0" fillId="3" borderId="0" xfId="0" applyFill="1" applyBorder="1" applyAlignment="1">
      <alignment readingOrder="2"/>
    </xf>
    <xf numFmtId="0" fontId="2" fillId="0" borderId="1" xfId="0" applyFont="1" applyBorder="1" applyAlignment="1">
      <alignment horizontal="left" vertical="center" readingOrder="1"/>
    </xf>
    <xf numFmtId="0" fontId="6" fillId="0" borderId="0" xfId="0" applyFont="1" applyAlignment="1">
      <alignment horizontal="right" readingOrder="2"/>
    </xf>
    <xf numFmtId="0" fontId="3" fillId="3" borderId="8" xfId="0" applyFont="1" applyFill="1" applyBorder="1" applyAlignment="1">
      <alignment horizontal="right" vertical="center" readingOrder="2"/>
    </xf>
    <xf numFmtId="0" fontId="8" fillId="0" borderId="0" xfId="0" applyFont="1" applyAlignment="1">
      <alignment readingOrder="2"/>
    </xf>
    <xf numFmtId="0" fontId="8" fillId="2" borderId="0" xfId="0" applyFont="1" applyFill="1" applyAlignment="1">
      <alignment readingOrder="2"/>
    </xf>
    <xf numFmtId="0" fontId="2" fillId="0" borderId="1" xfId="0" applyFont="1" applyBorder="1" applyAlignment="1">
      <alignment horizontal="center" vertical="center" readingOrder="2"/>
    </xf>
    <xf numFmtId="0" fontId="3" fillId="3" borderId="0" xfId="0" applyFont="1" applyFill="1" applyBorder="1" applyAlignment="1">
      <alignment vertical="center" wrapText="1" readingOrder="1"/>
    </xf>
    <xf numFmtId="0" fontId="3" fillId="3" borderId="5" xfId="0" applyFont="1" applyFill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right" vertical="center" shrinkToFit="1" readingOrder="2"/>
    </xf>
    <xf numFmtId="0" fontId="3" fillId="3" borderId="3" xfId="0" applyFont="1" applyFill="1" applyBorder="1" applyAlignment="1">
      <alignment horizontal="left" vertical="center" wrapText="1" readingOrder="1"/>
    </xf>
    <xf numFmtId="0" fontId="2" fillId="2" borderId="0" xfId="8" applyFont="1" applyFill="1" applyBorder="1" applyAlignment="1">
      <alignment readingOrder="2"/>
    </xf>
    <xf numFmtId="0" fontId="2" fillId="2" borderId="0" xfId="8" applyFont="1" applyFill="1" applyBorder="1" applyAlignment="1">
      <alignment horizontal="right" readingOrder="2"/>
    </xf>
    <xf numFmtId="0" fontId="2" fillId="2" borderId="0" xfId="8" applyFont="1" applyFill="1" applyBorder="1" applyAlignment="1">
      <alignment horizontal="right" shrinkToFit="1" readingOrder="2"/>
    </xf>
    <xf numFmtId="0" fontId="1" fillId="2" borderId="0" xfId="8" applyFill="1" applyBorder="1" applyAlignment="1">
      <alignment horizontal="right" readingOrder="2"/>
    </xf>
    <xf numFmtId="0" fontId="1" fillId="4" borderId="0" xfId="8" applyFill="1" applyBorder="1" applyAlignment="1">
      <alignment horizontal="right" readingOrder="2"/>
    </xf>
    <xf numFmtId="0" fontId="3" fillId="3" borderId="6" xfId="8" applyFont="1" applyFill="1" applyBorder="1" applyAlignment="1">
      <alignment vertical="center" readingOrder="2"/>
    </xf>
    <xf numFmtId="0" fontId="8" fillId="2" borderId="5" xfId="8" applyFont="1" applyFill="1" applyBorder="1" applyAlignment="1">
      <alignment horizontal="left" vertical="center" wrapText="1" readingOrder="1"/>
    </xf>
    <xf numFmtId="0" fontId="3" fillId="3" borderId="4" xfId="8" applyFont="1" applyFill="1" applyBorder="1" applyAlignment="1">
      <alignment vertical="center" readingOrder="2"/>
    </xf>
    <xf numFmtId="0" fontId="1" fillId="4" borderId="0" xfId="8" applyFill="1" applyBorder="1" applyAlignment="1">
      <alignment readingOrder="2"/>
    </xf>
    <xf numFmtId="0" fontId="3" fillId="0" borderId="0" xfId="8" applyFont="1" applyBorder="1" applyAlignment="1">
      <alignment horizontal="left" vertical="center" wrapText="1" readingOrder="1"/>
    </xf>
    <xf numFmtId="0" fontId="8" fillId="3" borderId="5" xfId="0" applyFont="1" applyFill="1" applyBorder="1" applyAlignment="1">
      <alignment horizontal="left" vertical="center"/>
    </xf>
    <xf numFmtId="0" fontId="1" fillId="3" borderId="0" xfId="8" applyFill="1" applyAlignment="1">
      <alignment readingOrder="2"/>
    </xf>
    <xf numFmtId="0" fontId="12" fillId="0" borderId="0" xfId="8" applyFont="1" applyAlignment="1">
      <alignment wrapText="1" readingOrder="2"/>
    </xf>
    <xf numFmtId="0" fontId="12" fillId="0" borderId="0" xfId="8" applyFont="1" applyAlignment="1">
      <alignment vertical="center" readingOrder="2"/>
    </xf>
    <xf numFmtId="0" fontId="3" fillId="0" borderId="0" xfId="8" applyFont="1" applyAlignment="1">
      <alignment wrapText="1" readingOrder="2"/>
    </xf>
    <xf numFmtId="0" fontId="3" fillId="0" borderId="0" xfId="8" applyFont="1" applyAlignment="1">
      <alignment vertical="center" readingOrder="2"/>
    </xf>
    <xf numFmtId="0" fontId="12" fillId="4" borderId="0" xfId="8" applyFont="1" applyFill="1" applyAlignment="1">
      <alignment readingOrder="2"/>
    </xf>
    <xf numFmtId="0" fontId="6" fillId="8" borderId="0" xfId="0" applyFont="1" applyFill="1" applyBorder="1" applyAlignment="1">
      <alignment horizontal="right" readingOrder="2"/>
    </xf>
    <xf numFmtId="0" fontId="3" fillId="3" borderId="8" xfId="0" applyFont="1" applyFill="1" applyBorder="1" applyAlignment="1">
      <alignment horizontal="left" vertical="center" wrapText="1" readingOrder="1"/>
    </xf>
    <xf numFmtId="0" fontId="6" fillId="8" borderId="0" xfId="0" applyFont="1" applyFill="1" applyBorder="1" applyAlignment="1">
      <alignment readingOrder="2"/>
    </xf>
    <xf numFmtId="0" fontId="3" fillId="3" borderId="40" xfId="0" applyFont="1" applyFill="1" applyBorder="1" applyAlignment="1">
      <alignment horizontal="left" vertical="center" wrapText="1" readingOrder="1"/>
    </xf>
    <xf numFmtId="0" fontId="4" fillId="0" borderId="0" xfId="8" applyFont="1" applyBorder="1" applyAlignment="1">
      <alignment horizontal="right" readingOrder="2"/>
    </xf>
    <xf numFmtId="0" fontId="1" fillId="2" borderId="0" xfId="8" applyFont="1" applyFill="1" applyAlignment="1">
      <alignment readingOrder="2"/>
    </xf>
    <xf numFmtId="0" fontId="8" fillId="3" borderId="4" xfId="0" applyFont="1" applyFill="1" applyBorder="1" applyAlignment="1">
      <alignment vertical="center" wrapText="1" readingOrder="1"/>
    </xf>
    <xf numFmtId="0" fontId="6" fillId="2" borderId="0" xfId="8" applyFont="1" applyFill="1" applyAlignment="1">
      <alignment horizontal="right" readingOrder="2"/>
    </xf>
    <xf numFmtId="0" fontId="8" fillId="2" borderId="5" xfId="8" applyFont="1" applyFill="1" applyBorder="1" applyAlignment="1">
      <alignment vertical="center" wrapText="1" readingOrder="1"/>
    </xf>
    <xf numFmtId="0" fontId="3" fillId="3" borderId="22" xfId="8" applyFont="1" applyFill="1" applyBorder="1" applyAlignment="1">
      <alignment horizontal="center" vertical="center" wrapText="1" shrinkToFit="1" readingOrder="2"/>
    </xf>
    <xf numFmtId="0" fontId="3" fillId="2" borderId="0" xfId="8" applyFont="1" applyFill="1" applyBorder="1" applyAlignment="1">
      <alignment vertical="center" wrapText="1" readingOrder="1"/>
    </xf>
    <xf numFmtId="0" fontId="3" fillId="0" borderId="0" xfId="8" applyFont="1" applyFill="1" applyBorder="1" applyAlignment="1">
      <alignment readingOrder="2"/>
    </xf>
    <xf numFmtId="0" fontId="8" fillId="2" borderId="6" xfId="8" applyFont="1" applyFill="1" applyBorder="1" applyAlignment="1">
      <alignment vertical="center" wrapText="1" readingOrder="1"/>
    </xf>
    <xf numFmtId="0" fontId="6" fillId="2" borderId="5" xfId="8" applyFont="1" applyFill="1" applyBorder="1" applyAlignment="1">
      <alignment horizontal="center" vertical="center" wrapText="1" readingOrder="2"/>
    </xf>
    <xf numFmtId="0" fontId="6" fillId="2" borderId="0" xfId="8" applyFont="1" applyFill="1" applyBorder="1" applyAlignment="1">
      <alignment horizontal="right" readingOrder="2"/>
    </xf>
    <xf numFmtId="0" fontId="6" fillId="2" borderId="12" xfId="8" applyFont="1" applyFill="1" applyBorder="1" applyAlignment="1">
      <alignment horizontal="right" readingOrder="2"/>
    </xf>
    <xf numFmtId="0" fontId="8" fillId="2" borderId="5" xfId="8" applyFont="1" applyFill="1" applyBorder="1" applyAlignment="1">
      <alignment vertical="center" wrapText="1" readingOrder="2"/>
    </xf>
    <xf numFmtId="0" fontId="8" fillId="3" borderId="0" xfId="8" applyFont="1" applyFill="1" applyBorder="1" applyAlignment="1">
      <alignment readingOrder="2"/>
    </xf>
    <xf numFmtId="0" fontId="8" fillId="4" borderId="0" xfId="8" applyFont="1" applyFill="1" applyAlignment="1">
      <alignment readingOrder="2"/>
    </xf>
    <xf numFmtId="0" fontId="3" fillId="0" borderId="4" xfId="7" applyFont="1" applyFill="1" applyBorder="1" applyAlignment="1">
      <alignment vertical="center" readingOrder="2"/>
    </xf>
    <xf numFmtId="0" fontId="8" fillId="0" borderId="0" xfId="7" applyFont="1" applyFill="1" applyBorder="1" applyAlignment="1">
      <alignment vertical="center" wrapText="1" readingOrder="1"/>
    </xf>
    <xf numFmtId="0" fontId="3" fillId="0" borderId="0" xfId="7" applyFont="1" applyFill="1" applyBorder="1" applyAlignment="1">
      <alignment vertical="center" wrapText="1" readingOrder="1"/>
    </xf>
    <xf numFmtId="0" fontId="3" fillId="0" borderId="2" xfId="7" applyFont="1" applyFill="1" applyBorder="1" applyAlignment="1">
      <alignment vertical="center" wrapText="1" readingOrder="1"/>
    </xf>
    <xf numFmtId="0" fontId="2" fillId="3" borderId="5" xfId="8" applyFont="1" applyFill="1" applyBorder="1" applyAlignment="1">
      <alignment vertical="center" readingOrder="2"/>
    </xf>
    <xf numFmtId="0" fontId="8" fillId="3" borderId="8" xfId="8" applyFont="1" applyFill="1" applyBorder="1"/>
    <xf numFmtId="0" fontId="8" fillId="3" borderId="0" xfId="8" applyFont="1" applyFill="1" applyBorder="1"/>
    <xf numFmtId="0" fontId="8" fillId="2" borderId="5" xfId="8" applyFont="1" applyFill="1" applyBorder="1" applyAlignment="1">
      <alignment horizontal="left" vertical="center" readingOrder="1"/>
    </xf>
    <xf numFmtId="0" fontId="3" fillId="3" borderId="9" xfId="8" applyFont="1" applyFill="1" applyBorder="1" applyAlignment="1">
      <alignment horizontal="right" vertical="center" wrapText="1" readingOrder="2"/>
    </xf>
    <xf numFmtId="0" fontId="3" fillId="3" borderId="9" xfId="8" applyFont="1" applyFill="1" applyBorder="1" applyAlignment="1">
      <alignment vertical="center" shrinkToFit="1" readingOrder="2"/>
    </xf>
    <xf numFmtId="0" fontId="3" fillId="3" borderId="9" xfId="8" applyFont="1" applyFill="1" applyBorder="1" applyAlignment="1">
      <alignment vertical="center" readingOrder="2"/>
    </xf>
    <xf numFmtId="0" fontId="8" fillId="0" borderId="9" xfId="8" applyFont="1" applyBorder="1" applyAlignment="1">
      <alignment horizontal="left" vertical="center" wrapText="1" readingOrder="1"/>
    </xf>
    <xf numFmtId="0" fontId="8" fillId="3" borderId="9" xfId="8" applyFont="1" applyFill="1" applyBorder="1" applyAlignment="1">
      <alignment horizontal="left" vertical="center" wrapText="1" readingOrder="1"/>
    </xf>
    <xf numFmtId="0" fontId="1" fillId="2" borderId="0" xfId="8" applyFill="1" applyAlignment="1">
      <alignment vertical="center" readingOrder="2"/>
    </xf>
    <xf numFmtId="0" fontId="2" fillId="0" borderId="0" xfId="8" applyFont="1" applyAlignment="1">
      <alignment vertical="center" readingOrder="2"/>
    </xf>
    <xf numFmtId="0" fontId="2" fillId="0" borderId="1" xfId="8" applyFont="1" applyBorder="1" applyAlignment="1">
      <alignment wrapText="1" readingOrder="2"/>
    </xf>
    <xf numFmtId="0" fontId="3" fillId="3" borderId="5" xfId="8" applyFont="1" applyFill="1" applyBorder="1" applyAlignment="1">
      <alignment horizontal="right" wrapText="1" readingOrder="2"/>
    </xf>
    <xf numFmtId="0" fontId="3" fillId="0" borderId="0" xfId="7" applyFont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wrapText="1" readingOrder="2"/>
    </xf>
    <xf numFmtId="0" fontId="3" fillId="3" borderId="0" xfId="8" applyFont="1" applyFill="1" applyBorder="1" applyAlignment="1">
      <alignment horizontal="center" wrapText="1" readingOrder="2"/>
    </xf>
    <xf numFmtId="0" fontId="6" fillId="2" borderId="5" xfId="8" applyFont="1" applyFill="1" applyBorder="1" applyAlignment="1">
      <alignment vertical="center" wrapText="1" readingOrder="2"/>
    </xf>
    <xf numFmtId="0" fontId="8" fillId="2" borderId="5" xfId="0" applyFont="1" applyFill="1" applyBorder="1" applyAlignment="1">
      <alignment horizontal="left" vertical="center" wrapText="1" readingOrder="1"/>
    </xf>
    <xf numFmtId="0" fontId="3" fillId="3" borderId="9" xfId="8" applyFont="1" applyFill="1" applyBorder="1" applyAlignment="1">
      <alignment horizontal="right" vertical="center" wrapText="1" shrinkToFit="1" readingOrder="2"/>
    </xf>
    <xf numFmtId="0" fontId="3" fillId="3" borderId="9" xfId="8" applyFont="1" applyFill="1" applyBorder="1" applyAlignment="1">
      <alignment vertical="center" wrapText="1" readingOrder="2"/>
    </xf>
    <xf numFmtId="0" fontId="5" fillId="0" borderId="0" xfId="0" applyFont="1" applyFill="1" applyBorder="1" applyAlignment="1">
      <alignment readingOrder="2"/>
    </xf>
    <xf numFmtId="0" fontId="2" fillId="0" borderId="0" xfId="0" applyFont="1" applyFill="1" applyBorder="1" applyAlignment="1">
      <alignment horizontal="left" vertical="center" readingOrder="1"/>
    </xf>
    <xf numFmtId="0" fontId="2" fillId="0" borderId="0" xfId="0" applyFont="1" applyFill="1" applyBorder="1" applyAlignment="1">
      <alignment horizontal="right" readingOrder="2"/>
    </xf>
    <xf numFmtId="0" fontId="3" fillId="0" borderId="8" xfId="0" applyFont="1" applyFill="1" applyBorder="1" applyAlignment="1">
      <alignment horizontal="left" vertical="center" wrapText="1" readingOrder="1"/>
    </xf>
    <xf numFmtId="0" fontId="5" fillId="0" borderId="0" xfId="0" applyFont="1" applyFill="1" applyBorder="1" applyAlignment="1">
      <alignment horizontal="right" readingOrder="2"/>
    </xf>
    <xf numFmtId="0" fontId="3" fillId="0" borderId="5" xfId="0" applyFont="1" applyFill="1" applyBorder="1" applyAlignment="1">
      <alignment horizontal="left" vertical="center" wrapText="1" readingOrder="1"/>
    </xf>
    <xf numFmtId="0" fontId="3" fillId="0" borderId="0" xfId="0" applyFont="1" applyFill="1" applyBorder="1" applyAlignment="1">
      <alignment horizontal="right" vertical="center" wrapText="1" shrinkToFit="1"/>
    </xf>
    <xf numFmtId="0" fontId="3" fillId="0" borderId="7" xfId="0" applyFont="1" applyFill="1" applyBorder="1" applyAlignment="1">
      <alignment horizontal="left" vertical="center" wrapText="1" readingOrder="1"/>
    </xf>
    <xf numFmtId="0" fontId="12" fillId="0" borderId="0" xfId="0" applyFont="1" applyFill="1" applyBorder="1" applyAlignment="1">
      <alignment readingOrder="2"/>
    </xf>
    <xf numFmtId="0" fontId="2" fillId="0" borderId="1" xfId="0" applyFont="1" applyFill="1" applyBorder="1" applyAlignment="1">
      <alignment readingOrder="2"/>
    </xf>
    <xf numFmtId="0" fontId="3" fillId="0" borderId="4" xfId="0" applyFont="1" applyBorder="1" applyAlignment="1">
      <alignment horizontal="center" vertical="center" wrapText="1" readingOrder="2"/>
    </xf>
    <xf numFmtId="0" fontId="3" fillId="0" borderId="5" xfId="0" applyFont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left" vertical="center" wrapText="1" readingOrder="1"/>
    </xf>
    <xf numFmtId="0" fontId="3" fillId="0" borderId="5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right" readingOrder="2"/>
    </xf>
    <xf numFmtId="0" fontId="3" fillId="0" borderId="5" xfId="0" applyFont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right" vertical="center" readingOrder="2"/>
    </xf>
    <xf numFmtId="0" fontId="3" fillId="0" borderId="7" xfId="0" applyFont="1" applyFill="1" applyBorder="1" applyAlignment="1">
      <alignment vertical="center" readingOrder="2"/>
    </xf>
    <xf numFmtId="0" fontId="3" fillId="0" borderId="0" xfId="0" applyFont="1" applyFill="1" applyBorder="1" applyAlignment="1">
      <alignment vertical="center" readingOrder="2"/>
    </xf>
    <xf numFmtId="0" fontId="3" fillId="0" borderId="0" xfId="0" applyFont="1" applyFill="1" applyBorder="1" applyAlignment="1">
      <alignment vertical="center" wrapText="1" readingOrder="1"/>
    </xf>
    <xf numFmtId="0" fontId="3" fillId="0" borderId="0" xfId="0" applyFont="1" applyFill="1" applyBorder="1" applyAlignment="1">
      <alignment horizontal="right" readingOrder="2"/>
    </xf>
    <xf numFmtId="0" fontId="3" fillId="0" borderId="5" xfId="0" applyFont="1" applyFill="1" applyBorder="1" applyAlignment="1">
      <alignment horizontal="right" vertical="center" readingOrder="2"/>
    </xf>
    <xf numFmtId="0" fontId="3" fillId="0" borderId="0" xfId="0" applyFont="1" applyFill="1" applyBorder="1" applyAlignment="1">
      <alignment horizontal="center" readingOrder="2"/>
    </xf>
    <xf numFmtId="0" fontId="3" fillId="0" borderId="0" xfId="0" applyFont="1" applyFill="1" applyBorder="1" applyAlignment="1">
      <alignment readingOrder="2"/>
    </xf>
    <xf numFmtId="0" fontId="3" fillId="0" borderId="0" xfId="0" applyFont="1" applyFill="1" applyBorder="1" applyAlignment="1">
      <alignment horizontal="left" vertical="center" wrapText="1" readingOrder="1"/>
    </xf>
    <xf numFmtId="0" fontId="2" fillId="0" borderId="0" xfId="0" applyFont="1" applyBorder="1" applyAlignment="1">
      <alignment vertical="center" wrapText="1" shrinkToFit="1" readingOrder="2"/>
    </xf>
    <xf numFmtId="0" fontId="3" fillId="0" borderId="0" xfId="0" applyFont="1" applyAlignment="1">
      <alignment vertical="center" wrapText="1" readingOrder="1"/>
    </xf>
    <xf numFmtId="0" fontId="2" fillId="0" borderId="0" xfId="0" applyFont="1" applyFill="1" applyAlignment="1">
      <alignment readingOrder="2"/>
    </xf>
    <xf numFmtId="0" fontId="2" fillId="0" borderId="0" xfId="0" applyFont="1" applyAlignment="1">
      <alignment horizontal="right" readingOrder="2"/>
    </xf>
    <xf numFmtId="0" fontId="3" fillId="0" borderId="0" xfId="0" applyFont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vertical="center" readingOrder="2"/>
    </xf>
    <xf numFmtId="0" fontId="3" fillId="0" borderId="5" xfId="0" applyFont="1" applyBorder="1" applyAlignment="1">
      <alignment horizontal="left" vertical="center" readingOrder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 vertical="center" readingOrder="1"/>
    </xf>
    <xf numFmtId="0" fontId="3" fillId="0" borderId="7" xfId="0" applyFont="1" applyFill="1" applyBorder="1" applyAlignment="1">
      <alignment horizontal="center" vertical="center"/>
    </xf>
    <xf numFmtId="0" fontId="0" fillId="0" borderId="0" xfId="0" applyFill="1" applyAlignment="1">
      <alignment horizontal="right" readingOrder="2"/>
    </xf>
    <xf numFmtId="0" fontId="0" fillId="0" borderId="0" xfId="0" applyFill="1" applyAlignment="1">
      <alignment readingOrder="2"/>
    </xf>
    <xf numFmtId="0" fontId="0" fillId="0" borderId="0" xfId="0" applyFill="1" applyBorder="1" applyAlignment="1">
      <alignment readingOrder="2"/>
    </xf>
    <xf numFmtId="0" fontId="0" fillId="0" borderId="0" xfId="0" applyFill="1" applyBorder="1" applyAlignment="1">
      <alignment horizontal="right" readingOrder="2"/>
    </xf>
    <xf numFmtId="0" fontId="2" fillId="0" borderId="0" xfId="0" applyFont="1" applyFill="1" applyBorder="1" applyAlignment="1">
      <alignment readingOrder="2"/>
    </xf>
    <xf numFmtId="0" fontId="3" fillId="0" borderId="1" xfId="0" applyFont="1" applyFill="1" applyBorder="1" applyAlignment="1">
      <alignment vertical="center" readingOrder="2"/>
    </xf>
    <xf numFmtId="0" fontId="6" fillId="0" borderId="0" xfId="8" applyFont="1"/>
    <xf numFmtId="0" fontId="3" fillId="3" borderId="3" xfId="8" applyFont="1" applyFill="1" applyBorder="1" applyAlignment="1">
      <alignment vertical="center" shrinkToFit="1" readingOrder="2"/>
    </xf>
    <xf numFmtId="0" fontId="3" fillId="3" borderId="3" xfId="8" applyFont="1" applyFill="1" applyBorder="1" applyAlignment="1">
      <alignment horizontal="right" vertical="center" indent="1"/>
    </xf>
    <xf numFmtId="0" fontId="3" fillId="3" borderId="3" xfId="8" applyFont="1" applyFill="1" applyBorder="1" applyAlignment="1">
      <alignment horizontal="left" vertical="center" wrapText="1" indent="1" readingOrder="1"/>
    </xf>
    <xf numFmtId="0" fontId="6" fillId="0" borderId="0" xfId="8" applyFont="1" applyAlignment="1">
      <alignment horizontal="right"/>
    </xf>
    <xf numFmtId="0" fontId="3" fillId="3" borderId="7" xfId="0" applyFont="1" applyFill="1" applyBorder="1" applyAlignment="1">
      <alignment horizontal="left" vertical="center" wrapText="1" readingOrder="1"/>
    </xf>
    <xf numFmtId="0" fontId="3" fillId="0" borderId="4" xfId="0" applyFont="1" applyBorder="1" applyAlignment="1">
      <alignment horizontal="right" vertical="center" indent="1"/>
    </xf>
    <xf numFmtId="0" fontId="6" fillId="2" borderId="0" xfId="8" applyFont="1" applyFill="1" applyAlignment="1">
      <alignment horizontal="right"/>
    </xf>
    <xf numFmtId="0" fontId="15" fillId="0" borderId="0" xfId="8" applyFont="1" applyAlignment="1">
      <alignment shrinkToFit="1" readingOrder="2"/>
    </xf>
    <xf numFmtId="0" fontId="24" fillId="0" borderId="0" xfId="8" applyFont="1" applyAlignment="1">
      <alignment horizontal="right" readingOrder="2"/>
    </xf>
    <xf numFmtId="0" fontId="3" fillId="3" borderId="23" xfId="8" applyFont="1" applyFill="1" applyBorder="1" applyAlignment="1">
      <alignment vertical="center"/>
    </xf>
    <xf numFmtId="0" fontId="11" fillId="0" borderId="0" xfId="8" applyFont="1" applyAlignment="1">
      <alignment horizontal="center" shrinkToFit="1" readingOrder="2"/>
    </xf>
    <xf numFmtId="0" fontId="4" fillId="0" borderId="0" xfId="8" applyFont="1" applyAlignment="1">
      <alignment horizontal="right"/>
    </xf>
    <xf numFmtId="0" fontId="3" fillId="0" borderId="5" xfId="0" applyFont="1" applyFill="1" applyBorder="1" applyAlignment="1">
      <alignment horizontal="right" vertical="center" wrapText="1"/>
    </xf>
    <xf numFmtId="0" fontId="3" fillId="0" borderId="0" xfId="0" applyFont="1" applyFill="1" applyBorder="1" applyAlignment="1">
      <alignment horizontal="right" vertical="center" wrapText="1" readingOrder="2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right" vertical="center" wrapText="1" readingOrder="2"/>
    </xf>
    <xf numFmtId="0" fontId="3" fillId="0" borderId="1" xfId="8" applyFont="1" applyBorder="1" applyAlignment="1">
      <alignment horizontal="left" vertical="center" wrapText="1" readingOrder="1"/>
    </xf>
    <xf numFmtId="0" fontId="3" fillId="0" borderId="0" xfId="0" applyFont="1" applyFill="1" applyBorder="1" applyAlignment="1">
      <alignment horizontal="righ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5" fillId="3" borderId="0" xfId="8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right" vertical="center" wrapText="1"/>
    </xf>
    <xf numFmtId="0" fontId="26" fillId="3" borderId="0" xfId="8" applyFont="1" applyFill="1" applyBorder="1" applyAlignment="1">
      <alignment horizontal="center" vertical="center"/>
    </xf>
    <xf numFmtId="0" fontId="26" fillId="3" borderId="0" xfId="8" applyFont="1" applyFill="1" applyBorder="1" applyAlignment="1">
      <alignment horizontal="center" vertical="center" readingOrder="2"/>
    </xf>
    <xf numFmtId="0" fontId="27" fillId="0" borderId="0" xfId="8" applyFont="1" applyFill="1" applyBorder="1" applyAlignment="1"/>
    <xf numFmtId="0" fontId="4" fillId="0" borderId="0" xfId="8" applyFont="1" applyAlignment="1">
      <alignment vertical="center" readingOrder="2"/>
    </xf>
    <xf numFmtId="0" fontId="3" fillId="0" borderId="23" xfId="8" applyFont="1" applyFill="1" applyBorder="1" applyAlignment="1">
      <alignment vertical="center"/>
    </xf>
    <xf numFmtId="0" fontId="4" fillId="0" borderId="0" xfId="8" applyFont="1" applyAlignment="1">
      <alignment horizontal="right" vertical="center" readingOrder="2"/>
    </xf>
    <xf numFmtId="0" fontId="19" fillId="0" borderId="7" xfId="8" applyFont="1" applyFill="1" applyBorder="1" applyAlignment="1">
      <alignment horizontal="right" vertical="center"/>
    </xf>
    <xf numFmtId="0" fontId="3" fillId="0" borderId="7" xfId="8" applyFont="1" applyFill="1" applyBorder="1" applyAlignment="1">
      <alignment horizontal="left" vertical="center"/>
    </xf>
    <xf numFmtId="0" fontId="6" fillId="0" borderId="0" xfId="8" applyFont="1" applyAlignment="1">
      <alignment horizontal="center" shrinkToFit="1" readingOrder="2"/>
    </xf>
    <xf numFmtId="0" fontId="8" fillId="0" borderId="5" xfId="8" applyFont="1" applyFill="1" applyBorder="1" applyAlignment="1">
      <alignment horizontal="center" vertical="center" wrapText="1" readingOrder="1"/>
    </xf>
    <xf numFmtId="0" fontId="8" fillId="0" borderId="7" xfId="8" applyFont="1" applyFill="1" applyBorder="1" applyAlignment="1">
      <alignment horizontal="center" vertical="center" wrapText="1" readingOrder="1"/>
    </xf>
    <xf numFmtId="0" fontId="8" fillId="0" borderId="5" xfId="8" applyFont="1" applyFill="1" applyBorder="1" applyAlignment="1">
      <alignment horizontal="center" vertical="center" wrapText="1"/>
    </xf>
    <xf numFmtId="0" fontId="3" fillId="3" borderId="0" xfId="8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left" vertical="center" wrapText="1" readingOrder="1"/>
    </xf>
    <xf numFmtId="0" fontId="3" fillId="0" borderId="7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right" vertical="center" readingOrder="2"/>
    </xf>
    <xf numFmtId="0" fontId="3" fillId="0" borderId="5" xfId="0" applyFont="1" applyFill="1" applyBorder="1" applyAlignment="1">
      <alignment horizontal="left" vertical="center" wrapText="1" readingOrder="2"/>
    </xf>
    <xf numFmtId="0" fontId="3" fillId="0" borderId="6" xfId="0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center" vertical="center" wrapText="1" readingOrder="1"/>
    </xf>
    <xf numFmtId="0" fontId="3" fillId="0" borderId="2" xfId="0" applyFont="1" applyFill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right" vertical="center" wrapText="1" readingOrder="2"/>
    </xf>
    <xf numFmtId="0" fontId="3" fillId="0" borderId="4" xfId="0" applyFont="1" applyFill="1" applyBorder="1" applyAlignment="1">
      <alignment horizontal="center" vertical="center" readingOrder="2"/>
    </xf>
    <xf numFmtId="0" fontId="3" fillId="0" borderId="8" xfId="0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left" vertical="center" wrapText="1" readingOrder="1"/>
    </xf>
    <xf numFmtId="0" fontId="3" fillId="0" borderId="4" xfId="0" applyFont="1" applyFill="1" applyBorder="1" applyAlignment="1">
      <alignment horizontal="right" vertical="center" readingOrder="2"/>
    </xf>
    <xf numFmtId="0" fontId="3" fillId="0" borderId="5" xfId="7" applyFont="1" applyFill="1" applyBorder="1" applyAlignment="1">
      <alignment horizontal="left" vertical="center" wrapText="1" readingOrder="1"/>
    </xf>
    <xf numFmtId="0" fontId="19" fillId="3" borderId="0" xfId="8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 shrinkToFit="1" readingOrder="2"/>
    </xf>
    <xf numFmtId="0" fontId="8" fillId="0" borderId="5" xfId="0" applyFont="1" applyFill="1" applyBorder="1" applyAlignment="1">
      <alignment horizontal="center" vertical="center" wrapText="1" readingOrder="1"/>
    </xf>
    <xf numFmtId="0" fontId="8" fillId="0" borderId="4" xfId="0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center" vertical="center" wrapText="1" readingOrder="2"/>
    </xf>
    <xf numFmtId="0" fontId="8" fillId="0" borderId="0" xfId="0" applyFont="1" applyBorder="1" applyAlignment="1">
      <alignment horizontal="right" readingOrder="2"/>
    </xf>
    <xf numFmtId="0" fontId="3" fillId="0" borderId="5" xfId="7" applyFont="1" applyFill="1" applyBorder="1" applyAlignment="1">
      <alignment horizontal="right" vertical="center" readingOrder="2"/>
    </xf>
    <xf numFmtId="0" fontId="3" fillId="0" borderId="4" xfId="0" applyFont="1" applyFill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vertical="center" wrapText="1" shrinkToFit="1" readingOrder="1"/>
    </xf>
    <xf numFmtId="0" fontId="3" fillId="0" borderId="23" xfId="0" applyFont="1" applyFill="1" applyBorder="1" applyAlignment="1">
      <alignment horizontal="right" vertical="center" indent="1" readingOrder="2"/>
    </xf>
    <xf numFmtId="0" fontId="3" fillId="0" borderId="7" xfId="0" applyFont="1" applyFill="1" applyBorder="1" applyAlignment="1">
      <alignment horizontal="right" vertical="center" indent="1" readingOrder="2"/>
    </xf>
    <xf numFmtId="0" fontId="6" fillId="8" borderId="0" xfId="0" applyFont="1" applyFill="1" applyBorder="1" applyAlignment="1">
      <alignment shrinkToFit="1" readingOrder="2"/>
    </xf>
    <xf numFmtId="0" fontId="8" fillId="0" borderId="4" xfId="0" applyFont="1" applyBorder="1" applyAlignment="1">
      <alignment horizontal="center" vertical="center" wrapText="1" readingOrder="2"/>
    </xf>
    <xf numFmtId="0" fontId="8" fillId="0" borderId="13" xfId="0" applyFont="1" applyBorder="1" applyAlignment="1">
      <alignment horizontal="center" vertical="center" wrapText="1" readingOrder="2"/>
    </xf>
    <xf numFmtId="0" fontId="3" fillId="0" borderId="22" xfId="0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 readingOrder="2"/>
    </xf>
    <xf numFmtId="0" fontId="3" fillId="0" borderId="22" xfId="0" applyFont="1" applyFill="1" applyBorder="1" applyAlignment="1">
      <alignment horizontal="right" vertical="center" indent="1"/>
    </xf>
    <xf numFmtId="0" fontId="3" fillId="0" borderId="22" xfId="0" applyFont="1" applyFill="1" applyBorder="1" applyAlignment="1">
      <alignment horizontal="center" vertical="center" wrapText="1" readingOrder="1"/>
    </xf>
    <xf numFmtId="0" fontId="3" fillId="0" borderId="22" xfId="0" applyFont="1" applyFill="1" applyBorder="1" applyAlignment="1">
      <alignment horizontal="center" vertical="center" wrapText="1" readingOrder="2"/>
    </xf>
    <xf numFmtId="0" fontId="3" fillId="0" borderId="0" xfId="0" applyFont="1" applyBorder="1" applyAlignment="1">
      <alignment horizontal="left" vertical="center" wrapText="1" readingOrder="2"/>
    </xf>
    <xf numFmtId="0" fontId="3" fillId="0" borderId="7" xfId="0" applyFont="1" applyFill="1" applyBorder="1" applyAlignment="1">
      <alignment vertical="center" readingOrder="1"/>
    </xf>
    <xf numFmtId="0" fontId="8" fillId="0" borderId="8" xfId="0" applyFont="1" applyFill="1" applyBorder="1" applyAlignment="1">
      <alignment horizontal="center" vertical="center" wrapText="1" readingOrder="1"/>
    </xf>
    <xf numFmtId="0" fontId="3" fillId="0" borderId="8" xfId="0" applyFont="1" applyBorder="1" applyAlignment="1">
      <alignment horizontal="center" vertical="center" wrapText="1" readingOrder="2"/>
    </xf>
    <xf numFmtId="0" fontId="3" fillId="0" borderId="22" xfId="0" applyFont="1" applyFill="1" applyBorder="1" applyAlignment="1">
      <alignment horizontal="right" vertical="center" wrapText="1" readingOrder="2"/>
    </xf>
    <xf numFmtId="0" fontId="3" fillId="0" borderId="8" xfId="0" applyFont="1" applyFill="1" applyBorder="1" applyAlignment="1">
      <alignment horizontal="right" vertical="center" wrapText="1" readingOrder="2"/>
    </xf>
    <xf numFmtId="0" fontId="19" fillId="3" borderId="5" xfId="8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right" vertical="center" wrapText="1"/>
    </xf>
    <xf numFmtId="0" fontId="3" fillId="0" borderId="6" xfId="0" applyFont="1" applyFill="1" applyBorder="1" applyAlignment="1">
      <alignment horizontal="right" vertical="center" wrapText="1" readingOrder="2"/>
    </xf>
    <xf numFmtId="0" fontId="3" fillId="0" borderId="22" xfId="0" applyFont="1" applyFill="1" applyBorder="1" applyAlignment="1">
      <alignment horizontal="right" vertical="center" wrapText="1"/>
    </xf>
    <xf numFmtId="0" fontId="8" fillId="0" borderId="4" xfId="0" applyFont="1" applyBorder="1" applyAlignment="1">
      <alignment horizontal="right" vertical="center" readingOrder="2"/>
    </xf>
    <xf numFmtId="0" fontId="8" fillId="0" borderId="5" xfId="0" applyFont="1" applyBorder="1" applyAlignment="1">
      <alignment horizontal="right" vertical="center" readingOrder="2"/>
    </xf>
    <xf numFmtId="0" fontId="8" fillId="0" borderId="0" xfId="0" applyFont="1" applyFill="1" applyBorder="1" applyAlignment="1">
      <alignment shrinkToFit="1" readingOrder="2"/>
    </xf>
    <xf numFmtId="0" fontId="8" fillId="0" borderId="5" xfId="8" applyFont="1" applyFill="1" applyBorder="1" applyAlignment="1">
      <alignment horizontal="center" vertical="center" wrapText="1" readingOrder="1"/>
    </xf>
    <xf numFmtId="0" fontId="3" fillId="0" borderId="6" xfId="8" applyFont="1" applyFill="1" applyBorder="1" applyAlignment="1">
      <alignment horizontal="center" vertical="center" readingOrder="2"/>
    </xf>
    <xf numFmtId="0" fontId="3" fillId="0" borderId="6" xfId="8" applyFont="1" applyFill="1" applyBorder="1" applyAlignment="1">
      <alignment horizontal="center" vertical="center" wrapText="1" readingOrder="2"/>
    </xf>
    <xf numFmtId="0" fontId="8" fillId="0" borderId="6" xfId="8" applyFont="1" applyBorder="1" applyAlignment="1">
      <alignment horizontal="center" vertical="center" wrapText="1" readingOrder="1"/>
    </xf>
    <xf numFmtId="0" fontId="2" fillId="0" borderId="1" xfId="7" applyFont="1" applyFill="1" applyBorder="1" applyAlignment="1">
      <alignment horizontal="left" vertical="center" wrapText="1" readingOrder="1"/>
    </xf>
    <xf numFmtId="0" fontId="3" fillId="0" borderId="6" xfId="7" applyFont="1" applyFill="1" applyBorder="1" applyAlignment="1">
      <alignment horizontal="center" vertical="center" wrapText="1" readingOrder="2"/>
    </xf>
    <xf numFmtId="0" fontId="3" fillId="0" borderId="4" xfId="0" applyFont="1" applyFill="1" applyBorder="1" applyAlignment="1">
      <alignment horizontal="center" vertical="center" wrapText="1" readingOrder="2"/>
    </xf>
    <xf numFmtId="0" fontId="3" fillId="0" borderId="5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readingOrder="2"/>
    </xf>
    <xf numFmtId="0" fontId="8" fillId="3" borderId="5" xfId="8" applyFont="1" applyFill="1" applyBorder="1" applyAlignment="1">
      <alignment horizontal="center" vertical="center" wrapText="1" readingOrder="1"/>
    </xf>
    <xf numFmtId="0" fontId="2" fillId="0" borderId="1" xfId="8" applyFont="1" applyBorder="1" applyAlignment="1">
      <alignment vertical="center" readingOrder="2"/>
    </xf>
    <xf numFmtId="0" fontId="3" fillId="3" borderId="5" xfId="8" applyFont="1" applyFill="1" applyBorder="1" applyAlignment="1">
      <alignment horizontal="center" vertical="center" wrapText="1" shrinkToFit="1" readingOrder="2"/>
    </xf>
    <xf numFmtId="0" fontId="3" fillId="3" borderId="4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3" fillId="0" borderId="0" xfId="7" applyFont="1" applyFill="1" applyBorder="1" applyAlignment="1">
      <alignment horizontal="center" vertical="center" readingOrder="2"/>
    </xf>
    <xf numFmtId="0" fontId="8" fillId="0" borderId="5" xfId="7" applyFont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5" xfId="7" applyFont="1" applyBorder="1" applyAlignment="1">
      <alignment horizontal="left" vertical="center" wrapText="1" readingOrder="1"/>
    </xf>
    <xf numFmtId="0" fontId="3" fillId="0" borderId="4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left" vertical="center" wrapText="1" readingOrder="1"/>
    </xf>
    <xf numFmtId="0" fontId="8" fillId="0" borderId="5" xfId="7" applyFont="1" applyBorder="1" applyAlignment="1">
      <alignment horizontal="left" vertical="center" wrapText="1" readingOrder="1"/>
    </xf>
    <xf numFmtId="0" fontId="8" fillId="0" borderId="5" xfId="7" applyFont="1" applyFill="1" applyBorder="1" applyAlignment="1">
      <alignment horizontal="left" vertical="center" wrapText="1" readingOrder="1"/>
    </xf>
    <xf numFmtId="0" fontId="8" fillId="0" borderId="5" xfId="8" applyFont="1" applyBorder="1" applyAlignment="1">
      <alignment horizontal="left" vertical="center" wrapText="1" readingOrder="1"/>
    </xf>
    <xf numFmtId="0" fontId="8" fillId="3" borderId="5" xfId="0" applyFont="1" applyFill="1" applyBorder="1" applyAlignment="1">
      <alignment horizontal="center" vertical="center" wrapText="1" readingOrder="1"/>
    </xf>
    <xf numFmtId="0" fontId="8" fillId="0" borderId="5" xfId="8" applyFont="1" applyBorder="1" applyAlignment="1">
      <alignment vertical="center" wrapText="1" readingOrder="1"/>
    </xf>
    <xf numFmtId="0" fontId="3" fillId="0" borderId="5" xfId="8" applyFont="1" applyBorder="1" applyAlignment="1">
      <alignment horizontal="left" vertical="center" wrapText="1" readingOrder="1"/>
    </xf>
    <xf numFmtId="0" fontId="8" fillId="2" borderId="5" xfId="8" applyFont="1" applyFill="1" applyBorder="1" applyAlignment="1">
      <alignment vertical="center" wrapText="1" readingOrder="1"/>
    </xf>
    <xf numFmtId="0" fontId="8" fillId="2" borderId="4" xfId="8" applyFont="1" applyFill="1" applyBorder="1" applyAlignment="1">
      <alignment vertical="center" wrapText="1" readingOrder="1"/>
    </xf>
    <xf numFmtId="0" fontId="3" fillId="0" borderId="5" xfId="7" applyFont="1" applyFill="1" applyBorder="1" applyAlignment="1">
      <alignment horizontal="right" vertical="center" readingOrder="2"/>
    </xf>
    <xf numFmtId="0" fontId="8" fillId="0" borderId="6" xfId="8" applyFont="1" applyFill="1" applyBorder="1" applyAlignment="1">
      <alignment horizontal="left" vertical="center" wrapText="1" readingOrder="1"/>
    </xf>
    <xf numFmtId="0" fontId="8" fillId="3" borderId="22" xfId="8" applyFont="1" applyFill="1" applyBorder="1" applyAlignment="1">
      <alignment horizontal="center" vertical="center" wrapText="1"/>
    </xf>
    <xf numFmtId="0" fontId="8" fillId="0" borderId="5" xfId="8" applyFont="1" applyBorder="1" applyAlignment="1">
      <alignment horizontal="center" vertical="center" wrapText="1" readingOrder="1"/>
    </xf>
    <xf numFmtId="0" fontId="8" fillId="0" borderId="4" xfId="8" applyFont="1" applyBorder="1" applyAlignment="1">
      <alignment horizontal="center" vertical="center" wrapText="1" readingOrder="1"/>
    </xf>
    <xf numFmtId="0" fontId="8" fillId="0" borderId="5" xfId="7" applyFont="1" applyBorder="1" applyAlignment="1">
      <alignment horizontal="center" vertical="center" wrapText="1" readingOrder="1"/>
    </xf>
    <xf numFmtId="0" fontId="8" fillId="0" borderId="22" xfId="7" applyFont="1" applyBorder="1" applyAlignment="1">
      <alignment horizontal="center" vertical="center" wrapText="1" readingOrder="1"/>
    </xf>
    <xf numFmtId="0" fontId="3" fillId="0" borderId="5" xfId="7" applyFont="1" applyBorder="1" applyAlignment="1">
      <alignment horizontal="left" vertical="center" wrapText="1" readingOrder="1"/>
    </xf>
    <xf numFmtId="0" fontId="8" fillId="0" borderId="5" xfId="7" applyFont="1" applyBorder="1" applyAlignment="1">
      <alignment horizontal="left" vertical="center" wrapText="1" readingOrder="1"/>
    </xf>
    <xf numFmtId="0" fontId="8" fillId="3" borderId="5" xfId="0" applyFont="1" applyFill="1" applyBorder="1" applyAlignment="1">
      <alignment horizontal="left" vertical="center" wrapText="1" readingOrder="1"/>
    </xf>
    <xf numFmtId="0" fontId="8" fillId="0" borderId="5" xfId="8" applyFont="1" applyBorder="1" applyAlignment="1">
      <alignment horizontal="left" vertical="center" wrapText="1" readingOrder="1"/>
    </xf>
    <xf numFmtId="0" fontId="8" fillId="0" borderId="5" xfId="8" applyFont="1" applyBorder="1" applyAlignment="1">
      <alignment horizontal="center" vertical="center" readingOrder="2"/>
    </xf>
    <xf numFmtId="0" fontId="3" fillId="0" borderId="5" xfId="8" applyFont="1" applyBorder="1" applyAlignment="1">
      <alignment horizontal="left" vertical="center" wrapText="1" readingOrder="1"/>
    </xf>
    <xf numFmtId="0" fontId="2" fillId="3" borderId="0" xfId="7" applyFont="1" applyFill="1" applyBorder="1" applyAlignment="1">
      <alignment vertical="center" wrapText="1" readingOrder="1"/>
    </xf>
    <xf numFmtId="0" fontId="3" fillId="0" borderId="3" xfId="8" applyFont="1" applyBorder="1" applyAlignment="1">
      <alignment horizontal="left" vertical="center" wrapText="1" readingOrder="2"/>
    </xf>
    <xf numFmtId="0" fontId="8" fillId="3" borderId="5" xfId="0" applyFont="1" applyFill="1" applyBorder="1" applyAlignment="1">
      <alignment vertical="center" wrapText="1" readingOrder="1"/>
    </xf>
    <xf numFmtId="0" fontId="3" fillId="3" borderId="8" xfId="8" applyFont="1" applyFill="1" applyBorder="1" applyAlignment="1">
      <alignment horizontal="center" vertical="center" shrinkToFit="1" readingOrder="2"/>
    </xf>
    <xf numFmtId="0" fontId="8" fillId="3" borderId="5" xfId="7" applyFont="1" applyFill="1" applyBorder="1" applyAlignment="1">
      <alignment horizontal="left" vertical="center" wrapText="1" readingOrder="1"/>
    </xf>
    <xf numFmtId="0" fontId="8" fillId="0" borderId="22" xfId="7" applyFont="1" applyFill="1" applyBorder="1" applyAlignment="1">
      <alignment horizontal="left" vertical="center" wrapText="1" readingOrder="1"/>
    </xf>
    <xf numFmtId="0" fontId="8" fillId="3" borderId="0" xfId="8" applyFont="1" applyFill="1" applyBorder="1" applyAlignment="1">
      <alignment vertical="center" wrapText="1" readingOrder="1"/>
    </xf>
    <xf numFmtId="0" fontId="3" fillId="3" borderId="8" xfId="8" applyFont="1" applyFill="1" applyBorder="1" applyAlignment="1">
      <alignment vertical="center" readingOrder="2"/>
    </xf>
    <xf numFmtId="0" fontId="3" fillId="0" borderId="6" xfId="7" applyFont="1" applyBorder="1" applyAlignment="1">
      <alignment horizontal="left" vertical="center" wrapText="1" readingOrder="1"/>
    </xf>
    <xf numFmtId="0" fontId="2" fillId="0" borderId="0" xfId="8" applyFont="1" applyBorder="1" applyAlignment="1">
      <alignment horizontal="right" vertical="center" readingOrder="2"/>
    </xf>
    <xf numFmtId="0" fontId="3" fillId="0" borderId="0" xfId="8" applyFont="1" applyFill="1" applyBorder="1" applyAlignment="1">
      <alignment horizontal="center" vertical="center" wrapText="1" readingOrder="2"/>
    </xf>
    <xf numFmtId="0" fontId="2" fillId="0" borderId="1" xfId="8" applyFont="1" applyBorder="1" applyAlignment="1">
      <alignment horizontal="left" vertical="center" wrapText="1" readingOrder="1"/>
    </xf>
    <xf numFmtId="0" fontId="2" fillId="0" borderId="1" xfId="8" applyFont="1" applyBorder="1" applyAlignment="1">
      <alignment vertical="center" readingOrder="2"/>
    </xf>
    <xf numFmtId="0" fontId="2" fillId="0" borderId="1" xfId="7" applyFont="1" applyFill="1" applyBorder="1" applyAlignment="1">
      <alignment horizontal="left" vertical="center" wrapText="1" readingOrder="1"/>
    </xf>
    <xf numFmtId="0" fontId="2" fillId="0" borderId="1" xfId="7" applyFont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2" fillId="0" borderId="1" xfId="8" applyFont="1" applyBorder="1" applyAlignment="1">
      <alignment horizontal="left" vertical="center" readingOrder="1"/>
    </xf>
    <xf numFmtId="0" fontId="2" fillId="0" borderId="1" xfId="0" applyFont="1" applyBorder="1" applyAlignment="1">
      <alignment horizontal="left" vertical="center" wrapText="1" readingOrder="1"/>
    </xf>
    <xf numFmtId="0" fontId="2" fillId="0" borderId="1" xfId="8" applyFont="1" applyBorder="1" applyAlignment="1">
      <alignment vertical="center" wrapText="1" readingOrder="1"/>
    </xf>
    <xf numFmtId="0" fontId="2" fillId="3" borderId="1" xfId="7" applyFont="1" applyFill="1" applyBorder="1" applyAlignment="1">
      <alignment horizontal="right" vertical="center" readingOrder="2"/>
    </xf>
    <xf numFmtId="0" fontId="8" fillId="0" borderId="5" xfId="7" applyFont="1" applyBorder="1" applyAlignment="1">
      <alignment horizontal="center" vertical="center" wrapText="1" readingOrder="1"/>
    </xf>
    <xf numFmtId="0" fontId="8" fillId="2" borderId="5" xfId="7" applyFont="1" applyFill="1" applyBorder="1" applyAlignment="1">
      <alignment horizontal="center" vertical="center" wrapText="1" readingOrder="1"/>
    </xf>
    <xf numFmtId="0" fontId="8" fillId="0" borderId="5" xfId="7" applyFont="1" applyFill="1" applyBorder="1" applyAlignment="1">
      <alignment horizontal="center" vertical="center" wrapText="1" readingOrder="1"/>
    </xf>
    <xf numFmtId="0" fontId="2" fillId="0" borderId="0" xfId="7" applyFont="1" applyFill="1" applyBorder="1" applyAlignment="1">
      <alignment horizontal="right" vertical="center" readingOrder="2"/>
    </xf>
    <xf numFmtId="0" fontId="6" fillId="0" borderId="0" xfId="7" applyFont="1" applyBorder="1" applyAlignment="1">
      <alignment horizontal="right" readingOrder="2"/>
    </xf>
    <xf numFmtId="0" fontId="8" fillId="3" borderId="5" xfId="8" applyFont="1" applyFill="1" applyBorder="1" applyAlignment="1">
      <alignment horizontal="center" vertical="center" wrapText="1" readingOrder="1"/>
    </xf>
    <xf numFmtId="0" fontId="8" fillId="0" borderId="5" xfId="8" applyFont="1" applyFill="1" applyBorder="1" applyAlignment="1">
      <alignment horizontal="center" vertical="center" wrapText="1" readingOrder="1"/>
    </xf>
    <xf numFmtId="0" fontId="8" fillId="0" borderId="20" xfId="8" applyFont="1" applyFill="1" applyBorder="1" applyAlignment="1">
      <alignment horizontal="center" vertical="center" wrapText="1" readingOrder="1"/>
    </xf>
    <xf numFmtId="0" fontId="8" fillId="0" borderId="22" xfId="0" applyFont="1" applyFill="1" applyBorder="1" applyAlignment="1">
      <alignment horizontal="center" vertical="center" wrapText="1" readingOrder="1"/>
    </xf>
    <xf numFmtId="0" fontId="8" fillId="0" borderId="4" xfId="0" applyFont="1" applyFill="1" applyBorder="1" applyAlignment="1">
      <alignment horizontal="center" vertical="center" wrapText="1" readingOrder="1"/>
    </xf>
    <xf numFmtId="0" fontId="8" fillId="0" borderId="0" xfId="8" applyFont="1" applyBorder="1" applyAlignment="1">
      <alignment vertical="center" wrapText="1" readingOrder="1"/>
    </xf>
    <xf numFmtId="0" fontId="0" fillId="0" borderId="0" xfId="0"/>
    <xf numFmtId="0" fontId="8" fillId="0" borderId="6" xfId="8" applyFont="1" applyBorder="1" applyAlignment="1">
      <alignment vertical="center" wrapText="1" readingOrder="1"/>
    </xf>
    <xf numFmtId="0" fontId="8" fillId="0" borderId="7" xfId="0" applyFont="1" applyFill="1" applyBorder="1" applyAlignment="1">
      <alignment horizontal="left" vertical="center"/>
    </xf>
    <xf numFmtId="0" fontId="8" fillId="0" borderId="23" xfId="7" applyFont="1" applyFill="1" applyBorder="1" applyAlignment="1">
      <alignment vertical="center" wrapText="1" readingOrder="1"/>
    </xf>
    <xf numFmtId="0" fontId="8" fillId="0" borderId="0" xfId="7" applyFont="1" applyBorder="1" applyAlignment="1">
      <alignment vertical="center" wrapText="1" readingOrder="2"/>
    </xf>
    <xf numFmtId="0" fontId="1" fillId="0" borderId="5" xfId="0" applyFont="1" applyFill="1" applyBorder="1" applyAlignment="1">
      <alignment horizontal="center" vertical="center" wrapText="1" readingOrder="1"/>
    </xf>
    <xf numFmtId="0" fontId="8" fillId="0" borderId="0" xfId="8" applyFont="1" applyFill="1" applyBorder="1" applyAlignment="1">
      <alignment horizontal="center" vertical="center" wrapText="1" readingOrder="2"/>
    </xf>
    <xf numFmtId="0" fontId="3" fillId="0" borderId="2" xfId="8" applyFont="1" applyFill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2" xfId="8" applyFont="1" applyFill="1" applyBorder="1" applyAlignment="1">
      <alignment horizontal="center" vertical="center" readingOrder="2"/>
    </xf>
    <xf numFmtId="0" fontId="29" fillId="0" borderId="0" xfId="0" applyFont="1" applyAlignment="1">
      <alignment horizontal="center" readingOrder="2"/>
    </xf>
    <xf numFmtId="0" fontId="29" fillId="0" borderId="0" xfId="0" applyFont="1" applyAlignment="1">
      <alignment readingOrder="2"/>
    </xf>
    <xf numFmtId="0" fontId="8" fillId="0" borderId="5" xfId="7" applyFont="1" applyBorder="1" applyAlignment="1">
      <alignment horizontal="center" vertical="center" wrapText="1" readingOrder="1"/>
    </xf>
    <xf numFmtId="0" fontId="3" fillId="3" borderId="5" xfId="7" applyFont="1" applyFill="1" applyBorder="1" applyAlignment="1">
      <alignment horizontal="center" vertical="center" readingOrder="2"/>
    </xf>
    <xf numFmtId="0" fontId="8" fillId="3" borderId="0" xfId="8" applyFont="1" applyFill="1" applyBorder="1" applyAlignment="1">
      <alignment horizontal="center" vertical="center" textRotation="90" wrapText="1" shrinkToFit="1" readingOrder="2"/>
    </xf>
    <xf numFmtId="0" fontId="8" fillId="0" borderId="2" xfId="0" applyFont="1" applyBorder="1" applyAlignment="1">
      <alignment horizontal="center" vertical="center" wrapText="1" readingOrder="1"/>
    </xf>
    <xf numFmtId="0" fontId="3" fillId="3" borderId="2" xfId="7" applyFont="1" applyFill="1" applyBorder="1" applyAlignment="1">
      <alignment vertical="center"/>
    </xf>
    <xf numFmtId="0" fontId="8" fillId="0" borderId="2" xfId="7" applyFont="1" applyFill="1" applyBorder="1" applyAlignment="1">
      <alignment horizontal="left" vertical="center" wrapText="1" readingOrder="1"/>
    </xf>
    <xf numFmtId="0" fontId="3" fillId="3" borderId="0" xfId="7" applyFont="1" applyFill="1" applyBorder="1" applyAlignment="1">
      <alignment vertical="center" readingOrder="2"/>
    </xf>
    <xf numFmtId="0" fontId="8" fillId="0" borderId="0" xfId="7" applyFont="1" applyBorder="1" applyAlignment="1">
      <alignment horizontal="left" vertical="center" wrapText="1" readingOrder="1"/>
    </xf>
    <xf numFmtId="0" fontId="3" fillId="3" borderId="6" xfId="7" applyFont="1" applyFill="1" applyBorder="1" applyAlignment="1">
      <alignment horizontal="center" readingOrder="2"/>
    </xf>
    <xf numFmtId="0" fontId="8" fillId="0" borderId="6" xfId="7" applyFont="1" applyBorder="1" applyAlignment="1">
      <alignment horizontal="left" vertical="center" wrapText="1" readingOrder="1"/>
    </xf>
    <xf numFmtId="0" fontId="3" fillId="3" borderId="7" xfId="8" applyFont="1" applyFill="1" applyBorder="1" applyAlignment="1">
      <alignment horizontal="right" vertical="center" wrapText="1" readingOrder="2"/>
    </xf>
    <xf numFmtId="0" fontId="3" fillId="3" borderId="7" xfId="8" applyFont="1" applyFill="1" applyBorder="1" applyAlignment="1">
      <alignment horizontal="left" vertical="center"/>
    </xf>
    <xf numFmtId="0" fontId="8" fillId="2" borderId="8" xfId="8" applyFont="1" applyFill="1" applyBorder="1" applyAlignment="1">
      <alignment vertical="center" wrapText="1" readingOrder="1"/>
    </xf>
    <xf numFmtId="0" fontId="8" fillId="0" borderId="0" xfId="7" applyFont="1" applyFill="1" applyBorder="1" applyAlignment="1">
      <alignment horizontal="center" vertical="center" wrapText="1" readingOrder="1"/>
    </xf>
    <xf numFmtId="0" fontId="6" fillId="3" borderId="16" xfId="8" applyFont="1" applyFill="1" applyBorder="1" applyAlignment="1">
      <alignment horizontal="left" vertical="center" wrapText="1" readingOrder="1"/>
    </xf>
    <xf numFmtId="0" fontId="3" fillId="3" borderId="7" xfId="7" applyFont="1" applyFill="1" applyBorder="1" applyAlignment="1">
      <alignment vertical="center" wrapText="1" readingOrder="1"/>
    </xf>
    <xf numFmtId="0" fontId="3" fillId="3" borderId="7" xfId="8" applyFont="1" applyFill="1" applyBorder="1" applyAlignment="1">
      <alignment vertical="center" wrapText="1" readingOrder="1"/>
    </xf>
    <xf numFmtId="0" fontId="3" fillId="0" borderId="8" xfId="8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right" vertical="center" readingOrder="2"/>
    </xf>
    <xf numFmtId="0" fontId="8" fillId="0" borderId="5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center" vertical="center" shrinkToFit="1" readingOrder="2"/>
    </xf>
    <xf numFmtId="0" fontId="3" fillId="0" borderId="5" xfId="0" applyFont="1" applyFill="1" applyBorder="1" applyAlignment="1">
      <alignment horizontal="right" vertical="center" readingOrder="2"/>
    </xf>
    <xf numFmtId="0" fontId="8" fillId="0" borderId="5" xfId="0" applyFont="1" applyBorder="1" applyAlignment="1">
      <alignment horizontal="center" vertical="center" wrapText="1" readingOrder="1"/>
    </xf>
    <xf numFmtId="0" fontId="3" fillId="3" borderId="4" xfId="8" applyFont="1" applyFill="1" applyBorder="1" applyAlignment="1">
      <alignment horizontal="center" vertical="center" wrapText="1" readingOrder="2"/>
    </xf>
    <xf numFmtId="0" fontId="3" fillId="3" borderId="5" xfId="8" applyFont="1" applyFill="1" applyBorder="1" applyAlignment="1">
      <alignment horizontal="right" vertical="center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3" fillId="0" borderId="5" xfId="8" applyFont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readingOrder="2"/>
    </xf>
    <xf numFmtId="0" fontId="3" fillId="0" borderId="6" xfId="7" applyFont="1" applyFill="1" applyBorder="1" applyAlignment="1">
      <alignment horizontal="center" vertical="center"/>
    </xf>
    <xf numFmtId="0" fontId="2" fillId="0" borderId="0" xfId="8" applyFont="1" applyFill="1" applyBorder="1" applyAlignment="1">
      <alignment horizontal="center" vertical="center" readingOrder="2"/>
    </xf>
    <xf numFmtId="0" fontId="3" fillId="0" borderId="7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readingOrder="2"/>
    </xf>
    <xf numFmtId="0" fontId="2" fillId="0" borderId="0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readingOrder="2"/>
    </xf>
    <xf numFmtId="0" fontId="3" fillId="3" borderId="5" xfId="8" applyFont="1" applyFill="1" applyBorder="1" applyAlignment="1">
      <alignment horizontal="right" vertical="center" readingOrder="2"/>
    </xf>
    <xf numFmtId="0" fontId="2" fillId="0" borderId="0" xfId="8" applyFont="1" applyFill="1" applyBorder="1" applyAlignment="1">
      <alignment horizontal="center" vertical="center" readingOrder="2"/>
    </xf>
    <xf numFmtId="0" fontId="2" fillId="0" borderId="0" xfId="8" applyFont="1" applyFill="1" applyBorder="1" applyAlignment="1">
      <alignment horizontal="center" vertical="center" wrapText="1" readingOrder="2"/>
    </xf>
    <xf numFmtId="0" fontId="3" fillId="0" borderId="0" xfId="8" applyFont="1" applyFill="1" applyBorder="1" applyAlignment="1">
      <alignment horizontal="center" vertical="center" wrapText="1" readingOrder="2"/>
    </xf>
    <xf numFmtId="0" fontId="3" fillId="0" borderId="0" xfId="8" applyFont="1" applyFill="1" applyBorder="1" applyAlignment="1">
      <alignment horizontal="center" vertical="center" readingOrder="2"/>
    </xf>
    <xf numFmtId="0" fontId="8" fillId="0" borderId="5" xfId="8" applyFont="1" applyFill="1" applyBorder="1" applyAlignment="1">
      <alignment horizontal="center" vertical="center" wrapText="1" readingOrder="1"/>
    </xf>
    <xf numFmtId="0" fontId="8" fillId="0" borderId="6" xfId="8" applyFont="1" applyFill="1" applyBorder="1" applyAlignment="1">
      <alignment horizontal="center" vertical="center" wrapText="1" readingOrder="1"/>
    </xf>
    <xf numFmtId="0" fontId="3" fillId="0" borderId="6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center" vertical="center" readingOrder="2"/>
    </xf>
    <xf numFmtId="0" fontId="3" fillId="0" borderId="8" xfId="8" applyFont="1" applyFill="1" applyBorder="1" applyAlignment="1">
      <alignment horizontal="center" vertical="center" shrinkToFit="1" readingOrder="2"/>
    </xf>
    <xf numFmtId="0" fontId="3" fillId="0" borderId="1" xfId="8" applyFont="1" applyFill="1" applyBorder="1" applyAlignment="1">
      <alignment horizontal="center" vertical="center" readingOrder="2"/>
    </xf>
    <xf numFmtId="0" fontId="3" fillId="0" borderId="6" xfId="8" applyFont="1" applyFill="1" applyBorder="1" applyAlignment="1">
      <alignment horizontal="center" vertical="center" wrapText="1" readingOrder="2"/>
    </xf>
    <xf numFmtId="0" fontId="8" fillId="0" borderId="0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center" vertical="center" shrinkToFit="1" readingOrder="2"/>
    </xf>
    <xf numFmtId="0" fontId="8" fillId="0" borderId="0" xfId="8" applyFont="1" applyFill="1" applyBorder="1" applyAlignment="1">
      <alignment horizontal="center" vertical="center" wrapText="1" readingOrder="1"/>
    </xf>
    <xf numFmtId="0" fontId="8" fillId="0" borderId="8" xfId="8" applyFont="1" applyFill="1" applyBorder="1" applyAlignment="1">
      <alignment horizontal="center" vertical="center" wrapText="1" readingOrder="1"/>
    </xf>
    <xf numFmtId="0" fontId="8" fillId="0" borderId="0" xfId="8" applyFont="1" applyBorder="1" applyAlignment="1">
      <alignment horizontal="center" vertical="center" wrapText="1" readingOrder="1"/>
    </xf>
    <xf numFmtId="0" fontId="8" fillId="0" borderId="0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center" vertical="center" wrapText="1" readingOrder="2"/>
    </xf>
    <xf numFmtId="0" fontId="8" fillId="0" borderId="5" xfId="8" applyFont="1" applyFill="1" applyBorder="1" applyAlignment="1">
      <alignment horizontal="center" vertical="center" wrapText="1" readingOrder="2"/>
    </xf>
    <xf numFmtId="0" fontId="8" fillId="0" borderId="5" xfId="8" applyFont="1" applyBorder="1" applyAlignment="1">
      <alignment horizontal="center" vertical="center" wrapText="1" readingOrder="1"/>
    </xf>
    <xf numFmtId="0" fontId="3" fillId="0" borderId="4" xfId="8" applyFont="1" applyFill="1" applyBorder="1" applyAlignment="1">
      <alignment horizontal="center" vertical="center" wrapText="1" readingOrder="2"/>
    </xf>
    <xf numFmtId="0" fontId="8" fillId="0" borderId="4" xfId="8" applyFont="1" applyBorder="1" applyAlignment="1">
      <alignment horizontal="center" vertical="center" wrapText="1" readingOrder="1"/>
    </xf>
    <xf numFmtId="0" fontId="3" fillId="0" borderId="0" xfId="8" applyFont="1" applyBorder="1" applyAlignment="1">
      <alignment horizontal="center" vertical="center" wrapText="1" readingOrder="1"/>
    </xf>
    <xf numFmtId="0" fontId="8" fillId="0" borderId="5" xfId="8" applyFont="1" applyBorder="1" applyAlignment="1">
      <alignment horizontal="center" vertical="center" wrapText="1" readingOrder="2"/>
    </xf>
    <xf numFmtId="0" fontId="8" fillId="3" borderId="5" xfId="8" applyFont="1" applyFill="1" applyBorder="1" applyAlignment="1">
      <alignment horizontal="center" vertical="center" wrapText="1" readingOrder="1"/>
    </xf>
    <xf numFmtId="0" fontId="8" fillId="0" borderId="1" xfId="8" applyFont="1" applyFill="1" applyBorder="1" applyAlignment="1">
      <alignment horizontal="center" vertical="center" wrapText="1" readingOrder="1"/>
    </xf>
    <xf numFmtId="0" fontId="0" fillId="0" borderId="0" xfId="0"/>
    <xf numFmtId="0" fontId="8" fillId="2" borderId="22" xfId="8" applyFont="1" applyFill="1" applyBorder="1" applyAlignment="1">
      <alignment vertical="center" wrapText="1" readingOrder="1"/>
    </xf>
    <xf numFmtId="0" fontId="3" fillId="0" borderId="6" xfId="8" applyFont="1" applyFill="1" applyBorder="1" applyAlignment="1">
      <alignment vertical="center" wrapText="1" readingOrder="2"/>
    </xf>
    <xf numFmtId="0" fontId="8" fillId="0" borderId="6" xfId="8" applyFont="1" applyFill="1" applyBorder="1" applyAlignment="1">
      <alignment vertical="center" wrapText="1"/>
    </xf>
    <xf numFmtId="0" fontId="8" fillId="0" borderId="6" xfId="8" applyFont="1" applyFill="1" applyBorder="1" applyAlignment="1">
      <alignment vertical="center" wrapText="1" readingOrder="2"/>
    </xf>
    <xf numFmtId="0" fontId="0" fillId="0" borderId="0" xfId="0"/>
    <xf numFmtId="0" fontId="8" fillId="0" borderId="36" xfId="8" applyFont="1" applyFill="1" applyBorder="1" applyAlignment="1">
      <alignment horizontal="center" vertical="center" wrapText="1" readingOrder="1"/>
    </xf>
    <xf numFmtId="0" fontId="8" fillId="0" borderId="61" xfId="8" applyFont="1" applyFill="1" applyBorder="1" applyAlignment="1">
      <alignment horizontal="center" vertical="center" wrapText="1" readingOrder="1"/>
    </xf>
    <xf numFmtId="0" fontId="8" fillId="0" borderId="0" xfId="8" applyFont="1" applyFill="1" applyBorder="1" applyAlignment="1">
      <alignment vertical="center" wrapText="1" readingOrder="1"/>
    </xf>
    <xf numFmtId="0" fontId="3" fillId="0" borderId="13" xfId="8" applyFont="1" applyFill="1" applyBorder="1" applyAlignment="1">
      <alignment vertical="center" shrinkToFit="1" readingOrder="2"/>
    </xf>
    <xf numFmtId="0" fontId="2" fillId="0" borderId="0" xfId="8" applyFont="1" applyFill="1" applyBorder="1" applyAlignment="1">
      <alignment vertical="center" wrapText="1" readingOrder="2"/>
    </xf>
    <xf numFmtId="0" fontId="3" fillId="0" borderId="0" xfId="8" applyFont="1" applyFill="1" applyBorder="1" applyAlignment="1">
      <alignment vertical="center" wrapText="1" readingOrder="2"/>
    </xf>
    <xf numFmtId="0" fontId="3" fillId="0" borderId="8" xfId="8" applyFont="1" applyFill="1" applyBorder="1" applyAlignment="1">
      <alignment vertical="center" wrapText="1" readingOrder="2"/>
    </xf>
    <xf numFmtId="0" fontId="3" fillId="0" borderId="5" xfId="8" applyFont="1" applyFill="1" applyBorder="1" applyAlignment="1">
      <alignment horizontal="right" vertical="center" wrapText="1"/>
    </xf>
    <xf numFmtId="0" fontId="3" fillId="0" borderId="22" xfId="8" applyFont="1" applyFill="1" applyBorder="1" applyAlignment="1">
      <alignment vertical="center" wrapText="1" readingOrder="2"/>
    </xf>
    <xf numFmtId="0" fontId="2" fillId="0" borderId="0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center" vertical="center" wrapText="1" readingOrder="2"/>
    </xf>
    <xf numFmtId="0" fontId="8" fillId="0" borderId="5" xfId="8" applyFont="1" applyFill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center" vertical="center" readingOrder="2"/>
    </xf>
    <xf numFmtId="0" fontId="8" fillId="0" borderId="4" xfId="8" applyFont="1" applyFill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horizontal="center" vertical="center" wrapText="1" shrinkToFit="1" readingOrder="2"/>
    </xf>
    <xf numFmtId="0" fontId="3" fillId="0" borderId="5" xfId="8" applyFont="1" applyFill="1" applyBorder="1" applyAlignment="1">
      <alignment horizontal="right" vertical="center" readingOrder="2"/>
    </xf>
    <xf numFmtId="0" fontId="3" fillId="3" borderId="0" xfId="8" applyFont="1" applyFill="1" applyBorder="1" applyAlignment="1">
      <alignment horizontal="center" vertical="center" wrapText="1" readingOrder="2"/>
    </xf>
    <xf numFmtId="0" fontId="21" fillId="0" borderId="5" xfId="8" applyFont="1" applyBorder="1" applyAlignment="1">
      <alignment horizontal="center" vertical="center" wrapText="1" readingOrder="1"/>
    </xf>
    <xf numFmtId="0" fontId="3" fillId="3" borderId="0" xfId="8" applyFont="1" applyFill="1" applyBorder="1" applyAlignment="1">
      <alignment horizontal="center" vertical="center" readingOrder="2"/>
    </xf>
    <xf numFmtId="0" fontId="8" fillId="3" borderId="0" xfId="8" applyFont="1" applyFill="1" applyBorder="1" applyAlignment="1">
      <alignment horizontal="center" vertical="center" wrapText="1" readingOrder="2"/>
    </xf>
    <xf numFmtId="0" fontId="3" fillId="3" borderId="2" xfId="8" applyFont="1" applyFill="1" applyBorder="1" applyAlignment="1">
      <alignment horizontal="center" vertical="center" wrapText="1" readingOrder="2"/>
    </xf>
    <xf numFmtId="0" fontId="3" fillId="0" borderId="4" xfId="0" applyFont="1" applyFill="1" applyBorder="1" applyAlignment="1">
      <alignment horizontal="right" readingOrder="2"/>
    </xf>
    <xf numFmtId="0" fontId="3" fillId="0" borderId="4" xfId="8" applyFont="1" applyFill="1" applyBorder="1" applyAlignment="1">
      <alignment horizontal="left" vertical="center" wrapText="1" readingOrder="1"/>
    </xf>
    <xf numFmtId="0" fontId="3" fillId="0" borderId="5" xfId="0" applyFont="1" applyFill="1" applyBorder="1" applyAlignment="1">
      <alignment horizontal="right" readingOrder="2"/>
    </xf>
    <xf numFmtId="0" fontId="3" fillId="0" borderId="6" xfId="0" applyFont="1" applyFill="1" applyBorder="1" applyAlignment="1">
      <alignment horizontal="right" readingOrder="2"/>
    </xf>
    <xf numFmtId="0" fontId="2" fillId="0" borderId="0" xfId="8" applyFont="1" applyBorder="1" applyAlignment="1">
      <alignment vertical="center" wrapText="1" readingOrder="2"/>
    </xf>
    <xf numFmtId="0" fontId="2" fillId="0" borderId="0" xfId="8" applyFont="1" applyFill="1" applyBorder="1" applyAlignment="1">
      <alignment horizontal="center" vertical="center" readingOrder="2"/>
    </xf>
    <xf numFmtId="0" fontId="8" fillId="3" borderId="5" xfId="8" applyFont="1" applyFill="1" applyBorder="1" applyAlignment="1">
      <alignment horizontal="center" vertical="center" wrapText="1" readingOrder="2"/>
    </xf>
    <xf numFmtId="0" fontId="8" fillId="0" borderId="5" xfId="8" applyFont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center" vertical="center" wrapText="1" readingOrder="2"/>
    </xf>
    <xf numFmtId="0" fontId="8" fillId="0" borderId="0" xfId="8" applyFont="1" applyFill="1" applyBorder="1" applyAlignment="1">
      <alignment horizontal="center" vertical="center" wrapText="1" readingOrder="2"/>
    </xf>
    <xf numFmtId="0" fontId="8" fillId="3" borderId="5" xfId="8" applyFont="1" applyFill="1" applyBorder="1" applyAlignment="1">
      <alignment horizontal="center" vertical="center" wrapText="1" readingOrder="1"/>
    </xf>
    <xf numFmtId="0" fontId="3" fillId="0" borderId="4" xfId="8" applyFont="1" applyFill="1" applyBorder="1" applyAlignment="1">
      <alignment horizontal="center" vertical="center" wrapText="1" readingOrder="2"/>
    </xf>
    <xf numFmtId="0" fontId="8" fillId="0" borderId="0" xfId="8" applyFont="1" applyBorder="1" applyAlignment="1">
      <alignment horizontal="center" vertical="center" wrapText="1" readingOrder="1"/>
    </xf>
    <xf numFmtId="0" fontId="8" fillId="0" borderId="8" xfId="8" applyFont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horizontal="right" vertical="center" readingOrder="2"/>
    </xf>
    <xf numFmtId="0" fontId="3" fillId="0" borderId="8" xfId="8" applyFont="1" applyFill="1" applyBorder="1" applyAlignment="1">
      <alignment horizontal="center" vertical="center" wrapText="1" shrinkToFit="1" readingOrder="2"/>
    </xf>
    <xf numFmtId="0" fontId="3" fillId="0" borderId="0" xfId="7" applyFont="1" applyFill="1" applyBorder="1" applyAlignment="1">
      <alignment horizontal="center" vertical="center" wrapText="1" readingOrder="2"/>
    </xf>
    <xf numFmtId="0" fontId="2" fillId="0" borderId="0" xfId="7" applyFont="1" applyFill="1" applyBorder="1" applyAlignment="1">
      <alignment horizontal="center" vertical="center" readingOrder="2"/>
    </xf>
    <xf numFmtId="0" fontId="3" fillId="3" borderId="0" xfId="8" applyFont="1" applyFill="1" applyBorder="1" applyAlignment="1">
      <alignment horizontal="center" vertical="center" wrapText="1" readingOrder="2"/>
    </xf>
    <xf numFmtId="0" fontId="8" fillId="3" borderId="0" xfId="8" applyFont="1" applyFill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wrapText="1" shrinkToFit="1" readingOrder="2"/>
    </xf>
    <xf numFmtId="0" fontId="3" fillId="0" borderId="2" xfId="7" applyFont="1" applyFill="1" applyBorder="1" applyAlignment="1">
      <alignment horizontal="center" vertical="center" wrapText="1" readingOrder="2"/>
    </xf>
    <xf numFmtId="0" fontId="3" fillId="0" borderId="0" xfId="7" applyFont="1" applyBorder="1" applyAlignment="1">
      <alignment horizontal="center" vertical="center" wrapText="1" readingOrder="1"/>
    </xf>
    <xf numFmtId="0" fontId="3" fillId="0" borderId="6" xfId="7" applyFont="1" applyFill="1" applyBorder="1" applyAlignment="1">
      <alignment horizontal="center" vertical="center" wrapText="1" readingOrder="2"/>
    </xf>
    <xf numFmtId="0" fontId="8" fillId="0" borderId="6" xfId="7" applyFont="1" applyBorder="1" applyAlignment="1">
      <alignment horizontal="center" vertical="center" wrapText="1" readingOrder="1"/>
    </xf>
    <xf numFmtId="0" fontId="8" fillId="0" borderId="0" xfId="7" applyFont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8" fillId="0" borderId="5" xfId="7" applyFont="1" applyBorder="1" applyAlignment="1">
      <alignment horizontal="center" vertical="center" wrapText="1" readingOrder="1"/>
    </xf>
    <xf numFmtId="0" fontId="3" fillId="0" borderId="5" xfId="7" applyFont="1" applyFill="1" applyBorder="1" applyAlignment="1">
      <alignment horizontal="center" vertical="center" wrapText="1" readingOrder="2"/>
    </xf>
    <xf numFmtId="0" fontId="8" fillId="2" borderId="6" xfId="7" applyFont="1" applyFill="1" applyBorder="1" applyAlignment="1">
      <alignment horizontal="center" vertical="center" wrapText="1" readingOrder="1"/>
    </xf>
    <xf numFmtId="0" fontId="3" fillId="0" borderId="4" xfId="7" applyFont="1" applyFill="1" applyBorder="1" applyAlignment="1">
      <alignment horizontal="center" vertical="center" wrapText="1" readingOrder="2"/>
    </xf>
    <xf numFmtId="0" fontId="8" fillId="2" borderId="0" xfId="7" applyFont="1" applyFill="1" applyBorder="1" applyAlignment="1">
      <alignment horizontal="center" vertical="center" wrapText="1" readingOrder="1"/>
    </xf>
    <xf numFmtId="0" fontId="2" fillId="0" borderId="0" xfId="7" applyFont="1" applyFill="1" applyBorder="1" applyAlignment="1">
      <alignment horizontal="center" vertical="center" shrinkToFit="1" readingOrder="2"/>
    </xf>
    <xf numFmtId="0" fontId="8" fillId="0" borderId="4" xfId="7" applyFont="1" applyFill="1" applyBorder="1" applyAlignment="1">
      <alignment horizontal="center" vertical="center" wrapText="1" readingOrder="1"/>
    </xf>
    <xf numFmtId="0" fontId="8" fillId="0" borderId="3" xfId="7" applyFont="1" applyBorder="1" applyAlignment="1">
      <alignment horizontal="center" vertical="center" wrapText="1" readingOrder="2"/>
    </xf>
    <xf numFmtId="0" fontId="3" fillId="0" borderId="2" xfId="7" applyFont="1" applyFill="1" applyBorder="1" applyAlignment="1">
      <alignment horizontal="center" vertical="center" readingOrder="2"/>
    </xf>
    <xf numFmtId="0" fontId="8" fillId="0" borderId="0" xfId="7" applyFont="1" applyFill="1" applyBorder="1" applyAlignment="1">
      <alignment horizontal="center" vertical="center" wrapText="1" readingOrder="1"/>
    </xf>
    <xf numFmtId="0" fontId="8" fillId="0" borderId="5" xfId="8" applyFont="1" applyBorder="1" applyAlignment="1">
      <alignment horizontal="center" vertical="center" wrapText="1" readingOrder="2"/>
    </xf>
    <xf numFmtId="0" fontId="8" fillId="0" borderId="2" xfId="7" applyFont="1" applyFill="1" applyBorder="1" applyAlignment="1">
      <alignment horizontal="center" vertical="center" wrapText="1" readingOrder="1"/>
    </xf>
    <xf numFmtId="0" fontId="8" fillId="0" borderId="6" xfId="8" applyFont="1" applyFill="1" applyBorder="1" applyAlignment="1">
      <alignment vertical="center" wrapText="1" readingOrder="1"/>
    </xf>
    <xf numFmtId="0" fontId="8" fillId="0" borderId="8" xfId="8" applyFont="1" applyBorder="1" applyAlignment="1">
      <alignment vertical="center" wrapText="1" readingOrder="1"/>
    </xf>
    <xf numFmtId="0" fontId="8" fillId="0" borderId="5" xfId="8" applyFont="1" applyFill="1" applyBorder="1" applyAlignment="1">
      <alignment vertical="center" wrapText="1" readingOrder="2"/>
    </xf>
    <xf numFmtId="0" fontId="3" fillId="0" borderId="6" xfId="8" applyFont="1" applyFill="1" applyBorder="1" applyAlignment="1">
      <alignment vertical="center" wrapText="1" shrinkToFit="1" readingOrder="2"/>
    </xf>
    <xf numFmtId="0" fontId="3" fillId="0" borderId="0" xfId="8" applyFont="1" applyFill="1" applyBorder="1" applyAlignment="1">
      <alignment horizontal="center" vertical="center" readingOrder="2"/>
    </xf>
    <xf numFmtId="0" fontId="3" fillId="0" borderId="0" xfId="7" applyFont="1" applyBorder="1" applyAlignment="1">
      <alignment horizontal="center" vertical="center" wrapText="1" readingOrder="1"/>
    </xf>
    <xf numFmtId="0" fontId="3" fillId="0" borderId="5" xfId="7" applyFont="1" applyFill="1" applyBorder="1" applyAlignment="1">
      <alignment horizontal="center" vertical="center" wrapText="1" readingOrder="2"/>
    </xf>
    <xf numFmtId="0" fontId="8" fillId="0" borderId="5" xfId="7" applyFont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center" vertical="center" wrapText="1" shrinkToFit="1" readingOrder="2"/>
    </xf>
    <xf numFmtId="0" fontId="8" fillId="0" borderId="5" xfId="0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center" vertical="center" readingOrder="2"/>
    </xf>
    <xf numFmtId="0" fontId="8" fillId="0" borderId="8" xfId="0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right" vertical="center" readingOrder="2"/>
    </xf>
    <xf numFmtId="0" fontId="8" fillId="0" borderId="0" xfId="0" applyFont="1" applyFill="1" applyBorder="1" applyAlignment="1">
      <alignment horizontal="center" vertical="center" wrapText="1" readingOrder="1"/>
    </xf>
    <xf numFmtId="0" fontId="8" fillId="0" borderId="0" xfId="7" applyFont="1" applyFill="1" applyBorder="1" applyAlignment="1">
      <alignment horizontal="center" vertical="center" wrapText="1" readingOrder="1"/>
    </xf>
    <xf numFmtId="0" fontId="3" fillId="0" borderId="6" xfId="0" applyFont="1" applyFill="1" applyBorder="1" applyAlignment="1">
      <alignment horizontal="center" vertical="center" readingOrder="2"/>
    </xf>
    <xf numFmtId="0" fontId="3" fillId="0" borderId="0" xfId="8" applyFont="1" applyFill="1" applyBorder="1" applyAlignment="1">
      <alignment vertical="center" wrapText="1" shrinkToFit="1" readingOrder="2"/>
    </xf>
    <xf numFmtId="0" fontId="8" fillId="3" borderId="0" xfId="8" applyFont="1" applyFill="1" applyBorder="1" applyAlignment="1">
      <alignment horizontal="center" vertical="center" wrapText="1"/>
    </xf>
    <xf numFmtId="0" fontId="8" fillId="3" borderId="1" xfId="8" applyFont="1" applyFill="1" applyBorder="1" applyAlignment="1">
      <alignment horizontal="center" vertical="center" wrapText="1"/>
    </xf>
    <xf numFmtId="0" fontId="3" fillId="0" borderId="13" xfId="7" applyFont="1" applyFill="1" applyBorder="1" applyAlignment="1">
      <alignment vertical="center" wrapText="1" readingOrder="2"/>
    </xf>
    <xf numFmtId="0" fontId="3" fillId="0" borderId="8" xfId="7" applyFont="1" applyFill="1" applyBorder="1" applyAlignment="1">
      <alignment vertical="center" wrapText="1" readingOrder="2"/>
    </xf>
    <xf numFmtId="0" fontId="8" fillId="0" borderId="8" xfId="7" applyFont="1" applyBorder="1" applyAlignment="1">
      <alignment vertical="center" wrapText="1" readingOrder="1"/>
    </xf>
    <xf numFmtId="0" fontId="3" fillId="0" borderId="6" xfId="7" applyFont="1" applyFill="1" applyBorder="1" applyAlignment="1">
      <alignment vertical="center" wrapText="1" readingOrder="2"/>
    </xf>
    <xf numFmtId="0" fontId="8" fillId="0" borderId="6" xfId="7" applyFont="1" applyBorder="1" applyAlignment="1">
      <alignment vertical="center" wrapText="1" readingOrder="1"/>
    </xf>
    <xf numFmtId="0" fontId="8" fillId="2" borderId="13" xfId="7" applyFont="1" applyFill="1" applyBorder="1" applyAlignment="1">
      <alignment vertical="center" wrapText="1" readingOrder="1"/>
    </xf>
    <xf numFmtId="0" fontId="1" fillId="0" borderId="22" xfId="7" applyBorder="1" applyAlignment="1">
      <alignment horizontal="right" readingOrder="2"/>
    </xf>
    <xf numFmtId="0" fontId="3" fillId="0" borderId="6" xfId="7" applyFont="1" applyFill="1" applyBorder="1" applyAlignment="1">
      <alignment vertical="center" readingOrder="2"/>
    </xf>
    <xf numFmtId="0" fontId="1" fillId="0" borderId="2" xfId="7" applyFill="1" applyBorder="1" applyAlignment="1">
      <alignment horizontal="right" readingOrder="2"/>
    </xf>
    <xf numFmtId="0" fontId="1" fillId="0" borderId="0" xfId="7" applyFill="1" applyBorder="1" applyAlignment="1">
      <alignment horizontal="right" readingOrder="2"/>
    </xf>
    <xf numFmtId="0" fontId="6" fillId="0" borderId="0" xfId="8" applyFont="1" applyBorder="1" applyAlignment="1">
      <alignment horizontal="right" shrinkToFit="1" readingOrder="2"/>
    </xf>
    <xf numFmtId="0" fontId="6" fillId="0" borderId="0" xfId="8" applyFont="1" applyBorder="1" applyAlignment="1">
      <alignment shrinkToFit="1" readingOrder="2"/>
    </xf>
    <xf numFmtId="0" fontId="8" fillId="0" borderId="8" xfId="7" applyFont="1" applyFill="1" applyBorder="1" applyAlignment="1">
      <alignment horizontal="center" vertical="center" wrapText="1" readingOrder="1"/>
    </xf>
    <xf numFmtId="0" fontId="8" fillId="0" borderId="5" xfId="0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center" vertical="center" readingOrder="2"/>
    </xf>
    <xf numFmtId="0" fontId="3" fillId="0" borderId="8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right" vertical="center" readingOrder="2"/>
    </xf>
    <xf numFmtId="0" fontId="6" fillId="0" borderId="13" xfId="0" applyFont="1" applyBorder="1" applyAlignment="1">
      <alignment horizontal="center" vertical="center" wrapText="1" readingOrder="2"/>
    </xf>
    <xf numFmtId="0" fontId="0" fillId="0" borderId="0" xfId="0"/>
    <xf numFmtId="0" fontId="2" fillId="0" borderId="1" xfId="8" applyFont="1" applyBorder="1" applyAlignment="1">
      <alignment vertical="center" readingOrder="2"/>
    </xf>
    <xf numFmtId="0" fontId="3" fillId="3" borderId="0" xfId="8" applyFont="1" applyFill="1" applyBorder="1" applyAlignment="1">
      <alignment horizontal="center" vertical="center" readingOrder="2"/>
    </xf>
    <xf numFmtId="0" fontId="0" fillId="0" borderId="0" xfId="0"/>
    <xf numFmtId="0" fontId="2" fillId="0" borderId="1" xfId="8" applyFont="1" applyBorder="1" applyAlignment="1">
      <alignment vertical="center" wrapText="1" readingOrder="1"/>
    </xf>
    <xf numFmtId="0" fontId="2" fillId="0" borderId="1" xfId="8" applyFont="1" applyBorder="1" applyAlignment="1">
      <alignment vertical="center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0" borderId="5" xfId="7" applyFont="1" applyBorder="1" applyAlignment="1">
      <alignment horizontal="left" vertical="center" wrapText="1" readingOrder="2"/>
    </xf>
    <xf numFmtId="0" fontId="3" fillId="0" borderId="4" xfId="7" applyFont="1" applyBorder="1" applyAlignment="1">
      <alignment horizontal="left" vertical="center" wrapText="1" readingOrder="2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center" vertical="center" wrapText="1" readingOrder="2"/>
    </xf>
    <xf numFmtId="0" fontId="6" fillId="0" borderId="5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center" vertical="center" shrinkToFit="1" readingOrder="2"/>
    </xf>
    <xf numFmtId="0" fontId="3" fillId="0" borderId="22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center" vertical="center" readingOrder="2"/>
    </xf>
    <xf numFmtId="0" fontId="3" fillId="0" borderId="6" xfId="0" applyFont="1" applyFill="1" applyBorder="1" applyAlignment="1">
      <alignment horizontal="center" vertical="center" readingOrder="2"/>
    </xf>
    <xf numFmtId="0" fontId="8" fillId="0" borderId="5" xfId="0" applyFont="1" applyBorder="1" applyAlignment="1">
      <alignment horizontal="center" vertical="center" wrapText="1" readingOrder="1"/>
    </xf>
    <xf numFmtId="0" fontId="8" fillId="0" borderId="6" xfId="0" applyFont="1" applyBorder="1" applyAlignment="1">
      <alignment horizontal="center" vertical="center" wrapText="1" readingOrder="1"/>
    </xf>
    <xf numFmtId="0" fontId="0" fillId="0" borderId="0" xfId="0"/>
    <xf numFmtId="0" fontId="3" fillId="0" borderId="5" xfId="7" applyFont="1" applyFill="1" applyBorder="1" applyAlignment="1">
      <alignment horizontal="right" vertical="center" readingOrder="2"/>
    </xf>
    <xf numFmtId="0" fontId="3" fillId="0" borderId="5" xfId="7" applyFont="1" applyBorder="1" applyAlignment="1">
      <alignment horizontal="left" vertical="center" wrapText="1" readingOrder="2"/>
    </xf>
    <xf numFmtId="0" fontId="8" fillId="0" borderId="5" xfId="7" applyFont="1" applyBorder="1" applyAlignment="1">
      <alignment horizontal="center" vertical="center" wrapText="1" readingOrder="1"/>
    </xf>
    <xf numFmtId="0" fontId="8" fillId="0" borderId="5" xfId="7" applyFont="1" applyFill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3" fillId="0" borderId="2" xfId="0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center" vertical="center" readingOrder="2"/>
    </xf>
    <xf numFmtId="0" fontId="2" fillId="0" borderId="0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center" vertical="center" shrinkToFit="1" readingOrder="2"/>
    </xf>
    <xf numFmtId="0" fontId="3" fillId="0" borderId="8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right" vertical="center" readingOrder="2"/>
    </xf>
    <xf numFmtId="0" fontId="8" fillId="0" borderId="0" xfId="7" applyFont="1" applyFill="1" applyBorder="1" applyAlignment="1">
      <alignment horizontal="center" vertical="center" wrapText="1" readingOrder="1"/>
    </xf>
    <xf numFmtId="0" fontId="3" fillId="0" borderId="6" xfId="0" applyFont="1" applyFill="1" applyBorder="1" applyAlignment="1">
      <alignment horizontal="center" vertical="center" readingOrder="2"/>
    </xf>
    <xf numFmtId="0" fontId="8" fillId="0" borderId="5" xfId="0" applyFont="1" applyBorder="1" applyAlignment="1">
      <alignment horizontal="center" vertical="center" wrapText="1" readingOrder="1"/>
    </xf>
    <xf numFmtId="0" fontId="8" fillId="0" borderId="6" xfId="0" applyFont="1" applyBorder="1" applyAlignment="1">
      <alignment horizontal="center" vertical="center" wrapText="1" readingOrder="1"/>
    </xf>
    <xf numFmtId="0" fontId="0" fillId="0" borderId="5" xfId="0" applyBorder="1" applyAlignment="1">
      <alignment horizontal="center" vertical="center" wrapText="1" readingOrder="2"/>
    </xf>
    <xf numFmtId="0" fontId="3" fillId="3" borderId="2" xfId="7" applyFont="1" applyFill="1" applyBorder="1" applyAlignment="1">
      <alignment horizontal="center" vertical="center" readingOrder="2"/>
    </xf>
    <xf numFmtId="0" fontId="3" fillId="3" borderId="0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right" vertical="center" readingOrder="2"/>
    </xf>
    <xf numFmtId="0" fontId="8" fillId="0" borderId="2" xfId="7" applyFont="1" applyFill="1" applyBorder="1" applyAlignment="1">
      <alignment horizontal="center" vertical="center" wrapText="1" readingOrder="1"/>
    </xf>
    <xf numFmtId="0" fontId="6" fillId="0" borderId="5" xfId="0" applyFont="1" applyFill="1" applyBorder="1" applyAlignment="1">
      <alignment horizontal="center" vertical="center" wrapText="1" shrinkToFit="1" readingOrder="2"/>
    </xf>
    <xf numFmtId="0" fontId="6" fillId="0" borderId="6" xfId="0" applyFont="1" applyFill="1" applyBorder="1" applyAlignment="1">
      <alignment horizontal="center" vertical="center" wrapText="1" readingOrder="2"/>
    </xf>
    <xf numFmtId="0" fontId="6" fillId="0" borderId="6" xfId="0" applyFont="1" applyFill="1" applyBorder="1" applyAlignment="1">
      <alignment horizontal="center" vertical="center" wrapText="1" shrinkToFit="1" readingOrder="2"/>
    </xf>
    <xf numFmtId="0" fontId="6" fillId="0" borderId="0" xfId="0" applyFont="1" applyFill="1" applyBorder="1" applyAlignment="1">
      <alignment horizontal="center" vertical="center" wrapText="1" shrinkToFit="1" readingOrder="2"/>
    </xf>
    <xf numFmtId="0" fontId="6" fillId="0" borderId="2" xfId="0" applyFont="1" applyFill="1" applyBorder="1" applyAlignment="1">
      <alignment horizontal="center" vertical="center" wrapText="1" readingOrder="2"/>
    </xf>
    <xf numFmtId="0" fontId="3" fillId="0" borderId="2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center" vertical="center" wrapText="1" readingOrder="2"/>
    </xf>
    <xf numFmtId="0" fontId="6" fillId="0" borderId="2" xfId="0" applyFont="1" applyFill="1" applyBorder="1" applyAlignment="1">
      <alignment horizontal="center" vertical="center" wrapText="1" shrinkToFit="1" readingOrder="2"/>
    </xf>
    <xf numFmtId="0" fontId="15" fillId="0" borderId="5" xfId="0" applyFont="1" applyFill="1" applyBorder="1" applyAlignment="1">
      <alignment horizontal="center" vertical="center" wrapText="1" readingOrder="2"/>
    </xf>
    <xf numFmtId="0" fontId="3" fillId="0" borderId="6" xfId="0" applyFont="1" applyFill="1" applyBorder="1" applyAlignment="1">
      <alignment horizontal="left" vertical="center" wrapText="1" indent="1" readingOrder="2"/>
    </xf>
    <xf numFmtId="0" fontId="3" fillId="0" borderId="2" xfId="0" applyFont="1" applyFill="1" applyBorder="1" applyAlignment="1">
      <alignment horizontal="center" vertical="center" wrapText="1" readingOrder="2"/>
    </xf>
    <xf numFmtId="0" fontId="3" fillId="0" borderId="2" xfId="0" applyFont="1" applyFill="1" applyBorder="1" applyAlignment="1">
      <alignment horizontal="left" vertical="center" wrapText="1" indent="1" readingOrder="2"/>
    </xf>
    <xf numFmtId="0" fontId="0" fillId="0" borderId="2" xfId="0" applyFill="1" applyBorder="1"/>
    <xf numFmtId="0" fontId="3" fillId="0" borderId="0" xfId="0" applyFont="1" applyFill="1" applyBorder="1" applyAlignment="1">
      <alignment horizontal="left" vertical="center" wrapText="1" indent="1" readingOrder="2"/>
    </xf>
    <xf numFmtId="0" fontId="0" fillId="0" borderId="0" xfId="0" applyFill="1" applyBorder="1"/>
    <xf numFmtId="0" fontId="3" fillId="0" borderId="13" xfId="0" applyFont="1" applyFill="1" applyBorder="1" applyAlignment="1">
      <alignment vertical="center" wrapText="1" shrinkToFit="1" readingOrder="2"/>
    </xf>
    <xf numFmtId="0" fontId="8" fillId="0" borderId="13" xfId="0" applyFont="1" applyFill="1" applyBorder="1" applyAlignment="1">
      <alignment vertical="center" wrapText="1" readingOrder="1"/>
    </xf>
    <xf numFmtId="0" fontId="1" fillId="0" borderId="22" xfId="0" applyFont="1" applyFill="1" applyBorder="1" applyAlignment="1">
      <alignment horizontal="center" vertical="center" readingOrder="2"/>
    </xf>
    <xf numFmtId="0" fontId="8" fillId="0" borderId="5" xfId="7" applyFont="1" applyBorder="1" applyAlignment="1">
      <alignment horizontal="center" vertical="center" wrapText="1" readingOrder="1"/>
    </xf>
    <xf numFmtId="0" fontId="8" fillId="0" borderId="0" xfId="7" applyFont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2" fillId="0" borderId="1" xfId="7" applyFont="1" applyBorder="1" applyAlignment="1">
      <alignment horizontal="left" vertical="center" wrapText="1" readingOrder="1"/>
    </xf>
    <xf numFmtId="0" fontId="3" fillId="3" borderId="0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center" vertical="center" readingOrder="2"/>
    </xf>
    <xf numFmtId="0" fontId="3" fillId="3" borderId="1" xfId="7" applyFont="1" applyFill="1" applyBorder="1" applyAlignment="1">
      <alignment horizontal="right" vertical="center" readingOrder="2"/>
    </xf>
    <xf numFmtId="0" fontId="3" fillId="3" borderId="0" xfId="7" applyFont="1" applyFill="1" applyBorder="1" applyAlignment="1">
      <alignment horizontal="center" vertical="center" shrinkToFit="1" readingOrder="2"/>
    </xf>
    <xf numFmtId="0" fontId="8" fillId="0" borderId="5" xfId="7" applyFont="1" applyBorder="1" applyAlignment="1">
      <alignment horizontal="left" vertical="center" wrapText="1" readingOrder="1"/>
    </xf>
    <xf numFmtId="0" fontId="3" fillId="3" borderId="5" xfId="7" applyFont="1" applyFill="1" applyBorder="1" applyAlignment="1">
      <alignment horizontal="right" vertical="center" readingOrder="2"/>
    </xf>
    <xf numFmtId="0" fontId="2" fillId="3" borderId="1" xfId="7" applyFont="1" applyFill="1" applyBorder="1" applyAlignment="1">
      <alignment horizontal="right" vertical="center" readingOrder="2"/>
    </xf>
    <xf numFmtId="0" fontId="3" fillId="3" borderId="6" xfId="7" applyFont="1" applyFill="1" applyBorder="1" applyAlignment="1">
      <alignment vertical="center" readingOrder="2"/>
    </xf>
    <xf numFmtId="0" fontId="3" fillId="3" borderId="8" xfId="7" applyFont="1" applyFill="1" applyBorder="1" applyAlignment="1">
      <alignment horizontal="right" vertical="center" readingOrder="2"/>
    </xf>
    <xf numFmtId="0" fontId="3" fillId="0" borderId="0" xfId="8" applyFont="1" applyFill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center" vertical="center" wrapText="1" readingOrder="2"/>
    </xf>
    <xf numFmtId="0" fontId="8" fillId="0" borderId="5" xfId="8" applyFont="1" applyBorder="1" applyAlignment="1">
      <alignment horizontal="center" vertical="center" wrapText="1" readingOrder="1"/>
    </xf>
    <xf numFmtId="0" fontId="8" fillId="0" borderId="0" xfId="8" applyFont="1" applyFill="1" applyBorder="1" applyAlignment="1">
      <alignment horizontal="center" vertical="center" wrapText="1" readingOrder="1"/>
    </xf>
    <xf numFmtId="0" fontId="3" fillId="0" borderId="6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8" fillId="0" borderId="0" xfId="8" applyFont="1" applyBorder="1" applyAlignment="1">
      <alignment horizontal="center" vertical="center" wrapText="1" readingOrder="1"/>
    </xf>
    <xf numFmtId="0" fontId="3" fillId="0" borderId="6" xfId="8" applyFont="1" applyFill="1" applyBorder="1" applyAlignment="1">
      <alignment horizontal="center" vertical="center" wrapText="1" readingOrder="1"/>
    </xf>
    <xf numFmtId="0" fontId="8" fillId="3" borderId="0" xfId="8" applyFont="1" applyFill="1" applyBorder="1" applyAlignment="1">
      <alignment horizontal="center" vertical="center" wrapText="1" readingOrder="1"/>
    </xf>
    <xf numFmtId="0" fontId="8" fillId="2" borderId="5" xfId="8" applyFont="1" applyFill="1" applyBorder="1" applyAlignment="1">
      <alignment horizontal="center" vertical="center" wrapText="1" readingOrder="1"/>
    </xf>
    <xf numFmtId="0" fontId="8" fillId="3" borderId="5" xfId="8" applyFont="1" applyFill="1" applyBorder="1" applyAlignment="1">
      <alignment horizontal="center" vertical="center" wrapText="1" readingOrder="1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22" xfId="8" applyFont="1" applyFill="1" applyBorder="1" applyAlignment="1">
      <alignment horizontal="center" vertical="center" wrapText="1" readingOrder="2"/>
    </xf>
    <xf numFmtId="0" fontId="3" fillId="3" borderId="6" xfId="8" applyFont="1" applyFill="1" applyBorder="1" applyAlignment="1">
      <alignment horizontal="center" vertical="center" wrapText="1" readingOrder="2"/>
    </xf>
    <xf numFmtId="0" fontId="3" fillId="3" borderId="5" xfId="8" applyFont="1" applyFill="1" applyBorder="1" applyAlignment="1">
      <alignment horizontal="center" vertical="center" wrapText="1" shrinkToFit="1" readingOrder="2"/>
    </xf>
    <xf numFmtId="0" fontId="8" fillId="0" borderId="6" xfId="7" applyFont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2" fillId="0" borderId="1" xfId="7" applyFont="1" applyBorder="1" applyAlignment="1">
      <alignment horizontal="left" vertical="center" wrapText="1" readingOrder="1"/>
    </xf>
    <xf numFmtId="0" fontId="3" fillId="3" borderId="0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center" vertical="center" readingOrder="2"/>
    </xf>
    <xf numFmtId="0" fontId="3" fillId="3" borderId="1" xfId="7" applyFont="1" applyFill="1" applyBorder="1" applyAlignment="1">
      <alignment horizontal="right" vertical="center" readingOrder="2"/>
    </xf>
    <xf numFmtId="0" fontId="3" fillId="3" borderId="6" xfId="7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readingOrder="2"/>
    </xf>
    <xf numFmtId="0" fontId="8" fillId="3" borderId="5" xfId="8" applyFont="1" applyFill="1" applyBorder="1" applyAlignment="1">
      <alignment horizontal="left" vertical="center" wrapText="1" readingOrder="1"/>
    </xf>
    <xf numFmtId="0" fontId="8" fillId="0" borderId="5" xfId="8" applyFont="1" applyBorder="1" applyAlignment="1">
      <alignment horizontal="left" vertical="center" wrapText="1" readingOrder="1"/>
    </xf>
    <xf numFmtId="0" fontId="8" fillId="0" borderId="22" xfId="8" applyFont="1" applyBorder="1" applyAlignment="1">
      <alignment horizontal="center" vertical="center" wrapText="1" readingOrder="1"/>
    </xf>
    <xf numFmtId="0" fontId="8" fillId="3" borderId="22" xfId="8" applyFont="1" applyFill="1" applyBorder="1" applyAlignment="1">
      <alignment horizontal="left" vertical="center" wrapText="1" readingOrder="1"/>
    </xf>
    <xf numFmtId="0" fontId="0" fillId="0" borderId="0" xfId="0"/>
    <xf numFmtId="0" fontId="3" fillId="3" borderId="5" xfId="8" applyFont="1" applyFill="1" applyBorder="1" applyAlignment="1">
      <alignment horizontal="right" vertical="center" wrapText="1" readingOrder="2"/>
    </xf>
    <xf numFmtId="0" fontId="3" fillId="3" borderId="23" xfId="7" applyFont="1" applyFill="1" applyBorder="1" applyAlignment="1">
      <alignment horizontal="right" vertical="center" readingOrder="2"/>
    </xf>
    <xf numFmtId="0" fontId="3" fillId="3" borderId="9" xfId="7" applyFont="1" applyFill="1" applyBorder="1" applyAlignment="1">
      <alignment horizontal="right" vertical="center" readingOrder="2"/>
    </xf>
    <xf numFmtId="0" fontId="3" fillId="0" borderId="9" xfId="7" applyFont="1" applyBorder="1" applyAlignment="1">
      <alignment horizontal="left" vertical="center" wrapText="1" readingOrder="1"/>
    </xf>
    <xf numFmtId="0" fontId="8" fillId="0" borderId="6" xfId="8" applyFont="1" applyBorder="1" applyAlignment="1">
      <alignment horizontal="center" vertical="center" wrapText="1" readingOrder="1"/>
    </xf>
    <xf numFmtId="0" fontId="8" fillId="0" borderId="5" xfId="8" applyFont="1" applyBorder="1" applyAlignment="1">
      <alignment horizontal="center" vertical="center" wrapText="1" readingOrder="1"/>
    </xf>
    <xf numFmtId="0" fontId="8" fillId="3" borderId="5" xfId="8" applyFont="1" applyFill="1" applyBorder="1" applyAlignment="1">
      <alignment horizontal="center" vertical="center" wrapText="1" readingOrder="1"/>
    </xf>
    <xf numFmtId="0" fontId="8" fillId="0" borderId="0" xfId="8" applyFont="1" applyBorder="1" applyAlignment="1">
      <alignment horizontal="center" vertical="center" wrapText="1" readingOrder="1"/>
    </xf>
    <xf numFmtId="0" fontId="8" fillId="0" borderId="8" xfId="8" applyFont="1" applyBorder="1" applyAlignment="1">
      <alignment horizontal="center" vertical="center" wrapText="1" readingOrder="1"/>
    </xf>
    <xf numFmtId="0" fontId="3" fillId="3" borderId="0" xfId="8" applyFont="1" applyFill="1" applyBorder="1" applyAlignment="1">
      <alignment horizontal="center" vertical="center" wrapText="1" readingOrder="2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6" xfId="8" applyFont="1" applyFill="1" applyBorder="1" applyAlignment="1">
      <alignment horizontal="center" vertical="center" wrapText="1" readingOrder="2"/>
    </xf>
    <xf numFmtId="0" fontId="3" fillId="3" borderId="5" xfId="8" applyFont="1" applyFill="1" applyBorder="1" applyAlignment="1">
      <alignment horizontal="center" vertical="center" wrapText="1" shrinkToFit="1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3" fillId="3" borderId="2" xfId="8" applyFont="1" applyFill="1" applyBorder="1" applyAlignment="1">
      <alignment horizontal="center" vertical="center" readingOrder="2"/>
    </xf>
    <xf numFmtId="0" fontId="3" fillId="3" borderId="3" xfId="8" applyFont="1" applyFill="1" applyBorder="1" applyAlignment="1">
      <alignment horizontal="center" vertical="center" readingOrder="2"/>
    </xf>
    <xf numFmtId="0" fontId="3" fillId="3" borderId="8" xfId="8" applyFont="1" applyFill="1" applyBorder="1" applyAlignment="1">
      <alignment horizontal="center" vertical="center" wrapText="1" readingOrder="2"/>
    </xf>
    <xf numFmtId="0" fontId="8" fillId="0" borderId="22" xfId="8" applyFont="1" applyBorder="1" applyAlignment="1">
      <alignment horizontal="center" vertical="center" wrapText="1" readingOrder="1"/>
    </xf>
    <xf numFmtId="0" fontId="8" fillId="0" borderId="5" xfId="8" applyFont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8" fillId="3" borderId="5" xfId="8" applyFont="1" applyFill="1" applyBorder="1" applyAlignment="1">
      <alignment horizontal="left" vertical="center" wrapText="1" readingOrder="1"/>
    </xf>
    <xf numFmtId="0" fontId="8" fillId="3" borderId="5" xfId="0" applyFont="1" applyFill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horizontal="center" vertical="center" wrapText="1" readingOrder="1"/>
    </xf>
    <xf numFmtId="0" fontId="1" fillId="0" borderId="5" xfId="8" applyBorder="1" applyAlignment="1">
      <alignment horizontal="center" vertical="center"/>
    </xf>
    <xf numFmtId="0" fontId="8" fillId="0" borderId="5" xfId="8" applyFont="1" applyBorder="1" applyAlignment="1">
      <alignment horizontal="center" vertical="center" readingOrder="2"/>
    </xf>
    <xf numFmtId="0" fontId="3" fillId="3" borderId="8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8" fillId="0" borderId="5" xfId="8" applyFont="1" applyBorder="1" applyAlignment="1">
      <alignment vertical="center" wrapText="1" readingOrder="1"/>
    </xf>
    <xf numFmtId="0" fontId="3" fillId="0" borderId="5" xfId="8" applyFont="1" applyBorder="1" applyAlignment="1">
      <alignment horizontal="left" vertical="center" wrapText="1" readingOrder="1"/>
    </xf>
    <xf numFmtId="0" fontId="3" fillId="0" borderId="22" xfId="8" applyFont="1" applyFill="1" applyBorder="1" applyAlignment="1">
      <alignment horizontal="right" vertical="center" wrapText="1" shrinkToFit="1" readingOrder="2"/>
    </xf>
    <xf numFmtId="0" fontId="3" fillId="0" borderId="6" xfId="8" applyFont="1" applyFill="1" applyBorder="1" applyAlignment="1">
      <alignment horizontal="right" vertical="center" wrapText="1" readingOrder="2"/>
    </xf>
    <xf numFmtId="0" fontId="8" fillId="3" borderId="6" xfId="8" applyFont="1" applyFill="1" applyBorder="1" applyAlignment="1">
      <alignment horizontal="left" vertical="center" wrapText="1" readingOrder="1"/>
    </xf>
    <xf numFmtId="0" fontId="8" fillId="3" borderId="6" xfId="8" applyFont="1" applyFill="1" applyBorder="1" applyAlignment="1">
      <alignment horizontal="left" vertical="center" wrapText="1" readingOrder="1"/>
    </xf>
    <xf numFmtId="0" fontId="3" fillId="0" borderId="0" xfId="8" applyFont="1" applyBorder="1" applyAlignment="1">
      <alignment horizontal="center" vertical="center" wrapText="1" readingOrder="1"/>
    </xf>
    <xf numFmtId="0" fontId="8" fillId="0" borderId="0" xfId="8" applyFont="1" applyBorder="1" applyAlignment="1">
      <alignment horizontal="center" vertical="center" wrapText="1" readingOrder="1"/>
    </xf>
    <xf numFmtId="0" fontId="8" fillId="0" borderId="8" xfId="8" applyFont="1" applyBorder="1" applyAlignment="1">
      <alignment horizontal="center" vertical="center" wrapText="1" readingOrder="1"/>
    </xf>
    <xf numFmtId="0" fontId="8" fillId="2" borderId="5" xfId="8" applyFont="1" applyFill="1" applyBorder="1" applyAlignment="1">
      <alignment horizontal="center" vertical="center" wrapText="1" readingOrder="1"/>
    </xf>
    <xf numFmtId="0" fontId="8" fillId="0" borderId="1" xfId="8" applyFont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left" vertical="center" wrapText="1" readingOrder="2"/>
    </xf>
    <xf numFmtId="0" fontId="3" fillId="3" borderId="5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6" xfId="8" applyFont="1" applyFill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1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wrapText="1" shrinkToFit="1" readingOrder="2"/>
    </xf>
    <xf numFmtId="0" fontId="3" fillId="0" borderId="0" xfId="7" applyFont="1" applyFill="1" applyBorder="1" applyAlignment="1">
      <alignment horizontal="center" vertical="center" readingOrder="2"/>
    </xf>
    <xf numFmtId="0" fontId="8" fillId="0" borderId="5" xfId="7" applyFont="1" applyBorder="1" applyAlignment="1">
      <alignment horizontal="center" vertical="center" wrapText="1" readingOrder="2"/>
    </xf>
    <xf numFmtId="0" fontId="8" fillId="0" borderId="4" xfId="7" applyFont="1" applyFill="1" applyBorder="1" applyAlignment="1">
      <alignment horizontal="center" vertical="center" wrapText="1" readingOrder="1"/>
    </xf>
    <xf numFmtId="0" fontId="3" fillId="0" borderId="3" xfId="7" applyFont="1" applyFill="1" applyBorder="1" applyAlignment="1">
      <alignment horizontal="center" vertical="center" readingOrder="2"/>
    </xf>
    <xf numFmtId="0" fontId="8" fillId="2" borderId="5" xfId="0" applyFont="1" applyFill="1" applyBorder="1" applyAlignment="1">
      <alignment horizontal="center" vertical="center" wrapText="1" readingOrder="1"/>
    </xf>
    <xf numFmtId="0" fontId="3" fillId="3" borderId="5" xfId="7" applyFont="1" applyFill="1" applyBorder="1" applyAlignment="1">
      <alignment horizontal="center" vertical="center" readingOrder="2"/>
    </xf>
    <xf numFmtId="0" fontId="3" fillId="3" borderId="8" xfId="7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left" vertical="center" wrapText="1" readingOrder="1"/>
    </xf>
    <xf numFmtId="0" fontId="3" fillId="3" borderId="8" xfId="8" applyFont="1" applyFill="1" applyBorder="1" applyAlignment="1">
      <alignment horizontal="center" vertical="center" wrapText="1" readingOrder="2"/>
    </xf>
    <xf numFmtId="0" fontId="3" fillId="3" borderId="5" xfId="8" applyFont="1" applyFill="1" applyBorder="1" applyAlignment="1">
      <alignment horizontal="right" vertical="center" readingOrder="2"/>
    </xf>
    <xf numFmtId="0" fontId="8" fillId="3" borderId="5" xfId="8" applyFont="1" applyFill="1" applyBorder="1" applyAlignment="1">
      <alignment horizontal="left" vertical="center" wrapText="1" readingOrder="1"/>
    </xf>
    <xf numFmtId="0" fontId="8" fillId="3" borderId="5" xfId="0" applyFont="1" applyFill="1" applyBorder="1" applyAlignment="1">
      <alignment horizontal="left" vertical="center" wrapText="1" readingOrder="1"/>
    </xf>
    <xf numFmtId="0" fontId="3" fillId="0" borderId="4" xfId="7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8" fillId="2" borderId="5" xfId="8" applyFont="1" applyFill="1" applyBorder="1" applyAlignment="1">
      <alignment vertical="center" wrapText="1" readingOrder="1"/>
    </xf>
    <xf numFmtId="0" fontId="8" fillId="2" borderId="8" xfId="8" applyFont="1" applyFill="1" applyBorder="1" applyAlignment="1">
      <alignment vertical="center" wrapText="1" readingOrder="1"/>
    </xf>
    <xf numFmtId="0" fontId="3" fillId="3" borderId="6" xfId="8" applyFont="1" applyFill="1" applyBorder="1" applyAlignment="1">
      <alignment horizontal="center" vertical="center" shrinkToFit="1" readingOrder="2"/>
    </xf>
    <xf numFmtId="0" fontId="8" fillId="0" borderId="6" xfId="7" applyFont="1" applyFill="1" applyBorder="1" applyAlignment="1">
      <alignment horizontal="center" vertical="center" wrapText="1" readingOrder="2"/>
    </xf>
    <xf numFmtId="0" fontId="8" fillId="0" borderId="6" xfId="8" applyFont="1" applyBorder="1" applyAlignment="1">
      <alignment vertical="center" wrapText="1" readingOrder="2"/>
    </xf>
    <xf numFmtId="0" fontId="8" fillId="3" borderId="6" xfId="0" applyFont="1" applyFill="1" applyBorder="1" applyAlignment="1">
      <alignment vertical="center" readingOrder="2"/>
    </xf>
    <xf numFmtId="0" fontId="3" fillId="3" borderId="0" xfId="0" applyFont="1" applyFill="1" applyBorder="1" applyAlignment="1">
      <alignment horizontal="right" vertical="center" readingOrder="2"/>
    </xf>
    <xf numFmtId="0" fontId="3" fillId="3" borderId="8" xfId="0" applyFont="1" applyFill="1" applyBorder="1" applyAlignment="1">
      <alignment horizontal="center" vertical="center" readingOrder="2"/>
    </xf>
    <xf numFmtId="0" fontId="3" fillId="0" borderId="8" xfId="0" applyFont="1" applyBorder="1" applyAlignment="1">
      <alignment horizontal="center" vertical="center" wrapText="1" readingOrder="1"/>
    </xf>
    <xf numFmtId="0" fontId="3" fillId="3" borderId="6" xfId="0" applyFont="1" applyFill="1" applyBorder="1" applyAlignment="1">
      <alignment horizontal="center" vertical="center" readingOrder="2"/>
    </xf>
    <xf numFmtId="0" fontId="3" fillId="3" borderId="6" xfId="0" applyFont="1" applyFill="1" applyBorder="1" applyAlignment="1">
      <alignment horizontal="right" vertical="center" readingOrder="2"/>
    </xf>
    <xf numFmtId="0" fontId="8" fillId="0" borderId="0" xfId="8" applyFont="1" applyAlignment="1">
      <alignment horizontal="left" vertical="center" wrapText="1" readingOrder="1"/>
    </xf>
    <xf numFmtId="0" fontId="8" fillId="3" borderId="8" xfId="0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center" vertical="center" wrapText="1" readingOrder="2"/>
    </xf>
    <xf numFmtId="0" fontId="3" fillId="0" borderId="6" xfId="7" applyFont="1" applyFill="1" applyBorder="1" applyAlignment="1">
      <alignment horizontal="center" vertical="center" wrapText="1" readingOrder="2"/>
    </xf>
    <xf numFmtId="0" fontId="3" fillId="0" borderId="6" xfId="7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center" vertical="center" wrapText="1" readingOrder="1"/>
    </xf>
    <xf numFmtId="0" fontId="8" fillId="0" borderId="6" xfId="7" applyFont="1" applyFill="1" applyBorder="1" applyAlignment="1">
      <alignment horizontal="center" vertical="center" wrapText="1" readingOrder="1"/>
    </xf>
    <xf numFmtId="0" fontId="8" fillId="0" borderId="5" xfId="7" applyFont="1" applyBorder="1" applyAlignment="1">
      <alignment horizontal="left" vertical="center" wrapText="1" readingOrder="2"/>
    </xf>
    <xf numFmtId="0" fontId="8" fillId="0" borderId="9" xfId="7" applyFont="1" applyFill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8" fillId="0" borderId="5" xfId="7" applyFont="1" applyFill="1" applyBorder="1" applyAlignment="1">
      <alignment horizontal="left" vertical="center" wrapText="1" readingOrder="1"/>
    </xf>
    <xf numFmtId="0" fontId="0" fillId="0" borderId="0" xfId="0"/>
    <xf numFmtId="0" fontId="3" fillId="0" borderId="9" xfId="7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center" vertical="center" wrapText="1" readingOrder="2"/>
    </xf>
    <xf numFmtId="0" fontId="3" fillId="0" borderId="5" xfId="7" applyFont="1" applyFill="1" applyBorder="1" applyAlignment="1">
      <alignment horizontal="right" vertical="center" readingOrder="2"/>
    </xf>
    <xf numFmtId="0" fontId="6" fillId="0" borderId="0" xfId="8" applyFont="1" applyBorder="1" applyAlignment="1">
      <alignment horizontal="center" vertical="center" wrapText="1" readingOrder="1"/>
    </xf>
    <xf numFmtId="0" fontId="8" fillId="3" borderId="6" xfId="0" applyFont="1" applyFill="1" applyBorder="1" applyAlignment="1">
      <alignment vertical="center" wrapText="1" readingOrder="1"/>
    </xf>
    <xf numFmtId="0" fontId="8" fillId="3" borderId="8" xfId="8" applyFont="1" applyFill="1" applyBorder="1" applyAlignment="1">
      <alignment vertical="center" wrapText="1" readingOrder="1"/>
    </xf>
    <xf numFmtId="0" fontId="8" fillId="0" borderId="8" xfId="7" applyFont="1" applyFill="1" applyBorder="1" applyAlignment="1">
      <alignment horizontal="left" vertical="center" wrapText="1" readingOrder="1"/>
    </xf>
    <xf numFmtId="0" fontId="8" fillId="0" borderId="8" xfId="7" applyFont="1" applyFill="1" applyBorder="1" applyAlignment="1">
      <alignment vertical="center" wrapText="1" readingOrder="1"/>
    </xf>
    <xf numFmtId="0" fontId="2" fillId="0" borderId="1" xfId="8" applyFont="1" applyBorder="1" applyAlignment="1">
      <alignment horizontal="left" vertical="center" readingOrder="2"/>
    </xf>
    <xf numFmtId="0" fontId="2" fillId="0" borderId="1" xfId="8" applyFont="1" applyBorder="1" applyAlignment="1">
      <alignment vertical="center" readingOrder="2"/>
    </xf>
    <xf numFmtId="0" fontId="8" fillId="0" borderId="13" xfId="7" applyFont="1" applyFill="1" applyBorder="1" applyAlignment="1">
      <alignment vertical="center" wrapText="1" readingOrder="2"/>
    </xf>
    <xf numFmtId="0" fontId="8" fillId="0" borderId="8" xfId="7" applyFont="1" applyFill="1" applyBorder="1" applyAlignment="1">
      <alignment vertical="center" wrapText="1" readingOrder="2"/>
    </xf>
    <xf numFmtId="0" fontId="8" fillId="0" borderId="5" xfId="7" applyFont="1" applyBorder="1" applyAlignment="1">
      <alignment vertical="center" wrapText="1" readingOrder="2"/>
    </xf>
    <xf numFmtId="0" fontId="8" fillId="0" borderId="6" xfId="7" applyFont="1" applyFill="1" applyBorder="1" applyAlignment="1">
      <alignment horizontal="left" vertical="center" wrapText="1" readingOrder="1"/>
    </xf>
    <xf numFmtId="0" fontId="3" fillId="0" borderId="9" xfId="0" applyFont="1" applyBorder="1" applyAlignment="1">
      <alignment horizontal="right" vertical="center" inden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right" vertical="center" indent="1"/>
    </xf>
    <xf numFmtId="0" fontId="3" fillId="0" borderId="5" xfId="0" applyFont="1" applyBorder="1" applyAlignment="1">
      <alignment horizontal="right" vertical="center" indent="1"/>
    </xf>
    <xf numFmtId="0" fontId="3" fillId="0" borderId="0" xfId="8" applyFont="1" applyFill="1" applyBorder="1" applyAlignment="1">
      <alignment horizontal="left" vertical="center" wrapText="1" readingOrder="1"/>
    </xf>
    <xf numFmtId="0" fontId="2" fillId="0" borderId="0" xfId="0" applyFont="1" applyFill="1" applyBorder="1" applyAlignment="1">
      <alignment horizontal="right" vertical="center" readingOrder="2"/>
    </xf>
    <xf numFmtId="0" fontId="2" fillId="0" borderId="1" xfId="8" applyFont="1" applyBorder="1" applyAlignment="1">
      <alignment vertical="center" readingOrder="2"/>
    </xf>
    <xf numFmtId="0" fontId="3" fillId="3" borderId="0" xfId="7" applyFont="1" applyFill="1" applyBorder="1" applyAlignment="1">
      <alignment horizontal="center" vertical="center" shrinkToFit="1" readingOrder="2"/>
    </xf>
    <xf numFmtId="0" fontId="12" fillId="0" borderId="0" xfId="0" applyFont="1" applyFill="1" applyBorder="1" applyAlignment="1">
      <alignment horizontal="right" vertical="center" readingOrder="2"/>
    </xf>
    <xf numFmtId="0" fontId="3" fillId="0" borderId="7" xfId="8" applyFont="1" applyFill="1" applyBorder="1" applyAlignment="1">
      <alignment horizontal="center" vertical="center" readingOrder="2"/>
    </xf>
    <xf numFmtId="0" fontId="3" fillId="0" borderId="6" xfId="8" applyFont="1" applyFill="1" applyBorder="1" applyAlignment="1">
      <alignment horizontal="center" vertical="center" shrinkToFit="1" readingOrder="2"/>
    </xf>
    <xf numFmtId="0" fontId="3" fillId="0" borderId="5" xfId="8" applyFont="1" applyFill="1" applyBorder="1" applyAlignment="1">
      <alignment horizontal="center" vertical="center" readingOrder="2"/>
    </xf>
    <xf numFmtId="0" fontId="8" fillId="0" borderId="5" xfId="8" applyFont="1" applyBorder="1" applyAlignment="1">
      <alignment horizontal="center" vertical="center" wrapText="1" readingOrder="1"/>
    </xf>
    <xf numFmtId="0" fontId="3" fillId="0" borderId="8" xfId="8" applyFont="1" applyFill="1" applyBorder="1" applyAlignment="1">
      <alignment horizontal="center" vertical="center" shrinkToFit="1" readingOrder="2"/>
    </xf>
    <xf numFmtId="0" fontId="3" fillId="0" borderId="5" xfId="8" applyFont="1" applyFill="1" applyBorder="1" applyAlignment="1">
      <alignment horizontal="center" vertical="center" wrapText="1" readingOrder="2"/>
    </xf>
    <xf numFmtId="0" fontId="8" fillId="0" borderId="0" xfId="8" applyFont="1" applyFill="1" applyBorder="1" applyAlignment="1">
      <alignment horizontal="center" vertical="center" wrapText="1" readingOrder="1"/>
    </xf>
    <xf numFmtId="0" fontId="8" fillId="0" borderId="5" xfId="8" applyFont="1" applyFill="1" applyBorder="1" applyAlignment="1">
      <alignment horizontal="center" vertical="center" wrapText="1" readingOrder="1"/>
    </xf>
    <xf numFmtId="0" fontId="3" fillId="0" borderId="13" xfId="8" applyFont="1" applyFill="1" applyBorder="1" applyAlignment="1">
      <alignment horizontal="center" vertical="center" readingOrder="2"/>
    </xf>
    <xf numFmtId="0" fontId="3" fillId="0" borderId="0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center" vertical="center" shrinkToFit="1" readingOrder="2"/>
    </xf>
    <xf numFmtId="0" fontId="3" fillId="0" borderId="5" xfId="8" applyFont="1" applyFill="1" applyBorder="1" applyAlignment="1">
      <alignment horizontal="right" vertical="center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3" fillId="0" borderId="5" xfId="8" applyFont="1" applyFill="1" applyBorder="1" applyAlignment="1">
      <alignment horizontal="right" vertical="center" shrinkToFit="1" readingOrder="2"/>
    </xf>
    <xf numFmtId="0" fontId="3" fillId="0" borderId="5" xfId="8" applyFont="1" applyFill="1" applyBorder="1" applyAlignment="1">
      <alignment horizontal="center" vertical="center"/>
    </xf>
    <xf numFmtId="0" fontId="3" fillId="0" borderId="6" xfId="8" applyFont="1" applyFill="1" applyBorder="1" applyAlignment="1">
      <alignment horizontal="center" vertical="center"/>
    </xf>
    <xf numFmtId="0" fontId="3" fillId="0" borderId="13" xfId="8" applyFont="1" applyFill="1" applyBorder="1" applyAlignment="1">
      <alignment horizontal="center" vertical="center" wrapText="1" readingOrder="1"/>
    </xf>
    <xf numFmtId="0" fontId="2" fillId="0" borderId="0" xfId="7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left" vertical="center" wrapText="1" readingOrder="1"/>
    </xf>
    <xf numFmtId="0" fontId="3" fillId="0" borderId="6" xfId="8" applyFont="1" applyFill="1" applyBorder="1" applyAlignment="1">
      <alignment horizontal="left" vertical="center" wrapText="1" readingOrder="1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8" fillId="0" borderId="6" xfId="8" applyFont="1" applyFill="1" applyBorder="1" applyAlignment="1">
      <alignment horizontal="left" vertical="center" wrapText="1" readingOrder="1"/>
    </xf>
    <xf numFmtId="0" fontId="6" fillId="0" borderId="8" xfId="7" applyFont="1" applyFill="1" applyBorder="1" applyAlignment="1">
      <alignment horizontal="right" vertical="center" wrapText="1" readingOrder="2"/>
    </xf>
    <xf numFmtId="0" fontId="3" fillId="0" borderId="5" xfId="7" applyFont="1" applyFill="1" applyBorder="1" applyAlignment="1">
      <alignment horizontal="center" vertical="center" wrapText="1" readingOrder="2"/>
    </xf>
    <xf numFmtId="0" fontId="3" fillId="0" borderId="13" xfId="7" applyFont="1" applyFill="1" applyBorder="1" applyAlignment="1">
      <alignment horizontal="center" vertical="center"/>
    </xf>
    <xf numFmtId="0" fontId="3" fillId="0" borderId="0" xfId="7" applyFont="1" applyFill="1" applyBorder="1" applyAlignment="1">
      <alignment horizontal="center" vertical="center"/>
    </xf>
    <xf numFmtId="0" fontId="8" fillId="0" borderId="3" xfId="7" applyFont="1" applyBorder="1" applyAlignment="1">
      <alignment horizontal="center" vertical="center" wrapText="1" readingOrder="2"/>
    </xf>
    <xf numFmtId="0" fontId="3" fillId="0" borderId="13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center" vertical="center" wrapText="1" readingOrder="1"/>
    </xf>
    <xf numFmtId="0" fontId="3" fillId="0" borderId="7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right" vertical="center" readingOrder="2"/>
    </xf>
    <xf numFmtId="0" fontId="3" fillId="0" borderId="4" xfId="0" applyFont="1" applyFill="1" applyBorder="1" applyAlignment="1">
      <alignment horizontal="right" vertical="center" readingOrder="2"/>
    </xf>
    <xf numFmtId="0" fontId="3" fillId="3" borderId="7" xfId="8" applyFont="1" applyFill="1" applyBorder="1" applyAlignment="1">
      <alignment horizontal="center" vertical="center"/>
    </xf>
    <xf numFmtId="0" fontId="3" fillId="0" borderId="0" xfId="8" applyFont="1" applyFill="1" applyBorder="1" applyAlignment="1">
      <alignment horizontal="center" vertical="center"/>
    </xf>
    <xf numFmtId="0" fontId="8" fillId="0" borderId="8" xfId="7" applyFont="1" applyBorder="1" applyAlignment="1">
      <alignment horizontal="left" vertical="center" wrapText="1" readingOrder="1"/>
    </xf>
    <xf numFmtId="0" fontId="8" fillId="0" borderId="5" xfId="7" applyFont="1" applyFill="1" applyBorder="1" applyAlignment="1">
      <alignment horizontal="left" vertical="center" wrapText="1" readingOrder="1"/>
    </xf>
    <xf numFmtId="0" fontId="8" fillId="0" borderId="5" xfId="7" applyFont="1" applyBorder="1" applyAlignment="1">
      <alignment horizontal="left" vertical="center" wrapText="1" readingOrder="1"/>
    </xf>
    <xf numFmtId="0" fontId="8" fillId="0" borderId="0" xfId="8" applyFont="1" applyFill="1" applyBorder="1" applyAlignment="1">
      <alignment horizontal="left" vertical="center" wrapText="1" readingOrder="1"/>
    </xf>
    <xf numFmtId="0" fontId="8" fillId="3" borderId="6" xfId="8" applyFont="1" applyFill="1" applyBorder="1" applyAlignment="1">
      <alignment horizontal="left" vertical="center" wrapText="1" readingOrder="1"/>
    </xf>
    <xf numFmtId="0" fontId="8" fillId="0" borderId="4" xfId="8" applyFont="1" applyBorder="1" applyAlignment="1">
      <alignment horizontal="left" vertical="center" wrapText="1" readingOrder="1"/>
    </xf>
    <xf numFmtId="0" fontId="8" fillId="0" borderId="5" xfId="8" applyFont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8" fillId="3" borderId="5" xfId="8" applyFont="1" applyFill="1" applyBorder="1" applyAlignment="1">
      <alignment horizontal="left" vertical="center" wrapText="1" readingOrder="1"/>
    </xf>
    <xf numFmtId="0" fontId="8" fillId="3" borderId="5" xfId="0" applyFont="1" applyFill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center" vertical="center" shrinkToFit="1" readingOrder="2"/>
    </xf>
    <xf numFmtId="0" fontId="8" fillId="3" borderId="5" xfId="0" applyFont="1" applyFill="1" applyBorder="1" applyAlignment="1">
      <alignment horizontal="center" vertical="center" wrapText="1" readingOrder="1"/>
    </xf>
    <xf numFmtId="0" fontId="3" fillId="3" borderId="5" xfId="8" applyFont="1" applyFill="1" applyBorder="1" applyAlignment="1">
      <alignment horizontal="right" vertical="center" wrapText="1" readingOrder="2"/>
    </xf>
    <xf numFmtId="0" fontId="8" fillId="0" borderId="5" xfId="8" applyFont="1" applyBorder="1" applyAlignment="1">
      <alignment horizontal="center" vertical="center" wrapText="1" readingOrder="2"/>
    </xf>
    <xf numFmtId="0" fontId="8" fillId="0" borderId="5" xfId="7" applyFont="1" applyFill="1" applyBorder="1" applyAlignment="1">
      <alignment horizontal="left" vertical="center" wrapText="1" readingOrder="2"/>
    </xf>
    <xf numFmtId="0" fontId="3" fillId="0" borderId="6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7" xfId="7" applyFont="1" applyFill="1" applyBorder="1" applyAlignment="1">
      <alignment horizontal="center" vertical="center"/>
    </xf>
    <xf numFmtId="0" fontId="3" fillId="0" borderId="5" xfId="7" applyFont="1" applyFill="1" applyBorder="1" applyAlignment="1">
      <alignment horizontal="right" vertical="center" readingOrder="2"/>
    </xf>
    <xf numFmtId="0" fontId="3" fillId="0" borderId="0" xfId="0" applyFont="1" applyAlignment="1">
      <alignment horizontal="right" readingOrder="2"/>
    </xf>
    <xf numFmtId="0" fontId="6" fillId="0" borderId="0" xfId="8" applyFont="1" applyFill="1" applyBorder="1" applyAlignment="1">
      <alignment horizontal="center" vertical="center" readingOrder="2"/>
    </xf>
    <xf numFmtId="0" fontId="3" fillId="0" borderId="5" xfId="8" applyFont="1" applyBorder="1" applyAlignment="1">
      <alignment horizontal="center" vertical="center" wrapText="1" readingOrder="2"/>
    </xf>
    <xf numFmtId="0" fontId="3" fillId="0" borderId="5" xfId="8" applyFont="1" applyBorder="1" applyAlignment="1">
      <alignment horizontal="center" vertical="center" wrapText="1" readingOrder="1"/>
    </xf>
    <xf numFmtId="0" fontId="3" fillId="0" borderId="4" xfId="8" applyFont="1" applyFill="1" applyBorder="1" applyAlignment="1">
      <alignment horizontal="right" vertical="center" shrinkToFit="1" readingOrder="2"/>
    </xf>
    <xf numFmtId="0" fontId="3" fillId="0" borderId="6" xfId="8" applyFont="1" applyFill="1" applyBorder="1" applyAlignment="1">
      <alignment horizontal="right" vertical="center" shrinkToFit="1" readingOrder="2"/>
    </xf>
    <xf numFmtId="0" fontId="8" fillId="0" borderId="5" xfId="8" applyFont="1" applyFill="1" applyBorder="1" applyAlignment="1">
      <alignment horizontal="left" vertical="center" wrapText="1" shrinkToFit="1" readingOrder="2"/>
    </xf>
    <xf numFmtId="0" fontId="8" fillId="3" borderId="0" xfId="8" applyFont="1" applyFill="1" applyBorder="1" applyAlignment="1">
      <alignment horizontal="left" vertical="center" wrapText="1" readingOrder="2"/>
    </xf>
    <xf numFmtId="0" fontId="8" fillId="0" borderId="6" xfId="8" applyFont="1" applyFill="1" applyBorder="1" applyAlignment="1">
      <alignment horizontal="left" vertical="center" wrapText="1" shrinkToFit="1" readingOrder="2"/>
    </xf>
    <xf numFmtId="0" fontId="3" fillId="3" borderId="22" xfId="8" applyFont="1" applyFill="1" applyBorder="1" applyAlignment="1">
      <alignment horizontal="center" vertical="center"/>
    </xf>
    <xf numFmtId="0" fontId="3" fillId="3" borderId="13" xfId="8" applyFont="1" applyFill="1" applyBorder="1" applyAlignment="1">
      <alignment horizontal="center" vertical="center"/>
    </xf>
    <xf numFmtId="0" fontId="3" fillId="3" borderId="5" xfId="8" applyFont="1" applyFill="1" applyBorder="1" applyAlignment="1">
      <alignment horizontal="center" vertical="center"/>
    </xf>
    <xf numFmtId="0" fontId="3" fillId="3" borderId="6" xfId="8" applyFont="1" applyFill="1" applyBorder="1" applyAlignment="1">
      <alignment horizontal="center" vertical="center"/>
    </xf>
    <xf numFmtId="0" fontId="3" fillId="3" borderId="8" xfId="8" applyFont="1" applyFill="1" applyBorder="1" applyAlignment="1">
      <alignment horizontal="center" vertical="center"/>
    </xf>
    <xf numFmtId="0" fontId="3" fillId="0" borderId="8" xfId="8" applyFont="1" applyBorder="1" applyAlignment="1">
      <alignment horizontal="center" vertical="center" readingOrder="2"/>
    </xf>
    <xf numFmtId="0" fontId="3" fillId="0" borderId="8" xfId="8" applyFont="1" applyFill="1" applyBorder="1" applyAlignment="1">
      <alignment horizontal="center" vertical="center"/>
    </xf>
    <xf numFmtId="0" fontId="3" fillId="0" borderId="5" xfId="8" applyFont="1" applyBorder="1" applyAlignment="1">
      <alignment horizontal="center" vertical="center" readingOrder="2"/>
    </xf>
    <xf numFmtId="0" fontId="3" fillId="0" borderId="6" xfId="8" applyFont="1" applyBorder="1" applyAlignment="1">
      <alignment horizontal="center" vertical="center" readingOrder="2"/>
    </xf>
    <xf numFmtId="0" fontId="3" fillId="0" borderId="22" xfId="8" applyFont="1" applyBorder="1" applyAlignment="1">
      <alignment horizontal="center" vertical="center" readingOrder="2"/>
    </xf>
    <xf numFmtId="0" fontId="3" fillId="0" borderId="22" xfId="8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0" borderId="5" xfId="8" applyNumberFormat="1" applyFont="1" applyFill="1" applyBorder="1" applyAlignment="1">
      <alignment horizontal="center" vertical="center"/>
    </xf>
    <xf numFmtId="0" fontId="3" fillId="0" borderId="27" xfId="8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8" fillId="0" borderId="5" xfId="8" applyFont="1" applyBorder="1" applyAlignment="1">
      <alignment horizontal="left" vertical="center" wrapText="1"/>
    </xf>
    <xf numFmtId="0" fontId="3" fillId="0" borderId="8" xfId="8" applyFont="1" applyFill="1" applyBorder="1" applyAlignment="1">
      <alignment horizontal="right" vertical="center" shrinkToFit="1" readingOrder="2"/>
    </xf>
    <xf numFmtId="0" fontId="8" fillId="0" borderId="8" xfId="8" applyFont="1" applyFill="1" applyBorder="1" applyAlignment="1">
      <alignment horizontal="left" vertical="center" wrapText="1" readingOrder="1"/>
    </xf>
    <xf numFmtId="0" fontId="3" fillId="0" borderId="8" xfId="8" applyFont="1" applyFill="1" applyBorder="1" applyAlignment="1">
      <alignment horizontal="right" vertical="center" wrapText="1" shrinkToFit="1" readingOrder="2"/>
    </xf>
    <xf numFmtId="0" fontId="8" fillId="0" borderId="5" xfId="8" applyFont="1" applyBorder="1" applyAlignment="1">
      <alignment horizontal="left" vertical="center" readingOrder="1"/>
    </xf>
    <xf numFmtId="0" fontId="8" fillId="0" borderId="36" xfId="8" applyFont="1" applyFill="1" applyBorder="1" applyAlignment="1">
      <alignment horizontal="left" vertical="center" wrapText="1" readingOrder="1"/>
    </xf>
    <xf numFmtId="0" fontId="8" fillId="0" borderId="13" xfId="8" applyFont="1" applyFill="1" applyBorder="1" applyAlignment="1">
      <alignment horizontal="left" vertical="center" wrapText="1" readingOrder="1"/>
    </xf>
    <xf numFmtId="0" fontId="3" fillId="0" borderId="13" xfId="8" applyFont="1" applyFill="1" applyBorder="1" applyAlignment="1">
      <alignment horizontal="right" vertical="center" shrinkToFit="1" readingOrder="2"/>
    </xf>
    <xf numFmtId="0" fontId="6" fillId="0" borderId="5" xfId="8" applyFont="1" applyFill="1" applyBorder="1" applyAlignment="1">
      <alignment horizontal="right" vertical="center" readingOrder="2"/>
    </xf>
    <xf numFmtId="0" fontId="6" fillId="0" borderId="5" xfId="8" applyFont="1" applyFill="1" applyBorder="1" applyAlignment="1">
      <alignment horizontal="right" vertical="center" wrapText="1" readingOrder="2"/>
    </xf>
    <xf numFmtId="0" fontId="8" fillId="3" borderId="8" xfId="8" applyFont="1" applyFill="1" applyBorder="1" applyAlignment="1">
      <alignment horizontal="left" vertical="center" wrapText="1" readingOrder="1"/>
    </xf>
    <xf numFmtId="0" fontId="8" fillId="0" borderId="15" xfId="8" applyFont="1" applyFill="1" applyBorder="1" applyAlignment="1">
      <alignment horizontal="left" vertical="center" wrapText="1" readingOrder="1"/>
    </xf>
    <xf numFmtId="0" fontId="8" fillId="0" borderId="1" xfId="8" applyFont="1" applyFill="1" applyBorder="1" applyAlignment="1">
      <alignment horizontal="left" vertical="center" wrapText="1" readingOrder="1"/>
    </xf>
    <xf numFmtId="0" fontId="3" fillId="0" borderId="1" xfId="8" applyFont="1" applyFill="1" applyBorder="1" applyAlignment="1">
      <alignment horizontal="right" vertical="center" wrapText="1" readingOrder="2"/>
    </xf>
    <xf numFmtId="0" fontId="8" fillId="0" borderId="30" xfId="8" applyFont="1" applyFill="1" applyBorder="1" applyAlignment="1">
      <alignment horizontal="left" vertical="center" wrapText="1" readingOrder="1"/>
    </xf>
    <xf numFmtId="0" fontId="3" fillId="0" borderId="29" xfId="8" applyFont="1" applyFill="1" applyBorder="1" applyAlignment="1">
      <alignment horizontal="right" vertical="center" readingOrder="2"/>
    </xf>
    <xf numFmtId="0" fontId="8" fillId="3" borderId="29" xfId="8" applyFont="1" applyFill="1" applyBorder="1" applyAlignment="1">
      <alignment horizontal="left" vertical="center" wrapText="1" readingOrder="1"/>
    </xf>
    <xf numFmtId="0" fontId="3" fillId="0" borderId="14" xfId="8" applyFont="1" applyFill="1" applyBorder="1" applyAlignment="1">
      <alignment horizontal="right" vertical="center" readingOrder="2"/>
    </xf>
    <xf numFmtId="0" fontId="8" fillId="3" borderId="14" xfId="8" applyFont="1" applyFill="1" applyBorder="1" applyAlignment="1">
      <alignment horizontal="left" vertical="center" wrapText="1" readingOrder="1"/>
    </xf>
    <xf numFmtId="0" fontId="8" fillId="3" borderId="0" xfId="8" applyFont="1" applyFill="1" applyBorder="1" applyAlignment="1">
      <alignment horizontal="left" vertical="center" wrapText="1" readingOrder="1"/>
    </xf>
    <xf numFmtId="0" fontId="8" fillId="3" borderId="5" xfId="8" applyFont="1" applyFill="1" applyBorder="1" applyAlignment="1">
      <alignment horizontal="left" vertical="center"/>
    </xf>
    <xf numFmtId="0" fontId="3" fillId="0" borderId="8" xfId="8" applyFont="1" applyFill="1" applyBorder="1" applyAlignment="1">
      <alignment horizontal="right" vertical="center" wrapText="1" readingOrder="2"/>
    </xf>
    <xf numFmtId="0" fontId="6" fillId="3" borderId="5" xfId="8" applyFont="1" applyFill="1" applyBorder="1" applyAlignment="1">
      <alignment horizontal="right" vertical="center" wrapText="1" readingOrder="2"/>
    </xf>
    <xf numFmtId="0" fontId="8" fillId="3" borderId="5" xfId="8" applyFont="1" applyFill="1" applyBorder="1" applyAlignment="1">
      <alignment horizontal="left" vertical="center" wrapText="1" readingOrder="2"/>
    </xf>
    <xf numFmtId="0" fontId="8" fillId="3" borderId="5" xfId="8" applyFont="1" applyFill="1" applyBorder="1" applyAlignment="1">
      <alignment horizontal="left" vertical="center" wrapText="1"/>
    </xf>
    <xf numFmtId="0" fontId="8" fillId="0" borderId="5" xfId="8" applyFont="1" applyFill="1" applyBorder="1" applyAlignment="1">
      <alignment horizontal="left" vertical="center" wrapText="1" readingOrder="2"/>
    </xf>
    <xf numFmtId="0" fontId="3" fillId="0" borderId="0" xfId="8" applyFont="1" applyFill="1" applyBorder="1" applyAlignment="1">
      <alignment horizontal="right" vertical="center" wrapText="1" readingOrder="2"/>
    </xf>
    <xf numFmtId="0" fontId="3" fillId="0" borderId="14" xfId="8" applyFont="1" applyFill="1" applyBorder="1" applyAlignment="1">
      <alignment vertical="center" wrapText="1" shrinkToFit="1" readingOrder="2"/>
    </xf>
    <xf numFmtId="0" fontId="3" fillId="0" borderId="29" xfId="8" applyFont="1" applyFill="1" applyBorder="1" applyAlignment="1">
      <alignment vertical="center" wrapText="1" shrinkToFit="1" readingOrder="2"/>
    </xf>
    <xf numFmtId="0" fontId="3" fillId="0" borderId="15" xfId="8" applyFont="1" applyFill="1" applyBorder="1" applyAlignment="1">
      <alignment vertical="center" wrapText="1" shrinkToFit="1" readingOrder="2"/>
    </xf>
    <xf numFmtId="0" fontId="8" fillId="0" borderId="13" xfId="8" applyFont="1" applyBorder="1" applyAlignment="1">
      <alignment horizontal="left" vertical="center" wrapText="1" readingOrder="1"/>
    </xf>
    <xf numFmtId="0" fontId="8" fillId="0" borderId="5" xfId="8" applyFont="1" applyBorder="1" applyAlignment="1">
      <alignment horizontal="left" vertical="center" wrapText="1" shrinkToFit="1" readingOrder="1"/>
    </xf>
    <xf numFmtId="0" fontId="8" fillId="3" borderId="0" xfId="8" applyFont="1" applyFill="1" applyBorder="1" applyAlignment="1">
      <alignment horizontal="left" vertical="center" wrapText="1" shrinkToFit="1" readingOrder="1"/>
    </xf>
    <xf numFmtId="0" fontId="8" fillId="0" borderId="29" xfId="8" applyFont="1" applyFill="1" applyBorder="1" applyAlignment="1">
      <alignment horizontal="left" vertical="center" wrapText="1" readingOrder="1"/>
    </xf>
    <xf numFmtId="0" fontId="8" fillId="0" borderId="4" xfId="8" applyFont="1" applyBorder="1" applyAlignment="1">
      <alignment horizontal="left" vertical="center" wrapText="1" shrinkToFit="1" readingOrder="1"/>
    </xf>
    <xf numFmtId="0" fontId="8" fillId="2" borderId="0" xfId="8" applyFont="1" applyFill="1" applyBorder="1" applyAlignment="1">
      <alignment horizontal="left" vertical="center" wrapText="1" readingOrder="1"/>
    </xf>
    <xf numFmtId="0" fontId="8" fillId="0" borderId="4" xfId="8" applyFont="1" applyFill="1" applyBorder="1" applyAlignment="1">
      <alignment horizontal="left" vertical="center" wrapText="1" readingOrder="1"/>
    </xf>
    <xf numFmtId="0" fontId="3" fillId="3" borderId="4" xfId="8" applyFont="1" applyFill="1" applyBorder="1" applyAlignment="1">
      <alignment horizontal="center" vertical="center"/>
    </xf>
    <xf numFmtId="0" fontId="3" fillId="0" borderId="39" xfId="8" applyFont="1" applyFill="1" applyBorder="1" applyAlignment="1">
      <alignment horizontal="center" vertical="center"/>
    </xf>
    <xf numFmtId="0" fontId="3" fillId="0" borderId="61" xfId="8" applyFont="1" applyFill="1" applyBorder="1" applyAlignment="1">
      <alignment horizontal="center" vertical="center"/>
    </xf>
    <xf numFmtId="0" fontId="3" fillId="0" borderId="36" xfId="8" applyFont="1" applyFill="1" applyBorder="1" applyAlignment="1">
      <alignment horizontal="center" vertical="center"/>
    </xf>
    <xf numFmtId="0" fontId="3" fillId="0" borderId="13" xfId="8" applyFont="1" applyFill="1" applyBorder="1" applyAlignment="1">
      <alignment horizontal="center" vertical="center"/>
    </xf>
    <xf numFmtId="0" fontId="3" fillId="0" borderId="31" xfId="8" applyFont="1" applyFill="1" applyBorder="1" applyAlignment="1">
      <alignment horizontal="center" vertical="center"/>
    </xf>
    <xf numFmtId="0" fontId="8" fillId="2" borderId="8" xfId="8" applyFont="1" applyFill="1" applyBorder="1" applyAlignment="1">
      <alignment horizontal="left" vertical="center" wrapText="1" readingOrder="1"/>
    </xf>
    <xf numFmtId="0" fontId="3" fillId="0" borderId="13" xfId="8" applyFont="1" applyFill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center" vertical="center" wrapText="1" readingOrder="1"/>
    </xf>
    <xf numFmtId="0" fontId="8" fillId="0" borderId="5" xfId="8" applyFont="1" applyFill="1" applyBorder="1" applyAlignment="1">
      <alignment horizontal="left" vertical="center" wrapText="1"/>
    </xf>
    <xf numFmtId="0" fontId="8" fillId="0" borderId="4" xfId="8" applyFont="1" applyFill="1" applyBorder="1" applyAlignment="1">
      <alignment horizontal="left" vertical="center" wrapText="1"/>
    </xf>
    <xf numFmtId="0" fontId="8" fillId="3" borderId="5" xfId="8" applyFont="1" applyFill="1" applyBorder="1" applyAlignment="1">
      <alignment vertical="center" wrapText="1"/>
    </xf>
    <xf numFmtId="0" fontId="21" fillId="0" borderId="5" xfId="8" applyFont="1" applyBorder="1" applyAlignment="1">
      <alignment horizontal="left" vertical="center" wrapText="1" readingOrder="2"/>
    </xf>
    <xf numFmtId="0" fontId="21" fillId="0" borderId="5" xfId="8" applyFont="1" applyFill="1" applyBorder="1" applyAlignment="1">
      <alignment horizontal="left" vertical="center" wrapText="1" readingOrder="1"/>
    </xf>
    <xf numFmtId="0" fontId="19" fillId="0" borderId="8" xfId="8" applyFont="1" applyFill="1" applyBorder="1" applyAlignment="1">
      <alignment horizontal="right" vertical="center" wrapText="1"/>
    </xf>
    <xf numFmtId="0" fontId="21" fillId="0" borderId="0" xfId="8" applyFont="1" applyBorder="1" applyAlignment="1">
      <alignment horizontal="left" vertical="center" wrapText="1" readingOrder="1"/>
    </xf>
    <xf numFmtId="0" fontId="21" fillId="0" borderId="5" xfId="8" applyFont="1" applyBorder="1" applyAlignment="1">
      <alignment horizontal="left" vertical="center" wrapText="1" readingOrder="1"/>
    </xf>
    <xf numFmtId="0" fontId="21" fillId="0" borderId="6" xfId="8" applyFont="1" applyBorder="1" applyAlignment="1">
      <alignment horizontal="left" vertical="center" wrapText="1" readingOrder="1"/>
    </xf>
    <xf numFmtId="0" fontId="21" fillId="0" borderId="29" xfId="8" applyFont="1" applyFill="1" applyBorder="1" applyAlignment="1">
      <alignment horizontal="left" vertical="center" wrapText="1" readingOrder="1"/>
    </xf>
    <xf numFmtId="0" fontId="21" fillId="0" borderId="6" xfId="8" applyFont="1" applyFill="1" applyBorder="1" applyAlignment="1">
      <alignment horizontal="left" vertical="center" wrapText="1" shrinkToFit="1" readingOrder="2"/>
    </xf>
    <xf numFmtId="0" fontId="21" fillId="0" borderId="15" xfId="8" applyFont="1" applyFill="1" applyBorder="1" applyAlignment="1">
      <alignment horizontal="left" vertical="center" wrapText="1" readingOrder="1"/>
    </xf>
    <xf numFmtId="0" fontId="8" fillId="0" borderId="5" xfId="8" applyFont="1" applyFill="1" applyBorder="1" applyAlignment="1">
      <alignment horizontal="right" vertical="center" wrapText="1" readingOrder="2"/>
    </xf>
    <xf numFmtId="0" fontId="3" fillId="0" borderId="13" xfId="8" applyFont="1" applyFill="1" applyBorder="1" applyAlignment="1">
      <alignment horizontal="right" vertical="center" wrapText="1" shrinkToFit="1" readingOrder="2"/>
    </xf>
    <xf numFmtId="0" fontId="8" fillId="0" borderId="41" xfId="8" applyFont="1" applyFill="1" applyBorder="1" applyAlignment="1">
      <alignment horizontal="left" vertical="center" wrapText="1" readingOrder="1"/>
    </xf>
    <xf numFmtId="0" fontId="3" fillId="0" borderId="0" xfId="8" applyFont="1" applyFill="1" applyBorder="1" applyAlignment="1">
      <alignment horizontal="right" vertical="center" wrapText="1" shrinkToFit="1" readingOrder="2"/>
    </xf>
    <xf numFmtId="0" fontId="3" fillId="0" borderId="4" xfId="8" applyFont="1" applyFill="1" applyBorder="1" applyAlignment="1">
      <alignment horizontal="right" vertical="center" wrapText="1" shrinkToFit="1" readingOrder="2"/>
    </xf>
    <xf numFmtId="0" fontId="8" fillId="0" borderId="38" xfId="8" applyFont="1" applyFill="1" applyBorder="1" applyAlignment="1">
      <alignment horizontal="left" vertical="center" wrapText="1" readingOrder="1"/>
    </xf>
    <xf numFmtId="0" fontId="8" fillId="3" borderId="6" xfId="8" applyFont="1" applyFill="1" applyBorder="1" applyAlignment="1">
      <alignment horizontal="left" vertical="center" wrapText="1" readingOrder="2"/>
    </xf>
    <xf numFmtId="0" fontId="8" fillId="0" borderId="13" xfId="8" applyFont="1" applyBorder="1" applyAlignment="1">
      <alignment horizontal="left" vertical="center" wrapText="1" readingOrder="2"/>
    </xf>
    <xf numFmtId="0" fontId="8" fillId="0" borderId="0" xfId="8" applyFont="1" applyBorder="1" applyAlignment="1">
      <alignment horizontal="left" vertical="center" wrapText="1" readingOrder="2"/>
    </xf>
    <xf numFmtId="0" fontId="3" fillId="3" borderId="14" xfId="8" applyFont="1" applyFill="1" applyBorder="1" applyAlignment="1">
      <alignment horizontal="right" vertical="center" wrapText="1" readingOrder="2"/>
    </xf>
    <xf numFmtId="0" fontId="3" fillId="3" borderId="8" xfId="8" applyFont="1" applyFill="1" applyBorder="1" applyAlignment="1">
      <alignment horizontal="right" vertical="center" wrapText="1" shrinkToFit="1" readingOrder="2"/>
    </xf>
    <xf numFmtId="0" fontId="6" fillId="0" borderId="5" xfId="8" applyFont="1" applyBorder="1" applyAlignment="1">
      <alignment horizontal="right" vertical="center" wrapText="1" readingOrder="1"/>
    </xf>
    <xf numFmtId="0" fontId="8" fillId="0" borderId="5" xfId="8" applyFont="1" applyBorder="1" applyAlignment="1">
      <alignment horizontal="left" vertical="center" wrapText="1" readingOrder="2"/>
    </xf>
    <xf numFmtId="0" fontId="8" fillId="0" borderId="0" xfId="8" applyFont="1" applyBorder="1" applyAlignment="1">
      <alignment horizontal="left" vertical="center" wrapText="1"/>
    </xf>
    <xf numFmtId="0" fontId="8" fillId="2" borderId="4" xfId="8" applyFont="1" applyFill="1" applyBorder="1" applyAlignment="1">
      <alignment horizontal="left" vertical="center" wrapText="1" readingOrder="1"/>
    </xf>
    <xf numFmtId="0" fontId="6" fillId="0" borderId="5" xfId="8" applyFont="1" applyBorder="1" applyAlignment="1">
      <alignment horizontal="right" vertical="center" wrapText="1" readingOrder="2"/>
    </xf>
    <xf numFmtId="0" fontId="3" fillId="3" borderId="6" xfId="8" applyFont="1" applyFill="1" applyBorder="1" applyAlignment="1">
      <alignment horizontal="center" vertical="center" wrapText="1" readingOrder="1"/>
    </xf>
    <xf numFmtId="0" fontId="3" fillId="3" borderId="8" xfId="8" applyFont="1" applyFill="1" applyBorder="1" applyAlignment="1">
      <alignment horizontal="center" vertical="center" wrapText="1" readingOrder="1"/>
    </xf>
    <xf numFmtId="0" fontId="3" fillId="3" borderId="0" xfId="8" applyFont="1" applyFill="1" applyBorder="1" applyAlignment="1">
      <alignment horizontal="center" vertical="center" wrapText="1" readingOrder="1"/>
    </xf>
    <xf numFmtId="0" fontId="3" fillId="3" borderId="4" xfId="8" applyFont="1" applyFill="1" applyBorder="1" applyAlignment="1">
      <alignment horizontal="center" vertical="center" wrapText="1" readingOrder="1"/>
    </xf>
    <xf numFmtId="0" fontId="3" fillId="0" borderId="19" xfId="8" applyFont="1" applyFill="1" applyBorder="1" applyAlignment="1">
      <alignment horizontal="center" vertical="center"/>
    </xf>
    <xf numFmtId="0" fontId="3" fillId="3" borderId="19" xfId="8" applyFont="1" applyFill="1" applyBorder="1" applyAlignment="1">
      <alignment horizontal="center" vertical="center" wrapText="1" readingOrder="1"/>
    </xf>
    <xf numFmtId="0" fontId="3" fillId="3" borderId="22" xfId="8" applyFont="1" applyFill="1" applyBorder="1" applyAlignment="1">
      <alignment horizontal="center" vertical="center" wrapText="1" readingOrder="1"/>
    </xf>
    <xf numFmtId="0" fontId="3" fillId="3" borderId="13" xfId="8" applyFont="1" applyFill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horizontal="center" vertical="center" readingOrder="1"/>
    </xf>
    <xf numFmtId="0" fontId="3" fillId="3" borderId="5" xfId="8" applyFont="1" applyFill="1" applyBorder="1" applyAlignment="1">
      <alignment horizontal="center" vertical="center" readingOrder="1"/>
    </xf>
    <xf numFmtId="0" fontId="3" fillId="0" borderId="6" xfId="8" applyFont="1" applyFill="1" applyBorder="1" applyAlignment="1">
      <alignment horizontal="center" vertical="center" readingOrder="1"/>
    </xf>
    <xf numFmtId="0" fontId="3" fillId="3" borderId="6" xfId="8" applyFont="1" applyFill="1" applyBorder="1" applyAlignment="1">
      <alignment horizontal="center" vertical="center" readingOrder="1"/>
    </xf>
    <xf numFmtId="0" fontId="3" fillId="3" borderId="22" xfId="8" applyFont="1" applyFill="1" applyBorder="1" applyAlignment="1">
      <alignment horizontal="center" vertical="center" readingOrder="1"/>
    </xf>
    <xf numFmtId="0" fontId="3" fillId="0" borderId="8" xfId="8" applyFont="1" applyFill="1" applyBorder="1" applyAlignment="1">
      <alignment horizontal="center" vertical="center" readingOrder="1"/>
    </xf>
    <xf numFmtId="0" fontId="3" fillId="3" borderId="8" xfId="8" applyFont="1" applyFill="1" applyBorder="1" applyAlignment="1">
      <alignment horizontal="center" vertical="center" readingOrder="1"/>
    </xf>
    <xf numFmtId="0" fontId="3" fillId="0" borderId="1" xfId="8" applyFont="1" applyFill="1" applyBorder="1" applyAlignment="1">
      <alignment horizontal="center" vertical="center"/>
    </xf>
    <xf numFmtId="0" fontId="2" fillId="0" borderId="8" xfId="7" applyFont="1" applyFill="1" applyBorder="1" applyAlignment="1">
      <alignment horizontal="right" vertical="center" wrapText="1" readingOrder="2"/>
    </xf>
    <xf numFmtId="0" fontId="8" fillId="2" borderId="5" xfId="7" applyFont="1" applyFill="1" applyBorder="1" applyAlignment="1">
      <alignment horizontal="left" vertical="center" wrapText="1" readingOrder="2"/>
    </xf>
    <xf numFmtId="0" fontId="8" fillId="3" borderId="6" xfId="7" applyFont="1" applyFill="1" applyBorder="1" applyAlignment="1">
      <alignment horizontal="left" vertical="center" wrapText="1" readingOrder="1"/>
    </xf>
    <xf numFmtId="0" fontId="3" fillId="0" borderId="8" xfId="7" applyFont="1" applyFill="1" applyBorder="1" applyAlignment="1">
      <alignment horizontal="center" vertical="center"/>
    </xf>
    <xf numFmtId="0" fontId="3" fillId="0" borderId="8" xfId="7" applyFont="1" applyBorder="1" applyAlignment="1">
      <alignment horizontal="center" vertical="center" wrapText="1" readingOrder="1"/>
    </xf>
    <xf numFmtId="0" fontId="3" fillId="0" borderId="22" xfId="7" applyFont="1" applyFill="1" applyBorder="1" applyAlignment="1">
      <alignment horizontal="center" vertical="center"/>
    </xf>
    <xf numFmtId="0" fontId="8" fillId="0" borderId="8" xfId="7" applyFont="1" applyFill="1" applyBorder="1" applyAlignment="1">
      <alignment horizontal="left" vertical="center" wrapText="1" readingOrder="2"/>
    </xf>
    <xf numFmtId="0" fontId="8" fillId="0" borderId="6" xfId="7" applyFont="1" applyFill="1" applyBorder="1" applyAlignment="1">
      <alignment horizontal="left" vertical="center" wrapText="1" readingOrder="2"/>
    </xf>
    <xf numFmtId="0" fontId="3" fillId="0" borderId="5" xfId="7" applyFont="1" applyFill="1" applyBorder="1" applyAlignment="1">
      <alignment vertical="center" wrapText="1" readingOrder="2"/>
    </xf>
    <xf numFmtId="0" fontId="3" fillId="0" borderId="4" xfId="7" applyFont="1" applyFill="1" applyBorder="1" applyAlignment="1">
      <alignment horizontal="right" vertical="center" wrapText="1" readingOrder="2"/>
    </xf>
    <xf numFmtId="0" fontId="6" fillId="0" borderId="5" xfId="7" applyFont="1" applyFill="1" applyBorder="1" applyAlignment="1">
      <alignment horizontal="right" vertical="center" wrapText="1" readingOrder="2"/>
    </xf>
    <xf numFmtId="0" fontId="8" fillId="0" borderId="4" xfId="7" applyFont="1" applyBorder="1" applyAlignment="1">
      <alignment horizontal="left" vertical="center" wrapText="1" readingOrder="1"/>
    </xf>
    <xf numFmtId="0" fontId="3" fillId="0" borderId="16" xfId="7" applyFont="1" applyFill="1" applyBorder="1" applyAlignment="1">
      <alignment horizontal="center" vertical="center"/>
    </xf>
    <xf numFmtId="0" fontId="8" fillId="0" borderId="4" xfId="7" applyFont="1" applyFill="1" applyBorder="1" applyAlignment="1">
      <alignment horizontal="left" vertical="center" wrapText="1" shrinkToFit="1" readingOrder="1"/>
    </xf>
    <xf numFmtId="0" fontId="8" fillId="0" borderId="5" xfId="7" applyFont="1" applyFill="1" applyBorder="1" applyAlignment="1">
      <alignment horizontal="left" vertical="center" wrapText="1"/>
    </xf>
    <xf numFmtId="0" fontId="8" fillId="0" borderId="5" xfId="7" applyFont="1" applyFill="1" applyBorder="1" applyAlignment="1">
      <alignment horizontal="right" vertical="center" wrapText="1" readingOrder="2"/>
    </xf>
    <xf numFmtId="0" fontId="8" fillId="0" borderId="4" xfId="7" applyFont="1" applyFill="1" applyBorder="1" applyAlignment="1">
      <alignment horizontal="left" vertical="center" wrapText="1" readingOrder="2"/>
    </xf>
    <xf numFmtId="0" fontId="8" fillId="2" borderId="4" xfId="7" applyFont="1" applyFill="1" applyBorder="1" applyAlignment="1">
      <alignment horizontal="left" vertical="center" wrapText="1" readingOrder="1"/>
    </xf>
    <xf numFmtId="0" fontId="8" fillId="0" borderId="8" xfId="7" applyFont="1" applyFill="1" applyBorder="1" applyAlignment="1">
      <alignment horizontal="right" vertical="center" wrapText="1" readingOrder="2"/>
    </xf>
    <xf numFmtId="0" fontId="8" fillId="0" borderId="5" xfId="7" applyFont="1" applyFill="1" applyBorder="1" applyAlignment="1">
      <alignment horizontal="left" vertical="center" readingOrder="1"/>
    </xf>
    <xf numFmtId="0" fontId="8" fillId="0" borderId="5" xfId="7" applyFont="1" applyBorder="1" applyAlignment="1">
      <alignment horizontal="left" vertical="center" readingOrder="1"/>
    </xf>
    <xf numFmtId="0" fontId="3" fillId="0" borderId="1" xfId="7" applyFont="1" applyFill="1" applyBorder="1" applyAlignment="1">
      <alignment horizontal="center" vertical="center"/>
    </xf>
    <xf numFmtId="0" fontId="3" fillId="0" borderId="23" xfId="7" applyFont="1" applyFill="1" applyBorder="1" applyAlignment="1">
      <alignment horizontal="center" vertical="center"/>
    </xf>
    <xf numFmtId="0" fontId="3" fillId="0" borderId="4" xfId="7" applyFont="1" applyFill="1" applyBorder="1" applyAlignment="1">
      <alignment horizontal="right" vertical="center" wrapText="1" shrinkToFit="1" readingOrder="2"/>
    </xf>
    <xf numFmtId="0" fontId="3" fillId="0" borderId="5" xfId="7" applyFont="1" applyFill="1" applyBorder="1" applyAlignment="1">
      <alignment horizontal="right" vertical="center" wrapText="1" shrinkToFit="1" readingOrder="2"/>
    </xf>
    <xf numFmtId="0" fontId="3" fillId="0" borderId="4" xfId="7" applyFont="1" applyFill="1" applyBorder="1" applyAlignment="1">
      <alignment horizontal="right" vertical="center"/>
    </xf>
    <xf numFmtId="0" fontId="8" fillId="2" borderId="6" xfId="7" applyFont="1" applyFill="1" applyBorder="1" applyAlignment="1">
      <alignment horizontal="left" vertical="center" wrapText="1" readingOrder="1"/>
    </xf>
    <xf numFmtId="0" fontId="8" fillId="0" borderId="6" xfId="7" applyFont="1" applyFill="1" applyBorder="1" applyAlignment="1">
      <alignment horizontal="left" vertical="center" wrapText="1"/>
    </xf>
    <xf numFmtId="0" fontId="3" fillId="0" borderId="8" xfId="7" applyFont="1" applyFill="1" applyBorder="1" applyAlignment="1">
      <alignment horizontal="right" vertical="center" shrinkToFit="1" readingOrder="2"/>
    </xf>
    <xf numFmtId="0" fontId="3" fillId="0" borderId="4" xfId="7" applyFont="1" applyFill="1" applyBorder="1" applyAlignment="1">
      <alignment horizontal="right" vertical="center" shrinkToFit="1" readingOrder="2"/>
    </xf>
    <xf numFmtId="0" fontId="8" fillId="0" borderId="4" xfId="7" applyFont="1" applyFill="1" applyBorder="1" applyAlignment="1">
      <alignment vertical="center" wrapText="1" readingOrder="1"/>
    </xf>
    <xf numFmtId="0" fontId="3" fillId="0" borderId="6" xfId="7" applyFont="1" applyFill="1" applyBorder="1" applyAlignment="1">
      <alignment horizontal="right" vertical="center" shrinkToFit="1" readingOrder="2"/>
    </xf>
    <xf numFmtId="0" fontId="3" fillId="3" borderId="23" xfId="0" applyFont="1" applyFill="1" applyBorder="1" applyAlignment="1">
      <alignment horizontal="right" vertical="center" readingOrder="2"/>
    </xf>
    <xf numFmtId="0" fontId="3" fillId="0" borderId="9" xfId="7" applyFont="1" applyFill="1" applyBorder="1" applyAlignment="1">
      <alignment horizontal="center" vertical="center"/>
    </xf>
    <xf numFmtId="0" fontId="3" fillId="0" borderId="3" xfId="7" applyFont="1" applyFill="1" applyBorder="1" applyAlignment="1">
      <alignment horizontal="center" vertical="center"/>
    </xf>
    <xf numFmtId="0" fontId="8" fillId="3" borderId="5" xfId="8" applyFont="1" applyFill="1" applyBorder="1" applyAlignment="1">
      <alignment horizontal="right" vertical="center" wrapText="1" shrinkToFit="1" readingOrder="2"/>
    </xf>
    <xf numFmtId="0" fontId="8" fillId="3" borderId="5" xfId="7" applyFont="1" applyFill="1" applyBorder="1" applyAlignment="1">
      <alignment vertical="center" wrapText="1" readingOrder="1"/>
    </xf>
    <xf numFmtId="0" fontId="3" fillId="0" borderId="8" xfId="7" applyFont="1" applyFill="1" applyBorder="1" applyAlignment="1">
      <alignment horizontal="right" vertical="center" wrapText="1" readingOrder="2"/>
    </xf>
    <xf numFmtId="0" fontId="15" fillId="0" borderId="5" xfId="7" applyFont="1" applyFill="1" applyBorder="1" applyAlignment="1">
      <alignment horizontal="right" vertical="center" wrapText="1" readingOrder="2"/>
    </xf>
    <xf numFmtId="0" fontId="3" fillId="0" borderId="6" xfId="7" applyFont="1" applyFill="1" applyBorder="1" applyAlignment="1">
      <alignment horizontal="right" vertical="center" wrapText="1" shrinkToFit="1" readingOrder="2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right" vertical="center" wrapText="1" shrinkToFit="1" readingOrder="2"/>
    </xf>
    <xf numFmtId="0" fontId="8" fillId="0" borderId="4" xfId="0" applyFont="1" applyFill="1" applyBorder="1" applyAlignment="1">
      <alignment horizontal="left" vertical="center" wrapText="1" readingOrder="1"/>
    </xf>
    <xf numFmtId="0" fontId="8" fillId="0" borderId="5" xfId="0" applyFont="1" applyFill="1" applyBorder="1" applyAlignment="1">
      <alignment vertical="center" wrapText="1" readingOrder="1"/>
    </xf>
    <xf numFmtId="0" fontId="12" fillId="0" borderId="5" xfId="0" applyFont="1" applyFill="1" applyBorder="1" applyAlignment="1">
      <alignment readingOrder="2"/>
    </xf>
    <xf numFmtId="0" fontId="8" fillId="0" borderId="13" xfId="0" applyFont="1" applyFill="1" applyBorder="1" applyAlignment="1">
      <alignment horizontal="left" vertical="center" wrapText="1" readingOrder="1"/>
    </xf>
    <xf numFmtId="0" fontId="8" fillId="3" borderId="5" xfId="0" applyFont="1" applyFill="1" applyBorder="1" applyAlignment="1">
      <alignment horizontal="left" vertical="center" wrapText="1" readingOrder="2"/>
    </xf>
    <xf numFmtId="0" fontId="1" fillId="3" borderId="5" xfId="0" applyFont="1" applyFill="1" applyBorder="1" applyAlignment="1">
      <alignment horizontal="center" vertical="center" wrapText="1" readingOrder="2"/>
    </xf>
    <xf numFmtId="0" fontId="3" fillId="0" borderId="4" xfId="0" applyFont="1" applyFill="1" applyBorder="1" applyAlignment="1">
      <alignment horizontal="left" vertical="center" wrapText="1" readingOrder="1"/>
    </xf>
    <xf numFmtId="0" fontId="3" fillId="0" borderId="5" xfId="0" applyFont="1" applyFill="1" applyBorder="1" applyAlignment="1">
      <alignment horizontal="right" vertical="center" shrinkToFit="1" readingOrder="2"/>
    </xf>
    <xf numFmtId="0" fontId="8" fillId="0" borderId="6" xfId="0" applyFont="1" applyFill="1" applyBorder="1" applyAlignment="1">
      <alignment horizontal="left" vertical="center" wrapText="1" readingOrder="1"/>
    </xf>
    <xf numFmtId="0" fontId="12" fillId="0" borderId="5" xfId="0" applyFont="1" applyFill="1" applyBorder="1" applyAlignment="1">
      <alignment horizontal="right" readingOrder="2"/>
    </xf>
    <xf numFmtId="0" fontId="3" fillId="0" borderId="4" xfId="0" applyFont="1" applyFill="1" applyBorder="1" applyAlignment="1">
      <alignment vertical="center" wrapText="1" readingOrder="2"/>
    </xf>
    <xf numFmtId="0" fontId="3" fillId="0" borderId="5" xfId="0" applyFont="1" applyFill="1" applyBorder="1" applyAlignment="1">
      <alignment vertical="center" wrapText="1" readingOrder="2"/>
    </xf>
    <xf numFmtId="0" fontId="3" fillId="0" borderId="22" xfId="0" applyFont="1" applyBorder="1" applyAlignment="1">
      <alignment horizontal="center" vertical="center" wrapText="1" readingOrder="2"/>
    </xf>
    <xf numFmtId="0" fontId="8" fillId="0" borderId="8" xfId="0" applyFont="1" applyFill="1" applyBorder="1" applyAlignment="1">
      <alignment horizontal="left" vertical="center" wrapText="1" readingOrder="1"/>
    </xf>
    <xf numFmtId="0" fontId="8" fillId="0" borderId="5" xfId="0" applyFont="1" applyFill="1" applyBorder="1" applyAlignment="1">
      <alignment horizontal="left" vertical="center" wrapText="1" readingOrder="2"/>
    </xf>
    <xf numFmtId="0" fontId="3" fillId="0" borderId="23" xfId="0" applyFont="1" applyBorder="1" applyAlignment="1">
      <alignment horizontal="center" vertical="center" readingOrder="2"/>
    </xf>
    <xf numFmtId="0" fontId="3" fillId="2" borderId="23" xfId="0" applyFont="1" applyFill="1" applyBorder="1" applyAlignment="1">
      <alignment horizontal="center" vertical="center" readingOrder="2"/>
    </xf>
    <xf numFmtId="0" fontId="3" fillId="0" borderId="7" xfId="0" applyFont="1" applyBorder="1" applyAlignment="1">
      <alignment horizontal="center" vertical="center" readingOrder="2"/>
    </xf>
    <xf numFmtId="0" fontId="3" fillId="0" borderId="23" xfId="8" applyFont="1" applyBorder="1" applyAlignment="1">
      <alignment horizontal="center" vertical="center" readingOrder="2"/>
    </xf>
    <xf numFmtId="0" fontId="3" fillId="0" borderId="23" xfId="8" applyFont="1" applyFill="1" applyBorder="1" applyAlignment="1">
      <alignment horizontal="left" vertical="center" wrapText="1" readingOrder="1"/>
    </xf>
    <xf numFmtId="0" fontId="3" fillId="0" borderId="0" xfId="0" applyFont="1" applyFill="1" applyBorder="1" applyAlignment="1">
      <alignment vertical="center" wrapText="1" readingOrder="2"/>
    </xf>
    <xf numFmtId="0" fontId="3" fillId="0" borderId="22" xfId="0" applyFont="1" applyFill="1" applyBorder="1" applyAlignment="1">
      <alignment vertical="center" wrapText="1" readingOrder="2"/>
    </xf>
    <xf numFmtId="0" fontId="8" fillId="0" borderId="22" xfId="8" applyFont="1" applyFill="1" applyBorder="1" applyAlignment="1">
      <alignment horizontal="left" vertical="center" wrapText="1" readingOrder="1"/>
    </xf>
    <xf numFmtId="0" fontId="3" fillId="0" borderId="8" xfId="0" applyFont="1" applyFill="1" applyBorder="1" applyAlignment="1">
      <alignment vertical="center" wrapText="1" readingOrder="2"/>
    </xf>
    <xf numFmtId="0" fontId="3" fillId="0" borderId="5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left" vertical="center" wrapText="1" readingOrder="1"/>
    </xf>
    <xf numFmtId="0" fontId="3" fillId="0" borderId="6" xfId="0" applyFont="1" applyFill="1" applyBorder="1" applyAlignment="1">
      <alignment vertical="center" wrapText="1" readingOrder="2"/>
    </xf>
    <xf numFmtId="0" fontId="3" fillId="0" borderId="23" xfId="8" applyFont="1" applyFill="1" applyBorder="1" applyAlignment="1">
      <alignment horizontal="center" vertical="center"/>
    </xf>
    <xf numFmtId="0" fontId="8" fillId="3" borderId="5" xfId="8" applyFont="1" applyFill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0" borderId="5" xfId="7" applyFont="1" applyBorder="1" applyAlignment="1">
      <alignment horizontal="left" vertical="center" wrapText="1" readingOrder="2"/>
    </xf>
    <xf numFmtId="0" fontId="8" fillId="0" borderId="6" xfId="7" applyFont="1" applyBorder="1" applyAlignment="1">
      <alignment horizontal="left" vertical="center" wrapText="1" readingOrder="1"/>
    </xf>
    <xf numFmtId="0" fontId="8" fillId="0" borderId="22" xfId="0" applyFont="1" applyFill="1" applyBorder="1" applyAlignment="1">
      <alignment horizontal="left" vertical="center" wrapText="1" readingOrder="1"/>
    </xf>
    <xf numFmtId="0" fontId="3" fillId="0" borderId="7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 wrapText="1" readingOrder="1"/>
    </xf>
    <xf numFmtId="0" fontId="3" fillId="0" borderId="5" xfId="0" applyFont="1" applyFill="1" applyBorder="1" applyAlignment="1">
      <alignment horizontal="right" vertical="center" readingOrder="2"/>
    </xf>
    <xf numFmtId="0" fontId="3" fillId="3" borderId="7" xfId="8" applyFont="1" applyFill="1" applyBorder="1" applyAlignment="1">
      <alignment horizontal="center" vertical="center"/>
    </xf>
    <xf numFmtId="0" fontId="3" fillId="2" borderId="0" xfId="8" applyFont="1" applyFill="1" applyBorder="1" applyAlignment="1">
      <alignment horizontal="center" vertical="center"/>
    </xf>
    <xf numFmtId="0" fontId="3" fillId="2" borderId="5" xfId="8" applyFont="1" applyFill="1" applyBorder="1" applyAlignment="1">
      <alignment horizontal="center" vertical="center"/>
    </xf>
    <xf numFmtId="0" fontId="3" fillId="2" borderId="8" xfId="8" applyFont="1" applyFill="1" applyBorder="1" applyAlignment="1">
      <alignment horizontal="center" vertical="center"/>
    </xf>
    <xf numFmtId="0" fontId="8" fillId="0" borderId="4" xfId="0" applyFont="1" applyBorder="1" applyAlignment="1">
      <alignment horizontal="left" vertical="center" wrapText="1" readingOrder="1"/>
    </xf>
    <xf numFmtId="0" fontId="8" fillId="0" borderId="5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/>
    </xf>
    <xf numFmtId="0" fontId="8" fillId="0" borderId="6" xfId="0" applyFont="1" applyBorder="1" applyAlignment="1">
      <alignment horizontal="left" vertical="center" wrapText="1" readingOrder="1"/>
    </xf>
    <xf numFmtId="0" fontId="8" fillId="2" borderId="5" xfId="0" applyFont="1" applyFill="1" applyBorder="1" applyAlignment="1">
      <alignment horizontal="left" vertical="center" readingOrder="2"/>
    </xf>
    <xf numFmtId="0" fontId="3" fillId="0" borderId="6" xfId="0" applyFont="1" applyFill="1" applyBorder="1" applyAlignment="1">
      <alignment horizontal="right" vertical="center" shrinkToFit="1" readingOrder="2"/>
    </xf>
    <xf numFmtId="0" fontId="8" fillId="0" borderId="5" xfId="0" applyFont="1" applyFill="1" applyBorder="1" applyAlignment="1">
      <alignment horizontal="left" vertical="center" readingOrder="2"/>
    </xf>
    <xf numFmtId="0" fontId="3" fillId="0" borderId="22" xfId="0" applyFont="1" applyFill="1" applyBorder="1" applyAlignment="1">
      <alignment horizontal="right" vertical="center" readingOrder="2"/>
    </xf>
    <xf numFmtId="0" fontId="8" fillId="0" borderId="5" xfId="0" applyFont="1" applyBorder="1" applyAlignment="1">
      <alignment horizontal="left" vertical="center" readingOrder="2"/>
    </xf>
    <xf numFmtId="0" fontId="1" fillId="0" borderId="5" xfId="0" applyFont="1" applyFill="1" applyBorder="1" applyAlignment="1">
      <alignment horizontal="left" vertical="center" readingOrder="2"/>
    </xf>
    <xf numFmtId="0" fontId="3" fillId="0" borderId="8" xfId="0" applyFont="1" applyFill="1" applyBorder="1" applyAlignment="1">
      <alignment horizontal="right" vertical="center" shrinkToFit="1" readingOrder="2"/>
    </xf>
    <xf numFmtId="0" fontId="8" fillId="0" borderId="5" xfId="0" applyFont="1" applyBorder="1" applyAlignment="1">
      <alignment horizontal="left" vertical="center" shrinkToFit="1" readingOrder="1"/>
    </xf>
    <xf numFmtId="0" fontId="3" fillId="0" borderId="3" xfId="0" applyFont="1" applyFill="1" applyBorder="1" applyAlignment="1">
      <alignment horizontal="center" vertical="center"/>
    </xf>
    <xf numFmtId="0" fontId="8" fillId="0" borderId="5" xfId="8" applyFont="1" applyBorder="1" applyAlignment="1">
      <alignment horizontal="left" vertical="center" wrapText="1" readingOrder="1"/>
    </xf>
    <xf numFmtId="0" fontId="8" fillId="3" borderId="5" xfId="8" applyFont="1" applyFill="1" applyBorder="1" applyAlignment="1">
      <alignment horizontal="left" vertical="center" wrapText="1" readingOrder="1"/>
    </xf>
    <xf numFmtId="0" fontId="8" fillId="0" borderId="5" xfId="8" applyFont="1" applyFill="1" applyBorder="1" applyAlignment="1">
      <alignment horizontal="left" vertical="center" wrapText="1" readingOrder="1"/>
    </xf>
    <xf numFmtId="0" fontId="3" fillId="3" borderId="0" xfId="8" applyFont="1" applyFill="1" applyBorder="1" applyAlignment="1">
      <alignment horizontal="center" vertical="center" wrapText="1" readingOrder="2"/>
    </xf>
    <xf numFmtId="0" fontId="3" fillId="3" borderId="6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13" xfId="8" applyFont="1" applyFill="1" applyBorder="1" applyAlignment="1">
      <alignment horizontal="center" vertical="center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1" xfId="8" applyFont="1" applyFill="1" applyBorder="1" applyAlignment="1">
      <alignment horizontal="center" vertical="center" readingOrder="2"/>
    </xf>
    <xf numFmtId="0" fontId="3" fillId="3" borderId="4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3" fillId="3" borderId="22" xfId="8" applyFont="1" applyFill="1" applyBorder="1" applyAlignment="1">
      <alignment horizontal="center" vertical="center" readingOrder="2"/>
    </xf>
    <xf numFmtId="0" fontId="6" fillId="0" borderId="5" xfId="8" applyFont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center" vertical="center" readingOrder="2"/>
    </xf>
    <xf numFmtId="0" fontId="3" fillId="0" borderId="4" xfId="7" applyFont="1" applyFill="1" applyBorder="1" applyAlignment="1">
      <alignment horizontal="center" vertical="center" wrapText="1" readingOrder="2"/>
    </xf>
    <xf numFmtId="0" fontId="3" fillId="0" borderId="22" xfId="7" applyFont="1" applyFill="1" applyBorder="1" applyAlignment="1">
      <alignment horizontal="center" vertical="center" wrapText="1" readingOrder="2"/>
    </xf>
    <xf numFmtId="0" fontId="3" fillId="0" borderId="0" xfId="7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wrapText="1" readingOrder="2"/>
    </xf>
    <xf numFmtId="0" fontId="3" fillId="0" borderId="4" xfId="7" applyFont="1" applyFill="1" applyBorder="1" applyAlignment="1">
      <alignment horizontal="right" vertical="center" wrapText="1" readingOrder="2"/>
    </xf>
    <xf numFmtId="0" fontId="8" fillId="0" borderId="4" xfId="7" applyFont="1" applyFill="1" applyBorder="1" applyAlignment="1">
      <alignment horizontal="left" vertical="center" wrapText="1" readingOrder="1"/>
    </xf>
    <xf numFmtId="0" fontId="8" fillId="0" borderId="5" xfId="7" applyFont="1" applyBorder="1" applyAlignment="1">
      <alignment horizontal="left" vertical="center" wrapText="1" readingOrder="2"/>
    </xf>
    <xf numFmtId="0" fontId="3" fillId="0" borderId="6" xfId="7" applyFont="1" applyFill="1" applyBorder="1" applyAlignment="1">
      <alignment horizontal="right" vertical="center" wrapText="1" readingOrder="2"/>
    </xf>
    <xf numFmtId="0" fontId="3" fillId="0" borderId="13" xfId="7" applyFont="1" applyFill="1" applyBorder="1" applyAlignment="1">
      <alignment horizontal="center" vertical="center"/>
    </xf>
    <xf numFmtId="0" fontId="3" fillId="0" borderId="0" xfId="7" applyFont="1" applyFill="1" applyBorder="1" applyAlignment="1">
      <alignment horizontal="center" vertical="center"/>
    </xf>
    <xf numFmtId="0" fontId="3" fillId="0" borderId="9" xfId="7" applyFont="1" applyFill="1" applyBorder="1" applyAlignment="1">
      <alignment horizontal="right" vertical="center" wrapText="1" readingOrder="2"/>
    </xf>
    <xf numFmtId="0" fontId="8" fillId="0" borderId="9" xfId="7" applyFont="1" applyFill="1" applyBorder="1" applyAlignment="1">
      <alignment horizontal="left" vertical="center" wrapText="1" readingOrder="1"/>
    </xf>
    <xf numFmtId="0" fontId="3" fillId="0" borderId="7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right" vertical="center" readingOrder="2"/>
    </xf>
    <xf numFmtId="0" fontId="3" fillId="3" borderId="7" xfId="8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3" borderId="7" xfId="8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right" vertical="center" readingOrder="2"/>
    </xf>
    <xf numFmtId="0" fontId="8" fillId="0" borderId="4" xfId="8" applyFont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8" fillId="3" borderId="5" xfId="0" applyFont="1" applyFill="1" applyBorder="1" applyAlignment="1">
      <alignment horizontal="left" vertical="center" wrapText="1" readingOrder="1"/>
    </xf>
    <xf numFmtId="0" fontId="3" fillId="3" borderId="7" xfId="8" applyFont="1" applyFill="1" applyBorder="1" applyAlignment="1">
      <alignment horizontal="center" vertical="center" wrapText="1" readingOrder="2"/>
    </xf>
    <xf numFmtId="0" fontId="3" fillId="0" borderId="9" xfId="7" applyFont="1" applyFill="1" applyBorder="1" applyAlignment="1">
      <alignment horizontal="center" vertical="center" readingOrder="2"/>
    </xf>
    <xf numFmtId="0" fontId="3" fillId="0" borderId="7" xfId="7" applyFont="1" applyFill="1" applyBorder="1" applyAlignment="1">
      <alignment horizontal="center" vertical="center" readingOrder="2"/>
    </xf>
    <xf numFmtId="0" fontId="3" fillId="3" borderId="8" xfId="8" applyFont="1" applyFill="1" applyBorder="1" applyAlignment="1">
      <alignment horizontal="center" vertical="center" readingOrder="2"/>
    </xf>
    <xf numFmtId="0" fontId="3" fillId="3" borderId="9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8" fillId="0" borderId="5" xfId="8" applyFont="1" applyBorder="1" applyAlignment="1">
      <alignment vertical="center" wrapText="1" readingOrder="1"/>
    </xf>
    <xf numFmtId="0" fontId="3" fillId="3" borderId="5" xfId="8" applyFont="1" applyFill="1" applyBorder="1" applyAlignment="1">
      <alignment horizontal="right" vertical="center" wrapText="1" shrinkToFit="1" readingOrder="2"/>
    </xf>
    <xf numFmtId="0" fontId="8" fillId="2" borderId="5" xfId="8" applyFont="1" applyFill="1" applyBorder="1" applyAlignment="1">
      <alignment vertical="center" wrapText="1" readingOrder="1"/>
    </xf>
    <xf numFmtId="0" fontId="8" fillId="3" borderId="5" xfId="0" applyFont="1" applyFill="1" applyBorder="1" applyAlignment="1">
      <alignment vertical="center" wrapText="1" readingOrder="1"/>
    </xf>
    <xf numFmtId="0" fontId="8" fillId="0" borderId="5" xfId="7" applyFont="1" applyFill="1" applyBorder="1" applyAlignment="1">
      <alignment horizontal="left" vertical="center" wrapText="1" readingOrder="2"/>
    </xf>
    <xf numFmtId="0" fontId="3" fillId="0" borderId="6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7" xfId="7" applyFont="1" applyFill="1" applyBorder="1" applyAlignment="1">
      <alignment horizontal="center" vertical="center"/>
    </xf>
    <xf numFmtId="0" fontId="3" fillId="0" borderId="5" xfId="7" applyFont="1" applyFill="1" applyBorder="1" applyAlignment="1">
      <alignment horizontal="right" vertical="center" readingOrder="2"/>
    </xf>
    <xf numFmtId="0" fontId="3" fillId="0" borderId="9" xfId="7" applyFont="1" applyFill="1" applyBorder="1" applyAlignment="1">
      <alignment horizontal="right" vertical="center" readingOrder="2"/>
    </xf>
    <xf numFmtId="0" fontId="3" fillId="3" borderId="16" xfId="8" applyFont="1" applyFill="1" applyBorder="1" applyAlignment="1">
      <alignment horizontal="center" vertical="center" readingOrder="2"/>
    </xf>
    <xf numFmtId="0" fontId="3" fillId="0" borderId="0" xfId="8" applyFont="1" applyFill="1" applyBorder="1" applyAlignment="1">
      <alignment horizontal="center" vertical="center" readingOrder="2"/>
    </xf>
    <xf numFmtId="0" fontId="3" fillId="0" borderId="6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center" vertical="center" readingOrder="2"/>
    </xf>
    <xf numFmtId="0" fontId="3" fillId="0" borderId="13" xfId="8" applyFont="1" applyFill="1" applyBorder="1" applyAlignment="1">
      <alignment horizontal="center" vertical="center" readingOrder="2"/>
    </xf>
    <xf numFmtId="0" fontId="3" fillId="0" borderId="1" xfId="8" applyFont="1" applyFill="1" applyBorder="1" applyAlignment="1">
      <alignment horizontal="center" vertical="center" readingOrder="2"/>
    </xf>
    <xf numFmtId="0" fontId="3" fillId="0" borderId="8" xfId="8" applyFont="1" applyFill="1" applyBorder="1" applyAlignment="1">
      <alignment horizontal="center" vertical="center" readingOrder="2"/>
    </xf>
    <xf numFmtId="0" fontId="3" fillId="0" borderId="22" xfId="8" applyFont="1" applyFill="1" applyBorder="1" applyAlignment="1">
      <alignment horizontal="center" vertical="center" readingOrder="2"/>
    </xf>
    <xf numFmtId="0" fontId="3" fillId="0" borderId="4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8" fillId="0" borderId="5" xfId="8" applyFont="1" applyFill="1" applyBorder="1" applyAlignment="1">
      <alignment horizontal="left" vertical="center" wrapText="1" readingOrder="1"/>
    </xf>
    <xf numFmtId="0" fontId="8" fillId="3" borderId="5" xfId="8" applyFont="1" applyFill="1" applyBorder="1" applyAlignment="1">
      <alignment horizontal="left" vertical="center" wrapText="1" readingOrder="1"/>
    </xf>
    <xf numFmtId="0" fontId="8" fillId="0" borderId="5" xfId="8" applyFont="1" applyBorder="1" applyAlignment="1">
      <alignment horizontal="left" vertical="center" wrapText="1" readingOrder="1"/>
    </xf>
    <xf numFmtId="0" fontId="3" fillId="0" borderId="7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3" fillId="3" borderId="22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13" xfId="8" applyFont="1" applyFill="1" applyBorder="1" applyAlignment="1">
      <alignment horizontal="center" vertical="center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1" xfId="8" applyFont="1" applyFill="1" applyBorder="1" applyAlignment="1">
      <alignment horizontal="center" vertical="center" readingOrder="2"/>
    </xf>
    <xf numFmtId="0" fontId="3" fillId="3" borderId="4" xfId="8" applyFont="1" applyFill="1" applyBorder="1" applyAlignment="1">
      <alignment horizontal="center" vertical="center" readingOrder="2"/>
    </xf>
    <xf numFmtId="0" fontId="3" fillId="3" borderId="6" xfId="8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center" vertical="center" readingOrder="2"/>
    </xf>
    <xf numFmtId="0" fontId="3" fillId="0" borderId="8" xfId="7" applyFont="1" applyFill="1" applyBorder="1" applyAlignment="1">
      <alignment horizontal="center" vertical="center" readingOrder="2"/>
    </xf>
    <xf numFmtId="0" fontId="8" fillId="0" borderId="4" xfId="7" applyFont="1" applyFill="1" applyBorder="1" applyAlignment="1">
      <alignment horizontal="left" vertical="center" wrapText="1" readingOrder="1"/>
    </xf>
    <xf numFmtId="0" fontId="3" fillId="3" borderId="7" xfId="8" applyFont="1" applyFill="1" applyBorder="1" applyAlignment="1">
      <alignment horizontal="center" vertical="center"/>
    </xf>
    <xf numFmtId="0" fontId="3" fillId="3" borderId="3" xfId="8" applyFont="1" applyFill="1" applyBorder="1" applyAlignment="1">
      <alignment horizontal="center" vertical="center" readingOrder="2"/>
    </xf>
    <xf numFmtId="0" fontId="3" fillId="3" borderId="7" xfId="8" applyFont="1" applyFill="1" applyBorder="1" applyAlignment="1">
      <alignment horizontal="center" vertical="center" readingOrder="2"/>
    </xf>
    <xf numFmtId="0" fontId="8" fillId="0" borderId="5" xfId="0" applyFont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8" fillId="3" borderId="5" xfId="0" applyFont="1" applyFill="1" applyBorder="1" applyAlignment="1">
      <alignment horizontal="left" vertical="center" wrapText="1" readingOrder="1"/>
    </xf>
    <xf numFmtId="0" fontId="8" fillId="0" borderId="4" xfId="8" applyFont="1" applyBorder="1" applyAlignment="1">
      <alignment horizontal="left" vertical="center" wrapText="1" readingOrder="1"/>
    </xf>
    <xf numFmtId="0" fontId="8" fillId="3" borderId="6" xfId="8" applyFont="1" applyFill="1" applyBorder="1" applyAlignment="1">
      <alignment horizontal="left" vertical="center" wrapText="1" readingOrder="1"/>
    </xf>
    <xf numFmtId="0" fontId="3" fillId="0" borderId="9" xfId="7" applyFont="1" applyFill="1" applyBorder="1" applyAlignment="1">
      <alignment horizontal="center" vertical="center" readingOrder="2"/>
    </xf>
    <xf numFmtId="0" fontId="3" fillId="0" borderId="7" xfId="7" applyFont="1" applyFill="1" applyBorder="1" applyAlignment="1">
      <alignment horizontal="center" vertical="center" readingOrder="2"/>
    </xf>
    <xf numFmtId="0" fontId="3" fillId="3" borderId="9" xfId="8" applyFont="1" applyFill="1" applyBorder="1" applyAlignment="1">
      <alignment horizontal="center" vertical="center" readingOrder="2"/>
    </xf>
    <xf numFmtId="0" fontId="3" fillId="3" borderId="8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8" fillId="0" borderId="5" xfId="8" applyFont="1" applyBorder="1" applyAlignment="1">
      <alignment vertical="center" wrapText="1" readingOrder="1"/>
    </xf>
    <xf numFmtId="0" fontId="3" fillId="3" borderId="5" xfId="8" applyFont="1" applyFill="1" applyBorder="1" applyAlignment="1">
      <alignment horizontal="right" vertical="center" wrapText="1" shrinkToFit="1" readingOrder="2"/>
    </xf>
    <xf numFmtId="0" fontId="3" fillId="3" borderId="0" xfId="0" applyFont="1" applyFill="1" applyBorder="1" applyAlignment="1">
      <alignment horizontal="center" vertical="center" readingOrder="2"/>
    </xf>
    <xf numFmtId="0" fontId="3" fillId="3" borderId="7" xfId="0" applyFont="1" applyFill="1" applyBorder="1" applyAlignment="1">
      <alignment horizontal="center" vertical="center" readingOrder="2"/>
    </xf>
    <xf numFmtId="0" fontId="8" fillId="3" borderId="5" xfId="0" applyFont="1" applyFill="1" applyBorder="1" applyAlignment="1">
      <alignment vertical="center" wrapText="1" readingOrder="1"/>
    </xf>
    <xf numFmtId="0" fontId="8" fillId="0" borderId="5" xfId="7" applyFont="1" applyFill="1" applyBorder="1" applyAlignment="1">
      <alignment horizontal="left" vertical="center" wrapText="1" readingOrder="2"/>
    </xf>
    <xf numFmtId="0" fontId="3" fillId="0" borderId="5" xfId="7" applyFont="1" applyFill="1" applyBorder="1" applyAlignment="1">
      <alignment horizontal="right" vertical="center" readingOrder="2"/>
    </xf>
    <xf numFmtId="0" fontId="6" fillId="0" borderId="20" xfId="0" applyFont="1" applyBorder="1" applyAlignment="1">
      <alignment horizontal="right" vertical="center" wrapText="1" shrinkToFit="1" readingOrder="2"/>
    </xf>
    <xf numFmtId="0" fontId="3" fillId="0" borderId="20" xfId="0" applyFont="1" applyFill="1" applyBorder="1" applyAlignment="1">
      <alignment horizontal="right" vertical="center" wrapText="1" readingOrder="2"/>
    </xf>
    <xf numFmtId="0" fontId="8" fillId="0" borderId="20" xfId="8" applyFont="1" applyBorder="1" applyAlignment="1">
      <alignment horizontal="left" vertical="center" wrapText="1" readingOrder="1"/>
    </xf>
    <xf numFmtId="0" fontId="8" fillId="0" borderId="20" xfId="8" applyFont="1" applyBorder="1" applyAlignment="1">
      <alignment vertical="center" wrapText="1" readingOrder="1"/>
    </xf>
    <xf numFmtId="0" fontId="3" fillId="0" borderId="13" xfId="0" applyFont="1" applyBorder="1" applyAlignment="1">
      <alignment horizontal="center" vertical="center" wrapText="1" readingOrder="2"/>
    </xf>
    <xf numFmtId="0" fontId="3" fillId="0" borderId="16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right" vertical="center" wrapText="1" shrinkToFit="1" readingOrder="2"/>
    </xf>
    <xf numFmtId="0" fontId="6" fillId="0" borderId="9" xfId="8" applyFont="1" applyBorder="1" applyAlignment="1">
      <alignment horizontal="left" vertical="center" wrapText="1" readingOrder="1"/>
    </xf>
    <xf numFmtId="0" fontId="3" fillId="0" borderId="9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right" vertical="center" wrapText="1" readingOrder="2"/>
    </xf>
    <xf numFmtId="0" fontId="6" fillId="0" borderId="19" xfId="8" applyFont="1" applyBorder="1" applyAlignment="1">
      <alignment horizontal="left" vertical="center" wrapText="1" readingOrder="1"/>
    </xf>
    <xf numFmtId="0" fontId="6" fillId="0" borderId="20" xfId="8" applyFont="1" applyBorder="1" applyAlignment="1">
      <alignment horizontal="left" vertical="center" wrapText="1" readingOrder="1"/>
    </xf>
    <xf numFmtId="0" fontId="6" fillId="0" borderId="4" xfId="8" applyFont="1" applyBorder="1" applyAlignment="1">
      <alignment horizontal="left" vertical="center" wrapText="1" readingOrder="1"/>
    </xf>
    <xf numFmtId="0" fontId="3" fillId="0" borderId="20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right" vertical="center" wrapText="1" readingOrder="2"/>
    </xf>
    <xf numFmtId="0" fontId="15" fillId="0" borderId="5" xfId="8" applyFont="1" applyBorder="1" applyAlignment="1">
      <alignment horizontal="left" vertical="center" wrapText="1" readingOrder="1"/>
    </xf>
    <xf numFmtId="0" fontId="8" fillId="0" borderId="20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right" vertical="center" wrapText="1" readingOrder="2"/>
    </xf>
    <xf numFmtId="0" fontId="3" fillId="0" borderId="20" xfId="0" applyFont="1" applyFill="1" applyBorder="1" applyAlignment="1">
      <alignment horizontal="right" vertical="center" readingOrder="2"/>
    </xf>
    <xf numFmtId="0" fontId="8" fillId="0" borderId="20" xfId="8" applyFont="1" applyFill="1" applyBorder="1" applyAlignment="1">
      <alignment horizontal="left" vertical="center" wrapText="1" readingOrder="1"/>
    </xf>
    <xf numFmtId="0" fontId="3" fillId="0" borderId="0" xfId="0" applyFont="1" applyBorder="1" applyAlignment="1">
      <alignment horizontal="center" vertical="center" wrapText="1" readingOrder="2"/>
    </xf>
    <xf numFmtId="0" fontId="6" fillId="0" borderId="5" xfId="0" applyFont="1" applyFill="1" applyBorder="1" applyAlignment="1">
      <alignment vertical="center" readingOrder="2"/>
    </xf>
    <xf numFmtId="0" fontId="8" fillId="0" borderId="9" xfId="0" applyFont="1" applyFill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3" fillId="3" borderId="9" xfId="8" applyFont="1" applyFill="1" applyBorder="1" applyAlignment="1">
      <alignment horizontal="center" vertical="center"/>
    </xf>
    <xf numFmtId="0" fontId="3" fillId="0" borderId="5" xfId="7" applyFont="1" applyBorder="1" applyAlignment="1">
      <alignment horizontal="center" vertical="center" wrapText="1" readingOrder="2"/>
    </xf>
    <xf numFmtId="0" fontId="8" fillId="0" borderId="4" xfId="7" applyFont="1" applyFill="1" applyBorder="1" applyAlignment="1">
      <alignment vertical="center" wrapText="1" readingOrder="2"/>
    </xf>
    <xf numFmtId="0" fontId="3" fillId="0" borderId="9" xfId="0" applyFont="1" applyFill="1" applyBorder="1" applyAlignment="1">
      <alignment horizontal="right" vertical="center" wrapText="1"/>
    </xf>
    <xf numFmtId="0" fontId="1" fillId="0" borderId="0" xfId="7" applyFill="1" applyBorder="1" applyAlignment="1">
      <alignment horizontal="left"/>
    </xf>
    <xf numFmtId="0" fontId="8" fillId="0" borderId="5" xfId="7" applyFont="1" applyFill="1" applyBorder="1" applyAlignment="1">
      <alignment vertical="center" wrapText="1" readingOrder="2"/>
    </xf>
    <xf numFmtId="0" fontId="8" fillId="0" borderId="0" xfId="7" applyFont="1" applyFill="1" applyBorder="1" applyAlignment="1">
      <alignment horizontal="left"/>
    </xf>
    <xf numFmtId="0" fontId="8" fillId="3" borderId="5" xfId="7" applyFont="1" applyFill="1" applyBorder="1" applyAlignment="1">
      <alignment vertical="center" wrapText="1" readingOrder="2"/>
    </xf>
    <xf numFmtId="0" fontId="8" fillId="0" borderId="5" xfId="7" applyFont="1" applyFill="1" applyBorder="1" applyAlignment="1">
      <alignment horizontal="right" vertical="center" readingOrder="2"/>
    </xf>
    <xf numFmtId="0" fontId="8" fillId="3" borderId="5" xfId="7" applyFont="1" applyFill="1" applyBorder="1" applyAlignment="1">
      <alignment horizontal="left" vertical="center" wrapText="1" readingOrder="2"/>
    </xf>
    <xf numFmtId="0" fontId="8" fillId="3" borderId="0" xfId="7" applyFont="1" applyFill="1" applyBorder="1" applyAlignment="1">
      <alignment horizontal="left" readingOrder="2"/>
    </xf>
    <xf numFmtId="0" fontId="8" fillId="0" borderId="5" xfId="0" applyFont="1" applyFill="1" applyBorder="1" applyAlignment="1">
      <alignment vertical="center" wrapText="1"/>
    </xf>
    <xf numFmtId="0" fontId="3" fillId="0" borderId="4" xfId="7" applyFont="1" applyBorder="1" applyAlignment="1">
      <alignment horizontal="center" vertical="center" wrapText="1" readingOrder="2"/>
    </xf>
    <xf numFmtId="0" fontId="3" fillId="0" borderId="13" xfId="7" applyFont="1" applyBorder="1" applyAlignment="1">
      <alignment horizontal="center" vertical="center" wrapText="1" readingOrder="2"/>
    </xf>
    <xf numFmtId="0" fontId="3" fillId="0" borderId="8" xfId="7" applyFont="1" applyBorder="1" applyAlignment="1">
      <alignment horizontal="center" vertical="center" wrapText="1" readingOrder="2"/>
    </xf>
    <xf numFmtId="0" fontId="6" fillId="3" borderId="5" xfId="0" applyFont="1" applyFill="1" applyBorder="1" applyAlignment="1">
      <alignment horizontal="right" vertical="center" readingOrder="2"/>
    </xf>
    <xf numFmtId="0" fontId="6" fillId="3" borderId="5" xfId="0" applyFont="1" applyFill="1" applyBorder="1" applyAlignment="1">
      <alignment vertical="center" readingOrder="2"/>
    </xf>
    <xf numFmtId="0" fontId="3" fillId="0" borderId="0" xfId="7" applyFont="1" applyFill="1" applyAlignment="1">
      <alignment horizontal="center" vertical="center"/>
    </xf>
    <xf numFmtId="0" fontId="8" fillId="0" borderId="9" xfId="7" applyFont="1" applyFill="1" applyBorder="1" applyAlignment="1">
      <alignment horizontal="left" vertical="center" wrapText="1" readingOrder="2"/>
    </xf>
    <xf numFmtId="0" fontId="3" fillId="0" borderId="19" xfId="7" applyFont="1" applyFill="1" applyBorder="1" applyAlignment="1">
      <alignment horizontal="right" vertical="center" readingOrder="2"/>
    </xf>
    <xf numFmtId="0" fontId="8" fillId="0" borderId="19" xfId="7" applyFont="1" applyFill="1" applyBorder="1" applyAlignment="1">
      <alignment horizontal="left" vertical="center" wrapText="1" readingOrder="2"/>
    </xf>
    <xf numFmtId="0" fontId="3" fillId="0" borderId="6" xfId="7" applyFont="1" applyBorder="1" applyAlignment="1">
      <alignment horizontal="center" vertical="center" wrapText="1" readingOrder="2"/>
    </xf>
    <xf numFmtId="0" fontId="3" fillId="0" borderId="7" xfId="7" applyFont="1" applyBorder="1" applyAlignment="1">
      <alignment horizontal="center" vertical="center" wrapText="1" readingOrder="2"/>
    </xf>
    <xf numFmtId="0" fontId="8" fillId="3" borderId="9" xfId="7" applyFont="1" applyFill="1" applyBorder="1" applyAlignment="1">
      <alignment horizontal="left" vertical="center" wrapText="1" readingOrder="1"/>
    </xf>
    <xf numFmtId="0" fontId="3" fillId="0" borderId="13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3" fillId="3" borderId="5" xfId="0" applyFont="1" applyFill="1" applyBorder="1" applyAlignment="1">
      <alignment vertical="center"/>
    </xf>
    <xf numFmtId="0" fontId="3" fillId="0" borderId="9" xfId="7" applyFont="1" applyBorder="1" applyAlignment="1">
      <alignment horizontal="center" vertical="center" wrapText="1" readingOrder="2"/>
    </xf>
    <xf numFmtId="0" fontId="3" fillId="0" borderId="22" xfId="7" applyFont="1" applyBorder="1" applyAlignment="1">
      <alignment horizontal="center" vertical="center" wrapText="1" readingOrder="2"/>
    </xf>
    <xf numFmtId="0" fontId="8" fillId="3" borderId="5" xfId="7" applyFont="1" applyFill="1" applyBorder="1" applyAlignment="1">
      <alignment horizontal="left" vertical="center" wrapText="1"/>
    </xf>
    <xf numFmtId="0" fontId="8" fillId="0" borderId="5" xfId="7" applyFont="1" applyFill="1" applyBorder="1" applyAlignment="1">
      <alignment horizontal="left" vertical="center"/>
    </xf>
    <xf numFmtId="0" fontId="8" fillId="3" borderId="5" xfId="7" applyFont="1" applyFill="1" applyBorder="1" applyAlignment="1">
      <alignment horizontal="left" vertical="center"/>
    </xf>
    <xf numFmtId="0" fontId="3" fillId="0" borderId="5" xfId="7" applyFont="1" applyFill="1" applyBorder="1" applyAlignment="1" applyProtection="1">
      <alignment horizontal="center" vertical="center"/>
      <protection locked="0"/>
    </xf>
    <xf numFmtId="0" fontId="3" fillId="0" borderId="7" xfId="7" applyFont="1" applyFill="1" applyBorder="1" applyAlignment="1" applyProtection="1">
      <alignment horizontal="center" vertical="center"/>
      <protection locked="0"/>
    </xf>
    <xf numFmtId="0" fontId="3" fillId="0" borderId="0" xfId="7" applyFont="1" applyFill="1" applyBorder="1" applyAlignment="1" applyProtection="1">
      <alignment horizontal="center" vertical="center"/>
      <protection locked="0"/>
    </xf>
    <xf numFmtId="0" fontId="8" fillId="3" borderId="8" xfId="0" applyFont="1" applyFill="1" applyBorder="1" applyAlignment="1">
      <alignment vertical="center" wrapText="1" readingOrder="1"/>
    </xf>
    <xf numFmtId="0" fontId="1" fillId="0" borderId="5" xfId="0" applyFont="1" applyBorder="1" applyAlignment="1">
      <alignment horizontal="left" wrapText="1"/>
    </xf>
    <xf numFmtId="0" fontId="3" fillId="3" borderId="5" xfId="8" applyFont="1" applyFill="1" applyBorder="1" applyAlignment="1">
      <alignment horizontal="left" readingOrder="2"/>
    </xf>
    <xf numFmtId="0" fontId="3" fillId="3" borderId="4" xfId="8" applyFont="1" applyFill="1" applyBorder="1" applyAlignment="1">
      <alignment horizontal="right" vertical="center" wrapText="1" shrinkToFit="1" readingOrder="2"/>
    </xf>
    <xf numFmtId="0" fontId="23" fillId="3" borderId="5" xfId="8" applyFont="1" applyFill="1" applyBorder="1" applyAlignment="1">
      <alignment horizontal="center" vertical="center"/>
    </xf>
    <xf numFmtId="0" fontId="23" fillId="3" borderId="5" xfId="8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vertical="center" shrinkToFit="1" readingOrder="2"/>
    </xf>
    <xf numFmtId="0" fontId="3" fillId="0" borderId="0" xfId="8" applyFont="1" applyFill="1" applyBorder="1" applyAlignment="1">
      <alignment horizontal="center" vertical="center" readingOrder="2"/>
    </xf>
    <xf numFmtId="0" fontId="3" fillId="0" borderId="7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center" vertical="center" readingOrder="2"/>
    </xf>
    <xf numFmtId="0" fontId="8" fillId="0" borderId="5" xfId="8" applyFont="1" applyBorder="1" applyAlignment="1">
      <alignment horizontal="left" vertical="center" wrapText="1" readingOrder="1"/>
    </xf>
    <xf numFmtId="0" fontId="3" fillId="0" borderId="6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vertical="center" wrapText="1" readingOrder="2"/>
    </xf>
    <xf numFmtId="0" fontId="8" fillId="3" borderId="5" xfId="8" applyFont="1" applyFill="1" applyBorder="1" applyAlignment="1">
      <alignment horizontal="left" vertical="center" wrapText="1" readingOrder="1"/>
    </xf>
    <xf numFmtId="0" fontId="3" fillId="0" borderId="22" xfId="8" applyFont="1" applyFill="1" applyBorder="1" applyAlignment="1">
      <alignment horizontal="center" vertical="center" readingOrder="2"/>
    </xf>
    <xf numFmtId="0" fontId="3" fillId="0" borderId="8" xfId="8" applyFont="1" applyFill="1" applyBorder="1" applyAlignment="1">
      <alignment horizontal="center" vertical="center" readingOrder="2"/>
    </xf>
    <xf numFmtId="0" fontId="8" fillId="0" borderId="5" xfId="8" applyFont="1" applyFill="1" applyBorder="1" applyAlignment="1">
      <alignment horizontal="left" vertical="center" wrapText="1" readingOrder="1"/>
    </xf>
    <xf numFmtId="0" fontId="3" fillId="0" borderId="1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3" fillId="0" borderId="4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center" vertical="center"/>
    </xf>
    <xf numFmtId="0" fontId="3" fillId="3" borderId="13" xfId="8" applyFont="1" applyFill="1" applyBorder="1" applyAlignment="1">
      <alignment horizontal="center" vertical="center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8" fillId="0" borderId="5" xfId="7" applyFont="1" applyBorder="1" applyAlignment="1">
      <alignment horizontal="left" vertical="center" wrapText="1" readingOrder="1"/>
    </xf>
    <xf numFmtId="0" fontId="8" fillId="0" borderId="5" xfId="7" applyFont="1" applyFill="1" applyBorder="1" applyAlignment="1">
      <alignment horizontal="left" vertical="center" wrapText="1" readingOrder="1"/>
    </xf>
    <xf numFmtId="0" fontId="8" fillId="0" borderId="5" xfId="7" applyFont="1" applyBorder="1" applyAlignment="1">
      <alignment vertical="center" wrapText="1" readingOrder="1"/>
    </xf>
    <xf numFmtId="0" fontId="8" fillId="0" borderId="6" xfId="7" applyFont="1" applyBorder="1" applyAlignment="1">
      <alignment vertical="center" wrapText="1" readingOrder="1"/>
    </xf>
    <xf numFmtId="0" fontId="3" fillId="0" borderId="5" xfId="0" applyFont="1" applyFill="1" applyBorder="1" applyAlignment="1">
      <alignment horizontal="right" vertical="center" readingOrder="2"/>
    </xf>
    <xf numFmtId="0" fontId="3" fillId="0" borderId="4" xfId="0" applyFont="1" applyFill="1" applyBorder="1" applyAlignment="1">
      <alignment horizontal="right" vertical="center" readingOrder="2"/>
    </xf>
    <xf numFmtId="0" fontId="3" fillId="3" borderId="3" xfId="8" applyFont="1" applyFill="1" applyBorder="1" applyAlignment="1">
      <alignment horizontal="center" vertical="center" readingOrder="2"/>
    </xf>
    <xf numFmtId="0" fontId="3" fillId="3" borderId="7" xfId="8" applyFont="1" applyFill="1" applyBorder="1" applyAlignment="1">
      <alignment horizontal="center" vertical="center" readingOrder="2"/>
    </xf>
    <xf numFmtId="0" fontId="8" fillId="0" borderId="5" xfId="0" applyFont="1" applyBorder="1" applyAlignment="1">
      <alignment horizontal="left" vertical="center" wrapText="1" readingOrder="1"/>
    </xf>
    <xf numFmtId="0" fontId="3" fillId="3" borderId="7" xfId="7" applyFont="1" applyFill="1" applyBorder="1" applyAlignment="1">
      <alignment horizontal="center" vertical="center" readingOrder="2"/>
    </xf>
    <xf numFmtId="0" fontId="3" fillId="3" borderId="4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center" vertical="center" readingOrder="2"/>
    </xf>
    <xf numFmtId="0" fontId="3" fillId="3" borderId="6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right" vertical="center" readingOrder="2"/>
    </xf>
    <xf numFmtId="0" fontId="3" fillId="3" borderId="9" xfId="7" applyFont="1" applyFill="1" applyBorder="1" applyAlignment="1">
      <alignment horizontal="center" vertical="center" readingOrder="2"/>
    </xf>
    <xf numFmtId="0" fontId="8" fillId="3" borderId="6" xfId="8" applyFont="1" applyFill="1" applyBorder="1" applyAlignment="1">
      <alignment horizontal="left" vertical="center" wrapText="1" readingOrder="1"/>
    </xf>
    <xf numFmtId="0" fontId="8" fillId="0" borderId="4" xfId="8" applyFont="1" applyBorder="1" applyAlignment="1">
      <alignment horizontal="left" vertical="center" wrapText="1" readingOrder="1"/>
    </xf>
    <xf numFmtId="0" fontId="8" fillId="3" borderId="5" xfId="0" applyFont="1" applyFill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right" vertical="center" wrapText="1" readingOrder="2"/>
    </xf>
    <xf numFmtId="0" fontId="8" fillId="0" borderId="5" xfId="8" applyFont="1" applyBorder="1" applyAlignment="1">
      <alignment vertical="center" wrapText="1" readingOrder="1"/>
    </xf>
    <xf numFmtId="0" fontId="8" fillId="3" borderId="5" xfId="7" applyFont="1" applyFill="1" applyBorder="1" applyAlignment="1">
      <alignment horizontal="center" vertical="center" wrapText="1" readingOrder="1"/>
    </xf>
    <xf numFmtId="0" fontId="3" fillId="3" borderId="13" xfId="7" applyFont="1" applyFill="1" applyBorder="1" applyAlignment="1">
      <alignment horizontal="center" vertical="center" readingOrder="2"/>
    </xf>
    <xf numFmtId="0" fontId="3" fillId="3" borderId="13" xfId="7" applyFont="1" applyFill="1" applyBorder="1" applyAlignment="1">
      <alignment horizontal="left" vertical="center" wrapText="1" readingOrder="1"/>
    </xf>
    <xf numFmtId="0" fontId="6" fillId="2" borderId="5" xfId="8" applyFont="1" applyFill="1" applyBorder="1" applyAlignment="1">
      <alignment horizontal="right" vertical="center" wrapText="1" readingOrder="2"/>
    </xf>
    <xf numFmtId="0" fontId="3" fillId="3" borderId="8" xfId="8" applyFont="1" applyFill="1" applyBorder="1" applyAlignment="1">
      <alignment vertical="center" wrapText="1" shrinkToFit="1" readingOrder="2"/>
    </xf>
    <xf numFmtId="0" fontId="3" fillId="0" borderId="6" xfId="8" applyFont="1" applyBorder="1" applyAlignment="1">
      <alignment horizontal="center" vertical="center" wrapText="1" readingOrder="2"/>
    </xf>
    <xf numFmtId="0" fontId="8" fillId="3" borderId="3" xfId="0" applyFont="1" applyFill="1" applyBorder="1" applyAlignment="1">
      <alignment horizontal="left" vertical="center" wrapText="1" readingOrder="1"/>
    </xf>
    <xf numFmtId="0" fontId="3" fillId="3" borderId="5" xfId="0" applyFont="1" applyFill="1" applyBorder="1" applyAlignment="1">
      <alignment horizontal="center" vertical="center" readingOrder="2"/>
    </xf>
    <xf numFmtId="0" fontId="8" fillId="0" borderId="5" xfId="0" applyFont="1" applyBorder="1" applyAlignment="1">
      <alignment vertical="center" wrapText="1" readingOrder="1"/>
    </xf>
    <xf numFmtId="0" fontId="8" fillId="3" borderId="3" xfId="0" applyFont="1" applyFill="1" applyBorder="1" applyAlignment="1">
      <alignment vertical="center" wrapText="1" readingOrder="1"/>
    </xf>
    <xf numFmtId="0" fontId="3" fillId="3" borderId="6" xfId="0" applyFont="1" applyFill="1" applyBorder="1" applyAlignment="1">
      <alignment vertical="center" readingOrder="2"/>
    </xf>
    <xf numFmtId="0" fontId="8" fillId="0" borderId="8" xfId="0" applyFont="1" applyBorder="1" applyAlignment="1">
      <alignment vertical="center" wrapText="1" readingOrder="1"/>
    </xf>
    <xf numFmtId="0" fontId="8" fillId="3" borderId="0" xfId="8" applyFont="1" applyFill="1" applyAlignment="1">
      <alignment vertical="center" wrapText="1" readingOrder="1"/>
    </xf>
    <xf numFmtId="0" fontId="3" fillId="3" borderId="9" xfId="0" applyFont="1" applyFill="1" applyBorder="1" applyAlignment="1">
      <alignment horizontal="center" vertical="center" readingOrder="2"/>
    </xf>
    <xf numFmtId="0" fontId="3" fillId="3" borderId="4" xfId="8" applyFont="1" applyFill="1" applyBorder="1" applyAlignment="1">
      <alignment horizontal="right" readingOrder="2"/>
    </xf>
    <xf numFmtId="0" fontId="3" fillId="3" borderId="8" xfId="8" applyFont="1" applyFill="1" applyBorder="1" applyAlignment="1">
      <alignment horizontal="right" readingOrder="2"/>
    </xf>
    <xf numFmtId="0" fontId="3" fillId="0" borderId="22" xfId="8" applyFont="1" applyBorder="1" applyAlignment="1">
      <alignment horizontal="center" vertical="center" wrapText="1" readingOrder="2"/>
    </xf>
    <xf numFmtId="0" fontId="8" fillId="0" borderId="5" xfId="8" applyFont="1" applyBorder="1" applyAlignment="1">
      <alignment horizontal="left" vertical="center" readingOrder="2"/>
    </xf>
    <xf numFmtId="0" fontId="19" fillId="0" borderId="5" xfId="8" applyFont="1" applyFill="1" applyBorder="1" applyAlignment="1">
      <alignment horizontal="center" vertical="center" readingOrder="2"/>
    </xf>
    <xf numFmtId="0" fontId="19" fillId="0" borderId="6" xfId="8" applyFont="1" applyFill="1" applyBorder="1" applyAlignment="1">
      <alignment horizontal="center" vertical="center" readingOrder="2"/>
    </xf>
    <xf numFmtId="0" fontId="3" fillId="0" borderId="9" xfId="8" applyFont="1" applyFill="1" applyBorder="1" applyAlignment="1">
      <alignment horizontal="center" vertical="center" readingOrder="2"/>
    </xf>
    <xf numFmtId="0" fontId="3" fillId="0" borderId="13" xfId="7" applyFont="1" applyFill="1" applyBorder="1" applyAlignment="1">
      <alignment horizontal="center" vertical="center" readingOrder="2"/>
    </xf>
    <xf numFmtId="0" fontId="8" fillId="3" borderId="6" xfId="8" applyFont="1" applyFill="1" applyBorder="1" applyAlignment="1">
      <alignment vertical="center" wrapText="1" readingOrder="1"/>
    </xf>
    <xf numFmtId="0" fontId="3" fillId="0" borderId="13" xfId="8" applyFont="1" applyBorder="1" applyAlignment="1">
      <alignment horizontal="center" vertical="center" readingOrder="2"/>
    </xf>
    <xf numFmtId="0" fontId="3" fillId="0" borderId="3" xfId="8" applyFont="1" applyBorder="1" applyAlignment="1">
      <alignment horizontal="center" vertical="center" readingOrder="2"/>
    </xf>
    <xf numFmtId="0" fontId="8" fillId="3" borderId="8" xfId="7" applyFont="1" applyFill="1" applyBorder="1" applyAlignment="1">
      <alignment horizontal="left" vertical="center" wrapText="1" readingOrder="1"/>
    </xf>
    <xf numFmtId="0" fontId="3" fillId="3" borderId="4" xfId="7" applyFont="1" applyFill="1" applyBorder="1" applyAlignment="1">
      <alignment horizontal="right" vertical="center" shrinkToFit="1" readingOrder="2"/>
    </xf>
    <xf numFmtId="0" fontId="3" fillId="3" borderId="5" xfId="7" applyFont="1" applyFill="1" applyBorder="1" applyAlignment="1">
      <alignment horizontal="right" readingOrder="2"/>
    </xf>
    <xf numFmtId="0" fontId="3" fillId="3" borderId="5" xfId="7" applyFont="1" applyFill="1" applyBorder="1" applyAlignment="1">
      <alignment horizontal="right" vertical="center" shrinkToFit="1" readingOrder="2"/>
    </xf>
    <xf numFmtId="0" fontId="3" fillId="3" borderId="5" xfId="7" applyFont="1" applyFill="1" applyBorder="1" applyAlignment="1">
      <alignment vertical="center" shrinkToFit="1" readingOrder="2"/>
    </xf>
    <xf numFmtId="0" fontId="3" fillId="3" borderId="5" xfId="7" applyFont="1" applyFill="1" applyBorder="1" applyAlignment="1">
      <alignment vertical="center" wrapText="1" readingOrder="1"/>
    </xf>
    <xf numFmtId="0" fontId="3" fillId="3" borderId="5" xfId="7" applyFont="1" applyFill="1" applyBorder="1" applyAlignment="1">
      <alignment horizontal="right" vertical="center" wrapText="1" readingOrder="2"/>
    </xf>
    <xf numFmtId="0" fontId="3" fillId="3" borderId="8" xfId="7" applyFont="1" applyFill="1" applyBorder="1" applyAlignment="1">
      <alignment vertical="center" readingOrder="2"/>
    </xf>
    <xf numFmtId="0" fontId="3" fillId="3" borderId="8" xfId="7" applyFont="1" applyFill="1" applyBorder="1" applyAlignment="1">
      <alignment horizontal="center" vertical="center"/>
    </xf>
    <xf numFmtId="0" fontId="3" fillId="3" borderId="5" xfId="7" applyFont="1" applyFill="1" applyBorder="1" applyAlignment="1">
      <alignment horizontal="center" vertical="center"/>
    </xf>
    <xf numFmtId="0" fontId="3" fillId="3" borderId="22" xfId="7" applyFont="1" applyFill="1" applyBorder="1" applyAlignment="1">
      <alignment horizontal="center" vertical="center"/>
    </xf>
    <xf numFmtId="0" fontId="3" fillId="0" borderId="5" xfId="7" applyFont="1" applyBorder="1" applyAlignment="1">
      <alignment horizontal="right" vertical="center" readingOrder="2"/>
    </xf>
    <xf numFmtId="0" fontId="8" fillId="0" borderId="5" xfId="7" applyFont="1" applyBorder="1" applyAlignment="1">
      <alignment horizontal="right" vertical="center" readingOrder="2"/>
    </xf>
    <xf numFmtId="0" fontId="8" fillId="2" borderId="5" xfId="7" applyFont="1" applyFill="1" applyBorder="1" applyAlignment="1">
      <alignment vertical="center" wrapText="1" readingOrder="1"/>
    </xf>
    <xf numFmtId="0" fontId="3" fillId="3" borderId="5" xfId="7" applyFont="1" applyFill="1" applyBorder="1" applyAlignment="1">
      <alignment vertical="center" wrapText="1" readingOrder="2"/>
    </xf>
    <xf numFmtId="0" fontId="3" fillId="3" borderId="6" xfId="7" applyFont="1" applyFill="1" applyBorder="1" applyAlignment="1">
      <alignment horizontal="right" readingOrder="2"/>
    </xf>
    <xf numFmtId="0" fontId="8" fillId="0" borderId="5" xfId="7" applyFont="1" applyBorder="1" applyAlignment="1">
      <alignment wrapText="1" readingOrder="1"/>
    </xf>
    <xf numFmtId="0" fontId="3" fillId="3" borderId="6" xfId="7" applyFont="1" applyFill="1" applyBorder="1" applyAlignment="1">
      <alignment horizontal="center" vertical="center"/>
    </xf>
    <xf numFmtId="0" fontId="3" fillId="3" borderId="0" xfId="7" applyFont="1" applyFill="1" applyBorder="1" applyAlignment="1">
      <alignment horizontal="center" vertical="center"/>
    </xf>
    <xf numFmtId="0" fontId="3" fillId="3" borderId="4" xfId="7" applyFont="1" applyFill="1" applyBorder="1" applyAlignment="1">
      <alignment vertical="center" readingOrder="2"/>
    </xf>
    <xf numFmtId="0" fontId="8" fillId="0" borderId="4" xfId="7" applyFont="1" applyBorder="1" applyAlignment="1">
      <alignment vertical="center" wrapText="1" readingOrder="1"/>
    </xf>
    <xf numFmtId="0" fontId="8" fillId="0" borderId="4" xfId="7" applyFont="1" applyFill="1" applyBorder="1" applyAlignment="1">
      <alignment vertical="center" readingOrder="1"/>
    </xf>
    <xf numFmtId="0" fontId="8" fillId="3" borderId="8" xfId="7" applyFont="1" applyFill="1" applyBorder="1" applyAlignment="1">
      <alignment vertical="center" wrapText="1" readingOrder="1"/>
    </xf>
    <xf numFmtId="0" fontId="8" fillId="3" borderId="6" xfId="7" applyFont="1" applyFill="1" applyBorder="1" applyAlignment="1">
      <alignment vertical="center" wrapText="1" readingOrder="1"/>
    </xf>
    <xf numFmtId="0" fontId="8" fillId="3" borderId="4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left" wrapText="1"/>
    </xf>
    <xf numFmtId="0" fontId="3" fillId="0" borderId="0" xfId="8" applyFont="1" applyFill="1" applyBorder="1" applyAlignment="1">
      <alignment horizontal="center" vertical="center" readingOrder="2"/>
    </xf>
    <xf numFmtId="0" fontId="3" fillId="0" borderId="0" xfId="8" applyFont="1" applyFill="1" applyBorder="1" applyAlignment="1">
      <alignment horizontal="center" vertical="center" wrapText="1" readingOrder="2"/>
    </xf>
    <xf numFmtId="0" fontId="8" fillId="0" borderId="5" xfId="8" applyFont="1" applyBorder="1" applyAlignment="1">
      <alignment horizontal="left" vertical="center" wrapText="1" readingOrder="1"/>
    </xf>
    <xf numFmtId="0" fontId="8" fillId="0" borderId="0" xfId="8" applyFont="1" applyFill="1" applyBorder="1" applyAlignment="1">
      <alignment horizontal="center" vertical="center" wrapText="1" shrinkToFit="1" readingOrder="2"/>
    </xf>
    <xf numFmtId="0" fontId="8" fillId="0" borderId="0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vertical="center" wrapText="1" readingOrder="2"/>
    </xf>
    <xf numFmtId="0" fontId="8" fillId="3" borderId="5" xfId="8" applyFont="1" applyFill="1" applyBorder="1" applyAlignment="1">
      <alignment horizontal="left" vertical="center" wrapText="1" readingOrder="1"/>
    </xf>
    <xf numFmtId="0" fontId="8" fillId="0" borderId="0" xfId="8" applyFont="1" applyBorder="1" applyAlignment="1">
      <alignment horizontal="center" vertical="center" wrapText="1" readingOrder="1"/>
    </xf>
    <xf numFmtId="0" fontId="8" fillId="0" borderId="5" xfId="8" applyFont="1" applyFill="1" applyBorder="1" applyAlignment="1">
      <alignment horizontal="left" vertical="center" wrapText="1" readingOrder="1"/>
    </xf>
    <xf numFmtId="0" fontId="8" fillId="0" borderId="6" xfId="8" applyFont="1" applyFill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horizontal="right" vertical="center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3" fillId="0" borderId="5" xfId="8" applyFont="1" applyFill="1" applyBorder="1" applyAlignment="1">
      <alignment horizontal="right" vertical="center" shrinkToFit="1" readingOrder="2"/>
    </xf>
    <xf numFmtId="0" fontId="3" fillId="0" borderId="5" xfId="8" applyFont="1" applyFill="1" applyBorder="1" applyAlignment="1">
      <alignment horizontal="center" vertical="center"/>
    </xf>
    <xf numFmtId="0" fontId="3" fillId="0" borderId="6" xfId="8" applyFont="1" applyFill="1" applyBorder="1" applyAlignment="1">
      <alignment horizontal="center" vertical="center"/>
    </xf>
    <xf numFmtId="0" fontId="3" fillId="3" borderId="0" xfId="8" applyFont="1" applyFill="1" applyBorder="1" applyAlignment="1">
      <alignment horizontal="center" vertical="center" wrapText="1" readingOrder="2"/>
    </xf>
    <xf numFmtId="0" fontId="8" fillId="3" borderId="0" xfId="8" applyFont="1" applyFill="1" applyBorder="1" applyAlignment="1">
      <alignment horizontal="left" vertical="center" wrapText="1" readingOrder="1"/>
    </xf>
    <xf numFmtId="0" fontId="3" fillId="3" borderId="0" xfId="8" applyFont="1" applyFill="1" applyBorder="1" applyAlignment="1">
      <alignment horizontal="center" vertical="center" wrapText="1" shrinkToFit="1" readingOrder="2"/>
    </xf>
    <xf numFmtId="0" fontId="3" fillId="3" borderId="0" xfId="8" applyFont="1" applyFill="1" applyBorder="1" applyAlignment="1">
      <alignment horizontal="center" vertical="center" readingOrder="2"/>
    </xf>
    <xf numFmtId="0" fontId="8" fillId="3" borderId="0" xfId="8" applyFont="1" applyFill="1" applyBorder="1" applyAlignment="1">
      <alignment horizontal="center" vertical="center" wrapText="1" readingOrder="2"/>
    </xf>
    <xf numFmtId="0" fontId="2" fillId="0" borderId="0" xfId="0" applyFont="1" applyFill="1" applyBorder="1" applyAlignment="1">
      <alignment horizontal="center" vertical="center" readingOrder="2"/>
    </xf>
    <xf numFmtId="0" fontId="3" fillId="0" borderId="7" xfId="0" applyFont="1" applyFill="1" applyBorder="1" applyAlignment="1">
      <alignment horizontal="center" vertical="center"/>
    </xf>
    <xf numFmtId="0" fontId="8" fillId="0" borderId="6" xfId="8" applyFont="1" applyFill="1" applyBorder="1" applyAlignment="1">
      <alignment vertical="center" wrapText="1" readingOrder="1"/>
    </xf>
    <xf numFmtId="0" fontId="3" fillId="3" borderId="1" xfId="8" applyFont="1" applyFill="1" applyBorder="1" applyAlignment="1">
      <alignment horizontal="center" vertical="center"/>
    </xf>
    <xf numFmtId="0" fontId="3" fillId="0" borderId="0" xfId="8" applyFont="1" applyFill="1" applyBorder="1" applyAlignment="1">
      <alignment horizontal="center" vertical="center"/>
    </xf>
    <xf numFmtId="0" fontId="8" fillId="0" borderId="0" xfId="8" applyFont="1" applyFill="1" applyBorder="1" applyAlignment="1">
      <alignment horizontal="left" vertical="center" wrapText="1" readingOrder="1"/>
    </xf>
    <xf numFmtId="0" fontId="0" fillId="0" borderId="0" xfId="0"/>
    <xf numFmtId="0" fontId="3" fillId="3" borderId="5" xfId="8" applyFont="1" applyFill="1" applyBorder="1" applyAlignment="1">
      <alignment vertical="center" wrapText="1" readingOrder="2"/>
    </xf>
    <xf numFmtId="0" fontId="8" fillId="0" borderId="5" xfId="8" applyFont="1" applyBorder="1" applyAlignment="1">
      <alignment vertical="center" wrapText="1" readingOrder="1"/>
    </xf>
    <xf numFmtId="0" fontId="8" fillId="2" borderId="5" xfId="8" applyFont="1" applyFill="1" applyBorder="1" applyAlignment="1">
      <alignment vertical="center" wrapText="1" readingOrder="1"/>
    </xf>
    <xf numFmtId="0" fontId="3" fillId="0" borderId="13" xfId="0" applyFont="1" applyFill="1" applyBorder="1" applyAlignment="1">
      <alignment horizontal="right" vertical="center" wrapText="1" readingOrder="2"/>
    </xf>
    <xf numFmtId="0" fontId="6" fillId="0" borderId="5" xfId="0" applyFont="1" applyFill="1" applyBorder="1" applyAlignment="1">
      <alignment horizontal="right" vertical="center" wrapText="1" shrinkToFit="1" readingOrder="2"/>
    </xf>
    <xf numFmtId="0" fontId="6" fillId="0" borderId="5" xfId="0" applyFont="1" applyFill="1" applyBorder="1" applyAlignment="1">
      <alignment vertical="center" wrapText="1" readingOrder="2"/>
    </xf>
    <xf numFmtId="0" fontId="6" fillId="0" borderId="5" xfId="0" applyFont="1" applyFill="1" applyBorder="1" applyAlignment="1">
      <alignment vertical="center" wrapText="1" shrinkToFit="1" readingOrder="2"/>
    </xf>
    <xf numFmtId="0" fontId="6" fillId="0" borderId="6" xfId="0" applyFont="1" applyFill="1" applyBorder="1" applyAlignment="1">
      <alignment horizontal="right" vertical="center" wrapText="1" readingOrder="2"/>
    </xf>
    <xf numFmtId="0" fontId="6" fillId="0" borderId="8" xfId="0" applyFont="1" applyFill="1" applyBorder="1" applyAlignment="1">
      <alignment horizontal="right" vertical="center" wrapText="1" readingOrder="2"/>
    </xf>
    <xf numFmtId="0" fontId="6" fillId="0" borderId="6" xfId="0" applyFont="1" applyFill="1" applyBorder="1" applyAlignment="1">
      <alignment horizontal="right" vertical="center" wrapText="1" shrinkToFit="1" readingOrder="2"/>
    </xf>
    <xf numFmtId="0" fontId="15" fillId="0" borderId="5" xfId="0" applyFont="1" applyFill="1" applyBorder="1" applyAlignment="1">
      <alignment horizontal="right" vertical="center" wrapText="1" readingOrder="2"/>
    </xf>
    <xf numFmtId="0" fontId="3" fillId="0" borderId="5" xfId="8" applyFont="1" applyFill="1" applyBorder="1" applyAlignment="1">
      <alignment horizontal="right" vertical="center" readingOrder="2"/>
    </xf>
    <xf numFmtId="0" fontId="3" fillId="0" borderId="0" xfId="7" applyFont="1" applyFill="1" applyBorder="1" applyAlignment="1">
      <alignment horizontal="center" vertical="center" wrapText="1" readingOrder="2"/>
    </xf>
    <xf numFmtId="0" fontId="3" fillId="0" borderId="0" xfId="7" applyFont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8" fillId="2" borderId="0" xfId="7" applyFont="1" applyFill="1" applyBorder="1" applyAlignment="1">
      <alignment horizontal="center" vertical="center" wrapText="1" readingOrder="1"/>
    </xf>
    <xf numFmtId="0" fontId="8" fillId="0" borderId="0" xfId="7" applyFont="1" applyBorder="1" applyAlignment="1">
      <alignment vertical="center" wrapText="1" readingOrder="1"/>
    </xf>
    <xf numFmtId="0" fontId="8" fillId="0" borderId="0" xfId="7" applyFont="1" applyFill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right" vertical="center" wrapText="1" readingOrder="1"/>
    </xf>
    <xf numFmtId="0" fontId="3" fillId="0" borderId="0" xfId="8" applyFont="1" applyFill="1" applyBorder="1" applyAlignment="1">
      <alignment horizontal="right" vertical="center" shrinkToFit="1" readingOrder="2"/>
    </xf>
    <xf numFmtId="0" fontId="3" fillId="0" borderId="5" xfId="8" applyFont="1" applyFill="1" applyBorder="1" applyAlignment="1">
      <alignment horizontal="right" vertical="center" wrapText="1" readingOrder="1"/>
    </xf>
    <xf numFmtId="0" fontId="3" fillId="0" borderId="6" xfId="8" applyFont="1" applyFill="1" applyBorder="1" applyAlignment="1">
      <alignment horizontal="right" vertical="center" wrapText="1" readingOrder="1"/>
    </xf>
    <xf numFmtId="0" fontId="3" fillId="0" borderId="15" xfId="8" applyFont="1" applyFill="1" applyBorder="1" applyAlignment="1">
      <alignment horizontal="right" vertical="center" shrinkToFit="1" readingOrder="2"/>
    </xf>
    <xf numFmtId="0" fontId="3" fillId="0" borderId="22" xfId="8" applyFont="1" applyFill="1" applyBorder="1" applyAlignment="1">
      <alignment horizontal="right" vertical="center" shrinkToFit="1" readingOrder="2"/>
    </xf>
    <xf numFmtId="0" fontId="3" fillId="3" borderId="6" xfId="8" applyFont="1" applyFill="1" applyBorder="1" applyAlignment="1">
      <alignment horizontal="right" vertical="center" shrinkToFit="1" readingOrder="2"/>
    </xf>
    <xf numFmtId="0" fontId="5" fillId="3" borderId="5" xfId="8" applyFont="1" applyFill="1" applyBorder="1" applyAlignment="1">
      <alignment horizontal="right" vertical="center" readingOrder="2"/>
    </xf>
    <xf numFmtId="0" fontId="3" fillId="3" borderId="8" xfId="8" applyFont="1" applyFill="1" applyBorder="1" applyAlignment="1">
      <alignment vertical="center" shrinkToFit="1" readingOrder="2"/>
    </xf>
    <xf numFmtId="0" fontId="3" fillId="0" borderId="30" xfId="8" applyFont="1" applyFill="1" applyBorder="1" applyAlignment="1">
      <alignment horizontal="right" vertical="center" shrinkToFit="1" readingOrder="2"/>
    </xf>
    <xf numFmtId="0" fontId="3" fillId="0" borderId="14" xfId="8" applyFont="1" applyFill="1" applyBorder="1" applyAlignment="1">
      <alignment horizontal="right" vertical="center" wrapText="1" shrinkToFit="1" readingOrder="2"/>
    </xf>
    <xf numFmtId="0" fontId="3" fillId="0" borderId="15" xfId="8" applyFont="1" applyFill="1" applyBorder="1" applyAlignment="1">
      <alignment horizontal="right" vertical="center" wrapText="1" readingOrder="2"/>
    </xf>
    <xf numFmtId="0" fontId="8" fillId="0" borderId="6" xfId="8" applyFont="1" applyFill="1" applyBorder="1" applyAlignment="1">
      <alignment vertical="center" wrapText="1" shrinkToFit="1" readingOrder="2"/>
    </xf>
    <xf numFmtId="0" fontId="8" fillId="0" borderId="6" xfId="8" applyFont="1" applyBorder="1" applyAlignment="1">
      <alignment vertical="center" wrapText="1"/>
    </xf>
    <xf numFmtId="0" fontId="8" fillId="3" borderId="6" xfId="8" applyFont="1" applyFill="1" applyBorder="1" applyAlignment="1">
      <alignment vertical="center" wrapText="1" readingOrder="2"/>
    </xf>
    <xf numFmtId="0" fontId="3" fillId="0" borderId="0" xfId="7" applyFont="1" applyFill="1" applyBorder="1" applyAlignment="1">
      <alignment horizontal="center" vertical="center" wrapText="1" readingOrder="2"/>
    </xf>
    <xf numFmtId="0" fontId="8" fillId="2" borderId="0" xfId="7" applyFont="1" applyFill="1" applyBorder="1" applyAlignment="1">
      <alignment horizontal="center" vertical="center" wrapText="1" readingOrder="1"/>
    </xf>
    <xf numFmtId="0" fontId="8" fillId="0" borderId="5" xfId="7" applyFont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center" vertical="center" wrapText="1" readingOrder="2"/>
    </xf>
    <xf numFmtId="0" fontId="3" fillId="0" borderId="0" xfId="7" applyFont="1" applyBorder="1" applyAlignment="1">
      <alignment horizontal="center" vertical="center" wrapText="1" readingOrder="1"/>
    </xf>
    <xf numFmtId="0" fontId="8" fillId="0" borderId="0" xfId="7" applyFont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wrapText="1" readingOrder="2"/>
    </xf>
    <xf numFmtId="0" fontId="8" fillId="0" borderId="4" xfId="7" applyFont="1" applyFill="1" applyBorder="1" applyAlignment="1">
      <alignment horizontal="left" vertical="center" wrapText="1" readingOrder="1"/>
    </xf>
    <xf numFmtId="0" fontId="8" fillId="0" borderId="5" xfId="7" applyFont="1" applyBorder="1" applyAlignment="1">
      <alignment horizontal="center" vertical="center" wrapText="1" readingOrder="2"/>
    </xf>
    <xf numFmtId="0" fontId="8" fillId="0" borderId="5" xfId="7" applyFont="1" applyBorder="1" applyAlignment="1">
      <alignment horizontal="left" vertical="center" wrapText="1" readingOrder="2"/>
    </xf>
    <xf numFmtId="0" fontId="8" fillId="0" borderId="5" xfId="7" applyFont="1" applyBorder="1" applyAlignment="1">
      <alignment vertical="center" wrapText="1" readingOrder="1"/>
    </xf>
    <xf numFmtId="0" fontId="8" fillId="0" borderId="6" xfId="7" applyFont="1" applyBorder="1" applyAlignment="1">
      <alignment vertical="center" wrapText="1" readingOrder="1"/>
    </xf>
    <xf numFmtId="0" fontId="8" fillId="0" borderId="6" xfId="7" applyFont="1" applyBorder="1" applyAlignment="1">
      <alignment horizontal="left" vertical="center" wrapText="1" readingOrder="1"/>
    </xf>
    <xf numFmtId="0" fontId="3" fillId="0" borderId="0" xfId="7" applyFont="1" applyFill="1" applyBorder="1" applyAlignment="1">
      <alignment horizontal="center" vertical="center"/>
    </xf>
    <xf numFmtId="0" fontId="8" fillId="0" borderId="6" xfId="7" applyFont="1" applyFill="1" applyBorder="1" applyAlignment="1">
      <alignment horizontal="left" vertical="center" wrapText="1" readingOrder="1"/>
    </xf>
    <xf numFmtId="0" fontId="8" fillId="0" borderId="5" xfId="7" applyFont="1" applyFill="1" applyBorder="1" applyAlignment="1">
      <alignment vertical="center" wrapText="1" readingOrder="1"/>
    </xf>
    <xf numFmtId="0" fontId="3" fillId="0" borderId="4" xfId="7" applyFont="1" applyFill="1" applyBorder="1" applyAlignment="1">
      <alignment horizontal="center" vertical="center" readingOrder="2"/>
    </xf>
    <xf numFmtId="0" fontId="3" fillId="0" borderId="0" xfId="7" applyFont="1" applyFill="1" applyBorder="1" applyAlignment="1">
      <alignment horizontal="center" vertical="center" shrinkToFit="1" readingOrder="2"/>
    </xf>
    <xf numFmtId="0" fontId="3" fillId="0" borderId="7" xfId="7" applyFont="1" applyFill="1" applyBorder="1" applyAlignment="1">
      <alignment horizontal="center" vertical="center"/>
    </xf>
    <xf numFmtId="0" fontId="3" fillId="0" borderId="22" xfId="7" applyFont="1" applyFill="1" applyBorder="1" applyAlignment="1">
      <alignment horizontal="right" vertical="center" readingOrder="2"/>
    </xf>
    <xf numFmtId="0" fontId="3" fillId="0" borderId="5" xfId="8" applyFont="1" applyFill="1" applyBorder="1" applyAlignment="1">
      <alignment horizontal="center" vertical="center"/>
    </xf>
    <xf numFmtId="0" fontId="3" fillId="0" borderId="6" xfId="8" applyFont="1" applyFill="1" applyBorder="1" applyAlignment="1">
      <alignment horizontal="center" vertical="center"/>
    </xf>
    <xf numFmtId="0" fontId="8" fillId="0" borderId="5" xfId="8" applyFont="1" applyFill="1" applyBorder="1" applyAlignment="1">
      <alignment horizontal="left" vertical="center" wrapText="1" readingOrder="1"/>
    </xf>
    <xf numFmtId="0" fontId="8" fillId="0" borderId="6" xfId="8" applyFont="1" applyFill="1" applyBorder="1" applyAlignment="1">
      <alignment horizontal="left" vertical="center" wrapText="1" readingOrder="1"/>
    </xf>
    <xf numFmtId="0" fontId="8" fillId="3" borderId="5" xfId="8" applyFont="1" applyFill="1" applyBorder="1" applyAlignment="1">
      <alignment horizontal="left" vertical="center" wrapText="1" readingOrder="1"/>
    </xf>
    <xf numFmtId="0" fontId="3" fillId="0" borderId="0" xfId="0" applyFont="1" applyFill="1" applyBorder="1" applyAlignment="1">
      <alignment horizontal="center" vertical="center" readingOrder="2"/>
    </xf>
    <xf numFmtId="0" fontId="8" fillId="0" borderId="0" xfId="0" applyFont="1" applyFill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right" vertical="center" readingOrder="2"/>
    </xf>
    <xf numFmtId="0" fontId="8" fillId="0" borderId="0" xfId="7" applyFont="1" applyFill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 wrapText="1"/>
    </xf>
    <xf numFmtId="0" fontId="8" fillId="0" borderId="8" xfId="8" applyFont="1" applyFill="1" applyBorder="1" applyAlignment="1">
      <alignment horizontal="left" vertical="center" wrapText="1" readingOrder="1"/>
    </xf>
    <xf numFmtId="0" fontId="3" fillId="0" borderId="0" xfId="8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right" vertical="center" readingOrder="2"/>
    </xf>
    <xf numFmtId="0" fontId="3" fillId="0" borderId="8" xfId="0" applyFont="1" applyFill="1" applyBorder="1" applyAlignment="1">
      <alignment horizontal="right" vertical="center" readingOrder="2"/>
    </xf>
    <xf numFmtId="0" fontId="8" fillId="0" borderId="5" xfId="0" applyFont="1" applyFill="1" applyBorder="1" applyAlignment="1">
      <alignment horizontal="left" vertical="center" wrapText="1" readingOrder="1"/>
    </xf>
    <xf numFmtId="0" fontId="8" fillId="3" borderId="5" xfId="0" applyFont="1" applyFill="1" applyBorder="1" applyAlignment="1">
      <alignment horizontal="left" vertical="center" wrapText="1" readingOrder="1"/>
    </xf>
    <xf numFmtId="0" fontId="0" fillId="0" borderId="0" xfId="0"/>
    <xf numFmtId="0" fontId="3" fillId="3" borderId="3" xfId="8" applyFont="1" applyFill="1" applyBorder="1" applyAlignment="1">
      <alignment horizontal="right" vertical="center" wrapText="1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3" fillId="0" borderId="3" xfId="8" applyFont="1" applyFill="1" applyBorder="1" applyAlignment="1">
      <alignment horizontal="right" vertical="center" readingOrder="2"/>
    </xf>
    <xf numFmtId="0" fontId="8" fillId="2" borderId="8" xfId="7" applyFont="1" applyFill="1" applyBorder="1" applyAlignment="1">
      <alignment vertical="center" wrapText="1" readingOrder="1"/>
    </xf>
    <xf numFmtId="0" fontId="8" fillId="0" borderId="6" xfId="7" applyFont="1" applyFill="1" applyBorder="1" applyAlignment="1">
      <alignment vertical="center" wrapText="1" readingOrder="1"/>
    </xf>
    <xf numFmtId="0" fontId="3" fillId="3" borderId="23" xfId="0" applyFont="1" applyFill="1" applyBorder="1" applyAlignment="1">
      <alignment vertical="center" readingOrder="2"/>
    </xf>
    <xf numFmtId="0" fontId="3" fillId="0" borderId="23" xfId="7" applyFont="1" applyFill="1" applyBorder="1" applyAlignment="1">
      <alignment vertical="center" wrapText="1" readingOrder="1"/>
    </xf>
    <xf numFmtId="0" fontId="3" fillId="0" borderId="23" xfId="7" applyFont="1" applyFill="1" applyBorder="1" applyAlignment="1">
      <alignment horizontal="center" vertical="center" wrapText="1" readingOrder="1"/>
    </xf>
    <xf numFmtId="0" fontId="3" fillId="0" borderId="0" xfId="7" applyFont="1" applyBorder="1" applyAlignment="1">
      <alignment horizontal="left" vertical="center" wrapText="1" readingOrder="2"/>
    </xf>
    <xf numFmtId="0" fontId="3" fillId="0" borderId="4" xfId="7" applyFont="1" applyFill="1" applyBorder="1" applyAlignment="1">
      <alignment vertical="center" wrapText="1" readingOrder="2"/>
    </xf>
    <xf numFmtId="0" fontId="3" fillId="0" borderId="13" xfId="7" applyFont="1" applyFill="1" applyBorder="1" applyAlignment="1">
      <alignment horizontal="right" vertical="center" wrapText="1" readingOrder="2"/>
    </xf>
    <xf numFmtId="0" fontId="8" fillId="0" borderId="13" xfId="7" applyFont="1" applyFill="1" applyBorder="1" applyAlignment="1">
      <alignment horizontal="left" vertical="center" wrapText="1" readingOrder="1"/>
    </xf>
    <xf numFmtId="0" fontId="2" fillId="0" borderId="1" xfId="8" applyFont="1" applyBorder="1" applyAlignment="1">
      <alignment vertical="center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0" borderId="7" xfId="7" applyFont="1" applyBorder="1" applyAlignment="1">
      <alignment horizontal="left" vertical="center" wrapText="1" readingOrder="2"/>
    </xf>
    <xf numFmtId="0" fontId="3" fillId="0" borderId="4" xfId="7" applyFont="1" applyBorder="1" applyAlignment="1">
      <alignment horizontal="left" vertical="center" wrapText="1" readingOrder="2"/>
    </xf>
    <xf numFmtId="0" fontId="3" fillId="0" borderId="13" xfId="7" applyFont="1" applyFill="1" applyBorder="1" applyAlignment="1">
      <alignment horizontal="center" vertical="center"/>
    </xf>
    <xf numFmtId="0" fontId="3" fillId="0" borderId="7" xfId="7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0" fillId="0" borderId="0" xfId="0"/>
    <xf numFmtId="0" fontId="2" fillId="0" borderId="1" xfId="8" applyFont="1" applyBorder="1" applyAlignment="1">
      <alignment vertical="center" wrapText="1" readingOrder="1"/>
    </xf>
    <xf numFmtId="0" fontId="6" fillId="0" borderId="5" xfId="0" applyFont="1" applyFill="1" applyBorder="1" applyAlignment="1">
      <alignment vertical="center" wrapText="1" readingOrder="1"/>
    </xf>
    <xf numFmtId="0" fontId="3" fillId="0" borderId="8" xfId="0" applyFont="1" applyFill="1" applyBorder="1" applyAlignment="1">
      <alignment vertical="center" readingOrder="2"/>
    </xf>
    <xf numFmtId="0" fontId="3" fillId="0" borderId="6" xfId="0" applyFont="1" applyFill="1" applyBorder="1" applyAlignment="1">
      <alignment vertical="center" readingOrder="2"/>
    </xf>
    <xf numFmtId="0" fontId="8" fillId="0" borderId="5" xfId="0" applyFont="1" applyFill="1" applyBorder="1" applyAlignment="1">
      <alignment vertical="center" readingOrder="1"/>
    </xf>
    <xf numFmtId="0" fontId="8" fillId="0" borderId="5" xfId="0" applyFont="1" applyFill="1" applyBorder="1" applyAlignment="1">
      <alignment horizontal="center" vertical="center" readingOrder="1"/>
    </xf>
    <xf numFmtId="0" fontId="8" fillId="0" borderId="5" xfId="0" applyFont="1" applyFill="1" applyBorder="1" applyAlignment="1">
      <alignment horizontal="left" vertical="center" readingOrder="1"/>
    </xf>
    <xf numFmtId="0" fontId="8" fillId="0" borderId="4" xfId="0" applyFont="1" applyBorder="1" applyAlignment="1">
      <alignment vertical="center" readingOrder="2"/>
    </xf>
    <xf numFmtId="0" fontId="8" fillId="0" borderId="5" xfId="0" applyFont="1" applyBorder="1" applyAlignment="1">
      <alignment vertical="center" readingOrder="2"/>
    </xf>
    <xf numFmtId="0" fontId="3" fillId="0" borderId="4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vertical="center" wrapText="1" readingOrder="2"/>
    </xf>
    <xf numFmtId="0" fontId="3" fillId="0" borderId="9" xfId="8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right" vertical="center" wrapText="1" readingOrder="2"/>
    </xf>
    <xf numFmtId="0" fontId="8" fillId="0" borderId="4" xfId="0" applyFont="1" applyFill="1" applyBorder="1" applyAlignment="1">
      <alignment horizontal="left" vertical="center" wrapText="1"/>
    </xf>
    <xf numFmtId="0" fontId="3" fillId="3" borderId="13" xfId="8" applyFont="1" applyFill="1" applyBorder="1" applyAlignment="1">
      <alignment horizontal="right" vertical="center" wrapText="1" readingOrder="2"/>
    </xf>
    <xf numFmtId="0" fontId="3" fillId="3" borderId="3" xfId="8" applyFont="1" applyFill="1" applyBorder="1" applyAlignment="1">
      <alignment horizontal="right" vertical="center" shrinkToFit="1" readingOrder="2"/>
    </xf>
    <xf numFmtId="0" fontId="8" fillId="0" borderId="13" xfId="8" applyFont="1" applyFill="1" applyBorder="1" applyAlignment="1">
      <alignment horizontal="left" vertical="center" wrapText="1" readingOrder="2"/>
    </xf>
    <xf numFmtId="0" fontId="8" fillId="0" borderId="8" xfId="8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3" fillId="0" borderId="7" xfId="0" applyFont="1" applyBorder="1" applyAlignment="1">
      <alignment horizontal="center"/>
    </xf>
    <xf numFmtId="0" fontId="1" fillId="0" borderId="2" xfId="0" applyFont="1" applyFill="1" applyBorder="1"/>
    <xf numFmtId="0" fontId="29" fillId="0" borderId="0" xfId="0" applyFont="1" applyAlignment="1">
      <alignment horizontal="center" readingOrder="2"/>
    </xf>
    <xf numFmtId="0" fontId="0" fillId="0" borderId="0" xfId="0"/>
    <xf numFmtId="0" fontId="12" fillId="0" borderId="0" xfId="0" applyFont="1"/>
    <xf numFmtId="0" fontId="3" fillId="0" borderId="0" xfId="0" applyFont="1" applyAlignment="1">
      <alignment horizontal="center" vertical="center" wrapText="1"/>
    </xf>
    <xf numFmtId="0" fontId="8" fillId="0" borderId="0" xfId="7" applyFont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8" fillId="0" borderId="0" xfId="7" applyFont="1" applyBorder="1" applyAlignment="1">
      <alignment vertical="center" wrapText="1" readingOrder="1"/>
    </xf>
    <xf numFmtId="0" fontId="3" fillId="0" borderId="7" xfId="7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7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right" vertical="center" readingOrder="2"/>
    </xf>
    <xf numFmtId="0" fontId="8" fillId="0" borderId="0" xfId="7" applyFont="1" applyFill="1" applyBorder="1" applyAlignment="1">
      <alignment horizontal="center" vertical="center" wrapText="1" readingOrder="1"/>
    </xf>
    <xf numFmtId="0" fontId="6" fillId="0" borderId="0" xfId="0" applyFont="1" applyFill="1" applyBorder="1" applyAlignment="1">
      <alignment horizontal="center" vertical="center" wrapText="1" readingOrder="2"/>
    </xf>
    <xf numFmtId="0" fontId="6" fillId="0" borderId="0" xfId="0" applyFont="1" applyFill="1" applyBorder="1" applyAlignment="1">
      <alignment horizontal="center" vertical="center" wrapText="1" shrinkToFit="1" readingOrder="2"/>
    </xf>
    <xf numFmtId="0" fontId="8" fillId="0" borderId="5" xfId="0" applyFont="1" applyBorder="1" applyAlignment="1">
      <alignment horizontal="left" vertical="center" wrapText="1" readingOrder="1"/>
    </xf>
    <xf numFmtId="0" fontId="3" fillId="0" borderId="6" xfId="0" applyFont="1" applyFill="1" applyBorder="1" applyAlignment="1">
      <alignment horizontal="right" vertical="center" readingOrder="2"/>
    </xf>
    <xf numFmtId="0" fontId="3" fillId="0" borderId="8" xfId="0" applyFont="1" applyFill="1" applyBorder="1" applyAlignment="1">
      <alignment horizontal="right" vertical="center" readingOrder="2"/>
    </xf>
    <xf numFmtId="0" fontId="8" fillId="0" borderId="5" xfId="0" applyFont="1" applyFill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center" vertical="center" wrapText="1" readingOrder="1"/>
    </xf>
    <xf numFmtId="0" fontId="3" fillId="3" borderId="0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center" vertical="center" readingOrder="2"/>
    </xf>
    <xf numFmtId="0" fontId="3" fillId="3" borderId="7" xfId="7" applyFont="1" applyFill="1" applyBorder="1" applyAlignment="1">
      <alignment horizontal="center" vertical="center" readingOrder="2"/>
    </xf>
    <xf numFmtId="0" fontId="8" fillId="0" borderId="6" xfId="7" applyFont="1" applyFill="1" applyBorder="1" applyAlignment="1">
      <alignment horizontal="left" vertical="center" wrapText="1" readingOrder="1"/>
    </xf>
    <xf numFmtId="0" fontId="3" fillId="3" borderId="6" xfId="7" applyFont="1" applyFill="1" applyBorder="1" applyAlignment="1">
      <alignment horizontal="center" vertical="center" readingOrder="2"/>
    </xf>
    <xf numFmtId="0" fontId="3" fillId="3" borderId="0" xfId="7" applyFont="1" applyFill="1" applyBorder="1" applyAlignment="1">
      <alignment horizontal="center" vertical="center" shrinkToFit="1" readingOrder="2"/>
    </xf>
    <xf numFmtId="0" fontId="3" fillId="3" borderId="4" xfId="7" applyFont="1" applyFill="1" applyBorder="1" applyAlignment="1">
      <alignment horizontal="center" vertical="center" readingOrder="2"/>
    </xf>
    <xf numFmtId="0" fontId="3" fillId="3" borderId="9" xfId="7" applyFont="1" applyFill="1" applyBorder="1" applyAlignment="1">
      <alignment horizontal="center" vertical="center" readingOrder="2"/>
    </xf>
    <xf numFmtId="0" fontId="0" fillId="0" borderId="0" xfId="0"/>
    <xf numFmtId="0" fontId="3" fillId="3" borderId="13" xfId="7" applyFont="1" applyFill="1" applyBorder="1" applyAlignment="1">
      <alignment horizontal="center" vertical="center" readingOrder="2"/>
    </xf>
    <xf numFmtId="0" fontId="3" fillId="0" borderId="6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0" xfId="8" applyFont="1" applyFill="1" applyBorder="1" applyAlignment="1">
      <alignment horizontal="center" vertical="center" wrapText="1" readingOrder="2"/>
    </xf>
    <xf numFmtId="0" fontId="8" fillId="2" borderId="0" xfId="8" applyFont="1" applyFill="1" applyBorder="1" applyAlignment="1">
      <alignment horizontal="center" vertical="center" wrapText="1" readingOrder="1"/>
    </xf>
    <xf numFmtId="0" fontId="8" fillId="0" borderId="0" xfId="8" applyFont="1" applyBorder="1" applyAlignment="1">
      <alignment horizontal="center" vertical="center" wrapText="1" readingOrder="1"/>
    </xf>
    <xf numFmtId="0" fontId="8" fillId="3" borderId="0" xfId="8" applyFont="1" applyFill="1" applyBorder="1" applyAlignment="1">
      <alignment horizontal="center" vertical="center" wrapText="1" readingOrder="1"/>
    </xf>
    <xf numFmtId="0" fontId="3" fillId="0" borderId="0" xfId="8" applyFont="1" applyBorder="1" applyAlignment="1">
      <alignment horizontal="center" vertical="center" wrapText="1" readingOrder="1"/>
    </xf>
    <xf numFmtId="0" fontId="3" fillId="3" borderId="0" xfId="8" applyFont="1" applyFill="1" applyBorder="1" applyAlignment="1">
      <alignment horizontal="center" vertical="center" wrapText="1" readingOrder="2"/>
    </xf>
    <xf numFmtId="0" fontId="3" fillId="3" borderId="22" xfId="8" applyFont="1" applyFill="1" applyBorder="1" applyAlignment="1">
      <alignment horizontal="center" vertical="center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center" vertical="center" readingOrder="2"/>
    </xf>
    <xf numFmtId="0" fontId="3" fillId="0" borderId="6" xfId="7" applyFont="1" applyFill="1" applyBorder="1" applyAlignment="1">
      <alignment horizontal="center" vertical="center" readingOrder="2"/>
    </xf>
    <xf numFmtId="0" fontId="3" fillId="3" borderId="7" xfId="8" applyFont="1" applyFill="1" applyBorder="1" applyAlignment="1">
      <alignment horizontal="center" vertical="center" readingOrder="2"/>
    </xf>
    <xf numFmtId="0" fontId="3" fillId="0" borderId="4" xfId="7" applyFont="1" applyFill="1" applyBorder="1" applyAlignment="1">
      <alignment horizontal="center" vertical="center" readingOrder="2"/>
    </xf>
    <xf numFmtId="0" fontId="3" fillId="0" borderId="7" xfId="7" applyFont="1" applyFill="1" applyBorder="1" applyAlignment="1">
      <alignment horizontal="center" vertical="center" readingOrder="2"/>
    </xf>
    <xf numFmtId="0" fontId="3" fillId="0" borderId="13" xfId="0" applyFont="1" applyFill="1" applyBorder="1" applyAlignment="1">
      <alignment vertical="center" wrapText="1" readingOrder="2"/>
    </xf>
    <xf numFmtId="0" fontId="8" fillId="0" borderId="5" xfId="0" applyFont="1" applyFill="1" applyBorder="1" applyAlignment="1">
      <alignment vertical="center"/>
    </xf>
    <xf numFmtId="0" fontId="3" fillId="3" borderId="4" xfId="7" applyFont="1" applyFill="1" applyBorder="1" applyAlignment="1">
      <alignment horizontal="center" vertical="center"/>
    </xf>
    <xf numFmtId="0" fontId="3" fillId="3" borderId="13" xfId="7" applyFont="1" applyFill="1" applyBorder="1" applyAlignment="1">
      <alignment horizontal="center" vertical="center"/>
    </xf>
    <xf numFmtId="0" fontId="3" fillId="0" borderId="0" xfId="8" applyFont="1" applyBorder="1" applyAlignment="1">
      <alignment horizontal="center" vertical="center" wrapText="1" readingOrder="1"/>
    </xf>
    <xf numFmtId="0" fontId="3" fillId="3" borderId="0" xfId="8" applyFont="1" applyFill="1" applyBorder="1" applyAlignment="1">
      <alignment horizontal="center" vertical="center" readingOrder="2"/>
    </xf>
    <xf numFmtId="0" fontId="3" fillId="0" borderId="0" xfId="7" applyFont="1" applyFill="1" applyBorder="1" applyAlignment="1">
      <alignment horizontal="center" vertical="center" wrapText="1" readingOrder="1"/>
    </xf>
    <xf numFmtId="0" fontId="3" fillId="3" borderId="5" xfId="7" applyFont="1" applyFill="1" applyBorder="1" applyAlignment="1">
      <alignment horizontal="right" vertical="center" readingOrder="2"/>
    </xf>
    <xf numFmtId="0" fontId="8" fillId="0" borderId="5" xfId="8" applyFont="1" applyBorder="1" applyAlignment="1">
      <alignment horizontal="left" vertical="center" wrapText="1" readingOrder="1"/>
    </xf>
    <xf numFmtId="0" fontId="8" fillId="0" borderId="0" xfId="8" applyFont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 readingOrder="2"/>
    </xf>
    <xf numFmtId="0" fontId="0" fillId="0" borderId="0" xfId="0"/>
    <xf numFmtId="0" fontId="3" fillId="0" borderId="5" xfId="7" applyFont="1" applyFill="1" applyBorder="1" applyAlignment="1">
      <alignment horizontal="right" vertical="center" readingOrder="2"/>
    </xf>
    <xf numFmtId="0" fontId="3" fillId="0" borderId="13" xfId="0" applyFont="1" applyBorder="1" applyAlignment="1">
      <alignment horizontal="center" vertical="center" wrapText="1" readingOrder="2"/>
    </xf>
    <xf numFmtId="0" fontId="6" fillId="0" borderId="0" xfId="8" applyFont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left" vertical="center" wrapText="1" readingOrder="2"/>
    </xf>
    <xf numFmtId="0" fontId="3" fillId="0" borderId="0" xfId="7" applyFont="1" applyFill="1" applyBorder="1" applyAlignment="1">
      <alignment horizontal="center" vertical="center" readingOrder="2"/>
    </xf>
    <xf numFmtId="0" fontId="3" fillId="0" borderId="0" xfId="7" applyFont="1" applyFill="1" applyBorder="1" applyAlignment="1">
      <alignment horizontal="center" vertical="center"/>
    </xf>
    <xf numFmtId="0" fontId="3" fillId="0" borderId="5" xfId="7" applyFont="1" applyFill="1" applyBorder="1" applyAlignment="1">
      <alignment vertical="center" shrinkToFit="1" readingOrder="2"/>
    </xf>
    <xf numFmtId="0" fontId="3" fillId="0" borderId="20" xfId="0" applyFont="1" applyBorder="1" applyAlignment="1">
      <alignment horizontal="center" vertical="center" wrapText="1" readingOrder="2"/>
    </xf>
    <xf numFmtId="0" fontId="6" fillId="0" borderId="13" xfId="0" applyFont="1" applyFill="1" applyBorder="1" applyAlignment="1">
      <alignment horizontal="center" vertical="center" wrapText="1" readingOrder="1"/>
    </xf>
    <xf numFmtId="0" fontId="3" fillId="0" borderId="9" xfId="0" applyFont="1" applyBorder="1" applyAlignment="1">
      <alignment horizontal="center" vertical="center" wrapText="1" readingOrder="2"/>
    </xf>
    <xf numFmtId="0" fontId="8" fillId="0" borderId="5" xfId="8" applyFont="1" applyBorder="1" applyAlignment="1">
      <alignment horizontal="left" vertical="center" wrapText="1" readingOrder="1"/>
    </xf>
    <xf numFmtId="0" fontId="8" fillId="3" borderId="5" xfId="8" applyFont="1" applyFill="1" applyBorder="1" applyAlignment="1">
      <alignment horizontal="left" vertical="center" wrapText="1" readingOrder="1"/>
    </xf>
    <xf numFmtId="0" fontId="8" fillId="3" borderId="0" xfId="8" applyFont="1" applyFill="1" applyBorder="1" applyAlignment="1">
      <alignment horizontal="left" vertical="center" wrapText="1" readingOrder="1"/>
    </xf>
    <xf numFmtId="0" fontId="8" fillId="3" borderId="5" xfId="8" applyFont="1" applyFill="1" applyBorder="1" applyAlignment="1">
      <alignment horizontal="left" vertical="center" wrapText="1" readingOrder="1"/>
    </xf>
    <xf numFmtId="0" fontId="8" fillId="0" borderId="7" xfId="7" applyFont="1" applyBorder="1" applyAlignment="1">
      <alignment horizontal="left" vertical="center" wrapText="1" readingOrder="2"/>
    </xf>
    <xf numFmtId="0" fontId="3" fillId="0" borderId="0" xfId="0" applyFont="1" applyFill="1" applyBorder="1" applyAlignment="1">
      <alignment horizontal="center" vertical="center" wrapText="1" readingOrder="2"/>
    </xf>
    <xf numFmtId="0" fontId="8" fillId="0" borderId="5" xfId="0" applyFont="1" applyFill="1" applyBorder="1" applyAlignment="1">
      <alignment horizontal="left" vertical="center" wrapText="1" readingOrder="1"/>
    </xf>
    <xf numFmtId="0" fontId="0" fillId="0" borderId="0" xfId="0"/>
    <xf numFmtId="0" fontId="8" fillId="3" borderId="5" xfId="0" applyFont="1" applyFill="1" applyBorder="1" applyAlignment="1">
      <alignment horizontal="left" vertical="center" wrapText="1" readingOrder="1"/>
    </xf>
    <xf numFmtId="0" fontId="3" fillId="0" borderId="6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0" fillId="3" borderId="5" xfId="0" applyFill="1" applyBorder="1"/>
    <xf numFmtId="0" fontId="3" fillId="3" borderId="5" xfId="8" applyFont="1" applyFill="1" applyBorder="1" applyAlignment="1">
      <alignment horizontal="center" vertical="center" readingOrder="2"/>
    </xf>
    <xf numFmtId="0" fontId="3" fillId="3" borderId="22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13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wrapText="1" shrinkToFit="1" readingOrder="2"/>
    </xf>
    <xf numFmtId="0" fontId="3" fillId="3" borderId="7" xfId="8" applyFont="1" applyFill="1" applyBorder="1" applyAlignment="1">
      <alignment horizontal="center" vertical="center"/>
    </xf>
    <xf numFmtId="0" fontId="3" fillId="3" borderId="7" xfId="8" applyFont="1" applyFill="1" applyBorder="1" applyAlignment="1">
      <alignment horizontal="center" vertical="center" readingOrder="2"/>
    </xf>
    <xf numFmtId="0" fontId="8" fillId="3" borderId="5" xfId="0" applyFont="1" applyFill="1" applyBorder="1" applyAlignment="1">
      <alignment horizontal="center" vertical="center"/>
    </xf>
    <xf numFmtId="0" fontId="3" fillId="3" borderId="8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right" vertical="center" wrapText="1" readingOrder="2"/>
    </xf>
    <xf numFmtId="0" fontId="3" fillId="3" borderId="4" xfId="8" applyFont="1" applyFill="1" applyBorder="1" applyAlignment="1">
      <alignment horizontal="center" vertical="center" wrapText="1" shrinkToFit="1" readingOrder="2"/>
    </xf>
    <xf numFmtId="0" fontId="3" fillId="3" borderId="5" xfId="8" applyFont="1" applyFill="1" applyBorder="1" applyAlignment="1">
      <alignment horizontal="right" vertical="center" wrapText="1" shrinkToFit="1" readingOrder="2"/>
    </xf>
    <xf numFmtId="0" fontId="8" fillId="0" borderId="5" xfId="8" applyFont="1" applyBorder="1" applyAlignment="1">
      <alignment vertical="center" wrapText="1" readingOrder="1"/>
    </xf>
    <xf numFmtId="0" fontId="8" fillId="2" borderId="5" xfId="8" applyFont="1" applyFill="1" applyBorder="1" applyAlignment="1">
      <alignment vertical="center" wrapText="1" readingOrder="1"/>
    </xf>
    <xf numFmtId="0" fontId="8" fillId="3" borderId="5" xfId="0" applyFont="1" applyFill="1" applyBorder="1" applyAlignment="1">
      <alignment vertical="center" wrapText="1" readingOrder="1"/>
    </xf>
    <xf numFmtId="0" fontId="8" fillId="2" borderId="4" xfId="8" applyFont="1" applyFill="1" applyBorder="1" applyAlignment="1">
      <alignment vertical="center" wrapText="1" readingOrder="1"/>
    </xf>
    <xf numFmtId="0" fontId="8" fillId="3" borderId="5" xfId="0" applyFont="1" applyFill="1" applyBorder="1"/>
    <xf numFmtId="0" fontId="8" fillId="3" borderId="5" xfId="0" applyFont="1" applyFill="1" applyBorder="1" applyAlignment="1">
      <alignment vertical="center" wrapText="1"/>
    </xf>
    <xf numFmtId="0" fontId="8" fillId="3" borderId="4" xfId="0" applyFont="1" applyFill="1" applyBorder="1" applyAlignment="1">
      <alignment horizontal="left" vertical="center"/>
    </xf>
    <xf numFmtId="0" fontId="8" fillId="3" borderId="5" xfId="0" applyFont="1" applyFill="1" applyBorder="1" applyAlignment="1">
      <alignment horizontal="center" vertical="center" wrapText="1"/>
    </xf>
    <xf numFmtId="0" fontId="1" fillId="0" borderId="0" xfId="0" applyFont="1" applyFill="1" applyBorder="1"/>
    <xf numFmtId="0" fontId="8" fillId="3" borderId="5" xfId="0" applyFont="1" applyFill="1" applyBorder="1" applyAlignment="1">
      <alignment vertical="center"/>
    </xf>
    <xf numFmtId="0" fontId="8" fillId="3" borderId="7" xfId="0" applyFont="1" applyFill="1" applyBorder="1" applyAlignment="1">
      <alignment vertical="center"/>
    </xf>
    <xf numFmtId="0" fontId="8" fillId="3" borderId="6" xfId="7" applyFont="1" applyFill="1" applyBorder="1" applyAlignment="1">
      <alignment horizontal="left" vertical="center" wrapText="1" readingOrder="2"/>
    </xf>
    <xf numFmtId="0" fontId="0" fillId="3" borderId="2" xfId="0" applyFill="1" applyBorder="1"/>
    <xf numFmtId="0" fontId="0" fillId="3" borderId="0" xfId="0" applyFill="1" applyBorder="1"/>
    <xf numFmtId="0" fontId="8" fillId="3" borderId="6" xfId="0" applyFont="1" applyFill="1" applyBorder="1"/>
    <xf numFmtId="0" fontId="8" fillId="3" borderId="0" xfId="0" applyFont="1" applyFill="1" applyBorder="1" applyAlignment="1">
      <alignment vertical="center" wrapText="1"/>
    </xf>
    <xf numFmtId="0" fontId="8" fillId="3" borderId="22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vertical="center"/>
    </xf>
    <xf numFmtId="0" fontId="2" fillId="0" borderId="0" xfId="8" applyFont="1" applyFill="1" applyBorder="1" applyAlignment="1">
      <alignment horizontal="center" vertical="center" readingOrder="2"/>
    </xf>
    <xf numFmtId="0" fontId="3" fillId="0" borderId="0" xfId="8" applyFont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8" fillId="3" borderId="5" xfId="8" applyFont="1" applyFill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horizontal="right" vertical="center" shrinkToFit="1" readingOrder="2"/>
    </xf>
    <xf numFmtId="0" fontId="8" fillId="0" borderId="5" xfId="7" applyFont="1" applyBorder="1" applyAlignment="1">
      <alignment horizontal="left" vertical="center" wrapText="1" readingOrder="1"/>
    </xf>
    <xf numFmtId="0" fontId="8" fillId="0" borderId="5" xfId="7" applyFont="1" applyFill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wrapText="1" readingOrder="2"/>
    </xf>
    <xf numFmtId="0" fontId="8" fillId="3" borderId="5" xfId="0" applyFont="1" applyFill="1" applyBorder="1" applyAlignment="1">
      <alignment vertical="center" wrapText="1" readingOrder="1"/>
    </xf>
    <xf numFmtId="0" fontId="6" fillId="3" borderId="5" xfId="0" applyFont="1" applyFill="1" applyBorder="1" applyAlignment="1">
      <alignment vertical="center"/>
    </xf>
    <xf numFmtId="0" fontId="6" fillId="3" borderId="5" xfId="0" applyFont="1" applyFill="1" applyBorder="1" applyAlignment="1">
      <alignment vertical="center" wrapText="1"/>
    </xf>
    <xf numFmtId="0" fontId="0" fillId="3" borderId="0" xfId="0" applyFill="1"/>
    <xf numFmtId="0" fontId="3" fillId="0" borderId="13" xfId="8" applyFont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left" vertical="center" wrapText="1" readingOrder="1"/>
    </xf>
    <xf numFmtId="0" fontId="3" fillId="0" borderId="13" xfId="7" applyFont="1" applyFill="1" applyBorder="1" applyAlignment="1">
      <alignment horizontal="center" vertical="center"/>
    </xf>
    <xf numFmtId="0" fontId="3" fillId="0" borderId="0" xfId="7" applyFont="1" applyFill="1" applyBorder="1" applyAlignment="1">
      <alignment horizontal="center" vertical="center"/>
    </xf>
    <xf numFmtId="0" fontId="3" fillId="0" borderId="7" xfId="7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8" fillId="3" borderId="5" xfId="0" applyFont="1" applyFill="1" applyBorder="1" applyAlignment="1">
      <alignment horizontal="left" vertical="center" wrapText="1" readingOrder="1"/>
    </xf>
    <xf numFmtId="0" fontId="8" fillId="0" borderId="5" xfId="8" applyFont="1" applyBorder="1" applyAlignment="1">
      <alignment vertical="center" wrapText="1" readingOrder="1"/>
    </xf>
    <xf numFmtId="0" fontId="3" fillId="0" borderId="6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 readingOrder="2"/>
    </xf>
    <xf numFmtId="0" fontId="6" fillId="0" borderId="5" xfId="0" applyFont="1" applyFill="1" applyBorder="1" applyAlignment="1">
      <alignment horizontal="left" vertical="center" wrapText="1" readingOrder="1"/>
    </xf>
    <xf numFmtId="0" fontId="8" fillId="0" borderId="5" xfId="8" applyFont="1" applyFill="1" applyBorder="1" applyAlignment="1">
      <alignment vertical="center" wrapText="1" shrinkToFit="1" readingOrder="2"/>
    </xf>
    <xf numFmtId="0" fontId="6" fillId="0" borderId="6" xfId="8" applyFont="1" applyBorder="1" applyAlignment="1">
      <alignment horizontal="right" vertical="center" readingOrder="2"/>
    </xf>
    <xf numFmtId="0" fontId="6" fillId="3" borderId="0" xfId="7" applyFont="1" applyFill="1" applyAlignment="1">
      <alignment horizontal="left" vertical="center" readingOrder="2"/>
    </xf>
    <xf numFmtId="0" fontId="2" fillId="0" borderId="0" xfId="8" applyFont="1" applyFill="1" applyBorder="1" applyAlignment="1">
      <alignment horizontal="center" vertical="center" readingOrder="2"/>
    </xf>
    <xf numFmtId="0" fontId="3" fillId="0" borderId="0" xfId="8" applyFont="1" applyFill="1" applyBorder="1" applyAlignment="1">
      <alignment horizontal="center" vertical="center" readingOrder="2"/>
    </xf>
    <xf numFmtId="0" fontId="8" fillId="3" borderId="5" xfId="8" applyFont="1" applyFill="1" applyBorder="1" applyAlignment="1">
      <alignment horizontal="left" vertical="center" wrapText="1" readingOrder="1"/>
    </xf>
    <xf numFmtId="0" fontId="8" fillId="0" borderId="0" xfId="8" applyFont="1" applyBorder="1" applyAlignment="1">
      <alignment horizontal="center" vertical="center" wrapText="1" readingOrder="1"/>
    </xf>
    <xf numFmtId="0" fontId="3" fillId="3" borderId="13" xfId="8" applyFont="1" applyFill="1" applyBorder="1" applyAlignment="1">
      <alignment horizontal="center" vertical="center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4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6" fillId="0" borderId="5" xfId="7" applyFont="1" applyFill="1" applyBorder="1" applyAlignment="1">
      <alignment horizontal="center" vertical="center" wrapText="1" readingOrder="2"/>
    </xf>
    <xf numFmtId="0" fontId="3" fillId="0" borderId="0" xfId="7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 readingOrder="2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/>
    </xf>
    <xf numFmtId="0" fontId="3" fillId="3" borderId="7" xfId="8" applyFont="1" applyFill="1" applyBorder="1" applyAlignment="1">
      <alignment horizontal="center" vertical="center" readingOrder="2"/>
    </xf>
    <xf numFmtId="0" fontId="8" fillId="3" borderId="5" xfId="0" applyFont="1" applyFill="1" applyBorder="1" applyAlignment="1">
      <alignment horizontal="left" vertical="center" wrapText="1" readingOrder="1"/>
    </xf>
    <xf numFmtId="0" fontId="3" fillId="3" borderId="8" xfId="8" applyFont="1" applyFill="1" applyBorder="1" applyAlignment="1">
      <alignment horizontal="center" vertical="center" readingOrder="2"/>
    </xf>
    <xf numFmtId="0" fontId="3" fillId="3" borderId="5" xfId="8" applyFont="1" applyFill="1" applyBorder="1" applyAlignment="1">
      <alignment vertical="center" wrapText="1" readingOrder="2"/>
    </xf>
    <xf numFmtId="0" fontId="3" fillId="3" borderId="9" xfId="8" applyFont="1" applyFill="1" applyBorder="1" applyAlignment="1">
      <alignment horizontal="center" vertical="center" readingOrder="2"/>
    </xf>
    <xf numFmtId="0" fontId="3" fillId="0" borderId="1" xfId="8" applyFont="1" applyBorder="1" applyAlignment="1">
      <alignment vertical="center" readingOrder="2"/>
    </xf>
    <xf numFmtId="0" fontId="3" fillId="0" borderId="1" xfId="8" applyFont="1" applyBorder="1" applyAlignment="1">
      <alignment vertical="center" wrapText="1" readingOrder="1"/>
    </xf>
    <xf numFmtId="0" fontId="8" fillId="0" borderId="22" xfId="8" applyFont="1" applyBorder="1" applyAlignment="1">
      <alignment vertical="center" wrapText="1" readingOrder="1"/>
    </xf>
    <xf numFmtId="0" fontId="6" fillId="3" borderId="4" xfId="0" applyFont="1" applyFill="1" applyBorder="1" applyAlignment="1">
      <alignment horizontal="left" vertical="center" wrapText="1" readingOrder="1"/>
    </xf>
    <xf numFmtId="0" fontId="31" fillId="0" borderId="5" xfId="0" applyFont="1" applyFill="1" applyBorder="1" applyAlignment="1">
      <alignment horizontal="left" vertical="center" wrapText="1" readingOrder="1"/>
    </xf>
    <xf numFmtId="0" fontId="0" fillId="3" borderId="6" xfId="0" applyFill="1" applyBorder="1"/>
    <xf numFmtId="0" fontId="6" fillId="3" borderId="6" xfId="0" applyFont="1" applyFill="1" applyBorder="1" applyAlignment="1">
      <alignment vertical="center"/>
    </xf>
    <xf numFmtId="0" fontId="6" fillId="3" borderId="8" xfId="0" applyFont="1" applyFill="1" applyBorder="1"/>
    <xf numFmtId="0" fontId="6" fillId="3" borderId="5" xfId="0" applyFont="1" applyFill="1" applyBorder="1"/>
    <xf numFmtId="0" fontId="6" fillId="3" borderId="5" xfId="0" applyFont="1" applyFill="1" applyBorder="1" applyAlignment="1">
      <alignment horizontal="left" vertical="center" wrapText="1"/>
    </xf>
    <xf numFmtId="0" fontId="8" fillId="3" borderId="5" xfId="0" applyFont="1" applyFill="1" applyBorder="1" applyAlignment="1">
      <alignment wrapText="1"/>
    </xf>
    <xf numFmtId="0" fontId="6" fillId="3" borderId="8" xfId="0" applyFont="1" applyFill="1" applyBorder="1" applyAlignment="1">
      <alignment vertical="center" wrapText="1"/>
    </xf>
    <xf numFmtId="0" fontId="0" fillId="3" borderId="8" xfId="0" applyFill="1" applyBorder="1"/>
    <xf numFmtId="0" fontId="6" fillId="3" borderId="0" xfId="0" applyFont="1" applyFill="1" applyAlignment="1">
      <alignment horizontal="left" readingOrder="2"/>
    </xf>
    <xf numFmtId="0" fontId="6" fillId="3" borderId="0" xfId="7" applyFont="1" applyFill="1" applyBorder="1" applyAlignment="1">
      <alignment horizontal="left" readingOrder="2"/>
    </xf>
    <xf numFmtId="0" fontId="6" fillId="2" borderId="4" xfId="8" applyFont="1" applyFill="1" applyBorder="1" applyAlignment="1">
      <alignment horizontal="right" vertical="center" shrinkToFit="1" readingOrder="2"/>
    </xf>
    <xf numFmtId="0" fontId="8" fillId="3" borderId="4" xfId="7" applyFont="1" applyFill="1" applyBorder="1" applyAlignment="1">
      <alignment horizontal="left" vertical="center" wrapText="1" readingOrder="1"/>
    </xf>
    <xf numFmtId="0" fontId="8" fillId="0" borderId="4" xfId="7" applyFont="1" applyFill="1" applyBorder="1" applyAlignment="1">
      <alignment horizontal="left" vertical="center"/>
    </xf>
    <xf numFmtId="0" fontId="6" fillId="0" borderId="5" xfId="7" applyFont="1" applyBorder="1" applyAlignment="1">
      <alignment horizontal="left" vertical="center" wrapText="1" readingOrder="2"/>
    </xf>
    <xf numFmtId="0" fontId="6" fillId="0" borderId="5" xfId="7" applyFont="1" applyFill="1" applyBorder="1" applyAlignment="1">
      <alignment horizontal="left" vertical="center" wrapText="1" readingOrder="2"/>
    </xf>
    <xf numFmtId="0" fontId="6" fillId="0" borderId="5" xfId="7" applyFont="1" applyFill="1" applyBorder="1" applyAlignment="1">
      <alignment vertical="center" wrapText="1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8" fillId="0" borderId="5" xfId="8" applyFont="1" applyFill="1" applyBorder="1" applyAlignment="1">
      <alignment horizontal="left" vertical="center" wrapText="1" readingOrder="1"/>
    </xf>
    <xf numFmtId="0" fontId="8" fillId="0" borderId="6" xfId="8" applyFont="1" applyFill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horizontal="right" vertical="center" wrapText="1" shrinkToFit="1" readingOrder="2"/>
    </xf>
    <xf numFmtId="0" fontId="8" fillId="0" borderId="5" xfId="7" applyFont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right" vertical="center" wrapText="1" readingOrder="2"/>
    </xf>
    <xf numFmtId="0" fontId="3" fillId="0" borderId="0" xfId="7" applyFont="1" applyFill="1" applyBorder="1" applyAlignment="1">
      <alignment horizontal="right" vertical="center" wrapText="1" readingOrder="2"/>
    </xf>
    <xf numFmtId="0" fontId="8" fillId="0" borderId="5" xfId="7" applyFont="1" applyBorder="1" applyAlignment="1">
      <alignment vertical="center" wrapText="1" readingOrder="1"/>
    </xf>
    <xf numFmtId="0" fontId="3" fillId="0" borderId="5" xfId="0" applyFont="1" applyFill="1" applyBorder="1" applyAlignment="1">
      <alignment horizontal="left" vertical="center" wrapText="1" readingOrder="1"/>
    </xf>
    <xf numFmtId="0" fontId="8" fillId="0" borderId="5" xfId="0" applyFont="1" applyFill="1" applyBorder="1" applyAlignment="1">
      <alignment horizontal="left" vertical="center" wrapText="1" readingOrder="1"/>
    </xf>
    <xf numFmtId="0" fontId="3" fillId="0" borderId="6" xfId="0" applyFont="1" applyFill="1" applyBorder="1" applyAlignment="1">
      <alignment horizontal="right" vertical="center" readingOrder="2"/>
    </xf>
    <xf numFmtId="0" fontId="8" fillId="0" borderId="5" xfId="7" applyFont="1" applyFill="1" applyBorder="1" applyAlignment="1">
      <alignment vertical="center" wrapText="1" readingOrder="1"/>
    </xf>
    <xf numFmtId="0" fontId="3" fillId="0" borderId="5" xfId="7" applyFont="1" applyFill="1" applyBorder="1" applyAlignment="1">
      <alignment horizontal="right" vertical="center" readingOrder="2"/>
    </xf>
    <xf numFmtId="0" fontId="3" fillId="0" borderId="5" xfId="0" applyFont="1" applyBorder="1" applyAlignment="1">
      <alignment vertical="center" readingOrder="2"/>
    </xf>
    <xf numFmtId="0" fontId="3" fillId="0" borderId="5" xfId="0" applyFont="1" applyBorder="1" applyAlignment="1">
      <alignment vertical="center" readingOrder="1"/>
    </xf>
    <xf numFmtId="0" fontId="6" fillId="0" borderId="6" xfId="8" applyFont="1" applyBorder="1" applyAlignment="1">
      <alignment horizontal="right" vertical="center" wrapText="1" readingOrder="1"/>
    </xf>
    <xf numFmtId="0" fontId="3" fillId="0" borderId="14" xfId="8" applyFont="1" applyFill="1" applyBorder="1" applyAlignment="1">
      <alignment horizontal="right" vertical="center" wrapText="1" readingOrder="2"/>
    </xf>
    <xf numFmtId="0" fontId="6" fillId="0" borderId="22" xfId="8" applyFont="1" applyFill="1" applyBorder="1" applyAlignment="1">
      <alignment horizontal="right" vertical="center" wrapText="1" readingOrder="2"/>
    </xf>
    <xf numFmtId="0" fontId="3" fillId="3" borderId="0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3" borderId="23" xfId="0" applyFont="1" applyFill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 readingOrder="1"/>
    </xf>
    <xf numFmtId="0" fontId="3" fillId="0" borderId="5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7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 readingOrder="2"/>
    </xf>
    <xf numFmtId="0" fontId="8" fillId="0" borderId="5" xfId="0" applyFont="1" applyFill="1" applyBorder="1" applyAlignment="1">
      <alignment horizontal="left" vertical="center" wrapText="1" readingOrder="1"/>
    </xf>
    <xf numFmtId="0" fontId="0" fillId="0" borderId="0" xfId="0"/>
    <xf numFmtId="0" fontId="3" fillId="0" borderId="6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vertical="center"/>
    </xf>
    <xf numFmtId="0" fontId="8" fillId="3" borderId="22" xfId="0" applyFont="1" applyFill="1" applyBorder="1"/>
    <xf numFmtId="0" fontId="0" fillId="0" borderId="1" xfId="0" applyBorder="1"/>
    <xf numFmtId="0" fontId="8" fillId="0" borderId="5" xfId="7" applyFont="1" applyBorder="1" applyAlignment="1">
      <alignment horizontal="left" vertical="center" wrapText="1" readingOrder="1"/>
    </xf>
    <xf numFmtId="0" fontId="3" fillId="0" borderId="5" xfId="7" applyFont="1" applyFill="1" applyBorder="1" applyAlignment="1">
      <alignment horizontal="center" vertical="center" readingOrder="2"/>
    </xf>
    <xf numFmtId="0" fontId="3" fillId="0" borderId="6" xfId="7" applyFont="1" applyFill="1" applyBorder="1" applyAlignment="1">
      <alignment horizontal="center" vertical="center" readingOrder="2"/>
    </xf>
    <xf numFmtId="0" fontId="3" fillId="0" borderId="0" xfId="7" applyFont="1" applyFill="1" applyBorder="1" applyAlignment="1">
      <alignment horizontal="center" vertical="center" readingOrder="2"/>
    </xf>
    <xf numFmtId="0" fontId="3" fillId="0" borderId="2" xfId="0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center" vertical="center"/>
    </xf>
    <xf numFmtId="0" fontId="3" fillId="3" borderId="4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center" vertical="center" readingOrder="2"/>
    </xf>
    <xf numFmtId="0" fontId="3" fillId="3" borderId="6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center" vertical="center" wrapText="1" readingOrder="2"/>
    </xf>
    <xf numFmtId="0" fontId="3" fillId="3" borderId="22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right" vertical="center" readingOrder="2"/>
    </xf>
    <xf numFmtId="0" fontId="8" fillId="0" borderId="5" xfId="7" applyFont="1" applyFill="1" applyBorder="1" applyAlignment="1">
      <alignment vertical="center" wrapText="1" readingOrder="1"/>
    </xf>
    <xf numFmtId="0" fontId="3" fillId="0" borderId="6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0" xfId="8" applyFont="1" applyFill="1" applyBorder="1" applyAlignment="1">
      <alignment horizontal="center" vertical="center" wrapText="1" readingOrder="2"/>
    </xf>
    <xf numFmtId="0" fontId="8" fillId="0" borderId="0" xfId="8" applyFont="1" applyBorder="1" applyAlignment="1">
      <alignment horizontal="center" vertical="center" wrapText="1" readingOrder="1"/>
    </xf>
    <xf numFmtId="0" fontId="8" fillId="3" borderId="0" xfId="8" applyFont="1" applyFill="1" applyBorder="1" applyAlignment="1">
      <alignment horizontal="center" vertical="center" wrapText="1" readingOrder="1"/>
    </xf>
    <xf numFmtId="0" fontId="8" fillId="0" borderId="5" xfId="8" applyFont="1" applyBorder="1" applyAlignment="1">
      <alignment horizontal="left" vertical="center" wrapText="1" readingOrder="1"/>
    </xf>
    <xf numFmtId="0" fontId="3" fillId="3" borderId="0" xfId="8" applyFont="1" applyFill="1" applyBorder="1" applyAlignment="1">
      <alignment horizontal="center" vertical="center" wrapText="1" readingOrder="2"/>
    </xf>
    <xf numFmtId="0" fontId="3" fillId="3" borderId="0" xfId="8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left" vertical="center" wrapText="1" readingOrder="1"/>
    </xf>
    <xf numFmtId="0" fontId="8" fillId="0" borderId="5" xfId="7" applyFont="1" applyFill="1" applyBorder="1" applyAlignment="1">
      <alignment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0" fillId="0" borderId="0" xfId="0"/>
    <xf numFmtId="0" fontId="3" fillId="0" borderId="2" xfId="0" applyFont="1" applyFill="1" applyBorder="1" applyAlignment="1">
      <alignment horizontal="center" vertical="center"/>
    </xf>
    <xf numFmtId="0" fontId="6" fillId="0" borderId="5" xfId="7" applyFont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center" vertical="center" wrapText="1" readingOrder="1"/>
    </xf>
    <xf numFmtId="0" fontId="8" fillId="0" borderId="5" xfId="7" applyFont="1" applyFill="1" applyBorder="1" applyAlignment="1">
      <alignment horizontal="left" vertical="center" wrapText="1" readingOrder="1"/>
    </xf>
    <xf numFmtId="0" fontId="3" fillId="0" borderId="13" xfId="7" applyFont="1" applyFill="1" applyBorder="1" applyAlignment="1">
      <alignment horizontal="center" vertical="center"/>
    </xf>
    <xf numFmtId="0" fontId="3" fillId="0" borderId="7" xfId="7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horizontal="center" vertical="center"/>
    </xf>
    <xf numFmtId="0" fontId="3" fillId="0" borderId="6" xfId="8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left" vertical="center" wrapText="1" readingOrder="1"/>
    </xf>
    <xf numFmtId="0" fontId="8" fillId="3" borderId="5" xfId="8" applyFont="1" applyFill="1" applyBorder="1" applyAlignment="1">
      <alignment horizontal="left" wrapText="1" readingOrder="1"/>
    </xf>
    <xf numFmtId="0" fontId="5" fillId="0" borderId="0" xfId="0" applyFont="1"/>
    <xf numFmtId="0" fontId="3" fillId="0" borderId="0" xfId="0" applyFont="1"/>
    <xf numFmtId="0" fontId="3" fillId="0" borderId="0" xfId="8" applyFont="1" applyFill="1" applyBorder="1" applyAlignment="1">
      <alignment horizontal="center" vertical="center" readingOrder="2"/>
    </xf>
    <xf numFmtId="0" fontId="8" fillId="0" borderId="5" xfId="8" applyFont="1" applyBorder="1" applyAlignment="1">
      <alignment horizontal="left" vertical="center" wrapText="1" readingOrder="1"/>
    </xf>
    <xf numFmtId="0" fontId="3" fillId="0" borderId="0" xfId="8" applyFont="1" applyFill="1" applyBorder="1" applyAlignment="1">
      <alignment horizontal="center" vertical="center" wrapText="1" shrinkToFit="1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8" fillId="0" borderId="0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center" vertical="center" wrapText="1" shrinkToFit="1" readingOrder="2"/>
    </xf>
    <xf numFmtId="0" fontId="8" fillId="0" borderId="5" xfId="8" applyFont="1" applyBorder="1" applyAlignment="1">
      <alignment horizontal="center" vertical="center" wrapText="1" readingOrder="1"/>
    </xf>
    <xf numFmtId="0" fontId="8" fillId="0" borderId="0" xfId="8" applyFont="1" applyBorder="1" applyAlignment="1">
      <alignment horizontal="center" vertical="center" wrapText="1" readingOrder="1"/>
    </xf>
    <xf numFmtId="0" fontId="8" fillId="0" borderId="0" xfId="8" applyFont="1" applyFill="1" applyBorder="1" applyAlignment="1">
      <alignment horizontal="center" vertical="center" readingOrder="2"/>
    </xf>
    <xf numFmtId="0" fontId="8" fillId="0" borderId="5" xfId="8" applyFont="1" applyFill="1" applyBorder="1" applyAlignment="1">
      <alignment horizontal="left" vertical="center" wrapText="1" readingOrder="1"/>
    </xf>
    <xf numFmtId="0" fontId="3" fillId="0" borderId="5" xfId="8" applyFont="1" applyFill="1" applyBorder="1" applyAlignment="1">
      <alignment horizontal="center" vertical="center"/>
    </xf>
    <xf numFmtId="0" fontId="3" fillId="0" borderId="6" xfId="8" applyFont="1" applyFill="1" applyBorder="1" applyAlignment="1">
      <alignment horizontal="center" vertical="center"/>
    </xf>
    <xf numFmtId="0" fontId="3" fillId="0" borderId="0" xfId="8" applyFont="1" applyBorder="1" applyAlignment="1">
      <alignment horizontal="center" vertical="center" wrapText="1" readingOrder="1"/>
    </xf>
    <xf numFmtId="0" fontId="3" fillId="3" borderId="0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right" vertical="center" wrapText="1" shrinkToFit="1" readingOrder="2"/>
    </xf>
    <xf numFmtId="0" fontId="3" fillId="0" borderId="0" xfId="8" applyFont="1" applyFill="1" applyBorder="1" applyAlignment="1">
      <alignment horizontal="center" vertical="center" wrapText="1" readingOrder="2"/>
    </xf>
    <xf numFmtId="0" fontId="8" fillId="0" borderId="0" xfId="8" applyFont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center" vertical="center" wrapText="1"/>
    </xf>
    <xf numFmtId="0" fontId="3" fillId="0" borderId="0" xfId="8" applyFont="1" applyFill="1" applyBorder="1" applyAlignment="1">
      <alignment horizontal="center" vertical="center" readingOrder="2"/>
    </xf>
    <xf numFmtId="0" fontId="3" fillId="0" borderId="0" xfId="8" applyFont="1" applyFill="1" applyBorder="1" applyAlignment="1">
      <alignment horizontal="center" vertical="center" wrapText="1" readingOrder="2"/>
    </xf>
    <xf numFmtId="0" fontId="3" fillId="0" borderId="0" xfId="8" applyFont="1" applyFill="1" applyBorder="1" applyAlignment="1">
      <alignment horizontal="center" vertical="center" wrapText="1" shrinkToFit="1" readingOrder="2"/>
    </xf>
    <xf numFmtId="0" fontId="8" fillId="0" borderId="0" xfId="8" applyFont="1" applyFill="1" applyBorder="1" applyAlignment="1">
      <alignment horizontal="center" vertical="center" wrapText="1" readingOrder="2"/>
    </xf>
    <xf numFmtId="0" fontId="8" fillId="0" borderId="0" xfId="8" applyFont="1" applyBorder="1" applyAlignment="1">
      <alignment horizontal="center" vertical="center" wrapText="1" readingOrder="1"/>
    </xf>
    <xf numFmtId="0" fontId="3" fillId="0" borderId="0" xfId="8" applyFont="1" applyFill="1" applyBorder="1" applyAlignment="1">
      <alignment horizontal="left" vertical="center" wrapText="1" readingOrder="1"/>
    </xf>
    <xf numFmtId="0" fontId="8" fillId="0" borderId="0" xfId="8" applyFont="1" applyFill="1" applyBorder="1" applyAlignment="1">
      <alignment horizontal="center" vertical="center" readingOrder="2"/>
    </xf>
    <xf numFmtId="0" fontId="8" fillId="0" borderId="0" xfId="8" applyFont="1" applyFill="1" applyBorder="1" applyAlignment="1">
      <alignment horizontal="center" vertical="center" wrapText="1" readingOrder="1"/>
    </xf>
    <xf numFmtId="0" fontId="3" fillId="0" borderId="0" xfId="8" applyFont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wrapText="1" readingOrder="2"/>
    </xf>
    <xf numFmtId="0" fontId="2" fillId="0" borderId="1" xfId="8" applyFont="1" applyBorder="1" applyAlignment="1">
      <alignment vertical="center" readingOrder="2"/>
    </xf>
    <xf numFmtId="0" fontId="6" fillId="0" borderId="0" xfId="8" applyFont="1" applyBorder="1" applyAlignment="1">
      <alignment horizontal="center" readingOrder="2"/>
    </xf>
    <xf numFmtId="0" fontId="3" fillId="0" borderId="0" xfId="7" applyFont="1" applyBorder="1" applyAlignment="1">
      <alignment horizontal="center" vertical="center" wrapText="1" readingOrder="1"/>
    </xf>
    <xf numFmtId="0" fontId="8" fillId="0" borderId="0" xfId="7" applyFont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readingOrder="2"/>
    </xf>
    <xf numFmtId="0" fontId="3" fillId="0" borderId="0" xfId="7" applyFont="1" applyFill="1" applyBorder="1" applyAlignment="1">
      <alignment horizontal="center" vertical="center"/>
    </xf>
    <xf numFmtId="0" fontId="3" fillId="0" borderId="0" xfId="8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 readingOrder="2"/>
    </xf>
    <xf numFmtId="0" fontId="6" fillId="0" borderId="0" xfId="0" applyFont="1" applyFill="1" applyBorder="1" applyAlignment="1">
      <alignment horizontal="center" vertical="center" wrapText="1" shrinkToFit="1" readingOrder="2"/>
    </xf>
    <xf numFmtId="0" fontId="8" fillId="0" borderId="0" xfId="0" applyFont="1" applyBorder="1" applyAlignment="1">
      <alignment horizontal="center" vertical="center" wrapText="1" readingOrder="1"/>
    </xf>
    <xf numFmtId="0" fontId="0" fillId="0" borderId="0" xfId="0"/>
    <xf numFmtId="0" fontId="8" fillId="0" borderId="0" xfId="8" applyFont="1" applyFill="1" applyBorder="1" applyAlignment="1">
      <alignment horizontal="center" vertical="center" wrapText="1"/>
    </xf>
    <xf numFmtId="0" fontId="6" fillId="0" borderId="1" xfId="8" applyFont="1" applyBorder="1" applyAlignment="1">
      <alignment horizontal="center" readingOrder="2"/>
    </xf>
    <xf numFmtId="0" fontId="6" fillId="0" borderId="1" xfId="7" applyFont="1" applyBorder="1" applyAlignment="1">
      <alignment horizontal="right" readingOrder="2"/>
    </xf>
    <xf numFmtId="0" fontId="8" fillId="3" borderId="0" xfId="0" applyFont="1" applyFill="1" applyBorder="1" applyAlignment="1">
      <alignment vertical="center"/>
    </xf>
    <xf numFmtId="0" fontId="8" fillId="3" borderId="2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2" fillId="0" borderId="0" xfId="8" applyFont="1" applyBorder="1" applyAlignment="1">
      <alignment horizontal="center" vertical="center" readingOrder="2"/>
    </xf>
    <xf numFmtId="0" fontId="2" fillId="3" borderId="0" xfId="8" applyFont="1" applyFill="1" applyBorder="1" applyAlignment="1">
      <alignment horizontal="center" vertical="center" wrapText="1" readingOrder="1"/>
    </xf>
    <xf numFmtId="0" fontId="2" fillId="0" borderId="0" xfId="8" applyFont="1" applyBorder="1" applyAlignment="1">
      <alignment horizontal="right" vertical="center" readingOrder="2"/>
    </xf>
    <xf numFmtId="0" fontId="2" fillId="0" borderId="2" xfId="8" applyFont="1" applyFill="1" applyBorder="1" applyAlignment="1">
      <alignment horizontal="center" vertical="center" readingOrder="2"/>
    </xf>
    <xf numFmtId="0" fontId="2" fillId="0" borderId="0" xfId="8" applyFont="1" applyFill="1" applyBorder="1" applyAlignment="1">
      <alignment horizontal="center" vertical="center" readingOrder="2"/>
    </xf>
    <xf numFmtId="0" fontId="2" fillId="0" borderId="3" xfId="8" applyFont="1" applyFill="1" applyBorder="1" applyAlignment="1">
      <alignment horizontal="center" vertical="center" readingOrder="2"/>
    </xf>
    <xf numFmtId="0" fontId="2" fillId="0" borderId="2" xfId="8" applyFont="1" applyFill="1" applyBorder="1" applyAlignment="1">
      <alignment horizontal="center" vertical="center" wrapText="1" readingOrder="2"/>
    </xf>
    <xf numFmtId="0" fontId="2" fillId="0" borderId="0" xfId="8" applyFont="1" applyFill="1" applyBorder="1" applyAlignment="1">
      <alignment horizontal="center" vertical="center" wrapText="1" readingOrder="2"/>
    </xf>
    <xf numFmtId="0" fontId="2" fillId="0" borderId="3" xfId="8" applyFont="1" applyFill="1" applyBorder="1" applyAlignment="1">
      <alignment horizontal="center" vertical="center" wrapText="1" readingOrder="2"/>
    </xf>
    <xf numFmtId="0" fontId="2" fillId="0" borderId="1" xfId="7" applyFont="1" applyFill="1" applyBorder="1" applyAlignment="1">
      <alignment horizontal="left" vertical="center" readingOrder="1"/>
    </xf>
    <xf numFmtId="0" fontId="2" fillId="0" borderId="17" xfId="8" applyFont="1" applyFill="1" applyBorder="1" applyAlignment="1">
      <alignment horizontal="center" vertical="center" wrapText="1" readingOrder="2"/>
    </xf>
    <xf numFmtId="0" fontId="2" fillId="0" borderId="17" xfId="8" applyFont="1" applyFill="1" applyBorder="1" applyAlignment="1">
      <alignment horizontal="center" vertical="center" readingOrder="2"/>
    </xf>
    <xf numFmtId="0" fontId="3" fillId="3" borderId="0" xfId="8" applyFont="1" applyFill="1" applyAlignment="1">
      <alignment horizontal="center" vertical="center" wrapText="1" readingOrder="2"/>
    </xf>
    <xf numFmtId="0" fontId="3" fillId="0" borderId="0" xfId="8" applyFont="1" applyBorder="1" applyAlignment="1">
      <alignment horizontal="center" vertical="center" wrapText="1" readingOrder="2"/>
    </xf>
    <xf numFmtId="0" fontId="3" fillId="0" borderId="0" xfId="8" applyFont="1" applyFill="1" applyBorder="1" applyAlignment="1">
      <alignment horizontal="center" vertical="center" wrapText="1" readingOrder="1"/>
    </xf>
    <xf numFmtId="0" fontId="2" fillId="0" borderId="2" xfId="8" applyFont="1" applyFill="1" applyBorder="1" applyAlignment="1">
      <alignment horizontal="center" vertical="center" readingOrder="1"/>
    </xf>
    <xf numFmtId="0" fontId="2" fillId="0" borderId="0" xfId="8" applyFont="1" applyFill="1" applyBorder="1" applyAlignment="1">
      <alignment horizontal="center" vertical="center" readingOrder="1"/>
    </xf>
    <xf numFmtId="0" fontId="2" fillId="0" borderId="3" xfId="8" applyFont="1" applyFill="1" applyBorder="1" applyAlignment="1">
      <alignment horizontal="center" vertical="center" readingOrder="1"/>
    </xf>
    <xf numFmtId="0" fontId="2" fillId="0" borderId="0" xfId="8" applyFont="1" applyBorder="1" applyAlignment="1">
      <alignment horizontal="center" readingOrder="2"/>
    </xf>
    <xf numFmtId="0" fontId="2" fillId="3" borderId="0" xfId="8" applyFont="1" applyFill="1" applyAlignment="1">
      <alignment horizontal="center" vertical="center" wrapText="1" readingOrder="2"/>
    </xf>
    <xf numFmtId="0" fontId="2" fillId="3" borderId="0" xfId="8" applyFont="1" applyFill="1" applyBorder="1" applyAlignment="1">
      <alignment horizontal="center" vertical="center" wrapText="1" readingOrder="2"/>
    </xf>
    <xf numFmtId="0" fontId="29" fillId="0" borderId="0" xfId="0" applyFont="1" applyAlignment="1">
      <alignment horizontal="center"/>
    </xf>
    <xf numFmtId="0" fontId="2" fillId="0" borderId="0" xfId="8" applyFont="1" applyAlignment="1">
      <alignment horizontal="center" vertical="center" wrapText="1"/>
    </xf>
    <xf numFmtId="0" fontId="3" fillId="0" borderId="2" xfId="8" applyFont="1" applyFill="1" applyBorder="1" applyAlignment="1">
      <alignment horizontal="center" vertical="center" readingOrder="2"/>
    </xf>
    <xf numFmtId="0" fontId="3" fillId="0" borderId="0" xfId="8" applyFont="1" applyFill="1" applyBorder="1" applyAlignment="1">
      <alignment horizontal="center" vertical="center" readingOrder="2"/>
    </xf>
    <xf numFmtId="0" fontId="3" fillId="0" borderId="3" xfId="8" applyFont="1" applyFill="1" applyBorder="1" applyAlignment="1">
      <alignment horizontal="center" vertical="center" readingOrder="2"/>
    </xf>
    <xf numFmtId="0" fontId="3" fillId="0" borderId="0" xfId="8" applyFont="1" applyBorder="1" applyAlignment="1">
      <alignment horizontal="center" vertical="center" readingOrder="2"/>
    </xf>
    <xf numFmtId="0" fontId="3" fillId="0" borderId="0" xfId="8" applyFont="1" applyFill="1" applyBorder="1" applyAlignment="1">
      <alignment horizontal="center" vertical="center" wrapText="1" readingOrder="2"/>
    </xf>
    <xf numFmtId="0" fontId="3" fillId="0" borderId="13" xfId="8" applyFont="1" applyFill="1" applyBorder="1" applyAlignment="1">
      <alignment horizontal="center" vertical="center" wrapText="1" readingOrder="2"/>
    </xf>
    <xf numFmtId="0" fontId="8" fillId="2" borderId="13" xfId="8" applyFont="1" applyFill="1" applyBorder="1" applyAlignment="1">
      <alignment horizontal="center" vertical="center" wrapText="1" readingOrder="1"/>
    </xf>
    <xf numFmtId="0" fontId="8" fillId="2" borderId="0" xfId="8" applyFont="1" applyFill="1" applyBorder="1" applyAlignment="1">
      <alignment horizontal="center" vertical="center" wrapText="1" readingOrder="1"/>
    </xf>
    <xf numFmtId="0" fontId="3" fillId="0" borderId="22" xfId="8" applyFont="1" applyFill="1" applyBorder="1" applyAlignment="1">
      <alignment horizontal="center" vertical="center" wrapText="1" readingOrder="2"/>
    </xf>
    <xf numFmtId="0" fontId="8" fillId="0" borderId="13" xfId="8" applyFont="1" applyBorder="1" applyAlignment="1">
      <alignment horizontal="center" vertical="center" wrapText="1" readingOrder="1"/>
    </xf>
    <xf numFmtId="0" fontId="8" fillId="0" borderId="14" xfId="8" applyFont="1" applyBorder="1" applyAlignment="1">
      <alignment horizontal="center" vertical="center" wrapText="1" readingOrder="1"/>
    </xf>
    <xf numFmtId="0" fontId="3" fillId="0" borderId="13" xfId="8" applyFont="1" applyFill="1" applyBorder="1" applyAlignment="1">
      <alignment horizontal="center" vertical="center" wrapText="1" shrinkToFit="1" readingOrder="2"/>
    </xf>
    <xf numFmtId="0" fontId="3" fillId="0" borderId="8" xfId="8" applyFont="1" applyFill="1" applyBorder="1" applyAlignment="1">
      <alignment horizontal="center" vertical="center" wrapText="1" shrinkToFit="1" readingOrder="2"/>
    </xf>
    <xf numFmtId="0" fontId="3" fillId="0" borderId="5" xfId="8" applyFont="1" applyFill="1" applyBorder="1" applyAlignment="1">
      <alignment horizontal="center" vertical="center" wrapText="1" readingOrder="2"/>
    </xf>
    <xf numFmtId="0" fontId="8" fillId="0" borderId="5" xfId="8" applyFont="1" applyBorder="1" applyAlignment="1">
      <alignment horizontal="center" vertical="center" wrapText="1" readingOrder="1"/>
    </xf>
    <xf numFmtId="0" fontId="3" fillId="0" borderId="6" xfId="8" applyFont="1" applyFill="1" applyBorder="1" applyAlignment="1">
      <alignment horizontal="center" vertical="center" wrapText="1" shrinkToFit="1" readingOrder="2"/>
    </xf>
    <xf numFmtId="0" fontId="3" fillId="0" borderId="0" xfId="8" applyFont="1" applyFill="1" applyBorder="1" applyAlignment="1">
      <alignment horizontal="center" vertical="center" wrapText="1" shrinkToFit="1" readingOrder="2"/>
    </xf>
    <xf numFmtId="0" fontId="8" fillId="0" borderId="6" xfId="8" applyFont="1" applyFill="1" applyBorder="1" applyAlignment="1">
      <alignment horizontal="center" vertical="center" wrapText="1" shrinkToFit="1" readingOrder="2"/>
    </xf>
    <xf numFmtId="0" fontId="8" fillId="0" borderId="0" xfId="8" applyFont="1" applyFill="1" applyBorder="1" applyAlignment="1">
      <alignment horizontal="center" vertical="center" wrapText="1" shrinkToFit="1" readingOrder="2"/>
    </xf>
    <xf numFmtId="0" fontId="8" fillId="0" borderId="29" xfId="8" applyFont="1" applyFill="1" applyBorder="1" applyAlignment="1">
      <alignment horizontal="center" vertical="center" wrapText="1" readingOrder="2"/>
    </xf>
    <xf numFmtId="0" fontId="3" fillId="0" borderId="6" xfId="8" applyFont="1" applyBorder="1" applyAlignment="1">
      <alignment horizontal="center" vertical="center" wrapText="1" readingOrder="1"/>
    </xf>
    <xf numFmtId="0" fontId="3" fillId="0" borderId="0" xfId="8" applyFont="1" applyBorder="1" applyAlignment="1">
      <alignment horizontal="center" vertical="center" wrapText="1" readingOrder="1"/>
    </xf>
    <xf numFmtId="0" fontId="3" fillId="0" borderId="8" xfId="8" applyFont="1" applyBorder="1" applyAlignment="1">
      <alignment horizontal="center" vertical="center" wrapText="1" readingOrder="1"/>
    </xf>
    <xf numFmtId="0" fontId="8" fillId="0" borderId="5" xfId="8" applyFont="1" applyFill="1" applyBorder="1" applyAlignment="1">
      <alignment horizontal="center" vertical="center" wrapText="1" readingOrder="2"/>
    </xf>
    <xf numFmtId="0" fontId="3" fillId="0" borderId="2" xfId="8" applyFont="1" applyFill="1" applyBorder="1" applyAlignment="1">
      <alignment horizontal="center" vertical="center" wrapText="1" readingOrder="1"/>
    </xf>
    <xf numFmtId="0" fontId="3" fillId="0" borderId="3" xfId="8" applyFont="1" applyFill="1" applyBorder="1" applyAlignment="1">
      <alignment horizontal="center" vertical="center" wrapText="1" readingOrder="1"/>
    </xf>
    <xf numFmtId="0" fontId="3" fillId="0" borderId="13" xfId="8" applyFont="1" applyFill="1" applyBorder="1" applyAlignment="1">
      <alignment horizontal="center" vertical="center" wrapText="1" readingOrder="1"/>
    </xf>
    <xf numFmtId="0" fontId="3" fillId="0" borderId="1" xfId="8" applyFont="1" applyFill="1" applyBorder="1" applyAlignment="1">
      <alignment horizontal="center" vertical="center" wrapText="1" readingOrder="1"/>
    </xf>
    <xf numFmtId="0" fontId="8" fillId="0" borderId="13" xfId="8" applyFont="1" applyFill="1" applyBorder="1" applyAlignment="1">
      <alignment horizontal="center" vertical="center" wrapText="1" readingOrder="1"/>
    </xf>
    <xf numFmtId="0" fontId="8" fillId="0" borderId="0" xfId="8" applyFont="1" applyFill="1" applyBorder="1" applyAlignment="1">
      <alignment horizontal="center" vertical="center" wrapText="1" readingOrder="1"/>
    </xf>
    <xf numFmtId="0" fontId="8" fillId="0" borderId="1" xfId="8" applyFont="1" applyFill="1" applyBorder="1" applyAlignment="1">
      <alignment horizontal="center" vertical="center" wrapText="1" readingOrder="1"/>
    </xf>
    <xf numFmtId="0" fontId="3" fillId="0" borderId="8" xfId="8" applyFont="1" applyFill="1" applyBorder="1" applyAlignment="1">
      <alignment horizontal="center" vertical="center" wrapText="1" readingOrder="2"/>
    </xf>
    <xf numFmtId="0" fontId="2" fillId="0" borderId="13" xfId="8" applyFont="1" applyFill="1" applyBorder="1" applyAlignment="1">
      <alignment horizontal="center" vertical="center" wrapText="1" readingOrder="2"/>
    </xf>
    <xf numFmtId="0" fontId="2" fillId="0" borderId="8" xfId="8" applyFont="1" applyFill="1" applyBorder="1" applyAlignment="1">
      <alignment horizontal="center" vertical="center" wrapText="1" readingOrder="2"/>
    </xf>
    <xf numFmtId="0" fontId="8" fillId="0" borderId="8" xfId="8" applyFont="1" applyFill="1" applyBorder="1" applyAlignment="1">
      <alignment horizontal="center" vertical="center" wrapText="1" readingOrder="1"/>
    </xf>
    <xf numFmtId="0" fontId="2" fillId="0" borderId="2" xfId="8" applyFont="1" applyFill="1" applyBorder="1" applyAlignment="1">
      <alignment horizontal="center" vertical="center" wrapText="1" readingOrder="1"/>
    </xf>
    <xf numFmtId="0" fontId="2" fillId="0" borderId="0" xfId="8" applyFont="1" applyFill="1" applyBorder="1" applyAlignment="1">
      <alignment horizontal="center" vertical="center" wrapText="1" readingOrder="1"/>
    </xf>
    <xf numFmtId="0" fontId="2" fillId="0" borderId="3" xfId="8" applyFont="1" applyFill="1" applyBorder="1" applyAlignment="1">
      <alignment horizontal="center" vertical="center" wrapText="1" readingOrder="1"/>
    </xf>
    <xf numFmtId="0" fontId="3" fillId="0" borderId="6" xfId="8" applyFont="1" applyFill="1" applyBorder="1" applyAlignment="1">
      <alignment horizontal="center" vertical="center" readingOrder="2"/>
    </xf>
    <xf numFmtId="0" fontId="8" fillId="0" borderId="6" xfId="8" applyFont="1" applyFill="1" applyBorder="1" applyAlignment="1">
      <alignment horizontal="center" vertical="center" wrapText="1" readingOrder="1"/>
    </xf>
    <xf numFmtId="0" fontId="3" fillId="0" borderId="6" xfId="8" applyFont="1" applyFill="1" applyBorder="1" applyAlignment="1">
      <alignment horizontal="center" vertical="center" wrapText="1" readingOrder="2"/>
    </xf>
    <xf numFmtId="0" fontId="8" fillId="0" borderId="6" xfId="8" applyFont="1" applyFill="1" applyBorder="1" applyAlignment="1">
      <alignment horizontal="center" vertical="center" wrapText="1" readingOrder="2"/>
    </xf>
    <xf numFmtId="0" fontId="8" fillId="0" borderId="0" xfId="8" applyFont="1" applyFill="1" applyBorder="1" applyAlignment="1">
      <alignment horizontal="center" vertical="center" wrapText="1" readingOrder="2"/>
    </xf>
    <xf numFmtId="0" fontId="8" fillId="0" borderId="8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center" vertical="center" readingOrder="2"/>
    </xf>
    <xf numFmtId="0" fontId="8" fillId="0" borderId="5" xfId="8" applyFont="1" applyFill="1" applyBorder="1" applyAlignment="1">
      <alignment horizontal="center" vertical="center" readingOrder="2"/>
    </xf>
    <xf numFmtId="0" fontId="3" fillId="0" borderId="13" xfId="8" applyFont="1" applyFill="1" applyBorder="1" applyAlignment="1">
      <alignment horizontal="center" vertical="center" readingOrder="2"/>
    </xf>
    <xf numFmtId="0" fontId="3" fillId="0" borderId="1" xfId="8" applyFont="1" applyFill="1" applyBorder="1" applyAlignment="1">
      <alignment horizontal="center" vertical="center" readingOrder="2"/>
    </xf>
    <xf numFmtId="0" fontId="8" fillId="0" borderId="13" xfId="8" applyFont="1" applyFill="1" applyBorder="1" applyAlignment="1">
      <alignment horizontal="center" vertical="center" readingOrder="2"/>
    </xf>
    <xf numFmtId="0" fontId="8" fillId="0" borderId="0" xfId="8" applyFont="1" applyFill="1" applyBorder="1" applyAlignment="1">
      <alignment horizontal="center" vertical="center" readingOrder="2"/>
    </xf>
    <xf numFmtId="0" fontId="8" fillId="0" borderId="1" xfId="8" applyFont="1" applyFill="1" applyBorder="1" applyAlignment="1">
      <alignment horizontal="center" vertical="center" readingOrder="2"/>
    </xf>
    <xf numFmtId="0" fontId="3" fillId="0" borderId="6" xfId="8" applyFont="1" applyFill="1" applyBorder="1" applyAlignment="1">
      <alignment horizontal="center" vertical="center" shrinkToFit="1" readingOrder="2"/>
    </xf>
    <xf numFmtId="0" fontId="3" fillId="0" borderId="8" xfId="8" applyFont="1" applyFill="1" applyBorder="1" applyAlignment="1">
      <alignment horizontal="center" vertical="center" shrinkToFit="1" readingOrder="2"/>
    </xf>
    <xf numFmtId="0" fontId="8" fillId="0" borderId="6" xfId="8" applyFont="1" applyFill="1" applyBorder="1" applyAlignment="1">
      <alignment horizontal="center" vertical="center" readingOrder="2"/>
    </xf>
    <xf numFmtId="0" fontId="8" fillId="0" borderId="5" xfId="8" applyFont="1" applyFill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horizontal="center" vertical="center"/>
    </xf>
    <xf numFmtId="0" fontId="8" fillId="0" borderId="5" xfId="8" applyFont="1" applyFill="1" applyBorder="1" applyAlignment="1">
      <alignment horizontal="center" vertical="center"/>
    </xf>
    <xf numFmtId="0" fontId="3" fillId="0" borderId="6" xfId="8" applyFont="1" applyFill="1" applyBorder="1" applyAlignment="1">
      <alignment horizontal="center" vertical="center"/>
    </xf>
    <xf numFmtId="0" fontId="8" fillId="3" borderId="6" xfId="8" applyFont="1" applyFill="1" applyBorder="1" applyAlignment="1">
      <alignment horizontal="center" vertical="center"/>
    </xf>
    <xf numFmtId="0" fontId="8" fillId="3" borderId="0" xfId="8" applyFont="1" applyFill="1" applyBorder="1" applyAlignment="1">
      <alignment horizontal="center" vertical="center"/>
    </xf>
    <xf numFmtId="0" fontId="8" fillId="3" borderId="8" xfId="8" applyFont="1" applyFill="1" applyBorder="1" applyAlignment="1">
      <alignment horizontal="center" vertical="center"/>
    </xf>
    <xf numFmtId="0" fontId="3" fillId="0" borderId="8" xfId="8" applyFont="1" applyFill="1" applyBorder="1" applyAlignment="1">
      <alignment horizontal="center" vertical="center" readingOrder="2"/>
    </xf>
    <xf numFmtId="0" fontId="8" fillId="0" borderId="8" xfId="8" applyFont="1" applyFill="1" applyBorder="1" applyAlignment="1">
      <alignment horizontal="center" vertical="center" readingOrder="2"/>
    </xf>
    <xf numFmtId="0" fontId="3" fillId="0" borderId="5" xfId="8" applyFont="1" applyFill="1" applyBorder="1" applyAlignment="1">
      <alignment horizontal="center" vertical="center" shrinkToFit="1" readingOrder="2"/>
    </xf>
    <xf numFmtId="0" fontId="8" fillId="0" borderId="6" xfId="8" applyFont="1" applyFill="1" applyBorder="1" applyAlignment="1">
      <alignment horizontal="center" vertical="center" shrinkToFit="1" readingOrder="2"/>
    </xf>
    <xf numFmtId="0" fontId="8" fillId="0" borderId="0" xfId="8" applyFont="1" applyFill="1" applyBorder="1" applyAlignment="1">
      <alignment horizontal="center" vertical="center" shrinkToFit="1" readingOrder="2"/>
    </xf>
    <xf numFmtId="0" fontId="8" fillId="0" borderId="8" xfId="8" applyFont="1" applyFill="1" applyBorder="1" applyAlignment="1">
      <alignment horizontal="center" vertical="center" shrinkToFit="1" readingOrder="2"/>
    </xf>
    <xf numFmtId="0" fontId="8" fillId="0" borderId="5" xfId="8" applyFont="1" applyFill="1" applyBorder="1" applyAlignment="1">
      <alignment horizontal="center" vertical="center" shrinkToFit="1" readingOrder="2"/>
    </xf>
    <xf numFmtId="0" fontId="3" fillId="0" borderId="2" xfId="8" applyFont="1" applyFill="1" applyBorder="1" applyAlignment="1">
      <alignment horizontal="center" vertical="center" wrapText="1" readingOrder="2"/>
    </xf>
    <xf numFmtId="0" fontId="3" fillId="0" borderId="3" xfId="8" applyFont="1" applyFill="1" applyBorder="1" applyAlignment="1">
      <alignment horizontal="center" vertical="center" wrapText="1" readingOrder="2"/>
    </xf>
    <xf numFmtId="0" fontId="2" fillId="0" borderId="0" xfId="8" applyFont="1" applyBorder="1" applyAlignment="1">
      <alignment horizontal="center" vertical="center" wrapText="1" readingOrder="2"/>
    </xf>
    <xf numFmtId="0" fontId="3" fillId="0" borderId="0" xfId="8" applyFont="1" applyFill="1" applyBorder="1" applyAlignment="1">
      <alignment horizontal="center" vertical="center" shrinkToFit="1" readingOrder="2"/>
    </xf>
    <xf numFmtId="0" fontId="3" fillId="0" borderId="22" xfId="8" applyFont="1" applyFill="1" applyBorder="1" applyAlignment="1">
      <alignment horizontal="center" vertical="center" readingOrder="2"/>
    </xf>
    <xf numFmtId="0" fontId="8" fillId="0" borderId="22" xfId="8" applyFont="1" applyFill="1" applyBorder="1" applyAlignment="1">
      <alignment horizontal="center" vertical="center" wrapText="1" readingOrder="1"/>
    </xf>
    <xf numFmtId="0" fontId="3" fillId="0" borderId="4" xfId="8" applyFont="1" applyFill="1" applyBorder="1" applyAlignment="1">
      <alignment horizontal="center" vertical="center" readingOrder="2"/>
    </xf>
    <xf numFmtId="0" fontId="8" fillId="0" borderId="6" xfId="8" applyFont="1" applyFill="1" applyBorder="1" applyAlignment="1">
      <alignment horizontal="center" vertical="center" wrapText="1"/>
    </xf>
    <xf numFmtId="0" fontId="8" fillId="0" borderId="8" xfId="8" applyFont="1" applyFill="1" applyBorder="1" applyAlignment="1">
      <alignment horizontal="center" vertical="center" wrapText="1"/>
    </xf>
    <xf numFmtId="0" fontId="2" fillId="0" borderId="2" xfId="8" applyFont="1" applyFill="1" applyBorder="1" applyAlignment="1">
      <alignment horizontal="left" vertical="center" wrapText="1" readingOrder="1"/>
    </xf>
    <xf numFmtId="0" fontId="2" fillId="0" borderId="0" xfId="8" applyFont="1" applyFill="1" applyBorder="1" applyAlignment="1">
      <alignment horizontal="left" vertical="center" wrapText="1" readingOrder="1"/>
    </xf>
    <xf numFmtId="0" fontId="2" fillId="0" borderId="3" xfId="8" applyFont="1" applyFill="1" applyBorder="1" applyAlignment="1">
      <alignment horizontal="left" vertical="center" wrapText="1" readingOrder="1"/>
    </xf>
    <xf numFmtId="0" fontId="8" fillId="0" borderId="30" xfId="8" applyFont="1" applyFill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horizontal="right" vertical="center" readingOrder="2"/>
    </xf>
    <xf numFmtId="0" fontId="3" fillId="0" borderId="5" xfId="8" applyFont="1" applyFill="1" applyBorder="1" applyAlignment="1">
      <alignment horizontal="right" vertical="center" wrapText="1" readingOrder="2"/>
    </xf>
    <xf numFmtId="0" fontId="3" fillId="0" borderId="5" xfId="8" applyFont="1" applyFill="1" applyBorder="1" applyAlignment="1">
      <alignment horizontal="right" vertical="center" shrinkToFit="1" readingOrder="2"/>
    </xf>
    <xf numFmtId="0" fontId="3" fillId="0" borderId="36" xfId="8" applyFont="1" applyFill="1" applyBorder="1" applyAlignment="1">
      <alignment horizontal="right" vertical="center" readingOrder="2"/>
    </xf>
    <xf numFmtId="0" fontId="3" fillId="0" borderId="36" xfId="8" applyFont="1" applyFill="1" applyBorder="1" applyAlignment="1">
      <alignment horizontal="center" vertical="center" readingOrder="2"/>
    </xf>
    <xf numFmtId="0" fontId="8" fillId="0" borderId="36" xfId="8" applyFont="1" applyFill="1" applyBorder="1" applyAlignment="1">
      <alignment horizontal="center" vertical="center" wrapText="1" readingOrder="1"/>
    </xf>
    <xf numFmtId="0" fontId="3" fillId="0" borderId="61" xfId="8" applyFont="1" applyFill="1" applyBorder="1" applyAlignment="1">
      <alignment horizontal="center" vertical="center" readingOrder="2"/>
    </xf>
    <xf numFmtId="0" fontId="8" fillId="0" borderId="61" xfId="8" applyFont="1" applyFill="1" applyBorder="1" applyAlignment="1">
      <alignment horizontal="center" vertical="center" wrapText="1" readingOrder="1"/>
    </xf>
    <xf numFmtId="0" fontId="3" fillId="0" borderId="4" xfId="8" applyFont="1" applyFill="1" applyBorder="1" applyAlignment="1">
      <alignment horizontal="center" vertical="center" shrinkToFit="1" readingOrder="2"/>
    </xf>
    <xf numFmtId="0" fontId="8" fillId="0" borderId="4" xfId="8" applyFont="1" applyFill="1" applyBorder="1" applyAlignment="1">
      <alignment horizontal="center" vertical="center" wrapText="1" readingOrder="1"/>
    </xf>
    <xf numFmtId="0" fontId="8" fillId="0" borderId="0" xfId="8" applyFont="1" applyBorder="1" applyAlignment="1">
      <alignment horizontal="center" vertical="center" wrapText="1" readingOrder="1"/>
    </xf>
    <xf numFmtId="0" fontId="8" fillId="0" borderId="20" xfId="8" applyFont="1" applyFill="1" applyBorder="1" applyAlignment="1">
      <alignment horizontal="center" vertical="center" wrapText="1" readingOrder="1"/>
    </xf>
    <xf numFmtId="0" fontId="8" fillId="0" borderId="37" xfId="8" applyFont="1" applyFill="1" applyBorder="1" applyAlignment="1">
      <alignment horizontal="center" vertical="center" wrapText="1" readingOrder="1"/>
    </xf>
    <xf numFmtId="0" fontId="8" fillId="0" borderId="16" xfId="8" applyFont="1" applyFill="1" applyBorder="1" applyAlignment="1">
      <alignment horizontal="center" vertical="center" wrapText="1" readingOrder="1"/>
    </xf>
    <xf numFmtId="0" fontId="3" fillId="0" borderId="6" xfId="8" applyFont="1" applyFill="1" applyBorder="1" applyAlignment="1">
      <alignment horizontal="right" vertical="center" wrapText="1" shrinkToFit="1" readingOrder="2"/>
    </xf>
    <xf numFmtId="0" fontId="3" fillId="0" borderId="0" xfId="8" applyFont="1" applyFill="1" applyBorder="1" applyAlignment="1">
      <alignment horizontal="right" vertical="center" wrapText="1" shrinkToFit="1" readingOrder="2"/>
    </xf>
    <xf numFmtId="0" fontId="8" fillId="0" borderId="5" xfId="8" applyFont="1" applyFill="1" applyBorder="1" applyAlignment="1">
      <alignment horizontal="left" vertical="center" wrapText="1" readingOrder="1"/>
    </xf>
    <xf numFmtId="0" fontId="8" fillId="0" borderId="6" xfId="8" applyFont="1" applyFill="1" applyBorder="1" applyAlignment="1">
      <alignment horizontal="left" vertical="center" wrapText="1" readingOrder="1"/>
    </xf>
    <xf numFmtId="0" fontId="3" fillId="0" borderId="6" xfId="8" applyFont="1" applyFill="1" applyBorder="1" applyAlignment="1">
      <alignment horizontal="center" vertical="center" wrapText="1" readingOrder="1"/>
    </xf>
    <xf numFmtId="0" fontId="8" fillId="3" borderId="0" xfId="8" applyFont="1" applyFill="1" applyBorder="1" applyAlignment="1">
      <alignment horizontal="center" vertical="center" wrapText="1" readingOrder="1"/>
    </xf>
    <xf numFmtId="0" fontId="8" fillId="3" borderId="8" xfId="8" applyFont="1" applyFill="1" applyBorder="1" applyAlignment="1">
      <alignment horizontal="center" vertical="center" wrapText="1" readingOrder="1"/>
    </xf>
    <xf numFmtId="0" fontId="8" fillId="0" borderId="22" xfId="8" applyFont="1" applyFill="1" applyBorder="1" applyAlignment="1">
      <alignment horizontal="center" vertical="center" wrapText="1" readingOrder="2"/>
    </xf>
    <xf numFmtId="0" fontId="2" fillId="0" borderId="5" xfId="8" applyFont="1" applyFill="1" applyBorder="1" applyAlignment="1">
      <alignment horizontal="center" vertical="center" wrapText="1" readingOrder="2"/>
    </xf>
    <xf numFmtId="0" fontId="2" fillId="0" borderId="5" xfId="8" applyFont="1" applyFill="1" applyBorder="1" applyAlignment="1">
      <alignment horizontal="center" vertical="center" readingOrder="2"/>
    </xf>
    <xf numFmtId="0" fontId="8" fillId="0" borderId="8" xfId="8" applyFont="1" applyBorder="1" applyAlignment="1">
      <alignment horizontal="center" vertical="center" wrapText="1" readingOrder="1"/>
    </xf>
    <xf numFmtId="0" fontId="8" fillId="0" borderId="6" xfId="8" applyFont="1" applyBorder="1" applyAlignment="1">
      <alignment horizontal="center" vertical="center" wrapText="1" readingOrder="1"/>
    </xf>
    <xf numFmtId="0" fontId="3" fillId="0" borderId="22" xfId="8" applyFont="1" applyBorder="1" applyAlignment="1">
      <alignment horizontal="center" vertical="center" wrapText="1" readingOrder="1"/>
    </xf>
    <xf numFmtId="0" fontId="3" fillId="0" borderId="4" xfId="8" applyFont="1" applyFill="1" applyBorder="1" applyAlignment="1">
      <alignment horizontal="center" vertical="center" wrapText="1" readingOrder="2"/>
    </xf>
    <xf numFmtId="0" fontId="8" fillId="0" borderId="4" xfId="8" applyFont="1" applyBorder="1" applyAlignment="1">
      <alignment horizontal="center" vertical="center" wrapText="1" readingOrder="1"/>
    </xf>
    <xf numFmtId="0" fontId="8" fillId="2" borderId="5" xfId="8" applyFont="1" applyFill="1" applyBorder="1" applyAlignment="1">
      <alignment horizontal="center" vertical="center" wrapText="1" readingOrder="1"/>
    </xf>
    <xf numFmtId="0" fontId="3" fillId="0" borderId="1" xfId="8" applyFont="1" applyFill="1" applyBorder="1" applyAlignment="1">
      <alignment horizontal="center" vertical="center" wrapText="1" shrinkToFit="1" readingOrder="2"/>
    </xf>
    <xf numFmtId="0" fontId="8" fillId="0" borderId="1" xfId="8" applyFont="1" applyFill="1" applyBorder="1" applyAlignment="1">
      <alignment horizontal="center" vertical="center" wrapText="1" shrinkToFit="1" readingOrder="2"/>
    </xf>
    <xf numFmtId="0" fontId="8" fillId="0" borderId="41" xfId="8" applyFont="1" applyFill="1" applyBorder="1" applyAlignment="1">
      <alignment horizontal="center" vertical="center" wrapText="1" readingOrder="2"/>
    </xf>
    <xf numFmtId="0" fontId="8" fillId="0" borderId="33" xfId="8" applyFont="1" applyFill="1" applyBorder="1" applyAlignment="1">
      <alignment horizontal="center" vertical="center" wrapText="1" readingOrder="2"/>
    </xf>
    <xf numFmtId="0" fontId="3" fillId="0" borderId="14" xfId="8" applyFont="1" applyFill="1" applyBorder="1" applyAlignment="1">
      <alignment horizontal="center" vertical="center" wrapText="1" readingOrder="2"/>
    </xf>
    <xf numFmtId="0" fontId="3" fillId="0" borderId="15" xfId="8" applyFont="1" applyFill="1" applyBorder="1" applyAlignment="1">
      <alignment horizontal="center" vertical="center" wrapText="1" readingOrder="2"/>
    </xf>
    <xf numFmtId="0" fontId="3" fillId="0" borderId="2" xfId="8" applyFont="1" applyFill="1" applyBorder="1" applyAlignment="1">
      <alignment horizontal="left" vertical="center" wrapText="1" readingOrder="1"/>
    </xf>
    <xf numFmtId="0" fontId="3" fillId="0" borderId="0" xfId="8" applyFont="1" applyFill="1" applyBorder="1" applyAlignment="1">
      <alignment horizontal="left" vertical="center" wrapText="1" readingOrder="1"/>
    </xf>
    <xf numFmtId="0" fontId="3" fillId="0" borderId="3" xfId="8" applyFont="1" applyFill="1" applyBorder="1" applyAlignment="1">
      <alignment horizontal="left" vertical="center" wrapText="1" readingOrder="1"/>
    </xf>
    <xf numFmtId="0" fontId="8" fillId="0" borderId="13" xfId="8" applyFont="1" applyFill="1" applyBorder="1" applyAlignment="1">
      <alignment horizontal="center" vertical="center" wrapText="1" shrinkToFit="1" readingOrder="2"/>
    </xf>
    <xf numFmtId="0" fontId="8" fillId="0" borderId="1" xfId="8" applyFont="1" applyBorder="1" applyAlignment="1">
      <alignment horizontal="center" vertical="center" wrapText="1" readingOrder="1"/>
    </xf>
    <xf numFmtId="0" fontId="8" fillId="0" borderId="8" xfId="8" applyFont="1" applyFill="1" applyBorder="1" applyAlignment="1">
      <alignment horizontal="center" vertical="center" wrapText="1" shrinkToFit="1" readingOrder="2"/>
    </xf>
    <xf numFmtId="0" fontId="8" fillId="0" borderId="5" xfId="8" applyFont="1" applyBorder="1" applyAlignment="1">
      <alignment horizontal="center" vertical="center" wrapText="1" shrinkToFit="1" readingOrder="1"/>
    </xf>
    <xf numFmtId="0" fontId="8" fillId="0" borderId="22" xfId="8" applyFont="1" applyBorder="1" applyAlignment="1">
      <alignment horizontal="center" vertical="center" wrapText="1" readingOrder="2"/>
    </xf>
    <xf numFmtId="0" fontId="8" fillId="0" borderId="5" xfId="8" applyFont="1" applyFill="1" applyBorder="1" applyAlignment="1">
      <alignment horizontal="center" vertical="center" wrapText="1" shrinkToFit="1" readingOrder="2"/>
    </xf>
    <xf numFmtId="0" fontId="8" fillId="2" borderId="6" xfId="8" applyFont="1" applyFill="1" applyBorder="1" applyAlignment="1">
      <alignment horizontal="center" vertical="center" wrapText="1" readingOrder="1"/>
    </xf>
    <xf numFmtId="0" fontId="8" fillId="2" borderId="8" xfId="8" applyFont="1" applyFill="1" applyBorder="1" applyAlignment="1">
      <alignment horizontal="center" vertical="center" wrapText="1" readingOrder="1"/>
    </xf>
    <xf numFmtId="0" fontId="8" fillId="3" borderId="5" xfId="8" applyFont="1" applyFill="1" applyBorder="1" applyAlignment="1">
      <alignment horizontal="left" vertical="center" wrapText="1" readingOrder="1"/>
    </xf>
    <xf numFmtId="0" fontId="8" fillId="0" borderId="5" xfId="8" applyFont="1" applyFill="1" applyBorder="1" applyAlignment="1">
      <alignment horizontal="center" vertical="center" wrapText="1"/>
    </xf>
    <xf numFmtId="0" fontId="3" fillId="0" borderId="5" xfId="8" applyFont="1" applyFill="1" applyBorder="1" applyAlignment="1">
      <alignment vertical="center" wrapText="1" readingOrder="2"/>
    </xf>
    <xf numFmtId="0" fontId="8" fillId="3" borderId="5" xfId="8" applyFont="1" applyFill="1" applyBorder="1" applyAlignment="1">
      <alignment horizontal="center" vertical="center" wrapText="1" readingOrder="1"/>
    </xf>
    <xf numFmtId="0" fontId="3" fillId="0" borderId="4" xfId="8" applyFont="1" applyFill="1" applyBorder="1" applyAlignment="1">
      <alignment horizontal="center" vertical="center" wrapText="1" shrinkToFit="1" readingOrder="2"/>
    </xf>
    <xf numFmtId="0" fontId="3" fillId="0" borderId="5" xfId="8" applyFont="1" applyFill="1" applyBorder="1" applyAlignment="1">
      <alignment horizontal="center" vertical="center" wrapText="1" shrinkToFit="1" readingOrder="2"/>
    </xf>
    <xf numFmtId="0" fontId="8" fillId="0" borderId="5" xfId="8" applyFont="1" applyBorder="1" applyAlignment="1">
      <alignment horizontal="left" vertical="center" wrapText="1" readingOrder="1"/>
    </xf>
    <xf numFmtId="0" fontId="8" fillId="0" borderId="22" xfId="8" applyFont="1" applyFill="1" applyBorder="1" applyAlignment="1">
      <alignment horizontal="center" vertical="center" wrapText="1"/>
    </xf>
    <xf numFmtId="0" fontId="8" fillId="0" borderId="6" xfId="8" applyFont="1" applyBorder="1" applyAlignment="1">
      <alignment horizontal="center" vertical="center" wrapText="1" shrinkToFit="1" readingOrder="1"/>
    </xf>
    <xf numFmtId="0" fontId="8" fillId="0" borderId="0" xfId="8" applyFont="1" applyBorder="1" applyAlignment="1">
      <alignment horizontal="center" vertical="center" wrapText="1" shrinkToFit="1" readingOrder="1"/>
    </xf>
    <xf numFmtId="0" fontId="3" fillId="0" borderId="7" xfId="8" applyFont="1" applyFill="1" applyBorder="1" applyAlignment="1">
      <alignment horizontal="center" vertical="center" readingOrder="2"/>
    </xf>
    <xf numFmtId="0" fontId="8" fillId="0" borderId="7" xfId="8" applyFont="1" applyBorder="1" applyAlignment="1">
      <alignment horizontal="center" vertical="center" wrapText="1" shrinkToFit="1" readingOrder="1"/>
    </xf>
    <xf numFmtId="0" fontId="8" fillId="3" borderId="5" xfId="8" applyFont="1" applyFill="1" applyBorder="1" applyAlignment="1">
      <alignment horizontal="center" vertical="center" wrapText="1" readingOrder="2"/>
    </xf>
    <xf numFmtId="0" fontId="8" fillId="0" borderId="4" xfId="8" applyFont="1" applyFill="1" applyBorder="1" applyAlignment="1">
      <alignment horizontal="center" vertical="center" wrapText="1" shrinkToFit="1" readingOrder="2"/>
    </xf>
    <xf numFmtId="0" fontId="3" fillId="0" borderId="7" xfId="8" applyFont="1" applyFill="1" applyBorder="1" applyAlignment="1">
      <alignment horizontal="center" vertical="center" wrapText="1" readingOrder="2"/>
    </xf>
    <xf numFmtId="0" fontId="3" fillId="0" borderId="0" xfId="8" applyFont="1" applyBorder="1" applyAlignment="1">
      <alignment horizontal="center" vertical="center" shrinkToFit="1" readingOrder="2"/>
    </xf>
    <xf numFmtId="0" fontId="3" fillId="0" borderId="1" xfId="8" applyFont="1" applyBorder="1" applyAlignment="1">
      <alignment horizontal="right" vertical="center" wrapText="1" readingOrder="2"/>
    </xf>
    <xf numFmtId="0" fontId="3" fillId="0" borderId="1" xfId="8" applyFont="1" applyBorder="1" applyAlignment="1">
      <alignment horizontal="left" vertical="center" wrapText="1" readingOrder="1"/>
    </xf>
    <xf numFmtId="0" fontId="3" fillId="0" borderId="0" xfId="8" applyFont="1" applyAlignment="1">
      <alignment horizontal="center" vertical="center" wrapText="1" readingOrder="1"/>
    </xf>
    <xf numFmtId="0" fontId="2" fillId="0" borderId="1" xfId="8" applyFont="1" applyBorder="1" applyAlignment="1">
      <alignment horizontal="left" vertical="center" readingOrder="2"/>
    </xf>
    <xf numFmtId="0" fontId="3" fillId="0" borderId="7" xfId="8" applyFont="1" applyFill="1" applyBorder="1" applyAlignment="1">
      <alignment horizontal="left" vertical="center" wrapText="1" readingOrder="1"/>
    </xf>
    <xf numFmtId="0" fontId="3" fillId="0" borderId="0" xfId="7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left" vertical="center" wrapText="1" readingOrder="1"/>
    </xf>
    <xf numFmtId="0" fontId="3" fillId="0" borderId="6" xfId="8" applyFont="1" applyFill="1" applyBorder="1" applyAlignment="1">
      <alignment horizontal="left" vertical="center" wrapText="1" readingOrder="1"/>
    </xf>
    <xf numFmtId="0" fontId="3" fillId="0" borderId="4" xfId="7" applyFont="1" applyFill="1" applyBorder="1" applyAlignment="1">
      <alignment horizontal="left" vertical="center" wrapText="1" readingOrder="2"/>
    </xf>
    <xf numFmtId="0" fontId="2" fillId="0" borderId="2" xfId="7" applyFont="1" applyFill="1" applyBorder="1" applyAlignment="1">
      <alignment horizontal="center" vertical="center" readingOrder="2"/>
    </xf>
    <xf numFmtId="0" fontId="3" fillId="0" borderId="2" xfId="7" applyFont="1" applyFill="1" applyBorder="1" applyAlignment="1">
      <alignment horizontal="left" vertical="center" wrapText="1" readingOrder="2"/>
    </xf>
    <xf numFmtId="0" fontId="3" fillId="0" borderId="0" xfId="7" applyFont="1" applyFill="1" applyBorder="1" applyAlignment="1">
      <alignment horizontal="left" vertical="center" wrapText="1" readingOrder="2"/>
    </xf>
    <xf numFmtId="0" fontId="3" fillId="0" borderId="3" xfId="7" applyFont="1" applyFill="1" applyBorder="1" applyAlignment="1">
      <alignment horizontal="left" vertical="center" wrapText="1" readingOrder="2"/>
    </xf>
    <xf numFmtId="0" fontId="2" fillId="0" borderId="0" xfId="7" applyFont="1" applyFill="1" applyBorder="1" applyAlignment="1">
      <alignment horizontal="center" vertical="center" readingOrder="2"/>
    </xf>
    <xf numFmtId="0" fontId="2" fillId="0" borderId="3" xfId="7" applyFont="1" applyFill="1" applyBorder="1" applyAlignment="1">
      <alignment horizontal="center" vertical="center" readingOrder="2"/>
    </xf>
    <xf numFmtId="0" fontId="2" fillId="0" borderId="0" xfId="8" applyFont="1" applyBorder="1" applyAlignment="1">
      <alignment horizontal="center" vertical="center" shrinkToFit="1" readingOrder="2"/>
    </xf>
    <xf numFmtId="0" fontId="3" fillId="3" borderId="0" xfId="8" applyFont="1" applyFill="1" applyAlignment="1">
      <alignment horizontal="center" vertical="center" readingOrder="2"/>
    </xf>
    <xf numFmtId="0" fontId="2" fillId="0" borderId="1" xfId="8" applyFont="1" applyBorder="1" applyAlignment="1">
      <alignment horizontal="right" vertical="center" wrapText="1" readingOrder="2"/>
    </xf>
    <xf numFmtId="0" fontId="2" fillId="0" borderId="1" xfId="8" applyFont="1" applyBorder="1" applyAlignment="1">
      <alignment horizontal="left" vertical="center" wrapText="1" readingOrder="1"/>
    </xf>
    <xf numFmtId="0" fontId="8" fillId="0" borderId="13" xfId="8" applyFont="1" applyFill="1" applyBorder="1" applyAlignment="1">
      <alignment horizontal="center" vertical="center" wrapText="1" readingOrder="2"/>
    </xf>
    <xf numFmtId="0" fontId="8" fillId="0" borderId="1" xfId="8" applyFont="1" applyFill="1" applyBorder="1" applyAlignment="1">
      <alignment horizontal="center" vertical="center" wrapText="1" readingOrder="2"/>
    </xf>
    <xf numFmtId="0" fontId="2" fillId="0" borderId="1" xfId="8" applyFont="1" applyBorder="1" applyAlignment="1">
      <alignment vertical="center" readingOrder="2"/>
    </xf>
    <xf numFmtId="0" fontId="3" fillId="3" borderId="5" xfId="8" applyFont="1" applyFill="1" applyBorder="1" applyAlignment="1">
      <alignment horizontal="center" vertical="center" readingOrder="2"/>
    </xf>
    <xf numFmtId="0" fontId="8" fillId="3" borderId="6" xfId="8" applyFont="1" applyFill="1" applyBorder="1" applyAlignment="1">
      <alignment horizontal="center" vertical="center" wrapText="1" shrinkToFit="1" readingOrder="1"/>
    </xf>
    <xf numFmtId="0" fontId="8" fillId="3" borderId="0" xfId="8" applyFont="1" applyFill="1" applyBorder="1" applyAlignment="1">
      <alignment horizontal="center" vertical="center" wrapText="1" shrinkToFit="1" readingOrder="1"/>
    </xf>
    <xf numFmtId="0" fontId="8" fillId="3" borderId="8" xfId="8" applyFont="1" applyFill="1" applyBorder="1" applyAlignment="1">
      <alignment horizontal="center" vertical="center" wrapText="1" shrinkToFit="1" readingOrder="1"/>
    </xf>
    <xf numFmtId="0" fontId="2" fillId="0" borderId="1" xfId="8" applyFont="1" applyBorder="1" applyAlignment="1">
      <alignment horizontal="right" vertical="center" readingOrder="2"/>
    </xf>
    <xf numFmtId="0" fontId="3" fillId="0" borderId="1" xfId="8" applyFont="1" applyFill="1" applyBorder="1" applyAlignment="1">
      <alignment horizontal="center" vertical="center" wrapText="1" readingOrder="2"/>
    </xf>
    <xf numFmtId="0" fontId="21" fillId="0" borderId="6" xfId="8" applyFont="1" applyFill="1" applyBorder="1" applyAlignment="1">
      <alignment horizontal="center" vertical="center" wrapText="1" readingOrder="1"/>
    </xf>
    <xf numFmtId="0" fontId="21" fillId="0" borderId="0" xfId="8" applyFont="1" applyFill="1" applyBorder="1" applyAlignment="1">
      <alignment horizontal="center" vertical="center" wrapText="1" readingOrder="1"/>
    </xf>
    <xf numFmtId="0" fontId="21" fillId="0" borderId="1" xfId="8" applyFont="1" applyFill="1" applyBorder="1" applyAlignment="1">
      <alignment horizontal="center" vertical="center" wrapText="1" readingOrder="1"/>
    </xf>
    <xf numFmtId="0" fontId="3" fillId="0" borderId="5" xfId="8" applyFont="1" applyFill="1" applyBorder="1" applyAlignment="1">
      <alignment horizontal="right" vertical="center" wrapText="1" shrinkToFit="1" readingOrder="2"/>
    </xf>
    <xf numFmtId="0" fontId="21" fillId="0" borderId="5" xfId="8" applyFont="1" applyFill="1" applyBorder="1" applyAlignment="1">
      <alignment horizontal="center" vertical="center" wrapText="1" shrinkToFit="1" readingOrder="2"/>
    </xf>
    <xf numFmtId="0" fontId="2" fillId="3" borderId="2" xfId="8" applyFont="1" applyFill="1" applyBorder="1" applyAlignment="1">
      <alignment horizontal="center" vertical="center" readingOrder="2"/>
    </xf>
    <xf numFmtId="0" fontId="3" fillId="3" borderId="0" xfId="8" applyFont="1" applyFill="1" applyBorder="1" applyAlignment="1">
      <alignment horizontal="center" vertical="center" wrapText="1" readingOrder="2"/>
    </xf>
    <xf numFmtId="0" fontId="19" fillId="0" borderId="8" xfId="8" applyFont="1" applyFill="1" applyBorder="1" applyAlignment="1">
      <alignment horizontal="center" vertical="center" wrapText="1"/>
    </xf>
    <xf numFmtId="0" fontId="19" fillId="0" borderId="5" xfId="8" applyFont="1" applyFill="1" applyBorder="1" applyAlignment="1">
      <alignment horizontal="center" vertical="center" wrapText="1"/>
    </xf>
    <xf numFmtId="0" fontId="21" fillId="0" borderId="8" xfId="8" applyFont="1" applyFill="1" applyBorder="1" applyAlignment="1">
      <alignment horizontal="center" vertical="center" wrapText="1"/>
    </xf>
    <xf numFmtId="0" fontId="21" fillId="0" borderId="5" xfId="8" applyFont="1" applyFill="1" applyBorder="1" applyAlignment="1">
      <alignment horizontal="center" vertical="center" wrapText="1"/>
    </xf>
    <xf numFmtId="0" fontId="21" fillId="0" borderId="8" xfId="8" applyFont="1" applyFill="1" applyBorder="1" applyAlignment="1">
      <alignment horizontal="center" vertical="center" wrapText="1" readingOrder="2"/>
    </xf>
    <xf numFmtId="0" fontId="21" fillId="0" borderId="5" xfId="8" applyFont="1" applyFill="1" applyBorder="1" applyAlignment="1">
      <alignment horizontal="center" vertical="center" wrapText="1" readingOrder="2"/>
    </xf>
    <xf numFmtId="0" fontId="21" fillId="0" borderId="6" xfId="8" applyFont="1" applyFill="1" applyBorder="1" applyAlignment="1">
      <alignment horizontal="center" vertical="center" wrapText="1" readingOrder="2"/>
    </xf>
    <xf numFmtId="0" fontId="3" fillId="3" borderId="22" xfId="8" applyFont="1" applyFill="1" applyBorder="1" applyAlignment="1">
      <alignment horizontal="center" vertical="center" readingOrder="2"/>
    </xf>
    <xf numFmtId="0" fontId="21" fillId="3" borderId="22" xfId="8" applyFont="1" applyFill="1" applyBorder="1" applyAlignment="1">
      <alignment horizontal="center" vertical="center" wrapText="1" readingOrder="2"/>
    </xf>
    <xf numFmtId="0" fontId="3" fillId="3" borderId="5" xfId="8" applyFont="1" applyFill="1" applyBorder="1" applyAlignment="1">
      <alignment horizontal="center" vertical="center" wrapText="1" readingOrder="2"/>
    </xf>
    <xf numFmtId="0" fontId="3" fillId="3" borderId="22" xfId="8" applyFont="1" applyFill="1" applyBorder="1" applyAlignment="1">
      <alignment horizontal="center" vertical="center" wrapText="1" readingOrder="2"/>
    </xf>
    <xf numFmtId="0" fontId="8" fillId="3" borderId="22" xfId="8" applyFont="1" applyFill="1" applyBorder="1" applyAlignment="1">
      <alignment horizontal="center" vertical="center" wrapText="1" readingOrder="2"/>
    </xf>
    <xf numFmtId="0" fontId="6" fillId="0" borderId="0" xfId="8" applyFont="1" applyBorder="1" applyAlignment="1">
      <alignment horizontal="center" readingOrder="2"/>
    </xf>
    <xf numFmtId="0" fontId="2" fillId="3" borderId="2" xfId="8" applyFont="1" applyFill="1" applyBorder="1" applyAlignment="1">
      <alignment horizontal="center" vertical="center" wrapText="1" readingOrder="1"/>
    </xf>
    <xf numFmtId="0" fontId="6" fillId="0" borderId="5" xfId="8" applyFont="1" applyBorder="1" applyAlignment="1">
      <alignment horizontal="left" vertical="center" wrapText="1" readingOrder="1"/>
    </xf>
    <xf numFmtId="0" fontId="3" fillId="3" borderId="6" xfId="8" applyFont="1" applyFill="1" applyBorder="1" applyAlignment="1">
      <alignment horizontal="center" vertical="center" wrapText="1" readingOrder="2"/>
    </xf>
    <xf numFmtId="0" fontId="8" fillId="3" borderId="6" xfId="8" applyFont="1" applyFill="1" applyBorder="1" applyAlignment="1">
      <alignment horizontal="center" vertical="center" wrapText="1" readingOrder="2"/>
    </xf>
    <xf numFmtId="0" fontId="3" fillId="0" borderId="29" xfId="8" applyFont="1" applyFill="1" applyBorder="1" applyAlignment="1">
      <alignment horizontal="center" vertical="center" wrapText="1" readingOrder="2"/>
    </xf>
    <xf numFmtId="0" fontId="8" fillId="0" borderId="14" xfId="8" applyFont="1" applyFill="1" applyBorder="1" applyAlignment="1">
      <alignment horizontal="center" vertical="center" wrapText="1" readingOrder="1"/>
    </xf>
    <xf numFmtId="0" fontId="3" fillId="0" borderId="28" xfId="8" applyFont="1" applyFill="1" applyBorder="1" applyAlignment="1">
      <alignment horizontal="center" vertical="center" readingOrder="2"/>
    </xf>
    <xf numFmtId="0" fontId="3" fillId="3" borderId="13" xfId="8" applyFont="1" applyFill="1" applyBorder="1" applyAlignment="1">
      <alignment horizontal="center" vertical="center" readingOrder="2"/>
    </xf>
    <xf numFmtId="0" fontId="3" fillId="3" borderId="0" xfId="8" applyFont="1" applyFill="1" applyBorder="1" applyAlignment="1">
      <alignment horizontal="center" vertical="center" readingOrder="2"/>
    </xf>
    <xf numFmtId="0" fontId="3" fillId="3" borderId="1" xfId="8" applyFont="1" applyFill="1" applyBorder="1" applyAlignment="1">
      <alignment horizontal="center" vertical="center" readingOrder="2"/>
    </xf>
    <xf numFmtId="0" fontId="3" fillId="3" borderId="4" xfId="8" applyFont="1" applyFill="1" applyBorder="1" applyAlignment="1">
      <alignment horizontal="center" vertical="center" readingOrder="2"/>
    </xf>
    <xf numFmtId="0" fontId="8" fillId="3" borderId="4" xfId="8" applyFont="1" applyFill="1" applyBorder="1" applyAlignment="1">
      <alignment horizontal="center" vertical="center" wrapText="1" readingOrder="2"/>
    </xf>
    <xf numFmtId="0" fontId="8" fillId="3" borderId="13" xfId="8" applyFont="1" applyFill="1" applyBorder="1" applyAlignment="1">
      <alignment horizontal="center" vertical="center" wrapText="1" readingOrder="2"/>
    </xf>
    <xf numFmtId="0" fontId="8" fillId="3" borderId="0" xfId="8" applyFont="1" applyFill="1" applyBorder="1" applyAlignment="1">
      <alignment horizontal="center" vertical="center" wrapText="1" readingOrder="2"/>
    </xf>
    <xf numFmtId="0" fontId="8" fillId="3" borderId="1" xfId="8" applyFont="1" applyFill="1" applyBorder="1" applyAlignment="1">
      <alignment horizontal="center" vertical="center" wrapText="1" readingOrder="2"/>
    </xf>
    <xf numFmtId="0" fontId="3" fillId="3" borderId="6" xfId="8" applyFont="1" applyFill="1" applyBorder="1" applyAlignment="1">
      <alignment horizontal="center" vertical="center" readingOrder="2"/>
    </xf>
    <xf numFmtId="0" fontId="3" fillId="3" borderId="38" xfId="8" applyFont="1" applyFill="1" applyBorder="1" applyAlignment="1">
      <alignment horizontal="center" vertical="center" wrapText="1" shrinkToFit="1" readingOrder="2"/>
    </xf>
    <xf numFmtId="0" fontId="3" fillId="3" borderId="29" xfId="8" applyFont="1" applyFill="1" applyBorder="1" applyAlignment="1">
      <alignment horizontal="center" vertical="center" wrapText="1" shrinkToFit="1" readingOrder="2"/>
    </xf>
    <xf numFmtId="0" fontId="8" fillId="3" borderId="38" xfId="8" applyFont="1" applyFill="1" applyBorder="1" applyAlignment="1">
      <alignment horizontal="center" vertical="center" wrapText="1" shrinkToFit="1" readingOrder="2"/>
    </xf>
    <xf numFmtId="0" fontId="8" fillId="3" borderId="29" xfId="8" applyFont="1" applyFill="1" applyBorder="1" applyAlignment="1">
      <alignment horizontal="center" vertical="center" wrapText="1" shrinkToFit="1" readingOrder="2"/>
    </xf>
    <xf numFmtId="0" fontId="3" fillId="3" borderId="0" xfId="8" applyFont="1" applyFill="1" applyBorder="1" applyAlignment="1">
      <alignment horizontal="center" vertical="center" wrapText="1" shrinkToFit="1" readingOrder="2"/>
    </xf>
    <xf numFmtId="0" fontId="3" fillId="3" borderId="8" xfId="8" applyFont="1" applyFill="1" applyBorder="1" applyAlignment="1">
      <alignment horizontal="center" vertical="center" wrapText="1" shrinkToFit="1" readingOrder="2"/>
    </xf>
    <xf numFmtId="0" fontId="8" fillId="3" borderId="0" xfId="8" applyFont="1" applyFill="1" applyBorder="1" applyAlignment="1">
      <alignment horizontal="center" vertical="center" wrapText="1" shrinkToFit="1" readingOrder="2"/>
    </xf>
    <xf numFmtId="0" fontId="8" fillId="3" borderId="8" xfId="8" applyFont="1" applyFill="1" applyBorder="1" applyAlignment="1">
      <alignment horizontal="center" vertical="center" wrapText="1" shrinkToFit="1" readingOrder="2"/>
    </xf>
    <xf numFmtId="0" fontId="3" fillId="3" borderId="5" xfId="8" applyFont="1" applyFill="1" applyBorder="1" applyAlignment="1">
      <alignment horizontal="center" vertical="center" wrapText="1" shrinkToFit="1" readingOrder="2"/>
    </xf>
    <xf numFmtId="0" fontId="3" fillId="3" borderId="6" xfId="8" applyFont="1" applyFill="1" applyBorder="1" applyAlignment="1">
      <alignment horizontal="center" vertical="center" wrapText="1" shrinkToFit="1" readingOrder="2"/>
    </xf>
    <xf numFmtId="0" fontId="8" fillId="3" borderId="5" xfId="8" applyFont="1" applyFill="1" applyBorder="1" applyAlignment="1">
      <alignment horizontal="center" vertical="center" wrapText="1" shrinkToFit="1" readingOrder="2"/>
    </xf>
    <xf numFmtId="0" fontId="8" fillId="3" borderId="6" xfId="8" applyFont="1" applyFill="1" applyBorder="1" applyAlignment="1">
      <alignment horizontal="center" vertical="center" wrapText="1" shrinkToFit="1" readingOrder="2"/>
    </xf>
    <xf numFmtId="0" fontId="3" fillId="3" borderId="13" xfId="8" applyFont="1" applyFill="1" applyBorder="1" applyAlignment="1">
      <alignment horizontal="center" vertical="center" wrapText="1" shrinkToFit="1" readingOrder="2"/>
    </xf>
    <xf numFmtId="0" fontId="3" fillId="3" borderId="1" xfId="8" applyFont="1" applyFill="1" applyBorder="1" applyAlignment="1">
      <alignment horizontal="center" vertical="center" wrapText="1" shrinkToFit="1" readingOrder="2"/>
    </xf>
    <xf numFmtId="0" fontId="8" fillId="3" borderId="13" xfId="8" applyFont="1" applyFill="1" applyBorder="1" applyAlignment="1">
      <alignment horizontal="center" vertical="center" wrapText="1" shrinkToFit="1" readingOrder="2"/>
    </xf>
    <xf numFmtId="0" fontId="8" fillId="3" borderId="1" xfId="8" applyFont="1" applyFill="1" applyBorder="1" applyAlignment="1">
      <alignment horizontal="center" vertical="center" wrapText="1" shrinkToFit="1" readingOrder="2"/>
    </xf>
    <xf numFmtId="0" fontId="3" fillId="3" borderId="59" xfId="8" applyFont="1" applyFill="1" applyBorder="1" applyAlignment="1">
      <alignment horizontal="center" vertical="center" readingOrder="2"/>
    </xf>
    <xf numFmtId="0" fontId="3" fillId="3" borderId="60" xfId="8" applyFont="1" applyFill="1" applyBorder="1" applyAlignment="1">
      <alignment horizontal="center" vertical="center" readingOrder="2"/>
    </xf>
    <xf numFmtId="0" fontId="3" fillId="3" borderId="58" xfId="8" applyFont="1" applyFill="1" applyBorder="1" applyAlignment="1">
      <alignment horizontal="center" vertical="center" readingOrder="2"/>
    </xf>
    <xf numFmtId="0" fontId="8" fillId="0" borderId="6" xfId="8" applyFont="1" applyBorder="1" applyAlignment="1">
      <alignment horizontal="center" vertical="center" wrapText="1" readingOrder="2"/>
    </xf>
    <xf numFmtId="0" fontId="8" fillId="0" borderId="0" xfId="8" applyFont="1" applyBorder="1" applyAlignment="1">
      <alignment horizontal="center" vertical="center" wrapText="1" readingOrder="2"/>
    </xf>
    <xf numFmtId="0" fontId="3" fillId="3" borderId="1" xfId="8" applyFont="1" applyFill="1" applyBorder="1" applyAlignment="1">
      <alignment horizontal="center" vertical="center" wrapText="1" readingOrder="2"/>
    </xf>
    <xf numFmtId="0" fontId="8" fillId="0" borderId="4" xfId="8" applyFont="1" applyFill="1" applyBorder="1" applyAlignment="1">
      <alignment horizontal="center" vertical="center" wrapText="1" readingOrder="2"/>
    </xf>
    <xf numFmtId="0" fontId="8" fillId="3" borderId="0" xfId="8" applyFont="1" applyFill="1" applyBorder="1" applyAlignment="1">
      <alignment horizontal="left" vertical="center" wrapText="1" readingOrder="1"/>
    </xf>
    <xf numFmtId="0" fontId="8" fillId="3" borderId="22" xfId="8" applyFont="1" applyFill="1" applyBorder="1" applyAlignment="1">
      <alignment horizontal="center" vertical="center" readingOrder="2"/>
    </xf>
    <xf numFmtId="0" fontId="8" fillId="3" borderId="6" xfId="8" applyFont="1" applyFill="1" applyBorder="1" applyAlignment="1">
      <alignment horizontal="center" vertical="center" readingOrder="2"/>
    </xf>
    <xf numFmtId="0" fontId="8" fillId="0" borderId="7" xfId="8" applyFont="1" applyFill="1" applyBorder="1" applyAlignment="1">
      <alignment horizontal="center" vertical="center" wrapText="1" readingOrder="2"/>
    </xf>
    <xf numFmtId="0" fontId="8" fillId="0" borderId="3" xfId="8" applyFont="1" applyFill="1" applyBorder="1" applyAlignment="1">
      <alignment horizontal="center" vertical="center" wrapText="1" readingOrder="1"/>
    </xf>
    <xf numFmtId="0" fontId="3" fillId="0" borderId="0" xfId="7" applyFont="1" applyAlignment="1">
      <alignment horizontal="center" vertical="center" wrapText="1" readingOrder="1"/>
    </xf>
    <xf numFmtId="0" fontId="3" fillId="0" borderId="1" xfId="7" applyFont="1" applyFill="1" applyBorder="1" applyAlignment="1">
      <alignment horizontal="left" vertical="center" readingOrder="1"/>
    </xf>
    <xf numFmtId="0" fontId="3" fillId="0" borderId="5" xfId="7" applyFont="1" applyBorder="1" applyAlignment="1">
      <alignment horizontal="left" vertical="center" wrapText="1" readingOrder="2"/>
    </xf>
    <xf numFmtId="0" fontId="3" fillId="0" borderId="4" xfId="7" applyFont="1" applyBorder="1" applyAlignment="1">
      <alignment horizontal="left" vertical="center" wrapText="1" readingOrder="2"/>
    </xf>
    <xf numFmtId="0" fontId="3" fillId="0" borderId="9" xfId="7" applyFont="1" applyBorder="1" applyAlignment="1">
      <alignment horizontal="left" vertical="center" wrapText="1" readingOrder="2"/>
    </xf>
    <xf numFmtId="0" fontId="3" fillId="0" borderId="7" xfId="7" applyFont="1" applyBorder="1" applyAlignment="1">
      <alignment horizontal="left" vertical="center" wrapText="1" readingOrder="2"/>
    </xf>
    <xf numFmtId="0" fontId="2" fillId="0" borderId="0" xfId="7" applyFont="1" applyFill="1" applyBorder="1" applyAlignment="1">
      <alignment horizontal="center" vertical="center" shrinkToFit="1" readingOrder="2"/>
    </xf>
    <xf numFmtId="0" fontId="2" fillId="0" borderId="0" xfId="7" applyFont="1" applyAlignment="1">
      <alignment horizontal="center" vertical="center" wrapText="1" readingOrder="1"/>
    </xf>
    <xf numFmtId="0" fontId="2" fillId="0" borderId="1" xfId="7" applyFont="1" applyFill="1" applyBorder="1" applyAlignment="1">
      <alignment horizontal="left" vertical="center" wrapText="1" readingOrder="1"/>
    </xf>
    <xf numFmtId="0" fontId="3" fillId="0" borderId="13" xfId="7" applyFont="1" applyFill="1" applyBorder="1" applyAlignment="1">
      <alignment horizontal="center" vertical="center" wrapText="1" readingOrder="2"/>
    </xf>
    <xf numFmtId="0" fontId="3" fillId="0" borderId="8" xfId="7" applyFont="1" applyFill="1" applyBorder="1" applyAlignment="1">
      <alignment horizontal="center" vertical="center" wrapText="1" readingOrder="2"/>
    </xf>
    <xf numFmtId="0" fontId="8" fillId="0" borderId="13" xfId="7" applyFont="1" applyBorder="1" applyAlignment="1">
      <alignment horizontal="center" vertical="center" wrapText="1" readingOrder="1"/>
    </xf>
    <xf numFmtId="0" fontId="8" fillId="0" borderId="0" xfId="7" applyFont="1" applyBorder="1" applyAlignment="1">
      <alignment horizontal="center" vertical="center" wrapText="1" readingOrder="1"/>
    </xf>
    <xf numFmtId="0" fontId="8" fillId="0" borderId="8" xfId="7" applyFont="1" applyBorder="1" applyAlignment="1">
      <alignment horizontal="center" vertical="center" wrapText="1" readingOrder="1"/>
    </xf>
    <xf numFmtId="0" fontId="8" fillId="0" borderId="6" xfId="7" applyFont="1" applyBorder="1" applyAlignment="1">
      <alignment horizontal="center" vertical="center" wrapText="1" readingOrder="1"/>
    </xf>
    <xf numFmtId="0" fontId="3" fillId="0" borderId="6" xfId="7" applyFont="1" applyFill="1" applyBorder="1" applyAlignment="1">
      <alignment horizontal="center" vertical="center" wrapText="1" readingOrder="2"/>
    </xf>
    <xf numFmtId="0" fontId="3" fillId="0" borderId="2" xfId="7" applyFont="1" applyFill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wrapText="1" readingOrder="1"/>
    </xf>
    <xf numFmtId="0" fontId="3" fillId="0" borderId="3" xfId="7" applyFont="1" applyFill="1" applyBorder="1" applyAlignment="1">
      <alignment horizontal="center" vertical="center" wrapText="1" readingOrder="1"/>
    </xf>
    <xf numFmtId="0" fontId="3" fillId="0" borderId="2" xfId="7" applyFont="1" applyBorder="1" applyAlignment="1">
      <alignment horizontal="center" vertical="center" wrapText="1" readingOrder="1"/>
    </xf>
    <xf numFmtId="0" fontId="3" fillId="0" borderId="0" xfId="7" applyFont="1" applyBorder="1" applyAlignment="1">
      <alignment horizontal="center" vertical="center" wrapText="1" readingOrder="1"/>
    </xf>
    <xf numFmtId="0" fontId="3" fillId="0" borderId="5" xfId="7" applyFont="1" applyFill="1" applyBorder="1" applyAlignment="1">
      <alignment horizontal="center" vertical="center" wrapText="1" readingOrder="2"/>
    </xf>
    <xf numFmtId="0" fontId="8" fillId="0" borderId="5" xfId="7" applyFont="1" applyBorder="1" applyAlignment="1">
      <alignment horizontal="center" vertical="center" wrapText="1" readingOrder="1"/>
    </xf>
    <xf numFmtId="0" fontId="3" fillId="0" borderId="3" xfId="7" applyFont="1" applyBorder="1" applyAlignment="1">
      <alignment horizontal="center" vertical="center" wrapText="1" readingOrder="1"/>
    </xf>
    <xf numFmtId="0" fontId="2" fillId="0" borderId="1" xfId="7" applyFont="1" applyFill="1" applyBorder="1" applyAlignment="1">
      <alignment horizontal="right" vertical="center" readingOrder="2"/>
    </xf>
    <xf numFmtId="0" fontId="8" fillId="2" borderId="8" xfId="7" applyFont="1" applyFill="1" applyBorder="1" applyAlignment="1">
      <alignment horizontal="center" vertical="center" wrapText="1" readingOrder="1"/>
    </xf>
    <xf numFmtId="0" fontId="8" fillId="2" borderId="6" xfId="7" applyFont="1" applyFill="1" applyBorder="1" applyAlignment="1">
      <alignment horizontal="center" vertical="center" wrapText="1" readingOrder="1"/>
    </xf>
    <xf numFmtId="0" fontId="8" fillId="2" borderId="5" xfId="7" applyFont="1" applyFill="1" applyBorder="1" applyAlignment="1">
      <alignment horizontal="center" vertical="center" wrapText="1" readingOrder="1"/>
    </xf>
    <xf numFmtId="0" fontId="8" fillId="2" borderId="6" xfId="7" applyFont="1" applyFill="1" applyBorder="1" applyAlignment="1">
      <alignment horizontal="left" vertical="center" wrapText="1" readingOrder="1"/>
    </xf>
    <xf numFmtId="0" fontId="3" fillId="0" borderId="22" xfId="7" applyFont="1" applyFill="1" applyBorder="1" applyAlignment="1">
      <alignment horizontal="center" vertical="center" wrapText="1" readingOrder="2"/>
    </xf>
    <xf numFmtId="0" fontId="8" fillId="0" borderId="22" xfId="7" applyFont="1" applyBorder="1" applyAlignment="1">
      <alignment horizontal="center" vertical="center" wrapText="1" readingOrder="1"/>
    </xf>
    <xf numFmtId="0" fontId="3" fillId="0" borderId="1" xfId="7" applyFont="1" applyFill="1" applyBorder="1" applyAlignment="1">
      <alignment horizontal="center" vertical="center" wrapText="1" readingOrder="2"/>
    </xf>
    <xf numFmtId="0" fontId="8" fillId="0" borderId="1" xfId="7" applyFont="1" applyBorder="1" applyAlignment="1">
      <alignment horizontal="center" vertical="center" wrapText="1" readingOrder="1"/>
    </xf>
    <xf numFmtId="0" fontId="8" fillId="0" borderId="5" xfId="7" applyFont="1" applyBorder="1" applyAlignment="1">
      <alignment horizontal="left" vertical="center" wrapText="1" readingOrder="1"/>
    </xf>
    <xf numFmtId="0" fontId="8" fillId="0" borderId="5" xfId="7" applyFont="1" applyFill="1" applyBorder="1" applyAlignment="1">
      <alignment horizontal="left" vertical="center" wrapText="1" readingOrder="1"/>
    </xf>
    <xf numFmtId="0" fontId="8" fillId="0" borderId="5" xfId="7" applyFont="1" applyFill="1" applyBorder="1" applyAlignment="1">
      <alignment horizontal="center" vertical="center" wrapText="1" readingOrder="1"/>
    </xf>
    <xf numFmtId="0" fontId="3" fillId="0" borderId="6" xfId="7" applyFont="1" applyFill="1" applyBorder="1" applyAlignment="1">
      <alignment horizontal="center" vertical="center" readingOrder="2"/>
    </xf>
    <xf numFmtId="0" fontId="3" fillId="0" borderId="5" xfId="7" applyFont="1" applyFill="1" applyBorder="1" applyAlignment="1">
      <alignment horizontal="center" vertical="center" readingOrder="2"/>
    </xf>
    <xf numFmtId="0" fontId="3" fillId="0" borderId="0" xfId="7" applyFont="1" applyFill="1" applyBorder="1" applyAlignment="1">
      <alignment horizontal="center" vertical="center" readingOrder="2"/>
    </xf>
    <xf numFmtId="0" fontId="3" fillId="0" borderId="8" xfId="7" applyFont="1" applyFill="1" applyBorder="1" applyAlignment="1">
      <alignment horizontal="center" vertical="center" readingOrder="2"/>
    </xf>
    <xf numFmtId="0" fontId="8" fillId="0" borderId="4" xfId="7" applyFont="1" applyBorder="1" applyAlignment="1">
      <alignment horizontal="center" vertical="center" wrapText="1" readingOrder="1"/>
    </xf>
    <xf numFmtId="0" fontId="3" fillId="0" borderId="16" xfId="7" applyFont="1" applyFill="1" applyBorder="1" applyAlignment="1">
      <alignment horizontal="center" vertical="center" wrapText="1" readingOrder="2"/>
    </xf>
    <xf numFmtId="0" fontId="8" fillId="0" borderId="16" xfId="7" applyFont="1" applyBorder="1" applyAlignment="1">
      <alignment horizontal="center" vertical="center" wrapText="1" readingOrder="1"/>
    </xf>
    <xf numFmtId="0" fontId="3" fillId="0" borderId="20" xfId="7" applyFont="1" applyFill="1" applyBorder="1" applyAlignment="1">
      <alignment horizontal="right" vertical="center" wrapText="1" readingOrder="2"/>
    </xf>
    <xf numFmtId="0" fontId="8" fillId="2" borderId="20" xfId="7" applyFont="1" applyFill="1" applyBorder="1" applyAlignment="1">
      <alignment horizontal="left" vertical="center" wrapText="1" readingOrder="1"/>
    </xf>
    <xf numFmtId="0" fontId="3" fillId="0" borderId="4" xfId="7" applyFont="1" applyFill="1" applyBorder="1" applyAlignment="1">
      <alignment horizontal="center" vertical="center" wrapText="1" readingOrder="2"/>
    </xf>
    <xf numFmtId="0" fontId="3" fillId="0" borderId="22" xfId="7" applyFont="1" applyFill="1" applyBorder="1" applyAlignment="1">
      <alignment horizontal="center" vertical="center" readingOrder="2"/>
    </xf>
    <xf numFmtId="0" fontId="8" fillId="2" borderId="0" xfId="7" applyFont="1" applyFill="1" applyBorder="1" applyAlignment="1">
      <alignment horizontal="center" vertical="center" wrapText="1" readingOrder="1"/>
    </xf>
    <xf numFmtId="0" fontId="6" fillId="0" borderId="8" xfId="7" applyFont="1" applyFill="1" applyBorder="1" applyAlignment="1">
      <alignment horizontal="right" vertical="center" wrapText="1" readingOrder="2"/>
    </xf>
    <xf numFmtId="0" fontId="2" fillId="0" borderId="0" xfId="7" applyFont="1" applyAlignment="1">
      <alignment horizontal="center" vertical="center" wrapText="1" readingOrder="2"/>
    </xf>
    <xf numFmtId="0" fontId="2" fillId="0" borderId="1" xfId="8" applyFont="1" applyBorder="1" applyAlignment="1">
      <alignment horizontal="left" vertical="center" readingOrder="1"/>
    </xf>
    <xf numFmtId="0" fontId="3" fillId="0" borderId="2" xfId="7" applyFont="1" applyFill="1" applyBorder="1" applyAlignment="1">
      <alignment horizontal="center" vertical="center" wrapText="1" readingOrder="2"/>
    </xf>
    <xf numFmtId="0" fontId="3" fillId="0" borderId="3" xfId="7" applyFont="1" applyFill="1" applyBorder="1" applyAlignment="1">
      <alignment horizontal="center" vertical="center" wrapText="1" readingOrder="2"/>
    </xf>
    <xf numFmtId="0" fontId="8" fillId="0" borderId="13" xfId="7" applyFont="1" applyBorder="1" applyAlignment="1">
      <alignment horizontal="center" vertical="center" wrapText="1" readingOrder="2"/>
    </xf>
    <xf numFmtId="0" fontId="8" fillId="0" borderId="0" xfId="7" applyFont="1" applyBorder="1" applyAlignment="1">
      <alignment horizontal="center" vertical="center" wrapText="1" readingOrder="2"/>
    </xf>
    <xf numFmtId="0" fontId="8" fillId="0" borderId="8" xfId="7" applyFont="1" applyBorder="1" applyAlignment="1">
      <alignment horizontal="center" vertical="center" wrapText="1" readingOrder="2"/>
    </xf>
    <xf numFmtId="0" fontId="2" fillId="3" borderId="1" xfId="7" applyFont="1" applyFill="1" applyBorder="1" applyAlignment="1">
      <alignment horizontal="left" vertical="center" readingOrder="1"/>
    </xf>
    <xf numFmtId="0" fontId="3" fillId="0" borderId="4" xfId="7" applyFont="1" applyFill="1" applyBorder="1" applyAlignment="1">
      <alignment horizontal="right" vertical="center" wrapText="1" readingOrder="2"/>
    </xf>
    <xf numFmtId="0" fontId="8" fillId="0" borderId="4" xfId="7" applyFont="1" applyFill="1" applyBorder="1" applyAlignment="1">
      <alignment horizontal="left" vertical="center" wrapText="1" readingOrder="1"/>
    </xf>
    <xf numFmtId="0" fontId="3" fillId="0" borderId="22" xfId="7" applyFont="1" applyBorder="1" applyAlignment="1">
      <alignment horizontal="center" vertical="center" wrapText="1" readingOrder="1"/>
    </xf>
    <xf numFmtId="0" fontId="8" fillId="0" borderId="13" xfId="7" applyFont="1" applyFill="1" applyBorder="1" applyAlignment="1">
      <alignment horizontal="center" vertical="center" wrapText="1" readingOrder="2"/>
    </xf>
    <xf numFmtId="0" fontId="8" fillId="0" borderId="0" xfId="7" applyFont="1" applyFill="1" applyBorder="1" applyAlignment="1">
      <alignment horizontal="center" vertical="center" wrapText="1" readingOrder="2"/>
    </xf>
    <xf numFmtId="0" fontId="3" fillId="0" borderId="7" xfId="7" applyFont="1" applyFill="1" applyBorder="1" applyAlignment="1">
      <alignment horizontal="center" vertical="center" wrapText="1" readingOrder="2"/>
    </xf>
    <xf numFmtId="0" fontId="8" fillId="0" borderId="7" xfId="7" applyFont="1" applyFill="1" applyBorder="1" applyAlignment="1">
      <alignment horizontal="center" vertical="center" wrapText="1" readingOrder="1"/>
    </xf>
    <xf numFmtId="0" fontId="3" fillId="0" borderId="5" xfId="7" applyFont="1" applyFill="1" applyBorder="1" applyAlignment="1">
      <alignment horizontal="right" vertical="center" wrapText="1" readingOrder="2"/>
    </xf>
    <xf numFmtId="0" fontId="8" fillId="0" borderId="6" xfId="7" applyFont="1" applyBorder="1" applyAlignment="1">
      <alignment horizontal="center" vertical="center" wrapText="1" readingOrder="2"/>
    </xf>
    <xf numFmtId="0" fontId="8" fillId="0" borderId="6" xfId="7" applyFont="1" applyFill="1" applyBorder="1" applyAlignment="1">
      <alignment horizontal="center" vertical="center" wrapText="1" readingOrder="1"/>
    </xf>
    <xf numFmtId="0" fontId="8" fillId="0" borderId="8" xfId="7" applyFont="1" applyFill="1" applyBorder="1" applyAlignment="1">
      <alignment horizontal="center" vertical="center" wrapText="1" readingOrder="1"/>
    </xf>
    <xf numFmtId="0" fontId="8" fillId="2" borderId="9" xfId="7" applyFont="1" applyFill="1" applyBorder="1" applyAlignment="1">
      <alignment horizontal="left" vertical="center" wrapText="1" readingOrder="1"/>
    </xf>
    <xf numFmtId="0" fontId="3" fillId="0" borderId="24" xfId="8" applyFont="1" applyFill="1" applyBorder="1" applyAlignment="1">
      <alignment horizontal="center" vertical="center" readingOrder="2"/>
    </xf>
    <xf numFmtId="0" fontId="3" fillId="0" borderId="25" xfId="8" applyFont="1" applyFill="1" applyBorder="1" applyAlignment="1">
      <alignment horizontal="center" vertical="center" readingOrder="2"/>
    </xf>
    <xf numFmtId="0" fontId="3" fillId="0" borderId="26" xfId="8" applyFont="1" applyFill="1" applyBorder="1" applyAlignment="1">
      <alignment horizontal="center" vertical="center" readingOrder="2"/>
    </xf>
    <xf numFmtId="0" fontId="8" fillId="0" borderId="7" xfId="8" applyFont="1" applyFill="1" applyBorder="1" applyAlignment="1">
      <alignment horizontal="center" vertical="center" readingOrder="2"/>
    </xf>
    <xf numFmtId="0" fontId="6" fillId="0" borderId="2" xfId="8" applyFont="1" applyFill="1" applyBorder="1" applyAlignment="1">
      <alignment horizontal="center" vertical="center" wrapText="1" readingOrder="1"/>
    </xf>
    <xf numFmtId="0" fontId="6" fillId="0" borderId="0" xfId="8" applyFont="1" applyFill="1" applyBorder="1" applyAlignment="1">
      <alignment horizontal="center" vertical="center" wrapText="1" readingOrder="1"/>
    </xf>
    <xf numFmtId="0" fontId="6" fillId="0" borderId="3" xfId="8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center" readingOrder="2"/>
    </xf>
    <xf numFmtId="0" fontId="3" fillId="0" borderId="0" xfId="7" applyFont="1" applyFill="1" applyBorder="1" applyAlignment="1">
      <alignment horizontal="center" vertical="center" readingOrder="1"/>
    </xf>
    <xf numFmtId="0" fontId="8" fillId="0" borderId="5" xfId="7" applyFont="1" applyBorder="1" applyAlignment="1">
      <alignment horizontal="left" vertical="center" wrapText="1" readingOrder="2"/>
    </xf>
    <xf numFmtId="0" fontId="8" fillId="0" borderId="7" xfId="7" applyFont="1" applyBorder="1" applyAlignment="1">
      <alignment horizontal="left" vertical="center" wrapText="1" readingOrder="2"/>
    </xf>
    <xf numFmtId="0" fontId="2" fillId="0" borderId="0" xfId="7" applyFont="1" applyFill="1" applyBorder="1" applyAlignment="1">
      <alignment horizontal="center" vertical="center" wrapText="1" readingOrder="2"/>
    </xf>
    <xf numFmtId="0" fontId="2" fillId="0" borderId="0" xfId="7" applyFont="1" applyBorder="1" applyAlignment="1">
      <alignment horizontal="right" readingOrder="2"/>
    </xf>
    <xf numFmtId="0" fontId="3" fillId="0" borderId="5" xfId="7" applyFont="1" applyFill="1" applyBorder="1" applyAlignment="1">
      <alignment horizontal="right" vertical="center" wrapText="1" shrinkToFit="1" readingOrder="2"/>
    </xf>
    <xf numFmtId="0" fontId="3" fillId="0" borderId="5" xfId="7" applyFont="1" applyFill="1" applyBorder="1" applyAlignment="1">
      <alignment horizontal="center" vertical="center" wrapText="1" shrinkToFit="1" readingOrder="2"/>
    </xf>
    <xf numFmtId="0" fontId="3" fillId="0" borderId="6" xfId="7" applyFont="1" applyFill="1" applyBorder="1" applyAlignment="1">
      <alignment horizontal="center" vertical="center" wrapText="1" shrinkToFit="1" readingOrder="2"/>
    </xf>
    <xf numFmtId="0" fontId="3" fillId="0" borderId="22" xfId="7" applyFont="1" applyFill="1" applyBorder="1" applyAlignment="1">
      <alignment horizontal="center" vertical="center" shrinkToFit="1" readingOrder="2"/>
    </xf>
    <xf numFmtId="0" fontId="8" fillId="2" borderId="22" xfId="7" applyFont="1" applyFill="1" applyBorder="1" applyAlignment="1">
      <alignment horizontal="center" vertical="center" wrapText="1" readingOrder="1"/>
    </xf>
    <xf numFmtId="0" fontId="2" fillId="0" borderId="0" xfId="7" applyFont="1" applyFill="1" applyBorder="1" applyAlignment="1">
      <alignment horizontal="right" vertical="center" readingOrder="2"/>
    </xf>
    <xf numFmtId="0" fontId="2" fillId="0" borderId="0" xfId="7" applyFont="1" applyFill="1" applyBorder="1" applyAlignment="1">
      <alignment horizontal="left" vertical="center" wrapText="1" readingOrder="1"/>
    </xf>
    <xf numFmtId="0" fontId="3" fillId="0" borderId="13" xfId="7" applyFont="1" applyFill="1" applyBorder="1" applyAlignment="1">
      <alignment horizontal="center" vertical="center"/>
    </xf>
    <xf numFmtId="0" fontId="3" fillId="0" borderId="0" xfId="7" applyFont="1" applyFill="1" applyBorder="1" applyAlignment="1">
      <alignment horizontal="center" vertical="center"/>
    </xf>
    <xf numFmtId="0" fontId="8" fillId="2" borderId="13" xfId="7" applyFont="1" applyFill="1" applyBorder="1" applyAlignment="1">
      <alignment horizontal="center" vertical="center" wrapText="1" readingOrder="1"/>
    </xf>
    <xf numFmtId="0" fontId="3" fillId="0" borderId="5" xfId="7" applyFont="1" applyFill="1" applyBorder="1" applyAlignment="1">
      <alignment horizontal="center" vertical="center" shrinkToFit="1" readingOrder="2"/>
    </xf>
    <xf numFmtId="0" fontId="3" fillId="0" borderId="8" xfId="7" applyFont="1" applyFill="1" applyBorder="1" applyAlignment="1">
      <alignment horizontal="center" vertical="center" wrapText="1" shrinkToFit="1" readingOrder="2"/>
    </xf>
    <xf numFmtId="0" fontId="8" fillId="0" borderId="5" xfId="7" applyFont="1" applyBorder="1" applyAlignment="1">
      <alignment horizontal="center" vertical="center" wrapText="1" readingOrder="2"/>
    </xf>
    <xf numFmtId="0" fontId="8" fillId="0" borderId="6" xfId="7" applyFont="1" applyBorder="1" applyAlignment="1">
      <alignment horizontal="left" vertical="center" wrapText="1" readingOrder="1"/>
    </xf>
    <xf numFmtId="0" fontId="6" fillId="0" borderId="6" xfId="7" applyFont="1" applyFill="1" applyBorder="1" applyAlignment="1">
      <alignment horizontal="center" vertical="center" wrapText="1" readingOrder="2"/>
    </xf>
    <xf numFmtId="0" fontId="6" fillId="0" borderId="8" xfId="7" applyFont="1" applyFill="1" applyBorder="1" applyAlignment="1">
      <alignment horizontal="center" vertical="center" wrapText="1" readingOrder="2"/>
    </xf>
    <xf numFmtId="0" fontId="3" fillId="0" borderId="6" xfId="7" applyFont="1" applyFill="1" applyBorder="1" applyAlignment="1">
      <alignment horizontal="center" vertical="center" shrinkToFit="1" readingOrder="2"/>
    </xf>
    <xf numFmtId="0" fontId="3" fillId="0" borderId="8" xfId="7" applyFont="1" applyFill="1" applyBorder="1" applyAlignment="1">
      <alignment horizontal="center" vertical="center" shrinkToFit="1" readingOrder="2"/>
    </xf>
    <xf numFmtId="0" fontId="6" fillId="0" borderId="4" xfId="7" applyFont="1" applyFill="1" applyBorder="1" applyAlignment="1">
      <alignment horizontal="center" vertical="center" wrapText="1" readingOrder="2"/>
    </xf>
    <xf numFmtId="0" fontId="6" fillId="0" borderId="5" xfId="7" applyFont="1" applyFill="1" applyBorder="1" applyAlignment="1">
      <alignment horizontal="center" vertical="center" wrapText="1" readingOrder="2"/>
    </xf>
    <xf numFmtId="0" fontId="8" fillId="0" borderId="4" xfId="7" applyFont="1" applyFill="1" applyBorder="1" applyAlignment="1">
      <alignment horizontal="center" vertical="center" wrapText="1" readingOrder="1"/>
    </xf>
    <xf numFmtId="0" fontId="3" fillId="0" borderId="6" xfId="7" applyFont="1" applyFill="1" applyBorder="1" applyAlignment="1">
      <alignment horizontal="right" vertical="center" wrapText="1" readingOrder="2"/>
    </xf>
    <xf numFmtId="0" fontId="3" fillId="0" borderId="0" xfId="7" applyFont="1" applyFill="1" applyBorder="1" applyAlignment="1">
      <alignment horizontal="right" vertical="center" wrapText="1" readingOrder="2"/>
    </xf>
    <xf numFmtId="0" fontId="8" fillId="0" borderId="5" xfId="7" applyFont="1" applyBorder="1" applyAlignment="1">
      <alignment vertical="center" wrapText="1" readingOrder="1"/>
    </xf>
    <xf numFmtId="0" fontId="8" fillId="0" borderId="6" xfId="7" applyFont="1" applyBorder="1" applyAlignment="1">
      <alignment vertical="center" wrapText="1" readingOrder="1"/>
    </xf>
    <xf numFmtId="0" fontId="8" fillId="0" borderId="0" xfId="7" applyFont="1" applyBorder="1" applyAlignment="1">
      <alignment vertical="center" wrapText="1" readingOrder="1"/>
    </xf>
    <xf numFmtId="0" fontId="8" fillId="0" borderId="5" xfId="7" applyFont="1" applyFill="1" applyBorder="1" applyAlignment="1">
      <alignment horizontal="center" vertical="center" wrapText="1" shrinkToFit="1" readingOrder="2"/>
    </xf>
    <xf numFmtId="0" fontId="8" fillId="0" borderId="16" xfId="7" applyFont="1" applyFill="1" applyBorder="1" applyAlignment="1">
      <alignment horizontal="center" vertical="center" wrapText="1"/>
    </xf>
    <xf numFmtId="0" fontId="3" fillId="0" borderId="24" xfId="7" applyFont="1" applyFill="1" applyBorder="1" applyAlignment="1">
      <alignment horizontal="center" vertical="center" readingOrder="2"/>
    </xf>
    <xf numFmtId="0" fontId="3" fillId="0" borderId="25" xfId="7" applyFont="1" applyFill="1" applyBorder="1" applyAlignment="1">
      <alignment horizontal="center" vertical="center" readingOrder="2"/>
    </xf>
    <xf numFmtId="0" fontId="3" fillId="0" borderId="26" xfId="7" applyFont="1" applyFill="1" applyBorder="1" applyAlignment="1">
      <alignment horizontal="center" vertical="center" readingOrder="2"/>
    </xf>
    <xf numFmtId="0" fontId="8" fillId="0" borderId="7" xfId="7" applyFont="1" applyFill="1" applyBorder="1" applyAlignment="1">
      <alignment horizontal="center" vertical="center"/>
    </xf>
    <xf numFmtId="0" fontId="2" fillId="0" borderId="0" xfId="7" applyFont="1" applyBorder="1" applyAlignment="1">
      <alignment horizontal="center" vertical="center" shrinkToFit="1" readingOrder="2"/>
    </xf>
    <xf numFmtId="0" fontId="2" fillId="0" borderId="0" xfId="7" applyFont="1" applyFill="1" applyBorder="1" applyAlignment="1">
      <alignment horizontal="center" vertical="center" wrapText="1" readingOrder="1"/>
    </xf>
    <xf numFmtId="0" fontId="2" fillId="0" borderId="1" xfId="7" applyFont="1" applyBorder="1" applyAlignment="1">
      <alignment horizontal="left" vertical="center" wrapText="1" readingOrder="1"/>
    </xf>
    <xf numFmtId="0" fontId="3" fillId="0" borderId="4" xfId="7" applyFont="1" applyBorder="1" applyAlignment="1">
      <alignment horizontal="center" vertical="center" wrapText="1" readingOrder="1"/>
    </xf>
    <xf numFmtId="0" fontId="3" fillId="0" borderId="5" xfId="7" applyFont="1" applyBorder="1" applyAlignment="1">
      <alignment horizontal="center" vertical="center" wrapText="1" readingOrder="1"/>
    </xf>
    <xf numFmtId="0" fontId="8" fillId="0" borderId="2" xfId="7" applyFont="1" applyBorder="1" applyAlignment="1">
      <alignment horizontal="center" vertical="center" wrapText="1" readingOrder="2"/>
    </xf>
    <xf numFmtId="0" fontId="8" fillId="0" borderId="3" xfId="7" applyFont="1" applyBorder="1" applyAlignment="1">
      <alignment horizontal="center" vertical="center" wrapText="1" readingOrder="2"/>
    </xf>
    <xf numFmtId="0" fontId="8" fillId="2" borderId="4" xfId="7" applyFont="1" applyFill="1" applyBorder="1" applyAlignment="1">
      <alignment horizontal="center" vertical="center" wrapText="1" readingOrder="1"/>
    </xf>
    <xf numFmtId="0" fontId="8" fillId="0" borderId="5" xfId="7" applyFont="1" applyFill="1" applyBorder="1" applyAlignment="1">
      <alignment horizontal="center" vertical="center" wrapText="1"/>
    </xf>
    <xf numFmtId="0" fontId="3" fillId="0" borderId="59" xfId="7" applyFont="1" applyFill="1" applyBorder="1" applyAlignment="1">
      <alignment horizontal="center" vertical="center" readingOrder="2"/>
    </xf>
    <xf numFmtId="0" fontId="3" fillId="0" borderId="60" xfId="7" applyFont="1" applyFill="1" applyBorder="1" applyAlignment="1">
      <alignment horizontal="center" vertical="center" readingOrder="2"/>
    </xf>
    <xf numFmtId="0" fontId="3" fillId="0" borderId="58" xfId="7" applyFont="1" applyFill="1" applyBorder="1" applyAlignment="1">
      <alignment horizontal="center" vertical="center" readingOrder="2"/>
    </xf>
    <xf numFmtId="0" fontId="3" fillId="0" borderId="9" xfId="7" applyFont="1" applyFill="1" applyBorder="1" applyAlignment="1">
      <alignment horizontal="right" vertical="center" wrapText="1" readingOrder="2"/>
    </xf>
    <xf numFmtId="0" fontId="8" fillId="0" borderId="9" xfId="7" applyFont="1" applyFill="1" applyBorder="1" applyAlignment="1">
      <alignment horizontal="left" vertical="center" wrapText="1" readingOrder="1"/>
    </xf>
    <xf numFmtId="0" fontId="8" fillId="0" borderId="7" xfId="7" applyFont="1" applyBorder="1" applyAlignment="1">
      <alignment horizontal="center" vertical="center" wrapText="1" readingOrder="1"/>
    </xf>
    <xf numFmtId="0" fontId="3" fillId="0" borderId="7" xfId="7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 readingOrder="2"/>
    </xf>
    <xf numFmtId="0" fontId="2" fillId="0" borderId="0" xfId="0" applyFont="1" applyFill="1" applyBorder="1" applyAlignment="1">
      <alignment horizontal="center" vertical="center" shrinkToFit="1" readingOrder="2"/>
    </xf>
    <xf numFmtId="0" fontId="2" fillId="0" borderId="0" xfId="0" applyFont="1" applyFill="1" applyBorder="1" applyAlignment="1">
      <alignment horizontal="center" vertical="center" wrapText="1" readingOrder="1"/>
    </xf>
    <xf numFmtId="0" fontId="2" fillId="0" borderId="0" xfId="0" applyFont="1" applyFill="1" applyBorder="1" applyAlignment="1">
      <alignment horizontal="right" vertical="center" readingOrder="2"/>
    </xf>
    <xf numFmtId="0" fontId="3" fillId="0" borderId="2" xfId="0" applyFont="1" applyFill="1" applyBorder="1" applyAlignment="1">
      <alignment horizontal="center" vertical="center" readingOrder="2"/>
    </xf>
    <xf numFmtId="0" fontId="3" fillId="0" borderId="0" xfId="0" applyFont="1" applyFill="1" applyBorder="1" applyAlignment="1">
      <alignment horizontal="center" vertical="center" readingOrder="2"/>
    </xf>
    <xf numFmtId="0" fontId="3" fillId="0" borderId="3" xfId="0" applyFont="1" applyFill="1" applyBorder="1" applyAlignment="1">
      <alignment horizontal="center" vertical="center" readingOrder="2"/>
    </xf>
    <xf numFmtId="0" fontId="8" fillId="0" borderId="6" xfId="0" applyFont="1" applyFill="1" applyBorder="1" applyAlignment="1">
      <alignment horizontal="center" vertical="center" wrapText="1" readingOrder="1"/>
    </xf>
    <xf numFmtId="0" fontId="8" fillId="0" borderId="0" xfId="0" applyFont="1" applyFill="1" applyBorder="1" applyAlignment="1">
      <alignment horizontal="center" vertical="center" wrapText="1" readingOrder="1"/>
    </xf>
    <xf numFmtId="0" fontId="8" fillId="0" borderId="8" xfId="0" applyFont="1" applyFill="1" applyBorder="1" applyAlignment="1">
      <alignment horizontal="center" vertical="center" wrapText="1" readingOrder="1"/>
    </xf>
    <xf numFmtId="0" fontId="2" fillId="0" borderId="0" xfId="0" applyFont="1" applyFill="1" applyBorder="1" applyAlignment="1">
      <alignment horizontal="center" vertical="center" readingOrder="2"/>
    </xf>
    <xf numFmtId="0" fontId="2" fillId="0" borderId="1" xfId="0" applyFont="1" applyFill="1" applyBorder="1" applyAlignment="1">
      <alignment horizontal="left" vertical="center" wrapText="1" readingOrder="1"/>
    </xf>
    <xf numFmtId="0" fontId="3" fillId="0" borderId="2" xfId="0" applyFont="1" applyFill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 wrapText="1" readingOrder="1"/>
    </xf>
    <xf numFmtId="0" fontId="3" fillId="0" borderId="3" xfId="0" applyFont="1" applyFill="1" applyBorder="1" applyAlignment="1">
      <alignment horizontal="center" vertical="center" wrapText="1" readingOrder="1"/>
    </xf>
    <xf numFmtId="0" fontId="8" fillId="0" borderId="5" xfId="0" applyFont="1" applyFill="1" applyBorder="1" applyAlignment="1">
      <alignment horizontal="center" vertical="center" wrapText="1" readingOrder="1"/>
    </xf>
    <xf numFmtId="0" fontId="2" fillId="0" borderId="0" xfId="0" applyFont="1" applyFill="1" applyBorder="1" applyAlignment="1">
      <alignment horizontal="left" vertical="center" wrapText="1" readingOrder="1"/>
    </xf>
    <xf numFmtId="0" fontId="3" fillId="0" borderId="5" xfId="0" applyFont="1" applyFill="1" applyBorder="1" applyAlignment="1">
      <alignment horizontal="center" vertical="center" wrapText="1" shrinkToFit="1" readingOrder="2"/>
    </xf>
    <xf numFmtId="0" fontId="3" fillId="0" borderId="22" xfId="0" applyFont="1" applyFill="1" applyBorder="1" applyAlignment="1">
      <alignment horizontal="center" vertical="center" wrapText="1" readingOrder="2"/>
    </xf>
    <xf numFmtId="0" fontId="8" fillId="0" borderId="22" xfId="0" applyFont="1" applyFill="1" applyBorder="1" applyAlignment="1">
      <alignment horizontal="center" vertical="center" wrapText="1" readingOrder="1"/>
    </xf>
    <xf numFmtId="0" fontId="3" fillId="0" borderId="4" xfId="0" applyFont="1" applyFill="1" applyBorder="1" applyAlignment="1">
      <alignment horizontal="center" vertical="center" wrapText="1" readingOrder="2"/>
    </xf>
    <xf numFmtId="0" fontId="3" fillId="0" borderId="5" xfId="0" applyFont="1" applyFill="1" applyBorder="1" applyAlignment="1">
      <alignment horizontal="center" vertical="center" wrapText="1" readingOrder="2"/>
    </xf>
    <xf numFmtId="0" fontId="8" fillId="0" borderId="4" xfId="0" applyFont="1" applyFill="1" applyBorder="1" applyAlignment="1">
      <alignment horizontal="center" vertical="center" wrapText="1" readingOrder="1"/>
    </xf>
    <xf numFmtId="0" fontId="3" fillId="0" borderId="8" xfId="0" applyFont="1" applyFill="1" applyBorder="1" applyAlignment="1">
      <alignment horizontal="center" vertical="center" wrapText="1" readingOrder="2"/>
    </xf>
    <xf numFmtId="0" fontId="3" fillId="0" borderId="13" xfId="0" applyFont="1" applyFill="1" applyBorder="1" applyAlignment="1">
      <alignment horizontal="center" vertical="center" wrapText="1" readingOrder="2"/>
    </xf>
    <xf numFmtId="0" fontId="8" fillId="0" borderId="13" xfId="0" applyFont="1" applyFill="1" applyBorder="1" applyAlignment="1">
      <alignment horizontal="center" vertical="center" wrapText="1" readingOrder="1"/>
    </xf>
    <xf numFmtId="0" fontId="3" fillId="0" borderId="6" xfId="0" applyFont="1" applyFill="1" applyBorder="1" applyAlignment="1">
      <alignment horizontal="center" vertical="center" wrapText="1" shrinkToFit="1" readingOrder="2"/>
    </xf>
    <xf numFmtId="0" fontId="3" fillId="0" borderId="8" xfId="0" applyFont="1" applyFill="1" applyBorder="1" applyAlignment="1">
      <alignment horizontal="center" vertical="center" wrapText="1" shrinkToFit="1" readingOrder="2"/>
    </xf>
    <xf numFmtId="0" fontId="8" fillId="3" borderId="6" xfId="0" applyFont="1" applyFill="1" applyBorder="1" applyAlignment="1">
      <alignment horizontal="center" vertical="center" wrapText="1" readingOrder="1"/>
    </xf>
    <xf numFmtId="0" fontId="8" fillId="3" borderId="8" xfId="0" applyFont="1" applyFill="1" applyBorder="1" applyAlignment="1">
      <alignment horizontal="center" vertical="center" wrapText="1" readingOrder="1"/>
    </xf>
    <xf numFmtId="0" fontId="3" fillId="0" borderId="0" xfId="0" applyFont="1" applyFill="1" applyBorder="1" applyAlignment="1">
      <alignment horizontal="center" vertical="center" wrapText="1" shrinkToFit="1" readingOrder="2"/>
    </xf>
    <xf numFmtId="0" fontId="8" fillId="0" borderId="22" xfId="0" applyFont="1" applyFill="1" applyBorder="1" applyAlignment="1">
      <alignment horizontal="left" vertical="center" wrapText="1" readingOrder="1"/>
    </xf>
    <xf numFmtId="0" fontId="8" fillId="0" borderId="5" xfId="0" applyFont="1" applyFill="1" applyBorder="1" applyAlignment="1">
      <alignment horizontal="center" vertical="center" wrapText="1" readingOrder="2"/>
    </xf>
    <xf numFmtId="0" fontId="6" fillId="0" borderId="5" xfId="0" applyFont="1" applyFill="1" applyBorder="1" applyAlignment="1">
      <alignment horizontal="center" vertical="center" wrapText="1" readingOrder="2"/>
    </xf>
    <xf numFmtId="0" fontId="3" fillId="0" borderId="6" xfId="0" applyFont="1" applyFill="1" applyBorder="1" applyAlignment="1">
      <alignment horizontal="center" vertical="center" wrapText="1" readingOrder="2"/>
    </xf>
    <xf numFmtId="0" fontId="8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 readingOrder="2"/>
    </xf>
    <xf numFmtId="0" fontId="8" fillId="0" borderId="7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readingOrder="2"/>
    </xf>
    <xf numFmtId="0" fontId="8" fillId="0" borderId="0" xfId="0" applyFont="1" applyFill="1" applyBorder="1" applyAlignment="1">
      <alignment horizontal="center" vertical="center" readingOrder="2"/>
    </xf>
    <xf numFmtId="0" fontId="8" fillId="0" borderId="8" xfId="0" applyFont="1" applyFill="1" applyBorder="1" applyAlignment="1">
      <alignment horizontal="center" vertical="center" readingOrder="2"/>
    </xf>
    <xf numFmtId="0" fontId="8" fillId="0" borderId="6" xfId="0" applyFont="1" applyFill="1" applyBorder="1" applyAlignment="1">
      <alignment horizontal="center" vertical="center" wrapText="1" readingOrder="2"/>
    </xf>
    <xf numFmtId="0" fontId="8" fillId="0" borderId="0" xfId="0" applyFont="1" applyFill="1" applyBorder="1" applyAlignment="1">
      <alignment horizontal="center" vertical="center" wrapText="1" readingOrder="2"/>
    </xf>
    <xf numFmtId="0" fontId="8" fillId="0" borderId="8" xfId="0" applyFont="1" applyFill="1" applyBorder="1" applyAlignment="1">
      <alignment horizontal="center" vertical="center" wrapText="1" readingOrder="2"/>
    </xf>
    <xf numFmtId="0" fontId="3" fillId="0" borderId="2" xfId="7" applyFont="1" applyFill="1" applyBorder="1" applyAlignment="1">
      <alignment horizontal="center" vertical="center" readingOrder="2"/>
    </xf>
    <xf numFmtId="0" fontId="3" fillId="0" borderId="3" xfId="7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center" vertical="center" shrinkToFit="1" readingOrder="2"/>
    </xf>
    <xf numFmtId="0" fontId="3" fillId="0" borderId="5" xfId="0" applyFont="1" applyFill="1" applyBorder="1" applyAlignment="1">
      <alignment horizontal="center" vertical="center" wrapText="1" readingOrder="1"/>
    </xf>
    <xf numFmtId="0" fontId="3" fillId="0" borderId="22" xfId="0" applyFont="1" applyFill="1" applyBorder="1" applyAlignment="1">
      <alignment horizontal="center" vertical="center" readingOrder="2"/>
    </xf>
    <xf numFmtId="0" fontId="3" fillId="0" borderId="22" xfId="0" applyFont="1" applyFill="1" applyBorder="1" applyAlignment="1">
      <alignment horizontal="center" vertical="center" wrapText="1" readingOrder="1"/>
    </xf>
    <xf numFmtId="0" fontId="3" fillId="0" borderId="4" xfId="0" applyFont="1" applyFill="1" applyBorder="1" applyAlignment="1">
      <alignment horizontal="center" vertical="center" readingOrder="2"/>
    </xf>
    <xf numFmtId="0" fontId="3" fillId="0" borderId="8" xfId="0" applyFont="1" applyFill="1" applyBorder="1" applyAlignment="1">
      <alignment horizontal="center" vertical="center" readingOrder="2"/>
    </xf>
    <xf numFmtId="0" fontId="3" fillId="0" borderId="5" xfId="0" applyFont="1" applyFill="1" applyBorder="1" applyAlignment="1">
      <alignment horizontal="center" vertical="center" readingOrder="2"/>
    </xf>
    <xf numFmtId="0" fontId="3" fillId="0" borderId="4" xfId="0" applyFont="1" applyFill="1" applyBorder="1" applyAlignment="1">
      <alignment horizontal="center" vertical="center" wrapText="1" readingOrder="1"/>
    </xf>
    <xf numFmtId="0" fontId="3" fillId="0" borderId="8" xfId="0" applyFont="1" applyFill="1" applyBorder="1" applyAlignment="1">
      <alignment horizontal="center" vertical="center" wrapText="1" readingOrder="1"/>
    </xf>
    <xf numFmtId="0" fontId="3" fillId="0" borderId="5" xfId="0" applyFont="1" applyFill="1" applyBorder="1" applyAlignment="1">
      <alignment horizontal="left" vertical="center" wrapText="1" readingOrder="1"/>
    </xf>
    <xf numFmtId="0" fontId="3" fillId="0" borderId="6" xfId="0" applyFont="1" applyFill="1" applyBorder="1" applyAlignment="1">
      <alignment horizontal="center" vertical="center" wrapText="1" readingOrder="1"/>
    </xf>
    <xf numFmtId="0" fontId="3" fillId="0" borderId="22" xfId="0" applyFont="1" applyFill="1" applyBorder="1" applyAlignment="1">
      <alignment horizontal="left" vertical="center" wrapText="1" readingOrder="1"/>
    </xf>
    <xf numFmtId="0" fontId="3" fillId="0" borderId="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 readingOrder="2"/>
    </xf>
    <xf numFmtId="0" fontId="3" fillId="0" borderId="9" xfId="0" applyFont="1" applyFill="1" applyBorder="1" applyAlignment="1">
      <alignment horizontal="center" vertical="center" wrapText="1" readingOrder="1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16" xfId="0" applyFont="1" applyFill="1" applyBorder="1" applyAlignment="1">
      <alignment horizontal="center" vertical="center" readingOrder="2"/>
    </xf>
    <xf numFmtId="0" fontId="3" fillId="0" borderId="16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 shrinkToFit="1" readingOrder="1"/>
    </xf>
    <xf numFmtId="0" fontId="2" fillId="0" borderId="0" xfId="0" applyFont="1" applyAlignment="1">
      <alignment horizontal="center" vertical="center" wrapText="1" readingOrder="1"/>
    </xf>
    <xf numFmtId="0" fontId="2" fillId="0" borderId="1" xfId="0" applyFont="1" applyFill="1" applyBorder="1" applyAlignment="1">
      <alignment horizontal="left" vertical="center" readingOrder="1"/>
    </xf>
    <xf numFmtId="0" fontId="3" fillId="0" borderId="5" xfId="0" applyFont="1" applyFill="1" applyBorder="1" applyAlignment="1">
      <alignment horizontal="right" vertical="center" readingOrder="2"/>
    </xf>
    <xf numFmtId="0" fontId="3" fillId="0" borderId="6" xfId="0" applyFont="1" applyFill="1" applyBorder="1" applyAlignment="1">
      <alignment horizontal="center" vertical="center" readingOrder="2"/>
    </xf>
    <xf numFmtId="0" fontId="8" fillId="0" borderId="22" xfId="7" applyFont="1" applyFill="1" applyBorder="1" applyAlignment="1">
      <alignment horizontal="center" vertical="center" wrapText="1" readingOrder="1"/>
    </xf>
    <xf numFmtId="0" fontId="8" fillId="0" borderId="13" xfId="7" applyFont="1" applyFill="1" applyBorder="1" applyAlignment="1">
      <alignment horizontal="center" vertical="center" wrapText="1" readingOrder="1"/>
    </xf>
    <xf numFmtId="0" fontId="8" fillId="0" borderId="0" xfId="7" applyFont="1" applyFill="1" applyBorder="1" applyAlignment="1">
      <alignment horizontal="center" vertical="center" wrapText="1" readingOrder="1"/>
    </xf>
    <xf numFmtId="0" fontId="3" fillId="0" borderId="7" xfId="0" applyFont="1" applyFill="1" applyBorder="1" applyAlignment="1">
      <alignment horizontal="center" vertical="center" readingOrder="2"/>
    </xf>
    <xf numFmtId="0" fontId="8" fillId="0" borderId="7" xfId="0" applyFont="1" applyFill="1" applyBorder="1" applyAlignment="1">
      <alignment horizontal="center" vertical="center" wrapText="1" readingOrder="1"/>
    </xf>
    <xf numFmtId="0" fontId="3" fillId="0" borderId="50" xfId="0" applyFont="1" applyFill="1" applyBorder="1" applyAlignment="1">
      <alignment horizontal="center" vertical="center" readingOrder="2"/>
    </xf>
    <xf numFmtId="0" fontId="3" fillId="0" borderId="54" xfId="0" applyFont="1" applyFill="1" applyBorder="1" applyAlignment="1">
      <alignment horizontal="center" vertical="center" readingOrder="2"/>
    </xf>
    <xf numFmtId="0" fontId="3" fillId="0" borderId="28" xfId="0" applyFont="1" applyFill="1" applyBorder="1" applyAlignment="1">
      <alignment horizontal="center" vertical="center" readingOrder="2"/>
    </xf>
    <xf numFmtId="0" fontId="3" fillId="0" borderId="55" xfId="0" applyFont="1" applyFill="1" applyBorder="1" applyAlignment="1">
      <alignment horizontal="center" vertical="center" readingOrder="2"/>
    </xf>
    <xf numFmtId="0" fontId="3" fillId="0" borderId="56" xfId="0" applyFont="1" applyFill="1" applyBorder="1" applyAlignment="1">
      <alignment horizontal="center" vertical="center" readingOrder="2"/>
    </xf>
    <xf numFmtId="0" fontId="3" fillId="0" borderId="57" xfId="0" applyFont="1" applyFill="1" applyBorder="1" applyAlignment="1">
      <alignment horizontal="center" vertical="center" readingOrder="2"/>
    </xf>
    <xf numFmtId="0" fontId="3" fillId="0" borderId="13" xfId="0" applyFont="1" applyFill="1" applyBorder="1" applyAlignment="1">
      <alignment horizontal="center" vertical="center" readingOrder="2"/>
    </xf>
    <xf numFmtId="0" fontId="3" fillId="0" borderId="0" xfId="0" applyFont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left" vertical="center" wrapText="1" readingOrder="1"/>
    </xf>
    <xf numFmtId="0" fontId="3" fillId="3" borderId="0" xfId="0" applyFont="1" applyFill="1" applyBorder="1" applyAlignment="1">
      <alignment horizontal="left" vertical="center" wrapText="1" readingOrder="1"/>
    </xf>
    <xf numFmtId="0" fontId="3" fillId="3" borderId="3" xfId="0" applyFont="1" applyFill="1" applyBorder="1" applyAlignment="1">
      <alignment horizontal="left" vertical="center" wrapText="1" readingOrder="1"/>
    </xf>
    <xf numFmtId="0" fontId="3" fillId="0" borderId="4" xfId="0" applyFont="1" applyFill="1" applyBorder="1" applyAlignment="1">
      <alignment horizontal="right" vertical="center" readingOrder="2"/>
    </xf>
    <xf numFmtId="0" fontId="19" fillId="3" borderId="2" xfId="8" applyFont="1" applyFill="1" applyBorder="1" applyAlignment="1">
      <alignment horizontal="center" vertical="center"/>
    </xf>
    <xf numFmtId="0" fontId="19" fillId="3" borderId="0" xfId="8" applyFont="1" applyFill="1" applyBorder="1" applyAlignment="1">
      <alignment horizontal="center" vertical="center"/>
    </xf>
    <xf numFmtId="0" fontId="3" fillId="0" borderId="0" xfId="8" applyFont="1" applyAlignment="1">
      <alignment horizontal="center" vertical="center" readingOrder="1"/>
    </xf>
    <xf numFmtId="0" fontId="2" fillId="3" borderId="0" xfId="8" applyFont="1" applyFill="1" applyBorder="1" applyAlignment="1">
      <alignment horizontal="center" vertical="center" shrinkToFit="1" readingOrder="2"/>
    </xf>
    <xf numFmtId="0" fontId="19" fillId="3" borderId="3" xfId="8" applyFont="1" applyFill="1" applyBorder="1" applyAlignment="1">
      <alignment horizontal="center" vertical="center"/>
    </xf>
    <xf numFmtId="0" fontId="19" fillId="3" borderId="2" xfId="8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 vertical="center" wrapText="1" readingOrder="1"/>
    </xf>
    <xf numFmtId="0" fontId="8" fillId="0" borderId="3" xfId="0" applyFont="1" applyFill="1" applyBorder="1" applyAlignment="1">
      <alignment horizontal="center" vertical="center" wrapText="1" readingOrder="1"/>
    </xf>
    <xf numFmtId="0" fontId="8" fillId="0" borderId="0" xfId="8" applyFont="1" applyAlignment="1">
      <alignment horizontal="center" vertical="center" readingOrder="1"/>
    </xf>
    <xf numFmtId="0" fontId="8" fillId="0" borderId="0" xfId="8" applyFont="1" applyAlignment="1">
      <alignment horizontal="center" vertical="center" wrapText="1" readingOrder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8" fillId="0" borderId="0" xfId="8" applyFont="1" applyBorder="1" applyAlignment="1">
      <alignment horizontal="center" vertical="center" readingOrder="1"/>
    </xf>
    <xf numFmtId="0" fontId="3" fillId="3" borderId="7" xfId="8" applyFont="1" applyFill="1" applyBorder="1" applyAlignment="1">
      <alignment horizontal="center" vertical="center"/>
    </xf>
    <xf numFmtId="0" fontId="3" fillId="3" borderId="1" xfId="8" applyFont="1" applyFill="1" applyBorder="1" applyAlignment="1">
      <alignment horizontal="center" vertical="center"/>
    </xf>
    <xf numFmtId="0" fontId="3" fillId="0" borderId="6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0" fontId="8" fillId="0" borderId="3" xfId="8" applyFont="1" applyFill="1" applyBorder="1" applyAlignment="1">
      <alignment horizontal="left" vertical="center" wrapText="1" readingOrder="1"/>
    </xf>
    <xf numFmtId="0" fontId="3" fillId="0" borderId="8" xfId="0" applyFont="1" applyFill="1" applyBorder="1" applyAlignment="1">
      <alignment vertical="center" wrapText="1"/>
    </xf>
    <xf numFmtId="0" fontId="8" fillId="0" borderId="8" xfId="8" applyFont="1" applyFill="1" applyBorder="1" applyAlignment="1">
      <alignment horizontal="left" vertical="center" wrapText="1" readingOrder="1"/>
    </xf>
    <xf numFmtId="0" fontId="8" fillId="0" borderId="13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2" xfId="8" applyFont="1" applyFill="1" applyBorder="1" applyAlignment="1">
      <alignment horizontal="center" vertical="center"/>
    </xf>
    <xf numFmtId="0" fontId="3" fillId="0" borderId="0" xfId="8" applyFont="1" applyFill="1" applyBorder="1" applyAlignment="1">
      <alignment horizontal="center" vertical="center"/>
    </xf>
    <xf numFmtId="0" fontId="3" fillId="0" borderId="3" xfId="8" applyFont="1" applyFill="1" applyBorder="1" applyAlignment="1">
      <alignment horizontal="center" vertical="center"/>
    </xf>
    <xf numFmtId="0" fontId="3" fillId="0" borderId="0" xfId="8" applyFont="1" applyAlignment="1">
      <alignment horizontal="center" vertical="center" readingOrder="2"/>
    </xf>
    <xf numFmtId="0" fontId="2" fillId="0" borderId="0" xfId="8" applyFont="1" applyBorder="1" applyAlignment="1">
      <alignment horizontal="center" vertical="center" wrapText="1" readingOrder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3" xfId="8" applyFont="1" applyFill="1" applyBorder="1" applyAlignment="1">
      <alignment horizontal="left" vertical="center" wrapText="1" readingOrder="1"/>
    </xf>
    <xf numFmtId="0" fontId="8" fillId="0" borderId="5" xfId="8" applyFont="1" applyFill="1" applyBorder="1" applyAlignment="1">
      <alignment horizontal="left" vertical="center" wrapText="1"/>
    </xf>
    <xf numFmtId="0" fontId="8" fillId="0" borderId="22" xfId="8" applyFont="1" applyFill="1" applyBorder="1" applyAlignment="1">
      <alignment horizontal="left" vertical="center" wrapText="1"/>
    </xf>
    <xf numFmtId="0" fontId="6" fillId="0" borderId="0" xfId="8" applyFont="1" applyAlignment="1">
      <alignment horizontal="center" shrinkToFit="1" readingOrder="2"/>
    </xf>
    <xf numFmtId="0" fontId="3" fillId="3" borderId="2" xfId="8" applyFont="1" applyFill="1" applyBorder="1" applyAlignment="1">
      <alignment horizontal="center" vertical="center" readingOrder="2"/>
    </xf>
    <xf numFmtId="0" fontId="3" fillId="3" borderId="3" xfId="8" applyFont="1" applyFill="1" applyBorder="1" applyAlignment="1">
      <alignment horizontal="center" vertical="center" readingOrder="2"/>
    </xf>
    <xf numFmtId="0" fontId="8" fillId="3" borderId="0" xfId="8" applyFont="1" applyFill="1" applyBorder="1" applyAlignment="1">
      <alignment horizontal="center" vertical="center" readingOrder="2"/>
    </xf>
    <xf numFmtId="0" fontId="8" fillId="3" borderId="3" xfId="8" applyFont="1" applyFill="1" applyBorder="1" applyAlignment="1">
      <alignment horizontal="center" vertical="center" readingOrder="2"/>
    </xf>
    <xf numFmtId="0" fontId="2" fillId="0" borderId="2" xfId="0" applyFont="1" applyFill="1" applyBorder="1" applyAlignment="1">
      <alignment horizontal="center" vertical="center" readingOrder="2"/>
    </xf>
    <xf numFmtId="0" fontId="2" fillId="0" borderId="3" xfId="0" applyFont="1" applyFill="1" applyBorder="1" applyAlignment="1">
      <alignment horizontal="center" vertical="center" readingOrder="2"/>
    </xf>
    <xf numFmtId="0" fontId="3" fillId="0" borderId="7" xfId="0" applyFont="1" applyBorder="1" applyAlignment="1">
      <alignment horizontal="center" vertical="center"/>
    </xf>
    <xf numFmtId="0" fontId="8" fillId="0" borderId="7" xfId="8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 readingOrder="1"/>
    </xf>
    <xf numFmtId="0" fontId="6" fillId="0" borderId="0" xfId="0" applyFont="1" applyFill="1" applyBorder="1" applyAlignment="1">
      <alignment horizontal="center" vertical="center" wrapText="1" readingOrder="1"/>
    </xf>
    <xf numFmtId="0" fontId="6" fillId="0" borderId="3" xfId="0" applyFont="1" applyFill="1" applyBorder="1" applyAlignment="1">
      <alignment horizontal="center" vertical="center" wrapText="1" readingOrder="1"/>
    </xf>
    <xf numFmtId="0" fontId="3" fillId="3" borderId="13" xfId="8" applyFont="1" applyFill="1" applyBorder="1" applyAlignment="1">
      <alignment horizontal="center" vertical="center" wrapText="1" readingOrder="2"/>
    </xf>
    <xf numFmtId="0" fontId="3" fillId="3" borderId="3" xfId="8" applyFont="1" applyFill="1" applyBorder="1" applyAlignment="1">
      <alignment horizontal="center" vertical="center" wrapText="1" readingOrder="2"/>
    </xf>
    <xf numFmtId="0" fontId="3" fillId="3" borderId="7" xfId="8" applyFont="1" applyFill="1" applyBorder="1" applyAlignment="1">
      <alignment horizontal="center" vertical="center" readingOrder="2"/>
    </xf>
    <xf numFmtId="0" fontId="2" fillId="0" borderId="2" xfId="0" applyFont="1" applyFill="1" applyBorder="1" applyAlignment="1">
      <alignment horizontal="center" vertical="center" wrapText="1" readingOrder="1"/>
    </xf>
    <xf numFmtId="0" fontId="2" fillId="0" borderId="3" xfId="0" applyFont="1" applyFill="1" applyBorder="1" applyAlignment="1">
      <alignment horizontal="center" vertical="center" wrapText="1" readingOrder="1"/>
    </xf>
    <xf numFmtId="0" fontId="8" fillId="3" borderId="2" xfId="8" applyFont="1" applyFill="1" applyBorder="1" applyAlignment="1">
      <alignment horizontal="center" vertical="center" readingOrder="2"/>
    </xf>
    <xf numFmtId="0" fontId="8" fillId="3" borderId="6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vertical="center" wrapText="1"/>
    </xf>
    <xf numFmtId="0" fontId="8" fillId="3" borderId="0" xfId="0" applyFont="1" applyFill="1" applyBorder="1" applyAlignment="1">
      <alignment vertical="center" wrapText="1"/>
    </xf>
    <xf numFmtId="0" fontId="8" fillId="3" borderId="8" xfId="0" applyFont="1" applyFill="1" applyBorder="1" applyAlignment="1">
      <alignment vertical="center" wrapText="1"/>
    </xf>
    <xf numFmtId="0" fontId="8" fillId="3" borderId="6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 readingOrder="2"/>
    </xf>
    <xf numFmtId="0" fontId="6" fillId="0" borderId="6" xfId="0" applyFont="1" applyFill="1" applyBorder="1" applyAlignment="1">
      <alignment horizontal="center" readingOrder="2"/>
    </xf>
    <xf numFmtId="0" fontId="2" fillId="3" borderId="0" xfId="0" applyFont="1" applyFill="1" applyBorder="1" applyAlignment="1">
      <alignment horizontal="center" vertical="center" wrapText="1" readingOrder="1"/>
    </xf>
    <xf numFmtId="0" fontId="1" fillId="3" borderId="6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 wrapText="1" readingOrder="2"/>
    </xf>
    <xf numFmtId="0" fontId="6" fillId="0" borderId="0" xfId="0" applyFont="1" applyFill="1" applyBorder="1" applyAlignment="1">
      <alignment horizontal="center" vertical="center" wrapText="1" readingOrder="2"/>
    </xf>
    <xf numFmtId="0" fontId="6" fillId="0" borderId="8" xfId="0" applyFont="1" applyFill="1" applyBorder="1" applyAlignment="1">
      <alignment horizontal="center" vertical="center" wrapText="1" readingOrder="2"/>
    </xf>
    <xf numFmtId="0" fontId="6" fillId="0" borderId="13" xfId="0" applyFont="1" applyFill="1" applyBorder="1" applyAlignment="1">
      <alignment horizontal="center" vertical="center" wrapText="1" readingOrder="2"/>
    </xf>
    <xf numFmtId="0" fontId="6" fillId="3" borderId="6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2" fillId="3" borderId="1" xfId="8" applyFont="1" applyFill="1" applyBorder="1" applyAlignment="1">
      <alignment horizontal="left" vertical="center" wrapText="1" readingOrder="1"/>
    </xf>
    <xf numFmtId="0" fontId="8" fillId="3" borderId="22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 shrinkToFit="1" readingOrder="2"/>
    </xf>
    <xf numFmtId="0" fontId="6" fillId="0" borderId="0" xfId="0" applyFont="1" applyFill="1" applyBorder="1" applyAlignment="1">
      <alignment horizontal="center" vertical="center" wrapText="1" shrinkToFit="1" readingOrder="2"/>
    </xf>
    <xf numFmtId="0" fontId="6" fillId="0" borderId="8" xfId="0" applyFont="1" applyFill="1" applyBorder="1" applyAlignment="1">
      <alignment horizontal="center" vertical="center" wrapText="1" shrinkToFit="1" readingOrder="2"/>
    </xf>
    <xf numFmtId="0" fontId="8" fillId="3" borderId="1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center" vertical="center" wrapText="1" readingOrder="1"/>
    </xf>
    <xf numFmtId="0" fontId="3" fillId="3" borderId="0" xfId="0" applyFont="1" applyFill="1" applyBorder="1" applyAlignment="1">
      <alignment horizontal="center" vertical="center" wrapText="1" readingOrder="1"/>
    </xf>
    <xf numFmtId="0" fontId="3" fillId="3" borderId="3" xfId="0" applyFont="1" applyFill="1" applyBorder="1" applyAlignment="1">
      <alignment horizontal="center" vertical="center" wrapText="1" readingOrder="1"/>
    </xf>
    <xf numFmtId="0" fontId="6" fillId="3" borderId="2" xfId="0" applyFont="1" applyFill="1" applyBorder="1" applyAlignment="1">
      <alignment horizontal="center" vertical="center" wrapText="1" readingOrder="1"/>
    </xf>
    <xf numFmtId="0" fontId="6" fillId="3" borderId="0" xfId="0" applyFont="1" applyFill="1" applyBorder="1" applyAlignment="1">
      <alignment horizontal="center" vertical="center" wrapText="1" readingOrder="1"/>
    </xf>
    <xf numFmtId="0" fontId="6" fillId="3" borderId="3" xfId="0" applyFont="1" applyFill="1" applyBorder="1" applyAlignment="1">
      <alignment horizontal="center" vertical="center" wrapText="1" readingOrder="1"/>
    </xf>
    <xf numFmtId="0" fontId="6" fillId="0" borderId="5" xfId="0" applyFont="1" applyFill="1" applyBorder="1" applyAlignment="1">
      <alignment horizontal="center" vertical="center" wrapText="1" shrinkToFit="1" readingOrder="2"/>
    </xf>
    <xf numFmtId="0" fontId="6" fillId="0" borderId="22" xfId="0" applyFont="1" applyFill="1" applyBorder="1" applyAlignment="1">
      <alignment horizontal="center" vertical="center" wrapText="1" readingOrder="2"/>
    </xf>
    <xf numFmtId="0" fontId="6" fillId="0" borderId="22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 shrinkToFit="1" readingOrder="2"/>
    </xf>
    <xf numFmtId="0" fontId="6" fillId="0" borderId="5" xfId="0" applyFont="1" applyFill="1" applyBorder="1" applyAlignment="1">
      <alignment horizontal="right" vertical="center" wrapText="1"/>
    </xf>
    <xf numFmtId="0" fontId="8" fillId="3" borderId="13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 wrapText="1" readingOrder="2"/>
    </xf>
    <xf numFmtId="0" fontId="0" fillId="3" borderId="13" xfId="0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8" fillId="3" borderId="16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 wrapText="1" shrinkToFit="1" readingOrder="2"/>
    </xf>
    <xf numFmtId="0" fontId="0" fillId="3" borderId="0" xfId="0" applyFill="1" applyBorder="1" applyAlignment="1">
      <alignment horizontal="center" vertical="center"/>
    </xf>
    <xf numFmtId="0" fontId="2" fillId="0" borderId="2" xfId="0" applyFont="1" applyBorder="1" applyAlignment="1">
      <alignment horizontal="right" readingOrder="1"/>
    </xf>
    <xf numFmtId="0" fontId="2" fillId="0" borderId="0" xfId="0" applyFont="1" applyFill="1" applyBorder="1" applyAlignment="1">
      <alignment horizontal="center" vertical="center" wrapText="1" readingOrder="2"/>
    </xf>
    <xf numFmtId="0" fontId="6" fillId="0" borderId="2" xfId="0" applyFont="1" applyFill="1" applyBorder="1" applyAlignment="1">
      <alignment horizontal="center" vertical="center" readingOrder="2"/>
    </xf>
    <xf numFmtId="0" fontId="6" fillId="0" borderId="0" xfId="0" applyFont="1" applyFill="1" applyBorder="1" applyAlignment="1">
      <alignment horizontal="center" vertical="center" readingOrder="2"/>
    </xf>
    <xf numFmtId="0" fontId="6" fillId="0" borderId="3" xfId="0" applyFont="1" applyFill="1" applyBorder="1" applyAlignment="1">
      <alignment horizontal="center" vertical="center" readingOrder="2"/>
    </xf>
    <xf numFmtId="0" fontId="3" fillId="0" borderId="3" xfId="0" applyFont="1" applyFill="1" applyBorder="1" applyAlignment="1">
      <alignment horizontal="center" vertical="center" wrapText="1" readingOrder="2"/>
    </xf>
    <xf numFmtId="0" fontId="8" fillId="0" borderId="4" xfId="0" applyFont="1" applyBorder="1" applyAlignment="1">
      <alignment horizontal="center" vertical="center" wrapText="1" readingOrder="1"/>
    </xf>
    <xf numFmtId="0" fontId="8" fillId="0" borderId="5" xfId="0" applyFont="1" applyBorder="1" applyAlignment="1">
      <alignment horizontal="center" vertical="center" wrapText="1" readingOrder="1"/>
    </xf>
    <xf numFmtId="0" fontId="8" fillId="0" borderId="22" xfId="0" applyFont="1" applyBorder="1" applyAlignment="1">
      <alignment horizontal="center" vertical="center" wrapText="1" readingOrder="1"/>
    </xf>
    <xf numFmtId="0" fontId="8" fillId="0" borderId="5" xfId="0" applyFont="1" applyBorder="1" applyAlignment="1">
      <alignment horizontal="left" vertical="center" wrapText="1" readingOrder="1"/>
    </xf>
    <xf numFmtId="0" fontId="3" fillId="0" borderId="6" xfId="0" applyFont="1" applyFill="1" applyBorder="1" applyAlignment="1">
      <alignment horizontal="right" vertical="center" readingOrder="2"/>
    </xf>
    <xf numFmtId="0" fontId="3" fillId="0" borderId="8" xfId="0" applyFont="1" applyFill="1" applyBorder="1" applyAlignment="1">
      <alignment horizontal="right" vertical="center" readingOrder="2"/>
    </xf>
    <xf numFmtId="0" fontId="8" fillId="2" borderId="6" xfId="0" applyFont="1" applyFill="1" applyBorder="1" applyAlignment="1">
      <alignment horizontal="left" vertical="center" wrapText="1" readingOrder="2"/>
    </xf>
    <xf numFmtId="0" fontId="8" fillId="2" borderId="8" xfId="0" applyFont="1" applyFill="1" applyBorder="1" applyAlignment="1">
      <alignment horizontal="left" vertical="center" wrapText="1" readingOrder="2"/>
    </xf>
    <xf numFmtId="0" fontId="3" fillId="0" borderId="5" xfId="7" applyFont="1" applyBorder="1" applyAlignment="1">
      <alignment horizontal="left" vertical="center" wrapText="1" readingOrder="1"/>
    </xf>
    <xf numFmtId="0" fontId="3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right" readingOrder="2"/>
    </xf>
    <xf numFmtId="0" fontId="3" fillId="0" borderId="10" xfId="0" applyFont="1" applyFill="1" applyBorder="1" applyAlignment="1">
      <alignment horizontal="center" vertical="center" readingOrder="2"/>
    </xf>
    <xf numFmtId="0" fontId="3" fillId="0" borderId="11" xfId="0" applyFont="1" applyFill="1" applyBorder="1" applyAlignment="1">
      <alignment horizontal="center" vertical="center" readingOrder="2"/>
    </xf>
    <xf numFmtId="0" fontId="3" fillId="0" borderId="18" xfId="0" applyFont="1" applyFill="1" applyBorder="1" applyAlignment="1">
      <alignment horizontal="center" vertical="center" readingOrder="2"/>
    </xf>
    <xf numFmtId="0" fontId="8" fillId="0" borderId="6" xfId="0" applyFont="1" applyBorder="1" applyAlignment="1">
      <alignment horizontal="center" vertical="center" wrapText="1" readingOrder="1"/>
    </xf>
    <xf numFmtId="0" fontId="3" fillId="0" borderId="1" xfId="0" applyFont="1" applyFill="1" applyBorder="1" applyAlignment="1">
      <alignment horizontal="center" vertical="center" wrapText="1" shrinkToFit="1" readingOrder="2"/>
    </xf>
    <xf numFmtId="0" fontId="8" fillId="0" borderId="1" xfId="0" applyFont="1" applyFill="1" applyBorder="1" applyAlignment="1">
      <alignment horizontal="center" vertical="center" wrapText="1" readingOrder="1"/>
    </xf>
    <xf numFmtId="0" fontId="8" fillId="0" borderId="5" xfId="0" applyFont="1" applyFill="1" applyBorder="1" applyAlignment="1">
      <alignment horizontal="center" vertical="center" readingOrder="2"/>
    </xf>
    <xf numFmtId="0" fontId="8" fillId="0" borderId="5" xfId="0" applyFont="1" applyFill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center" vertical="center" wrapText="1" readingOrder="1"/>
    </xf>
    <xf numFmtId="0" fontId="8" fillId="0" borderId="8" xfId="0" applyFont="1" applyBorder="1" applyAlignment="1">
      <alignment horizontal="center" vertical="center" wrapText="1" readingOrder="1"/>
    </xf>
    <xf numFmtId="0" fontId="8" fillId="0" borderId="7" xfId="0" applyFont="1" applyBorder="1" applyAlignment="1">
      <alignment horizontal="center" vertical="center" wrapText="1" readingOrder="1"/>
    </xf>
    <xf numFmtId="0" fontId="8" fillId="2" borderId="5" xfId="0" applyFont="1" applyFill="1" applyBorder="1" applyAlignment="1">
      <alignment horizontal="center" vertical="center" wrapText="1" readingOrder="1"/>
    </xf>
    <xf numFmtId="0" fontId="8" fillId="0" borderId="13" xfId="0" applyFont="1" applyBorder="1" applyAlignment="1">
      <alignment horizontal="center" vertical="center" wrapText="1" readingOrder="1"/>
    </xf>
    <xf numFmtId="0" fontId="2" fillId="0" borderId="1" xfId="0" applyFont="1" applyFill="1" applyBorder="1" applyAlignment="1">
      <alignment horizontal="right" vertical="center" readingOrder="2"/>
    </xf>
    <xf numFmtId="0" fontId="8" fillId="0" borderId="1" xfId="0" applyFont="1" applyBorder="1" applyAlignment="1">
      <alignment horizontal="center" vertical="center" wrapText="1" readingOrder="1"/>
    </xf>
    <xf numFmtId="0" fontId="0" fillId="0" borderId="5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 readingOrder="2"/>
    </xf>
    <xf numFmtId="0" fontId="3" fillId="0" borderId="7" xfId="0" applyFont="1" applyFill="1" applyBorder="1" applyAlignment="1">
      <alignment horizontal="center" vertical="center" shrinkToFit="1" readingOrder="2"/>
    </xf>
    <xf numFmtId="0" fontId="8" fillId="0" borderId="9" xfId="0" applyFont="1" applyBorder="1" applyAlignment="1">
      <alignment horizontal="center" vertical="center" wrapText="1" readingOrder="1"/>
    </xf>
    <xf numFmtId="0" fontId="3" fillId="0" borderId="6" xfId="0" applyFont="1" applyFill="1" applyBorder="1" applyAlignment="1">
      <alignment horizontal="center" vertical="center" shrinkToFit="1" readingOrder="2"/>
    </xf>
    <xf numFmtId="0" fontId="3" fillId="0" borderId="0" xfId="7" applyFont="1" applyBorder="1" applyAlignment="1">
      <alignment horizontal="center" readingOrder="2"/>
    </xf>
    <xf numFmtId="0" fontId="3" fillId="3" borderId="2" xfId="7" applyFont="1" applyFill="1" applyBorder="1" applyAlignment="1">
      <alignment horizontal="center" vertical="center" readingOrder="2"/>
    </xf>
    <xf numFmtId="0" fontId="3" fillId="3" borderId="0" xfId="7" applyFont="1" applyFill="1" applyBorder="1" applyAlignment="1">
      <alignment horizontal="center" vertical="center" readingOrder="2"/>
    </xf>
    <xf numFmtId="0" fontId="3" fillId="3" borderId="3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horizontal="center" vertical="center" readingOrder="2"/>
    </xf>
    <xf numFmtId="0" fontId="8" fillId="0" borderId="9" xfId="7" applyFont="1" applyBorder="1" applyAlignment="1">
      <alignment horizontal="center" vertical="center" wrapText="1" readingOrder="1"/>
    </xf>
    <xf numFmtId="0" fontId="3" fillId="3" borderId="7" xfId="7" applyFont="1" applyFill="1" applyBorder="1" applyAlignment="1">
      <alignment horizontal="center" vertical="center" readingOrder="2"/>
    </xf>
    <xf numFmtId="0" fontId="8" fillId="3" borderId="7" xfId="7" applyFont="1" applyFill="1" applyBorder="1" applyAlignment="1">
      <alignment horizontal="center" vertical="center" wrapText="1" readingOrder="1"/>
    </xf>
    <xf numFmtId="0" fontId="3" fillId="3" borderId="5" xfId="7" applyFont="1" applyFill="1" applyBorder="1" applyAlignment="1">
      <alignment horizontal="right" vertical="center" readingOrder="2"/>
    </xf>
    <xf numFmtId="0" fontId="3" fillId="3" borderId="5" xfId="7" applyFont="1" applyFill="1" applyBorder="1" applyAlignment="1">
      <alignment horizontal="center" vertical="center" wrapText="1" readingOrder="2"/>
    </xf>
    <xf numFmtId="0" fontId="3" fillId="3" borderId="2" xfId="7" applyFont="1" applyFill="1" applyBorder="1" applyAlignment="1">
      <alignment horizontal="center" readingOrder="2"/>
    </xf>
    <xf numFmtId="0" fontId="3" fillId="3" borderId="22" xfId="7" applyFont="1" applyFill="1" applyBorder="1" applyAlignment="1">
      <alignment horizontal="center" vertical="center" readingOrder="2"/>
    </xf>
    <xf numFmtId="0" fontId="3" fillId="3" borderId="1" xfId="7" applyFont="1" applyFill="1" applyBorder="1" applyAlignment="1">
      <alignment horizontal="right" vertical="center" readingOrder="2"/>
    </xf>
    <xf numFmtId="0" fontId="3" fillId="3" borderId="1" xfId="7" applyFont="1" applyFill="1" applyBorder="1" applyAlignment="1">
      <alignment horizontal="left" vertical="center" wrapText="1" readingOrder="1"/>
    </xf>
    <xf numFmtId="0" fontId="12" fillId="0" borderId="5" xfId="7" applyFont="1" applyBorder="1" applyAlignment="1">
      <alignment horizontal="center" vertical="center" wrapText="1" readingOrder="2"/>
    </xf>
    <xf numFmtId="0" fontId="8" fillId="0" borderId="6" xfId="7" applyFont="1" applyFill="1" applyBorder="1" applyAlignment="1">
      <alignment horizontal="left" vertical="center" wrapText="1" readingOrder="1"/>
    </xf>
    <xf numFmtId="0" fontId="3" fillId="3" borderId="6" xfId="7" applyFont="1" applyFill="1" applyBorder="1" applyAlignment="1">
      <alignment horizontal="center" vertical="center" readingOrder="2"/>
    </xf>
    <xf numFmtId="0" fontId="3" fillId="3" borderId="5" xfId="7" applyFont="1" applyFill="1" applyBorder="1" applyAlignment="1">
      <alignment vertical="center" wrapText="1" readingOrder="2"/>
    </xf>
    <xf numFmtId="0" fontId="3" fillId="3" borderId="8" xfId="7" applyFont="1" applyFill="1" applyBorder="1" applyAlignment="1">
      <alignment horizontal="center" vertical="center" readingOrder="2"/>
    </xf>
    <xf numFmtId="0" fontId="3" fillId="3" borderId="6" xfId="7" applyFont="1" applyFill="1" applyBorder="1" applyAlignment="1">
      <alignment horizontal="center" vertical="center" shrinkToFit="1" readingOrder="2"/>
    </xf>
    <xf numFmtId="0" fontId="3" fillId="3" borderId="0" xfId="7" applyFont="1" applyFill="1" applyBorder="1" applyAlignment="1">
      <alignment horizontal="center" vertical="center" shrinkToFit="1" readingOrder="2"/>
    </xf>
    <xf numFmtId="0" fontId="3" fillId="3" borderId="8" xfId="7" applyFont="1" applyFill="1" applyBorder="1" applyAlignment="1">
      <alignment horizontal="center" vertical="center" shrinkToFit="1" readingOrder="2"/>
    </xf>
    <xf numFmtId="0" fontId="3" fillId="3" borderId="6" xfId="7" applyFont="1" applyFill="1" applyBorder="1" applyAlignment="1">
      <alignment horizontal="center" vertical="center" wrapText="1" readingOrder="1"/>
    </xf>
    <xf numFmtId="0" fontId="3" fillId="3" borderId="0" xfId="7" applyFont="1" applyFill="1" applyBorder="1" applyAlignment="1">
      <alignment horizontal="center" vertical="center" wrapText="1" readingOrder="1"/>
    </xf>
    <xf numFmtId="0" fontId="3" fillId="3" borderId="8" xfId="7" applyFont="1" applyFill="1" applyBorder="1" applyAlignment="1">
      <alignment horizontal="center" vertical="center" wrapText="1" readingOrder="1"/>
    </xf>
    <xf numFmtId="0" fontId="8" fillId="3" borderId="5" xfId="7" applyFont="1" applyFill="1" applyBorder="1" applyAlignment="1">
      <alignment horizontal="center" vertical="center" wrapText="1" readingOrder="1"/>
    </xf>
    <xf numFmtId="0" fontId="3" fillId="3" borderId="5" xfId="7" applyFont="1" applyFill="1" applyBorder="1" applyAlignment="1">
      <alignment horizontal="center" vertical="center" shrinkToFit="1" readingOrder="2"/>
    </xf>
    <xf numFmtId="0" fontId="3" fillId="3" borderId="4" xfId="7" applyFont="1" applyFill="1" applyBorder="1" applyAlignment="1">
      <alignment horizontal="center" vertical="center" readingOrder="2"/>
    </xf>
    <xf numFmtId="0" fontId="2" fillId="0" borderId="0" xfId="7" applyFont="1" applyBorder="1" applyAlignment="1">
      <alignment horizontal="center" shrinkToFit="1" readingOrder="2"/>
    </xf>
    <xf numFmtId="0" fontId="2" fillId="3" borderId="0" xfId="7" applyFont="1" applyFill="1" applyBorder="1" applyAlignment="1">
      <alignment horizontal="center" vertical="center" wrapText="1" readingOrder="1"/>
    </xf>
    <xf numFmtId="0" fontId="2" fillId="3" borderId="1" xfId="7" applyFont="1" applyFill="1" applyBorder="1" applyAlignment="1">
      <alignment horizontal="left" vertical="center" wrapText="1" readingOrder="1"/>
    </xf>
    <xf numFmtId="0" fontId="2" fillId="0" borderId="0" xfId="7" applyFont="1" applyBorder="1" applyAlignment="1">
      <alignment horizontal="center" vertical="center" wrapText="1" shrinkToFit="1" readingOrder="2"/>
    </xf>
    <xf numFmtId="0" fontId="3" fillId="3" borderId="13" xfId="7" applyFont="1" applyFill="1" applyBorder="1" applyAlignment="1">
      <alignment horizontal="center" vertical="center" shrinkToFit="1" readingOrder="2"/>
    </xf>
    <xf numFmtId="0" fontId="3" fillId="0" borderId="42" xfId="7" applyFont="1" applyFill="1" applyBorder="1" applyAlignment="1">
      <alignment horizontal="center" vertical="center" readingOrder="2"/>
    </xf>
    <xf numFmtId="0" fontId="3" fillId="0" borderId="43" xfId="7" applyFont="1" applyFill="1" applyBorder="1" applyAlignment="1">
      <alignment horizontal="center" vertical="center" readingOrder="2"/>
    </xf>
    <xf numFmtId="0" fontId="3" fillId="0" borderId="44" xfId="7" applyFont="1" applyFill="1" applyBorder="1" applyAlignment="1">
      <alignment horizontal="center" vertical="center" readingOrder="2"/>
    </xf>
    <xf numFmtId="0" fontId="3" fillId="3" borderId="9" xfId="7" applyFont="1" applyFill="1" applyBorder="1" applyAlignment="1">
      <alignment horizontal="center" vertical="center" readingOrder="2"/>
    </xf>
    <xf numFmtId="0" fontId="8" fillId="3" borderId="8" xfId="7" applyFont="1" applyFill="1" applyBorder="1" applyAlignment="1">
      <alignment horizontal="center" vertical="center" wrapText="1" shrinkToFit="1" readingOrder="2"/>
    </xf>
    <xf numFmtId="0" fontId="8" fillId="3" borderId="5" xfId="7" applyFont="1" applyFill="1" applyBorder="1" applyAlignment="1">
      <alignment horizontal="center" vertical="center" wrapText="1" shrinkToFit="1" readingOrder="2"/>
    </xf>
    <xf numFmtId="0" fontId="8" fillId="0" borderId="8" xfId="7" applyFont="1" applyBorder="1" applyAlignment="1">
      <alignment horizontal="left" vertical="center" wrapText="1" readingOrder="1"/>
    </xf>
    <xf numFmtId="0" fontId="8" fillId="0" borderId="5" xfId="7" applyFont="1" applyFill="1" applyBorder="1" applyAlignment="1">
      <alignment vertical="center" wrapText="1" readingOrder="1"/>
    </xf>
    <xf numFmtId="0" fontId="12" fillId="0" borderId="1" xfId="8" applyFont="1" applyBorder="1" applyAlignment="1">
      <alignment horizontal="center" readingOrder="2"/>
    </xf>
    <xf numFmtId="0" fontId="2" fillId="3" borderId="0" xfId="8" applyFont="1" applyFill="1" applyBorder="1" applyAlignment="1">
      <alignment horizontal="center" shrinkToFit="1" readingOrder="2"/>
    </xf>
    <xf numFmtId="0" fontId="2" fillId="0" borderId="0" xfId="8" applyFont="1" applyAlignment="1">
      <alignment horizontal="center" vertical="center" wrapText="1" readingOrder="1"/>
    </xf>
    <xf numFmtId="0" fontId="3" fillId="3" borderId="45" xfId="8" applyFont="1" applyFill="1" applyBorder="1" applyAlignment="1">
      <alignment horizontal="center" vertical="center" readingOrder="2"/>
    </xf>
    <xf numFmtId="0" fontId="3" fillId="3" borderId="29" xfId="8" applyFont="1" applyFill="1" applyBorder="1" applyAlignment="1">
      <alignment horizontal="center" vertical="center" readingOrder="2"/>
    </xf>
    <xf numFmtId="0" fontId="3" fillId="3" borderId="40" xfId="8" applyFont="1" applyFill="1" applyBorder="1" applyAlignment="1">
      <alignment horizontal="center" vertical="center" readingOrder="2"/>
    </xf>
    <xf numFmtId="0" fontId="8" fillId="3" borderId="6" xfId="8" applyFont="1" applyFill="1" applyBorder="1" applyAlignment="1">
      <alignment horizontal="center" vertical="center" wrapText="1" readingOrder="1"/>
    </xf>
    <xf numFmtId="0" fontId="2" fillId="3" borderId="1" xfId="8" applyFont="1" applyFill="1" applyBorder="1" applyAlignment="1">
      <alignment horizontal="right" vertical="center" readingOrder="2"/>
    </xf>
    <xf numFmtId="0" fontId="2" fillId="3" borderId="1" xfId="8" applyFont="1" applyFill="1" applyBorder="1" applyAlignment="1">
      <alignment horizontal="left" vertical="center" readingOrder="1"/>
    </xf>
    <xf numFmtId="0" fontId="8" fillId="3" borderId="1" xfId="8" applyFont="1" applyFill="1" applyBorder="1" applyAlignment="1">
      <alignment horizontal="center" vertical="center" wrapText="1" readingOrder="1"/>
    </xf>
    <xf numFmtId="0" fontId="3" fillId="3" borderId="5" xfId="8" applyFont="1" applyFill="1" applyBorder="1" applyAlignment="1">
      <alignment horizontal="right" vertical="center" readingOrder="2"/>
    </xf>
    <xf numFmtId="0" fontId="3" fillId="3" borderId="9" xfId="8" applyFont="1" applyFill="1" applyBorder="1" applyAlignment="1">
      <alignment horizontal="center" vertical="center" wrapText="1" readingOrder="2"/>
    </xf>
    <xf numFmtId="0" fontId="8" fillId="3" borderId="9" xfId="8" applyFont="1" applyFill="1" applyBorder="1" applyAlignment="1">
      <alignment horizontal="center" vertical="center" wrapText="1" readingOrder="1"/>
    </xf>
    <xf numFmtId="0" fontId="8" fillId="3" borderId="5" xfId="0" applyFont="1" applyFill="1" applyBorder="1" applyAlignment="1">
      <alignment horizontal="left" vertical="center" wrapText="1" readingOrder="1"/>
    </xf>
    <xf numFmtId="0" fontId="3" fillId="3" borderId="4" xfId="8" applyFont="1" applyFill="1" applyBorder="1" applyAlignment="1">
      <alignment horizontal="center" vertical="center" wrapText="1" readingOrder="2"/>
    </xf>
    <xf numFmtId="0" fontId="8" fillId="0" borderId="4" xfId="8" applyFont="1" applyBorder="1" applyAlignment="1">
      <alignment horizontal="left" vertical="center" wrapText="1" readingOrder="1"/>
    </xf>
    <xf numFmtId="0" fontId="3" fillId="3" borderId="8" xfId="8" applyFont="1" applyFill="1" applyBorder="1" applyAlignment="1">
      <alignment horizontal="center" vertical="center" wrapText="1" readingOrder="2"/>
    </xf>
    <xf numFmtId="0" fontId="3" fillId="0" borderId="0" xfId="8" applyFont="1" applyBorder="1" applyAlignment="1">
      <alignment horizontal="center" vertical="center" wrapText="1"/>
    </xf>
    <xf numFmtId="0" fontId="3" fillId="0" borderId="0" xfId="7" applyFont="1" applyFill="1" applyBorder="1" applyAlignment="1">
      <alignment horizontal="center" vertical="center" wrapText="1"/>
    </xf>
    <xf numFmtId="0" fontId="8" fillId="3" borderId="5" xfId="8" applyFont="1" applyFill="1" applyBorder="1" applyAlignment="1">
      <alignment horizontal="center" vertical="center" readingOrder="2"/>
    </xf>
    <xf numFmtId="0" fontId="2" fillId="3" borderId="2" xfId="8" applyFont="1" applyFill="1" applyBorder="1" applyAlignment="1">
      <alignment horizontal="center" vertical="center" wrapText="1" readingOrder="2"/>
    </xf>
    <xf numFmtId="0" fontId="2" fillId="3" borderId="3" xfId="8" applyFont="1" applyFill="1" applyBorder="1" applyAlignment="1">
      <alignment horizontal="center" vertical="center" wrapText="1" readingOrder="2"/>
    </xf>
    <xf numFmtId="0" fontId="2" fillId="3" borderId="2" xfId="8" applyFont="1" applyFill="1" applyBorder="1" applyAlignment="1">
      <alignment horizontal="center" readingOrder="2"/>
    </xf>
    <xf numFmtId="0" fontId="8" fillId="0" borderId="2" xfId="8" applyFont="1" applyFill="1" applyBorder="1" applyAlignment="1">
      <alignment horizontal="left" vertical="center" wrapText="1" readingOrder="1"/>
    </xf>
    <xf numFmtId="0" fontId="8" fillId="0" borderId="0" xfId="8" applyFont="1" applyFill="1" applyBorder="1" applyAlignment="1">
      <alignment horizontal="left" vertical="center" wrapText="1" readingOrder="1"/>
    </xf>
    <xf numFmtId="0" fontId="8" fillId="0" borderId="2" xfId="8" applyFont="1" applyFill="1" applyBorder="1" applyAlignment="1">
      <alignment horizontal="center" vertical="center" wrapText="1" readingOrder="1"/>
    </xf>
    <xf numFmtId="0" fontId="8" fillId="3" borderId="6" xfId="8" applyFont="1" applyFill="1" applyBorder="1" applyAlignment="1">
      <alignment vertical="center" wrapText="1" readingOrder="1"/>
    </xf>
    <xf numFmtId="0" fontId="8" fillId="3" borderId="22" xfId="8" applyFont="1" applyFill="1" applyBorder="1" applyAlignment="1">
      <alignment horizontal="center" vertical="center" wrapText="1" readingOrder="1"/>
    </xf>
    <xf numFmtId="0" fontId="0" fillId="0" borderId="0" xfId="0"/>
    <xf numFmtId="0" fontId="0" fillId="0" borderId="3" xfId="0" applyBorder="1"/>
    <xf numFmtId="0" fontId="8" fillId="2" borderId="4" xfId="8" applyFont="1" applyFill="1" applyBorder="1" applyAlignment="1">
      <alignment horizontal="center" vertical="center" wrapText="1" readingOrder="1"/>
    </xf>
    <xf numFmtId="0" fontId="3" fillId="3" borderId="2" xfId="8" applyFont="1" applyFill="1" applyBorder="1" applyAlignment="1">
      <alignment horizontal="center" readingOrder="2"/>
    </xf>
    <xf numFmtId="0" fontId="3" fillId="3" borderId="7" xfId="8" applyFont="1" applyFill="1" applyBorder="1" applyAlignment="1">
      <alignment horizontal="center" vertical="center" wrapText="1" readingOrder="2"/>
    </xf>
    <xf numFmtId="0" fontId="8" fillId="3" borderId="7" xfId="8" applyFont="1" applyFill="1" applyBorder="1" applyAlignment="1">
      <alignment horizontal="center" vertical="center" wrapText="1" readingOrder="1"/>
    </xf>
    <xf numFmtId="0" fontId="8" fillId="0" borderId="9" xfId="8" applyFont="1" applyBorder="1" applyAlignment="1">
      <alignment horizontal="center" vertical="center" wrapText="1" readingOrder="1"/>
    </xf>
    <xf numFmtId="0" fontId="8" fillId="0" borderId="22" xfId="8" applyFont="1" applyBorder="1" applyAlignment="1">
      <alignment horizontal="center" vertical="center" wrapText="1" readingOrder="1"/>
    </xf>
    <xf numFmtId="0" fontId="8" fillId="0" borderId="45" xfId="8" applyFont="1" applyFill="1" applyBorder="1" applyAlignment="1">
      <alignment horizontal="center" vertical="center" wrapText="1" readingOrder="1"/>
    </xf>
    <xf numFmtId="0" fontId="8" fillId="0" borderId="29" xfId="8" applyFont="1" applyFill="1" applyBorder="1" applyAlignment="1">
      <alignment horizontal="center" vertical="center" wrapText="1" readingOrder="1"/>
    </xf>
    <xf numFmtId="0" fontId="8" fillId="0" borderId="40" xfId="8" applyFont="1" applyFill="1" applyBorder="1" applyAlignment="1">
      <alignment horizontal="center" vertical="center" wrapText="1" readingOrder="1"/>
    </xf>
    <xf numFmtId="0" fontId="3" fillId="3" borderId="45" xfId="8" applyFont="1" applyFill="1" applyBorder="1" applyAlignment="1">
      <alignment horizontal="center" vertical="center" wrapText="1" readingOrder="2"/>
    </xf>
    <xf numFmtId="0" fontId="3" fillId="3" borderId="29" xfId="8" applyFont="1" applyFill="1" applyBorder="1" applyAlignment="1">
      <alignment horizontal="center" vertical="center" wrapText="1" readingOrder="2"/>
    </xf>
    <xf numFmtId="0" fontId="3" fillId="3" borderId="40" xfId="8" applyFont="1" applyFill="1" applyBorder="1" applyAlignment="1">
      <alignment horizontal="center" vertical="center" wrapText="1" readingOrder="2"/>
    </xf>
    <xf numFmtId="0" fontId="3" fillId="3" borderId="2" xfId="8" applyFont="1" applyFill="1" applyBorder="1" applyAlignment="1">
      <alignment horizontal="center" vertical="center" wrapText="1" readingOrder="2"/>
    </xf>
    <xf numFmtId="0" fontId="3" fillId="0" borderId="5" xfId="8" applyFont="1" applyFill="1" applyBorder="1" applyAlignment="1">
      <alignment horizontal="center" vertical="center" wrapText="1" readingOrder="1"/>
    </xf>
    <xf numFmtId="0" fontId="2" fillId="0" borderId="0" xfId="8" applyFont="1" applyAlignment="1">
      <alignment horizontal="center" vertical="center" wrapText="1" readingOrder="2"/>
    </xf>
    <xf numFmtId="0" fontId="2" fillId="0" borderId="0" xfId="7" applyFont="1" applyFill="1" applyBorder="1" applyAlignment="1">
      <alignment horizontal="center" shrinkToFit="1" readingOrder="2"/>
    </xf>
    <xf numFmtId="0" fontId="2" fillId="0" borderId="0" xfId="7" applyFont="1" applyFill="1" applyBorder="1" applyAlignment="1">
      <alignment horizontal="center" vertical="center" wrapText="1" shrinkToFit="1" readingOrder="2"/>
    </xf>
    <xf numFmtId="0" fontId="2" fillId="0" borderId="2" xfId="7" applyFont="1" applyFill="1" applyBorder="1" applyAlignment="1">
      <alignment horizontal="center" vertical="center" wrapText="1" readingOrder="1"/>
    </xf>
    <xf numFmtId="0" fontId="2" fillId="0" borderId="3" xfId="7" applyFont="1" applyFill="1" applyBorder="1" applyAlignment="1">
      <alignment horizontal="center" vertical="center" wrapText="1" readingOrder="1"/>
    </xf>
    <xf numFmtId="0" fontId="2" fillId="0" borderId="1" xfId="7" applyFont="1" applyFill="1" applyBorder="1" applyAlignment="1">
      <alignment horizontal="left" vertical="center" wrapText="1"/>
    </xf>
    <xf numFmtId="0" fontId="3" fillId="0" borderId="9" xfId="7" applyFont="1" applyFill="1" applyBorder="1" applyAlignment="1">
      <alignment horizontal="center" vertical="center" readingOrder="2"/>
    </xf>
    <xf numFmtId="0" fontId="8" fillId="0" borderId="9" xfId="7" applyFont="1" applyFill="1" applyBorder="1" applyAlignment="1">
      <alignment horizontal="center" vertical="center" wrapText="1" readingOrder="1"/>
    </xf>
    <xf numFmtId="0" fontId="3" fillId="0" borderId="1" xfId="7" applyFont="1" applyFill="1" applyBorder="1" applyAlignment="1">
      <alignment horizontal="center" vertical="center" readingOrder="2"/>
    </xf>
    <xf numFmtId="0" fontId="8" fillId="0" borderId="1" xfId="7" applyFont="1" applyFill="1" applyBorder="1" applyAlignment="1">
      <alignment horizontal="center" vertical="center" wrapText="1" readingOrder="1"/>
    </xf>
    <xf numFmtId="0" fontId="3" fillId="0" borderId="5" xfId="7" applyFont="1" applyFill="1" applyBorder="1" applyAlignment="1">
      <alignment horizontal="right" vertical="center" readingOrder="2"/>
    </xf>
    <xf numFmtId="0" fontId="3" fillId="0" borderId="4" xfId="7" applyFont="1" applyFill="1" applyBorder="1" applyAlignment="1">
      <alignment horizontal="center" vertical="center" readingOrder="2"/>
    </xf>
    <xf numFmtId="0" fontId="3" fillId="0" borderId="7" xfId="7" applyFont="1" applyFill="1" applyBorder="1" applyAlignment="1">
      <alignment horizontal="center" vertical="center" readingOrder="2"/>
    </xf>
    <xf numFmtId="0" fontId="2" fillId="0" borderId="0" xfId="8" applyFont="1" applyBorder="1" applyAlignment="1">
      <alignment horizontal="center" shrinkToFit="1" readingOrder="2"/>
    </xf>
    <xf numFmtId="0" fontId="2" fillId="0" borderId="1" xfId="8" applyFont="1" applyBorder="1" applyAlignment="1">
      <alignment horizontal="left" readingOrder="1"/>
    </xf>
    <xf numFmtId="0" fontId="1" fillId="0" borderId="5" xfId="8" applyBorder="1" applyAlignment="1">
      <alignment horizontal="center" vertical="center"/>
    </xf>
    <xf numFmtId="0" fontId="8" fillId="0" borderId="5" xfId="8" applyFont="1" applyBorder="1" applyAlignment="1">
      <alignment horizontal="center" vertical="center" readingOrder="2"/>
    </xf>
    <xf numFmtId="0" fontId="3" fillId="3" borderId="9" xfId="8" applyFont="1" applyFill="1" applyBorder="1" applyAlignment="1">
      <alignment horizontal="right" vertical="center" readingOrder="2"/>
    </xf>
    <xf numFmtId="0" fontId="8" fillId="3" borderId="9" xfId="8" applyFont="1" applyFill="1" applyBorder="1" applyAlignment="1">
      <alignment horizontal="left" vertical="center" wrapText="1" readingOrder="1"/>
    </xf>
    <xf numFmtId="0" fontId="1" fillId="0" borderId="1" xfId="8" applyBorder="1" applyAlignment="1">
      <alignment horizontal="center" vertical="center"/>
    </xf>
    <xf numFmtId="0" fontId="3" fillId="3" borderId="1" xfId="8" applyFont="1" applyFill="1" applyBorder="1" applyAlignment="1">
      <alignment horizontal="center" vertical="center" wrapText="1" readingOrder="1"/>
    </xf>
    <xf numFmtId="0" fontId="3" fillId="3" borderId="5" xfId="8" applyFont="1" applyFill="1" applyBorder="1" applyAlignment="1">
      <alignment horizontal="center" vertical="center" shrinkToFit="1" readingOrder="2"/>
    </xf>
    <xf numFmtId="0" fontId="3" fillId="3" borderId="8" xfId="8" applyFont="1" applyFill="1" applyBorder="1" applyAlignment="1">
      <alignment horizontal="center" vertical="center" readingOrder="2"/>
    </xf>
    <xf numFmtId="0" fontId="12" fillId="0" borderId="0" xfId="8" applyFont="1" applyAlignment="1">
      <alignment horizontal="center" vertical="center"/>
    </xf>
    <xf numFmtId="0" fontId="12" fillId="0" borderId="3" xfId="8" applyFont="1" applyBorder="1" applyAlignment="1">
      <alignment horizontal="center" vertical="center"/>
    </xf>
    <xf numFmtId="0" fontId="1" fillId="0" borderId="22" xfId="8" applyBorder="1" applyAlignment="1">
      <alignment horizontal="center" vertical="center"/>
    </xf>
    <xf numFmtId="0" fontId="8" fillId="0" borderId="22" xfId="8" applyFont="1" applyBorder="1" applyAlignment="1">
      <alignment horizontal="center" vertical="center" readingOrder="2"/>
    </xf>
    <xf numFmtId="0" fontId="8" fillId="0" borderId="6" xfId="8" applyFont="1" applyBorder="1" applyAlignment="1">
      <alignment horizontal="center" vertical="center" readingOrder="2"/>
    </xf>
    <xf numFmtId="0" fontId="8" fillId="0" borderId="0" xfId="8" applyFont="1" applyBorder="1" applyAlignment="1">
      <alignment horizontal="center" vertical="center" readingOrder="2"/>
    </xf>
    <xf numFmtId="0" fontId="8" fillId="0" borderId="8" xfId="8" applyFont="1" applyBorder="1" applyAlignment="1">
      <alignment horizontal="center" vertical="center" readingOrder="2"/>
    </xf>
    <xf numFmtId="0" fontId="3" fillId="3" borderId="47" xfId="8" applyFont="1" applyFill="1" applyBorder="1" applyAlignment="1">
      <alignment horizontal="center" vertical="center" wrapText="1" readingOrder="2"/>
    </xf>
    <xf numFmtId="0" fontId="3" fillId="3" borderId="48" xfId="8" applyFont="1" applyFill="1" applyBorder="1" applyAlignment="1">
      <alignment horizontal="center" vertical="center" wrapText="1" readingOrder="2"/>
    </xf>
    <xf numFmtId="0" fontId="3" fillId="3" borderId="49" xfId="8" applyFont="1" applyFill="1" applyBorder="1" applyAlignment="1">
      <alignment horizontal="center" vertical="center" wrapText="1" readingOrder="2"/>
    </xf>
    <xf numFmtId="0" fontId="3" fillId="3" borderId="7" xfId="8" applyFont="1" applyFill="1" applyBorder="1" applyAlignment="1">
      <alignment horizontal="center" vertical="center" wrapText="1" readingOrder="1"/>
    </xf>
    <xf numFmtId="0" fontId="3" fillId="3" borderId="3" xfId="8" applyFont="1" applyFill="1" applyBorder="1" applyAlignment="1">
      <alignment horizontal="right" vertical="center" wrapText="1" readingOrder="2"/>
    </xf>
    <xf numFmtId="0" fontId="8" fillId="3" borderId="3" xfId="8" applyFont="1" applyFill="1" applyBorder="1" applyAlignment="1">
      <alignment horizontal="left" vertical="center" wrapText="1" readingOrder="1"/>
    </xf>
    <xf numFmtId="0" fontId="8" fillId="3" borderId="13" xfId="8" applyFont="1" applyFill="1" applyBorder="1" applyAlignment="1">
      <alignment horizontal="center" vertical="center" wrapText="1" readingOrder="1"/>
    </xf>
    <xf numFmtId="0" fontId="2" fillId="0" borderId="0" xfId="8" applyFont="1" applyBorder="1" applyAlignment="1">
      <alignment horizontal="left" vertical="center" readingOrder="1"/>
    </xf>
    <xf numFmtId="0" fontId="3" fillId="3" borderId="5" xfId="8" applyFont="1" applyFill="1" applyBorder="1" applyAlignment="1">
      <alignment horizontal="right" vertical="center" wrapText="1" readingOrder="2"/>
    </xf>
    <xf numFmtId="0" fontId="3" fillId="0" borderId="22" xfId="8" applyFont="1" applyFill="1" applyBorder="1" applyAlignment="1">
      <alignment horizontal="center" vertical="center" wrapText="1" readingOrder="1"/>
    </xf>
    <xf numFmtId="0" fontId="3" fillId="0" borderId="8" xfId="8" applyFont="1" applyFill="1" applyBorder="1" applyAlignment="1">
      <alignment horizontal="center" vertical="center" wrapText="1" readingOrder="1"/>
    </xf>
    <xf numFmtId="0" fontId="3" fillId="3" borderId="6" xfId="8" applyFont="1" applyFill="1" applyBorder="1" applyAlignment="1">
      <alignment horizontal="right" vertical="center" readingOrder="2"/>
    </xf>
    <xf numFmtId="0" fontId="3" fillId="3" borderId="8" xfId="8" applyFont="1" applyFill="1" applyBorder="1" applyAlignment="1">
      <alignment horizontal="right" vertical="center" readingOrder="2"/>
    </xf>
    <xf numFmtId="0" fontId="3" fillId="0" borderId="8" xfId="8" applyFont="1" applyFill="1" applyBorder="1" applyAlignment="1">
      <alignment horizontal="left" vertical="center" wrapText="1" readingOrder="1"/>
    </xf>
    <xf numFmtId="0" fontId="2" fillId="0" borderId="8" xfId="8" applyFont="1" applyBorder="1" applyAlignment="1">
      <alignment horizontal="left" readingOrder="1"/>
    </xf>
    <xf numFmtId="0" fontId="8" fillId="0" borderId="5" xfId="8" applyFont="1" applyBorder="1" applyAlignment="1">
      <alignment horizontal="center" vertical="center" wrapText="1" readingOrder="2"/>
    </xf>
    <xf numFmtId="0" fontId="3" fillId="3" borderId="5" xfId="8" applyFont="1" applyFill="1" applyBorder="1" applyAlignment="1">
      <alignment vertical="center" wrapText="1" readingOrder="2"/>
    </xf>
    <xf numFmtId="0" fontId="3" fillId="0" borderId="2" xfId="8" applyFont="1" applyFill="1" applyBorder="1" applyAlignment="1">
      <alignment horizontal="center" vertical="center" wrapText="1"/>
    </xf>
    <xf numFmtId="0" fontId="3" fillId="0" borderId="0" xfId="8" applyFont="1" applyFill="1" applyBorder="1" applyAlignment="1">
      <alignment horizontal="center" vertical="center" wrapText="1"/>
    </xf>
    <xf numFmtId="0" fontId="3" fillId="0" borderId="3" xfId="8" applyFont="1" applyFill="1" applyBorder="1" applyAlignment="1">
      <alignment horizontal="center" vertical="center" wrapText="1"/>
    </xf>
    <xf numFmtId="0" fontId="8" fillId="3" borderId="13" xfId="8" applyFont="1" applyFill="1" applyBorder="1" applyAlignment="1">
      <alignment horizontal="center" vertical="center" readingOrder="2"/>
    </xf>
    <xf numFmtId="0" fontId="8" fillId="3" borderId="8" xfId="8" applyFont="1" applyFill="1" applyBorder="1" applyAlignment="1">
      <alignment horizontal="center" vertical="center" readingOrder="2"/>
    </xf>
    <xf numFmtId="0" fontId="3" fillId="3" borderId="4" xfId="8" applyFont="1" applyFill="1" applyBorder="1" applyAlignment="1">
      <alignment horizontal="center" vertical="center" wrapText="1" shrinkToFit="1" readingOrder="2"/>
    </xf>
    <xf numFmtId="0" fontId="3" fillId="3" borderId="4" xfId="8" applyFont="1" applyFill="1" applyBorder="1" applyAlignment="1">
      <alignment horizontal="center" vertical="center" shrinkToFit="1" readingOrder="2"/>
    </xf>
    <xf numFmtId="0" fontId="8" fillId="3" borderId="4" xfId="8" applyFont="1" applyFill="1" applyBorder="1" applyAlignment="1">
      <alignment horizontal="center" vertical="center" wrapText="1" readingOrder="1"/>
    </xf>
    <xf numFmtId="0" fontId="8" fillId="3" borderId="7" xfId="8" applyFont="1" applyFill="1" applyBorder="1" applyAlignment="1">
      <alignment horizontal="center" vertical="center"/>
    </xf>
    <xf numFmtId="0" fontId="8" fillId="3" borderId="5" xfId="8" applyFont="1" applyFill="1" applyBorder="1" applyAlignment="1">
      <alignment horizontal="center" vertical="center" wrapText="1"/>
    </xf>
    <xf numFmtId="0" fontId="3" fillId="3" borderId="5" xfId="8" applyFont="1" applyFill="1" applyBorder="1" applyAlignment="1">
      <alignment horizontal="right" vertical="center" wrapText="1" shrinkToFit="1" readingOrder="2"/>
    </xf>
    <xf numFmtId="0" fontId="3" fillId="3" borderId="22" xfId="8" applyFont="1" applyFill="1" applyBorder="1" applyAlignment="1">
      <alignment horizontal="center" readingOrder="2"/>
    </xf>
    <xf numFmtId="0" fontId="2" fillId="3" borderId="0" xfId="8" applyFont="1" applyFill="1" applyBorder="1" applyAlignment="1">
      <alignment horizontal="center" vertical="center" readingOrder="2"/>
    </xf>
    <xf numFmtId="0" fontId="2" fillId="0" borderId="1" xfId="8" applyFont="1" applyBorder="1" applyAlignment="1">
      <alignment horizontal="right" wrapText="1" readingOrder="2"/>
    </xf>
    <xf numFmtId="0" fontId="2" fillId="0" borderId="1" xfId="8" applyFont="1" applyBorder="1" applyAlignment="1">
      <alignment horizontal="left" wrapText="1" readingOrder="1"/>
    </xf>
    <xf numFmtId="0" fontId="3" fillId="0" borderId="0" xfId="8" applyFont="1" applyAlignment="1">
      <alignment horizontal="center" vertical="center" wrapText="1"/>
    </xf>
    <xf numFmtId="0" fontId="2" fillId="0" borderId="0" xfId="0" applyFont="1" applyBorder="1" applyAlignment="1">
      <alignment horizontal="center" vertical="center" readingOrder="2"/>
    </xf>
    <xf numFmtId="0" fontId="2" fillId="0" borderId="0" xfId="0" applyFont="1" applyBorder="1" applyAlignment="1">
      <alignment horizontal="center" vertical="center" wrapText="1" readingOrder="2"/>
    </xf>
    <xf numFmtId="0" fontId="3" fillId="3" borderId="2" xfId="0" applyFont="1" applyFill="1" applyBorder="1" applyAlignment="1">
      <alignment horizontal="center" vertical="center" readingOrder="2"/>
    </xf>
    <xf numFmtId="0" fontId="3" fillId="3" borderId="0" xfId="0" applyFont="1" applyFill="1" applyBorder="1" applyAlignment="1">
      <alignment horizontal="center" vertical="center" readingOrder="2"/>
    </xf>
    <xf numFmtId="0" fontId="3" fillId="3" borderId="3" xfId="0" applyFont="1" applyFill="1" applyBorder="1" applyAlignment="1">
      <alignment horizontal="center" vertical="center" readingOrder="2"/>
    </xf>
    <xf numFmtId="0" fontId="3" fillId="3" borderId="2" xfId="0" applyFont="1" applyFill="1" applyBorder="1" applyAlignment="1">
      <alignment horizontal="center" readingOrder="2"/>
    </xf>
    <xf numFmtId="0" fontId="3" fillId="3" borderId="7" xfId="0" applyFont="1" applyFill="1" applyBorder="1" applyAlignment="1">
      <alignment horizontal="center" vertical="center" readingOrder="2"/>
    </xf>
    <xf numFmtId="0" fontId="3" fillId="3" borderId="7" xfId="0" applyFont="1" applyFill="1" applyBorder="1" applyAlignment="1">
      <alignment horizontal="center" vertical="center" wrapText="1" readingOrder="1"/>
    </xf>
    <xf numFmtId="0" fontId="2" fillId="0" borderId="0" xfId="0" applyFont="1" applyBorder="1" applyAlignment="1">
      <alignment horizontal="center" vertical="center" shrinkToFit="1" readingOrder="2"/>
    </xf>
    <xf numFmtId="0" fontId="2" fillId="0" borderId="1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right" readingOrder="2"/>
    </xf>
    <xf numFmtId="0" fontId="2" fillId="0" borderId="0" xfId="0" applyFont="1" applyBorder="1" applyAlignment="1">
      <alignment horizontal="center" readingOrder="2"/>
    </xf>
    <xf numFmtId="0" fontId="2" fillId="0" borderId="0" xfId="0" applyFont="1" applyBorder="1" applyAlignment="1">
      <alignment horizontal="center" vertical="center" wrapText="1" readingOrder="1"/>
    </xf>
    <xf numFmtId="0" fontId="2" fillId="3" borderId="0" xfId="0" applyFont="1" applyFill="1" applyBorder="1" applyAlignment="1">
      <alignment horizontal="center" vertical="center" shrinkToFit="1" readingOrder="2"/>
    </xf>
    <xf numFmtId="0" fontId="2" fillId="2" borderId="0" xfId="8" applyFont="1" applyFill="1" applyAlignment="1">
      <alignment horizontal="right" readingOrder="2"/>
    </xf>
    <xf numFmtId="0" fontId="2" fillId="2" borderId="0" xfId="8" applyFont="1" applyFill="1" applyBorder="1" applyAlignment="1">
      <alignment horizontal="right" readingOrder="2"/>
    </xf>
    <xf numFmtId="0" fontId="2" fillId="2" borderId="0" xfId="8" applyFont="1" applyFill="1" applyBorder="1" applyAlignment="1">
      <alignment horizontal="center" readingOrder="2"/>
    </xf>
    <xf numFmtId="0" fontId="8" fillId="3" borderId="5" xfId="0" applyFont="1" applyFill="1" applyBorder="1" applyAlignment="1">
      <alignment horizontal="center" vertical="center" wrapText="1" readingOrder="1"/>
    </xf>
    <xf numFmtId="0" fontId="3" fillId="3" borderId="9" xfId="8" applyFont="1" applyFill="1" applyBorder="1" applyAlignment="1">
      <alignment horizontal="center" vertical="center" readingOrder="2"/>
    </xf>
    <xf numFmtId="0" fontId="2" fillId="3" borderId="0" xfId="8" applyFont="1" applyFill="1" applyBorder="1" applyAlignment="1">
      <alignment horizontal="right" readingOrder="2"/>
    </xf>
    <xf numFmtId="0" fontId="2" fillId="3" borderId="0" xfId="8" applyFont="1" applyFill="1" applyBorder="1" applyAlignment="1">
      <alignment horizontal="left" vertical="center" wrapText="1" readingOrder="1"/>
    </xf>
    <xf numFmtId="0" fontId="3" fillId="3" borderId="5" xfId="8" applyFont="1" applyFill="1" applyBorder="1" applyAlignment="1">
      <alignment horizontal="center" readingOrder="2"/>
    </xf>
    <xf numFmtId="0" fontId="8" fillId="0" borderId="5" xfId="8" applyFont="1" applyBorder="1" applyAlignment="1">
      <alignment vertical="center" wrapText="1" readingOrder="1"/>
    </xf>
    <xf numFmtId="0" fontId="2" fillId="0" borderId="0" xfId="8" applyFont="1" applyBorder="1" applyAlignment="1">
      <alignment horizontal="center" vertical="center" wrapText="1" shrinkToFit="1"/>
    </xf>
    <xf numFmtId="0" fontId="2" fillId="0" borderId="0" xfId="8" applyFont="1" applyAlignment="1">
      <alignment horizontal="right" vertical="center" readingOrder="2"/>
    </xf>
    <xf numFmtId="0" fontId="3" fillId="3" borderId="7" xfId="8" applyFont="1" applyFill="1" applyBorder="1" applyAlignment="1">
      <alignment horizontal="center" vertical="center" wrapText="1" shrinkToFit="1" readingOrder="2"/>
    </xf>
    <xf numFmtId="0" fontId="8" fillId="2" borderId="7" xfId="8" applyFont="1" applyFill="1" applyBorder="1" applyAlignment="1">
      <alignment horizontal="center" vertical="center" wrapText="1" readingOrder="1"/>
    </xf>
    <xf numFmtId="0" fontId="8" fillId="2" borderId="5" xfId="8" applyFont="1" applyFill="1" applyBorder="1" applyAlignment="1">
      <alignment vertical="center" wrapText="1" readingOrder="1"/>
    </xf>
    <xf numFmtId="0" fontId="8" fillId="3" borderId="5" xfId="0" applyFont="1" applyFill="1" applyBorder="1" applyAlignment="1">
      <alignment vertical="center" wrapText="1" readingOrder="1"/>
    </xf>
    <xf numFmtId="0" fontId="3" fillId="3" borderId="51" xfId="8" applyFont="1" applyFill="1" applyBorder="1" applyAlignment="1">
      <alignment horizontal="center" vertical="center" wrapText="1" readingOrder="2"/>
    </xf>
    <xf numFmtId="0" fontId="3" fillId="3" borderId="52" xfId="8" applyFont="1" applyFill="1" applyBorder="1" applyAlignment="1">
      <alignment horizontal="center" vertical="center" wrapText="1" readingOrder="2"/>
    </xf>
    <xf numFmtId="0" fontId="3" fillId="3" borderId="53" xfId="8" applyFont="1" applyFill="1" applyBorder="1" applyAlignment="1">
      <alignment horizontal="center" vertical="center" wrapText="1" readingOrder="2"/>
    </xf>
    <xf numFmtId="0" fontId="8" fillId="0" borderId="3" xfId="8" applyFont="1" applyBorder="1" applyAlignment="1">
      <alignment horizontal="center" vertical="center" wrapText="1" readingOrder="1"/>
    </xf>
    <xf numFmtId="0" fontId="8" fillId="2" borderId="4" xfId="8" applyFont="1" applyFill="1" applyBorder="1" applyAlignment="1">
      <alignment vertical="center" wrapText="1" readingOrder="1"/>
    </xf>
    <xf numFmtId="0" fontId="8" fillId="2" borderId="22" xfId="8" applyFont="1" applyFill="1" applyBorder="1" applyAlignment="1">
      <alignment horizontal="center" vertical="center" wrapText="1" readingOrder="1"/>
    </xf>
    <xf numFmtId="0" fontId="2" fillId="0" borderId="1" xfId="8" applyFont="1" applyFill="1" applyBorder="1" applyAlignment="1">
      <alignment horizontal="right" vertical="center" wrapText="1" readingOrder="2"/>
    </xf>
    <xf numFmtId="0" fontId="2" fillId="0" borderId="1" xfId="8" applyFont="1" applyBorder="1" applyAlignment="1">
      <alignment vertical="center" wrapText="1" readingOrder="1"/>
    </xf>
    <xf numFmtId="0" fontId="3" fillId="0" borderId="45" xfId="8" applyFont="1" applyFill="1" applyBorder="1" applyAlignment="1">
      <alignment vertical="center" wrapText="1" readingOrder="1"/>
    </xf>
    <xf numFmtId="0" fontId="3" fillId="0" borderId="29" xfId="8" applyFont="1" applyFill="1" applyBorder="1" applyAlignment="1">
      <alignment vertical="center" wrapText="1" readingOrder="1"/>
    </xf>
    <xf numFmtId="0" fontId="3" fillId="0" borderId="40" xfId="8" applyFont="1" applyFill="1" applyBorder="1" applyAlignment="1">
      <alignment vertical="center" wrapText="1" readingOrder="1"/>
    </xf>
    <xf numFmtId="0" fontId="8" fillId="2" borderId="8" xfId="8" applyFont="1" applyFill="1" applyBorder="1" applyAlignment="1">
      <alignment vertical="center" wrapText="1" readingOrder="1"/>
    </xf>
    <xf numFmtId="0" fontId="3" fillId="0" borderId="1" xfId="7" applyFont="1" applyFill="1" applyBorder="1" applyAlignment="1">
      <alignment horizontal="left" vertical="center"/>
    </xf>
    <xf numFmtId="0" fontId="3" fillId="0" borderId="5" xfId="7" applyFont="1" applyFill="1" applyBorder="1" applyAlignment="1">
      <alignment horizontal="center" vertical="center" wrapText="1" readingOrder="1"/>
    </xf>
    <xf numFmtId="0" fontId="8" fillId="0" borderId="7" xfId="7" applyFont="1" applyFill="1" applyBorder="1" applyAlignment="1">
      <alignment horizontal="center" vertical="center" readingOrder="2"/>
    </xf>
    <xf numFmtId="0" fontId="3" fillId="3" borderId="6" xfId="8" applyFont="1" applyFill="1" applyBorder="1" applyAlignment="1">
      <alignment horizontal="center" vertical="center" shrinkToFit="1" readingOrder="2"/>
    </xf>
    <xf numFmtId="0" fontId="2" fillId="0" borderId="0" xfId="8" applyFont="1" applyBorder="1" applyAlignment="1">
      <alignment horizontal="center" vertical="center" wrapText="1" shrinkToFit="1" readingOrder="2"/>
    </xf>
    <xf numFmtId="0" fontId="2" fillId="0" borderId="0" xfId="8" applyFont="1" applyAlignment="1">
      <alignment horizontal="center" vertical="center" readingOrder="2"/>
    </xf>
    <xf numFmtId="0" fontId="3" fillId="3" borderId="5" xfId="8" applyFont="1" applyFill="1" applyBorder="1" applyAlignment="1">
      <alignment horizontal="center" wrapText="1" readingOrder="2"/>
    </xf>
    <xf numFmtId="0" fontId="3" fillId="3" borderId="22" xfId="8" applyFont="1" applyFill="1" applyBorder="1" applyAlignment="1">
      <alignment horizontal="center" wrapText="1" readingOrder="2"/>
    </xf>
    <xf numFmtId="0" fontId="8" fillId="3" borderId="0" xfId="0" applyFont="1" applyFill="1" applyBorder="1" applyAlignment="1">
      <alignment horizontal="center" vertical="center" wrapText="1" readingOrder="1"/>
    </xf>
    <xf numFmtId="0" fontId="3" fillId="3" borderId="6" xfId="7" applyFont="1" applyFill="1" applyBorder="1" applyAlignment="1">
      <alignment horizontal="center" vertical="center" wrapText="1" readingOrder="2"/>
    </xf>
    <xf numFmtId="0" fontId="3" fillId="3" borderId="0" xfId="7" applyFont="1" applyFill="1" applyBorder="1" applyAlignment="1">
      <alignment horizontal="center" vertical="center" wrapText="1" readingOrder="2"/>
    </xf>
    <xf numFmtId="0" fontId="3" fillId="3" borderId="8" xfId="7" applyFont="1" applyFill="1" applyBorder="1" applyAlignment="1">
      <alignment horizontal="center" vertical="center" wrapText="1" readingOrder="2"/>
    </xf>
    <xf numFmtId="0" fontId="8" fillId="0" borderId="6" xfId="7" applyFont="1" applyFill="1" applyBorder="1" applyAlignment="1">
      <alignment horizontal="center" vertical="center" wrapText="1" readingOrder="2"/>
    </xf>
    <xf numFmtId="0" fontId="8" fillId="0" borderId="8" xfId="7" applyFont="1" applyFill="1" applyBorder="1" applyAlignment="1">
      <alignment horizontal="center" vertical="center" wrapText="1" readingOrder="2"/>
    </xf>
    <xf numFmtId="0" fontId="3" fillId="3" borderId="1" xfId="7" applyFont="1" applyFill="1" applyBorder="1" applyAlignment="1">
      <alignment horizontal="center" vertical="center" wrapText="1" readingOrder="2"/>
    </xf>
    <xf numFmtId="0" fontId="8" fillId="0" borderId="1" xfId="7" applyFont="1" applyBorder="1" applyAlignment="1">
      <alignment horizontal="center" vertical="center" wrapText="1" readingOrder="2"/>
    </xf>
    <xf numFmtId="0" fontId="3" fillId="3" borderId="13" xfId="7" applyFont="1" applyFill="1" applyBorder="1" applyAlignment="1">
      <alignment horizontal="center" vertical="center" wrapText="1" readingOrder="2"/>
    </xf>
    <xf numFmtId="0" fontId="2" fillId="2" borderId="0" xfId="7" applyFont="1" applyFill="1" applyBorder="1" applyAlignment="1">
      <alignment horizontal="center" shrinkToFit="1" readingOrder="2"/>
    </xf>
    <xf numFmtId="0" fontId="2" fillId="0" borderId="1" xfId="7" applyFont="1" applyBorder="1" applyAlignment="1">
      <alignment horizontal="right" vertical="center" wrapText="1" readingOrder="2"/>
    </xf>
    <xf numFmtId="0" fontId="2" fillId="0" borderId="1" xfId="7" applyFont="1" applyBorder="1" applyAlignment="1">
      <alignment horizontal="left" vertical="center" wrapText="1"/>
    </xf>
    <xf numFmtId="0" fontId="3" fillId="3" borderId="13" xfId="7" applyFont="1" applyFill="1" applyBorder="1" applyAlignment="1">
      <alignment horizontal="center" vertical="center" readingOrder="2"/>
    </xf>
    <xf numFmtId="0" fontId="8" fillId="0" borderId="5" xfId="7" applyFont="1" applyFill="1" applyBorder="1" applyAlignment="1">
      <alignment horizontal="center" vertical="center" wrapText="1" readingOrder="2"/>
    </xf>
    <xf numFmtId="0" fontId="3" fillId="3" borderId="5" xfId="7" applyFont="1" applyFill="1" applyBorder="1" applyAlignment="1">
      <alignment horizontal="center" vertical="center" wrapText="1" shrinkToFit="1" readingOrder="2"/>
    </xf>
    <xf numFmtId="0" fontId="8" fillId="0" borderId="22" xfId="7" applyFont="1" applyBorder="1" applyAlignment="1">
      <alignment horizontal="center" vertical="center" wrapText="1" readingOrder="2"/>
    </xf>
    <xf numFmtId="0" fontId="8" fillId="3" borderId="7" xfId="7" applyFont="1" applyFill="1" applyBorder="1" applyAlignment="1">
      <alignment horizontal="center" vertical="center" wrapText="1"/>
    </xf>
    <xf numFmtId="0" fontId="2" fillId="0" borderId="0" xfId="7" applyFont="1" applyBorder="1" applyAlignment="1">
      <alignment horizontal="center" vertical="center" wrapText="1" shrinkToFit="1"/>
    </xf>
    <xf numFmtId="0" fontId="3" fillId="0" borderId="1" xfId="7" applyFont="1" applyBorder="1" applyAlignment="1">
      <alignment horizontal="left" vertical="center" wrapText="1" readingOrder="1"/>
    </xf>
    <xf numFmtId="0" fontId="2" fillId="2" borderId="0" xfId="7" applyFont="1" applyFill="1" applyBorder="1" applyAlignment="1">
      <alignment horizontal="center" vertical="center" shrinkToFit="1" readingOrder="2"/>
    </xf>
    <xf numFmtId="0" fontId="8" fillId="0" borderId="7" xfId="7" applyFont="1" applyFill="1" applyBorder="1" applyAlignment="1">
      <alignment horizontal="center" vertical="center" wrapText="1" readingOrder="2"/>
    </xf>
    <xf numFmtId="0" fontId="2" fillId="3" borderId="1" xfId="7" applyFont="1" applyFill="1" applyBorder="1" applyAlignment="1">
      <alignment horizontal="right" vertical="center" readingOrder="2"/>
    </xf>
    <xf numFmtId="0" fontId="8" fillId="3" borderId="5" xfId="7" applyFont="1" applyFill="1" applyBorder="1" applyAlignment="1">
      <alignment horizontal="center" vertical="center" wrapText="1" readingOrder="2"/>
    </xf>
    <xf numFmtId="0" fontId="6" fillId="0" borderId="0" xfId="7" applyFont="1" applyFill="1" applyBorder="1" applyAlignment="1">
      <alignment horizontal="center" vertical="center" wrapText="1" readingOrder="2"/>
    </xf>
    <xf numFmtId="0" fontId="3" fillId="3" borderId="4" xfId="7" applyFont="1" applyFill="1" applyBorder="1" applyAlignment="1">
      <alignment horizontal="center" vertical="center" wrapText="1" readingOrder="2"/>
    </xf>
    <xf numFmtId="0" fontId="8" fillId="0" borderId="4" xfId="7" applyFont="1" applyBorder="1" applyAlignment="1">
      <alignment horizontal="center" vertical="center" wrapText="1" readingOrder="2"/>
    </xf>
    <xf numFmtId="0" fontId="6" fillId="0" borderId="5" xfId="7" applyFont="1" applyFill="1" applyBorder="1" applyAlignment="1">
      <alignment horizontal="left" vertical="center" wrapText="1" readingOrder="2"/>
    </xf>
    <xf numFmtId="0" fontId="6" fillId="3" borderId="7" xfId="7" applyFont="1" applyFill="1" applyBorder="1" applyAlignment="1">
      <alignment horizontal="center" vertical="center" wrapText="1"/>
    </xf>
    <xf numFmtId="0" fontId="6" fillId="0" borderId="6" xfId="7" applyFont="1" applyBorder="1" applyAlignment="1">
      <alignment horizontal="center" vertical="center" wrapText="1" readingOrder="2"/>
    </xf>
    <xf numFmtId="0" fontId="8" fillId="0" borderId="6" xfId="7" applyFont="1" applyBorder="1" applyAlignment="1">
      <alignment vertical="center" wrapText="1" readingOrder="2"/>
    </xf>
    <xf numFmtId="0" fontId="8" fillId="0" borderId="8" xfId="7" applyFont="1" applyBorder="1" applyAlignment="1">
      <alignment vertical="center" wrapText="1" readingOrder="2"/>
    </xf>
    <xf numFmtId="0" fontId="1" fillId="0" borderId="0" xfId="7" applyFill="1" applyAlignment="1">
      <alignment horizontal="center" readingOrder="2"/>
    </xf>
    <xf numFmtId="0" fontId="2" fillId="0" borderId="0" xfId="7" applyFont="1" applyFill="1" applyAlignment="1">
      <alignment horizontal="center" vertical="center" readingOrder="2"/>
    </xf>
    <xf numFmtId="0" fontId="2" fillId="0" borderId="0" xfId="7" applyFont="1" applyFill="1" applyAlignment="1">
      <alignment horizontal="right" vertical="center" readingOrder="2"/>
    </xf>
    <xf numFmtId="0" fontId="2" fillId="0" borderId="0" xfId="7" applyFont="1" applyFill="1" applyBorder="1" applyAlignment="1">
      <alignment horizontal="right" readingOrder="2"/>
    </xf>
    <xf numFmtId="0" fontId="3" fillId="0" borderId="2" xfId="7" applyFont="1" applyFill="1" applyBorder="1" applyAlignment="1">
      <alignment vertical="center" wrapText="1" readingOrder="1"/>
    </xf>
    <xf numFmtId="0" fontId="3" fillId="0" borderId="0" xfId="7" applyFont="1" applyFill="1" applyBorder="1" applyAlignment="1">
      <alignment vertical="center" wrapText="1" readingOrder="1"/>
    </xf>
    <xf numFmtId="0" fontId="3" fillId="0" borderId="3" xfId="7" applyFont="1" applyFill="1" applyBorder="1" applyAlignment="1">
      <alignment vertical="center" wrapText="1" readingOrder="1"/>
    </xf>
    <xf numFmtId="0" fontId="8" fillId="0" borderId="3" xfId="7" applyFont="1" applyFill="1" applyBorder="1" applyAlignment="1">
      <alignment horizontal="center" vertical="center" wrapText="1" readingOrder="1"/>
    </xf>
    <xf numFmtId="0" fontId="3" fillId="0" borderId="7" xfId="7" applyFont="1" applyFill="1" applyBorder="1" applyAlignment="1">
      <alignment horizontal="center" readingOrder="2"/>
    </xf>
    <xf numFmtId="0" fontId="3" fillId="0" borderId="7" xfId="7" applyFont="1" applyFill="1" applyBorder="1" applyAlignment="1">
      <alignment horizontal="center" vertical="center" shrinkToFit="1" readingOrder="2"/>
    </xf>
    <xf numFmtId="0" fontId="3" fillId="0" borderId="2" xfId="7" applyFont="1" applyFill="1" applyBorder="1" applyAlignment="1">
      <alignment horizontal="center" readingOrder="2"/>
    </xf>
    <xf numFmtId="0" fontId="6" fillId="0" borderId="2" xfId="7" applyFont="1" applyFill="1" applyBorder="1" applyAlignment="1">
      <alignment horizontal="center" vertical="center" wrapText="1" readingOrder="1"/>
    </xf>
    <xf numFmtId="0" fontId="6" fillId="0" borderId="0" xfId="7" applyFont="1" applyFill="1" applyBorder="1" applyAlignment="1">
      <alignment horizontal="center" vertical="center" wrapText="1" readingOrder="1"/>
    </xf>
    <xf numFmtId="0" fontId="6" fillId="0" borderId="3" xfId="7" applyFont="1" applyFill="1" applyBorder="1" applyAlignment="1">
      <alignment horizontal="center" vertical="center" wrapText="1" readingOrder="1"/>
    </xf>
    <xf numFmtId="0" fontId="3" fillId="0" borderId="6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2" fillId="0" borderId="0" xfId="7" applyFont="1" applyFill="1" applyBorder="1" applyAlignment="1">
      <alignment horizontal="right"/>
    </xf>
    <xf numFmtId="0" fontId="3" fillId="3" borderId="8" xfId="0" applyFont="1" applyFill="1" applyBorder="1" applyAlignment="1">
      <alignment horizontal="center" vertical="center" wrapText="1"/>
    </xf>
    <xf numFmtId="0" fontId="2" fillId="0" borderId="0" xfId="7" applyFont="1" applyFill="1" applyAlignment="1">
      <alignment horizontal="center" vertical="center" wrapText="1" readingOrder="2"/>
    </xf>
    <xf numFmtId="0" fontId="8" fillId="3" borderId="6" xfId="7" applyFont="1" applyFill="1" applyBorder="1" applyAlignment="1">
      <alignment horizontal="center" vertical="center" wrapText="1" readingOrder="2"/>
    </xf>
    <xf numFmtId="0" fontId="8" fillId="3" borderId="0" xfId="7" applyFont="1" applyFill="1" applyBorder="1" applyAlignment="1">
      <alignment horizontal="center" vertical="center" wrapText="1" readingOrder="2"/>
    </xf>
    <xf numFmtId="0" fontId="8" fillId="3" borderId="8" xfId="7" applyFont="1" applyFill="1" applyBorder="1" applyAlignment="1">
      <alignment horizontal="center" vertical="center" wrapText="1" readingOrder="2"/>
    </xf>
    <xf numFmtId="0" fontId="8" fillId="0" borderId="2" xfId="7" applyFont="1" applyFill="1" applyBorder="1" applyAlignment="1">
      <alignment horizontal="center" vertical="center" wrapText="1" readingOrder="1"/>
    </xf>
    <xf numFmtId="0" fontId="3" fillId="0" borderId="0" xfId="7" applyFont="1" applyFill="1" applyBorder="1" applyAlignment="1">
      <alignment horizontal="center" vertical="center" shrinkToFit="1" readingOrder="2"/>
    </xf>
    <xf numFmtId="0" fontId="3" fillId="0" borderId="9" xfId="7" applyFont="1" applyFill="1" applyBorder="1" applyAlignment="1">
      <alignment horizontal="center" vertical="center" shrinkToFit="1" readingOrder="2"/>
    </xf>
    <xf numFmtId="0" fontId="8" fillId="0" borderId="9" xfId="7" applyFont="1" applyFill="1" applyBorder="1" applyAlignment="1">
      <alignment horizontal="center" vertical="center" wrapText="1" readingOrder="2"/>
    </xf>
    <xf numFmtId="0" fontId="3" fillId="0" borderId="19" xfId="7" applyFont="1" applyFill="1" applyBorder="1" applyAlignment="1">
      <alignment horizontal="center" vertical="center" readingOrder="2"/>
    </xf>
    <xf numFmtId="0" fontId="8" fillId="0" borderId="19" xfId="7" applyFont="1" applyFill="1" applyBorder="1" applyAlignment="1">
      <alignment horizontal="center" vertical="center" wrapText="1" readingOrder="2"/>
    </xf>
    <xf numFmtId="0" fontId="2" fillId="0" borderId="17" xfId="7" applyFont="1" applyFill="1" applyBorder="1" applyAlignment="1">
      <alignment horizontal="center" vertical="center" readingOrder="2"/>
    </xf>
    <xf numFmtId="0" fontId="3" fillId="0" borderId="17" xfId="7" applyFont="1" applyFill="1" applyBorder="1" applyAlignment="1">
      <alignment horizontal="center" vertical="center" wrapText="1" readingOrder="1"/>
    </xf>
    <xf numFmtId="0" fontId="8" fillId="0" borderId="7" xfId="7" applyFont="1" applyFill="1" applyBorder="1" applyAlignment="1">
      <alignment horizontal="center" vertical="center" wrapText="1"/>
    </xf>
    <xf numFmtId="0" fontId="8" fillId="0" borderId="22" xfId="7" applyFont="1" applyFill="1" applyBorder="1" applyAlignment="1">
      <alignment horizontal="center" vertical="center" wrapText="1" readingOrder="2"/>
    </xf>
    <xf numFmtId="0" fontId="8" fillId="0" borderId="4" xfId="7" applyFont="1" applyFill="1" applyBorder="1" applyAlignment="1">
      <alignment horizontal="center" vertical="center" wrapText="1" readingOrder="2"/>
    </xf>
    <xf numFmtId="0" fontId="2" fillId="0" borderId="0" xfId="7" applyFont="1" applyFill="1" applyBorder="1" applyAlignment="1">
      <alignment horizontal="center" vertical="center"/>
    </xf>
    <xf numFmtId="0" fontId="2" fillId="0" borderId="0" xfId="7" applyFont="1" applyFill="1" applyBorder="1" applyAlignment="1">
      <alignment horizontal="right" vertical="center"/>
    </xf>
    <xf numFmtId="0" fontId="2" fillId="0" borderId="1" xfId="7" applyFont="1" applyFill="1" applyBorder="1" applyAlignment="1">
      <alignment horizontal="right" vertical="center"/>
    </xf>
    <xf numFmtId="0" fontId="3" fillId="0" borderId="1" xfId="7" applyFont="1" applyFill="1" applyBorder="1" applyAlignment="1">
      <alignment horizontal="right" vertical="center"/>
    </xf>
    <xf numFmtId="0" fontId="3" fillId="0" borderId="1" xfId="7" applyFont="1" applyFill="1" applyBorder="1" applyAlignment="1">
      <alignment horizontal="left" vertical="center" wrapText="1" readingOrder="1"/>
    </xf>
    <xf numFmtId="0" fontId="3" fillId="0" borderId="7" xfId="7" applyFont="1" applyFill="1" applyBorder="1" applyAlignment="1">
      <alignment horizontal="center" vertical="center" wrapText="1" readingOrder="1"/>
    </xf>
    <xf numFmtId="0" fontId="3" fillId="0" borderId="9" xfId="7" applyFont="1" applyFill="1" applyBorder="1" applyAlignment="1">
      <alignment horizontal="right" vertical="center" readingOrder="2"/>
    </xf>
    <xf numFmtId="0" fontId="8" fillId="0" borderId="0" xfId="7" applyFont="1" applyFill="1" applyBorder="1" applyAlignment="1">
      <alignment horizontal="center" vertical="center"/>
    </xf>
    <xf numFmtId="0" fontId="8" fillId="0" borderId="0" xfId="7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readingOrder="2"/>
    </xf>
    <xf numFmtId="0" fontId="15" fillId="0" borderId="2" xfId="0" applyFont="1" applyFill="1" applyBorder="1" applyAlignment="1">
      <alignment horizontal="center" vertical="center" wrapText="1" readingOrder="1"/>
    </xf>
    <xf numFmtId="0" fontId="15" fillId="0" borderId="0" xfId="0" applyFont="1" applyFill="1" applyBorder="1" applyAlignment="1">
      <alignment horizontal="center" vertical="center" wrapText="1" readingOrder="1"/>
    </xf>
    <xf numFmtId="0" fontId="15" fillId="0" borderId="3" xfId="0" applyFont="1" applyFill="1" applyBorder="1" applyAlignment="1">
      <alignment horizontal="center" vertical="center" wrapText="1" readingOrder="1"/>
    </xf>
    <xf numFmtId="0" fontId="3" fillId="0" borderId="13" xfId="0" applyFont="1" applyBorder="1" applyAlignment="1">
      <alignment horizontal="center" vertical="center" wrapText="1" readingOrder="2"/>
    </xf>
    <xf numFmtId="0" fontId="3" fillId="0" borderId="0" xfId="0" applyFont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 wrapText="1" readingOrder="2"/>
    </xf>
    <xf numFmtId="0" fontId="3" fillId="0" borderId="9" xfId="0" applyFont="1" applyFill="1" applyBorder="1" applyAlignment="1">
      <alignment horizontal="center" vertical="center" wrapText="1" readingOrder="2"/>
    </xf>
    <xf numFmtId="0" fontId="8" fillId="0" borderId="7" xfId="8" applyFont="1" applyBorder="1" applyAlignment="1">
      <alignment horizontal="center" vertical="center" wrapText="1" readingOrder="1"/>
    </xf>
    <xf numFmtId="0" fontId="3" fillId="3" borderId="16" xfId="8" applyFont="1" applyFill="1" applyBorder="1" applyAlignment="1">
      <alignment horizontal="center" vertical="center" wrapText="1" readingOrder="1"/>
    </xf>
    <xf numFmtId="0" fontId="3" fillId="0" borderId="20" xfId="0" applyFont="1" applyFill="1" applyBorder="1" applyAlignment="1">
      <alignment horizontal="center" vertical="center" wrapText="1" readingOrder="2"/>
    </xf>
    <xf numFmtId="0" fontId="8" fillId="0" borderId="20" xfId="8" applyFont="1" applyBorder="1" applyAlignment="1">
      <alignment horizontal="center" vertical="center" wrapText="1" readingOrder="1"/>
    </xf>
    <xf numFmtId="0" fontId="8" fillId="0" borderId="16" xfId="8" applyFont="1" applyBorder="1" applyAlignment="1">
      <alignment horizontal="center" vertical="center" wrapText="1" readingOrder="1"/>
    </xf>
    <xf numFmtId="0" fontId="8" fillId="3" borderId="16" xfId="8" applyFont="1" applyFill="1" applyBorder="1" applyAlignment="1">
      <alignment horizontal="center" vertical="center" wrapText="1" readingOrder="1"/>
    </xf>
    <xf numFmtId="0" fontId="6" fillId="0" borderId="5" xfId="8" applyFont="1" applyBorder="1" applyAlignment="1">
      <alignment horizontal="center" vertical="center" wrapText="1" readingOrder="1"/>
    </xf>
    <xf numFmtId="0" fontId="6" fillId="0" borderId="16" xfId="0" applyFont="1" applyFill="1" applyBorder="1" applyAlignment="1">
      <alignment horizontal="center" vertical="center" readingOrder="2"/>
    </xf>
    <xf numFmtId="0" fontId="6" fillId="0" borderId="16" xfId="0" applyFont="1" applyBorder="1" applyAlignment="1">
      <alignment horizontal="center" vertical="center"/>
    </xf>
    <xf numFmtId="0" fontId="6" fillId="0" borderId="13" xfId="8" applyFont="1" applyBorder="1" applyAlignment="1">
      <alignment horizontal="center" vertical="center" wrapText="1" readingOrder="1"/>
    </xf>
    <xf numFmtId="0" fontId="6" fillId="0" borderId="0" xfId="8" applyFont="1" applyBorder="1" applyAlignment="1">
      <alignment horizontal="center" vertical="center" wrapText="1" readingOrder="1"/>
    </xf>
    <xf numFmtId="0" fontId="6" fillId="0" borderId="8" xfId="8" applyFont="1" applyBorder="1" applyAlignment="1">
      <alignment horizontal="center" vertical="center" wrapText="1" readingOrder="1"/>
    </xf>
    <xf numFmtId="0" fontId="3" fillId="0" borderId="17" xfId="7" applyFont="1" applyFill="1" applyBorder="1" applyAlignment="1">
      <alignment horizontal="center" vertical="center" readingOrder="2"/>
    </xf>
    <xf numFmtId="0" fontId="15" fillId="0" borderId="17" xfId="0" applyFont="1" applyFill="1" applyBorder="1" applyAlignment="1">
      <alignment horizontal="center" vertical="center" wrapText="1" readingOrder="1"/>
    </xf>
    <xf numFmtId="0" fontId="8" fillId="0" borderId="17" xfId="0" applyFont="1" applyFill="1" applyBorder="1" applyAlignment="1">
      <alignment horizontal="center" vertical="center" wrapText="1" readingOrder="1"/>
    </xf>
    <xf numFmtId="0" fontId="3" fillId="0" borderId="16" xfId="0" applyFont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 wrapText="1" readingOrder="2"/>
    </xf>
    <xf numFmtId="0" fontId="6" fillId="0" borderId="19" xfId="8" applyFont="1" applyBorder="1" applyAlignment="1">
      <alignment horizontal="center" vertical="center" wrapText="1" readingOrder="1"/>
    </xf>
    <xf numFmtId="0" fontId="6" fillId="3" borderId="7" xfId="8" applyFont="1" applyFill="1" applyBorder="1" applyAlignment="1">
      <alignment horizontal="center" vertical="center" wrapText="1" readingOrder="1"/>
    </xf>
    <xf numFmtId="0" fontId="7" fillId="0" borderId="2" xfId="0" applyFont="1" applyFill="1" applyBorder="1" applyAlignment="1">
      <alignment horizontal="center" vertical="center" readingOrder="2"/>
    </xf>
    <xf numFmtId="0" fontId="3" fillId="3" borderId="16" xfId="8" applyFont="1" applyFill="1" applyBorder="1" applyAlignment="1">
      <alignment horizontal="center" vertical="center" readingOrder="2"/>
    </xf>
  </cellXfs>
  <cellStyles count="11">
    <cellStyle name="Comma 2" xfId="1"/>
    <cellStyle name="Currency 2" xfId="5"/>
    <cellStyle name="Currency 3" xfId="9"/>
    <cellStyle name="Normal" xfId="0" builtinId="0"/>
    <cellStyle name="Normal 2" xfId="3"/>
    <cellStyle name="Normal 2 2" xfId="4"/>
    <cellStyle name="Normal 2 2 2" xfId="8"/>
    <cellStyle name="Normal 3" xfId="2"/>
    <cellStyle name="Normal 3 2" xfId="7"/>
    <cellStyle name="Normal 4" xfId="6"/>
    <cellStyle name="Percent 2" xfId="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adeel%20Abdul%20Hussain\Desktop\&#1593;&#1604;&#1610;&#1575;%202017-2018%20&#1578;&#1582;&#1591;&#1610;&#159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تجميعي مقبولين جنسية"/>
      <sheetName val="تجميعي شهادة مقبولين"/>
      <sheetName val="تجميعي موجودين شهادة"/>
      <sheetName val="تجميعي موجودين جنسية"/>
      <sheetName val="بغداد ك"/>
      <sheetName val="بغداد"/>
      <sheetName val="موصل ك"/>
      <sheetName val="موصل"/>
      <sheetName val="بصرة ك"/>
      <sheetName val="بصرة"/>
      <sheetName val="مستنصرية ك"/>
      <sheetName val="مستنصرية"/>
      <sheetName val="تكنولوجية ك"/>
      <sheetName val="تكنولوجية"/>
      <sheetName val="كوفة ك"/>
      <sheetName val="كوفة"/>
      <sheetName val="تكريت ك"/>
      <sheetName val="تكريت "/>
      <sheetName val="قادسية ك"/>
      <sheetName val="قادسية"/>
      <sheetName val="انبار ك"/>
      <sheetName val="انبار"/>
      <sheetName val="بابل ك"/>
      <sheetName val="بابل"/>
      <sheetName val="ديالى ك"/>
      <sheetName val="ديالى"/>
      <sheetName val="كربلاء ك"/>
      <sheetName val="كربلاء "/>
      <sheetName val="ذي قارك"/>
      <sheetName val="ذي قار "/>
      <sheetName val="واسط ك"/>
      <sheetName val="واسط "/>
      <sheetName val="كركوك ك"/>
      <sheetName val="كركوك"/>
      <sheetName val="نهرين ك"/>
      <sheetName val="نهرين"/>
      <sheetName val="العراقية ك"/>
      <sheetName val="العراقية"/>
      <sheetName val="ميسان ك"/>
      <sheetName val="ميسان"/>
      <sheetName val="المثنى ك"/>
      <sheetName val="المثنى"/>
      <sheetName val="سامراء ك"/>
      <sheetName val="سامراء"/>
      <sheetName val="قاسم الخضراء ك"/>
      <sheetName val="قاسم الخضراء"/>
      <sheetName val="سومر ك"/>
      <sheetName val="سومر"/>
      <sheetName val="نينوى ك"/>
      <sheetName val="نينوى"/>
      <sheetName val="ك فلوجة"/>
      <sheetName val="فلوجة"/>
      <sheetName val="المجلس العراقي ك"/>
      <sheetName val="  المجلس العراقي "/>
      <sheetName val="ك الهيئة العراقية للحاسبات"/>
      <sheetName val="الهيئة العراقية للحاسبات والمعل"/>
      <sheetName val="التقنيةفي المنطقةالشمالية ك"/>
      <sheetName val="التقنيةفي المنطقةالشمالية"/>
      <sheetName val="التقنية في المنطقة الوسطى ك"/>
      <sheetName val="التقنية في المنطقة الوسطى"/>
      <sheetName val="جامعة الفرات الاوسط ك"/>
      <sheetName val="جامعة الفرات الاوسط"/>
      <sheetName val="التقنية في المنطقة الجنوبية ك"/>
      <sheetName val="التقنية في المنطقة الجنوبي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47">
          <cell r="D147">
            <v>0</v>
          </cell>
          <cell r="E147">
            <v>0</v>
          </cell>
          <cell r="F147">
            <v>0</v>
          </cell>
          <cell r="G147">
            <v>8</v>
          </cell>
          <cell r="H147">
            <v>7</v>
          </cell>
          <cell r="I147">
            <v>15</v>
          </cell>
          <cell r="J147">
            <v>0</v>
          </cell>
          <cell r="K147">
            <v>0</v>
          </cell>
          <cell r="L147">
            <v>0</v>
          </cell>
        </row>
        <row r="156">
          <cell r="D156">
            <v>7</v>
          </cell>
          <cell r="E156">
            <v>1</v>
          </cell>
          <cell r="F156">
            <v>8</v>
          </cell>
          <cell r="G156">
            <v>26</v>
          </cell>
          <cell r="H156">
            <v>9</v>
          </cell>
          <cell r="I156">
            <v>35</v>
          </cell>
          <cell r="J156">
            <v>11</v>
          </cell>
          <cell r="K156">
            <v>4</v>
          </cell>
          <cell r="L156">
            <v>15</v>
          </cell>
        </row>
        <row r="194">
          <cell r="D194">
            <v>3</v>
          </cell>
          <cell r="E194">
            <v>1</v>
          </cell>
          <cell r="F194">
            <v>4</v>
          </cell>
          <cell r="G194">
            <v>50</v>
          </cell>
          <cell r="H194">
            <v>25</v>
          </cell>
          <cell r="I194">
            <v>75</v>
          </cell>
          <cell r="J194">
            <v>12</v>
          </cell>
          <cell r="K194">
            <v>3</v>
          </cell>
          <cell r="L194">
            <v>15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24</v>
          </cell>
          <cell r="H203">
            <v>12</v>
          </cell>
          <cell r="I203">
            <v>36</v>
          </cell>
          <cell r="J203">
            <v>0</v>
          </cell>
          <cell r="K203">
            <v>0</v>
          </cell>
          <cell r="L203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8</v>
          </cell>
          <cell r="I208">
            <v>8</v>
          </cell>
          <cell r="J208">
            <v>0</v>
          </cell>
          <cell r="K208">
            <v>0</v>
          </cell>
          <cell r="L208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32</v>
          </cell>
          <cell r="H222">
            <v>15</v>
          </cell>
          <cell r="I222">
            <v>47</v>
          </cell>
          <cell r="J222">
            <v>0</v>
          </cell>
          <cell r="K222">
            <v>0</v>
          </cell>
          <cell r="L222">
            <v>0</v>
          </cell>
        </row>
        <row r="223">
          <cell r="F223">
            <v>0</v>
          </cell>
          <cell r="G223">
            <v>1</v>
          </cell>
          <cell r="H223">
            <v>1</v>
          </cell>
          <cell r="I223">
            <v>2</v>
          </cell>
          <cell r="L223">
            <v>0</v>
          </cell>
        </row>
        <row r="227">
          <cell r="D227">
            <v>8</v>
          </cell>
          <cell r="E227">
            <v>2</v>
          </cell>
          <cell r="F227">
            <v>10</v>
          </cell>
          <cell r="G227">
            <v>44</v>
          </cell>
          <cell r="H227">
            <v>14</v>
          </cell>
          <cell r="I227">
            <v>58</v>
          </cell>
          <cell r="J227">
            <v>18</v>
          </cell>
          <cell r="K227">
            <v>9</v>
          </cell>
          <cell r="L227">
            <v>27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10</v>
          </cell>
          <cell r="H239">
            <v>1</v>
          </cell>
          <cell r="I239">
            <v>11</v>
          </cell>
          <cell r="J239">
            <v>12</v>
          </cell>
          <cell r="K239">
            <v>1</v>
          </cell>
          <cell r="L239">
            <v>13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M15"/>
  <sheetViews>
    <sheetView rightToLeft="1" view="pageBreakPreview" zoomScaleSheetLayoutView="100" workbookViewId="0">
      <selection activeCell="Q7" sqref="Q7"/>
    </sheetView>
  </sheetViews>
  <sheetFormatPr defaultRowHeight="12.75" x14ac:dyDescent="0.2"/>
  <sheetData>
    <row r="15" spans="1:13" ht="59.25" x14ac:dyDescent="0.75">
      <c r="A15" s="2464" t="s">
        <v>2057</v>
      </c>
      <c r="B15" s="2464"/>
      <c r="C15" s="2464"/>
      <c r="D15" s="2464"/>
      <c r="E15" s="2464"/>
      <c r="F15" s="2464"/>
      <c r="G15" s="2464"/>
      <c r="H15" s="2464"/>
      <c r="I15" s="2464"/>
      <c r="J15" s="2464"/>
      <c r="K15" s="2464"/>
      <c r="L15" s="2464"/>
      <c r="M15" s="2464"/>
    </row>
  </sheetData>
  <mergeCells count="1">
    <mergeCell ref="A15:M15"/>
  </mergeCells>
  <printOptions horizontalCentered="1"/>
  <pageMargins left="0.95" right="0.95" top="1" bottom="1" header="1.05" footer="1.05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23"/>
  <sheetViews>
    <sheetView rightToLeft="1" view="pageBreakPreview" zoomScaleNormal="100" zoomScaleSheetLayoutView="100" workbookViewId="0">
      <selection activeCell="D34" sqref="D34:D35"/>
    </sheetView>
  </sheetViews>
  <sheetFormatPr defaultRowHeight="12.75" x14ac:dyDescent="0.2"/>
  <cols>
    <col min="1" max="1" width="11.42578125" customWidth="1"/>
    <col min="2" max="2" width="12.85546875" customWidth="1"/>
    <col min="4" max="15" width="7.28515625" customWidth="1"/>
    <col min="16" max="16" width="16.42578125" customWidth="1"/>
    <col min="17" max="17" width="16.28515625" customWidth="1"/>
    <col min="18" max="18" width="20" customWidth="1"/>
  </cols>
  <sheetData>
    <row r="1" spans="1:18" x14ac:dyDescent="0.2">
      <c r="A1" s="363"/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</row>
    <row r="2" spans="1:18" ht="15.75" x14ac:dyDescent="0.2">
      <c r="A2" s="2631" t="s">
        <v>2493</v>
      </c>
      <c r="B2" s="2631"/>
      <c r="C2" s="2631"/>
      <c r="D2" s="2631"/>
      <c r="E2" s="2631"/>
      <c r="F2" s="2631"/>
      <c r="G2" s="2631"/>
      <c r="H2" s="2631"/>
      <c r="I2" s="2631"/>
      <c r="J2" s="2631"/>
      <c r="K2" s="2631"/>
      <c r="L2" s="2631"/>
      <c r="M2" s="2631"/>
      <c r="N2" s="2631"/>
      <c r="O2" s="2631"/>
      <c r="P2" s="2631"/>
      <c r="Q2" s="2631"/>
      <c r="R2" s="2631"/>
    </row>
    <row r="3" spans="1:18" ht="40.5" customHeight="1" x14ac:dyDescent="0.2">
      <c r="A3" s="2477" t="s">
        <v>2494</v>
      </c>
      <c r="B3" s="2477"/>
      <c r="C3" s="2477"/>
      <c r="D3" s="2477"/>
      <c r="E3" s="2477"/>
      <c r="F3" s="2477"/>
      <c r="G3" s="2477"/>
      <c r="H3" s="2477"/>
      <c r="I3" s="2477"/>
      <c r="J3" s="2477"/>
      <c r="K3" s="2477"/>
      <c r="L3" s="2477"/>
      <c r="M3" s="2477"/>
      <c r="N3" s="2477"/>
      <c r="O3" s="2477"/>
      <c r="P3" s="2477"/>
      <c r="Q3" s="2477"/>
      <c r="R3" s="2477"/>
    </row>
    <row r="4" spans="1:18" ht="16.5" thickBot="1" x14ac:dyDescent="0.25">
      <c r="A4" s="2632" t="s">
        <v>2488</v>
      </c>
      <c r="B4" s="2632"/>
      <c r="C4" s="781"/>
      <c r="D4" s="781"/>
      <c r="E4" s="781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2633" t="s">
        <v>2489</v>
      </c>
      <c r="Q4" s="2633"/>
      <c r="R4" s="2633"/>
    </row>
    <row r="5" spans="1:18" ht="16.5" thickTop="1" x14ac:dyDescent="0.2">
      <c r="A5" s="2488" t="s">
        <v>47</v>
      </c>
      <c r="B5" s="2488" t="s">
        <v>90</v>
      </c>
      <c r="C5" s="2488" t="s">
        <v>48</v>
      </c>
      <c r="D5" s="2488" t="s">
        <v>36</v>
      </c>
      <c r="E5" s="2488"/>
      <c r="F5" s="2488"/>
      <c r="G5" s="2488" t="s">
        <v>2</v>
      </c>
      <c r="H5" s="2488"/>
      <c r="I5" s="2488"/>
      <c r="J5" s="2488" t="s">
        <v>3</v>
      </c>
      <c r="K5" s="2488"/>
      <c r="L5" s="2488"/>
      <c r="M5" s="2488" t="s">
        <v>29</v>
      </c>
      <c r="N5" s="2488"/>
      <c r="O5" s="2488"/>
      <c r="P5" s="2512" t="s">
        <v>103</v>
      </c>
      <c r="Q5" s="2512" t="s">
        <v>132</v>
      </c>
      <c r="R5" s="2512" t="s">
        <v>172</v>
      </c>
    </row>
    <row r="6" spans="1:18" ht="15.75" x14ac:dyDescent="0.2">
      <c r="A6" s="2489"/>
      <c r="B6" s="2489"/>
      <c r="C6" s="2489"/>
      <c r="D6" s="2492" t="s">
        <v>98</v>
      </c>
      <c r="E6" s="2492"/>
      <c r="F6" s="2492"/>
      <c r="G6" s="2492" t="s">
        <v>99</v>
      </c>
      <c r="H6" s="2492"/>
      <c r="I6" s="2492"/>
      <c r="J6" s="2492" t="s">
        <v>100</v>
      </c>
      <c r="K6" s="2492"/>
      <c r="L6" s="2492"/>
      <c r="M6" s="2492" t="s">
        <v>126</v>
      </c>
      <c r="N6" s="2492"/>
      <c r="O6" s="2492"/>
      <c r="P6" s="2479"/>
      <c r="Q6" s="2479"/>
      <c r="R6" s="2479"/>
    </row>
    <row r="7" spans="1:18" ht="15.75" x14ac:dyDescent="0.2">
      <c r="A7" s="2489"/>
      <c r="B7" s="2489"/>
      <c r="C7" s="2489"/>
      <c r="D7" s="1507" t="s">
        <v>187</v>
      </c>
      <c r="E7" s="1507" t="s">
        <v>203</v>
      </c>
      <c r="F7" s="1507" t="s">
        <v>204</v>
      </c>
      <c r="G7" s="1507" t="s">
        <v>187</v>
      </c>
      <c r="H7" s="1507" t="s">
        <v>203</v>
      </c>
      <c r="I7" s="1507" t="s">
        <v>204</v>
      </c>
      <c r="J7" s="1507" t="s">
        <v>187</v>
      </c>
      <c r="K7" s="1507" t="s">
        <v>203</v>
      </c>
      <c r="L7" s="1507" t="s">
        <v>204</v>
      </c>
      <c r="M7" s="1507" t="s">
        <v>187</v>
      </c>
      <c r="N7" s="1507" t="s">
        <v>203</v>
      </c>
      <c r="O7" s="1507" t="s">
        <v>204</v>
      </c>
      <c r="P7" s="2479"/>
      <c r="Q7" s="2479"/>
      <c r="R7" s="2479"/>
    </row>
    <row r="8" spans="1:18" ht="16.5" thickBot="1" x14ac:dyDescent="0.25">
      <c r="A8" s="2490"/>
      <c r="B8" s="2490"/>
      <c r="C8" s="2490"/>
      <c r="D8" s="325" t="s">
        <v>188</v>
      </c>
      <c r="E8" s="325" t="s">
        <v>189</v>
      </c>
      <c r="F8" s="325" t="s">
        <v>190</v>
      </c>
      <c r="G8" s="325" t="s">
        <v>188</v>
      </c>
      <c r="H8" s="325" t="s">
        <v>189</v>
      </c>
      <c r="I8" s="325" t="s">
        <v>190</v>
      </c>
      <c r="J8" s="325" t="s">
        <v>188</v>
      </c>
      <c r="K8" s="325" t="s">
        <v>189</v>
      </c>
      <c r="L8" s="325" t="s">
        <v>190</v>
      </c>
      <c r="M8" s="325" t="s">
        <v>188</v>
      </c>
      <c r="N8" s="325" t="s">
        <v>189</v>
      </c>
      <c r="O8" s="325" t="s">
        <v>190</v>
      </c>
      <c r="P8" s="2513"/>
      <c r="Q8" s="2513"/>
      <c r="R8" s="2513"/>
    </row>
    <row r="9" spans="1:18" ht="36.75" customHeight="1" x14ac:dyDescent="0.2">
      <c r="A9" s="1608" t="s">
        <v>39</v>
      </c>
      <c r="B9" s="1608" t="s">
        <v>1470</v>
      </c>
      <c r="C9" s="1506"/>
      <c r="D9" s="1513">
        <v>0</v>
      </c>
      <c r="E9" s="1513">
        <v>0</v>
      </c>
      <c r="F9" s="1513">
        <v>0</v>
      </c>
      <c r="G9" s="1513">
        <v>1</v>
      </c>
      <c r="H9" s="1513">
        <v>0</v>
      </c>
      <c r="I9" s="1513">
        <v>1</v>
      </c>
      <c r="J9" s="1513">
        <v>0</v>
      </c>
      <c r="K9" s="1513">
        <v>0</v>
      </c>
      <c r="L9" s="1513">
        <v>0</v>
      </c>
      <c r="M9" s="1513">
        <v>1</v>
      </c>
      <c r="N9" s="1513">
        <v>0</v>
      </c>
      <c r="O9" s="1513">
        <v>1</v>
      </c>
      <c r="P9" s="1514"/>
      <c r="Q9" s="1517" t="s">
        <v>495</v>
      </c>
      <c r="R9" s="1626" t="s">
        <v>129</v>
      </c>
    </row>
    <row r="10" spans="1:18" ht="36.75" customHeight="1" x14ac:dyDescent="0.2">
      <c r="A10" s="1510" t="s">
        <v>616</v>
      </c>
      <c r="B10" s="1510" t="s">
        <v>63</v>
      </c>
      <c r="C10" s="1503"/>
      <c r="D10" s="1512">
        <v>0</v>
      </c>
      <c r="E10" s="1512">
        <v>0</v>
      </c>
      <c r="F10" s="1512">
        <v>0</v>
      </c>
      <c r="G10" s="1512">
        <v>0</v>
      </c>
      <c r="H10" s="1512">
        <v>1</v>
      </c>
      <c r="I10" s="1512">
        <v>1</v>
      </c>
      <c r="J10" s="1512">
        <v>0</v>
      </c>
      <c r="K10" s="1512">
        <v>0</v>
      </c>
      <c r="L10" s="1512">
        <v>0</v>
      </c>
      <c r="M10" s="1512">
        <f>SUM(D10,G10,J10)</f>
        <v>0</v>
      </c>
      <c r="N10" s="1512">
        <f t="shared" ref="N10:O11" si="0">SUM(E10,H10,K10)</f>
        <v>1</v>
      </c>
      <c r="O10" s="1512">
        <f t="shared" si="0"/>
        <v>1</v>
      </c>
      <c r="P10" s="1557"/>
      <c r="Q10" s="365" t="s">
        <v>144</v>
      </c>
      <c r="R10" s="1417" t="s">
        <v>1116</v>
      </c>
    </row>
    <row r="11" spans="1:18" ht="36.75" customHeight="1" thickBot="1" x14ac:dyDescent="0.25">
      <c r="A11" s="1510" t="s">
        <v>42</v>
      </c>
      <c r="B11" s="1510" t="s">
        <v>958</v>
      </c>
      <c r="C11" s="1503"/>
      <c r="D11" s="1512">
        <v>0</v>
      </c>
      <c r="E11" s="1512">
        <v>0</v>
      </c>
      <c r="F11" s="1512">
        <v>0</v>
      </c>
      <c r="G11" s="1512">
        <v>0</v>
      </c>
      <c r="H11" s="1512">
        <v>1</v>
      </c>
      <c r="I11" s="1512">
        <v>1</v>
      </c>
      <c r="J11" s="1512">
        <v>0</v>
      </c>
      <c r="K11" s="1512">
        <v>0</v>
      </c>
      <c r="L11" s="1512">
        <v>0</v>
      </c>
      <c r="M11" s="1627">
        <f t="shared" ref="M11" si="1">SUM(D11,G11,J11)</f>
        <v>0</v>
      </c>
      <c r="N11" s="1627">
        <f t="shared" si="0"/>
        <v>1</v>
      </c>
      <c r="O11" s="1512">
        <f t="shared" si="0"/>
        <v>1</v>
      </c>
      <c r="P11" s="1556"/>
      <c r="Q11" s="1417" t="s">
        <v>1137</v>
      </c>
      <c r="R11" s="1417" t="s">
        <v>623</v>
      </c>
    </row>
    <row r="12" spans="1:18" ht="36.75" customHeight="1" thickBot="1" x14ac:dyDescent="0.25">
      <c r="A12" s="2630" t="s">
        <v>45</v>
      </c>
      <c r="B12" s="2630"/>
      <c r="C12" s="2630"/>
      <c r="D12" s="341">
        <f>SUM(D9:D11)</f>
        <v>0</v>
      </c>
      <c r="E12" s="341">
        <f t="shared" ref="E12:O12" si="2">SUM(E9:E11)</f>
        <v>0</v>
      </c>
      <c r="F12" s="341">
        <f t="shared" si="2"/>
        <v>0</v>
      </c>
      <c r="G12" s="341">
        <f t="shared" si="2"/>
        <v>1</v>
      </c>
      <c r="H12" s="341">
        <f t="shared" si="2"/>
        <v>2</v>
      </c>
      <c r="I12" s="341">
        <f t="shared" si="2"/>
        <v>3</v>
      </c>
      <c r="J12" s="341">
        <f t="shared" si="2"/>
        <v>0</v>
      </c>
      <c r="K12" s="341">
        <f t="shared" si="2"/>
        <v>0</v>
      </c>
      <c r="L12" s="341">
        <f t="shared" si="2"/>
        <v>0</v>
      </c>
      <c r="M12" s="341">
        <f t="shared" si="2"/>
        <v>1</v>
      </c>
      <c r="N12" s="341">
        <f t="shared" si="2"/>
        <v>2</v>
      </c>
      <c r="O12" s="341">
        <f t="shared" si="2"/>
        <v>3</v>
      </c>
      <c r="P12" s="2630" t="s">
        <v>651</v>
      </c>
      <c r="Q12" s="2630"/>
      <c r="R12" s="2630"/>
    </row>
    <row r="13" spans="1:18" ht="13.5" thickTop="1" x14ac:dyDescent="0.2">
      <c r="A13" s="363"/>
      <c r="B13" s="363"/>
      <c r="C13" s="363"/>
      <c r="D13" s="363"/>
      <c r="E13" s="363"/>
      <c r="F13" s="363"/>
      <c r="G13" s="363"/>
      <c r="H13" s="363"/>
      <c r="I13" s="363"/>
      <c r="J13" s="363"/>
      <c r="K13" s="363"/>
      <c r="L13" s="363"/>
      <c r="M13" s="363"/>
      <c r="N13" s="363"/>
      <c r="O13" s="363"/>
      <c r="P13" s="363"/>
      <c r="Q13" s="363"/>
      <c r="R13" s="363"/>
    </row>
    <row r="14" spans="1:18" x14ac:dyDescent="0.2">
      <c r="A14" s="363"/>
      <c r="B14" s="363"/>
      <c r="C14" s="363"/>
      <c r="D14" s="363"/>
      <c r="E14" s="363"/>
      <c r="F14" s="363"/>
      <c r="G14" s="363"/>
      <c r="H14" s="363"/>
      <c r="I14" s="363"/>
      <c r="J14" s="363"/>
      <c r="K14" s="363"/>
      <c r="L14" s="363"/>
      <c r="M14" s="363"/>
      <c r="N14" s="363"/>
      <c r="O14" s="363"/>
      <c r="P14" s="363"/>
      <c r="Q14" s="363"/>
      <c r="R14" s="363"/>
    </row>
    <row r="15" spans="1:18" x14ac:dyDescent="0.2">
      <c r="A15" s="363"/>
      <c r="B15" s="363"/>
      <c r="C15" s="363"/>
      <c r="D15" s="363"/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363"/>
      <c r="P15" s="363"/>
      <c r="Q15" s="363"/>
      <c r="R15" s="363"/>
    </row>
    <row r="16" spans="1:18" x14ac:dyDescent="0.2">
      <c r="A16" s="363"/>
      <c r="B16" s="363"/>
      <c r="C16" s="363"/>
      <c r="D16" s="363"/>
      <c r="E16" s="363"/>
      <c r="F16" s="363"/>
      <c r="G16" s="363"/>
      <c r="H16" s="363"/>
      <c r="I16" s="363"/>
      <c r="J16" s="363"/>
      <c r="K16" s="363"/>
      <c r="L16" s="363"/>
      <c r="M16" s="363"/>
      <c r="N16" s="363"/>
      <c r="O16" s="363"/>
      <c r="P16" s="363"/>
      <c r="Q16" s="363"/>
      <c r="R16" s="363"/>
    </row>
    <row r="17" spans="1:18" x14ac:dyDescent="0.2">
      <c r="A17" s="363"/>
      <c r="B17" s="363"/>
      <c r="C17" s="363"/>
      <c r="D17" s="363"/>
      <c r="E17" s="363"/>
      <c r="F17" s="363"/>
      <c r="G17" s="363"/>
      <c r="H17" s="363"/>
      <c r="I17" s="363"/>
      <c r="J17" s="363"/>
      <c r="K17" s="363"/>
      <c r="L17" s="363"/>
      <c r="M17" s="363"/>
      <c r="N17" s="363"/>
      <c r="O17" s="363"/>
      <c r="P17" s="363"/>
      <c r="Q17" s="363"/>
      <c r="R17" s="363"/>
    </row>
    <row r="18" spans="1:18" x14ac:dyDescent="0.2">
      <c r="A18" s="363"/>
      <c r="B18" s="363"/>
      <c r="C18" s="363"/>
      <c r="D18" s="363"/>
      <c r="E18" s="363"/>
      <c r="F18" s="363"/>
      <c r="G18" s="363"/>
      <c r="H18" s="363"/>
      <c r="I18" s="363"/>
      <c r="J18" s="363"/>
      <c r="K18" s="363"/>
      <c r="L18" s="363"/>
      <c r="M18" s="363"/>
      <c r="N18" s="363"/>
      <c r="O18" s="363"/>
      <c r="P18" s="363"/>
      <c r="Q18" s="363"/>
      <c r="R18" s="363"/>
    </row>
    <row r="19" spans="1:18" x14ac:dyDescent="0.2">
      <c r="A19" s="363"/>
      <c r="B19" s="363"/>
      <c r="C19" s="363"/>
      <c r="D19" s="363"/>
      <c r="E19" s="363"/>
      <c r="F19" s="363"/>
      <c r="G19" s="363"/>
      <c r="H19" s="363"/>
      <c r="I19" s="363"/>
      <c r="J19" s="363"/>
      <c r="K19" s="363"/>
      <c r="L19" s="363"/>
      <c r="M19" s="363"/>
      <c r="N19" s="363"/>
      <c r="O19" s="363"/>
      <c r="P19" s="363"/>
      <c r="Q19" s="363"/>
      <c r="R19" s="363"/>
    </row>
    <row r="20" spans="1:18" x14ac:dyDescent="0.2">
      <c r="A20" s="363"/>
      <c r="B20" s="363"/>
      <c r="C20" s="363"/>
      <c r="D20" s="363"/>
      <c r="E20" s="363"/>
      <c r="F20" s="363"/>
      <c r="G20" s="363"/>
      <c r="H20" s="363"/>
      <c r="I20" s="363"/>
      <c r="J20" s="363"/>
      <c r="K20" s="363"/>
      <c r="L20" s="363"/>
      <c r="M20" s="363"/>
      <c r="N20" s="363"/>
      <c r="O20" s="363"/>
      <c r="P20" s="363"/>
      <c r="Q20" s="363"/>
      <c r="R20" s="363"/>
    </row>
    <row r="21" spans="1:18" x14ac:dyDescent="0.2">
      <c r="A21" s="363"/>
      <c r="B21" s="363"/>
      <c r="C21" s="363"/>
      <c r="D21" s="363"/>
      <c r="E21" s="363"/>
      <c r="F21" s="363"/>
      <c r="G21" s="363"/>
      <c r="H21" s="363"/>
      <c r="I21" s="363"/>
      <c r="J21" s="363"/>
      <c r="K21" s="363"/>
      <c r="L21" s="363"/>
      <c r="M21" s="363"/>
      <c r="N21" s="363"/>
      <c r="O21" s="363"/>
      <c r="P21" s="363"/>
      <c r="Q21" s="363"/>
      <c r="R21" s="363"/>
    </row>
    <row r="22" spans="1:18" x14ac:dyDescent="0.2">
      <c r="A22" s="363"/>
      <c r="B22" s="363"/>
      <c r="C22" s="363"/>
      <c r="D22" s="363"/>
      <c r="E22" s="363"/>
      <c r="F22" s="363"/>
      <c r="G22" s="363"/>
      <c r="H22" s="363"/>
      <c r="I22" s="363"/>
      <c r="J22" s="363"/>
      <c r="K22" s="363"/>
      <c r="L22" s="363"/>
      <c r="M22" s="363"/>
      <c r="N22" s="363"/>
      <c r="O22" s="363"/>
      <c r="P22" s="363"/>
      <c r="Q22" s="363"/>
      <c r="R22" s="363"/>
    </row>
    <row r="23" spans="1:18" x14ac:dyDescent="0.2">
      <c r="A23" s="363"/>
      <c r="B23" s="363"/>
      <c r="C23" s="363"/>
      <c r="D23" s="363"/>
      <c r="E23" s="363"/>
      <c r="F23" s="363"/>
      <c r="G23" s="363"/>
      <c r="H23" s="363"/>
      <c r="I23" s="363"/>
      <c r="J23" s="363"/>
      <c r="K23" s="363"/>
      <c r="L23" s="363"/>
      <c r="M23" s="363"/>
      <c r="N23" s="363"/>
      <c r="O23" s="363"/>
      <c r="P23" s="363"/>
      <c r="Q23" s="363"/>
      <c r="R23" s="363"/>
    </row>
  </sheetData>
  <mergeCells count="20">
    <mergeCell ref="A2:R2"/>
    <mergeCell ref="A3:R3"/>
    <mergeCell ref="A4:B4"/>
    <mergeCell ref="P4:R4"/>
    <mergeCell ref="A5:A8"/>
    <mergeCell ref="B5:B8"/>
    <mergeCell ref="C5:C8"/>
    <mergeCell ref="D5:F5"/>
    <mergeCell ref="G5:I5"/>
    <mergeCell ref="J5:L5"/>
    <mergeCell ref="A12:C12"/>
    <mergeCell ref="P12:R12"/>
    <mergeCell ref="M5:O5"/>
    <mergeCell ref="P5:P8"/>
    <mergeCell ref="Q5:Q8"/>
    <mergeCell ref="R5:R8"/>
    <mergeCell ref="D6:F6"/>
    <mergeCell ref="G6:I6"/>
    <mergeCell ref="J6:L6"/>
    <mergeCell ref="M6:O6"/>
  </mergeCells>
  <printOptions horizontalCentered="1"/>
  <pageMargins left="0.70866141732283472" right="0.70866141732283472" top="1.2598425196850394" bottom="1.2598425196850394" header="1.299212598425197" footer="1.0629921259842521"/>
  <pageSetup paperSize="9" scale="75"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26"/>
  <sheetViews>
    <sheetView rightToLeft="1" view="pageBreakPreview" zoomScale="85" zoomScaleNormal="75" zoomScaleSheetLayoutView="85" workbookViewId="0">
      <selection activeCell="S17" sqref="S17"/>
    </sheetView>
  </sheetViews>
  <sheetFormatPr defaultColWidth="10.28515625" defaultRowHeight="18" x14ac:dyDescent="0.25"/>
  <cols>
    <col min="1" max="1" width="24.42578125" style="105" customWidth="1"/>
    <col min="2" max="13" width="9.7109375" style="105" customWidth="1"/>
    <col min="14" max="14" width="29.7109375" style="81" customWidth="1"/>
    <col min="15" max="16384" width="10.28515625" style="81"/>
  </cols>
  <sheetData>
    <row r="1" spans="1:14" s="99" customFormat="1" ht="41.25" customHeight="1" x14ac:dyDescent="0.25">
      <c r="A1" s="3188" t="s">
        <v>2356</v>
      </c>
      <c r="B1" s="3188"/>
      <c r="C1" s="3188"/>
      <c r="D1" s="3188"/>
      <c r="E1" s="3188"/>
      <c r="F1" s="3188"/>
      <c r="G1" s="3188"/>
      <c r="H1" s="3188"/>
      <c r="I1" s="3188"/>
      <c r="J1" s="3188"/>
      <c r="K1" s="3188"/>
      <c r="L1" s="3188"/>
      <c r="M1" s="3188"/>
      <c r="N1" s="3188"/>
    </row>
    <row r="2" spans="1:14" s="99" customFormat="1" ht="41.25" customHeight="1" x14ac:dyDescent="0.25">
      <c r="A2" s="2839" t="s">
        <v>2357</v>
      </c>
      <c r="B2" s="2839"/>
      <c r="C2" s="2839"/>
      <c r="D2" s="2839"/>
      <c r="E2" s="2839"/>
      <c r="F2" s="2839"/>
      <c r="G2" s="2839"/>
      <c r="H2" s="2839"/>
      <c r="I2" s="2839"/>
      <c r="J2" s="2839"/>
      <c r="K2" s="2839"/>
      <c r="L2" s="2839"/>
      <c r="M2" s="2839"/>
      <c r="N2" s="2839"/>
    </row>
    <row r="3" spans="1:14" s="99" customFormat="1" ht="23.25" customHeight="1" thickBot="1" x14ac:dyDescent="0.3">
      <c r="A3" s="42" t="s">
        <v>2881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00" t="s">
        <v>408</v>
      </c>
    </row>
    <row r="4" spans="1:14" s="99" customFormat="1" ht="23.25" customHeight="1" thickTop="1" x14ac:dyDescent="0.25">
      <c r="A4" s="2898" t="s">
        <v>35</v>
      </c>
      <c r="B4" s="2898" t="s">
        <v>36</v>
      </c>
      <c r="C4" s="2898"/>
      <c r="D4" s="2898"/>
      <c r="E4" s="2898" t="s">
        <v>2</v>
      </c>
      <c r="F4" s="2898"/>
      <c r="G4" s="2898"/>
      <c r="H4" s="2898" t="s">
        <v>3</v>
      </c>
      <c r="I4" s="2898"/>
      <c r="J4" s="2898"/>
      <c r="K4" s="2898" t="s">
        <v>29</v>
      </c>
      <c r="L4" s="2898"/>
      <c r="M4" s="2898"/>
      <c r="N4" s="3189" t="s">
        <v>102</v>
      </c>
    </row>
    <row r="5" spans="1:14" s="99" customFormat="1" ht="33" customHeight="1" x14ac:dyDescent="0.25">
      <c r="A5" s="2762"/>
      <c r="B5" s="3160" t="s">
        <v>98</v>
      </c>
      <c r="C5" s="3160"/>
      <c r="D5" s="3160"/>
      <c r="E5" s="2814" t="s">
        <v>99</v>
      </c>
      <c r="F5" s="2814"/>
      <c r="G5" s="2814"/>
      <c r="H5" s="3160" t="s">
        <v>100</v>
      </c>
      <c r="I5" s="3160"/>
      <c r="J5" s="3160"/>
      <c r="K5" s="2814" t="s">
        <v>101</v>
      </c>
      <c r="L5" s="2814"/>
      <c r="M5" s="2814"/>
      <c r="N5" s="2839"/>
    </row>
    <row r="6" spans="1:14" ht="25.5" customHeight="1" x14ac:dyDescent="0.2">
      <c r="A6" s="2762"/>
      <c r="B6" s="608" t="s">
        <v>187</v>
      </c>
      <c r="C6" s="608" t="s">
        <v>211</v>
      </c>
      <c r="D6" s="608" t="s">
        <v>204</v>
      </c>
      <c r="E6" s="608" t="s">
        <v>187</v>
      </c>
      <c r="F6" s="608" t="s">
        <v>211</v>
      </c>
      <c r="G6" s="608" t="s">
        <v>204</v>
      </c>
      <c r="H6" s="608" t="s">
        <v>187</v>
      </c>
      <c r="I6" s="608" t="s">
        <v>211</v>
      </c>
      <c r="J6" s="608" t="s">
        <v>204</v>
      </c>
      <c r="K6" s="608" t="s">
        <v>187</v>
      </c>
      <c r="L6" s="608" t="s">
        <v>211</v>
      </c>
      <c r="M6" s="608" t="s">
        <v>204</v>
      </c>
      <c r="N6" s="2839"/>
    </row>
    <row r="7" spans="1:14" ht="25.5" customHeight="1" thickBot="1" x14ac:dyDescent="0.25">
      <c r="A7" s="2899"/>
      <c r="B7" s="610" t="s">
        <v>188</v>
      </c>
      <c r="C7" s="610" t="s">
        <v>189</v>
      </c>
      <c r="D7" s="610" t="s">
        <v>190</v>
      </c>
      <c r="E7" s="610" t="s">
        <v>188</v>
      </c>
      <c r="F7" s="610" t="s">
        <v>189</v>
      </c>
      <c r="G7" s="610" t="s">
        <v>190</v>
      </c>
      <c r="H7" s="610" t="s">
        <v>188</v>
      </c>
      <c r="I7" s="610" t="s">
        <v>189</v>
      </c>
      <c r="J7" s="610" t="s">
        <v>190</v>
      </c>
      <c r="K7" s="610" t="s">
        <v>188</v>
      </c>
      <c r="L7" s="610" t="s">
        <v>189</v>
      </c>
      <c r="M7" s="610" t="s">
        <v>190</v>
      </c>
      <c r="N7" s="3190"/>
    </row>
    <row r="8" spans="1:14" ht="33.75" customHeight="1" x14ac:dyDescent="0.2">
      <c r="A8" s="84" t="s">
        <v>2215</v>
      </c>
      <c r="B8" s="1783">
        <v>0</v>
      </c>
      <c r="C8" s="1783">
        <v>0</v>
      </c>
      <c r="D8" s="1783">
        <v>0</v>
      </c>
      <c r="E8" s="1783">
        <v>5</v>
      </c>
      <c r="F8" s="1783">
        <v>6</v>
      </c>
      <c r="G8" s="1783">
        <v>11</v>
      </c>
      <c r="H8" s="1783">
        <v>0</v>
      </c>
      <c r="I8" s="1783">
        <v>0</v>
      </c>
      <c r="J8" s="1783">
        <v>0</v>
      </c>
      <c r="K8" s="1783">
        <f>SUM(B8,E8,H8)</f>
        <v>5</v>
      </c>
      <c r="L8" s="1783">
        <f>SUM(C8,F8,I8)</f>
        <v>6</v>
      </c>
      <c r="M8" s="1783">
        <f>SUM(K8:L8)</f>
        <v>11</v>
      </c>
      <c r="N8" s="1973" t="s">
        <v>2587</v>
      </c>
    </row>
    <row r="9" spans="1:14" ht="41.25" customHeight="1" x14ac:dyDescent="0.2">
      <c r="A9" s="1866" t="s">
        <v>94</v>
      </c>
      <c r="B9" s="1844">
        <v>0</v>
      </c>
      <c r="C9" s="1844">
        <v>0</v>
      </c>
      <c r="D9" s="1844">
        <v>0</v>
      </c>
      <c r="E9" s="1844">
        <v>25</v>
      </c>
      <c r="F9" s="1844">
        <v>23</v>
      </c>
      <c r="G9" s="1844">
        <v>48</v>
      </c>
      <c r="H9" s="1844">
        <v>0</v>
      </c>
      <c r="I9" s="1844">
        <v>0</v>
      </c>
      <c r="J9" s="1844">
        <v>0</v>
      </c>
      <c r="K9" s="1844">
        <f>SUM(B9,E9,H9)</f>
        <v>25</v>
      </c>
      <c r="L9" s="1844">
        <f t="shared" ref="L9:M10" si="0">SUM(C9,F9,I9)</f>
        <v>23</v>
      </c>
      <c r="M9" s="1844">
        <f t="shared" si="0"/>
        <v>48</v>
      </c>
      <c r="N9" s="1055" t="s">
        <v>129</v>
      </c>
    </row>
    <row r="10" spans="1:14" s="101" customFormat="1" ht="42" customHeight="1" thickBot="1" x14ac:dyDescent="0.25">
      <c r="A10" s="615" t="s">
        <v>61</v>
      </c>
      <c r="B10" s="1806">
        <v>0</v>
      </c>
      <c r="C10" s="1806">
        <v>0</v>
      </c>
      <c r="D10" s="1806">
        <v>0</v>
      </c>
      <c r="E10" s="1806">
        <v>4</v>
      </c>
      <c r="F10" s="1806">
        <v>8</v>
      </c>
      <c r="G10" s="1806">
        <v>12</v>
      </c>
      <c r="H10" s="1806">
        <v>0</v>
      </c>
      <c r="I10" s="1806">
        <v>0</v>
      </c>
      <c r="J10" s="1806">
        <v>0</v>
      </c>
      <c r="K10" s="1806">
        <f t="shared" ref="K10" si="1">SUM(B10,E10,H10)</f>
        <v>4</v>
      </c>
      <c r="L10" s="1806">
        <f t="shared" si="0"/>
        <v>8</v>
      </c>
      <c r="M10" s="1806">
        <f t="shared" si="0"/>
        <v>12</v>
      </c>
      <c r="N10" s="156" t="s">
        <v>1719</v>
      </c>
    </row>
    <row r="11" spans="1:14" s="101" customFormat="1" ht="30.75" customHeight="1" thickBot="1" x14ac:dyDescent="0.25">
      <c r="A11" s="103" t="s">
        <v>45</v>
      </c>
      <c r="B11" s="1807">
        <f>SUM(B8:B10)</f>
        <v>0</v>
      </c>
      <c r="C11" s="1807">
        <f t="shared" ref="C11:M11" si="2">SUM(C8:C10)</f>
        <v>0</v>
      </c>
      <c r="D11" s="1807">
        <f t="shared" si="2"/>
        <v>0</v>
      </c>
      <c r="E11" s="1807">
        <f t="shared" si="2"/>
        <v>34</v>
      </c>
      <c r="F11" s="1807">
        <f t="shared" si="2"/>
        <v>37</v>
      </c>
      <c r="G11" s="1807">
        <f t="shared" si="2"/>
        <v>71</v>
      </c>
      <c r="H11" s="1807">
        <f t="shared" si="2"/>
        <v>0</v>
      </c>
      <c r="I11" s="1807">
        <f t="shared" si="2"/>
        <v>0</v>
      </c>
      <c r="J11" s="1807">
        <f t="shared" si="2"/>
        <v>0</v>
      </c>
      <c r="K11" s="1807">
        <f t="shared" si="2"/>
        <v>34</v>
      </c>
      <c r="L11" s="1807">
        <f t="shared" si="2"/>
        <v>37</v>
      </c>
      <c r="M11" s="1807">
        <f t="shared" si="2"/>
        <v>71</v>
      </c>
      <c r="N11" s="92" t="s">
        <v>153</v>
      </c>
    </row>
    <row r="12" spans="1:14" ht="18.75" thickTop="1" x14ac:dyDescent="0.25">
      <c r="A12" s="83"/>
      <c r="B12" s="83"/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</row>
    <row r="13" spans="1:14" x14ac:dyDescent="0.25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</row>
    <row r="14" spans="1:14" x14ac:dyDescent="0.25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</row>
    <row r="15" spans="1:14" x14ac:dyDescent="0.25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</row>
    <row r="16" spans="1:14" x14ac:dyDescent="0.25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</row>
    <row r="17" spans="1:13" x14ac:dyDescent="0.25">
      <c r="A17" s="42"/>
      <c r="B17" s="104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</row>
    <row r="18" spans="1:13" x14ac:dyDescent="0.25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</row>
    <row r="19" spans="1:13" x14ac:dyDescent="0.25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</row>
    <row r="20" spans="1:13" x14ac:dyDescent="0.25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</row>
    <row r="21" spans="1:13" x14ac:dyDescent="0.25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</row>
    <row r="22" spans="1:13" x14ac:dyDescent="0.25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</row>
    <row r="24" spans="1:13" x14ac:dyDescent="0.25">
      <c r="A24" s="3187"/>
      <c r="B24" s="3187"/>
      <c r="C24" s="3187"/>
      <c r="D24" s="3187"/>
      <c r="E24" s="3187"/>
      <c r="F24" s="3187"/>
      <c r="G24" s="3187"/>
      <c r="H24" s="3187"/>
      <c r="I24" s="3187"/>
      <c r="J24" s="3187"/>
      <c r="K24" s="3187"/>
      <c r="L24" s="3187"/>
      <c r="M24" s="3187"/>
    </row>
    <row r="25" spans="1:13" x14ac:dyDescent="0.25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</row>
    <row r="26" spans="1:13" x14ac:dyDescent="0.25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</row>
  </sheetData>
  <mergeCells count="13">
    <mergeCell ref="H5:J5"/>
    <mergeCell ref="K5:M5"/>
    <mergeCell ref="A24:M24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0" firstPageNumber="239" orientation="landscape" useFirstPageNumber="1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T183"/>
  <sheetViews>
    <sheetView rightToLeft="1" view="pageBreakPreview" topLeftCell="A4" zoomScale="85" zoomScaleNormal="82" zoomScaleSheetLayoutView="85" workbookViewId="0">
      <selection activeCell="S17" sqref="S17"/>
    </sheetView>
  </sheetViews>
  <sheetFormatPr defaultColWidth="10.28515625" defaultRowHeight="12.75" x14ac:dyDescent="0.2"/>
  <cols>
    <col min="1" max="1" width="12.42578125" style="40" customWidth="1"/>
    <col min="2" max="2" width="15.85546875" style="40" customWidth="1"/>
    <col min="3" max="3" width="14.5703125" style="40" customWidth="1"/>
    <col min="4" max="15" width="7.5703125" style="40" customWidth="1"/>
    <col min="16" max="16" width="17.85546875" style="81" customWidth="1"/>
    <col min="17" max="17" width="21.42578125" style="81" customWidth="1"/>
    <col min="18" max="18" width="19.85546875" style="81" customWidth="1"/>
    <col min="19" max="16384" width="10.28515625" style="81"/>
  </cols>
  <sheetData>
    <row r="2" spans="1:18" ht="25.5" customHeight="1" x14ac:dyDescent="0.2">
      <c r="A2" s="2730" t="s">
        <v>2358</v>
      </c>
      <c r="B2" s="2730"/>
      <c r="C2" s="2730"/>
      <c r="D2" s="2730"/>
      <c r="E2" s="2730"/>
      <c r="F2" s="2730"/>
      <c r="G2" s="2730"/>
      <c r="H2" s="2730"/>
      <c r="I2" s="2730"/>
      <c r="J2" s="2730"/>
      <c r="K2" s="2730"/>
      <c r="L2" s="2730"/>
      <c r="M2" s="2730"/>
      <c r="N2" s="2730"/>
      <c r="O2" s="2730"/>
      <c r="P2" s="2730"/>
      <c r="Q2" s="2730"/>
      <c r="R2" s="2730"/>
    </row>
    <row r="3" spans="1:18" ht="41.25" customHeight="1" x14ac:dyDescent="0.2">
      <c r="A3" s="2731" t="s">
        <v>2359</v>
      </c>
      <c r="B3" s="2731"/>
      <c r="C3" s="2731"/>
      <c r="D3" s="2731"/>
      <c r="E3" s="2731"/>
      <c r="F3" s="2731"/>
      <c r="G3" s="2731"/>
      <c r="H3" s="2731"/>
      <c r="I3" s="2731"/>
      <c r="J3" s="2731"/>
      <c r="K3" s="2731"/>
      <c r="L3" s="2731"/>
      <c r="M3" s="2731"/>
      <c r="N3" s="2731"/>
      <c r="O3" s="2731"/>
      <c r="P3" s="2731"/>
      <c r="Q3" s="2731"/>
      <c r="R3" s="2731"/>
    </row>
    <row r="4" spans="1:18" ht="25.5" customHeight="1" thickBot="1" x14ac:dyDescent="0.25">
      <c r="A4" s="17" t="s">
        <v>2882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Q4" s="3290" t="s">
        <v>409</v>
      </c>
      <c r="R4" s="3290"/>
    </row>
    <row r="5" spans="1:18" ht="25.5" customHeight="1" thickTop="1" x14ac:dyDescent="0.2">
      <c r="A5" s="2898" t="s">
        <v>47</v>
      </c>
      <c r="B5" s="2898" t="s">
        <v>90</v>
      </c>
      <c r="C5" s="2898" t="s">
        <v>48</v>
      </c>
      <c r="D5" s="2898" t="s">
        <v>36</v>
      </c>
      <c r="E5" s="2898"/>
      <c r="F5" s="2898"/>
      <c r="G5" s="2898" t="s">
        <v>2</v>
      </c>
      <c r="H5" s="2898"/>
      <c r="I5" s="2898"/>
      <c r="J5" s="2898" t="s">
        <v>3</v>
      </c>
      <c r="K5" s="2898"/>
      <c r="L5" s="2898"/>
      <c r="M5" s="2898" t="s">
        <v>29</v>
      </c>
      <c r="N5" s="2898"/>
      <c r="O5" s="2898"/>
      <c r="P5" s="2740" t="s">
        <v>103</v>
      </c>
      <c r="Q5" s="2740" t="s">
        <v>132</v>
      </c>
      <c r="R5" s="2740" t="s">
        <v>172</v>
      </c>
    </row>
    <row r="6" spans="1:18" ht="29.25" customHeight="1" x14ac:dyDescent="0.2">
      <c r="A6" s="2762"/>
      <c r="B6" s="2762"/>
      <c r="C6" s="2762"/>
      <c r="D6" s="2741" t="s">
        <v>98</v>
      </c>
      <c r="E6" s="2741"/>
      <c r="F6" s="2741"/>
      <c r="G6" s="2801" t="s">
        <v>99</v>
      </c>
      <c r="H6" s="2801"/>
      <c r="I6" s="2801"/>
      <c r="J6" s="2741" t="s">
        <v>100</v>
      </c>
      <c r="K6" s="2741"/>
      <c r="L6" s="2741"/>
      <c r="M6" s="2801" t="s">
        <v>101</v>
      </c>
      <c r="N6" s="2801"/>
      <c r="O6" s="2801"/>
      <c r="P6" s="2741"/>
      <c r="Q6" s="2741"/>
      <c r="R6" s="2741"/>
    </row>
    <row r="7" spans="1:18" ht="22.5" customHeight="1" x14ac:dyDescent="0.2">
      <c r="A7" s="2762"/>
      <c r="B7" s="2762"/>
      <c r="C7" s="2762"/>
      <c r="D7" s="608" t="s">
        <v>187</v>
      </c>
      <c r="E7" s="608" t="s">
        <v>211</v>
      </c>
      <c r="F7" s="608" t="s">
        <v>204</v>
      </c>
      <c r="G7" s="608" t="s">
        <v>187</v>
      </c>
      <c r="H7" s="608" t="s">
        <v>211</v>
      </c>
      <c r="I7" s="608" t="s">
        <v>204</v>
      </c>
      <c r="J7" s="608" t="s">
        <v>187</v>
      </c>
      <c r="K7" s="608" t="s">
        <v>211</v>
      </c>
      <c r="L7" s="608" t="s">
        <v>204</v>
      </c>
      <c r="M7" s="608" t="s">
        <v>187</v>
      </c>
      <c r="N7" s="608" t="s">
        <v>211</v>
      </c>
      <c r="O7" s="608" t="s">
        <v>204</v>
      </c>
      <c r="P7" s="2741"/>
      <c r="Q7" s="2741"/>
      <c r="R7" s="2741"/>
    </row>
    <row r="8" spans="1:18" ht="22.5" customHeight="1" thickBot="1" x14ac:dyDescent="0.25">
      <c r="A8" s="2899"/>
      <c r="B8" s="2899"/>
      <c r="C8" s="2899"/>
      <c r="D8" s="610" t="s">
        <v>188</v>
      </c>
      <c r="E8" s="610" t="s">
        <v>189</v>
      </c>
      <c r="F8" s="610" t="s">
        <v>190</v>
      </c>
      <c r="G8" s="610" t="s">
        <v>188</v>
      </c>
      <c r="H8" s="610" t="s">
        <v>189</v>
      </c>
      <c r="I8" s="610" t="s">
        <v>190</v>
      </c>
      <c r="J8" s="610" t="s">
        <v>188</v>
      </c>
      <c r="K8" s="610" t="s">
        <v>189</v>
      </c>
      <c r="L8" s="610" t="s">
        <v>190</v>
      </c>
      <c r="M8" s="610" t="s">
        <v>188</v>
      </c>
      <c r="N8" s="610" t="s">
        <v>189</v>
      </c>
      <c r="O8" s="610" t="s">
        <v>190</v>
      </c>
      <c r="P8" s="2742"/>
      <c r="Q8" s="2742"/>
      <c r="R8" s="2742"/>
    </row>
    <row r="9" spans="1:18" ht="30" customHeight="1" x14ac:dyDescent="0.2">
      <c r="A9" s="35" t="s">
        <v>2215</v>
      </c>
      <c r="B9" s="35" t="s">
        <v>2360</v>
      </c>
      <c r="C9" s="1446"/>
      <c r="D9" s="1675">
        <v>0</v>
      </c>
      <c r="E9" s="1675">
        <v>0</v>
      </c>
      <c r="F9" s="1675">
        <v>0</v>
      </c>
      <c r="G9" s="1675">
        <v>5</v>
      </c>
      <c r="H9" s="1675">
        <v>6</v>
      </c>
      <c r="I9" s="1675">
        <v>11</v>
      </c>
      <c r="J9" s="1675">
        <v>0</v>
      </c>
      <c r="K9" s="1675">
        <v>0</v>
      </c>
      <c r="L9" s="1675">
        <v>0</v>
      </c>
      <c r="M9" s="1675">
        <f>SUM(D9,G9,J9)</f>
        <v>5</v>
      </c>
      <c r="N9" s="1675">
        <f>SUM(E9,H9,K9)</f>
        <v>6</v>
      </c>
      <c r="O9" s="1675">
        <f>SUM(M9:N9)</f>
        <v>11</v>
      </c>
      <c r="P9" s="1436"/>
      <c r="Q9" s="2336" t="s">
        <v>2883</v>
      </c>
      <c r="R9" s="283" t="s">
        <v>2544</v>
      </c>
    </row>
    <row r="10" spans="1:18" ht="38.25" customHeight="1" x14ac:dyDescent="0.2">
      <c r="A10" s="2763" t="s">
        <v>39</v>
      </c>
      <c r="B10" s="110" t="s">
        <v>1721</v>
      </c>
      <c r="C10" s="447"/>
      <c r="D10" s="1675">
        <v>0</v>
      </c>
      <c r="E10" s="1675">
        <v>0</v>
      </c>
      <c r="F10" s="1675">
        <v>0</v>
      </c>
      <c r="G10" s="1675">
        <v>5</v>
      </c>
      <c r="H10" s="1675">
        <v>2</v>
      </c>
      <c r="I10" s="1675">
        <v>7</v>
      </c>
      <c r="J10" s="1675">
        <v>0</v>
      </c>
      <c r="K10" s="1675">
        <v>0</v>
      </c>
      <c r="L10" s="1675">
        <v>0</v>
      </c>
      <c r="M10" s="1675">
        <f>SUM(D10,G10,J10)</f>
        <v>5</v>
      </c>
      <c r="N10" s="1675">
        <f>SUM(E10,H10,K10)</f>
        <v>2</v>
      </c>
      <c r="O10" s="1675">
        <f>SUM(M10:N10)</f>
        <v>7</v>
      </c>
      <c r="P10" s="1480"/>
      <c r="Q10" s="1481" t="s">
        <v>1563</v>
      </c>
      <c r="R10" s="2790" t="s">
        <v>1722</v>
      </c>
    </row>
    <row r="11" spans="1:18" ht="25.5" customHeight="1" x14ac:dyDescent="0.2">
      <c r="A11" s="2761"/>
      <c r="B11" s="35" t="s">
        <v>1723</v>
      </c>
      <c r="C11" s="35"/>
      <c r="D11" s="1675">
        <v>0</v>
      </c>
      <c r="E11" s="1675">
        <v>0</v>
      </c>
      <c r="F11" s="578">
        <v>0</v>
      </c>
      <c r="G11" s="578">
        <v>5</v>
      </c>
      <c r="H11" s="578">
        <v>4</v>
      </c>
      <c r="I11" s="578">
        <v>9</v>
      </c>
      <c r="J11" s="1675">
        <v>0</v>
      </c>
      <c r="K11" s="1675">
        <v>0</v>
      </c>
      <c r="L11" s="578">
        <v>0</v>
      </c>
      <c r="M11" s="578">
        <f t="shared" ref="M11:N17" si="0">SUM(D11,G11,J11)</f>
        <v>5</v>
      </c>
      <c r="N11" s="578">
        <f t="shared" si="0"/>
        <v>4</v>
      </c>
      <c r="O11" s="578">
        <f t="shared" ref="O11:O17" si="1">SUM(M11:N11)</f>
        <v>9</v>
      </c>
      <c r="P11" s="1441"/>
      <c r="Q11" s="678" t="s">
        <v>271</v>
      </c>
      <c r="R11" s="2926"/>
    </row>
    <row r="12" spans="1:18" ht="31.5" customHeight="1" x14ac:dyDescent="0.2">
      <c r="A12" s="2761"/>
      <c r="B12" s="35" t="s">
        <v>492</v>
      </c>
      <c r="C12" s="35"/>
      <c r="D12" s="1675">
        <v>0</v>
      </c>
      <c r="E12" s="1675">
        <v>0</v>
      </c>
      <c r="F12" s="578">
        <v>0</v>
      </c>
      <c r="G12" s="578">
        <v>10</v>
      </c>
      <c r="H12" s="578">
        <v>3</v>
      </c>
      <c r="I12" s="578">
        <v>13</v>
      </c>
      <c r="J12" s="1675">
        <v>0</v>
      </c>
      <c r="K12" s="1675">
        <v>0</v>
      </c>
      <c r="L12" s="578">
        <v>0</v>
      </c>
      <c r="M12" s="578">
        <f t="shared" si="0"/>
        <v>10</v>
      </c>
      <c r="N12" s="578">
        <f t="shared" si="0"/>
        <v>3</v>
      </c>
      <c r="O12" s="578">
        <f t="shared" si="1"/>
        <v>13</v>
      </c>
      <c r="P12" s="678"/>
      <c r="Q12" s="678" t="s">
        <v>493</v>
      </c>
      <c r="R12" s="2926"/>
    </row>
    <row r="13" spans="1:18" ht="42.75" customHeight="1" x14ac:dyDescent="0.2">
      <c r="A13" s="2761"/>
      <c r="B13" s="35" t="s">
        <v>1724</v>
      </c>
      <c r="C13" s="35"/>
      <c r="D13" s="1675">
        <v>0</v>
      </c>
      <c r="E13" s="1675">
        <v>0</v>
      </c>
      <c r="F13" s="578">
        <v>0</v>
      </c>
      <c r="G13" s="578">
        <v>5</v>
      </c>
      <c r="H13" s="578">
        <v>14</v>
      </c>
      <c r="I13" s="578">
        <v>19</v>
      </c>
      <c r="J13" s="1675">
        <v>0</v>
      </c>
      <c r="K13" s="1675">
        <v>0</v>
      </c>
      <c r="L13" s="578">
        <v>0</v>
      </c>
      <c r="M13" s="578">
        <f t="shared" si="0"/>
        <v>5</v>
      </c>
      <c r="N13" s="578">
        <f t="shared" si="0"/>
        <v>14</v>
      </c>
      <c r="O13" s="578">
        <f t="shared" si="1"/>
        <v>19</v>
      </c>
      <c r="P13" s="1441" t="s">
        <v>136</v>
      </c>
      <c r="Q13" s="1441" t="s">
        <v>800</v>
      </c>
      <c r="R13" s="2791"/>
    </row>
    <row r="14" spans="1:18" s="101" customFormat="1" ht="28.5" customHeight="1" x14ac:dyDescent="0.2">
      <c r="A14" s="2761" t="s">
        <v>52</v>
      </c>
      <c r="B14" s="2761"/>
      <c r="C14" s="2761"/>
      <c r="D14" s="578">
        <f>SUM(D10:D13)</f>
        <v>0</v>
      </c>
      <c r="E14" s="578">
        <f t="shared" ref="E14:K14" si="2">SUM(E10:E13)</f>
        <v>0</v>
      </c>
      <c r="F14" s="578">
        <f t="shared" ref="F14" si="3">SUM(D14:E14)</f>
        <v>0</v>
      </c>
      <c r="G14" s="578">
        <f t="shared" si="2"/>
        <v>25</v>
      </c>
      <c r="H14" s="578">
        <f t="shared" si="2"/>
        <v>23</v>
      </c>
      <c r="I14" s="578">
        <f t="shared" ref="I14" si="4">SUM(G14:H14)</f>
        <v>48</v>
      </c>
      <c r="J14" s="578">
        <f t="shared" si="2"/>
        <v>0</v>
      </c>
      <c r="K14" s="578">
        <f t="shared" si="2"/>
        <v>0</v>
      </c>
      <c r="L14" s="578">
        <f t="shared" ref="L14" si="5">SUM(J14:K14)</f>
        <v>0</v>
      </c>
      <c r="M14" s="578">
        <f t="shared" si="0"/>
        <v>25</v>
      </c>
      <c r="N14" s="578">
        <f t="shared" si="0"/>
        <v>23</v>
      </c>
      <c r="O14" s="578">
        <f t="shared" si="1"/>
        <v>48</v>
      </c>
      <c r="P14" s="2759" t="s">
        <v>136</v>
      </c>
      <c r="Q14" s="2759"/>
      <c r="R14" s="2759"/>
    </row>
    <row r="15" spans="1:18" s="101" customFormat="1" ht="32.25" customHeight="1" x14ac:dyDescent="0.2">
      <c r="A15" s="2761" t="s">
        <v>61</v>
      </c>
      <c r="B15" s="35" t="s">
        <v>1725</v>
      </c>
      <c r="C15" s="35" t="s">
        <v>1726</v>
      </c>
      <c r="D15" s="578">
        <f t="shared" ref="D15:E15" si="6">SUM(D11:D14)</f>
        <v>0</v>
      </c>
      <c r="E15" s="578">
        <f t="shared" si="6"/>
        <v>0</v>
      </c>
      <c r="F15" s="578">
        <v>0</v>
      </c>
      <c r="G15" s="578">
        <v>1</v>
      </c>
      <c r="H15" s="578">
        <v>3</v>
      </c>
      <c r="I15" s="578">
        <v>4</v>
      </c>
      <c r="J15" s="578">
        <f t="shared" ref="J15:K15" si="7">SUM(J11:J14)</f>
        <v>0</v>
      </c>
      <c r="K15" s="578">
        <f t="shared" si="7"/>
        <v>0</v>
      </c>
      <c r="L15" s="578">
        <v>0</v>
      </c>
      <c r="M15" s="578">
        <f t="shared" si="0"/>
        <v>1</v>
      </c>
      <c r="N15" s="578">
        <f t="shared" si="0"/>
        <v>3</v>
      </c>
      <c r="O15" s="578">
        <f t="shared" si="1"/>
        <v>4</v>
      </c>
      <c r="P15" s="2398" t="s">
        <v>2014</v>
      </c>
      <c r="Q15" s="2398" t="s">
        <v>2015</v>
      </c>
      <c r="R15" s="2790" t="s">
        <v>1719</v>
      </c>
    </row>
    <row r="16" spans="1:18" s="101" customFormat="1" ht="27" customHeight="1" x14ac:dyDescent="0.2">
      <c r="A16" s="2761"/>
      <c r="B16" s="35" t="s">
        <v>476</v>
      </c>
      <c r="C16" s="35" t="s">
        <v>476</v>
      </c>
      <c r="D16" s="578">
        <f t="shared" ref="D16:E16" si="8">SUM(D12:D15)</f>
        <v>0</v>
      </c>
      <c r="E16" s="578">
        <f t="shared" si="8"/>
        <v>0</v>
      </c>
      <c r="F16" s="578">
        <v>0</v>
      </c>
      <c r="G16" s="578">
        <v>1</v>
      </c>
      <c r="H16" s="578">
        <v>3</v>
      </c>
      <c r="I16" s="578">
        <v>4</v>
      </c>
      <c r="J16" s="578">
        <f t="shared" ref="J16:K16" si="9">SUM(J12:J15)</f>
        <v>0</v>
      </c>
      <c r="K16" s="578">
        <f t="shared" si="9"/>
        <v>0</v>
      </c>
      <c r="L16" s="578">
        <v>0</v>
      </c>
      <c r="M16" s="578">
        <f t="shared" si="0"/>
        <v>1</v>
      </c>
      <c r="N16" s="578">
        <f t="shared" si="0"/>
        <v>3</v>
      </c>
      <c r="O16" s="578">
        <f t="shared" si="1"/>
        <v>4</v>
      </c>
      <c r="P16" s="2398" t="s">
        <v>477</v>
      </c>
      <c r="Q16" s="2398" t="s">
        <v>477</v>
      </c>
      <c r="R16" s="2926"/>
    </row>
    <row r="17" spans="1:20" s="101" customFormat="1" ht="32.25" customHeight="1" x14ac:dyDescent="0.2">
      <c r="A17" s="2761"/>
      <c r="B17" s="35" t="s">
        <v>1727</v>
      </c>
      <c r="C17" s="35" t="s">
        <v>1727</v>
      </c>
      <c r="D17" s="578">
        <f t="shared" ref="D17:E17" si="10">SUM(D13:D16)</f>
        <v>0</v>
      </c>
      <c r="E17" s="578">
        <f t="shared" si="10"/>
        <v>0</v>
      </c>
      <c r="F17" s="578">
        <v>0</v>
      </c>
      <c r="G17" s="578">
        <v>2</v>
      </c>
      <c r="H17" s="578">
        <v>2</v>
      </c>
      <c r="I17" s="578">
        <v>4</v>
      </c>
      <c r="J17" s="578">
        <f t="shared" ref="J17:K17" si="11">SUM(J13:J16)</f>
        <v>0</v>
      </c>
      <c r="K17" s="578">
        <f t="shared" si="11"/>
        <v>0</v>
      </c>
      <c r="L17" s="578">
        <v>0</v>
      </c>
      <c r="M17" s="578">
        <f t="shared" si="0"/>
        <v>2</v>
      </c>
      <c r="N17" s="578">
        <f t="shared" si="0"/>
        <v>2</v>
      </c>
      <c r="O17" s="578">
        <f t="shared" si="1"/>
        <v>4</v>
      </c>
      <c r="P17" s="2398" t="s">
        <v>136</v>
      </c>
      <c r="Q17" s="678" t="s">
        <v>2013</v>
      </c>
      <c r="R17" s="2759"/>
    </row>
    <row r="18" spans="1:20" s="101" customFormat="1" ht="32.25" customHeight="1" thickBot="1" x14ac:dyDescent="0.25">
      <c r="A18" s="3192" t="s">
        <v>52</v>
      </c>
      <c r="B18" s="3192"/>
      <c r="C18" s="3192"/>
      <c r="D18" s="1791">
        <f>SUM(D15:D17)</f>
        <v>0</v>
      </c>
      <c r="E18" s="1791">
        <f t="shared" ref="E18:O18" si="12">SUM(E15:E17)</f>
        <v>0</v>
      </c>
      <c r="F18" s="1791">
        <f t="shared" si="12"/>
        <v>0</v>
      </c>
      <c r="G18" s="1791">
        <f t="shared" si="12"/>
        <v>4</v>
      </c>
      <c r="H18" s="1791">
        <f t="shared" si="12"/>
        <v>8</v>
      </c>
      <c r="I18" s="1791">
        <f t="shared" si="12"/>
        <v>12</v>
      </c>
      <c r="J18" s="1791">
        <f t="shared" si="12"/>
        <v>0</v>
      </c>
      <c r="K18" s="1791">
        <f t="shared" si="12"/>
        <v>0</v>
      </c>
      <c r="L18" s="1791">
        <f t="shared" si="12"/>
        <v>0</v>
      </c>
      <c r="M18" s="1791">
        <f t="shared" si="12"/>
        <v>4</v>
      </c>
      <c r="N18" s="1791">
        <f t="shared" si="12"/>
        <v>8</v>
      </c>
      <c r="O18" s="1791">
        <f t="shared" si="12"/>
        <v>12</v>
      </c>
      <c r="P18" s="3193" t="s">
        <v>136</v>
      </c>
      <c r="Q18" s="3193"/>
      <c r="R18" s="3193"/>
      <c r="S18" s="888"/>
      <c r="T18" s="888"/>
    </row>
    <row r="19" spans="1:20" s="101" customFormat="1" ht="22.5" customHeight="1" thickBot="1" x14ac:dyDescent="0.25">
      <c r="A19" s="3198" t="s">
        <v>91</v>
      </c>
      <c r="B19" s="3198"/>
      <c r="C19" s="3198"/>
      <c r="D19" s="1818">
        <f>SUM(D18,D14,D9)</f>
        <v>0</v>
      </c>
      <c r="E19" s="1818">
        <f t="shared" ref="E19:O19" si="13">SUM(E18,E14,E9)</f>
        <v>0</v>
      </c>
      <c r="F19" s="1818">
        <f t="shared" si="13"/>
        <v>0</v>
      </c>
      <c r="G19" s="1818">
        <f t="shared" si="13"/>
        <v>34</v>
      </c>
      <c r="H19" s="1818">
        <f t="shared" si="13"/>
        <v>37</v>
      </c>
      <c r="I19" s="1818">
        <f t="shared" si="13"/>
        <v>71</v>
      </c>
      <c r="J19" s="1818">
        <f t="shared" si="13"/>
        <v>0</v>
      </c>
      <c r="K19" s="1818">
        <f t="shared" si="13"/>
        <v>0</v>
      </c>
      <c r="L19" s="1818">
        <f t="shared" si="13"/>
        <v>0</v>
      </c>
      <c r="M19" s="1818">
        <f t="shared" si="13"/>
        <v>34</v>
      </c>
      <c r="N19" s="1818">
        <f t="shared" si="13"/>
        <v>37</v>
      </c>
      <c r="O19" s="1818">
        <f t="shared" si="13"/>
        <v>71</v>
      </c>
      <c r="P19" s="3198" t="s">
        <v>153</v>
      </c>
      <c r="Q19" s="3198"/>
      <c r="R19" s="3198"/>
    </row>
    <row r="20" spans="1:20" s="101" customFormat="1" ht="22.5" customHeight="1" thickTop="1" x14ac:dyDescent="0.2">
      <c r="A20" s="51"/>
      <c r="B20" s="51"/>
      <c r="C20" s="51"/>
      <c r="D20" s="454"/>
      <c r="E20" s="454"/>
      <c r="F20" s="454"/>
      <c r="G20" s="454"/>
      <c r="H20" s="454"/>
      <c r="I20" s="454"/>
      <c r="J20" s="454"/>
      <c r="K20" s="454"/>
      <c r="L20" s="454"/>
      <c r="M20" s="454"/>
      <c r="N20" s="454"/>
      <c r="O20" s="454"/>
      <c r="P20" s="459"/>
      <c r="Q20" s="889"/>
      <c r="R20" s="889"/>
    </row>
    <row r="22" spans="1:20" x14ac:dyDescent="0.2">
      <c r="A22" s="107"/>
    </row>
    <row r="132" spans="1:18" s="40" customFormat="1" ht="18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P132" s="81"/>
      <c r="Q132" s="81"/>
      <c r="R132" s="81"/>
    </row>
    <row r="133" spans="1:18" s="40" customFormat="1" ht="18" x14ac:dyDescent="0.25">
      <c r="A133" s="42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P133" s="81"/>
      <c r="Q133" s="81"/>
      <c r="R133" s="81"/>
    </row>
    <row r="134" spans="1:18" s="40" customFormat="1" ht="18" x14ac:dyDescent="0.25">
      <c r="A134" s="42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P134" s="81"/>
      <c r="Q134" s="81"/>
      <c r="R134" s="81"/>
    </row>
    <row r="135" spans="1:18" s="40" customFormat="1" ht="18" x14ac:dyDescent="0.25">
      <c r="A135" s="42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P135" s="81"/>
      <c r="Q135" s="81"/>
      <c r="R135" s="81"/>
    </row>
    <row r="136" spans="1:18" s="40" customFormat="1" ht="18" x14ac:dyDescent="0.25">
      <c r="A136" s="42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P136" s="81"/>
      <c r="Q136" s="81"/>
      <c r="R136" s="81"/>
    </row>
    <row r="137" spans="1:18" s="40" customFormat="1" ht="18" x14ac:dyDescent="0.25">
      <c r="A137" s="42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P137" s="81"/>
      <c r="Q137" s="81"/>
      <c r="R137" s="81"/>
    </row>
    <row r="138" spans="1:18" s="40" customFormat="1" ht="18" x14ac:dyDescent="0.25">
      <c r="A138" s="42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P138" s="81"/>
      <c r="Q138" s="81"/>
      <c r="R138" s="81"/>
    </row>
    <row r="139" spans="1:18" s="40" customFormat="1" ht="18" x14ac:dyDescent="0.25">
      <c r="A139" s="42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P139" s="81"/>
      <c r="Q139" s="81"/>
      <c r="R139" s="81"/>
    </row>
    <row r="140" spans="1:18" s="40" customFormat="1" ht="18" x14ac:dyDescent="0.25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P140" s="81"/>
      <c r="Q140" s="81"/>
      <c r="R140" s="81"/>
    </row>
    <row r="141" spans="1:18" s="40" customFormat="1" ht="18" x14ac:dyDescent="0.25">
      <c r="A141" s="42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P141" s="81"/>
      <c r="Q141" s="81"/>
      <c r="R141" s="81"/>
    </row>
    <row r="142" spans="1:18" s="40" customFormat="1" ht="18" x14ac:dyDescent="0.25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P142" s="81"/>
      <c r="Q142" s="81"/>
      <c r="R142" s="81"/>
    </row>
    <row r="143" spans="1:18" s="40" customFormat="1" ht="18" x14ac:dyDescent="0.25">
      <c r="A143" s="42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P143" s="81"/>
      <c r="Q143" s="81"/>
      <c r="R143" s="81"/>
    </row>
    <row r="144" spans="1:18" s="40" customFormat="1" ht="18" x14ac:dyDescent="0.25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P144" s="81"/>
      <c r="Q144" s="81"/>
      <c r="R144" s="81"/>
    </row>
    <row r="145" spans="1:18" s="40" customFormat="1" ht="18" x14ac:dyDescent="0.25">
      <c r="A145" s="42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P145" s="81"/>
      <c r="Q145" s="81"/>
      <c r="R145" s="81"/>
    </row>
    <row r="146" spans="1:18" s="40" customFormat="1" ht="18" x14ac:dyDescent="0.25">
      <c r="A146" s="42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P146" s="81"/>
      <c r="Q146" s="81"/>
      <c r="R146" s="81"/>
    </row>
    <row r="147" spans="1:18" s="40" customFormat="1" ht="18" x14ac:dyDescent="0.25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P147" s="81"/>
      <c r="Q147" s="81"/>
      <c r="R147" s="81"/>
    </row>
    <row r="148" spans="1:18" s="40" customFormat="1" ht="18" x14ac:dyDescent="0.25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P148" s="81"/>
      <c r="Q148" s="81"/>
      <c r="R148" s="81"/>
    </row>
    <row r="149" spans="1:18" s="40" customFormat="1" ht="18" x14ac:dyDescent="0.25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P149" s="81"/>
      <c r="Q149" s="81"/>
      <c r="R149" s="81"/>
    </row>
    <row r="150" spans="1:18" s="40" customFormat="1" ht="18" x14ac:dyDescent="0.25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P150" s="81"/>
      <c r="Q150" s="81"/>
      <c r="R150" s="81"/>
    </row>
    <row r="151" spans="1:18" s="40" customFormat="1" ht="18" x14ac:dyDescent="0.25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P151" s="81"/>
      <c r="Q151" s="81"/>
      <c r="R151" s="81"/>
    </row>
    <row r="152" spans="1:18" s="40" customFormat="1" ht="18" x14ac:dyDescent="0.25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P152" s="81"/>
      <c r="Q152" s="81"/>
      <c r="R152" s="81"/>
    </row>
    <row r="153" spans="1:18" s="40" customFormat="1" ht="18" x14ac:dyDescent="0.25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P153" s="81"/>
      <c r="Q153" s="81"/>
      <c r="R153" s="81"/>
    </row>
    <row r="154" spans="1:18" s="40" customFormat="1" ht="18" x14ac:dyDescent="0.25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P154" s="81"/>
      <c r="Q154" s="81"/>
      <c r="R154" s="81"/>
    </row>
    <row r="155" spans="1:18" s="40" customFormat="1" ht="18" x14ac:dyDescent="0.25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P155" s="81"/>
      <c r="Q155" s="81"/>
      <c r="R155" s="81"/>
    </row>
    <row r="156" spans="1:18" s="40" customFormat="1" ht="18" x14ac:dyDescent="0.25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P156" s="81"/>
      <c r="Q156" s="81"/>
      <c r="R156" s="81"/>
    </row>
    <row r="157" spans="1:18" s="40" customFormat="1" ht="18" x14ac:dyDescent="0.25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P157" s="81"/>
      <c r="Q157" s="81"/>
      <c r="R157" s="81"/>
    </row>
    <row r="158" spans="1:18" s="40" customFormat="1" ht="18" x14ac:dyDescent="0.25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P158" s="81"/>
      <c r="Q158" s="81"/>
      <c r="R158" s="81"/>
    </row>
    <row r="159" spans="1:18" s="40" customFormat="1" ht="18" x14ac:dyDescent="0.25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P159" s="81"/>
      <c r="Q159" s="81"/>
      <c r="R159" s="81"/>
    </row>
    <row r="160" spans="1:18" s="40" customFormat="1" ht="18" x14ac:dyDescent="0.25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P160" s="81"/>
      <c r="Q160" s="81"/>
      <c r="R160" s="81"/>
    </row>
    <row r="161" spans="1:18" s="40" customFormat="1" ht="18" x14ac:dyDescent="0.25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P161" s="81"/>
      <c r="Q161" s="81"/>
      <c r="R161" s="81"/>
    </row>
    <row r="162" spans="1:18" s="40" customFormat="1" ht="18" x14ac:dyDescent="0.25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P162" s="81"/>
      <c r="Q162" s="81"/>
      <c r="R162" s="81"/>
    </row>
    <row r="163" spans="1:18" s="40" customFormat="1" ht="18" x14ac:dyDescent="0.25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P163" s="81"/>
      <c r="Q163" s="81"/>
      <c r="R163" s="81"/>
    </row>
    <row r="164" spans="1:18" s="40" customFormat="1" ht="18" x14ac:dyDescent="0.25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P164" s="81"/>
      <c r="Q164" s="81"/>
      <c r="R164" s="81"/>
    </row>
    <row r="165" spans="1:18" s="40" customFormat="1" ht="18" x14ac:dyDescent="0.25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P165" s="81"/>
      <c r="Q165" s="81"/>
      <c r="R165" s="81"/>
    </row>
    <row r="166" spans="1:18" s="40" customFormat="1" ht="18" x14ac:dyDescent="0.25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P166" s="81"/>
      <c r="Q166" s="81"/>
      <c r="R166" s="81"/>
    </row>
    <row r="167" spans="1:18" s="40" customFormat="1" ht="18" x14ac:dyDescent="0.25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P167" s="81"/>
      <c r="Q167" s="81"/>
      <c r="R167" s="81"/>
    </row>
    <row r="168" spans="1:18" s="40" customFormat="1" ht="18" x14ac:dyDescent="0.25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P168" s="81"/>
      <c r="Q168" s="81"/>
      <c r="R168" s="81"/>
    </row>
    <row r="169" spans="1:18" s="40" customFormat="1" ht="18" x14ac:dyDescent="0.25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P169" s="81"/>
      <c r="Q169" s="81"/>
      <c r="R169" s="81"/>
    </row>
    <row r="170" spans="1:18" s="40" customFormat="1" ht="18" x14ac:dyDescent="0.25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P170" s="81"/>
      <c r="Q170" s="81"/>
      <c r="R170" s="81"/>
    </row>
    <row r="171" spans="1:18" s="40" customFormat="1" ht="18" x14ac:dyDescent="0.25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P171" s="81"/>
      <c r="Q171" s="81"/>
      <c r="R171" s="81"/>
    </row>
    <row r="172" spans="1:18" s="40" customFormat="1" ht="18" x14ac:dyDescent="0.25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P172" s="81"/>
      <c r="Q172" s="81"/>
      <c r="R172" s="81"/>
    </row>
    <row r="173" spans="1:18" s="40" customFormat="1" ht="18" x14ac:dyDescent="0.25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P173" s="81"/>
      <c r="Q173" s="81"/>
      <c r="R173" s="81"/>
    </row>
    <row r="174" spans="1:18" s="40" customFormat="1" ht="18" x14ac:dyDescent="0.25">
      <c r="A174" s="42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P174" s="81"/>
      <c r="Q174" s="81"/>
      <c r="R174" s="81"/>
    </row>
    <row r="175" spans="1:18" s="40" customFormat="1" ht="18" x14ac:dyDescent="0.25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P175" s="81"/>
      <c r="Q175" s="81"/>
      <c r="R175" s="81"/>
    </row>
    <row r="176" spans="1:18" s="40" customFormat="1" ht="18" x14ac:dyDescent="0.25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P176" s="81"/>
      <c r="Q176" s="81"/>
      <c r="R176" s="81"/>
    </row>
    <row r="177" spans="1:18" s="40" customFormat="1" ht="18" x14ac:dyDescent="0.25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P177" s="81"/>
      <c r="Q177" s="81"/>
      <c r="R177" s="81"/>
    </row>
    <row r="178" spans="1:18" s="40" customFormat="1" ht="18" x14ac:dyDescent="0.25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P178" s="81"/>
      <c r="Q178" s="81"/>
      <c r="R178" s="81"/>
    </row>
    <row r="179" spans="1:18" s="40" customFormat="1" ht="18" x14ac:dyDescent="0.25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P179" s="81"/>
      <c r="Q179" s="81"/>
      <c r="R179" s="81"/>
    </row>
    <row r="180" spans="1:18" s="40" customFormat="1" ht="18" x14ac:dyDescent="0.25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P180" s="81"/>
      <c r="Q180" s="81"/>
      <c r="R180" s="81"/>
    </row>
    <row r="181" spans="1:18" s="40" customFormat="1" ht="18" x14ac:dyDescent="0.25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P181" s="81"/>
      <c r="Q181" s="81"/>
      <c r="R181" s="81"/>
    </row>
    <row r="182" spans="1:18" s="40" customFormat="1" ht="18" x14ac:dyDescent="0.25">
      <c r="A182" s="42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P182" s="81"/>
      <c r="Q182" s="81"/>
      <c r="R182" s="81"/>
    </row>
    <row r="183" spans="1:18" s="40" customFormat="1" ht="18" x14ac:dyDescent="0.25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P183" s="81"/>
      <c r="Q183" s="81"/>
      <c r="R183" s="81"/>
    </row>
  </sheetData>
  <mergeCells count="27">
    <mergeCell ref="A2:R2"/>
    <mergeCell ref="A3:R3"/>
    <mergeCell ref="Q4:R4"/>
    <mergeCell ref="A5:A8"/>
    <mergeCell ref="B5:B8"/>
    <mergeCell ref="C5:C8"/>
    <mergeCell ref="D5:F5"/>
    <mergeCell ref="G5:I5"/>
    <mergeCell ref="J5:L5"/>
    <mergeCell ref="M5:O5"/>
    <mergeCell ref="P5:P8"/>
    <mergeCell ref="Q5:Q8"/>
    <mergeCell ref="R5:R8"/>
    <mergeCell ref="D6:F6"/>
    <mergeCell ref="G6:I6"/>
    <mergeCell ref="J6:L6"/>
    <mergeCell ref="M6:O6"/>
    <mergeCell ref="A18:C18"/>
    <mergeCell ref="A19:C19"/>
    <mergeCell ref="P19:R19"/>
    <mergeCell ref="A10:A13"/>
    <mergeCell ref="R10:R13"/>
    <mergeCell ref="A14:C14"/>
    <mergeCell ref="P14:R14"/>
    <mergeCell ref="A15:A17"/>
    <mergeCell ref="R15:R17"/>
    <mergeCell ref="P18:R18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240" orientation="landscape" useFirstPageNumber="1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27"/>
  <sheetViews>
    <sheetView rightToLeft="1" view="pageBreakPreview" zoomScale="85" zoomScaleNormal="75" zoomScaleSheetLayoutView="85" workbookViewId="0">
      <selection activeCell="S17" sqref="S17"/>
    </sheetView>
  </sheetViews>
  <sheetFormatPr defaultColWidth="10.28515625" defaultRowHeight="18" x14ac:dyDescent="0.25"/>
  <cols>
    <col min="1" max="1" width="32.7109375" style="105" customWidth="1"/>
    <col min="2" max="13" width="9.7109375" style="105" customWidth="1"/>
    <col min="14" max="14" width="24.28515625" style="81" customWidth="1"/>
    <col min="15" max="16384" width="10.28515625" style="81"/>
  </cols>
  <sheetData>
    <row r="1" spans="1:14" s="99" customFormat="1" ht="29.25" customHeight="1" x14ac:dyDescent="0.25">
      <c r="A1" s="3188" t="s">
        <v>2361</v>
      </c>
      <c r="B1" s="3188"/>
      <c r="C1" s="3188"/>
      <c r="D1" s="3188"/>
      <c r="E1" s="3188"/>
      <c r="F1" s="3188"/>
      <c r="G1" s="3188"/>
      <c r="H1" s="3188"/>
      <c r="I1" s="3188"/>
      <c r="J1" s="3188"/>
      <c r="K1" s="3188"/>
      <c r="L1" s="3188"/>
      <c r="M1" s="3188"/>
      <c r="N1" s="3188"/>
    </row>
    <row r="2" spans="1:14" s="99" customFormat="1" ht="39.75" customHeight="1" x14ac:dyDescent="0.25">
      <c r="A2" s="2839" t="s">
        <v>2362</v>
      </c>
      <c r="B2" s="2839"/>
      <c r="C2" s="2839"/>
      <c r="D2" s="2839"/>
      <c r="E2" s="2839"/>
      <c r="F2" s="2839"/>
      <c r="G2" s="2839"/>
      <c r="H2" s="2839"/>
      <c r="I2" s="2839"/>
      <c r="J2" s="2839"/>
      <c r="K2" s="2839"/>
      <c r="L2" s="2839"/>
      <c r="M2" s="2839"/>
      <c r="N2" s="2839"/>
    </row>
    <row r="3" spans="1:14" s="99" customFormat="1" ht="23.25" customHeight="1" thickBot="1" x14ac:dyDescent="0.3">
      <c r="A3" s="42" t="s">
        <v>2884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00" t="s">
        <v>410</v>
      </c>
    </row>
    <row r="4" spans="1:14" s="99" customFormat="1" ht="23.25" customHeight="1" thickTop="1" x14ac:dyDescent="0.25">
      <c r="A4" s="2898" t="s">
        <v>35</v>
      </c>
      <c r="B4" s="2898" t="s">
        <v>36</v>
      </c>
      <c r="C4" s="2898"/>
      <c r="D4" s="2898"/>
      <c r="E4" s="2898" t="s">
        <v>2</v>
      </c>
      <c r="F4" s="2898"/>
      <c r="G4" s="2898"/>
      <c r="H4" s="2898" t="s">
        <v>3</v>
      </c>
      <c r="I4" s="2898"/>
      <c r="J4" s="2898"/>
      <c r="K4" s="2898" t="s">
        <v>29</v>
      </c>
      <c r="L4" s="2898"/>
      <c r="M4" s="2898"/>
      <c r="N4" s="3189" t="s">
        <v>102</v>
      </c>
    </row>
    <row r="5" spans="1:14" s="99" customFormat="1" ht="33" customHeight="1" x14ac:dyDescent="0.25">
      <c r="A5" s="2762"/>
      <c r="B5" s="3160" t="s">
        <v>98</v>
      </c>
      <c r="C5" s="3160"/>
      <c r="D5" s="3160"/>
      <c r="E5" s="2814" t="s">
        <v>99</v>
      </c>
      <c r="F5" s="2814"/>
      <c r="G5" s="2814"/>
      <c r="H5" s="3160" t="s">
        <v>100</v>
      </c>
      <c r="I5" s="3160"/>
      <c r="J5" s="3160"/>
      <c r="K5" s="2814" t="s">
        <v>101</v>
      </c>
      <c r="L5" s="2814"/>
      <c r="M5" s="2814"/>
      <c r="N5" s="2839"/>
    </row>
    <row r="6" spans="1:14" ht="25.5" customHeight="1" x14ac:dyDescent="0.2">
      <c r="A6" s="2762"/>
      <c r="B6" s="1434" t="s">
        <v>187</v>
      </c>
      <c r="C6" s="1434" t="s">
        <v>211</v>
      </c>
      <c r="D6" s="1434" t="s">
        <v>204</v>
      </c>
      <c r="E6" s="1434" t="s">
        <v>187</v>
      </c>
      <c r="F6" s="1434" t="s">
        <v>211</v>
      </c>
      <c r="G6" s="1434" t="s">
        <v>204</v>
      </c>
      <c r="H6" s="1434" t="s">
        <v>187</v>
      </c>
      <c r="I6" s="1434" t="s">
        <v>211</v>
      </c>
      <c r="J6" s="1434" t="s">
        <v>204</v>
      </c>
      <c r="K6" s="1434" t="s">
        <v>187</v>
      </c>
      <c r="L6" s="1434" t="s">
        <v>211</v>
      </c>
      <c r="M6" s="1434" t="s">
        <v>204</v>
      </c>
      <c r="N6" s="2839"/>
    </row>
    <row r="7" spans="1:14" ht="25.5" customHeight="1" thickBot="1" x14ac:dyDescent="0.25">
      <c r="A7" s="2899"/>
      <c r="B7" s="1437" t="s">
        <v>188</v>
      </c>
      <c r="C7" s="1437" t="s">
        <v>189</v>
      </c>
      <c r="D7" s="1437" t="s">
        <v>190</v>
      </c>
      <c r="E7" s="1437" t="s">
        <v>188</v>
      </c>
      <c r="F7" s="1437" t="s">
        <v>189</v>
      </c>
      <c r="G7" s="1437" t="s">
        <v>190</v>
      </c>
      <c r="H7" s="1437" t="s">
        <v>188</v>
      </c>
      <c r="I7" s="1437" t="s">
        <v>189</v>
      </c>
      <c r="J7" s="1437" t="s">
        <v>190</v>
      </c>
      <c r="K7" s="1437" t="s">
        <v>188</v>
      </c>
      <c r="L7" s="1437" t="s">
        <v>189</v>
      </c>
      <c r="M7" s="1437" t="s">
        <v>190</v>
      </c>
      <c r="N7" s="3190"/>
    </row>
    <row r="8" spans="1:14" ht="31.5" customHeight="1" x14ac:dyDescent="0.2">
      <c r="A8" s="19" t="s">
        <v>2215</v>
      </c>
      <c r="B8" s="1783">
        <v>0</v>
      </c>
      <c r="C8" s="1783">
        <v>0</v>
      </c>
      <c r="D8" s="1783">
        <v>0</v>
      </c>
      <c r="E8" s="1783">
        <v>5</v>
      </c>
      <c r="F8" s="1783">
        <v>6</v>
      </c>
      <c r="G8" s="1783">
        <v>11</v>
      </c>
      <c r="H8" s="1783">
        <v>0</v>
      </c>
      <c r="I8" s="1783">
        <v>0</v>
      </c>
      <c r="J8" s="1783">
        <v>0</v>
      </c>
      <c r="K8" s="1783">
        <f>SUM(B8,E8,H8)</f>
        <v>5</v>
      </c>
      <c r="L8" s="1783">
        <f>SUM(C8,F8,I8)</f>
        <v>6</v>
      </c>
      <c r="M8" s="1783">
        <f>SUM(K8:L8)</f>
        <v>11</v>
      </c>
      <c r="N8" s="281" t="s">
        <v>2544</v>
      </c>
    </row>
    <row r="9" spans="1:14" ht="29.25" customHeight="1" x14ac:dyDescent="0.2">
      <c r="A9" s="1866" t="s">
        <v>94</v>
      </c>
      <c r="B9" s="1844">
        <v>0</v>
      </c>
      <c r="C9" s="1844">
        <v>0</v>
      </c>
      <c r="D9" s="1844">
        <v>0</v>
      </c>
      <c r="E9" s="1844">
        <v>37</v>
      </c>
      <c r="F9" s="1844">
        <v>39</v>
      </c>
      <c r="G9" s="1844">
        <v>76</v>
      </c>
      <c r="H9" s="1844">
        <v>0</v>
      </c>
      <c r="I9" s="1844">
        <v>0</v>
      </c>
      <c r="J9" s="1844">
        <v>0</v>
      </c>
      <c r="K9" s="1844">
        <f>SUM(B9,E9,H9)</f>
        <v>37</v>
      </c>
      <c r="L9" s="1844">
        <f t="shared" ref="L9:M10" si="0">SUM(C9,F9,I9)</f>
        <v>39</v>
      </c>
      <c r="M9" s="1844">
        <f t="shared" si="0"/>
        <v>76</v>
      </c>
      <c r="N9" s="1055" t="s">
        <v>129</v>
      </c>
    </row>
    <row r="10" spans="1:14" s="101" customFormat="1" ht="29.25" customHeight="1" thickBot="1" x14ac:dyDescent="0.25">
      <c r="A10" s="614" t="s">
        <v>61</v>
      </c>
      <c r="B10" s="1780">
        <v>0</v>
      </c>
      <c r="C10" s="1780">
        <v>0</v>
      </c>
      <c r="D10" s="1780">
        <v>0</v>
      </c>
      <c r="E10" s="1780">
        <v>7</v>
      </c>
      <c r="F10" s="1780">
        <v>12</v>
      </c>
      <c r="G10" s="1806">
        <v>19</v>
      </c>
      <c r="H10" s="1806">
        <v>0</v>
      </c>
      <c r="I10" s="1806">
        <v>0</v>
      </c>
      <c r="J10" s="1806">
        <v>0</v>
      </c>
      <c r="K10" s="1780">
        <f t="shared" ref="K10" si="1">SUM(B10,E10,H10)</f>
        <v>7</v>
      </c>
      <c r="L10" s="1780">
        <f t="shared" si="0"/>
        <v>12</v>
      </c>
      <c r="M10" s="1780">
        <f t="shared" si="0"/>
        <v>19</v>
      </c>
      <c r="N10" s="189" t="s">
        <v>1719</v>
      </c>
    </row>
    <row r="11" spans="1:14" s="101" customFormat="1" ht="29.25" customHeight="1" thickBot="1" x14ac:dyDescent="0.25">
      <c r="A11" s="103" t="s">
        <v>45</v>
      </c>
      <c r="B11" s="1807">
        <f>SUM(B8:B10)</f>
        <v>0</v>
      </c>
      <c r="C11" s="1807">
        <f t="shared" ref="C11:M11" si="2">SUM(C8:C10)</f>
        <v>0</v>
      </c>
      <c r="D11" s="1807">
        <f t="shared" si="2"/>
        <v>0</v>
      </c>
      <c r="E11" s="1807">
        <f t="shared" si="2"/>
        <v>49</v>
      </c>
      <c r="F11" s="1807">
        <f t="shared" si="2"/>
        <v>57</v>
      </c>
      <c r="G11" s="1807">
        <f t="shared" si="2"/>
        <v>106</v>
      </c>
      <c r="H11" s="1807">
        <f t="shared" si="2"/>
        <v>0</v>
      </c>
      <c r="I11" s="1807">
        <f t="shared" si="2"/>
        <v>0</v>
      </c>
      <c r="J11" s="1807">
        <f t="shared" si="2"/>
        <v>0</v>
      </c>
      <c r="K11" s="1807">
        <f t="shared" si="2"/>
        <v>49</v>
      </c>
      <c r="L11" s="1807">
        <f t="shared" si="2"/>
        <v>57</v>
      </c>
      <c r="M11" s="1807">
        <f t="shared" si="2"/>
        <v>106</v>
      </c>
      <c r="N11" s="92" t="s">
        <v>153</v>
      </c>
    </row>
    <row r="12" spans="1:14" ht="18.75" thickTop="1" x14ac:dyDescent="0.25">
      <c r="A12" s="83"/>
      <c r="B12" s="83"/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</row>
    <row r="13" spans="1:14" x14ac:dyDescent="0.25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</row>
    <row r="14" spans="1:14" x14ac:dyDescent="0.25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</row>
    <row r="15" spans="1:14" x14ac:dyDescent="0.25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</row>
    <row r="16" spans="1:14" x14ac:dyDescent="0.25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</row>
    <row r="17" spans="1:13" x14ac:dyDescent="0.25">
      <c r="A17" s="42"/>
      <c r="B17" s="104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</row>
    <row r="18" spans="1:13" x14ac:dyDescent="0.25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1050"/>
      <c r="L18" s="42"/>
      <c r="M18" s="42"/>
    </row>
    <row r="19" spans="1:13" x14ac:dyDescent="0.25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</row>
    <row r="20" spans="1:13" x14ac:dyDescent="0.25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</row>
    <row r="21" spans="1:13" x14ac:dyDescent="0.25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</row>
    <row r="22" spans="1:13" x14ac:dyDescent="0.25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</row>
    <row r="23" spans="1:13" x14ac:dyDescent="0.25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5" spans="1:13" x14ac:dyDescent="0.25">
      <c r="A25" s="3187"/>
      <c r="B25" s="3187"/>
      <c r="C25" s="3187"/>
      <c r="D25" s="3187"/>
      <c r="E25" s="3187"/>
      <c r="F25" s="3187"/>
      <c r="G25" s="3187"/>
      <c r="H25" s="3187"/>
      <c r="I25" s="3187"/>
      <c r="J25" s="3187"/>
      <c r="K25" s="3187"/>
      <c r="L25" s="3187"/>
      <c r="M25" s="3187"/>
    </row>
    <row r="26" spans="1:13" x14ac:dyDescent="0.25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</row>
    <row r="27" spans="1:13" x14ac:dyDescent="0.25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</row>
  </sheetData>
  <mergeCells count="13">
    <mergeCell ref="H5:J5"/>
    <mergeCell ref="K5:M5"/>
    <mergeCell ref="A25:M2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0" firstPageNumber="241" orientation="landscape" useFirstPageNumber="1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181"/>
  <sheetViews>
    <sheetView rightToLeft="1" view="pageBreakPreview" zoomScale="85" zoomScaleNormal="82" zoomScaleSheetLayoutView="85" workbookViewId="0">
      <selection activeCell="S17" sqref="S17"/>
    </sheetView>
  </sheetViews>
  <sheetFormatPr defaultColWidth="10.28515625" defaultRowHeight="12.75" x14ac:dyDescent="0.2"/>
  <cols>
    <col min="1" max="1" width="11.5703125" style="40" customWidth="1"/>
    <col min="2" max="2" width="19.85546875" style="40" customWidth="1"/>
    <col min="3" max="3" width="17.140625" style="40" customWidth="1"/>
    <col min="4" max="15" width="7.5703125" style="40" customWidth="1"/>
    <col min="16" max="16" width="17.28515625" style="81" customWidth="1"/>
    <col min="17" max="17" width="21.85546875" style="81" customWidth="1"/>
    <col min="18" max="18" width="19.85546875" style="81" customWidth="1"/>
    <col min="19" max="16384" width="10.28515625" style="81"/>
  </cols>
  <sheetData>
    <row r="1" spans="1:18" ht="25.5" customHeight="1" x14ac:dyDescent="0.2">
      <c r="A1" s="2730" t="s">
        <v>2363</v>
      </c>
      <c r="B1" s="2730"/>
      <c r="C1" s="2730"/>
      <c r="D1" s="2730"/>
      <c r="E1" s="2730"/>
      <c r="F1" s="2730"/>
      <c r="G1" s="2730"/>
      <c r="H1" s="2730"/>
      <c r="I1" s="2730"/>
      <c r="J1" s="2730"/>
      <c r="K1" s="2730"/>
      <c r="L1" s="2730"/>
      <c r="M1" s="2730"/>
      <c r="N1" s="2730"/>
      <c r="O1" s="2730"/>
      <c r="P1" s="2730"/>
      <c r="Q1" s="2730"/>
      <c r="R1" s="2730"/>
    </row>
    <row r="2" spans="1:18" ht="42" customHeight="1" x14ac:dyDescent="0.2">
      <c r="A2" s="2731" t="s">
        <v>2364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</row>
    <row r="3" spans="1:18" ht="25.5" customHeight="1" thickBot="1" x14ac:dyDescent="0.25">
      <c r="A3" s="17" t="s">
        <v>2885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2474" t="s">
        <v>411</v>
      </c>
      <c r="R3" s="2474"/>
    </row>
    <row r="4" spans="1:18" ht="25.5" customHeight="1" thickTop="1" x14ac:dyDescent="0.2">
      <c r="A4" s="2898" t="s">
        <v>47</v>
      </c>
      <c r="B4" s="2898" t="s">
        <v>90</v>
      </c>
      <c r="C4" s="2898" t="s">
        <v>48</v>
      </c>
      <c r="D4" s="2898" t="s">
        <v>36</v>
      </c>
      <c r="E4" s="2898"/>
      <c r="F4" s="2898"/>
      <c r="G4" s="2898" t="s">
        <v>2</v>
      </c>
      <c r="H4" s="2898"/>
      <c r="I4" s="2898"/>
      <c r="J4" s="2898" t="s">
        <v>3</v>
      </c>
      <c r="K4" s="2898"/>
      <c r="L4" s="2898"/>
      <c r="M4" s="2898" t="s">
        <v>29</v>
      </c>
      <c r="N4" s="2898"/>
      <c r="O4" s="2898"/>
      <c r="P4" s="2740" t="s">
        <v>103</v>
      </c>
      <c r="Q4" s="2740" t="s">
        <v>132</v>
      </c>
      <c r="R4" s="2740" t="s">
        <v>172</v>
      </c>
    </row>
    <row r="5" spans="1:18" ht="29.25" customHeight="1" x14ac:dyDescent="0.2">
      <c r="A5" s="2762"/>
      <c r="B5" s="2762"/>
      <c r="C5" s="2762"/>
      <c r="D5" s="2741" t="s">
        <v>98</v>
      </c>
      <c r="E5" s="2741"/>
      <c r="F5" s="2741"/>
      <c r="G5" s="2801" t="s">
        <v>99</v>
      </c>
      <c r="H5" s="2801"/>
      <c r="I5" s="2801"/>
      <c r="J5" s="2741" t="s">
        <v>100</v>
      </c>
      <c r="K5" s="2741"/>
      <c r="L5" s="2741"/>
      <c r="M5" s="2801" t="s">
        <v>101</v>
      </c>
      <c r="N5" s="2801"/>
      <c r="O5" s="2801"/>
      <c r="P5" s="2741"/>
      <c r="Q5" s="2741"/>
      <c r="R5" s="2741"/>
    </row>
    <row r="6" spans="1:18" ht="22.5" customHeight="1" x14ac:dyDescent="0.2">
      <c r="A6" s="2762"/>
      <c r="B6" s="2762"/>
      <c r="C6" s="2762"/>
      <c r="D6" s="608" t="s">
        <v>187</v>
      </c>
      <c r="E6" s="608" t="s">
        <v>211</v>
      </c>
      <c r="F6" s="608" t="s">
        <v>204</v>
      </c>
      <c r="G6" s="608" t="s">
        <v>187</v>
      </c>
      <c r="H6" s="608" t="s">
        <v>211</v>
      </c>
      <c r="I6" s="608" t="s">
        <v>204</v>
      </c>
      <c r="J6" s="608" t="s">
        <v>187</v>
      </c>
      <c r="K6" s="608" t="s">
        <v>211</v>
      </c>
      <c r="L6" s="608" t="s">
        <v>204</v>
      </c>
      <c r="M6" s="608" t="s">
        <v>187</v>
      </c>
      <c r="N6" s="608" t="s">
        <v>211</v>
      </c>
      <c r="O6" s="608" t="s">
        <v>204</v>
      </c>
      <c r="P6" s="2741"/>
      <c r="Q6" s="2741"/>
      <c r="R6" s="2741"/>
    </row>
    <row r="7" spans="1:18" ht="22.5" customHeight="1" thickBot="1" x14ac:dyDescent="0.25">
      <c r="A7" s="2899"/>
      <c r="B7" s="2899"/>
      <c r="C7" s="2899"/>
      <c r="D7" s="610" t="s">
        <v>188</v>
      </c>
      <c r="E7" s="610" t="s">
        <v>189</v>
      </c>
      <c r="F7" s="610" t="s">
        <v>190</v>
      </c>
      <c r="G7" s="610" t="s">
        <v>188</v>
      </c>
      <c r="H7" s="610" t="s">
        <v>189</v>
      </c>
      <c r="I7" s="610" t="s">
        <v>190</v>
      </c>
      <c r="J7" s="610" t="s">
        <v>188</v>
      </c>
      <c r="K7" s="610" t="s">
        <v>189</v>
      </c>
      <c r="L7" s="610" t="s">
        <v>190</v>
      </c>
      <c r="M7" s="610" t="s">
        <v>188</v>
      </c>
      <c r="N7" s="610" t="s">
        <v>189</v>
      </c>
      <c r="O7" s="610" t="s">
        <v>190</v>
      </c>
      <c r="P7" s="2742"/>
      <c r="Q7" s="2742"/>
      <c r="R7" s="2742"/>
    </row>
    <row r="8" spans="1:18" ht="32.25" customHeight="1" x14ac:dyDescent="0.2">
      <c r="A8" s="886" t="s">
        <v>2215</v>
      </c>
      <c r="B8" s="886" t="s">
        <v>2360</v>
      </c>
      <c r="C8" s="1446"/>
      <c r="D8" s="577">
        <v>0</v>
      </c>
      <c r="E8" s="577">
        <v>0</v>
      </c>
      <c r="F8" s="577">
        <v>0</v>
      </c>
      <c r="G8" s="577">
        <v>5</v>
      </c>
      <c r="H8" s="577">
        <v>6</v>
      </c>
      <c r="I8" s="577">
        <v>11</v>
      </c>
      <c r="J8" s="577">
        <v>0</v>
      </c>
      <c r="K8" s="577">
        <v>0</v>
      </c>
      <c r="L8" s="577">
        <v>0</v>
      </c>
      <c r="M8" s="577">
        <f>SUM(D8,G8,J8)</f>
        <v>5</v>
      </c>
      <c r="N8" s="577">
        <f>SUM(E8,H8,K8)</f>
        <v>6</v>
      </c>
      <c r="O8" s="577">
        <f>SUM(M8:N8)</f>
        <v>11</v>
      </c>
      <c r="P8" s="1436"/>
      <c r="Q8" s="283" t="s">
        <v>2883</v>
      </c>
      <c r="R8" s="2337" t="s">
        <v>2543</v>
      </c>
    </row>
    <row r="9" spans="1:18" ht="43.5" customHeight="1" x14ac:dyDescent="0.2">
      <c r="A9" s="2763" t="s">
        <v>39</v>
      </c>
      <c r="B9" s="110" t="s">
        <v>1721</v>
      </c>
      <c r="C9" s="447"/>
      <c r="D9" s="1675">
        <v>0</v>
      </c>
      <c r="E9" s="1675">
        <v>0</v>
      </c>
      <c r="F9" s="1675">
        <v>0</v>
      </c>
      <c r="G9" s="1675">
        <v>8</v>
      </c>
      <c r="H9" s="1675">
        <v>5</v>
      </c>
      <c r="I9" s="1675">
        <v>13</v>
      </c>
      <c r="J9" s="1675">
        <v>0</v>
      </c>
      <c r="K9" s="1675">
        <v>0</v>
      </c>
      <c r="L9" s="1675">
        <v>0</v>
      </c>
      <c r="M9" s="1675">
        <f>SUM(D9,G9,J9)</f>
        <v>8</v>
      </c>
      <c r="N9" s="1675">
        <f t="shared" ref="N9:O16" si="0">SUM(E9,H9,K9)</f>
        <v>5</v>
      </c>
      <c r="O9" s="1675">
        <f t="shared" si="0"/>
        <v>13</v>
      </c>
      <c r="P9" s="1480"/>
      <c r="Q9" s="1481" t="s">
        <v>1563</v>
      </c>
      <c r="R9" s="2790" t="s">
        <v>1722</v>
      </c>
    </row>
    <row r="10" spans="1:18" ht="28.5" customHeight="1" x14ac:dyDescent="0.2">
      <c r="A10" s="2761"/>
      <c r="B10" s="35" t="s">
        <v>1723</v>
      </c>
      <c r="C10" s="35"/>
      <c r="D10" s="1675">
        <v>0</v>
      </c>
      <c r="E10" s="1675">
        <v>0</v>
      </c>
      <c r="F10" s="578">
        <v>0</v>
      </c>
      <c r="G10" s="578">
        <v>8</v>
      </c>
      <c r="H10" s="578">
        <v>7</v>
      </c>
      <c r="I10" s="578">
        <v>15</v>
      </c>
      <c r="J10" s="1675">
        <v>0</v>
      </c>
      <c r="K10" s="1675">
        <v>0</v>
      </c>
      <c r="L10" s="578">
        <v>0</v>
      </c>
      <c r="M10" s="578">
        <f t="shared" ref="M10:M16" si="1">SUM(D10,G10,J10)</f>
        <v>8</v>
      </c>
      <c r="N10" s="578">
        <f t="shared" si="0"/>
        <v>7</v>
      </c>
      <c r="O10" s="578">
        <f t="shared" si="0"/>
        <v>15</v>
      </c>
      <c r="P10" s="191"/>
      <c r="Q10" s="678" t="s">
        <v>271</v>
      </c>
      <c r="R10" s="2926"/>
    </row>
    <row r="11" spans="1:18" ht="26.25" customHeight="1" x14ac:dyDescent="0.2">
      <c r="A11" s="2761"/>
      <c r="B11" s="35" t="s">
        <v>492</v>
      </c>
      <c r="C11" s="35"/>
      <c r="D11" s="1675">
        <v>0</v>
      </c>
      <c r="E11" s="1675">
        <v>0</v>
      </c>
      <c r="F11" s="578">
        <v>0</v>
      </c>
      <c r="G11" s="578">
        <v>13</v>
      </c>
      <c r="H11" s="578">
        <v>9</v>
      </c>
      <c r="I11" s="578">
        <v>22</v>
      </c>
      <c r="J11" s="1675">
        <v>0</v>
      </c>
      <c r="K11" s="1675">
        <v>0</v>
      </c>
      <c r="L11" s="578">
        <v>0</v>
      </c>
      <c r="M11" s="578">
        <f t="shared" si="1"/>
        <v>13</v>
      </c>
      <c r="N11" s="578">
        <f t="shared" si="0"/>
        <v>9</v>
      </c>
      <c r="O11" s="578">
        <f t="shared" si="0"/>
        <v>22</v>
      </c>
      <c r="P11" s="678"/>
      <c r="Q11" s="678" t="s">
        <v>269</v>
      </c>
      <c r="R11" s="2926"/>
    </row>
    <row r="12" spans="1:18" ht="41.25" customHeight="1" x14ac:dyDescent="0.2">
      <c r="A12" s="2761"/>
      <c r="B12" s="35" t="s">
        <v>1724</v>
      </c>
      <c r="C12" s="35"/>
      <c r="D12" s="1675">
        <v>0</v>
      </c>
      <c r="E12" s="1675">
        <v>0</v>
      </c>
      <c r="F12" s="578">
        <v>0</v>
      </c>
      <c r="G12" s="578">
        <v>8</v>
      </c>
      <c r="H12" s="578">
        <v>18</v>
      </c>
      <c r="I12" s="578">
        <v>26</v>
      </c>
      <c r="J12" s="1675">
        <v>0</v>
      </c>
      <c r="K12" s="1675">
        <v>0</v>
      </c>
      <c r="L12" s="578">
        <v>0</v>
      </c>
      <c r="M12" s="578">
        <f t="shared" si="1"/>
        <v>8</v>
      </c>
      <c r="N12" s="578">
        <f t="shared" si="0"/>
        <v>18</v>
      </c>
      <c r="O12" s="578">
        <f t="shared" si="0"/>
        <v>26</v>
      </c>
      <c r="P12" s="191"/>
      <c r="Q12" s="191" t="s">
        <v>800</v>
      </c>
      <c r="R12" s="2791"/>
    </row>
    <row r="13" spans="1:18" s="101" customFormat="1" ht="30.75" customHeight="1" x14ac:dyDescent="0.2">
      <c r="A13" s="2761" t="s">
        <v>52</v>
      </c>
      <c r="B13" s="2761"/>
      <c r="C13" s="2761"/>
      <c r="D13" s="578">
        <f>SUM(D9:D12)</f>
        <v>0</v>
      </c>
      <c r="E13" s="578">
        <f t="shared" ref="E13:O13" si="2">SUM(E9:E12)</f>
        <v>0</v>
      </c>
      <c r="F13" s="578">
        <f t="shared" si="2"/>
        <v>0</v>
      </c>
      <c r="G13" s="578">
        <f t="shared" si="2"/>
        <v>37</v>
      </c>
      <c r="H13" s="578">
        <f t="shared" si="2"/>
        <v>39</v>
      </c>
      <c r="I13" s="578">
        <f t="shared" si="2"/>
        <v>76</v>
      </c>
      <c r="J13" s="578">
        <f t="shared" si="2"/>
        <v>0</v>
      </c>
      <c r="K13" s="578">
        <f t="shared" si="2"/>
        <v>0</v>
      </c>
      <c r="L13" s="578">
        <f t="shared" si="2"/>
        <v>0</v>
      </c>
      <c r="M13" s="578">
        <f t="shared" si="2"/>
        <v>37</v>
      </c>
      <c r="N13" s="578">
        <f t="shared" si="2"/>
        <v>39</v>
      </c>
      <c r="O13" s="578">
        <f t="shared" si="2"/>
        <v>76</v>
      </c>
      <c r="P13" s="2759" t="s">
        <v>136</v>
      </c>
      <c r="Q13" s="2759"/>
      <c r="R13" s="2759"/>
    </row>
    <row r="14" spans="1:18" s="101" customFormat="1" ht="31.5" customHeight="1" x14ac:dyDescent="0.2">
      <c r="A14" s="2761" t="s">
        <v>61</v>
      </c>
      <c r="B14" s="1819" t="s">
        <v>1725</v>
      </c>
      <c r="C14" s="1819" t="s">
        <v>1726</v>
      </c>
      <c r="D14" s="578">
        <f t="shared" ref="D14:E14" si="3">SUM(D10:D13)</f>
        <v>0</v>
      </c>
      <c r="E14" s="578">
        <f t="shared" si="3"/>
        <v>0</v>
      </c>
      <c r="F14" s="578">
        <v>0</v>
      </c>
      <c r="G14" s="578">
        <v>1</v>
      </c>
      <c r="H14" s="578">
        <v>6</v>
      </c>
      <c r="I14" s="578">
        <v>7</v>
      </c>
      <c r="J14" s="578">
        <f t="shared" ref="J14:K14" si="4">SUM(J10:J13)</f>
        <v>0</v>
      </c>
      <c r="K14" s="578">
        <f t="shared" si="4"/>
        <v>0</v>
      </c>
      <c r="L14" s="578">
        <v>0</v>
      </c>
      <c r="M14" s="578">
        <f t="shared" si="1"/>
        <v>1</v>
      </c>
      <c r="N14" s="578">
        <f t="shared" si="0"/>
        <v>6</v>
      </c>
      <c r="O14" s="578">
        <f t="shared" si="0"/>
        <v>7</v>
      </c>
      <c r="P14" s="2397" t="s">
        <v>2014</v>
      </c>
      <c r="Q14" s="2397" t="s">
        <v>2015</v>
      </c>
      <c r="R14" s="2790" t="s">
        <v>1719</v>
      </c>
    </row>
    <row r="15" spans="1:18" s="101" customFormat="1" ht="31.5" customHeight="1" x14ac:dyDescent="0.2">
      <c r="A15" s="2761"/>
      <c r="B15" s="1819" t="s">
        <v>476</v>
      </c>
      <c r="C15" s="1819" t="s">
        <v>476</v>
      </c>
      <c r="D15" s="578">
        <f t="shared" ref="D15:E15" si="5">SUM(D11:D14)</f>
        <v>0</v>
      </c>
      <c r="E15" s="578">
        <f t="shared" si="5"/>
        <v>0</v>
      </c>
      <c r="F15" s="578">
        <v>0</v>
      </c>
      <c r="G15" s="578">
        <v>2</v>
      </c>
      <c r="H15" s="578">
        <v>4</v>
      </c>
      <c r="I15" s="578">
        <v>6</v>
      </c>
      <c r="J15" s="578">
        <f t="shared" ref="J15:K15" si="6">SUM(J11:J14)</f>
        <v>0</v>
      </c>
      <c r="K15" s="578">
        <f t="shared" si="6"/>
        <v>0</v>
      </c>
      <c r="L15" s="578">
        <v>0</v>
      </c>
      <c r="M15" s="578">
        <f t="shared" si="1"/>
        <v>2</v>
      </c>
      <c r="N15" s="578">
        <f t="shared" si="0"/>
        <v>4</v>
      </c>
      <c r="O15" s="578">
        <f t="shared" si="0"/>
        <v>6</v>
      </c>
      <c r="P15" s="2397" t="s">
        <v>477</v>
      </c>
      <c r="Q15" s="2397" t="s">
        <v>477</v>
      </c>
      <c r="R15" s="2926"/>
    </row>
    <row r="16" spans="1:18" s="101" customFormat="1" ht="31.5" customHeight="1" x14ac:dyDescent="0.2">
      <c r="A16" s="2761"/>
      <c r="B16" s="1819" t="s">
        <v>1727</v>
      </c>
      <c r="C16" s="1819" t="s">
        <v>1727</v>
      </c>
      <c r="D16" s="578">
        <f t="shared" ref="D16:E16" si="7">SUM(D12:D15)</f>
        <v>0</v>
      </c>
      <c r="E16" s="578">
        <f t="shared" si="7"/>
        <v>0</v>
      </c>
      <c r="F16" s="578">
        <v>0</v>
      </c>
      <c r="G16" s="578">
        <v>4</v>
      </c>
      <c r="H16" s="578">
        <v>2</v>
      </c>
      <c r="I16" s="578">
        <v>6</v>
      </c>
      <c r="J16" s="578">
        <f t="shared" ref="J16:K16" si="8">SUM(J12:J15)</f>
        <v>0</v>
      </c>
      <c r="K16" s="578">
        <f t="shared" si="8"/>
        <v>0</v>
      </c>
      <c r="L16" s="578">
        <v>0</v>
      </c>
      <c r="M16" s="578">
        <f t="shared" si="1"/>
        <v>4</v>
      </c>
      <c r="N16" s="578">
        <f t="shared" si="0"/>
        <v>2</v>
      </c>
      <c r="O16" s="578">
        <f t="shared" si="0"/>
        <v>6</v>
      </c>
      <c r="P16" s="2397" t="s">
        <v>2013</v>
      </c>
      <c r="Q16" s="2397" t="s">
        <v>2013</v>
      </c>
      <c r="R16" s="2791"/>
    </row>
    <row r="17" spans="1:18" s="101" customFormat="1" ht="31.5" customHeight="1" thickBot="1" x14ac:dyDescent="0.25">
      <c r="A17" s="3192" t="s">
        <v>52</v>
      </c>
      <c r="B17" s="3192"/>
      <c r="C17" s="3192"/>
      <c r="D17" s="1791">
        <f>SUM(D14:D16)</f>
        <v>0</v>
      </c>
      <c r="E17" s="1791">
        <f t="shared" ref="E17:O17" si="9">SUM(E14:E16)</f>
        <v>0</v>
      </c>
      <c r="F17" s="1791">
        <f t="shared" si="9"/>
        <v>0</v>
      </c>
      <c r="G17" s="1791">
        <f t="shared" si="9"/>
        <v>7</v>
      </c>
      <c r="H17" s="1791">
        <f t="shared" si="9"/>
        <v>12</v>
      </c>
      <c r="I17" s="1791">
        <f t="shared" si="9"/>
        <v>19</v>
      </c>
      <c r="J17" s="1791">
        <f t="shared" si="9"/>
        <v>0</v>
      </c>
      <c r="K17" s="1791">
        <f t="shared" si="9"/>
        <v>0</v>
      </c>
      <c r="L17" s="1791">
        <f t="shared" si="9"/>
        <v>0</v>
      </c>
      <c r="M17" s="1791">
        <f t="shared" si="9"/>
        <v>7</v>
      </c>
      <c r="N17" s="1791">
        <f t="shared" si="9"/>
        <v>12</v>
      </c>
      <c r="O17" s="1791">
        <f t="shared" si="9"/>
        <v>19</v>
      </c>
      <c r="P17" s="887" t="s">
        <v>136</v>
      </c>
      <c r="Q17" s="3291"/>
      <c r="R17" s="3291"/>
    </row>
    <row r="18" spans="1:18" s="101" customFormat="1" ht="33" customHeight="1" thickBot="1" x14ac:dyDescent="0.25">
      <c r="A18" s="3198" t="s">
        <v>91</v>
      </c>
      <c r="B18" s="3198"/>
      <c r="C18" s="3198"/>
      <c r="D18" s="1818">
        <f>SUM(D17,D13,D8)</f>
        <v>0</v>
      </c>
      <c r="E18" s="1818">
        <f t="shared" ref="E18:O18" si="10">SUM(E17,E13,E8)</f>
        <v>0</v>
      </c>
      <c r="F18" s="1818">
        <f t="shared" si="10"/>
        <v>0</v>
      </c>
      <c r="G18" s="1818">
        <f t="shared" si="10"/>
        <v>49</v>
      </c>
      <c r="H18" s="1818">
        <f t="shared" si="10"/>
        <v>57</v>
      </c>
      <c r="I18" s="1818">
        <f t="shared" si="10"/>
        <v>106</v>
      </c>
      <c r="J18" s="1818">
        <f t="shared" si="10"/>
        <v>0</v>
      </c>
      <c r="K18" s="1818">
        <f t="shared" si="10"/>
        <v>0</v>
      </c>
      <c r="L18" s="1818">
        <f t="shared" si="10"/>
        <v>0</v>
      </c>
      <c r="M18" s="1818">
        <f t="shared" si="10"/>
        <v>49</v>
      </c>
      <c r="N18" s="1818">
        <f t="shared" si="10"/>
        <v>57</v>
      </c>
      <c r="O18" s="1818">
        <f t="shared" si="10"/>
        <v>106</v>
      </c>
      <c r="P18" s="3292" t="s">
        <v>153</v>
      </c>
      <c r="Q18" s="3292"/>
      <c r="R18" s="3292"/>
    </row>
    <row r="19" spans="1:18" ht="13.5" thickTop="1" x14ac:dyDescent="0.2"/>
    <row r="20" spans="1:18" x14ac:dyDescent="0.2">
      <c r="A20" s="107"/>
    </row>
    <row r="130" spans="1:18" s="40" customFormat="1" ht="18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P130" s="81"/>
      <c r="Q130" s="81"/>
      <c r="R130" s="81"/>
    </row>
    <row r="131" spans="1:18" s="40" customFormat="1" ht="18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P131" s="81"/>
      <c r="Q131" s="81"/>
      <c r="R131" s="81"/>
    </row>
    <row r="132" spans="1:18" s="40" customFormat="1" ht="18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P132" s="81"/>
      <c r="Q132" s="81"/>
      <c r="R132" s="81"/>
    </row>
    <row r="133" spans="1:18" s="40" customFormat="1" ht="18" x14ac:dyDescent="0.25">
      <c r="A133" s="42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P133" s="81"/>
      <c r="Q133" s="81"/>
      <c r="R133" s="81"/>
    </row>
    <row r="134" spans="1:18" s="40" customFormat="1" ht="18" x14ac:dyDescent="0.25">
      <c r="A134" s="42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P134" s="81"/>
      <c r="Q134" s="81"/>
      <c r="R134" s="81"/>
    </row>
    <row r="135" spans="1:18" s="40" customFormat="1" ht="18" x14ac:dyDescent="0.25">
      <c r="A135" s="42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P135" s="81"/>
      <c r="Q135" s="81"/>
      <c r="R135" s="81"/>
    </row>
    <row r="136" spans="1:18" s="40" customFormat="1" ht="18" x14ac:dyDescent="0.25">
      <c r="A136" s="42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P136" s="81"/>
      <c r="Q136" s="81"/>
      <c r="R136" s="81"/>
    </row>
    <row r="137" spans="1:18" s="40" customFormat="1" ht="18" x14ac:dyDescent="0.25">
      <c r="A137" s="42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P137" s="81"/>
      <c r="Q137" s="81"/>
      <c r="R137" s="81"/>
    </row>
    <row r="138" spans="1:18" s="40" customFormat="1" ht="18" x14ac:dyDescent="0.25">
      <c r="A138" s="42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P138" s="81"/>
      <c r="Q138" s="81"/>
      <c r="R138" s="81"/>
    </row>
    <row r="139" spans="1:18" s="40" customFormat="1" ht="18" x14ac:dyDescent="0.25">
      <c r="A139" s="42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P139" s="81"/>
      <c r="Q139" s="81"/>
      <c r="R139" s="81"/>
    </row>
    <row r="140" spans="1:18" s="40" customFormat="1" ht="18" x14ac:dyDescent="0.25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P140" s="81"/>
      <c r="Q140" s="81"/>
      <c r="R140" s="81"/>
    </row>
    <row r="141" spans="1:18" s="40" customFormat="1" ht="18" x14ac:dyDescent="0.25">
      <c r="A141" s="42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P141" s="81"/>
      <c r="Q141" s="81"/>
      <c r="R141" s="81"/>
    </row>
    <row r="142" spans="1:18" s="40" customFormat="1" ht="18" x14ac:dyDescent="0.25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P142" s="81"/>
      <c r="Q142" s="81"/>
      <c r="R142" s="81"/>
    </row>
    <row r="143" spans="1:18" s="40" customFormat="1" ht="18" x14ac:dyDescent="0.25">
      <c r="A143" s="42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P143" s="81"/>
      <c r="Q143" s="81"/>
      <c r="R143" s="81"/>
    </row>
    <row r="144" spans="1:18" s="40" customFormat="1" ht="18" x14ac:dyDescent="0.25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P144" s="81"/>
      <c r="Q144" s="81"/>
      <c r="R144" s="81"/>
    </row>
    <row r="145" spans="1:18" s="40" customFormat="1" ht="18" x14ac:dyDescent="0.25">
      <c r="A145" s="42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P145" s="81"/>
      <c r="Q145" s="81"/>
      <c r="R145" s="81"/>
    </row>
    <row r="146" spans="1:18" s="40" customFormat="1" ht="18" x14ac:dyDescent="0.25">
      <c r="A146" s="42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P146" s="81"/>
      <c r="Q146" s="81"/>
      <c r="R146" s="81"/>
    </row>
    <row r="147" spans="1:18" s="40" customFormat="1" ht="18" x14ac:dyDescent="0.25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P147" s="81"/>
      <c r="Q147" s="81"/>
      <c r="R147" s="81"/>
    </row>
    <row r="148" spans="1:18" s="40" customFormat="1" ht="18" x14ac:dyDescent="0.25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P148" s="81"/>
      <c r="Q148" s="81"/>
      <c r="R148" s="81"/>
    </row>
    <row r="149" spans="1:18" s="40" customFormat="1" ht="18" x14ac:dyDescent="0.25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P149" s="81"/>
      <c r="Q149" s="81"/>
      <c r="R149" s="81"/>
    </row>
    <row r="150" spans="1:18" s="40" customFormat="1" ht="18" x14ac:dyDescent="0.25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P150" s="81"/>
      <c r="Q150" s="81"/>
      <c r="R150" s="81"/>
    </row>
    <row r="151" spans="1:18" s="40" customFormat="1" ht="18" x14ac:dyDescent="0.25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P151" s="81"/>
      <c r="Q151" s="81"/>
      <c r="R151" s="81"/>
    </row>
    <row r="152" spans="1:18" s="40" customFormat="1" ht="18" x14ac:dyDescent="0.25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P152" s="81"/>
      <c r="Q152" s="81"/>
      <c r="R152" s="81"/>
    </row>
    <row r="153" spans="1:18" s="40" customFormat="1" ht="18" x14ac:dyDescent="0.25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P153" s="81"/>
      <c r="Q153" s="81"/>
      <c r="R153" s="81"/>
    </row>
    <row r="154" spans="1:18" s="40" customFormat="1" ht="18" x14ac:dyDescent="0.25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P154" s="81"/>
      <c r="Q154" s="81"/>
      <c r="R154" s="81"/>
    </row>
    <row r="155" spans="1:18" s="40" customFormat="1" ht="18" x14ac:dyDescent="0.25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P155" s="81"/>
      <c r="Q155" s="81"/>
      <c r="R155" s="81"/>
    </row>
    <row r="156" spans="1:18" s="40" customFormat="1" ht="18" x14ac:dyDescent="0.25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P156" s="81"/>
      <c r="Q156" s="81"/>
      <c r="R156" s="81"/>
    </row>
    <row r="157" spans="1:18" s="40" customFormat="1" ht="18" x14ac:dyDescent="0.25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P157" s="81"/>
      <c r="Q157" s="81"/>
      <c r="R157" s="81"/>
    </row>
    <row r="158" spans="1:18" s="40" customFormat="1" ht="18" x14ac:dyDescent="0.25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P158" s="81"/>
      <c r="Q158" s="81"/>
      <c r="R158" s="81"/>
    </row>
    <row r="159" spans="1:18" s="40" customFormat="1" ht="18" x14ac:dyDescent="0.25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P159" s="81"/>
      <c r="Q159" s="81"/>
      <c r="R159" s="81"/>
    </row>
    <row r="160" spans="1:18" s="40" customFormat="1" ht="18" x14ac:dyDescent="0.25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P160" s="81"/>
      <c r="Q160" s="81"/>
      <c r="R160" s="81"/>
    </row>
    <row r="161" spans="1:18" s="40" customFormat="1" ht="18" x14ac:dyDescent="0.25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P161" s="81"/>
      <c r="Q161" s="81"/>
      <c r="R161" s="81"/>
    </row>
    <row r="162" spans="1:18" s="40" customFormat="1" ht="18" x14ac:dyDescent="0.25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P162" s="81"/>
      <c r="Q162" s="81"/>
      <c r="R162" s="81"/>
    </row>
    <row r="163" spans="1:18" s="40" customFormat="1" ht="18" x14ac:dyDescent="0.25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P163" s="81"/>
      <c r="Q163" s="81"/>
      <c r="R163" s="81"/>
    </row>
    <row r="164" spans="1:18" s="40" customFormat="1" ht="18" x14ac:dyDescent="0.25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P164" s="81"/>
      <c r="Q164" s="81"/>
      <c r="R164" s="81"/>
    </row>
    <row r="165" spans="1:18" s="40" customFormat="1" ht="18" x14ac:dyDescent="0.25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P165" s="81"/>
      <c r="Q165" s="81"/>
      <c r="R165" s="81"/>
    </row>
    <row r="166" spans="1:18" s="40" customFormat="1" ht="18" x14ac:dyDescent="0.25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P166" s="81"/>
      <c r="Q166" s="81"/>
      <c r="R166" s="81"/>
    </row>
    <row r="167" spans="1:18" s="40" customFormat="1" ht="18" x14ac:dyDescent="0.25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P167" s="81"/>
      <c r="Q167" s="81"/>
      <c r="R167" s="81"/>
    </row>
    <row r="168" spans="1:18" s="40" customFormat="1" ht="18" x14ac:dyDescent="0.25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P168" s="81"/>
      <c r="Q168" s="81"/>
      <c r="R168" s="81"/>
    </row>
    <row r="169" spans="1:18" s="40" customFormat="1" ht="18" x14ac:dyDescent="0.25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P169" s="81"/>
      <c r="Q169" s="81"/>
      <c r="R169" s="81"/>
    </row>
    <row r="170" spans="1:18" s="40" customFormat="1" ht="18" x14ac:dyDescent="0.25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P170" s="81"/>
      <c r="Q170" s="81"/>
      <c r="R170" s="81"/>
    </row>
    <row r="171" spans="1:18" s="40" customFormat="1" ht="18" x14ac:dyDescent="0.25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P171" s="81"/>
      <c r="Q171" s="81"/>
      <c r="R171" s="81"/>
    </row>
    <row r="172" spans="1:18" s="40" customFormat="1" ht="18" x14ac:dyDescent="0.25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P172" s="81"/>
      <c r="Q172" s="81"/>
      <c r="R172" s="81"/>
    </row>
    <row r="173" spans="1:18" s="40" customFormat="1" ht="18" x14ac:dyDescent="0.25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P173" s="81"/>
      <c r="Q173" s="81"/>
      <c r="R173" s="81"/>
    </row>
    <row r="174" spans="1:18" s="40" customFormat="1" ht="18" x14ac:dyDescent="0.25">
      <c r="A174" s="42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P174" s="81"/>
      <c r="Q174" s="81"/>
      <c r="R174" s="81"/>
    </row>
    <row r="175" spans="1:18" s="40" customFormat="1" ht="18" x14ac:dyDescent="0.25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P175" s="81"/>
      <c r="Q175" s="81"/>
      <c r="R175" s="81"/>
    </row>
    <row r="176" spans="1:18" s="40" customFormat="1" ht="18" x14ac:dyDescent="0.25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P176" s="81"/>
      <c r="Q176" s="81"/>
      <c r="R176" s="81"/>
    </row>
    <row r="177" spans="1:18" s="40" customFormat="1" ht="18" x14ac:dyDescent="0.25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P177" s="81"/>
      <c r="Q177" s="81"/>
      <c r="R177" s="81"/>
    </row>
    <row r="178" spans="1:18" s="40" customFormat="1" ht="18" x14ac:dyDescent="0.25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P178" s="81"/>
      <c r="Q178" s="81"/>
      <c r="R178" s="81"/>
    </row>
    <row r="179" spans="1:18" s="40" customFormat="1" ht="18" x14ac:dyDescent="0.25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P179" s="81"/>
      <c r="Q179" s="81"/>
      <c r="R179" s="81"/>
    </row>
    <row r="180" spans="1:18" s="40" customFormat="1" ht="18" x14ac:dyDescent="0.25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P180" s="81"/>
      <c r="Q180" s="81"/>
      <c r="R180" s="81"/>
    </row>
    <row r="181" spans="1:18" s="40" customFormat="1" ht="18" x14ac:dyDescent="0.25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P181" s="81"/>
      <c r="Q181" s="81"/>
      <c r="R181" s="81"/>
    </row>
  </sheetData>
  <mergeCells count="27"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A17:C17"/>
    <mergeCell ref="Q17:R17"/>
    <mergeCell ref="A18:C18"/>
    <mergeCell ref="P18:R18"/>
    <mergeCell ref="A9:A12"/>
    <mergeCell ref="R9:R12"/>
    <mergeCell ref="A13:C13"/>
    <mergeCell ref="P13:R13"/>
    <mergeCell ref="A14:A16"/>
    <mergeCell ref="R14:R16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242" orientation="landscape" useFirstPageNumber="1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7:M17"/>
  <sheetViews>
    <sheetView rightToLeft="1" view="pageBreakPreview" zoomScaleSheetLayoutView="100" workbookViewId="0">
      <selection activeCell="G32" sqref="G32"/>
    </sheetView>
  </sheetViews>
  <sheetFormatPr defaultRowHeight="12.75" x14ac:dyDescent="0.2"/>
  <sheetData>
    <row r="17" spans="1:13" ht="60" x14ac:dyDescent="0.8">
      <c r="A17" s="2800" t="s">
        <v>2072</v>
      </c>
      <c r="B17" s="2800"/>
      <c r="C17" s="2800"/>
      <c r="D17" s="2800"/>
      <c r="E17" s="2800"/>
      <c r="F17" s="2800"/>
      <c r="G17" s="2800"/>
      <c r="H17" s="2800"/>
      <c r="I17" s="2800"/>
      <c r="J17" s="2800"/>
      <c r="K17" s="2800"/>
      <c r="L17" s="2800"/>
      <c r="M17" s="2800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22"/>
  <sheetViews>
    <sheetView rightToLeft="1" view="pageBreakPreview" topLeftCell="A4" zoomScale="80" zoomScaleNormal="75" zoomScaleSheetLayoutView="80" workbookViewId="0">
      <selection activeCell="G32" sqref="G32"/>
    </sheetView>
  </sheetViews>
  <sheetFormatPr defaultColWidth="10.28515625" defaultRowHeight="12.75" x14ac:dyDescent="0.2"/>
  <cols>
    <col min="1" max="1" width="29.7109375" style="124" customWidth="1"/>
    <col min="2" max="9" width="8.42578125" style="124" customWidth="1"/>
    <col min="10" max="10" width="8.85546875" style="124" customWidth="1"/>
    <col min="11" max="13" width="8.42578125" style="701" customWidth="1"/>
    <col min="14" max="14" width="44.85546875" style="124" customWidth="1"/>
    <col min="15" max="16384" width="10.28515625" style="124"/>
  </cols>
  <sheetData>
    <row r="1" spans="1:14" ht="23.25" customHeight="1" x14ac:dyDescent="0.2">
      <c r="A1" s="2558" t="s">
        <v>2365</v>
      </c>
      <c r="B1" s="2558"/>
      <c r="C1" s="2558"/>
      <c r="D1" s="2558"/>
      <c r="E1" s="2558"/>
      <c r="F1" s="2558"/>
      <c r="G1" s="2558"/>
      <c r="H1" s="2558"/>
      <c r="I1" s="2558"/>
      <c r="J1" s="2558"/>
      <c r="K1" s="2558"/>
      <c r="L1" s="2558"/>
      <c r="M1" s="2558"/>
      <c r="N1" s="2558"/>
    </row>
    <row r="2" spans="1:14" ht="23.25" customHeight="1" x14ac:dyDescent="0.2">
      <c r="A2" s="3144" t="s">
        <v>2366</v>
      </c>
      <c r="B2" s="3144"/>
      <c r="C2" s="3144"/>
      <c r="D2" s="3144"/>
      <c r="E2" s="3144"/>
      <c r="F2" s="3144"/>
      <c r="G2" s="3144"/>
      <c r="H2" s="3144"/>
      <c r="I2" s="3144"/>
      <c r="J2" s="3144"/>
      <c r="K2" s="3144"/>
      <c r="L2" s="3144"/>
      <c r="M2" s="3144"/>
      <c r="N2" s="3144"/>
    </row>
    <row r="3" spans="1:14" ht="28.5" customHeight="1" thickBot="1" x14ac:dyDescent="0.25">
      <c r="A3" s="1089" t="s">
        <v>2886</v>
      </c>
      <c r="B3" s="594"/>
      <c r="C3" s="594"/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1095" t="s">
        <v>412</v>
      </c>
    </row>
    <row r="4" spans="1:14" ht="23.25" customHeight="1" thickTop="1" x14ac:dyDescent="0.2">
      <c r="A4" s="2980" t="s">
        <v>35</v>
      </c>
      <c r="B4" s="2980" t="s">
        <v>36</v>
      </c>
      <c r="C4" s="2980"/>
      <c r="D4" s="2980"/>
      <c r="E4" s="2980" t="s">
        <v>2</v>
      </c>
      <c r="F4" s="2980"/>
      <c r="G4" s="2980"/>
      <c r="H4" s="2980" t="s">
        <v>3</v>
      </c>
      <c r="I4" s="2980"/>
      <c r="J4" s="2980"/>
      <c r="K4" s="2980" t="s">
        <v>29</v>
      </c>
      <c r="L4" s="2980"/>
      <c r="M4" s="2980"/>
      <c r="N4" s="2980" t="s">
        <v>1731</v>
      </c>
    </row>
    <row r="5" spans="1:14" s="691" customFormat="1" ht="31.5" customHeight="1" x14ac:dyDescent="0.25">
      <c r="A5" s="2688"/>
      <c r="B5" s="3160" t="s">
        <v>98</v>
      </c>
      <c r="C5" s="3160"/>
      <c r="D5" s="3160"/>
      <c r="E5" s="3160" t="s">
        <v>99</v>
      </c>
      <c r="F5" s="3160"/>
      <c r="G5" s="3160"/>
      <c r="H5" s="3160" t="s">
        <v>100</v>
      </c>
      <c r="I5" s="3160"/>
      <c r="J5" s="3160"/>
      <c r="K5" s="3160" t="s">
        <v>101</v>
      </c>
      <c r="L5" s="3160"/>
      <c r="M5" s="3160"/>
      <c r="N5" s="2688"/>
    </row>
    <row r="6" spans="1:14" ht="20.25" customHeight="1" x14ac:dyDescent="0.2">
      <c r="A6" s="2688"/>
      <c r="B6" s="315" t="s">
        <v>187</v>
      </c>
      <c r="C6" s="315" t="s">
        <v>203</v>
      </c>
      <c r="D6" s="315" t="s">
        <v>204</v>
      </c>
      <c r="E6" s="315" t="s">
        <v>187</v>
      </c>
      <c r="F6" s="315" t="s">
        <v>203</v>
      </c>
      <c r="G6" s="315" t="s">
        <v>204</v>
      </c>
      <c r="H6" s="315" t="s">
        <v>187</v>
      </c>
      <c r="I6" s="315" t="s">
        <v>203</v>
      </c>
      <c r="J6" s="315" t="s">
        <v>204</v>
      </c>
      <c r="K6" s="315" t="s">
        <v>187</v>
      </c>
      <c r="L6" s="315" t="s">
        <v>203</v>
      </c>
      <c r="M6" s="315" t="s">
        <v>204</v>
      </c>
      <c r="N6" s="2688"/>
    </row>
    <row r="7" spans="1:14" ht="25.5" customHeight="1" thickBot="1" x14ac:dyDescent="0.25">
      <c r="A7" s="2981"/>
      <c r="B7" s="383" t="s">
        <v>188</v>
      </c>
      <c r="C7" s="383" t="s">
        <v>189</v>
      </c>
      <c r="D7" s="383" t="s">
        <v>190</v>
      </c>
      <c r="E7" s="383" t="s">
        <v>188</v>
      </c>
      <c r="F7" s="383" t="s">
        <v>189</v>
      </c>
      <c r="G7" s="383" t="s">
        <v>190</v>
      </c>
      <c r="H7" s="383" t="s">
        <v>188</v>
      </c>
      <c r="I7" s="383" t="s">
        <v>189</v>
      </c>
      <c r="J7" s="383" t="s">
        <v>190</v>
      </c>
      <c r="K7" s="383" t="s">
        <v>188</v>
      </c>
      <c r="L7" s="383" t="s">
        <v>189</v>
      </c>
      <c r="M7" s="383" t="s">
        <v>190</v>
      </c>
      <c r="N7" s="2981"/>
    </row>
    <row r="8" spans="1:14" ht="25.5" customHeight="1" x14ac:dyDescent="0.2">
      <c r="A8" s="315" t="s">
        <v>37</v>
      </c>
      <c r="B8" s="1774">
        <v>2</v>
      </c>
      <c r="C8" s="1774">
        <v>2</v>
      </c>
      <c r="D8" s="1774">
        <v>4</v>
      </c>
      <c r="E8" s="1774">
        <v>2</v>
      </c>
      <c r="F8" s="1774">
        <v>10</v>
      </c>
      <c r="G8" s="1774">
        <v>12</v>
      </c>
      <c r="H8" s="1774">
        <v>0</v>
      </c>
      <c r="I8" s="1774">
        <v>0</v>
      </c>
      <c r="J8" s="1774">
        <v>0</v>
      </c>
      <c r="K8" s="1770">
        <f>SUM(B8,E8,H8)</f>
        <v>4</v>
      </c>
      <c r="L8" s="1770">
        <f t="shared" ref="L8:L17" si="0">SUM(C8,F8,I8)</f>
        <v>12</v>
      </c>
      <c r="M8" s="1770">
        <f>SUM(K8:L8)</f>
        <v>16</v>
      </c>
      <c r="N8" s="152" t="s">
        <v>134</v>
      </c>
    </row>
    <row r="9" spans="1:14" ht="25.5" customHeight="1" x14ac:dyDescent="0.2">
      <c r="A9" s="1144" t="s">
        <v>54</v>
      </c>
      <c r="B9" s="1777">
        <v>0</v>
      </c>
      <c r="C9" s="1777">
        <v>0</v>
      </c>
      <c r="D9" s="1777">
        <v>0</v>
      </c>
      <c r="E9" s="1777">
        <v>9</v>
      </c>
      <c r="F9" s="1777">
        <v>11</v>
      </c>
      <c r="G9" s="1777">
        <v>20</v>
      </c>
      <c r="H9" s="1777">
        <v>0</v>
      </c>
      <c r="I9" s="1777">
        <v>0</v>
      </c>
      <c r="J9" s="1777">
        <v>0</v>
      </c>
      <c r="K9" s="1772">
        <f t="shared" ref="K9:K17" si="1">SUM(B9,E9,H9)</f>
        <v>9</v>
      </c>
      <c r="L9" s="1772">
        <f t="shared" si="0"/>
        <v>11</v>
      </c>
      <c r="M9" s="1772">
        <f t="shared" ref="M9:M17" si="2">SUM(K9:L9)</f>
        <v>20</v>
      </c>
      <c r="N9" s="1076" t="s">
        <v>104</v>
      </c>
    </row>
    <row r="10" spans="1:14" ht="25.5" customHeight="1" x14ac:dyDescent="0.2">
      <c r="A10" s="1144" t="s">
        <v>39</v>
      </c>
      <c r="B10" s="1777">
        <v>2</v>
      </c>
      <c r="C10" s="1777">
        <v>0</v>
      </c>
      <c r="D10" s="1777">
        <v>2</v>
      </c>
      <c r="E10" s="1777">
        <v>6</v>
      </c>
      <c r="F10" s="1777">
        <v>12</v>
      </c>
      <c r="G10" s="1777">
        <v>18</v>
      </c>
      <c r="H10" s="1777">
        <v>1</v>
      </c>
      <c r="I10" s="1777">
        <v>1</v>
      </c>
      <c r="J10" s="1777">
        <v>2</v>
      </c>
      <c r="K10" s="1772">
        <f t="shared" si="1"/>
        <v>9</v>
      </c>
      <c r="L10" s="1772">
        <f t="shared" si="0"/>
        <v>13</v>
      </c>
      <c r="M10" s="1772">
        <f t="shared" si="2"/>
        <v>22</v>
      </c>
      <c r="N10" s="1076" t="s">
        <v>129</v>
      </c>
    </row>
    <row r="11" spans="1:14" s="301" customFormat="1" ht="25.5" customHeight="1" x14ac:dyDescent="0.2">
      <c r="A11" s="394" t="s">
        <v>500</v>
      </c>
      <c r="B11" s="1777">
        <v>0</v>
      </c>
      <c r="C11" s="1777">
        <v>0</v>
      </c>
      <c r="D11" s="1777">
        <v>0</v>
      </c>
      <c r="E11" s="1777">
        <v>2</v>
      </c>
      <c r="F11" s="1777">
        <v>2</v>
      </c>
      <c r="G11" s="1777">
        <v>4</v>
      </c>
      <c r="H11" s="1777">
        <v>0</v>
      </c>
      <c r="I11" s="1777">
        <v>0</v>
      </c>
      <c r="J11" s="1777">
        <v>0</v>
      </c>
      <c r="K11" s="1772">
        <f t="shared" si="1"/>
        <v>2</v>
      </c>
      <c r="L11" s="1772">
        <f t="shared" si="0"/>
        <v>2</v>
      </c>
      <c r="M11" s="1772">
        <f t="shared" si="2"/>
        <v>4</v>
      </c>
      <c r="N11" s="1076" t="s">
        <v>142</v>
      </c>
    </row>
    <row r="12" spans="1:14" ht="25.5" customHeight="1" x14ac:dyDescent="0.2">
      <c r="A12" s="1144" t="s">
        <v>46</v>
      </c>
      <c r="B12" s="1777">
        <v>0</v>
      </c>
      <c r="C12" s="1777">
        <v>0</v>
      </c>
      <c r="D12" s="1777">
        <v>0</v>
      </c>
      <c r="E12" s="1777">
        <v>15</v>
      </c>
      <c r="F12" s="1777">
        <v>43</v>
      </c>
      <c r="G12" s="1777">
        <v>58</v>
      </c>
      <c r="H12" s="1777">
        <v>5</v>
      </c>
      <c r="I12" s="1777">
        <v>1</v>
      </c>
      <c r="J12" s="1777">
        <v>6</v>
      </c>
      <c r="K12" s="1772">
        <f t="shared" si="1"/>
        <v>20</v>
      </c>
      <c r="L12" s="1772">
        <f t="shared" si="0"/>
        <v>44</v>
      </c>
      <c r="M12" s="1772">
        <f t="shared" si="2"/>
        <v>64</v>
      </c>
      <c r="N12" s="1076" t="s">
        <v>131</v>
      </c>
    </row>
    <row r="13" spans="1:14" ht="25.5" customHeight="1" x14ac:dyDescent="0.2">
      <c r="A13" s="394" t="s">
        <v>223</v>
      </c>
      <c r="B13" s="1777">
        <v>0</v>
      </c>
      <c r="C13" s="1777">
        <v>0</v>
      </c>
      <c r="D13" s="1777">
        <v>0</v>
      </c>
      <c r="E13" s="1777">
        <v>43</v>
      </c>
      <c r="F13" s="1777">
        <v>50</v>
      </c>
      <c r="G13" s="1777">
        <v>93</v>
      </c>
      <c r="H13" s="1777">
        <v>14</v>
      </c>
      <c r="I13" s="1777">
        <v>20</v>
      </c>
      <c r="J13" s="1777">
        <v>34</v>
      </c>
      <c r="K13" s="1772">
        <f t="shared" si="1"/>
        <v>57</v>
      </c>
      <c r="L13" s="1772">
        <f t="shared" si="0"/>
        <v>70</v>
      </c>
      <c r="M13" s="1772">
        <f t="shared" si="2"/>
        <v>127</v>
      </c>
      <c r="N13" s="1076" t="s">
        <v>584</v>
      </c>
    </row>
    <row r="14" spans="1:14" ht="25.5" customHeight="1" x14ac:dyDescent="0.2">
      <c r="A14" s="394" t="s">
        <v>225</v>
      </c>
      <c r="B14" s="1777">
        <v>0</v>
      </c>
      <c r="C14" s="1777">
        <v>0</v>
      </c>
      <c r="D14" s="1777">
        <v>0</v>
      </c>
      <c r="E14" s="1777">
        <v>13</v>
      </c>
      <c r="F14" s="1777">
        <v>13</v>
      </c>
      <c r="G14" s="1777">
        <v>26</v>
      </c>
      <c r="H14" s="1777">
        <v>5</v>
      </c>
      <c r="I14" s="1777">
        <v>5</v>
      </c>
      <c r="J14" s="1777">
        <v>10</v>
      </c>
      <c r="K14" s="1772">
        <f t="shared" si="1"/>
        <v>18</v>
      </c>
      <c r="L14" s="1772">
        <f t="shared" si="0"/>
        <v>18</v>
      </c>
      <c r="M14" s="1772">
        <f t="shared" si="2"/>
        <v>36</v>
      </c>
      <c r="N14" s="1076" t="s">
        <v>240</v>
      </c>
    </row>
    <row r="15" spans="1:14" ht="25.5" customHeight="1" x14ac:dyDescent="0.2">
      <c r="A15" s="387" t="s">
        <v>312</v>
      </c>
      <c r="B15" s="1777">
        <v>0</v>
      </c>
      <c r="C15" s="1777">
        <v>0</v>
      </c>
      <c r="D15" s="1777">
        <v>0</v>
      </c>
      <c r="E15" s="1777">
        <v>12</v>
      </c>
      <c r="F15" s="1777">
        <v>15</v>
      </c>
      <c r="G15" s="1777">
        <v>27</v>
      </c>
      <c r="H15" s="1777">
        <v>18</v>
      </c>
      <c r="I15" s="1777">
        <v>2</v>
      </c>
      <c r="J15" s="1777">
        <v>20</v>
      </c>
      <c r="K15" s="1772">
        <f t="shared" si="1"/>
        <v>30</v>
      </c>
      <c r="L15" s="1772">
        <f t="shared" si="0"/>
        <v>17</v>
      </c>
      <c r="M15" s="1772">
        <f t="shared" si="2"/>
        <v>47</v>
      </c>
      <c r="N15" s="1076" t="s">
        <v>311</v>
      </c>
    </row>
    <row r="16" spans="1:14" ht="25.5" customHeight="1" x14ac:dyDescent="0.2">
      <c r="A16" s="1145" t="s">
        <v>1575</v>
      </c>
      <c r="B16" s="1777">
        <v>0</v>
      </c>
      <c r="C16" s="1777">
        <v>0</v>
      </c>
      <c r="D16" s="1777">
        <v>0</v>
      </c>
      <c r="E16" s="1777">
        <v>8</v>
      </c>
      <c r="F16" s="1777">
        <v>7</v>
      </c>
      <c r="G16" s="1777">
        <v>15</v>
      </c>
      <c r="H16" s="1777">
        <v>0</v>
      </c>
      <c r="I16" s="1777">
        <v>0</v>
      </c>
      <c r="J16" s="1777">
        <v>0</v>
      </c>
      <c r="K16" s="1772">
        <f t="shared" si="1"/>
        <v>8</v>
      </c>
      <c r="L16" s="1772">
        <f t="shared" si="0"/>
        <v>7</v>
      </c>
      <c r="M16" s="1772">
        <f t="shared" si="2"/>
        <v>15</v>
      </c>
      <c r="N16" s="1076" t="s">
        <v>1601</v>
      </c>
    </row>
    <row r="17" spans="1:14" ht="25.5" customHeight="1" thickBot="1" x14ac:dyDescent="0.25">
      <c r="A17" s="321" t="s">
        <v>210</v>
      </c>
      <c r="B17" s="1808">
        <v>0</v>
      </c>
      <c r="C17" s="1808">
        <v>0</v>
      </c>
      <c r="D17" s="1808">
        <v>0</v>
      </c>
      <c r="E17" s="1808">
        <v>12</v>
      </c>
      <c r="F17" s="1808">
        <v>5</v>
      </c>
      <c r="G17" s="1774">
        <v>17</v>
      </c>
      <c r="H17" s="1808">
        <v>9</v>
      </c>
      <c r="I17" s="1808">
        <v>2</v>
      </c>
      <c r="J17" s="1774">
        <v>11</v>
      </c>
      <c r="K17" s="1770">
        <f t="shared" si="1"/>
        <v>21</v>
      </c>
      <c r="L17" s="1770">
        <f t="shared" si="0"/>
        <v>7</v>
      </c>
      <c r="M17" s="1770">
        <f t="shared" si="2"/>
        <v>28</v>
      </c>
      <c r="N17" s="1071" t="s">
        <v>1997</v>
      </c>
    </row>
    <row r="18" spans="1:14" ht="25.5" customHeight="1" thickBot="1" x14ac:dyDescent="0.25">
      <c r="A18" s="140" t="s">
        <v>91</v>
      </c>
      <c r="B18" s="1799">
        <f>SUM(B8:B17)</f>
        <v>4</v>
      </c>
      <c r="C18" s="1799">
        <f t="shared" ref="C18:M18" si="3">SUM(C8:C17)</f>
        <v>2</v>
      </c>
      <c r="D18" s="1799">
        <f t="shared" si="3"/>
        <v>6</v>
      </c>
      <c r="E18" s="1799">
        <f t="shared" si="3"/>
        <v>122</v>
      </c>
      <c r="F18" s="1799">
        <f t="shared" si="3"/>
        <v>168</v>
      </c>
      <c r="G18" s="1799">
        <f t="shared" si="3"/>
        <v>290</v>
      </c>
      <c r="H18" s="1799">
        <f t="shared" si="3"/>
        <v>52</v>
      </c>
      <c r="I18" s="1799">
        <f t="shared" si="3"/>
        <v>31</v>
      </c>
      <c r="J18" s="1799">
        <f t="shared" si="3"/>
        <v>83</v>
      </c>
      <c r="K18" s="1799">
        <f t="shared" si="3"/>
        <v>178</v>
      </c>
      <c r="L18" s="1799">
        <f t="shared" si="3"/>
        <v>201</v>
      </c>
      <c r="M18" s="1799">
        <f t="shared" si="3"/>
        <v>379</v>
      </c>
      <c r="N18" s="203" t="s">
        <v>153</v>
      </c>
    </row>
    <row r="19" spans="1:14" ht="13.5" thickTop="1" x14ac:dyDescent="0.2"/>
    <row r="22" spans="1:14" ht="27" customHeight="1" x14ac:dyDescent="0.2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0" firstPageNumber="245" orientation="landscape" useFirstPageNumber="1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BH266"/>
  <sheetViews>
    <sheetView rightToLeft="1" view="pageBreakPreview" zoomScale="75" zoomScaleNormal="75" zoomScaleSheetLayoutView="75" workbookViewId="0">
      <selection activeCell="G32" sqref="G32"/>
    </sheetView>
  </sheetViews>
  <sheetFormatPr defaultColWidth="10.28515625" defaultRowHeight="12.75" x14ac:dyDescent="0.2"/>
  <cols>
    <col min="1" max="1" width="19.42578125" style="323" customWidth="1"/>
    <col min="2" max="2" width="17.28515625" style="323" customWidth="1"/>
    <col min="3" max="3" width="20.5703125" style="323" bestFit="1" customWidth="1"/>
    <col min="4" max="5" width="4.7109375" style="124" customWidth="1"/>
    <col min="6" max="6" width="6" style="124" customWidth="1"/>
    <col min="7" max="7" width="6.85546875" style="124" customWidth="1"/>
    <col min="8" max="8" width="5.42578125" style="124" customWidth="1"/>
    <col min="9" max="9" width="6.5703125" style="124" customWidth="1"/>
    <col min="10" max="10" width="5.5703125" style="124" customWidth="1"/>
    <col min="11" max="11" width="5.28515625" style="124" customWidth="1"/>
    <col min="12" max="12" width="6.42578125" style="124" customWidth="1"/>
    <col min="13" max="13" width="7.140625" style="701" customWidth="1"/>
    <col min="14" max="14" width="5.5703125" style="701" customWidth="1"/>
    <col min="15" max="15" width="5.85546875" style="701" customWidth="1"/>
    <col min="16" max="16" width="19.7109375" style="899" customWidth="1"/>
    <col min="17" max="17" width="20.140625" style="899" customWidth="1"/>
    <col min="18" max="18" width="18.140625" style="323" customWidth="1"/>
    <col min="19" max="16384" width="10.28515625" style="124"/>
  </cols>
  <sheetData>
    <row r="1" spans="1:18" ht="35.25" customHeight="1" x14ac:dyDescent="0.2">
      <c r="A1" s="2647" t="s">
        <v>2367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  <c r="M1" s="2647"/>
      <c r="N1" s="2647"/>
      <c r="O1" s="2647"/>
      <c r="P1" s="2647"/>
      <c r="Q1" s="2647"/>
      <c r="R1" s="2647"/>
    </row>
    <row r="2" spans="1:18" ht="42" customHeight="1" x14ac:dyDescent="0.2">
      <c r="A2" s="3144" t="s">
        <v>2368</v>
      </c>
      <c r="B2" s="3144"/>
      <c r="C2" s="3144"/>
      <c r="D2" s="3144"/>
      <c r="E2" s="3144"/>
      <c r="F2" s="3144"/>
      <c r="G2" s="3144"/>
      <c r="H2" s="3144"/>
      <c r="I2" s="3144"/>
      <c r="J2" s="3144"/>
      <c r="K2" s="3144"/>
      <c r="L2" s="3144"/>
      <c r="M2" s="3144"/>
      <c r="N2" s="3144"/>
      <c r="O2" s="3144"/>
      <c r="P2" s="3144"/>
      <c r="Q2" s="3144"/>
      <c r="R2" s="3144"/>
    </row>
    <row r="3" spans="1:18" ht="28.5" customHeight="1" thickBot="1" x14ac:dyDescent="0.3">
      <c r="A3" s="1089" t="s">
        <v>2887</v>
      </c>
      <c r="B3" s="594"/>
      <c r="C3" s="594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594"/>
      <c r="Q3" s="2650" t="s">
        <v>413</v>
      </c>
      <c r="R3" s="2650"/>
    </row>
    <row r="4" spans="1:18" ht="18.75" customHeight="1" thickTop="1" x14ac:dyDescent="0.25">
      <c r="A4" s="2980" t="s">
        <v>47</v>
      </c>
      <c r="B4" s="2980" t="s">
        <v>90</v>
      </c>
      <c r="C4" s="2980" t="s">
        <v>48</v>
      </c>
      <c r="D4" s="3173" t="s">
        <v>36</v>
      </c>
      <c r="E4" s="3173"/>
      <c r="F4" s="3173"/>
      <c r="G4" s="3173" t="s">
        <v>2</v>
      </c>
      <c r="H4" s="3173"/>
      <c r="I4" s="3173"/>
      <c r="J4" s="3173" t="s">
        <v>3</v>
      </c>
      <c r="K4" s="3173"/>
      <c r="L4" s="3173"/>
      <c r="M4" s="3173" t="s">
        <v>29</v>
      </c>
      <c r="N4" s="3173"/>
      <c r="O4" s="3173"/>
      <c r="P4" s="2512" t="s">
        <v>103</v>
      </c>
      <c r="Q4" s="2512" t="s">
        <v>132</v>
      </c>
      <c r="R4" s="2512" t="s">
        <v>310</v>
      </c>
    </row>
    <row r="5" spans="1:18" ht="16.5" customHeight="1" x14ac:dyDescent="0.2">
      <c r="A5" s="2688"/>
      <c r="B5" s="2688"/>
      <c r="C5" s="2688"/>
      <c r="D5" s="3160" t="s">
        <v>98</v>
      </c>
      <c r="E5" s="3160"/>
      <c r="F5" s="3160"/>
      <c r="G5" s="3160" t="s">
        <v>99</v>
      </c>
      <c r="H5" s="3160"/>
      <c r="I5" s="3160"/>
      <c r="J5" s="3160" t="s">
        <v>100</v>
      </c>
      <c r="K5" s="3160"/>
      <c r="L5" s="3160"/>
      <c r="M5" s="3160" t="s">
        <v>101</v>
      </c>
      <c r="N5" s="3160"/>
      <c r="O5" s="3160"/>
      <c r="P5" s="2479"/>
      <c r="Q5" s="2479"/>
      <c r="R5" s="2479"/>
    </row>
    <row r="6" spans="1:18" ht="15" customHeight="1" x14ac:dyDescent="0.2">
      <c r="A6" s="2688"/>
      <c r="B6" s="2688"/>
      <c r="C6" s="2688"/>
      <c r="D6" s="600" t="s">
        <v>187</v>
      </c>
      <c r="E6" s="600" t="s">
        <v>203</v>
      </c>
      <c r="F6" s="600" t="s">
        <v>204</v>
      </c>
      <c r="G6" s="600" t="s">
        <v>187</v>
      </c>
      <c r="H6" s="600" t="s">
        <v>203</v>
      </c>
      <c r="I6" s="600" t="s">
        <v>204</v>
      </c>
      <c r="J6" s="600" t="s">
        <v>187</v>
      </c>
      <c r="K6" s="600" t="s">
        <v>203</v>
      </c>
      <c r="L6" s="600" t="s">
        <v>204</v>
      </c>
      <c r="M6" s="600" t="s">
        <v>187</v>
      </c>
      <c r="N6" s="600" t="s">
        <v>203</v>
      </c>
      <c r="O6" s="600" t="s">
        <v>204</v>
      </c>
      <c r="P6" s="2479"/>
      <c r="Q6" s="2479"/>
      <c r="R6" s="2479"/>
    </row>
    <row r="7" spans="1:18" ht="24" customHeight="1" thickBot="1" x14ac:dyDescent="0.25">
      <c r="A7" s="2981"/>
      <c r="B7" s="2981"/>
      <c r="C7" s="2981"/>
      <c r="D7" s="325" t="s">
        <v>188</v>
      </c>
      <c r="E7" s="325" t="s">
        <v>189</v>
      </c>
      <c r="F7" s="325" t="s">
        <v>190</v>
      </c>
      <c r="G7" s="325" t="s">
        <v>188</v>
      </c>
      <c r="H7" s="325" t="s">
        <v>189</v>
      </c>
      <c r="I7" s="325" t="s">
        <v>190</v>
      </c>
      <c r="J7" s="325" t="s">
        <v>188</v>
      </c>
      <c r="K7" s="325" t="s">
        <v>189</v>
      </c>
      <c r="L7" s="325" t="s">
        <v>190</v>
      </c>
      <c r="M7" s="325" t="s">
        <v>188</v>
      </c>
      <c r="N7" s="325" t="s">
        <v>189</v>
      </c>
      <c r="O7" s="325" t="s">
        <v>190</v>
      </c>
      <c r="P7" s="2513"/>
      <c r="Q7" s="2513"/>
      <c r="R7" s="2513"/>
    </row>
    <row r="8" spans="1:18" ht="42.75" customHeight="1" x14ac:dyDescent="0.2">
      <c r="A8" s="2690" t="s">
        <v>37</v>
      </c>
      <c r="B8" s="773" t="s">
        <v>430</v>
      </c>
      <c r="C8" s="773" t="s">
        <v>430</v>
      </c>
      <c r="D8" s="1776">
        <v>0</v>
      </c>
      <c r="E8" s="1776">
        <v>2</v>
      </c>
      <c r="F8" s="1776">
        <v>2</v>
      </c>
      <c r="G8" s="1776">
        <v>0</v>
      </c>
      <c r="H8" s="1776">
        <v>0</v>
      </c>
      <c r="I8" s="1776">
        <v>0</v>
      </c>
      <c r="J8" s="1776">
        <v>0</v>
      </c>
      <c r="K8" s="1776">
        <v>0</v>
      </c>
      <c r="L8" s="1776">
        <v>0</v>
      </c>
      <c r="M8" s="1776">
        <f>SUM(D8,G8,J8)</f>
        <v>0</v>
      </c>
      <c r="N8" s="1776">
        <f>SUM(E8,H8,K8)</f>
        <v>2</v>
      </c>
      <c r="O8" s="1776">
        <f>SUM(M8:N8)</f>
        <v>2</v>
      </c>
      <c r="P8" s="822" t="s">
        <v>1733</v>
      </c>
      <c r="Q8" s="822" t="s">
        <v>1733</v>
      </c>
      <c r="R8" s="2597" t="s">
        <v>134</v>
      </c>
    </row>
    <row r="9" spans="1:18" ht="27.75" customHeight="1" x14ac:dyDescent="0.2">
      <c r="A9" s="2654"/>
      <c r="B9" s="394" t="s">
        <v>1618</v>
      </c>
      <c r="C9" s="394" t="s">
        <v>2369</v>
      </c>
      <c r="D9" s="1777">
        <v>2</v>
      </c>
      <c r="E9" s="1777">
        <v>0</v>
      </c>
      <c r="F9" s="1777">
        <v>2</v>
      </c>
      <c r="G9" s="1777">
        <v>0</v>
      </c>
      <c r="H9" s="1777">
        <v>0</v>
      </c>
      <c r="I9" s="1777">
        <v>0</v>
      </c>
      <c r="J9" s="1777">
        <v>0</v>
      </c>
      <c r="K9" s="1777">
        <v>0</v>
      </c>
      <c r="L9" s="1777">
        <v>0</v>
      </c>
      <c r="M9" s="1777">
        <f t="shared" ref="M9:N18" si="0">SUM(D9,G9,J9)</f>
        <v>2</v>
      </c>
      <c r="N9" s="1777">
        <f t="shared" si="0"/>
        <v>0</v>
      </c>
      <c r="O9" s="1777">
        <f t="shared" ref="O9:O18" si="1">SUM(M9:N9)</f>
        <v>2</v>
      </c>
      <c r="P9" s="1804" t="s">
        <v>473</v>
      </c>
      <c r="Q9" s="1804" t="s">
        <v>473</v>
      </c>
      <c r="R9" s="2502"/>
    </row>
    <row r="10" spans="1:18" ht="27.75" customHeight="1" x14ac:dyDescent="0.2">
      <c r="A10" s="2654"/>
      <c r="B10" s="394" t="s">
        <v>476</v>
      </c>
      <c r="C10" s="394" t="s">
        <v>476</v>
      </c>
      <c r="D10" s="1777">
        <v>0</v>
      </c>
      <c r="E10" s="1777">
        <v>0</v>
      </c>
      <c r="F10" s="1777">
        <v>0</v>
      </c>
      <c r="G10" s="1777">
        <v>2</v>
      </c>
      <c r="H10" s="1777">
        <v>10</v>
      </c>
      <c r="I10" s="1777">
        <v>12</v>
      </c>
      <c r="J10" s="1777">
        <v>0</v>
      </c>
      <c r="K10" s="1777">
        <v>0</v>
      </c>
      <c r="L10" s="1777">
        <v>0</v>
      </c>
      <c r="M10" s="1777">
        <f t="shared" si="0"/>
        <v>2</v>
      </c>
      <c r="N10" s="1777">
        <f t="shared" si="0"/>
        <v>10</v>
      </c>
      <c r="O10" s="1777">
        <f t="shared" si="1"/>
        <v>12</v>
      </c>
      <c r="P10" s="723" t="s">
        <v>1736</v>
      </c>
      <c r="Q10" s="723" t="s">
        <v>1736</v>
      </c>
      <c r="R10" s="2502"/>
    </row>
    <row r="11" spans="1:18" ht="27.75" customHeight="1" x14ac:dyDescent="0.2">
      <c r="A11" s="2654" t="s">
        <v>96</v>
      </c>
      <c r="B11" s="2654"/>
      <c r="C11" s="2654"/>
      <c r="D11" s="1777">
        <f t="shared" ref="D11:O11" si="2">SUM(D8:D10)</f>
        <v>2</v>
      </c>
      <c r="E11" s="1777">
        <f t="shared" si="2"/>
        <v>2</v>
      </c>
      <c r="F11" s="1777">
        <f t="shared" si="2"/>
        <v>4</v>
      </c>
      <c r="G11" s="1777">
        <f t="shared" si="2"/>
        <v>2</v>
      </c>
      <c r="H11" s="1777">
        <f t="shared" si="2"/>
        <v>10</v>
      </c>
      <c r="I11" s="1777">
        <f t="shared" si="2"/>
        <v>12</v>
      </c>
      <c r="J11" s="1777">
        <f t="shared" si="2"/>
        <v>0</v>
      </c>
      <c r="K11" s="1777">
        <f t="shared" si="2"/>
        <v>0</v>
      </c>
      <c r="L11" s="1777">
        <f t="shared" si="2"/>
        <v>0</v>
      </c>
      <c r="M11" s="1777">
        <f t="shared" si="2"/>
        <v>4</v>
      </c>
      <c r="N11" s="1777">
        <f t="shared" si="2"/>
        <v>12</v>
      </c>
      <c r="O11" s="1777">
        <f t="shared" si="2"/>
        <v>16</v>
      </c>
      <c r="P11" s="2502" t="s">
        <v>136</v>
      </c>
      <c r="Q11" s="2502"/>
      <c r="R11" s="2502"/>
    </row>
    <row r="12" spans="1:18" ht="27.75" customHeight="1" x14ac:dyDescent="0.2">
      <c r="A12" s="2654" t="s">
        <v>38</v>
      </c>
      <c r="B12" s="855" t="s">
        <v>55</v>
      </c>
      <c r="C12" s="394"/>
      <c r="D12" s="1777">
        <v>0</v>
      </c>
      <c r="E12" s="1777">
        <v>0</v>
      </c>
      <c r="F12" s="1777">
        <v>0</v>
      </c>
      <c r="G12" s="1777">
        <v>6</v>
      </c>
      <c r="H12" s="1777">
        <v>10</v>
      </c>
      <c r="I12" s="1777">
        <v>16</v>
      </c>
      <c r="J12" s="1777">
        <f t="shared" ref="J12:K12" si="3">SUM(J9:J11)</f>
        <v>0</v>
      </c>
      <c r="K12" s="1777">
        <f t="shared" si="3"/>
        <v>0</v>
      </c>
      <c r="L12" s="1777">
        <v>0</v>
      </c>
      <c r="M12" s="1777">
        <f t="shared" si="0"/>
        <v>6</v>
      </c>
      <c r="N12" s="1777">
        <f t="shared" si="0"/>
        <v>10</v>
      </c>
      <c r="O12" s="1777">
        <f t="shared" si="1"/>
        <v>16</v>
      </c>
      <c r="P12" s="1804"/>
      <c r="Q12" s="706" t="s">
        <v>138</v>
      </c>
      <c r="R12" s="2619" t="s">
        <v>1738</v>
      </c>
    </row>
    <row r="13" spans="1:18" ht="30.75" customHeight="1" x14ac:dyDescent="0.2">
      <c r="A13" s="2654"/>
      <c r="B13" s="394" t="s">
        <v>56</v>
      </c>
      <c r="C13" s="394" t="s">
        <v>760</v>
      </c>
      <c r="D13" s="1777">
        <v>0</v>
      </c>
      <c r="E13" s="1777">
        <v>0</v>
      </c>
      <c r="F13" s="1777">
        <v>0</v>
      </c>
      <c r="G13" s="1777">
        <v>3</v>
      </c>
      <c r="H13" s="1777">
        <v>1</v>
      </c>
      <c r="I13" s="1777">
        <v>4</v>
      </c>
      <c r="J13" s="1777">
        <f t="shared" ref="J13:K13" si="4">SUM(J10:J12)</f>
        <v>0</v>
      </c>
      <c r="K13" s="1777">
        <f t="shared" si="4"/>
        <v>0</v>
      </c>
      <c r="L13" s="1777">
        <v>0</v>
      </c>
      <c r="M13" s="1777">
        <f t="shared" si="0"/>
        <v>3</v>
      </c>
      <c r="N13" s="1777">
        <f t="shared" si="0"/>
        <v>1</v>
      </c>
      <c r="O13" s="1777">
        <f t="shared" si="1"/>
        <v>4</v>
      </c>
      <c r="P13" s="1804" t="s">
        <v>1631</v>
      </c>
      <c r="Q13" s="1804" t="s">
        <v>759</v>
      </c>
      <c r="R13" s="2619"/>
    </row>
    <row r="14" spans="1:18" ht="26.25" customHeight="1" x14ac:dyDescent="0.2">
      <c r="A14" s="2654" t="s">
        <v>96</v>
      </c>
      <c r="B14" s="2654"/>
      <c r="C14" s="2654"/>
      <c r="D14" s="1777">
        <f>SUM(D12:D13)</f>
        <v>0</v>
      </c>
      <c r="E14" s="1777">
        <f t="shared" ref="E14:L14" si="5">SUM(E12:E13)</f>
        <v>0</v>
      </c>
      <c r="F14" s="1777">
        <f t="shared" si="5"/>
        <v>0</v>
      </c>
      <c r="G14" s="1777">
        <f t="shared" si="5"/>
        <v>9</v>
      </c>
      <c r="H14" s="1777">
        <f t="shared" si="5"/>
        <v>11</v>
      </c>
      <c r="I14" s="1777">
        <f t="shared" si="5"/>
        <v>20</v>
      </c>
      <c r="J14" s="1777">
        <f t="shared" si="5"/>
        <v>0</v>
      </c>
      <c r="K14" s="1777">
        <f t="shared" si="5"/>
        <v>0</v>
      </c>
      <c r="L14" s="1777">
        <f t="shared" si="5"/>
        <v>0</v>
      </c>
      <c r="M14" s="1777">
        <f t="shared" ref="M14" si="6">SUM(D14,G14,J14)</f>
        <v>9</v>
      </c>
      <c r="N14" s="1777">
        <f t="shared" ref="N14" si="7">SUM(E14,H14,K14)</f>
        <v>11</v>
      </c>
      <c r="O14" s="1777">
        <f t="shared" ref="O14" si="8">SUM(M14:N14)</f>
        <v>20</v>
      </c>
      <c r="P14" s="2502" t="s">
        <v>136</v>
      </c>
      <c r="Q14" s="2502"/>
      <c r="R14" s="2502"/>
    </row>
    <row r="15" spans="1:18" ht="27" customHeight="1" x14ac:dyDescent="0.2">
      <c r="A15" s="2654" t="s">
        <v>39</v>
      </c>
      <c r="B15" s="1803" t="s">
        <v>1743</v>
      </c>
      <c r="C15" s="595"/>
      <c r="D15" s="1777">
        <v>2</v>
      </c>
      <c r="E15" s="1777">
        <v>0</v>
      </c>
      <c r="F15" s="1777">
        <v>2</v>
      </c>
      <c r="G15" s="1777">
        <v>2</v>
      </c>
      <c r="H15" s="1777">
        <v>5</v>
      </c>
      <c r="I15" s="1777">
        <v>7</v>
      </c>
      <c r="J15" s="1777">
        <v>1</v>
      </c>
      <c r="K15" s="1777">
        <v>1</v>
      </c>
      <c r="L15" s="1777">
        <v>2</v>
      </c>
      <c r="M15" s="1777">
        <f t="shared" si="0"/>
        <v>5</v>
      </c>
      <c r="N15" s="1777">
        <f t="shared" si="0"/>
        <v>6</v>
      </c>
      <c r="O15" s="1777">
        <f t="shared" si="1"/>
        <v>11</v>
      </c>
      <c r="P15" s="3271" t="s">
        <v>268</v>
      </c>
      <c r="Q15" s="3271"/>
      <c r="R15" s="2502" t="s">
        <v>129</v>
      </c>
    </row>
    <row r="16" spans="1:18" ht="26.25" customHeight="1" x14ac:dyDescent="0.2">
      <c r="A16" s="2654"/>
      <c r="B16" s="1803" t="s">
        <v>1744</v>
      </c>
      <c r="C16" s="595"/>
      <c r="D16" s="1777">
        <v>0</v>
      </c>
      <c r="E16" s="1777">
        <v>0</v>
      </c>
      <c r="F16" s="1777">
        <v>0</v>
      </c>
      <c r="G16" s="1777">
        <v>4</v>
      </c>
      <c r="H16" s="1777">
        <v>7</v>
      </c>
      <c r="I16" s="1777">
        <v>11</v>
      </c>
      <c r="J16" s="1777">
        <v>0</v>
      </c>
      <c r="K16" s="1777">
        <v>0</v>
      </c>
      <c r="L16" s="1777">
        <v>0</v>
      </c>
      <c r="M16" s="1777">
        <f t="shared" si="0"/>
        <v>4</v>
      </c>
      <c r="N16" s="1777">
        <f t="shared" si="0"/>
        <v>7</v>
      </c>
      <c r="O16" s="1777">
        <f t="shared" si="1"/>
        <v>11</v>
      </c>
      <c r="P16" s="1811"/>
      <c r="Q16" s="1811" t="s">
        <v>493</v>
      </c>
      <c r="R16" s="2502"/>
    </row>
    <row r="17" spans="1:18" ht="25.5" customHeight="1" x14ac:dyDescent="0.2">
      <c r="A17" s="2654" t="s">
        <v>96</v>
      </c>
      <c r="B17" s="2654"/>
      <c r="C17" s="2654"/>
      <c r="D17" s="1777">
        <f>SUM(D15:D16)</f>
        <v>2</v>
      </c>
      <c r="E17" s="1777">
        <f t="shared" ref="E17:O17" si="9">SUM(E15:E16)</f>
        <v>0</v>
      </c>
      <c r="F17" s="1777">
        <f t="shared" si="9"/>
        <v>2</v>
      </c>
      <c r="G17" s="1777">
        <f t="shared" si="9"/>
        <v>6</v>
      </c>
      <c r="H17" s="1777">
        <f t="shared" si="9"/>
        <v>12</v>
      </c>
      <c r="I17" s="1777">
        <f t="shared" si="9"/>
        <v>18</v>
      </c>
      <c r="J17" s="1777">
        <f t="shared" si="9"/>
        <v>1</v>
      </c>
      <c r="K17" s="1777">
        <f t="shared" si="9"/>
        <v>1</v>
      </c>
      <c r="L17" s="1777">
        <f t="shared" si="9"/>
        <v>2</v>
      </c>
      <c r="M17" s="1777">
        <f t="shared" si="9"/>
        <v>9</v>
      </c>
      <c r="N17" s="1777">
        <f t="shared" si="9"/>
        <v>13</v>
      </c>
      <c r="O17" s="1777">
        <f t="shared" si="9"/>
        <v>22</v>
      </c>
      <c r="P17" s="2502" t="s">
        <v>136</v>
      </c>
      <c r="Q17" s="2502"/>
      <c r="R17" s="2502"/>
    </row>
    <row r="18" spans="1:18" ht="33.75" customHeight="1" x14ac:dyDescent="0.2">
      <c r="A18" s="1803" t="s">
        <v>61</v>
      </c>
      <c r="B18" s="1803" t="s">
        <v>806</v>
      </c>
      <c r="C18" s="595"/>
      <c r="D18" s="1777">
        <v>0</v>
      </c>
      <c r="E18" s="1777">
        <v>0</v>
      </c>
      <c r="F18" s="1777">
        <v>0</v>
      </c>
      <c r="G18" s="1777">
        <v>2</v>
      </c>
      <c r="H18" s="1777">
        <v>2</v>
      </c>
      <c r="I18" s="1777">
        <v>4</v>
      </c>
      <c r="J18" s="1777">
        <v>0</v>
      </c>
      <c r="K18" s="1777">
        <v>0</v>
      </c>
      <c r="L18" s="1777">
        <v>0</v>
      </c>
      <c r="M18" s="1777">
        <f t="shared" si="0"/>
        <v>2</v>
      </c>
      <c r="N18" s="1777">
        <f t="shared" si="0"/>
        <v>2</v>
      </c>
      <c r="O18" s="1777">
        <f t="shared" si="1"/>
        <v>4</v>
      </c>
      <c r="P18" s="386"/>
      <c r="Q18" s="1814" t="s">
        <v>1745</v>
      </c>
      <c r="R18" s="1811" t="s">
        <v>142</v>
      </c>
    </row>
    <row r="19" spans="1:18" ht="23.25" customHeight="1" x14ac:dyDescent="0.2">
      <c r="A19" s="2695" t="s">
        <v>96</v>
      </c>
      <c r="B19" s="2695"/>
      <c r="C19" s="2695"/>
      <c r="D19" s="1771">
        <f t="shared" ref="D19:O19" si="10">SUM(D18:D18)</f>
        <v>0</v>
      </c>
      <c r="E19" s="1771">
        <f t="shared" si="10"/>
        <v>0</v>
      </c>
      <c r="F19" s="1771">
        <f t="shared" si="10"/>
        <v>0</v>
      </c>
      <c r="G19" s="1771">
        <f t="shared" si="10"/>
        <v>2</v>
      </c>
      <c r="H19" s="1771">
        <f t="shared" si="10"/>
        <v>2</v>
      </c>
      <c r="I19" s="1771">
        <f t="shared" si="10"/>
        <v>4</v>
      </c>
      <c r="J19" s="1771">
        <f t="shared" si="10"/>
        <v>0</v>
      </c>
      <c r="K19" s="1771">
        <f t="shared" si="10"/>
        <v>0</v>
      </c>
      <c r="L19" s="1771">
        <f t="shared" si="10"/>
        <v>0</v>
      </c>
      <c r="M19" s="1771">
        <f t="shared" si="10"/>
        <v>2</v>
      </c>
      <c r="N19" s="1771">
        <f t="shared" si="10"/>
        <v>2</v>
      </c>
      <c r="O19" s="1771">
        <f t="shared" si="10"/>
        <v>4</v>
      </c>
      <c r="P19" s="2594" t="s">
        <v>136</v>
      </c>
      <c r="Q19" s="2594"/>
      <c r="R19" s="2594"/>
    </row>
    <row r="20" spans="1:18" ht="27" customHeight="1" x14ac:dyDescent="0.2">
      <c r="A20" s="2654" t="s">
        <v>46</v>
      </c>
      <c r="B20" s="394" t="s">
        <v>64</v>
      </c>
      <c r="C20" s="394" t="s">
        <v>1747</v>
      </c>
      <c r="D20" s="1771">
        <f t="shared" ref="D20:D23" si="11">SUM(D19:D19)</f>
        <v>0</v>
      </c>
      <c r="E20" s="1771">
        <f t="shared" ref="E20:E23" si="12">SUM(E19:E19)</f>
        <v>0</v>
      </c>
      <c r="F20" s="1777">
        <v>0</v>
      </c>
      <c r="G20" s="1777">
        <v>4</v>
      </c>
      <c r="H20" s="1777">
        <v>8</v>
      </c>
      <c r="I20" s="1777">
        <v>12</v>
      </c>
      <c r="J20" s="1777">
        <v>5</v>
      </c>
      <c r="K20" s="1777">
        <v>1</v>
      </c>
      <c r="L20" s="1777">
        <v>6</v>
      </c>
      <c r="M20" s="1777">
        <f t="shared" ref="M20:N23" si="13">SUM(D20,G20,J20)</f>
        <v>9</v>
      </c>
      <c r="N20" s="1777">
        <f t="shared" si="13"/>
        <v>9</v>
      </c>
      <c r="O20" s="1777">
        <f>SUM(M20:N20)</f>
        <v>18</v>
      </c>
      <c r="P20" s="1814" t="s">
        <v>1748</v>
      </c>
      <c r="Q20" s="1814" t="s">
        <v>145</v>
      </c>
      <c r="R20" s="2502" t="s">
        <v>131</v>
      </c>
    </row>
    <row r="21" spans="1:18" ht="27" customHeight="1" x14ac:dyDescent="0.2">
      <c r="A21" s="2654"/>
      <c r="B21" s="394" t="s">
        <v>63</v>
      </c>
      <c r="C21" s="394" t="s">
        <v>1749</v>
      </c>
      <c r="D21" s="1771">
        <f t="shared" si="11"/>
        <v>0</v>
      </c>
      <c r="E21" s="1771">
        <f t="shared" si="12"/>
        <v>0</v>
      </c>
      <c r="F21" s="1777">
        <v>0</v>
      </c>
      <c r="G21" s="1777">
        <v>3</v>
      </c>
      <c r="H21" s="1777">
        <v>9</v>
      </c>
      <c r="I21" s="1777">
        <v>12</v>
      </c>
      <c r="J21" s="1777">
        <v>0</v>
      </c>
      <c r="K21" s="1777">
        <v>0</v>
      </c>
      <c r="L21" s="1777">
        <v>0</v>
      </c>
      <c r="M21" s="1777">
        <f t="shared" si="13"/>
        <v>3</v>
      </c>
      <c r="N21" s="1777">
        <f t="shared" si="13"/>
        <v>9</v>
      </c>
      <c r="O21" s="1777">
        <f>SUM(M21:N21)</f>
        <v>12</v>
      </c>
      <c r="P21" s="1814" t="s">
        <v>144</v>
      </c>
      <c r="Q21" s="1814" t="s">
        <v>144</v>
      </c>
      <c r="R21" s="2502"/>
    </row>
    <row r="22" spans="1:18" ht="27" customHeight="1" x14ac:dyDescent="0.2">
      <c r="A22" s="2654"/>
      <c r="B22" s="394" t="s">
        <v>62</v>
      </c>
      <c r="C22" s="394" t="s">
        <v>476</v>
      </c>
      <c r="D22" s="1771">
        <f t="shared" si="11"/>
        <v>0</v>
      </c>
      <c r="E22" s="1771">
        <f t="shared" si="12"/>
        <v>0</v>
      </c>
      <c r="F22" s="1777">
        <v>0</v>
      </c>
      <c r="G22" s="1777">
        <v>1</v>
      </c>
      <c r="H22" s="1777">
        <v>12</v>
      </c>
      <c r="I22" s="1777">
        <v>13</v>
      </c>
      <c r="J22" s="1777">
        <v>0</v>
      </c>
      <c r="K22" s="1777">
        <v>0</v>
      </c>
      <c r="L22" s="1777">
        <v>0</v>
      </c>
      <c r="M22" s="1777">
        <f t="shared" si="13"/>
        <v>1</v>
      </c>
      <c r="N22" s="1777">
        <f t="shared" si="13"/>
        <v>12</v>
      </c>
      <c r="O22" s="1777">
        <f>SUM(M22:N22)</f>
        <v>13</v>
      </c>
      <c r="P22" s="1814" t="s">
        <v>477</v>
      </c>
      <c r="Q22" s="1814" t="s">
        <v>1750</v>
      </c>
      <c r="R22" s="2502"/>
    </row>
    <row r="23" spans="1:18" ht="27" customHeight="1" x14ac:dyDescent="0.2">
      <c r="A23" s="2654"/>
      <c r="B23" s="394" t="s">
        <v>1751</v>
      </c>
      <c r="C23" s="394" t="s">
        <v>66</v>
      </c>
      <c r="D23" s="1771">
        <f t="shared" si="11"/>
        <v>0</v>
      </c>
      <c r="E23" s="1771">
        <f t="shared" si="12"/>
        <v>0</v>
      </c>
      <c r="F23" s="1777">
        <v>0</v>
      </c>
      <c r="G23" s="1777">
        <v>7</v>
      </c>
      <c r="H23" s="1777">
        <v>14</v>
      </c>
      <c r="I23" s="1777">
        <v>21</v>
      </c>
      <c r="J23" s="1777">
        <v>0</v>
      </c>
      <c r="K23" s="1777">
        <v>0</v>
      </c>
      <c r="L23" s="1777">
        <v>0</v>
      </c>
      <c r="M23" s="1777">
        <f t="shared" si="13"/>
        <v>7</v>
      </c>
      <c r="N23" s="1777">
        <f t="shared" si="13"/>
        <v>14</v>
      </c>
      <c r="O23" s="1777">
        <f>SUM(M23:N23)</f>
        <v>21</v>
      </c>
      <c r="P23" s="1814" t="s">
        <v>1706</v>
      </c>
      <c r="Q23" s="1814" t="s">
        <v>1752</v>
      </c>
      <c r="R23" s="2502"/>
    </row>
    <row r="24" spans="1:18" ht="27" customHeight="1" thickBot="1" x14ac:dyDescent="0.25">
      <c r="A24" s="2674" t="s">
        <v>96</v>
      </c>
      <c r="B24" s="2674"/>
      <c r="C24" s="2674"/>
      <c r="D24" s="1778">
        <f>SUM(D20:D23)</f>
        <v>0</v>
      </c>
      <c r="E24" s="1778">
        <f t="shared" ref="E24:O24" si="14">SUM(E20:E23)</f>
        <v>0</v>
      </c>
      <c r="F24" s="1778">
        <f t="shared" si="14"/>
        <v>0</v>
      </c>
      <c r="G24" s="1778">
        <f t="shared" si="14"/>
        <v>15</v>
      </c>
      <c r="H24" s="1778">
        <f t="shared" si="14"/>
        <v>43</v>
      </c>
      <c r="I24" s="1778">
        <f t="shared" si="14"/>
        <v>58</v>
      </c>
      <c r="J24" s="1778">
        <f t="shared" si="14"/>
        <v>5</v>
      </c>
      <c r="K24" s="1778">
        <f t="shared" si="14"/>
        <v>1</v>
      </c>
      <c r="L24" s="1778">
        <f t="shared" si="14"/>
        <v>6</v>
      </c>
      <c r="M24" s="1778">
        <f t="shared" si="14"/>
        <v>20</v>
      </c>
      <c r="N24" s="1778">
        <f t="shared" si="14"/>
        <v>44</v>
      </c>
      <c r="O24" s="1778">
        <f t="shared" si="14"/>
        <v>64</v>
      </c>
      <c r="P24" s="3177" t="s">
        <v>136</v>
      </c>
      <c r="Q24" s="3177"/>
      <c r="R24" s="3177"/>
    </row>
    <row r="25" spans="1:18" ht="21.75" customHeight="1" thickTop="1" x14ac:dyDescent="0.2">
      <c r="A25" s="1431"/>
      <c r="B25" s="1431"/>
      <c r="C25" s="1431"/>
      <c r="D25" s="315"/>
      <c r="E25" s="315"/>
      <c r="F25" s="315"/>
      <c r="G25" s="315"/>
      <c r="H25" s="315"/>
      <c r="I25" s="315"/>
      <c r="J25" s="315"/>
      <c r="K25" s="315"/>
      <c r="L25" s="315"/>
      <c r="M25" s="315"/>
      <c r="N25" s="315"/>
      <c r="O25" s="315"/>
      <c r="P25" s="1423"/>
      <c r="Q25" s="1423"/>
      <c r="R25" s="1423"/>
    </row>
    <row r="26" spans="1:18" ht="21.75" hidden="1" customHeight="1" thickTop="1" thickBot="1" x14ac:dyDescent="0.25">
      <c r="A26" s="1432"/>
      <c r="B26" s="1432"/>
      <c r="C26" s="1431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5"/>
      <c r="P26" s="1426"/>
      <c r="Q26" s="1426"/>
      <c r="R26" s="1426"/>
    </row>
    <row r="27" spans="1:18" s="874" customFormat="1" ht="29.25" customHeight="1" thickBot="1" x14ac:dyDescent="0.3">
      <c r="A27" s="3284" t="s">
        <v>2888</v>
      </c>
      <c r="B27" s="3284"/>
      <c r="C27" s="590"/>
      <c r="D27" s="891"/>
      <c r="E27" s="892"/>
      <c r="F27" s="892"/>
      <c r="G27" s="892"/>
      <c r="H27" s="892"/>
      <c r="I27" s="892"/>
      <c r="J27" s="892"/>
      <c r="K27" s="892"/>
      <c r="L27" s="892"/>
      <c r="M27" s="892"/>
      <c r="N27" s="892"/>
      <c r="O27" s="892"/>
      <c r="P27" s="594"/>
      <c r="Q27" s="2650" t="s">
        <v>2889</v>
      </c>
      <c r="R27" s="2650"/>
    </row>
    <row r="28" spans="1:18" s="874" customFormat="1" ht="26.25" customHeight="1" thickTop="1" x14ac:dyDescent="0.25">
      <c r="A28" s="2980" t="s">
        <v>47</v>
      </c>
      <c r="B28" s="2980" t="s">
        <v>90</v>
      </c>
      <c r="C28" s="2980" t="s">
        <v>48</v>
      </c>
      <c r="D28" s="3173" t="s">
        <v>36</v>
      </c>
      <c r="E28" s="3173"/>
      <c r="F28" s="3173"/>
      <c r="G28" s="3173" t="s">
        <v>2</v>
      </c>
      <c r="H28" s="3173"/>
      <c r="I28" s="3173"/>
      <c r="J28" s="3173" t="s">
        <v>3</v>
      </c>
      <c r="K28" s="3173"/>
      <c r="L28" s="3173"/>
      <c r="M28" s="3173" t="s">
        <v>29</v>
      </c>
      <c r="N28" s="3173"/>
      <c r="O28" s="3173"/>
      <c r="P28" s="2512" t="s">
        <v>103</v>
      </c>
      <c r="Q28" s="2512" t="s">
        <v>132</v>
      </c>
      <c r="R28" s="2512" t="s">
        <v>310</v>
      </c>
    </row>
    <row r="29" spans="1:18" s="874" customFormat="1" ht="26.25" customHeight="1" x14ac:dyDescent="0.25">
      <c r="A29" s="2688"/>
      <c r="B29" s="2688"/>
      <c r="C29" s="2688"/>
      <c r="D29" s="3160" t="s">
        <v>98</v>
      </c>
      <c r="E29" s="3160"/>
      <c r="F29" s="3160"/>
      <c r="G29" s="3160" t="s">
        <v>99</v>
      </c>
      <c r="H29" s="3160"/>
      <c r="I29" s="3160"/>
      <c r="J29" s="3160" t="s">
        <v>100</v>
      </c>
      <c r="K29" s="3160"/>
      <c r="L29" s="3160"/>
      <c r="M29" s="3160" t="s">
        <v>101</v>
      </c>
      <c r="N29" s="3160"/>
      <c r="O29" s="3160"/>
      <c r="P29" s="2479"/>
      <c r="Q29" s="2479"/>
      <c r="R29" s="2479"/>
    </row>
    <row r="30" spans="1:18" s="874" customFormat="1" ht="26.25" customHeight="1" x14ac:dyDescent="0.25">
      <c r="A30" s="2688"/>
      <c r="B30" s="2688"/>
      <c r="C30" s="2688"/>
      <c r="D30" s="600" t="s">
        <v>187</v>
      </c>
      <c r="E30" s="600" t="s">
        <v>203</v>
      </c>
      <c r="F30" s="600" t="s">
        <v>204</v>
      </c>
      <c r="G30" s="600" t="s">
        <v>187</v>
      </c>
      <c r="H30" s="600" t="s">
        <v>203</v>
      </c>
      <c r="I30" s="600" t="s">
        <v>204</v>
      </c>
      <c r="J30" s="600" t="s">
        <v>187</v>
      </c>
      <c r="K30" s="600" t="s">
        <v>203</v>
      </c>
      <c r="L30" s="600" t="s">
        <v>204</v>
      </c>
      <c r="M30" s="600" t="s">
        <v>187</v>
      </c>
      <c r="N30" s="600" t="s">
        <v>203</v>
      </c>
      <c r="O30" s="600" t="s">
        <v>204</v>
      </c>
      <c r="P30" s="2479"/>
      <c r="Q30" s="2479"/>
      <c r="R30" s="2479"/>
    </row>
    <row r="31" spans="1:18" s="874" customFormat="1" ht="26.25" customHeight="1" thickBot="1" x14ac:dyDescent="0.3">
      <c r="A31" s="2981"/>
      <c r="B31" s="2981"/>
      <c r="C31" s="2981"/>
      <c r="D31" s="325" t="s">
        <v>188</v>
      </c>
      <c r="E31" s="325" t="s">
        <v>189</v>
      </c>
      <c r="F31" s="325" t="s">
        <v>190</v>
      </c>
      <c r="G31" s="325" t="s">
        <v>188</v>
      </c>
      <c r="H31" s="325" t="s">
        <v>189</v>
      </c>
      <c r="I31" s="325" t="s">
        <v>190</v>
      </c>
      <c r="J31" s="325" t="s">
        <v>188</v>
      </c>
      <c r="K31" s="325" t="s">
        <v>189</v>
      </c>
      <c r="L31" s="325" t="s">
        <v>190</v>
      </c>
      <c r="M31" s="325" t="s">
        <v>188</v>
      </c>
      <c r="N31" s="325" t="s">
        <v>189</v>
      </c>
      <c r="O31" s="325" t="s">
        <v>190</v>
      </c>
      <c r="P31" s="2513"/>
      <c r="Q31" s="2513"/>
      <c r="R31" s="2513"/>
    </row>
    <row r="32" spans="1:18" ht="32.25" customHeight="1" x14ac:dyDescent="0.2">
      <c r="A32" s="2654" t="s">
        <v>223</v>
      </c>
      <c r="B32" s="2654" t="s">
        <v>75</v>
      </c>
      <c r="C32" s="1803" t="s">
        <v>75</v>
      </c>
      <c r="D32" s="308">
        <v>0</v>
      </c>
      <c r="E32" s="308">
        <v>0</v>
      </c>
      <c r="F32" s="308">
        <v>0</v>
      </c>
      <c r="G32" s="308">
        <v>7</v>
      </c>
      <c r="H32" s="308">
        <v>4</v>
      </c>
      <c r="I32" s="308">
        <v>11</v>
      </c>
      <c r="J32" s="308">
        <v>3</v>
      </c>
      <c r="K32" s="308">
        <v>3</v>
      </c>
      <c r="L32" s="308">
        <v>6</v>
      </c>
      <c r="M32" s="308">
        <f t="shared" ref="M32:M43" si="15">SUM(D32,G32,J32)</f>
        <v>10</v>
      </c>
      <c r="N32" s="308">
        <f t="shared" ref="N32:N43" si="16">SUM(E32,H32,K32)</f>
        <v>7</v>
      </c>
      <c r="O32" s="308">
        <f t="shared" ref="O32:O43" si="17">SUM(M32:N32)</f>
        <v>17</v>
      </c>
      <c r="P32" s="1811" t="s">
        <v>151</v>
      </c>
      <c r="Q32" s="2502" t="s">
        <v>151</v>
      </c>
      <c r="R32" s="2502" t="s">
        <v>584</v>
      </c>
    </row>
    <row r="33" spans="1:20" s="701" customFormat="1" ht="30.75" customHeight="1" x14ac:dyDescent="0.2">
      <c r="A33" s="2654"/>
      <c r="B33" s="2654"/>
      <c r="C33" s="1803" t="s">
        <v>76</v>
      </c>
      <c r="D33" s="308">
        <v>0</v>
      </c>
      <c r="E33" s="308">
        <v>0</v>
      </c>
      <c r="F33" s="308">
        <v>0</v>
      </c>
      <c r="G33" s="308">
        <v>2</v>
      </c>
      <c r="H33" s="308">
        <v>6</v>
      </c>
      <c r="I33" s="308">
        <v>8</v>
      </c>
      <c r="J33" s="308">
        <v>1</v>
      </c>
      <c r="K33" s="308">
        <v>2</v>
      </c>
      <c r="L33" s="308">
        <v>3</v>
      </c>
      <c r="M33" s="308">
        <f t="shared" si="15"/>
        <v>3</v>
      </c>
      <c r="N33" s="308">
        <f t="shared" si="16"/>
        <v>8</v>
      </c>
      <c r="O33" s="308">
        <f t="shared" si="17"/>
        <v>11</v>
      </c>
      <c r="P33" s="1813" t="s">
        <v>165</v>
      </c>
      <c r="Q33" s="2502"/>
      <c r="R33" s="2502"/>
    </row>
    <row r="34" spans="1:20" s="701" customFormat="1" ht="25.5" customHeight="1" x14ac:dyDescent="0.2">
      <c r="A34" s="2654"/>
      <c r="B34" s="2654" t="s">
        <v>49</v>
      </c>
      <c r="C34" s="2654"/>
      <c r="D34" s="308">
        <v>0</v>
      </c>
      <c r="E34" s="308">
        <v>0</v>
      </c>
      <c r="F34" s="308">
        <v>0</v>
      </c>
      <c r="G34" s="308">
        <v>9</v>
      </c>
      <c r="H34" s="308">
        <v>10</v>
      </c>
      <c r="I34" s="308">
        <v>19</v>
      </c>
      <c r="J34" s="308">
        <v>4</v>
      </c>
      <c r="K34" s="308">
        <v>5</v>
      </c>
      <c r="L34" s="308">
        <v>9</v>
      </c>
      <c r="M34" s="308">
        <f t="shared" ref="M34:O35" si="18">SUM(M32:M33)</f>
        <v>13</v>
      </c>
      <c r="N34" s="308">
        <f t="shared" si="18"/>
        <v>15</v>
      </c>
      <c r="O34" s="308">
        <f t="shared" si="18"/>
        <v>28</v>
      </c>
      <c r="P34" s="2598" t="s">
        <v>139</v>
      </c>
      <c r="Q34" s="2598"/>
      <c r="R34" s="2502"/>
    </row>
    <row r="35" spans="1:20" s="701" customFormat="1" ht="25.5" customHeight="1" x14ac:dyDescent="0.2">
      <c r="A35" s="2654"/>
      <c r="B35" s="2695" t="s">
        <v>77</v>
      </c>
      <c r="C35" s="1803" t="s">
        <v>1543</v>
      </c>
      <c r="D35" s="1443">
        <v>0</v>
      </c>
      <c r="E35" s="1443">
        <v>0</v>
      </c>
      <c r="F35" s="1443">
        <v>0</v>
      </c>
      <c r="G35" s="1443">
        <v>4</v>
      </c>
      <c r="H35" s="1443">
        <v>11</v>
      </c>
      <c r="I35" s="1443">
        <v>15</v>
      </c>
      <c r="J35" s="1443">
        <v>0</v>
      </c>
      <c r="K35" s="1443">
        <v>0</v>
      </c>
      <c r="L35" s="1443">
        <v>0</v>
      </c>
      <c r="M35" s="1443">
        <f t="shared" si="18"/>
        <v>16</v>
      </c>
      <c r="N35" s="1443">
        <f t="shared" si="18"/>
        <v>23</v>
      </c>
      <c r="O35" s="1443">
        <f t="shared" si="18"/>
        <v>39</v>
      </c>
      <c r="P35" s="388" t="s">
        <v>1544</v>
      </c>
      <c r="Q35" s="3148" t="s">
        <v>158</v>
      </c>
      <c r="R35" s="2502"/>
    </row>
    <row r="36" spans="1:20" s="701" customFormat="1" ht="25.5" customHeight="1" x14ac:dyDescent="0.2">
      <c r="A36" s="2654"/>
      <c r="B36" s="3208"/>
      <c r="C36" s="1803" t="s">
        <v>1525</v>
      </c>
      <c r="D36" s="1443">
        <v>0</v>
      </c>
      <c r="E36" s="1443">
        <v>0</v>
      </c>
      <c r="F36" s="308">
        <v>0</v>
      </c>
      <c r="G36" s="308">
        <v>5</v>
      </c>
      <c r="H36" s="308">
        <v>5</v>
      </c>
      <c r="I36" s="308">
        <v>10</v>
      </c>
      <c r="J36" s="1443">
        <v>0</v>
      </c>
      <c r="K36" s="1443">
        <v>0</v>
      </c>
      <c r="L36" s="308">
        <v>0</v>
      </c>
      <c r="M36" s="308">
        <f t="shared" si="15"/>
        <v>5</v>
      </c>
      <c r="N36" s="308">
        <f t="shared" si="16"/>
        <v>5</v>
      </c>
      <c r="O36" s="308">
        <f t="shared" si="17"/>
        <v>10</v>
      </c>
      <c r="P36" s="1768" t="s">
        <v>2541</v>
      </c>
      <c r="Q36" s="2589"/>
      <c r="R36" s="2502"/>
    </row>
    <row r="37" spans="1:20" s="701" customFormat="1" ht="25.5" customHeight="1" x14ac:dyDescent="0.2">
      <c r="A37" s="2654"/>
      <c r="B37" s="2654" t="s">
        <v>49</v>
      </c>
      <c r="C37" s="2654"/>
      <c r="D37" s="1443">
        <v>0</v>
      </c>
      <c r="E37" s="1443">
        <v>0</v>
      </c>
      <c r="F37" s="1443">
        <v>0</v>
      </c>
      <c r="G37" s="1443">
        <v>9</v>
      </c>
      <c r="H37" s="1443">
        <v>16</v>
      </c>
      <c r="I37" s="1443">
        <v>25</v>
      </c>
      <c r="J37" s="1443">
        <v>0</v>
      </c>
      <c r="K37" s="1443">
        <v>0</v>
      </c>
      <c r="L37" s="1443">
        <v>0</v>
      </c>
      <c r="M37" s="1443">
        <f t="shared" ref="M37" si="19">SUM(D37,G37,J37)</f>
        <v>9</v>
      </c>
      <c r="N37" s="1443">
        <f t="shared" ref="N37" si="20">SUM(E37,H37,K37)</f>
        <v>16</v>
      </c>
      <c r="O37" s="1443">
        <f t="shared" ref="O37" si="21">SUM(M37:N37)</f>
        <v>25</v>
      </c>
      <c r="P37" s="2598" t="s">
        <v>139</v>
      </c>
      <c r="Q37" s="2598"/>
      <c r="R37" s="2502"/>
    </row>
    <row r="38" spans="1:20" s="701" customFormat="1" ht="32.25" customHeight="1" x14ac:dyDescent="0.2">
      <c r="A38" s="2654"/>
      <c r="B38" s="2654" t="s">
        <v>78</v>
      </c>
      <c r="C38" s="394" t="s">
        <v>79</v>
      </c>
      <c r="D38" s="1443">
        <v>0</v>
      </c>
      <c r="E38" s="1443">
        <v>0</v>
      </c>
      <c r="F38" s="308">
        <v>0</v>
      </c>
      <c r="G38" s="308">
        <v>3</v>
      </c>
      <c r="H38" s="308">
        <v>6</v>
      </c>
      <c r="I38" s="308">
        <v>9</v>
      </c>
      <c r="J38" s="308">
        <v>1</v>
      </c>
      <c r="K38" s="308">
        <v>1</v>
      </c>
      <c r="L38" s="308">
        <v>2</v>
      </c>
      <c r="M38" s="308">
        <f t="shared" si="15"/>
        <v>4</v>
      </c>
      <c r="N38" s="308">
        <f t="shared" si="16"/>
        <v>7</v>
      </c>
      <c r="O38" s="308">
        <f t="shared" si="17"/>
        <v>11</v>
      </c>
      <c r="P38" s="856" t="s">
        <v>159</v>
      </c>
      <c r="Q38" s="2598" t="s">
        <v>154</v>
      </c>
      <c r="R38" s="2502"/>
    </row>
    <row r="39" spans="1:20" s="701" customFormat="1" ht="32.25" customHeight="1" x14ac:dyDescent="0.2">
      <c r="A39" s="2654"/>
      <c r="B39" s="2654"/>
      <c r="C39" s="394" t="s">
        <v>80</v>
      </c>
      <c r="D39" s="1443">
        <v>0</v>
      </c>
      <c r="E39" s="1443">
        <v>0</v>
      </c>
      <c r="F39" s="308">
        <v>0</v>
      </c>
      <c r="G39" s="308">
        <v>5</v>
      </c>
      <c r="H39" s="308">
        <v>4</v>
      </c>
      <c r="I39" s="308">
        <v>9</v>
      </c>
      <c r="J39" s="308">
        <v>3</v>
      </c>
      <c r="K39" s="308">
        <v>2</v>
      </c>
      <c r="L39" s="308">
        <v>5</v>
      </c>
      <c r="M39" s="308">
        <f t="shared" si="15"/>
        <v>8</v>
      </c>
      <c r="N39" s="308">
        <f t="shared" si="16"/>
        <v>6</v>
      </c>
      <c r="O39" s="308">
        <f t="shared" si="17"/>
        <v>14</v>
      </c>
      <c r="P39" s="893" t="s">
        <v>160</v>
      </c>
      <c r="Q39" s="2598"/>
      <c r="R39" s="2502"/>
    </row>
    <row r="40" spans="1:20" s="701" customFormat="1" ht="32.25" customHeight="1" x14ac:dyDescent="0.2">
      <c r="A40" s="2654"/>
      <c r="B40" s="2654" t="s">
        <v>49</v>
      </c>
      <c r="C40" s="2654"/>
      <c r="D40" s="308">
        <v>0</v>
      </c>
      <c r="E40" s="308">
        <v>0</v>
      </c>
      <c r="F40" s="308">
        <v>0</v>
      </c>
      <c r="G40" s="308">
        <v>8</v>
      </c>
      <c r="H40" s="308">
        <v>10</v>
      </c>
      <c r="I40" s="308">
        <v>18</v>
      </c>
      <c r="J40" s="308">
        <v>4</v>
      </c>
      <c r="K40" s="308">
        <v>3</v>
      </c>
      <c r="L40" s="308">
        <v>7</v>
      </c>
      <c r="M40" s="308">
        <f t="shared" ref="M40:O40" si="22">SUM(M38:M39)</f>
        <v>12</v>
      </c>
      <c r="N40" s="308">
        <f t="shared" si="22"/>
        <v>13</v>
      </c>
      <c r="O40" s="308">
        <f t="shared" si="22"/>
        <v>25</v>
      </c>
      <c r="P40" s="2598" t="s">
        <v>139</v>
      </c>
      <c r="Q40" s="2598"/>
      <c r="R40" s="2502"/>
    </row>
    <row r="41" spans="1:20" s="701" customFormat="1" ht="27.75" customHeight="1" x14ac:dyDescent="0.2">
      <c r="A41" s="2654"/>
      <c r="B41" s="1803" t="s">
        <v>82</v>
      </c>
      <c r="C41" s="1803" t="s">
        <v>521</v>
      </c>
      <c r="D41" s="1443">
        <v>0</v>
      </c>
      <c r="E41" s="1443">
        <v>0</v>
      </c>
      <c r="F41" s="308">
        <v>0</v>
      </c>
      <c r="G41" s="308">
        <v>8</v>
      </c>
      <c r="H41" s="308">
        <v>6</v>
      </c>
      <c r="I41" s="308">
        <v>14</v>
      </c>
      <c r="J41" s="308">
        <v>3</v>
      </c>
      <c r="K41" s="308">
        <v>6</v>
      </c>
      <c r="L41" s="308">
        <v>9</v>
      </c>
      <c r="M41" s="308">
        <f t="shared" si="15"/>
        <v>11</v>
      </c>
      <c r="N41" s="308">
        <f t="shared" si="16"/>
        <v>12</v>
      </c>
      <c r="O41" s="308">
        <f t="shared" si="17"/>
        <v>23</v>
      </c>
      <c r="P41" s="856" t="s">
        <v>1753</v>
      </c>
      <c r="Q41" s="856" t="s">
        <v>155</v>
      </c>
      <c r="R41" s="2502"/>
    </row>
    <row r="42" spans="1:20" s="701" customFormat="1" ht="34.5" customHeight="1" x14ac:dyDescent="0.2">
      <c r="A42" s="2654"/>
      <c r="B42" s="2676" t="s">
        <v>95</v>
      </c>
      <c r="C42" s="1803" t="s">
        <v>85</v>
      </c>
      <c r="D42" s="1443">
        <v>0</v>
      </c>
      <c r="E42" s="1443">
        <v>0</v>
      </c>
      <c r="F42" s="308">
        <v>0</v>
      </c>
      <c r="G42" s="308">
        <v>6</v>
      </c>
      <c r="H42" s="308">
        <v>3</v>
      </c>
      <c r="I42" s="308">
        <v>9</v>
      </c>
      <c r="J42" s="308">
        <v>1</v>
      </c>
      <c r="K42" s="308">
        <v>4</v>
      </c>
      <c r="L42" s="308">
        <v>5</v>
      </c>
      <c r="M42" s="308">
        <f t="shared" si="15"/>
        <v>7</v>
      </c>
      <c r="N42" s="308">
        <f t="shared" si="16"/>
        <v>7</v>
      </c>
      <c r="O42" s="308">
        <f t="shared" si="17"/>
        <v>14</v>
      </c>
      <c r="P42" s="1814" t="s">
        <v>1710</v>
      </c>
      <c r="Q42" s="3266" t="s">
        <v>1516</v>
      </c>
      <c r="R42" s="2502"/>
    </row>
    <row r="43" spans="1:20" s="701" customFormat="1" ht="50.25" customHeight="1" x14ac:dyDescent="0.2">
      <c r="A43" s="2654"/>
      <c r="B43" s="2676"/>
      <c r="C43" s="1810" t="s">
        <v>526</v>
      </c>
      <c r="D43" s="1443">
        <v>0</v>
      </c>
      <c r="E43" s="1443">
        <v>0</v>
      </c>
      <c r="F43" s="308">
        <v>0</v>
      </c>
      <c r="G43" s="308">
        <v>3</v>
      </c>
      <c r="H43" s="308">
        <v>5</v>
      </c>
      <c r="I43" s="308">
        <v>8</v>
      </c>
      <c r="J43" s="308">
        <v>2</v>
      </c>
      <c r="K43" s="308">
        <v>2</v>
      </c>
      <c r="L43" s="308">
        <v>4</v>
      </c>
      <c r="M43" s="308">
        <f t="shared" si="15"/>
        <v>5</v>
      </c>
      <c r="N43" s="308">
        <f t="shared" si="16"/>
        <v>7</v>
      </c>
      <c r="O43" s="308">
        <f t="shared" si="17"/>
        <v>12</v>
      </c>
      <c r="P43" s="1814" t="s">
        <v>1754</v>
      </c>
      <c r="Q43" s="3266"/>
      <c r="R43" s="2502"/>
    </row>
    <row r="44" spans="1:20" s="701" customFormat="1" ht="27" customHeight="1" x14ac:dyDescent="0.2">
      <c r="A44" s="2654"/>
      <c r="B44" s="2654" t="s">
        <v>49</v>
      </c>
      <c r="C44" s="2654"/>
      <c r="D44" s="308">
        <f t="shared" ref="D44:O44" si="23">SUM(D42:D43)</f>
        <v>0</v>
      </c>
      <c r="E44" s="308">
        <f t="shared" si="23"/>
        <v>0</v>
      </c>
      <c r="F44" s="308">
        <f t="shared" si="23"/>
        <v>0</v>
      </c>
      <c r="G44" s="308">
        <f t="shared" si="23"/>
        <v>9</v>
      </c>
      <c r="H44" s="308">
        <f t="shared" si="23"/>
        <v>8</v>
      </c>
      <c r="I44" s="308">
        <f t="shared" si="23"/>
        <v>17</v>
      </c>
      <c r="J44" s="308">
        <f t="shared" si="23"/>
        <v>3</v>
      </c>
      <c r="K44" s="308">
        <f t="shared" si="23"/>
        <v>6</v>
      </c>
      <c r="L44" s="308">
        <f t="shared" si="23"/>
        <v>9</v>
      </c>
      <c r="M44" s="308">
        <f t="shared" si="23"/>
        <v>12</v>
      </c>
      <c r="N44" s="308">
        <f t="shared" si="23"/>
        <v>14</v>
      </c>
      <c r="O44" s="308">
        <f t="shared" si="23"/>
        <v>26</v>
      </c>
      <c r="P44" s="2598" t="s">
        <v>139</v>
      </c>
      <c r="Q44" s="2598"/>
      <c r="R44" s="2502"/>
    </row>
    <row r="45" spans="1:20" s="701" customFormat="1" ht="27" customHeight="1" thickBot="1" x14ac:dyDescent="0.25">
      <c r="A45" s="2689" t="s">
        <v>96</v>
      </c>
      <c r="B45" s="2689"/>
      <c r="C45" s="2689"/>
      <c r="D45" s="708">
        <f>SUM(D34,D37,D40,D41,D44)</f>
        <v>0</v>
      </c>
      <c r="E45" s="708">
        <f t="shared" ref="E45:O45" si="24">SUM(E34,E37,E40,E41,E44)</f>
        <v>0</v>
      </c>
      <c r="F45" s="708">
        <f t="shared" si="24"/>
        <v>0</v>
      </c>
      <c r="G45" s="708">
        <f t="shared" si="24"/>
        <v>43</v>
      </c>
      <c r="H45" s="708">
        <f t="shared" si="24"/>
        <v>50</v>
      </c>
      <c r="I45" s="708">
        <f t="shared" si="24"/>
        <v>93</v>
      </c>
      <c r="J45" s="708">
        <f t="shared" si="24"/>
        <v>14</v>
      </c>
      <c r="K45" s="708">
        <f t="shared" si="24"/>
        <v>20</v>
      </c>
      <c r="L45" s="708">
        <f t="shared" si="24"/>
        <v>34</v>
      </c>
      <c r="M45" s="708">
        <f t="shared" si="24"/>
        <v>57</v>
      </c>
      <c r="N45" s="708">
        <f t="shared" si="24"/>
        <v>70</v>
      </c>
      <c r="O45" s="708">
        <f t="shared" si="24"/>
        <v>127</v>
      </c>
      <c r="P45" s="2609" t="s">
        <v>136</v>
      </c>
      <c r="Q45" s="2609"/>
      <c r="R45" s="2609"/>
      <c r="S45" s="124"/>
      <c r="T45" s="124"/>
    </row>
    <row r="46" spans="1:20" s="701" customFormat="1" ht="20.25" customHeight="1" thickTop="1" x14ac:dyDescent="0.2">
      <c r="A46" s="539"/>
      <c r="B46" s="539"/>
      <c r="C46" s="539"/>
      <c r="D46" s="537"/>
      <c r="E46" s="537"/>
      <c r="F46" s="537"/>
      <c r="G46" s="537"/>
      <c r="H46" s="537"/>
      <c r="I46" s="537"/>
      <c r="J46" s="537"/>
      <c r="K46" s="537"/>
      <c r="L46" s="537"/>
      <c r="M46" s="537"/>
      <c r="N46" s="537"/>
      <c r="O46" s="537"/>
      <c r="P46" s="520"/>
      <c r="Q46" s="520"/>
      <c r="R46" s="520"/>
      <c r="S46" s="124"/>
      <c r="T46" s="124"/>
    </row>
    <row r="47" spans="1:20" s="701" customFormat="1" ht="20.25" customHeight="1" x14ac:dyDescent="0.2">
      <c r="A47" s="1431"/>
      <c r="B47" s="1431"/>
      <c r="C47" s="1431"/>
      <c r="D47" s="426"/>
      <c r="E47" s="426"/>
      <c r="F47" s="426"/>
      <c r="G47" s="426"/>
      <c r="H47" s="426"/>
      <c r="I47" s="426"/>
      <c r="J47" s="426"/>
      <c r="K47" s="426"/>
      <c r="L47" s="426"/>
      <c r="M47" s="426"/>
      <c r="N47" s="426"/>
      <c r="O47" s="426"/>
      <c r="P47" s="1422"/>
      <c r="Q47" s="1422"/>
      <c r="R47" s="1422"/>
      <c r="S47" s="124"/>
      <c r="T47" s="124"/>
    </row>
    <row r="48" spans="1:20" s="701" customFormat="1" ht="20.25" customHeight="1" x14ac:dyDescent="0.2">
      <c r="A48" s="1431"/>
      <c r="B48" s="1431"/>
      <c r="C48" s="1431"/>
      <c r="D48" s="426"/>
      <c r="E48" s="426"/>
      <c r="F48" s="426"/>
      <c r="G48" s="426"/>
      <c r="H48" s="426"/>
      <c r="I48" s="426"/>
      <c r="J48" s="426"/>
      <c r="K48" s="426"/>
      <c r="L48" s="426"/>
      <c r="M48" s="426"/>
      <c r="N48" s="426"/>
      <c r="O48" s="426"/>
      <c r="P48" s="1422"/>
      <c r="Q48" s="1422"/>
      <c r="R48" s="1422"/>
      <c r="S48" s="124"/>
      <c r="T48" s="124"/>
    </row>
    <row r="49" spans="1:60" s="701" customFormat="1" ht="20.25" customHeight="1" x14ac:dyDescent="0.2">
      <c r="A49" s="1431"/>
      <c r="B49" s="1431"/>
      <c r="C49" s="1431"/>
      <c r="D49" s="426"/>
      <c r="E49" s="426"/>
      <c r="F49" s="426"/>
      <c r="G49" s="426"/>
      <c r="H49" s="426"/>
      <c r="I49" s="426"/>
      <c r="J49" s="426"/>
      <c r="K49" s="426"/>
      <c r="L49" s="426"/>
      <c r="M49" s="426"/>
      <c r="N49" s="426"/>
      <c r="O49" s="426"/>
      <c r="P49" s="1422"/>
      <c r="Q49" s="1422"/>
      <c r="R49" s="1422"/>
      <c r="S49" s="124"/>
      <c r="T49" s="124"/>
    </row>
    <row r="50" spans="1:60" s="701" customFormat="1" ht="20.25" customHeight="1" x14ac:dyDescent="0.2">
      <c r="A50" s="1431"/>
      <c r="B50" s="1431"/>
      <c r="C50" s="1431"/>
      <c r="D50" s="426"/>
      <c r="E50" s="426"/>
      <c r="F50" s="426"/>
      <c r="G50" s="426"/>
      <c r="H50" s="426"/>
      <c r="I50" s="426"/>
      <c r="J50" s="426"/>
      <c r="K50" s="426"/>
      <c r="L50" s="426"/>
      <c r="M50" s="426"/>
      <c r="N50" s="426"/>
      <c r="O50" s="426"/>
      <c r="P50" s="1422"/>
      <c r="Q50" s="1422"/>
      <c r="R50" s="1422"/>
      <c r="S50" s="124"/>
      <c r="T50" s="124"/>
    </row>
    <row r="51" spans="1:60" s="701" customFormat="1" ht="20.25" customHeight="1" x14ac:dyDescent="0.2">
      <c r="A51" s="1431"/>
      <c r="B51" s="1431"/>
      <c r="C51" s="1431"/>
      <c r="D51" s="426"/>
      <c r="E51" s="426"/>
      <c r="F51" s="426"/>
      <c r="G51" s="426"/>
      <c r="H51" s="426"/>
      <c r="I51" s="426"/>
      <c r="J51" s="426"/>
      <c r="K51" s="426"/>
      <c r="L51" s="426"/>
      <c r="M51" s="426"/>
      <c r="N51" s="426"/>
      <c r="O51" s="426"/>
      <c r="P51" s="1422"/>
      <c r="Q51" s="1422"/>
      <c r="R51" s="1422"/>
      <c r="S51" s="124"/>
      <c r="T51" s="124"/>
    </row>
    <row r="52" spans="1:60" s="701" customFormat="1" ht="20.25" customHeight="1" x14ac:dyDescent="0.2">
      <c r="A52" s="1431"/>
      <c r="B52" s="1431"/>
      <c r="C52" s="1431"/>
      <c r="D52" s="426"/>
      <c r="E52" s="426"/>
      <c r="F52" s="426"/>
      <c r="G52" s="426"/>
      <c r="H52" s="426"/>
      <c r="I52" s="426"/>
      <c r="J52" s="426"/>
      <c r="K52" s="426"/>
      <c r="L52" s="426"/>
      <c r="M52" s="426"/>
      <c r="N52" s="426"/>
      <c r="O52" s="426"/>
      <c r="P52" s="1422"/>
      <c r="Q52" s="1422"/>
      <c r="R52" s="1422"/>
      <c r="S52" s="124"/>
      <c r="T52" s="124"/>
    </row>
    <row r="53" spans="1:60" s="701" customFormat="1" ht="20.25" customHeight="1" x14ac:dyDescent="0.2">
      <c r="A53" s="1431"/>
      <c r="B53" s="1431"/>
      <c r="C53" s="1431"/>
      <c r="D53" s="426"/>
      <c r="E53" s="426"/>
      <c r="F53" s="426"/>
      <c r="G53" s="426"/>
      <c r="H53" s="426"/>
      <c r="I53" s="426"/>
      <c r="J53" s="426"/>
      <c r="K53" s="426"/>
      <c r="L53" s="426"/>
      <c r="M53" s="426"/>
      <c r="N53" s="426"/>
      <c r="O53" s="426"/>
      <c r="P53" s="1422"/>
      <c r="Q53" s="1422"/>
      <c r="R53" s="1422"/>
      <c r="S53" s="124"/>
      <c r="T53" s="124"/>
    </row>
    <row r="54" spans="1:60" s="701" customFormat="1" ht="31.5" customHeight="1" thickBot="1" x14ac:dyDescent="0.25">
      <c r="A54" s="3284" t="s">
        <v>2888</v>
      </c>
      <c r="B54" s="3284"/>
      <c r="C54" s="590"/>
      <c r="D54" s="891"/>
      <c r="E54" s="892"/>
      <c r="F54" s="892"/>
      <c r="G54" s="892"/>
      <c r="H54" s="892"/>
      <c r="I54" s="892"/>
      <c r="J54" s="892"/>
      <c r="K54" s="892"/>
      <c r="L54" s="892"/>
      <c r="M54" s="892"/>
      <c r="N54" s="892"/>
      <c r="O54" s="892"/>
      <c r="P54" s="594"/>
      <c r="Q54" s="2650" t="s">
        <v>2889</v>
      </c>
      <c r="R54" s="2650"/>
      <c r="S54" s="124"/>
      <c r="T54" s="124"/>
    </row>
    <row r="55" spans="1:60" s="701" customFormat="1" ht="23.25" customHeight="1" thickTop="1" x14ac:dyDescent="0.25">
      <c r="A55" s="2980" t="s">
        <v>47</v>
      </c>
      <c r="B55" s="2980" t="s">
        <v>90</v>
      </c>
      <c r="C55" s="2980" t="s">
        <v>48</v>
      </c>
      <c r="D55" s="3173" t="s">
        <v>36</v>
      </c>
      <c r="E55" s="3173"/>
      <c r="F55" s="3173"/>
      <c r="G55" s="3173" t="s">
        <v>2</v>
      </c>
      <c r="H55" s="3173"/>
      <c r="I55" s="3173"/>
      <c r="J55" s="3173" t="s">
        <v>3</v>
      </c>
      <c r="K55" s="3173"/>
      <c r="L55" s="3173"/>
      <c r="M55" s="3173" t="s">
        <v>29</v>
      </c>
      <c r="N55" s="3173"/>
      <c r="O55" s="3173"/>
      <c r="P55" s="2512" t="s">
        <v>103</v>
      </c>
      <c r="Q55" s="2512" t="s">
        <v>132</v>
      </c>
      <c r="R55" s="2512" t="s">
        <v>310</v>
      </c>
      <c r="S55" s="124"/>
      <c r="T55" s="124"/>
    </row>
    <row r="56" spans="1:60" s="701" customFormat="1" ht="23.25" customHeight="1" x14ac:dyDescent="0.2">
      <c r="A56" s="2688"/>
      <c r="B56" s="2688"/>
      <c r="C56" s="2688"/>
      <c r="D56" s="3160" t="s">
        <v>98</v>
      </c>
      <c r="E56" s="3160"/>
      <c r="F56" s="3160"/>
      <c r="G56" s="3160" t="s">
        <v>99</v>
      </c>
      <c r="H56" s="3160"/>
      <c r="I56" s="3160"/>
      <c r="J56" s="3160" t="s">
        <v>100</v>
      </c>
      <c r="K56" s="3160"/>
      <c r="L56" s="3160"/>
      <c r="M56" s="3160" t="s">
        <v>101</v>
      </c>
      <c r="N56" s="3160"/>
      <c r="O56" s="3160"/>
      <c r="P56" s="2479"/>
      <c r="Q56" s="2479"/>
      <c r="R56" s="2479"/>
      <c r="S56" s="124"/>
      <c r="T56" s="124"/>
    </row>
    <row r="57" spans="1:60" s="701" customFormat="1" ht="23.25" customHeight="1" x14ac:dyDescent="0.2">
      <c r="A57" s="2688"/>
      <c r="B57" s="2688"/>
      <c r="C57" s="2688"/>
      <c r="D57" s="600" t="s">
        <v>187</v>
      </c>
      <c r="E57" s="600" t="s">
        <v>203</v>
      </c>
      <c r="F57" s="600" t="s">
        <v>204</v>
      </c>
      <c r="G57" s="600" t="s">
        <v>187</v>
      </c>
      <c r="H57" s="600" t="s">
        <v>203</v>
      </c>
      <c r="I57" s="600" t="s">
        <v>204</v>
      </c>
      <c r="J57" s="600" t="s">
        <v>187</v>
      </c>
      <c r="K57" s="600" t="s">
        <v>203</v>
      </c>
      <c r="L57" s="600" t="s">
        <v>204</v>
      </c>
      <c r="M57" s="600" t="s">
        <v>187</v>
      </c>
      <c r="N57" s="600" t="s">
        <v>203</v>
      </c>
      <c r="O57" s="600" t="s">
        <v>204</v>
      </c>
      <c r="P57" s="2479"/>
      <c r="Q57" s="2479"/>
      <c r="R57" s="2479"/>
      <c r="S57" s="124"/>
      <c r="T57" s="124"/>
    </row>
    <row r="58" spans="1:60" s="701" customFormat="1" ht="23.25" customHeight="1" thickBot="1" x14ac:dyDescent="0.25">
      <c r="A58" s="2981"/>
      <c r="B58" s="2981"/>
      <c r="C58" s="2981"/>
      <c r="D58" s="325" t="s">
        <v>188</v>
      </c>
      <c r="E58" s="325" t="s">
        <v>189</v>
      </c>
      <c r="F58" s="325" t="s">
        <v>190</v>
      </c>
      <c r="G58" s="325" t="s">
        <v>188</v>
      </c>
      <c r="H58" s="325" t="s">
        <v>189</v>
      </c>
      <c r="I58" s="325" t="s">
        <v>190</v>
      </c>
      <c r="J58" s="325" t="s">
        <v>188</v>
      </c>
      <c r="K58" s="325" t="s">
        <v>189</v>
      </c>
      <c r="L58" s="325" t="s">
        <v>190</v>
      </c>
      <c r="M58" s="325" t="s">
        <v>188</v>
      </c>
      <c r="N58" s="325" t="s">
        <v>189</v>
      </c>
      <c r="O58" s="325" t="s">
        <v>190</v>
      </c>
      <c r="P58" s="2513"/>
      <c r="Q58" s="2513"/>
      <c r="R58" s="2513"/>
      <c r="S58" s="124"/>
      <c r="T58" s="124"/>
    </row>
    <row r="59" spans="1:60" s="786" customFormat="1" ht="30.75" customHeight="1" x14ac:dyDescent="0.2">
      <c r="A59" s="2687" t="s">
        <v>225</v>
      </c>
      <c r="B59" s="773" t="s">
        <v>62</v>
      </c>
      <c r="C59" s="857"/>
      <c r="D59" s="2307">
        <v>0</v>
      </c>
      <c r="E59" s="2307">
        <v>0</v>
      </c>
      <c r="F59" s="2307">
        <v>0</v>
      </c>
      <c r="G59" s="2307">
        <v>6</v>
      </c>
      <c r="H59" s="2307">
        <v>9</v>
      </c>
      <c r="I59" s="2307">
        <v>15</v>
      </c>
      <c r="J59" s="2307">
        <v>5</v>
      </c>
      <c r="K59" s="2307">
        <v>5</v>
      </c>
      <c r="L59" s="2307">
        <v>10</v>
      </c>
      <c r="M59" s="2305">
        <f>SUM(D59,G59,J59)</f>
        <v>11</v>
      </c>
      <c r="N59" s="2305">
        <f>SUM(E59,H59,K59)</f>
        <v>14</v>
      </c>
      <c r="O59" s="2305">
        <f>SUM(M59:N59)</f>
        <v>25</v>
      </c>
      <c r="P59" s="873"/>
      <c r="Q59" s="873" t="s">
        <v>143</v>
      </c>
      <c r="R59" s="2497" t="s">
        <v>240</v>
      </c>
      <c r="S59" s="124"/>
      <c r="T59" s="124"/>
      <c r="U59" s="701"/>
      <c r="V59" s="701"/>
      <c r="W59" s="701"/>
      <c r="X59" s="701"/>
      <c r="Y59" s="701"/>
      <c r="Z59" s="701"/>
      <c r="AA59" s="701"/>
      <c r="AB59" s="701"/>
      <c r="AC59" s="701"/>
      <c r="AD59" s="701"/>
      <c r="AE59" s="701"/>
      <c r="AF59" s="701"/>
      <c r="AG59" s="701"/>
      <c r="AH59" s="701"/>
      <c r="AI59" s="701"/>
      <c r="AJ59" s="701"/>
      <c r="AK59" s="701"/>
      <c r="AL59" s="701"/>
      <c r="AM59" s="701"/>
      <c r="AN59" s="701"/>
      <c r="AO59" s="701"/>
      <c r="AP59" s="701"/>
      <c r="AQ59" s="701"/>
      <c r="AR59" s="701"/>
      <c r="AS59" s="701"/>
      <c r="AT59" s="701"/>
      <c r="AU59" s="701"/>
      <c r="AV59" s="701"/>
      <c r="AW59" s="701"/>
      <c r="AX59" s="701"/>
      <c r="AY59" s="701"/>
      <c r="AZ59" s="701"/>
      <c r="BA59" s="701"/>
      <c r="BB59" s="701"/>
      <c r="BC59" s="701"/>
      <c r="BD59" s="701"/>
      <c r="BE59" s="701"/>
      <c r="BF59" s="701"/>
      <c r="BG59" s="701"/>
      <c r="BH59" s="701"/>
    </row>
    <row r="60" spans="1:60" s="786" customFormat="1" ht="30.75" customHeight="1" x14ac:dyDescent="0.2">
      <c r="A60" s="3208"/>
      <c r="B60" s="1803" t="s">
        <v>63</v>
      </c>
      <c r="C60" s="1084"/>
      <c r="D60" s="2317">
        <v>0</v>
      </c>
      <c r="E60" s="2317">
        <v>0</v>
      </c>
      <c r="F60" s="2317">
        <v>0</v>
      </c>
      <c r="G60" s="2317">
        <v>7</v>
      </c>
      <c r="H60" s="2317">
        <v>4</v>
      </c>
      <c r="I60" s="2317">
        <v>11</v>
      </c>
      <c r="J60" s="2317">
        <v>0</v>
      </c>
      <c r="K60" s="2317">
        <v>0</v>
      </c>
      <c r="L60" s="2317">
        <v>0</v>
      </c>
      <c r="M60" s="2308">
        <f>SUM(D60,G60,J60)</f>
        <v>7</v>
      </c>
      <c r="N60" s="2308">
        <f>SUM(E60,H60,K60)</f>
        <v>4</v>
      </c>
      <c r="O60" s="2308">
        <f>SUM(M60:N60)</f>
        <v>11</v>
      </c>
      <c r="P60" s="1927"/>
      <c r="Q60" s="1814" t="s">
        <v>144</v>
      </c>
      <c r="R60" s="2593"/>
      <c r="S60" s="124"/>
      <c r="T60" s="124"/>
      <c r="U60" s="701"/>
      <c r="V60" s="701"/>
      <c r="W60" s="701"/>
      <c r="X60" s="701"/>
      <c r="Y60" s="701"/>
      <c r="Z60" s="701"/>
      <c r="AA60" s="701"/>
      <c r="AB60" s="701"/>
      <c r="AC60" s="701"/>
      <c r="AD60" s="701"/>
      <c r="AE60" s="701"/>
      <c r="AF60" s="701"/>
      <c r="AG60" s="701"/>
      <c r="AH60" s="701"/>
      <c r="AI60" s="701"/>
      <c r="AJ60" s="701"/>
      <c r="AK60" s="701"/>
      <c r="AL60" s="701"/>
      <c r="AM60" s="701"/>
      <c r="AN60" s="701"/>
      <c r="AO60" s="701"/>
      <c r="AP60" s="701"/>
      <c r="AQ60" s="701"/>
      <c r="AR60" s="701"/>
      <c r="AS60" s="701"/>
      <c r="AT60" s="701"/>
      <c r="AU60" s="701"/>
      <c r="AV60" s="701"/>
      <c r="AW60" s="701"/>
      <c r="AX60" s="701"/>
      <c r="AY60" s="701"/>
      <c r="AZ60" s="701"/>
      <c r="BA60" s="701"/>
      <c r="BB60" s="701"/>
      <c r="BC60" s="701"/>
      <c r="BD60" s="701"/>
      <c r="BE60" s="701"/>
      <c r="BF60" s="701"/>
      <c r="BG60" s="701"/>
      <c r="BH60" s="701"/>
    </row>
    <row r="61" spans="1:60" s="701" customFormat="1" ht="24.75" customHeight="1" x14ac:dyDescent="0.2">
      <c r="A61" s="2654" t="s">
        <v>96</v>
      </c>
      <c r="B61" s="2654"/>
      <c r="C61" s="2654"/>
      <c r="D61" s="2308">
        <f>SUM(D59:D60)</f>
        <v>0</v>
      </c>
      <c r="E61" s="2308">
        <f t="shared" ref="E61:O61" si="25">SUM(E59:E60)</f>
        <v>0</v>
      </c>
      <c r="F61" s="2308">
        <f t="shared" si="25"/>
        <v>0</v>
      </c>
      <c r="G61" s="2308">
        <f t="shared" si="25"/>
        <v>13</v>
      </c>
      <c r="H61" s="2308">
        <f t="shared" si="25"/>
        <v>13</v>
      </c>
      <c r="I61" s="2308">
        <f t="shared" si="25"/>
        <v>26</v>
      </c>
      <c r="J61" s="2308">
        <f t="shared" si="25"/>
        <v>5</v>
      </c>
      <c r="K61" s="2308">
        <f t="shared" si="25"/>
        <v>5</v>
      </c>
      <c r="L61" s="2308">
        <f t="shared" si="25"/>
        <v>10</v>
      </c>
      <c r="M61" s="2308">
        <f t="shared" si="25"/>
        <v>18</v>
      </c>
      <c r="N61" s="2308">
        <f t="shared" si="25"/>
        <v>18</v>
      </c>
      <c r="O61" s="2308">
        <f t="shared" si="25"/>
        <v>36</v>
      </c>
      <c r="P61" s="2502" t="s">
        <v>136</v>
      </c>
      <c r="Q61" s="2502"/>
      <c r="R61" s="2502"/>
    </row>
    <row r="62" spans="1:60" s="701" customFormat="1" ht="33" customHeight="1" x14ac:dyDescent="0.2">
      <c r="A62" s="3207" t="s">
        <v>312</v>
      </c>
      <c r="B62" s="1803" t="s">
        <v>75</v>
      </c>
      <c r="C62" s="1803" t="s">
        <v>1756</v>
      </c>
      <c r="D62" s="2308">
        <f t="shared" ref="D62" si="26">SUM(D60:D61)</f>
        <v>0</v>
      </c>
      <c r="E62" s="2308">
        <f t="shared" ref="E62" si="27">SUM(E60:E61)</f>
        <v>0</v>
      </c>
      <c r="F62" s="2308">
        <v>0</v>
      </c>
      <c r="G62" s="2308">
        <v>3</v>
      </c>
      <c r="H62" s="2308">
        <v>8</v>
      </c>
      <c r="I62" s="2308">
        <v>11</v>
      </c>
      <c r="J62" s="2308">
        <v>10</v>
      </c>
      <c r="K62" s="2308">
        <v>2</v>
      </c>
      <c r="L62" s="2308">
        <v>12</v>
      </c>
      <c r="M62" s="2308">
        <f>SUM(D62,G62,J62)</f>
        <v>13</v>
      </c>
      <c r="N62" s="2308">
        <f>SUM(E62,H62,K62)</f>
        <v>10</v>
      </c>
      <c r="O62" s="2308">
        <f>SUM(M62:N62)</f>
        <v>23</v>
      </c>
      <c r="P62" s="1813" t="s">
        <v>1757</v>
      </c>
      <c r="Q62" s="1813" t="s">
        <v>151</v>
      </c>
      <c r="R62" s="2598" t="s">
        <v>311</v>
      </c>
    </row>
    <row r="63" spans="1:60" ht="36.75" customHeight="1" x14ac:dyDescent="0.2">
      <c r="A63" s="3293"/>
      <c r="B63" s="1810" t="s">
        <v>210</v>
      </c>
      <c r="C63" s="1810" t="s">
        <v>210</v>
      </c>
      <c r="D63" s="2308">
        <f>SUM(D62:D62)</f>
        <v>0</v>
      </c>
      <c r="E63" s="2308">
        <f>SUM(E62:E62)</f>
        <v>0</v>
      </c>
      <c r="F63" s="2308">
        <v>0</v>
      </c>
      <c r="G63" s="2308">
        <v>6</v>
      </c>
      <c r="H63" s="2308">
        <v>3</v>
      </c>
      <c r="I63" s="2308">
        <v>9</v>
      </c>
      <c r="J63" s="2308">
        <v>8</v>
      </c>
      <c r="K63" s="2308"/>
      <c r="L63" s="2308">
        <v>8</v>
      </c>
      <c r="M63" s="2308">
        <f>SUM(D63,G63,J63)</f>
        <v>14</v>
      </c>
      <c r="N63" s="2308">
        <f t="shared" ref="N63:O64" si="28">SUM(E63,H63,K63)</f>
        <v>3</v>
      </c>
      <c r="O63" s="2308">
        <f t="shared" si="28"/>
        <v>17</v>
      </c>
      <c r="P63" s="1811" t="s">
        <v>228</v>
      </c>
      <c r="Q63" s="1811" t="s">
        <v>228</v>
      </c>
      <c r="R63" s="2598"/>
      <c r="U63" s="701"/>
      <c r="V63" s="701"/>
      <c r="W63" s="701"/>
      <c r="X63" s="701"/>
      <c r="Y63" s="701"/>
      <c r="Z63" s="701"/>
      <c r="AA63" s="701"/>
      <c r="AB63" s="701"/>
      <c r="AC63" s="701"/>
      <c r="AD63" s="701"/>
      <c r="AE63" s="701"/>
      <c r="AF63" s="701"/>
      <c r="AG63" s="701"/>
      <c r="AH63" s="701"/>
      <c r="AI63" s="701"/>
      <c r="AJ63" s="701"/>
      <c r="AK63" s="701"/>
      <c r="AL63" s="701"/>
      <c r="AM63" s="701"/>
      <c r="AN63" s="701"/>
      <c r="AO63" s="701"/>
      <c r="AP63" s="701"/>
      <c r="AQ63" s="701"/>
      <c r="AR63" s="701"/>
      <c r="AS63" s="701"/>
      <c r="AT63" s="701"/>
      <c r="AU63" s="701"/>
      <c r="AV63" s="701"/>
      <c r="AW63" s="701"/>
      <c r="AX63" s="701"/>
      <c r="AY63" s="701"/>
      <c r="AZ63" s="701"/>
      <c r="BA63" s="701"/>
      <c r="BB63" s="701"/>
      <c r="BC63" s="701"/>
      <c r="BD63" s="701"/>
      <c r="BE63" s="701"/>
      <c r="BF63" s="701"/>
      <c r="BG63" s="701"/>
      <c r="BH63" s="701"/>
    </row>
    <row r="64" spans="1:60" ht="33.75" customHeight="1" x14ac:dyDescent="0.2">
      <c r="A64" s="1080"/>
      <c r="B64" s="1803" t="s">
        <v>78</v>
      </c>
      <c r="C64" s="1803" t="s">
        <v>1759</v>
      </c>
      <c r="D64" s="2308">
        <f>SUM(D63:D63)</f>
        <v>0</v>
      </c>
      <c r="E64" s="2308">
        <f>SUM(E63:E63)</f>
        <v>0</v>
      </c>
      <c r="F64" s="2308">
        <v>0</v>
      </c>
      <c r="G64" s="2308">
        <v>3</v>
      </c>
      <c r="H64" s="2308">
        <v>4</v>
      </c>
      <c r="I64" s="2308">
        <v>7</v>
      </c>
      <c r="J64" s="2308">
        <v>0</v>
      </c>
      <c r="K64" s="2308">
        <v>0</v>
      </c>
      <c r="L64" s="2308">
        <v>0</v>
      </c>
      <c r="M64" s="2308">
        <f>SUM(D64,G64,J64)</f>
        <v>3</v>
      </c>
      <c r="N64" s="2308">
        <f t="shared" si="28"/>
        <v>4</v>
      </c>
      <c r="O64" s="2308">
        <f t="shared" si="28"/>
        <v>7</v>
      </c>
      <c r="P64" s="1814" t="s">
        <v>1755</v>
      </c>
      <c r="Q64" s="1814" t="s">
        <v>1760</v>
      </c>
      <c r="R64" s="2598"/>
      <c r="U64" s="701"/>
      <c r="V64" s="701"/>
      <c r="W64" s="701"/>
      <c r="X64" s="701"/>
      <c r="Y64" s="701"/>
      <c r="Z64" s="701"/>
      <c r="AA64" s="701"/>
      <c r="AB64" s="701"/>
      <c r="AC64" s="701"/>
      <c r="AD64" s="701"/>
      <c r="AE64" s="701"/>
      <c r="AF64" s="701"/>
      <c r="AG64" s="701"/>
      <c r="AH64" s="701"/>
      <c r="AI64" s="701"/>
      <c r="AJ64" s="701"/>
      <c r="AK64" s="701"/>
      <c r="AL64" s="701"/>
      <c r="AM64" s="701"/>
      <c r="AN64" s="701"/>
      <c r="AO64" s="701"/>
      <c r="AP64" s="701"/>
      <c r="AQ64" s="701"/>
      <c r="AR64" s="701"/>
      <c r="AS64" s="701"/>
      <c r="AT64" s="701"/>
      <c r="AU64" s="701"/>
      <c r="AV64" s="701"/>
      <c r="AW64" s="701"/>
      <c r="AX64" s="701"/>
      <c r="AY64" s="701"/>
      <c r="AZ64" s="701"/>
      <c r="BA64" s="701"/>
      <c r="BB64" s="701"/>
      <c r="BC64" s="701"/>
      <c r="BD64" s="701"/>
      <c r="BE64" s="701"/>
      <c r="BF64" s="701"/>
      <c r="BG64" s="701"/>
      <c r="BH64" s="701"/>
    </row>
    <row r="65" spans="1:60" ht="29.25" customHeight="1" x14ac:dyDescent="0.2">
      <c r="A65" s="2654" t="s">
        <v>96</v>
      </c>
      <c r="B65" s="2654"/>
      <c r="C65" s="2654"/>
      <c r="D65" s="2308">
        <f t="shared" ref="D65:O65" si="29">SUM(D62:D64)</f>
        <v>0</v>
      </c>
      <c r="E65" s="2308">
        <f t="shared" si="29"/>
        <v>0</v>
      </c>
      <c r="F65" s="2308">
        <f t="shared" si="29"/>
        <v>0</v>
      </c>
      <c r="G65" s="2308">
        <f t="shared" si="29"/>
        <v>12</v>
      </c>
      <c r="H65" s="2308">
        <f t="shared" si="29"/>
        <v>15</v>
      </c>
      <c r="I65" s="2308">
        <f t="shared" si="29"/>
        <v>27</v>
      </c>
      <c r="J65" s="2308">
        <f t="shared" si="29"/>
        <v>18</v>
      </c>
      <c r="K65" s="2308">
        <f t="shared" si="29"/>
        <v>2</v>
      </c>
      <c r="L65" s="2308">
        <f t="shared" si="29"/>
        <v>20</v>
      </c>
      <c r="M65" s="2308">
        <f t="shared" si="29"/>
        <v>30</v>
      </c>
      <c r="N65" s="2308">
        <f t="shared" si="29"/>
        <v>17</v>
      </c>
      <c r="O65" s="2308">
        <f t="shared" si="29"/>
        <v>47</v>
      </c>
      <c r="P65" s="2654" t="s">
        <v>136</v>
      </c>
      <c r="Q65" s="2654"/>
      <c r="R65" s="2654"/>
      <c r="U65" s="701"/>
      <c r="V65" s="701"/>
      <c r="W65" s="701"/>
      <c r="X65" s="701"/>
      <c r="Y65" s="701"/>
      <c r="Z65" s="701"/>
      <c r="AA65" s="701"/>
      <c r="AB65" s="701"/>
      <c r="AC65" s="701"/>
      <c r="AD65" s="701"/>
      <c r="AE65" s="701"/>
      <c r="AF65" s="701"/>
      <c r="AG65" s="701"/>
      <c r="AH65" s="701"/>
      <c r="AI65" s="701"/>
      <c r="AJ65" s="701"/>
      <c r="AK65" s="701"/>
      <c r="AL65" s="701"/>
      <c r="AM65" s="701"/>
      <c r="AN65" s="701"/>
      <c r="AO65" s="701"/>
      <c r="AP65" s="701"/>
      <c r="AQ65" s="701"/>
      <c r="AR65" s="701"/>
      <c r="AS65" s="701"/>
      <c r="AT65" s="701"/>
      <c r="AU65" s="701"/>
      <c r="AV65" s="701"/>
      <c r="AW65" s="701"/>
      <c r="AX65" s="701"/>
      <c r="AY65" s="701"/>
      <c r="AZ65" s="701"/>
      <c r="BA65" s="701"/>
      <c r="BB65" s="701"/>
      <c r="BC65" s="701"/>
      <c r="BD65" s="701"/>
      <c r="BE65" s="701"/>
      <c r="BF65" s="701"/>
      <c r="BG65" s="701"/>
      <c r="BH65" s="701"/>
    </row>
    <row r="66" spans="1:60" ht="43.5" customHeight="1" x14ac:dyDescent="0.2">
      <c r="A66" s="394" t="s">
        <v>1586</v>
      </c>
      <c r="B66" s="718" t="s">
        <v>1761</v>
      </c>
      <c r="C66" s="394"/>
      <c r="D66" s="2308">
        <f t="shared" ref="D66:E66" si="30">SUM(D63:D65)</f>
        <v>0</v>
      </c>
      <c r="E66" s="2308">
        <f t="shared" si="30"/>
        <v>0</v>
      </c>
      <c r="F66" s="2308">
        <v>0</v>
      </c>
      <c r="G66" s="2308">
        <v>8</v>
      </c>
      <c r="H66" s="2308">
        <v>7</v>
      </c>
      <c r="I66" s="2308">
        <v>15</v>
      </c>
      <c r="J66" s="2308">
        <v>0</v>
      </c>
      <c r="K66" s="2308">
        <v>0</v>
      </c>
      <c r="L66" s="2308">
        <v>0</v>
      </c>
      <c r="M66" s="2308">
        <f>SUM(D66,G66,J66)</f>
        <v>8</v>
      </c>
      <c r="N66" s="2308">
        <f t="shared" ref="N66:O67" si="31">SUM(E66,H66,K66)</f>
        <v>7</v>
      </c>
      <c r="O66" s="2308">
        <f t="shared" si="31"/>
        <v>15</v>
      </c>
      <c r="P66" s="1928"/>
      <c r="Q66" s="1767" t="s">
        <v>1762</v>
      </c>
      <c r="R66" s="1804" t="s">
        <v>1763</v>
      </c>
      <c r="U66" s="701"/>
      <c r="V66" s="701"/>
      <c r="W66" s="701"/>
      <c r="X66" s="701"/>
      <c r="Y66" s="701"/>
      <c r="Z66" s="701"/>
      <c r="AA66" s="701"/>
      <c r="AB66" s="701"/>
      <c r="AC66" s="701"/>
      <c r="AD66" s="701"/>
      <c r="AE66" s="701"/>
      <c r="AF66" s="701"/>
      <c r="AG66" s="701"/>
      <c r="AH66" s="701"/>
      <c r="AI66" s="701"/>
      <c r="AJ66" s="701"/>
      <c r="AK66" s="701"/>
      <c r="AL66" s="701"/>
      <c r="AM66" s="701"/>
      <c r="AN66" s="701"/>
      <c r="AO66" s="701"/>
      <c r="AP66" s="701"/>
      <c r="AQ66" s="701"/>
      <c r="AR66" s="701"/>
      <c r="AS66" s="701"/>
      <c r="AT66" s="701"/>
      <c r="AU66" s="701"/>
      <c r="AV66" s="701"/>
      <c r="AW66" s="701"/>
      <c r="AX66" s="701"/>
      <c r="AY66" s="701"/>
      <c r="AZ66" s="701"/>
      <c r="BA66" s="701"/>
      <c r="BB66" s="701"/>
      <c r="BC66" s="701"/>
      <c r="BD66" s="701"/>
      <c r="BE66" s="701"/>
      <c r="BF66" s="701"/>
      <c r="BG66" s="701"/>
      <c r="BH66" s="701"/>
    </row>
    <row r="67" spans="1:60" s="786" customFormat="1" ht="42.75" customHeight="1" thickBot="1" x14ac:dyDescent="0.25">
      <c r="A67" s="909" t="s">
        <v>210</v>
      </c>
      <c r="B67" s="895" t="s">
        <v>538</v>
      </c>
      <c r="C67" s="896" t="s">
        <v>539</v>
      </c>
      <c r="D67" s="2308">
        <f t="shared" ref="D67:E67" si="32">SUM(D64:D66)</f>
        <v>0</v>
      </c>
      <c r="E67" s="2308">
        <f t="shared" si="32"/>
        <v>0</v>
      </c>
      <c r="F67" s="2319">
        <v>0</v>
      </c>
      <c r="G67" s="2319">
        <v>12</v>
      </c>
      <c r="H67" s="2319">
        <v>5</v>
      </c>
      <c r="I67" s="2319">
        <v>17</v>
      </c>
      <c r="J67" s="2319">
        <v>9</v>
      </c>
      <c r="K67" s="2319">
        <v>2</v>
      </c>
      <c r="L67" s="2319">
        <v>11</v>
      </c>
      <c r="M67" s="2319">
        <f>SUM(D67,G67,J67)</f>
        <v>21</v>
      </c>
      <c r="N67" s="2319">
        <f t="shared" si="31"/>
        <v>7</v>
      </c>
      <c r="O67" s="2319">
        <f t="shared" si="31"/>
        <v>28</v>
      </c>
      <c r="P67" s="897" t="s">
        <v>133</v>
      </c>
      <c r="Q67" s="897" t="s">
        <v>228</v>
      </c>
      <c r="R67" s="898" t="s">
        <v>1576</v>
      </c>
      <c r="S67" s="124"/>
      <c r="T67" s="124"/>
      <c r="U67" s="701"/>
      <c r="V67" s="701"/>
      <c r="W67" s="701"/>
      <c r="X67" s="701"/>
      <c r="Y67" s="701"/>
      <c r="Z67" s="701"/>
      <c r="AA67" s="701"/>
      <c r="AB67" s="701"/>
      <c r="AC67" s="701"/>
      <c r="AD67" s="701"/>
      <c r="AE67" s="701"/>
      <c r="AF67" s="701"/>
      <c r="AG67" s="701"/>
      <c r="AH67" s="701"/>
      <c r="AI67" s="701"/>
      <c r="AJ67" s="701"/>
      <c r="AK67" s="701"/>
      <c r="AL67" s="701"/>
      <c r="AM67" s="701"/>
      <c r="AN67" s="701"/>
      <c r="AO67" s="701"/>
      <c r="AP67" s="701"/>
      <c r="AQ67" s="701"/>
      <c r="AR67" s="701"/>
      <c r="AS67" s="701"/>
      <c r="AT67" s="701"/>
      <c r="AU67" s="701"/>
      <c r="AV67" s="701"/>
      <c r="AW67" s="701"/>
      <c r="AX67" s="701"/>
      <c r="AY67" s="701"/>
      <c r="AZ67" s="701"/>
      <c r="BA67" s="701"/>
      <c r="BB67" s="701"/>
      <c r="BC67" s="701"/>
      <c r="BD67" s="701"/>
      <c r="BE67" s="701"/>
      <c r="BF67" s="701"/>
      <c r="BG67" s="701"/>
      <c r="BH67" s="701"/>
    </row>
    <row r="68" spans="1:60" ht="31.5" customHeight="1" thickBot="1" x14ac:dyDescent="0.25">
      <c r="A68" s="2993" t="s">
        <v>45</v>
      </c>
      <c r="B68" s="2993"/>
      <c r="C68" s="2993"/>
      <c r="D68" s="2315">
        <f t="shared" ref="D68:O68" si="33">SUM(D67,D66,D65,D61,D45,D24,D19,D17,D14,D11)</f>
        <v>4</v>
      </c>
      <c r="E68" s="2315">
        <f t="shared" si="33"/>
        <v>2</v>
      </c>
      <c r="F68" s="2315">
        <f t="shared" si="33"/>
        <v>6</v>
      </c>
      <c r="G68" s="2315">
        <f t="shared" si="33"/>
        <v>122</v>
      </c>
      <c r="H68" s="2315">
        <f t="shared" si="33"/>
        <v>168</v>
      </c>
      <c r="I68" s="2315">
        <f t="shared" si="33"/>
        <v>290</v>
      </c>
      <c r="J68" s="2315">
        <f t="shared" si="33"/>
        <v>52</v>
      </c>
      <c r="K68" s="2315">
        <f t="shared" si="33"/>
        <v>31</v>
      </c>
      <c r="L68" s="2315">
        <f t="shared" si="33"/>
        <v>83</v>
      </c>
      <c r="M68" s="2315">
        <f t="shared" si="33"/>
        <v>178</v>
      </c>
      <c r="N68" s="2315">
        <f t="shared" si="33"/>
        <v>201</v>
      </c>
      <c r="O68" s="2315">
        <f t="shared" si="33"/>
        <v>379</v>
      </c>
      <c r="P68" s="2993" t="s">
        <v>153</v>
      </c>
      <c r="Q68" s="2993"/>
      <c r="R68" s="2993"/>
      <c r="U68" s="701"/>
      <c r="V68" s="701"/>
      <c r="W68" s="701"/>
      <c r="X68" s="701"/>
      <c r="Y68" s="701"/>
      <c r="Z68" s="701"/>
      <c r="AA68" s="701"/>
      <c r="AB68" s="701"/>
      <c r="AC68" s="701"/>
      <c r="AD68" s="701"/>
      <c r="AE68" s="701"/>
      <c r="AF68" s="701"/>
      <c r="AG68" s="701"/>
      <c r="AH68" s="701"/>
      <c r="AI68" s="701"/>
      <c r="AJ68" s="701"/>
      <c r="AK68" s="701"/>
      <c r="AL68" s="701"/>
      <c r="AM68" s="701"/>
      <c r="AN68" s="701"/>
      <c r="AO68" s="701"/>
      <c r="AP68" s="701"/>
      <c r="AQ68" s="701"/>
      <c r="AR68" s="701"/>
      <c r="AS68" s="701"/>
      <c r="AT68" s="701"/>
      <c r="AU68" s="701"/>
      <c r="AV68" s="701"/>
      <c r="AW68" s="701"/>
      <c r="AX68" s="701"/>
      <c r="AY68" s="701"/>
      <c r="AZ68" s="701"/>
      <c r="BA68" s="701"/>
      <c r="BB68" s="701"/>
      <c r="BC68" s="701"/>
      <c r="BD68" s="701"/>
      <c r="BE68" s="701"/>
      <c r="BF68" s="701"/>
      <c r="BG68" s="701"/>
      <c r="BH68" s="701"/>
    </row>
    <row r="69" spans="1:60" ht="12.75" customHeight="1" thickTop="1" x14ac:dyDescent="0.2">
      <c r="P69" s="323"/>
      <c r="Q69" s="323"/>
    </row>
    <row r="70" spans="1:60" ht="12.75" customHeight="1" x14ac:dyDescent="0.2">
      <c r="P70" s="323"/>
      <c r="Q70" s="323"/>
    </row>
    <row r="71" spans="1:60" ht="12.75" customHeight="1" x14ac:dyDescent="0.2">
      <c r="P71" s="323"/>
      <c r="Q71" s="323"/>
    </row>
    <row r="72" spans="1:60" ht="12.75" customHeight="1" x14ac:dyDescent="0.2">
      <c r="P72" s="323"/>
      <c r="Q72" s="323"/>
    </row>
    <row r="73" spans="1:60" ht="12.75" customHeight="1" x14ac:dyDescent="0.2">
      <c r="P73" s="323"/>
      <c r="Q73" s="323"/>
    </row>
    <row r="74" spans="1:60" ht="12.75" customHeight="1" x14ac:dyDescent="0.2">
      <c r="P74" s="323"/>
      <c r="Q74" s="323"/>
    </row>
    <row r="75" spans="1:60" ht="12.75" customHeight="1" x14ac:dyDescent="0.2">
      <c r="P75" s="323"/>
      <c r="Q75" s="323"/>
    </row>
    <row r="76" spans="1:60" ht="12.75" customHeight="1" x14ac:dyDescent="0.2">
      <c r="P76" s="323"/>
      <c r="Q76" s="323"/>
    </row>
    <row r="77" spans="1:60" ht="12.75" customHeight="1" x14ac:dyDescent="0.2">
      <c r="P77" s="323"/>
      <c r="Q77" s="323"/>
    </row>
    <row r="78" spans="1:60" ht="12.75" customHeight="1" x14ac:dyDescent="0.2">
      <c r="P78" s="323"/>
      <c r="Q78" s="323"/>
    </row>
    <row r="79" spans="1:60" ht="12.75" customHeight="1" x14ac:dyDescent="0.2">
      <c r="P79" s="323"/>
      <c r="Q79" s="323"/>
    </row>
    <row r="80" spans="1:60" ht="12.75" customHeight="1" x14ac:dyDescent="0.2">
      <c r="P80" s="323"/>
      <c r="Q80" s="323"/>
    </row>
    <row r="81" spans="16:17" ht="12.75" customHeight="1" x14ac:dyDescent="0.2">
      <c r="P81" s="323"/>
      <c r="Q81" s="323"/>
    </row>
    <row r="82" spans="16:17" ht="12.75" customHeight="1" x14ac:dyDescent="0.2">
      <c r="P82" s="323"/>
      <c r="Q82" s="323"/>
    </row>
    <row r="83" spans="16:17" ht="12.75" customHeight="1" x14ac:dyDescent="0.2">
      <c r="P83" s="323"/>
      <c r="Q83" s="323"/>
    </row>
    <row r="84" spans="16:17" ht="12.75" customHeight="1" x14ac:dyDescent="0.2">
      <c r="P84" s="323"/>
      <c r="Q84" s="323"/>
    </row>
    <row r="85" spans="16:17" ht="12.75" customHeight="1" x14ac:dyDescent="0.2">
      <c r="P85" s="323"/>
      <c r="Q85" s="323"/>
    </row>
    <row r="86" spans="16:17" ht="12.75" customHeight="1" x14ac:dyDescent="0.2">
      <c r="P86" s="323"/>
      <c r="Q86" s="323"/>
    </row>
    <row r="87" spans="16:17" ht="12.75" customHeight="1" x14ac:dyDescent="0.2">
      <c r="P87" s="323"/>
      <c r="Q87" s="323"/>
    </row>
    <row r="88" spans="16:17" ht="12.75" customHeight="1" x14ac:dyDescent="0.2">
      <c r="P88" s="323"/>
      <c r="Q88" s="323"/>
    </row>
    <row r="89" spans="16:17" ht="12.75" customHeight="1" x14ac:dyDescent="0.2">
      <c r="P89" s="323"/>
      <c r="Q89" s="323"/>
    </row>
    <row r="90" spans="16:17" ht="12.75" customHeight="1" x14ac:dyDescent="0.2">
      <c r="P90" s="323"/>
      <c r="Q90" s="323"/>
    </row>
    <row r="91" spans="16:17" ht="12.75" customHeight="1" x14ac:dyDescent="0.2">
      <c r="P91" s="323"/>
      <c r="Q91" s="323"/>
    </row>
    <row r="92" spans="16:17" ht="12.75" customHeight="1" x14ac:dyDescent="0.2">
      <c r="P92" s="323"/>
      <c r="Q92" s="323"/>
    </row>
    <row r="93" spans="16:17" ht="12.75" customHeight="1" x14ac:dyDescent="0.2">
      <c r="P93" s="323"/>
      <c r="Q93" s="323"/>
    </row>
    <row r="94" spans="16:17" ht="12.75" customHeight="1" x14ac:dyDescent="0.2">
      <c r="P94" s="323"/>
      <c r="Q94" s="323"/>
    </row>
    <row r="95" spans="16:17" ht="12.75" customHeight="1" x14ac:dyDescent="0.2">
      <c r="P95" s="323"/>
      <c r="Q95" s="323"/>
    </row>
    <row r="96" spans="16:17" ht="12.75" customHeight="1" x14ac:dyDescent="0.2">
      <c r="P96" s="323"/>
      <c r="Q96" s="323"/>
    </row>
    <row r="97" spans="16:17" ht="12.75" customHeight="1" x14ac:dyDescent="0.2">
      <c r="P97" s="323"/>
      <c r="Q97" s="323"/>
    </row>
    <row r="98" spans="16:17" ht="12.75" customHeight="1" x14ac:dyDescent="0.2">
      <c r="P98" s="323"/>
      <c r="Q98" s="323"/>
    </row>
    <row r="99" spans="16:17" ht="12.75" customHeight="1" x14ac:dyDescent="0.2">
      <c r="P99" s="323"/>
      <c r="Q99" s="323"/>
    </row>
    <row r="100" spans="16:17" ht="12.75" customHeight="1" x14ac:dyDescent="0.2">
      <c r="P100" s="323"/>
      <c r="Q100" s="323"/>
    </row>
    <row r="101" spans="16:17" ht="12.75" customHeight="1" x14ac:dyDescent="0.2">
      <c r="P101" s="323"/>
      <c r="Q101" s="323"/>
    </row>
    <row r="102" spans="16:17" ht="12.75" customHeight="1" x14ac:dyDescent="0.2">
      <c r="P102" s="323"/>
      <c r="Q102" s="323"/>
    </row>
    <row r="103" spans="16:17" ht="12.75" customHeight="1" x14ac:dyDescent="0.2">
      <c r="P103" s="323"/>
      <c r="Q103" s="323"/>
    </row>
    <row r="104" spans="16:17" ht="12.75" customHeight="1" x14ac:dyDescent="0.2">
      <c r="P104" s="323"/>
      <c r="Q104" s="323"/>
    </row>
    <row r="105" spans="16:17" ht="12.75" customHeight="1" x14ac:dyDescent="0.2">
      <c r="P105" s="323"/>
      <c r="Q105" s="323"/>
    </row>
    <row r="106" spans="16:17" ht="12.75" customHeight="1" x14ac:dyDescent="0.2">
      <c r="P106" s="323"/>
      <c r="Q106" s="323"/>
    </row>
    <row r="107" spans="16:17" ht="12.75" customHeight="1" x14ac:dyDescent="0.2">
      <c r="P107" s="323"/>
      <c r="Q107" s="323"/>
    </row>
    <row r="108" spans="16:17" ht="12.75" customHeight="1" x14ac:dyDescent="0.2">
      <c r="P108" s="323"/>
      <c r="Q108" s="323"/>
    </row>
    <row r="109" spans="16:17" ht="12.75" customHeight="1" x14ac:dyDescent="0.2">
      <c r="P109" s="323"/>
      <c r="Q109" s="323"/>
    </row>
    <row r="110" spans="16:17" ht="12.75" customHeight="1" x14ac:dyDescent="0.2">
      <c r="P110" s="323"/>
      <c r="Q110" s="323"/>
    </row>
    <row r="111" spans="16:17" ht="12.75" customHeight="1" x14ac:dyDescent="0.2">
      <c r="P111" s="323"/>
      <c r="Q111" s="323"/>
    </row>
    <row r="112" spans="16:17" ht="12.75" customHeight="1" x14ac:dyDescent="0.2">
      <c r="P112" s="323"/>
      <c r="Q112" s="323"/>
    </row>
    <row r="113" spans="16:17" ht="12.75" customHeight="1" x14ac:dyDescent="0.2">
      <c r="P113" s="323"/>
      <c r="Q113" s="323"/>
    </row>
    <row r="114" spans="16:17" ht="12.75" customHeight="1" x14ac:dyDescent="0.2">
      <c r="P114" s="323"/>
      <c r="Q114" s="323"/>
    </row>
    <row r="115" spans="16:17" ht="12.75" customHeight="1" x14ac:dyDescent="0.2">
      <c r="P115" s="323"/>
      <c r="Q115" s="323"/>
    </row>
    <row r="116" spans="16:17" ht="12.75" customHeight="1" x14ac:dyDescent="0.2">
      <c r="P116" s="323"/>
      <c r="Q116" s="323"/>
    </row>
    <row r="117" spans="16:17" ht="12.75" customHeight="1" x14ac:dyDescent="0.2">
      <c r="P117" s="323"/>
      <c r="Q117" s="323"/>
    </row>
    <row r="118" spans="16:17" ht="12.75" customHeight="1" x14ac:dyDescent="0.2">
      <c r="P118" s="323"/>
      <c r="Q118" s="323"/>
    </row>
    <row r="119" spans="16:17" ht="12.75" customHeight="1" x14ac:dyDescent="0.2">
      <c r="P119" s="323"/>
      <c r="Q119" s="323"/>
    </row>
    <row r="120" spans="16:17" ht="12.75" customHeight="1" x14ac:dyDescent="0.2">
      <c r="P120" s="323"/>
      <c r="Q120" s="323"/>
    </row>
    <row r="121" spans="16:17" ht="12.75" customHeight="1" x14ac:dyDescent="0.2"/>
    <row r="122" spans="16:17" ht="12.75" customHeight="1" x14ac:dyDescent="0.2"/>
    <row r="123" spans="16:17" ht="12.75" customHeight="1" x14ac:dyDescent="0.2"/>
    <row r="124" spans="16:17" ht="12.75" customHeight="1" x14ac:dyDescent="0.2"/>
    <row r="125" spans="16:17" ht="12.75" customHeight="1" x14ac:dyDescent="0.2"/>
    <row r="126" spans="16:17" ht="12.75" customHeight="1" x14ac:dyDescent="0.2"/>
    <row r="127" spans="16:17" ht="12.75" customHeight="1" x14ac:dyDescent="0.2"/>
    <row r="128" spans="16:17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210" spans="1:11" ht="18" x14ac:dyDescent="0.25">
      <c r="A210" s="900"/>
      <c r="B210" s="900"/>
      <c r="C210" s="900"/>
      <c r="D210" s="691"/>
      <c r="E210" s="691"/>
      <c r="F210" s="691"/>
      <c r="G210" s="691"/>
      <c r="H210" s="691"/>
      <c r="I210" s="691"/>
      <c r="J210" s="691"/>
      <c r="K210" s="691"/>
    </row>
    <row r="211" spans="1:11" ht="18" x14ac:dyDescent="0.25">
      <c r="A211" s="900"/>
      <c r="B211" s="900"/>
      <c r="C211" s="900"/>
      <c r="D211" s="691"/>
      <c r="E211" s="691"/>
      <c r="F211" s="691"/>
      <c r="G211" s="691"/>
      <c r="H211" s="691"/>
      <c r="I211" s="691"/>
      <c r="J211" s="691"/>
      <c r="K211" s="691"/>
    </row>
    <row r="212" spans="1:11" ht="18" x14ac:dyDescent="0.25">
      <c r="A212" s="900"/>
      <c r="B212" s="900"/>
      <c r="C212" s="900"/>
      <c r="D212" s="691"/>
      <c r="E212" s="691"/>
      <c r="F212" s="691"/>
      <c r="G212" s="691"/>
      <c r="H212" s="691"/>
      <c r="I212" s="691"/>
      <c r="J212" s="691"/>
      <c r="K212" s="691"/>
    </row>
    <row r="213" spans="1:11" ht="18" x14ac:dyDescent="0.25">
      <c r="A213" s="900"/>
      <c r="B213" s="900"/>
      <c r="C213" s="900"/>
      <c r="D213" s="691"/>
      <c r="E213" s="691"/>
      <c r="F213" s="691"/>
      <c r="G213" s="691"/>
      <c r="H213" s="691"/>
      <c r="I213" s="691"/>
      <c r="J213" s="691"/>
      <c r="K213" s="691"/>
    </row>
    <row r="214" spans="1:11" ht="18" x14ac:dyDescent="0.25">
      <c r="A214" s="900"/>
      <c r="B214" s="900"/>
      <c r="C214" s="900"/>
      <c r="D214" s="691"/>
      <c r="E214" s="691"/>
      <c r="F214" s="691"/>
      <c r="G214" s="691"/>
      <c r="H214" s="691"/>
      <c r="I214" s="691"/>
      <c r="J214" s="691"/>
      <c r="K214" s="691"/>
    </row>
    <row r="215" spans="1:11" ht="12.75" customHeight="1" x14ac:dyDescent="0.25">
      <c r="A215" s="900"/>
      <c r="B215" s="900"/>
      <c r="C215" s="900"/>
      <c r="D215" s="691"/>
      <c r="E215" s="691"/>
      <c r="F215" s="691"/>
      <c r="G215" s="691"/>
      <c r="H215" s="691"/>
      <c r="I215" s="691"/>
      <c r="J215" s="691"/>
      <c r="K215" s="691"/>
    </row>
    <row r="216" spans="1:11" ht="12.75" customHeight="1" x14ac:dyDescent="0.25">
      <c r="A216" s="900"/>
      <c r="B216" s="900"/>
      <c r="C216" s="900"/>
      <c r="D216" s="691"/>
      <c r="E216" s="691"/>
      <c r="F216" s="691"/>
      <c r="G216" s="691"/>
      <c r="H216" s="691"/>
      <c r="I216" s="691"/>
      <c r="J216" s="691"/>
      <c r="K216" s="691"/>
    </row>
    <row r="217" spans="1:11" ht="12.75" customHeight="1" x14ac:dyDescent="0.25">
      <c r="A217" s="900"/>
      <c r="B217" s="900"/>
      <c r="C217" s="900"/>
      <c r="D217" s="691"/>
      <c r="E217" s="691"/>
      <c r="F217" s="691"/>
      <c r="G217" s="691"/>
      <c r="H217" s="691"/>
      <c r="I217" s="691"/>
      <c r="J217" s="691"/>
      <c r="K217" s="691"/>
    </row>
    <row r="218" spans="1:11" ht="12.75" customHeight="1" x14ac:dyDescent="0.25">
      <c r="A218" s="900"/>
      <c r="B218" s="900"/>
      <c r="C218" s="900"/>
      <c r="D218" s="691"/>
      <c r="E218" s="691"/>
      <c r="F218" s="691"/>
      <c r="G218" s="691"/>
      <c r="H218" s="691"/>
      <c r="I218" s="691"/>
      <c r="J218" s="691"/>
      <c r="K218" s="691"/>
    </row>
    <row r="219" spans="1:11" ht="12.75" customHeight="1" x14ac:dyDescent="0.25">
      <c r="A219" s="900"/>
      <c r="B219" s="900"/>
      <c r="C219" s="900"/>
      <c r="D219" s="691"/>
      <c r="E219" s="691"/>
      <c r="F219" s="691"/>
      <c r="G219" s="691"/>
      <c r="H219" s="691"/>
      <c r="I219" s="691"/>
      <c r="J219" s="691"/>
      <c r="K219" s="691"/>
    </row>
    <row r="220" spans="1:11" ht="12.75" customHeight="1" x14ac:dyDescent="0.25">
      <c r="A220" s="900"/>
      <c r="B220" s="900"/>
      <c r="C220" s="900"/>
      <c r="D220" s="691"/>
      <c r="E220" s="691"/>
      <c r="F220" s="691"/>
      <c r="G220" s="691"/>
      <c r="H220" s="691"/>
      <c r="I220" s="691"/>
      <c r="J220" s="691"/>
      <c r="K220" s="691"/>
    </row>
    <row r="221" spans="1:11" ht="12.75" customHeight="1" x14ac:dyDescent="0.25">
      <c r="A221" s="900"/>
      <c r="B221" s="900"/>
      <c r="C221" s="900"/>
      <c r="D221" s="691"/>
      <c r="E221" s="691"/>
      <c r="F221" s="691"/>
      <c r="G221" s="691"/>
      <c r="H221" s="691"/>
      <c r="I221" s="691"/>
      <c r="J221" s="691"/>
      <c r="K221" s="691"/>
    </row>
    <row r="222" spans="1:11" ht="12.75" customHeight="1" x14ac:dyDescent="0.25">
      <c r="A222" s="900"/>
      <c r="B222" s="900"/>
      <c r="C222" s="900"/>
      <c r="D222" s="691"/>
      <c r="E222" s="691"/>
      <c r="F222" s="691"/>
      <c r="G222" s="691"/>
      <c r="H222" s="691"/>
      <c r="I222" s="691"/>
      <c r="J222" s="691"/>
      <c r="K222" s="691"/>
    </row>
    <row r="223" spans="1:11" ht="12.75" customHeight="1" x14ac:dyDescent="0.25">
      <c r="A223" s="900"/>
      <c r="B223" s="900"/>
      <c r="C223" s="900"/>
      <c r="D223" s="691"/>
      <c r="E223" s="691"/>
      <c r="F223" s="691"/>
      <c r="G223" s="691"/>
      <c r="H223" s="691"/>
      <c r="I223" s="691"/>
      <c r="J223" s="691"/>
      <c r="K223" s="691"/>
    </row>
    <row r="224" spans="1:11" ht="12.75" customHeight="1" x14ac:dyDescent="0.25">
      <c r="A224" s="900"/>
      <c r="B224" s="900"/>
      <c r="C224" s="900"/>
      <c r="D224" s="691"/>
      <c r="E224" s="691"/>
      <c r="F224" s="691"/>
      <c r="G224" s="691"/>
      <c r="H224" s="691"/>
      <c r="I224" s="691"/>
      <c r="J224" s="691"/>
      <c r="K224" s="691"/>
    </row>
    <row r="225" spans="1:11" ht="12.75" customHeight="1" x14ac:dyDescent="0.25">
      <c r="A225" s="900"/>
      <c r="B225" s="900"/>
      <c r="C225" s="900"/>
      <c r="D225" s="691"/>
      <c r="E225" s="691"/>
      <c r="F225" s="691"/>
      <c r="G225" s="691"/>
      <c r="H225" s="691"/>
      <c r="I225" s="691"/>
      <c r="J225" s="691"/>
      <c r="K225" s="691"/>
    </row>
    <row r="226" spans="1:11" ht="12.75" customHeight="1" x14ac:dyDescent="0.25">
      <c r="A226" s="900"/>
      <c r="B226" s="900"/>
      <c r="C226" s="900"/>
      <c r="D226" s="691"/>
      <c r="E226" s="691"/>
      <c r="F226" s="691"/>
      <c r="G226" s="691"/>
      <c r="H226" s="691"/>
      <c r="I226" s="691"/>
      <c r="J226" s="691"/>
      <c r="K226" s="691"/>
    </row>
    <row r="227" spans="1:11" ht="12.75" customHeight="1" x14ac:dyDescent="0.25">
      <c r="A227" s="900"/>
      <c r="B227" s="900"/>
      <c r="C227" s="900"/>
      <c r="D227" s="691"/>
      <c r="E227" s="691"/>
      <c r="F227" s="691"/>
      <c r="G227" s="691"/>
      <c r="H227" s="691"/>
      <c r="I227" s="691"/>
      <c r="J227" s="691"/>
      <c r="K227" s="691"/>
    </row>
    <row r="228" spans="1:11" ht="12.75" customHeight="1" x14ac:dyDescent="0.25">
      <c r="A228" s="900"/>
      <c r="B228" s="900"/>
      <c r="C228" s="900"/>
      <c r="D228" s="691"/>
      <c r="E228" s="691"/>
      <c r="F228" s="691"/>
      <c r="G228" s="691"/>
      <c r="H228" s="691"/>
      <c r="I228" s="691"/>
      <c r="J228" s="691"/>
      <c r="K228" s="691"/>
    </row>
    <row r="229" spans="1:11" ht="12.75" customHeight="1" x14ac:dyDescent="0.25">
      <c r="A229" s="900"/>
      <c r="B229" s="900"/>
      <c r="C229" s="900"/>
      <c r="D229" s="691"/>
      <c r="E229" s="691"/>
      <c r="F229" s="691"/>
      <c r="G229" s="691"/>
      <c r="H229" s="691"/>
      <c r="I229" s="691"/>
      <c r="J229" s="691"/>
      <c r="K229" s="691"/>
    </row>
    <row r="230" spans="1:11" ht="12.75" customHeight="1" x14ac:dyDescent="0.25">
      <c r="A230" s="900"/>
      <c r="B230" s="900"/>
      <c r="C230" s="900"/>
      <c r="D230" s="691"/>
      <c r="E230" s="691"/>
      <c r="F230" s="691"/>
      <c r="G230" s="691"/>
      <c r="H230" s="691"/>
      <c r="I230" s="691"/>
      <c r="J230" s="691"/>
      <c r="K230" s="691"/>
    </row>
    <row r="231" spans="1:11" ht="12.75" customHeight="1" x14ac:dyDescent="0.25">
      <c r="A231" s="900"/>
      <c r="B231" s="900"/>
      <c r="C231" s="900"/>
      <c r="D231" s="691"/>
      <c r="E231" s="691"/>
      <c r="F231" s="691"/>
      <c r="G231" s="691"/>
      <c r="H231" s="691"/>
      <c r="I231" s="691"/>
      <c r="J231" s="691"/>
      <c r="K231" s="691"/>
    </row>
    <row r="232" spans="1:11" ht="12.75" customHeight="1" x14ac:dyDescent="0.25">
      <c r="A232" s="900"/>
      <c r="B232" s="900"/>
      <c r="C232" s="900"/>
      <c r="D232" s="691"/>
      <c r="E232" s="691"/>
      <c r="F232" s="691"/>
      <c r="G232" s="691"/>
      <c r="H232" s="691"/>
      <c r="I232" s="691"/>
      <c r="J232" s="691"/>
      <c r="K232" s="691"/>
    </row>
    <row r="233" spans="1:11" ht="12.75" customHeight="1" x14ac:dyDescent="0.25">
      <c r="A233" s="900"/>
      <c r="B233" s="900"/>
      <c r="C233" s="900"/>
      <c r="D233" s="691"/>
      <c r="E233" s="691"/>
      <c r="F233" s="691"/>
      <c r="G233" s="691"/>
      <c r="H233" s="691"/>
      <c r="I233" s="691"/>
      <c r="J233" s="691"/>
      <c r="K233" s="691"/>
    </row>
    <row r="234" spans="1:11" ht="12.75" customHeight="1" x14ac:dyDescent="0.25">
      <c r="A234" s="900"/>
      <c r="B234" s="900"/>
      <c r="C234" s="900"/>
      <c r="D234" s="691"/>
      <c r="E234" s="691"/>
      <c r="F234" s="691"/>
      <c r="G234" s="691"/>
      <c r="H234" s="691"/>
      <c r="I234" s="691"/>
      <c r="J234" s="691"/>
      <c r="K234" s="691"/>
    </row>
    <row r="235" spans="1:11" ht="18" x14ac:dyDescent="0.25">
      <c r="A235" s="900"/>
      <c r="B235" s="900"/>
      <c r="C235" s="900"/>
      <c r="D235" s="691"/>
      <c r="E235" s="691"/>
      <c r="F235" s="691"/>
      <c r="G235" s="691"/>
      <c r="H235" s="691"/>
      <c r="I235" s="691"/>
      <c r="J235" s="691"/>
      <c r="K235" s="691"/>
    </row>
    <row r="236" spans="1:11" ht="18" x14ac:dyDescent="0.25">
      <c r="A236" s="900"/>
      <c r="B236" s="900"/>
      <c r="C236" s="900"/>
      <c r="D236" s="691"/>
      <c r="E236" s="691"/>
      <c r="F236" s="691"/>
      <c r="G236" s="691"/>
      <c r="H236" s="691"/>
      <c r="I236" s="691"/>
      <c r="J236" s="691"/>
      <c r="K236" s="691"/>
    </row>
    <row r="237" spans="1:11" ht="18" x14ac:dyDescent="0.25">
      <c r="A237" s="900"/>
      <c r="B237" s="900"/>
      <c r="C237" s="900"/>
      <c r="D237" s="691"/>
      <c r="E237" s="691"/>
      <c r="F237" s="691"/>
      <c r="G237" s="691"/>
      <c r="H237" s="691"/>
      <c r="I237" s="691"/>
      <c r="J237" s="691"/>
      <c r="K237" s="691"/>
    </row>
    <row r="238" spans="1:11" ht="18" x14ac:dyDescent="0.25">
      <c r="A238" s="900"/>
      <c r="B238" s="900"/>
      <c r="C238" s="900"/>
      <c r="D238" s="691"/>
      <c r="E238" s="691"/>
      <c r="F238" s="691"/>
      <c r="G238" s="691"/>
      <c r="H238" s="691"/>
      <c r="I238" s="691"/>
      <c r="J238" s="691"/>
      <c r="K238" s="691"/>
    </row>
    <row r="239" spans="1:11" ht="18" x14ac:dyDescent="0.25">
      <c r="A239" s="900"/>
      <c r="B239" s="900"/>
      <c r="C239" s="900"/>
      <c r="D239" s="691"/>
      <c r="E239" s="691"/>
      <c r="F239" s="691"/>
      <c r="G239" s="691"/>
      <c r="H239" s="691"/>
      <c r="I239" s="691"/>
      <c r="J239" s="691"/>
      <c r="K239" s="691"/>
    </row>
    <row r="240" spans="1:11" ht="18" x14ac:dyDescent="0.25">
      <c r="A240" s="900"/>
      <c r="B240" s="900"/>
      <c r="C240" s="900"/>
      <c r="D240" s="691"/>
      <c r="E240" s="691"/>
      <c r="F240" s="691"/>
      <c r="G240" s="691"/>
      <c r="H240" s="691"/>
      <c r="I240" s="691"/>
      <c r="J240" s="691"/>
      <c r="K240" s="691"/>
    </row>
    <row r="241" spans="1:11" ht="18" x14ac:dyDescent="0.25">
      <c r="A241" s="900"/>
      <c r="B241" s="900"/>
      <c r="C241" s="900"/>
      <c r="D241" s="691"/>
      <c r="E241" s="691"/>
      <c r="F241" s="691"/>
      <c r="G241" s="691"/>
      <c r="H241" s="691"/>
      <c r="I241" s="691"/>
      <c r="J241" s="691"/>
      <c r="K241" s="691"/>
    </row>
    <row r="242" spans="1:11" ht="18" x14ac:dyDescent="0.25">
      <c r="A242" s="900"/>
      <c r="B242" s="900"/>
      <c r="C242" s="900"/>
      <c r="D242" s="691"/>
      <c r="E242" s="691"/>
      <c r="F242" s="691"/>
      <c r="G242" s="691"/>
      <c r="H242" s="691"/>
      <c r="I242" s="691"/>
      <c r="J242" s="691"/>
      <c r="K242" s="691"/>
    </row>
    <row r="243" spans="1:11" ht="18" x14ac:dyDescent="0.25">
      <c r="A243" s="900"/>
      <c r="B243" s="900"/>
      <c r="C243" s="900"/>
      <c r="D243" s="691"/>
      <c r="E243" s="691"/>
      <c r="F243" s="691"/>
      <c r="G243" s="691"/>
      <c r="H243" s="691"/>
      <c r="I243" s="691"/>
      <c r="J243" s="691"/>
      <c r="K243" s="691"/>
    </row>
    <row r="244" spans="1:11" ht="18" x14ac:dyDescent="0.25">
      <c r="A244" s="900"/>
      <c r="B244" s="900"/>
      <c r="C244" s="900"/>
      <c r="D244" s="691"/>
      <c r="E244" s="691"/>
      <c r="F244" s="691"/>
      <c r="G244" s="691"/>
      <c r="H244" s="691"/>
      <c r="I244" s="691"/>
      <c r="J244" s="691"/>
      <c r="K244" s="691"/>
    </row>
    <row r="245" spans="1:11" ht="18" x14ac:dyDescent="0.25">
      <c r="A245" s="900"/>
      <c r="B245" s="900"/>
      <c r="C245" s="900"/>
      <c r="D245" s="691"/>
      <c r="E245" s="691"/>
      <c r="F245" s="691"/>
      <c r="G245" s="691"/>
      <c r="H245" s="691"/>
      <c r="I245" s="691"/>
      <c r="J245" s="691"/>
      <c r="K245" s="691"/>
    </row>
    <row r="246" spans="1:11" ht="18" x14ac:dyDescent="0.25">
      <c r="A246" s="900"/>
      <c r="B246" s="900"/>
      <c r="C246" s="900"/>
      <c r="D246" s="691"/>
      <c r="E246" s="691"/>
      <c r="F246" s="691"/>
      <c r="G246" s="691"/>
      <c r="H246" s="691"/>
      <c r="I246" s="691"/>
      <c r="J246" s="691"/>
      <c r="K246" s="691"/>
    </row>
    <row r="247" spans="1:11" ht="18" x14ac:dyDescent="0.25">
      <c r="A247" s="900"/>
      <c r="B247" s="900"/>
      <c r="C247" s="900"/>
      <c r="D247" s="691"/>
      <c r="E247" s="691"/>
      <c r="F247" s="691"/>
      <c r="G247" s="691"/>
      <c r="H247" s="691"/>
      <c r="I247" s="691"/>
      <c r="J247" s="691"/>
      <c r="K247" s="691"/>
    </row>
    <row r="248" spans="1:11" ht="18" x14ac:dyDescent="0.25">
      <c r="A248" s="900"/>
      <c r="B248" s="900"/>
      <c r="C248" s="900"/>
      <c r="D248" s="691"/>
      <c r="E248" s="691"/>
      <c r="F248" s="691"/>
      <c r="G248" s="691"/>
      <c r="H248" s="691"/>
      <c r="I248" s="691"/>
      <c r="J248" s="691"/>
      <c r="K248" s="691"/>
    </row>
    <row r="249" spans="1:11" ht="18" x14ac:dyDescent="0.25">
      <c r="A249" s="900"/>
      <c r="B249" s="900"/>
      <c r="C249" s="900"/>
      <c r="D249" s="691"/>
      <c r="E249" s="691"/>
      <c r="F249" s="691"/>
      <c r="G249" s="691"/>
      <c r="H249" s="691"/>
      <c r="I249" s="691"/>
      <c r="J249" s="691"/>
      <c r="K249" s="691"/>
    </row>
    <row r="250" spans="1:11" ht="18" x14ac:dyDescent="0.25">
      <c r="A250" s="900"/>
      <c r="B250" s="900"/>
      <c r="C250" s="900"/>
      <c r="D250" s="691"/>
      <c r="E250" s="691"/>
      <c r="F250" s="691"/>
      <c r="G250" s="691"/>
      <c r="H250" s="691"/>
      <c r="I250" s="691"/>
      <c r="J250" s="691"/>
      <c r="K250" s="691"/>
    </row>
    <row r="251" spans="1:11" ht="18" x14ac:dyDescent="0.25">
      <c r="A251" s="900"/>
      <c r="B251" s="900"/>
      <c r="C251" s="900"/>
      <c r="D251" s="691"/>
      <c r="E251" s="691"/>
      <c r="F251" s="691"/>
      <c r="G251" s="691"/>
      <c r="H251" s="691"/>
      <c r="I251" s="691"/>
      <c r="J251" s="691"/>
      <c r="K251" s="691"/>
    </row>
    <row r="252" spans="1:11" ht="18" x14ac:dyDescent="0.25">
      <c r="A252" s="900"/>
      <c r="B252" s="900"/>
      <c r="C252" s="900"/>
      <c r="D252" s="691"/>
      <c r="E252" s="691"/>
      <c r="F252" s="691"/>
      <c r="G252" s="691"/>
      <c r="H252" s="691"/>
      <c r="I252" s="691"/>
      <c r="J252" s="691"/>
      <c r="K252" s="691"/>
    </row>
    <row r="253" spans="1:11" ht="18" x14ac:dyDescent="0.25">
      <c r="A253" s="900"/>
      <c r="B253" s="900"/>
      <c r="C253" s="900"/>
      <c r="D253" s="691"/>
      <c r="E253" s="691"/>
      <c r="F253" s="691"/>
      <c r="G253" s="691"/>
      <c r="H253" s="691"/>
      <c r="I253" s="691"/>
      <c r="J253" s="691"/>
      <c r="K253" s="691"/>
    </row>
    <row r="254" spans="1:11" ht="18" x14ac:dyDescent="0.25">
      <c r="A254" s="900"/>
      <c r="B254" s="900"/>
      <c r="C254" s="900"/>
      <c r="D254" s="691"/>
      <c r="E254" s="691"/>
      <c r="F254" s="691"/>
      <c r="G254" s="691"/>
      <c r="H254" s="691"/>
      <c r="I254" s="691"/>
      <c r="J254" s="691"/>
      <c r="K254" s="691"/>
    </row>
    <row r="255" spans="1:11" ht="18" x14ac:dyDescent="0.25">
      <c r="A255" s="900"/>
      <c r="B255" s="900"/>
      <c r="C255" s="900"/>
      <c r="D255" s="691"/>
      <c r="E255" s="691"/>
      <c r="F255" s="691"/>
      <c r="G255" s="691"/>
      <c r="H255" s="691"/>
      <c r="I255" s="691"/>
      <c r="J255" s="691"/>
      <c r="K255" s="691"/>
    </row>
    <row r="256" spans="1:11" ht="18" x14ac:dyDescent="0.25">
      <c r="A256" s="900"/>
      <c r="B256" s="900"/>
      <c r="C256" s="900"/>
      <c r="D256" s="691"/>
      <c r="E256" s="691"/>
      <c r="F256" s="691"/>
      <c r="G256" s="691"/>
      <c r="H256" s="691"/>
      <c r="I256" s="691"/>
      <c r="J256" s="691"/>
      <c r="K256" s="691"/>
    </row>
    <row r="257" spans="1:11" ht="18" x14ac:dyDescent="0.25">
      <c r="A257" s="900"/>
      <c r="B257" s="900"/>
      <c r="C257" s="900"/>
      <c r="D257" s="691"/>
      <c r="E257" s="691"/>
      <c r="F257" s="691"/>
      <c r="G257" s="691"/>
      <c r="H257" s="691"/>
      <c r="I257" s="691"/>
      <c r="J257" s="691"/>
      <c r="K257" s="691"/>
    </row>
    <row r="258" spans="1:11" ht="18" x14ac:dyDescent="0.25">
      <c r="A258" s="900"/>
      <c r="B258" s="900"/>
      <c r="C258" s="900"/>
      <c r="D258" s="691"/>
      <c r="E258" s="691"/>
      <c r="F258" s="691"/>
      <c r="G258" s="691"/>
      <c r="H258" s="691"/>
      <c r="I258" s="691"/>
      <c r="J258" s="691"/>
      <c r="K258" s="691"/>
    </row>
    <row r="259" spans="1:11" ht="18" x14ac:dyDescent="0.25">
      <c r="A259" s="900"/>
      <c r="B259" s="900"/>
      <c r="C259" s="900"/>
      <c r="D259" s="691"/>
      <c r="E259" s="691"/>
      <c r="F259" s="691"/>
      <c r="G259" s="691"/>
      <c r="H259" s="691"/>
      <c r="I259" s="691"/>
      <c r="J259" s="691"/>
      <c r="K259" s="691"/>
    </row>
    <row r="260" spans="1:11" ht="18" x14ac:dyDescent="0.25">
      <c r="A260" s="900"/>
      <c r="B260" s="900"/>
      <c r="C260" s="900"/>
      <c r="D260" s="691"/>
      <c r="E260" s="691"/>
      <c r="F260" s="691"/>
      <c r="G260" s="691"/>
      <c r="H260" s="691"/>
      <c r="I260" s="691"/>
      <c r="J260" s="691"/>
      <c r="K260" s="691"/>
    </row>
    <row r="261" spans="1:11" ht="18" x14ac:dyDescent="0.25">
      <c r="A261" s="900"/>
      <c r="B261" s="900"/>
      <c r="C261" s="900"/>
      <c r="D261" s="691"/>
      <c r="E261" s="691"/>
      <c r="F261" s="691"/>
      <c r="G261" s="691"/>
      <c r="H261" s="691"/>
      <c r="I261" s="691"/>
      <c r="J261" s="691"/>
      <c r="K261" s="691"/>
    </row>
    <row r="262" spans="1:11" ht="18" x14ac:dyDescent="0.25">
      <c r="A262" s="900"/>
      <c r="B262" s="900"/>
      <c r="C262" s="900"/>
      <c r="D262" s="691"/>
      <c r="E262" s="691"/>
      <c r="F262" s="691"/>
      <c r="G262" s="691"/>
      <c r="H262" s="691"/>
      <c r="I262" s="691"/>
      <c r="J262" s="691"/>
      <c r="K262" s="691"/>
    </row>
    <row r="263" spans="1:11" ht="18" x14ac:dyDescent="0.25">
      <c r="A263" s="900"/>
      <c r="B263" s="900"/>
      <c r="C263" s="900"/>
      <c r="D263" s="691"/>
      <c r="E263" s="691"/>
      <c r="F263" s="691"/>
      <c r="G263" s="691"/>
      <c r="H263" s="691"/>
      <c r="I263" s="691"/>
      <c r="J263" s="691"/>
      <c r="K263" s="691"/>
    </row>
    <row r="264" spans="1:11" ht="18" x14ac:dyDescent="0.25">
      <c r="A264" s="900"/>
      <c r="B264" s="900"/>
      <c r="C264" s="900"/>
      <c r="D264" s="691"/>
      <c r="E264" s="691"/>
      <c r="F264" s="691"/>
      <c r="G264" s="691"/>
      <c r="H264" s="691"/>
      <c r="I264" s="691"/>
      <c r="J264" s="691"/>
      <c r="K264" s="691"/>
    </row>
    <row r="265" spans="1:11" ht="18" x14ac:dyDescent="0.25">
      <c r="A265" s="900"/>
      <c r="B265" s="900"/>
      <c r="C265" s="900"/>
      <c r="D265" s="691"/>
      <c r="E265" s="691"/>
      <c r="F265" s="691"/>
      <c r="G265" s="691"/>
      <c r="H265" s="691"/>
      <c r="I265" s="691"/>
      <c r="J265" s="691"/>
      <c r="K265" s="691"/>
    </row>
    <row r="266" spans="1:11" ht="18" x14ac:dyDescent="0.25">
      <c r="A266" s="900"/>
      <c r="B266" s="900"/>
      <c r="C266" s="900"/>
      <c r="D266" s="691"/>
      <c r="E266" s="691"/>
      <c r="F266" s="691"/>
      <c r="G266" s="691"/>
      <c r="H266" s="691"/>
      <c r="I266" s="691"/>
      <c r="J266" s="691"/>
      <c r="K266" s="691"/>
    </row>
  </sheetData>
  <mergeCells count="98"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A17:C17"/>
    <mergeCell ref="P17:R17"/>
    <mergeCell ref="A8:A10"/>
    <mergeCell ref="R8:R10"/>
    <mergeCell ref="A11:C11"/>
    <mergeCell ref="P11:R11"/>
    <mergeCell ref="A12:A13"/>
    <mergeCell ref="R12:R13"/>
    <mergeCell ref="A14:C14"/>
    <mergeCell ref="P14:R14"/>
    <mergeCell ref="A15:A16"/>
    <mergeCell ref="M29:O29"/>
    <mergeCell ref="J28:L28"/>
    <mergeCell ref="P15:Q15"/>
    <mergeCell ref="R15:R16"/>
    <mergeCell ref="A19:C19"/>
    <mergeCell ref="P19:R19"/>
    <mergeCell ref="B42:B43"/>
    <mergeCell ref="Q42:Q43"/>
    <mergeCell ref="A27:B27"/>
    <mergeCell ref="Q27:R27"/>
    <mergeCell ref="A28:A31"/>
    <mergeCell ref="B28:B31"/>
    <mergeCell ref="C28:C31"/>
    <mergeCell ref="D28:F28"/>
    <mergeCell ref="G28:I28"/>
    <mergeCell ref="M28:O28"/>
    <mergeCell ref="P28:P31"/>
    <mergeCell ref="Q28:Q31"/>
    <mergeCell ref="R28:R31"/>
    <mergeCell ref="D29:F29"/>
    <mergeCell ref="G29:I29"/>
    <mergeCell ref="J29:L29"/>
    <mergeCell ref="D55:F55"/>
    <mergeCell ref="G55:I55"/>
    <mergeCell ref="A20:A23"/>
    <mergeCell ref="R20:R23"/>
    <mergeCell ref="A24:C24"/>
    <mergeCell ref="P24:R24"/>
    <mergeCell ref="A32:A44"/>
    <mergeCell ref="B32:B33"/>
    <mergeCell ref="Q32:Q33"/>
    <mergeCell ref="R32:R44"/>
    <mergeCell ref="B34:C34"/>
    <mergeCell ref="P34:Q34"/>
    <mergeCell ref="B38:B39"/>
    <mergeCell ref="Q38:Q39"/>
    <mergeCell ref="B40:C40"/>
    <mergeCell ref="P40:Q40"/>
    <mergeCell ref="R55:R58"/>
    <mergeCell ref="D56:F56"/>
    <mergeCell ref="G56:I56"/>
    <mergeCell ref="A59:A60"/>
    <mergeCell ref="A68:C68"/>
    <mergeCell ref="P68:R68"/>
    <mergeCell ref="A61:C61"/>
    <mergeCell ref="P61:R61"/>
    <mergeCell ref="A62:A63"/>
    <mergeCell ref="R62:R64"/>
    <mergeCell ref="A65:C65"/>
    <mergeCell ref="P65:R65"/>
    <mergeCell ref="R59:R60"/>
    <mergeCell ref="A55:A58"/>
    <mergeCell ref="B55:B58"/>
    <mergeCell ref="C55:C58"/>
    <mergeCell ref="J56:L56"/>
    <mergeCell ref="M56:O56"/>
    <mergeCell ref="J55:L55"/>
    <mergeCell ref="B35:B36"/>
    <mergeCell ref="Q35:Q36"/>
    <mergeCell ref="B37:C37"/>
    <mergeCell ref="P37:Q37"/>
    <mergeCell ref="M55:O55"/>
    <mergeCell ref="P55:P58"/>
    <mergeCell ref="Q55:Q58"/>
    <mergeCell ref="B44:C44"/>
    <mergeCell ref="P44:Q44"/>
    <mergeCell ref="A45:C45"/>
    <mergeCell ref="P45:R45"/>
    <mergeCell ref="A54:B54"/>
    <mergeCell ref="Q54:R54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246" orientation="landscape" useFirstPageNumber="1" r:id="rId1"/>
  <headerFooter alignWithMargins="0"/>
  <rowBreaks count="1" manualBreakCount="1">
    <brk id="26" max="17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X23"/>
  <sheetViews>
    <sheetView rightToLeft="1" view="pageBreakPreview" zoomScale="85" zoomScaleSheetLayoutView="85" workbookViewId="0">
      <selection activeCell="G32" sqref="G32"/>
    </sheetView>
  </sheetViews>
  <sheetFormatPr defaultColWidth="6.7109375" defaultRowHeight="15" customHeight="1" x14ac:dyDescent="0.25"/>
  <cols>
    <col min="1" max="1" width="23.5703125" style="301" customWidth="1"/>
    <col min="2" max="2" width="5.85546875" style="301" customWidth="1"/>
    <col min="3" max="3" width="6" style="301" customWidth="1"/>
    <col min="4" max="4" width="6.42578125" style="301" customWidth="1"/>
    <col min="5" max="5" width="7.5703125" style="301" customWidth="1"/>
    <col min="6" max="9" width="9.140625" style="301" customWidth="1"/>
    <col min="10" max="10" width="7.5703125" style="301" customWidth="1"/>
    <col min="11" max="13" width="8.5703125" style="736" customWidth="1"/>
    <col min="14" max="14" width="47" style="422" customWidth="1"/>
    <col min="15" max="16384" width="6.7109375" style="422"/>
  </cols>
  <sheetData>
    <row r="1" spans="1:14" ht="25.5" customHeight="1" x14ac:dyDescent="0.25">
      <c r="A1" s="3294" t="s">
        <v>2370</v>
      </c>
      <c r="B1" s="3294"/>
      <c r="C1" s="3294"/>
      <c r="D1" s="3294"/>
      <c r="E1" s="3294"/>
      <c r="F1" s="3294"/>
      <c r="G1" s="3294"/>
      <c r="H1" s="3294"/>
      <c r="I1" s="3294"/>
      <c r="J1" s="3294"/>
      <c r="K1" s="3294"/>
      <c r="L1" s="3294"/>
      <c r="M1" s="3294"/>
      <c r="N1" s="3294"/>
    </row>
    <row r="2" spans="1:14" ht="25.5" customHeight="1" x14ac:dyDescent="0.25">
      <c r="A2" s="3295" t="s">
        <v>2371</v>
      </c>
      <c r="B2" s="3295"/>
      <c r="C2" s="3295"/>
      <c r="D2" s="3295"/>
      <c r="E2" s="3295"/>
      <c r="F2" s="3295"/>
      <c r="G2" s="3295"/>
      <c r="H2" s="3295"/>
      <c r="I2" s="3295"/>
      <c r="J2" s="3295"/>
      <c r="K2" s="3295"/>
      <c r="L2" s="3295"/>
      <c r="M2" s="3295"/>
      <c r="N2" s="3295"/>
    </row>
    <row r="3" spans="1:14" ht="25.5" customHeight="1" thickBot="1" x14ac:dyDescent="0.3">
      <c r="A3" s="1089" t="s">
        <v>2890</v>
      </c>
      <c r="B3" s="594"/>
      <c r="C3" s="594"/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1095" t="s">
        <v>414</v>
      </c>
    </row>
    <row r="4" spans="1:14" ht="25.5" customHeight="1" thickTop="1" x14ac:dyDescent="0.25">
      <c r="A4" s="2980" t="s">
        <v>35</v>
      </c>
      <c r="B4" s="2980" t="s">
        <v>36</v>
      </c>
      <c r="C4" s="2980"/>
      <c r="D4" s="2980"/>
      <c r="E4" s="2980" t="s">
        <v>2</v>
      </c>
      <c r="F4" s="2980"/>
      <c r="G4" s="2980"/>
      <c r="H4" s="2980" t="s">
        <v>3</v>
      </c>
      <c r="I4" s="2980"/>
      <c r="J4" s="2980"/>
      <c r="K4" s="2980" t="s">
        <v>29</v>
      </c>
      <c r="L4" s="2980"/>
      <c r="M4" s="2980"/>
      <c r="N4" s="2980" t="s">
        <v>102</v>
      </c>
    </row>
    <row r="5" spans="1:14" ht="33" customHeight="1" x14ac:dyDescent="0.25">
      <c r="A5" s="2688"/>
      <c r="B5" s="3160" t="s">
        <v>98</v>
      </c>
      <c r="C5" s="3160"/>
      <c r="D5" s="3160"/>
      <c r="E5" s="3160" t="s">
        <v>99</v>
      </c>
      <c r="F5" s="3160"/>
      <c r="G5" s="3160"/>
      <c r="H5" s="3160" t="s">
        <v>100</v>
      </c>
      <c r="I5" s="3160"/>
      <c r="J5" s="3160"/>
      <c r="K5" s="3160" t="s">
        <v>101</v>
      </c>
      <c r="L5" s="3160"/>
      <c r="M5" s="3160"/>
      <c r="N5" s="2688"/>
    </row>
    <row r="6" spans="1:14" ht="21" customHeight="1" x14ac:dyDescent="0.25">
      <c r="A6" s="2688"/>
      <c r="B6" s="2213" t="s">
        <v>187</v>
      </c>
      <c r="C6" s="2213" t="s">
        <v>203</v>
      </c>
      <c r="D6" s="2213" t="s">
        <v>204</v>
      </c>
      <c r="E6" s="2213" t="s">
        <v>187</v>
      </c>
      <c r="F6" s="2213" t="s">
        <v>203</v>
      </c>
      <c r="G6" s="2213" t="s">
        <v>204</v>
      </c>
      <c r="H6" s="2213" t="s">
        <v>187</v>
      </c>
      <c r="I6" s="2213" t="s">
        <v>203</v>
      </c>
      <c r="J6" s="2213" t="s">
        <v>204</v>
      </c>
      <c r="K6" s="2213" t="s">
        <v>187</v>
      </c>
      <c r="L6" s="2213" t="s">
        <v>203</v>
      </c>
      <c r="M6" s="2213" t="s">
        <v>204</v>
      </c>
      <c r="N6" s="2688"/>
    </row>
    <row r="7" spans="1:14" ht="18.75" customHeight="1" thickBot="1" x14ac:dyDescent="0.3">
      <c r="A7" s="2981"/>
      <c r="B7" s="325" t="s">
        <v>188</v>
      </c>
      <c r="C7" s="325" t="s">
        <v>189</v>
      </c>
      <c r="D7" s="325" t="s">
        <v>190</v>
      </c>
      <c r="E7" s="325" t="s">
        <v>188</v>
      </c>
      <c r="F7" s="325" t="s">
        <v>189</v>
      </c>
      <c r="G7" s="325" t="s">
        <v>190</v>
      </c>
      <c r="H7" s="325" t="s">
        <v>188</v>
      </c>
      <c r="I7" s="325" t="s">
        <v>189</v>
      </c>
      <c r="J7" s="325" t="s">
        <v>190</v>
      </c>
      <c r="K7" s="325" t="s">
        <v>188</v>
      </c>
      <c r="L7" s="325" t="s">
        <v>189</v>
      </c>
      <c r="M7" s="325" t="s">
        <v>190</v>
      </c>
      <c r="N7" s="2981"/>
    </row>
    <row r="8" spans="1:14" s="124" customFormat="1" ht="28.5" customHeight="1" x14ac:dyDescent="0.2">
      <c r="A8" s="315" t="s">
        <v>37</v>
      </c>
      <c r="B8" s="1774">
        <v>4</v>
      </c>
      <c r="C8" s="1774">
        <v>4</v>
      </c>
      <c r="D8" s="1774">
        <v>8</v>
      </c>
      <c r="E8" s="1774">
        <v>5</v>
      </c>
      <c r="F8" s="1774">
        <v>15</v>
      </c>
      <c r="G8" s="1774">
        <v>20</v>
      </c>
      <c r="H8" s="1774">
        <v>0</v>
      </c>
      <c r="I8" s="1774">
        <v>0</v>
      </c>
      <c r="J8" s="1774">
        <v>0</v>
      </c>
      <c r="K8" s="1770">
        <f>SUM(B8,E8,H8)</f>
        <v>9</v>
      </c>
      <c r="L8" s="1770">
        <f>SUM(C8,F8,I8)</f>
        <v>19</v>
      </c>
      <c r="M8" s="1770">
        <f>SUM(K8:L8)</f>
        <v>28</v>
      </c>
      <c r="N8" s="152" t="s">
        <v>134</v>
      </c>
    </row>
    <row r="9" spans="1:14" s="124" customFormat="1" ht="28.5" customHeight="1" x14ac:dyDescent="0.2">
      <c r="A9" s="308" t="s">
        <v>54</v>
      </c>
      <c r="B9" s="1777">
        <v>0</v>
      </c>
      <c r="C9" s="1777">
        <v>0</v>
      </c>
      <c r="D9" s="1777">
        <v>0</v>
      </c>
      <c r="E9" s="1777">
        <v>34</v>
      </c>
      <c r="F9" s="1777">
        <v>34</v>
      </c>
      <c r="G9" s="1777">
        <v>68</v>
      </c>
      <c r="H9" s="1777">
        <v>0</v>
      </c>
      <c r="I9" s="1777">
        <v>0</v>
      </c>
      <c r="J9" s="1777">
        <v>0</v>
      </c>
      <c r="K9" s="1772">
        <f t="shared" ref="K9:L17" si="0">SUM(B9,E9,H9)</f>
        <v>34</v>
      </c>
      <c r="L9" s="1772">
        <f t="shared" si="0"/>
        <v>34</v>
      </c>
      <c r="M9" s="1772">
        <f t="shared" ref="M9:M17" si="1">SUM(K9:L9)</f>
        <v>68</v>
      </c>
      <c r="N9" s="192" t="s">
        <v>104</v>
      </c>
    </row>
    <row r="10" spans="1:14" s="124" customFormat="1" ht="28.5" customHeight="1" x14ac:dyDescent="0.2">
      <c r="A10" s="308" t="s">
        <v>39</v>
      </c>
      <c r="B10" s="1777">
        <v>2</v>
      </c>
      <c r="C10" s="1777">
        <v>0</v>
      </c>
      <c r="D10" s="1777">
        <v>2</v>
      </c>
      <c r="E10" s="1777">
        <v>34</v>
      </c>
      <c r="F10" s="1777">
        <v>33</v>
      </c>
      <c r="G10" s="1777">
        <v>67</v>
      </c>
      <c r="H10" s="1777">
        <v>1</v>
      </c>
      <c r="I10" s="1777">
        <v>1</v>
      </c>
      <c r="J10" s="1777">
        <v>2</v>
      </c>
      <c r="K10" s="1772">
        <f t="shared" si="0"/>
        <v>37</v>
      </c>
      <c r="L10" s="1772">
        <f t="shared" si="0"/>
        <v>34</v>
      </c>
      <c r="M10" s="1772">
        <f t="shared" si="1"/>
        <v>71</v>
      </c>
      <c r="N10" s="192" t="s">
        <v>129</v>
      </c>
    </row>
    <row r="11" spans="1:14" s="301" customFormat="1" ht="28.5" customHeight="1" x14ac:dyDescent="0.2">
      <c r="A11" s="890" t="s">
        <v>500</v>
      </c>
      <c r="B11" s="1777">
        <v>0</v>
      </c>
      <c r="C11" s="1777">
        <v>0</v>
      </c>
      <c r="D11" s="1777">
        <v>0</v>
      </c>
      <c r="E11" s="1777">
        <v>9</v>
      </c>
      <c r="F11" s="1777">
        <v>11</v>
      </c>
      <c r="G11" s="1777">
        <v>20</v>
      </c>
      <c r="H11" s="1777">
        <v>0</v>
      </c>
      <c r="I11" s="1777">
        <v>0</v>
      </c>
      <c r="J11" s="1777">
        <v>0</v>
      </c>
      <c r="K11" s="1772">
        <f t="shared" si="0"/>
        <v>9</v>
      </c>
      <c r="L11" s="1772">
        <f t="shared" si="0"/>
        <v>11</v>
      </c>
      <c r="M11" s="1772">
        <f t="shared" si="1"/>
        <v>20</v>
      </c>
      <c r="N11" s="192" t="s">
        <v>142</v>
      </c>
    </row>
    <row r="12" spans="1:14" s="124" customFormat="1" ht="28.5" customHeight="1" x14ac:dyDescent="0.2">
      <c r="A12" s="308" t="s">
        <v>46</v>
      </c>
      <c r="B12" s="1777">
        <v>0</v>
      </c>
      <c r="C12" s="1777">
        <v>0</v>
      </c>
      <c r="D12" s="1777">
        <v>0</v>
      </c>
      <c r="E12" s="1777">
        <v>47</v>
      </c>
      <c r="F12" s="1777">
        <v>116</v>
      </c>
      <c r="G12" s="1777">
        <v>163</v>
      </c>
      <c r="H12" s="1777">
        <v>11</v>
      </c>
      <c r="I12" s="1777">
        <v>3</v>
      </c>
      <c r="J12" s="1777">
        <v>14</v>
      </c>
      <c r="K12" s="1772">
        <f t="shared" si="0"/>
        <v>58</v>
      </c>
      <c r="L12" s="1772">
        <f t="shared" si="0"/>
        <v>119</v>
      </c>
      <c r="M12" s="1772">
        <f t="shared" si="1"/>
        <v>177</v>
      </c>
      <c r="N12" s="192" t="s">
        <v>131</v>
      </c>
    </row>
    <row r="13" spans="1:14" s="124" customFormat="1" ht="28.5" customHeight="1" x14ac:dyDescent="0.2">
      <c r="A13" s="394" t="s">
        <v>223</v>
      </c>
      <c r="B13" s="1777">
        <v>0</v>
      </c>
      <c r="C13" s="1777">
        <v>0</v>
      </c>
      <c r="D13" s="1777">
        <v>0</v>
      </c>
      <c r="E13" s="1777">
        <v>101</v>
      </c>
      <c r="F13" s="1777">
        <v>127</v>
      </c>
      <c r="G13" s="1777">
        <v>228</v>
      </c>
      <c r="H13" s="1777">
        <v>64</v>
      </c>
      <c r="I13" s="1777">
        <v>60</v>
      </c>
      <c r="J13" s="1777">
        <v>124</v>
      </c>
      <c r="K13" s="1772">
        <f t="shared" si="0"/>
        <v>165</v>
      </c>
      <c r="L13" s="1772">
        <f t="shared" si="0"/>
        <v>187</v>
      </c>
      <c r="M13" s="1772">
        <f t="shared" si="1"/>
        <v>352</v>
      </c>
      <c r="N13" s="1061" t="s">
        <v>584</v>
      </c>
    </row>
    <row r="14" spans="1:14" s="124" customFormat="1" ht="28.5" customHeight="1" x14ac:dyDescent="0.2">
      <c r="A14" s="394" t="s">
        <v>225</v>
      </c>
      <c r="B14" s="1777">
        <v>0</v>
      </c>
      <c r="C14" s="1777">
        <v>0</v>
      </c>
      <c r="D14" s="1777">
        <v>0</v>
      </c>
      <c r="E14" s="1777">
        <v>24</v>
      </c>
      <c r="F14" s="1777">
        <v>41</v>
      </c>
      <c r="G14" s="1777">
        <v>65</v>
      </c>
      <c r="H14" s="1777">
        <v>11</v>
      </c>
      <c r="I14" s="1777">
        <v>11</v>
      </c>
      <c r="J14" s="1777">
        <v>22</v>
      </c>
      <c r="K14" s="1772">
        <f t="shared" si="0"/>
        <v>35</v>
      </c>
      <c r="L14" s="1772">
        <f t="shared" si="0"/>
        <v>52</v>
      </c>
      <c r="M14" s="1772">
        <f t="shared" si="1"/>
        <v>87</v>
      </c>
      <c r="N14" s="192" t="s">
        <v>240</v>
      </c>
    </row>
    <row r="15" spans="1:14" s="124" customFormat="1" ht="28.5" customHeight="1" x14ac:dyDescent="0.2">
      <c r="A15" s="387" t="s">
        <v>312</v>
      </c>
      <c r="B15" s="1777">
        <v>0</v>
      </c>
      <c r="C15" s="1777">
        <v>0</v>
      </c>
      <c r="D15" s="1777">
        <v>0</v>
      </c>
      <c r="E15" s="1777">
        <v>33</v>
      </c>
      <c r="F15" s="1777">
        <v>28</v>
      </c>
      <c r="G15" s="1777">
        <v>61</v>
      </c>
      <c r="H15" s="1777">
        <v>55</v>
      </c>
      <c r="I15" s="1777">
        <v>13</v>
      </c>
      <c r="J15" s="1777">
        <v>68</v>
      </c>
      <c r="K15" s="1772">
        <f t="shared" si="0"/>
        <v>88</v>
      </c>
      <c r="L15" s="1772">
        <f t="shared" si="0"/>
        <v>41</v>
      </c>
      <c r="M15" s="1772">
        <f t="shared" si="1"/>
        <v>129</v>
      </c>
      <c r="N15" s="192" t="s">
        <v>311</v>
      </c>
    </row>
    <row r="16" spans="1:14" s="124" customFormat="1" ht="28.5" customHeight="1" x14ac:dyDescent="0.2">
      <c r="A16" s="693" t="s">
        <v>1575</v>
      </c>
      <c r="B16" s="1777">
        <v>0</v>
      </c>
      <c r="C16" s="1777">
        <v>0</v>
      </c>
      <c r="D16" s="1777">
        <v>0</v>
      </c>
      <c r="E16" s="1777">
        <v>19</v>
      </c>
      <c r="F16" s="1777">
        <v>17</v>
      </c>
      <c r="G16" s="1777">
        <v>36</v>
      </c>
      <c r="H16" s="1777">
        <v>0</v>
      </c>
      <c r="I16" s="1777">
        <v>0</v>
      </c>
      <c r="J16" s="1777">
        <v>0</v>
      </c>
      <c r="K16" s="1772">
        <f t="shared" si="0"/>
        <v>19</v>
      </c>
      <c r="L16" s="1772">
        <f t="shared" si="0"/>
        <v>17</v>
      </c>
      <c r="M16" s="1772">
        <f t="shared" si="1"/>
        <v>36</v>
      </c>
      <c r="N16" s="1076" t="s">
        <v>1601</v>
      </c>
    </row>
    <row r="17" spans="1:24" s="124" customFormat="1" ht="28.5" customHeight="1" thickBot="1" x14ac:dyDescent="0.25">
      <c r="A17" s="315" t="s">
        <v>210</v>
      </c>
      <c r="B17" s="1774">
        <v>0</v>
      </c>
      <c r="C17" s="1774">
        <v>0</v>
      </c>
      <c r="D17" s="1774">
        <v>0</v>
      </c>
      <c r="E17" s="1774">
        <v>36</v>
      </c>
      <c r="F17" s="1774">
        <v>13</v>
      </c>
      <c r="G17" s="1774">
        <v>49</v>
      </c>
      <c r="H17" s="1774">
        <v>46</v>
      </c>
      <c r="I17" s="1774">
        <v>12</v>
      </c>
      <c r="J17" s="1774">
        <v>58</v>
      </c>
      <c r="K17" s="1770">
        <f t="shared" si="0"/>
        <v>82</v>
      </c>
      <c r="L17" s="1770">
        <f t="shared" si="0"/>
        <v>25</v>
      </c>
      <c r="M17" s="1770">
        <f t="shared" si="1"/>
        <v>107</v>
      </c>
      <c r="N17" s="1085" t="s">
        <v>1997</v>
      </c>
    </row>
    <row r="18" spans="1:24" s="443" customFormat="1" ht="28.5" customHeight="1" thickBot="1" x14ac:dyDescent="0.3">
      <c r="A18" s="140" t="s">
        <v>91</v>
      </c>
      <c r="B18" s="1799">
        <f>SUM(B8:B17)</f>
        <v>6</v>
      </c>
      <c r="C18" s="1799">
        <f t="shared" ref="C18:L18" si="2">SUM(C8:C17)</f>
        <v>4</v>
      </c>
      <c r="D18" s="1799">
        <f t="shared" si="2"/>
        <v>10</v>
      </c>
      <c r="E18" s="1799">
        <f t="shared" si="2"/>
        <v>342</v>
      </c>
      <c r="F18" s="1799">
        <f t="shared" si="2"/>
        <v>435</v>
      </c>
      <c r="G18" s="1799">
        <f t="shared" si="2"/>
        <v>777</v>
      </c>
      <c r="H18" s="1799">
        <f t="shared" si="2"/>
        <v>188</v>
      </c>
      <c r="I18" s="1799">
        <f t="shared" si="2"/>
        <v>100</v>
      </c>
      <c r="J18" s="1799">
        <f t="shared" si="2"/>
        <v>288</v>
      </c>
      <c r="K18" s="1805">
        <f t="shared" si="2"/>
        <v>536</v>
      </c>
      <c r="L18" s="1805">
        <f t="shared" si="2"/>
        <v>539</v>
      </c>
      <c r="M18" s="1805">
        <f>SUM(M8:M17)</f>
        <v>1075</v>
      </c>
      <c r="N18" s="203" t="s">
        <v>153</v>
      </c>
    </row>
    <row r="19" spans="1:24" ht="15" customHeight="1" thickTop="1" x14ac:dyDescent="0.25"/>
    <row r="22" spans="1:24" ht="24.75" customHeight="1" x14ac:dyDescent="0.25"/>
    <row r="23" spans="1:24" ht="15" customHeight="1" x14ac:dyDescent="0.25">
      <c r="L23" s="315"/>
      <c r="M23" s="315"/>
      <c r="N23" s="315"/>
      <c r="O23" s="315"/>
      <c r="P23" s="315"/>
      <c r="Q23" s="315"/>
      <c r="R23" s="315"/>
      <c r="S23" s="315"/>
      <c r="T23" s="315"/>
      <c r="U23" s="730"/>
      <c r="V23" s="730"/>
      <c r="W23" s="730"/>
      <c r="X23" s="420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5" firstPageNumber="249" orientation="landscape" useFirstPageNumber="1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BH285"/>
  <sheetViews>
    <sheetView rightToLeft="1" view="pageBreakPreview" topLeftCell="A64" zoomScale="75" zoomScaleNormal="75" zoomScaleSheetLayoutView="75" workbookViewId="0">
      <selection activeCell="Q94" sqref="Q94"/>
    </sheetView>
  </sheetViews>
  <sheetFormatPr defaultColWidth="10.28515625" defaultRowHeight="12.75" x14ac:dyDescent="0.2"/>
  <cols>
    <col min="1" max="1" width="16.42578125" style="799" customWidth="1"/>
    <col min="2" max="2" width="19.7109375" style="799" customWidth="1"/>
    <col min="3" max="3" width="17.85546875" style="799" customWidth="1"/>
    <col min="4" max="4" width="5.42578125" style="124" customWidth="1"/>
    <col min="5" max="5" width="4.7109375" style="124" customWidth="1"/>
    <col min="6" max="6" width="6.28515625" style="124" customWidth="1"/>
    <col min="7" max="7" width="5.7109375" style="124" customWidth="1"/>
    <col min="8" max="8" width="7.140625" style="124" customWidth="1"/>
    <col min="9" max="9" width="6.5703125" style="124" customWidth="1"/>
    <col min="10" max="10" width="6.85546875" style="124" customWidth="1"/>
    <col min="11" max="11" width="5.28515625" style="124" customWidth="1"/>
    <col min="12" max="12" width="7" style="124" customWidth="1"/>
    <col min="13" max="14" width="6.5703125" style="701" customWidth="1"/>
    <col min="15" max="15" width="8.28515625" style="701" customWidth="1"/>
    <col min="16" max="16" width="19.7109375" style="701" customWidth="1"/>
    <col min="17" max="17" width="20" style="701" customWidth="1"/>
    <col min="18" max="18" width="16.42578125" style="124" customWidth="1"/>
    <col min="19" max="20" width="10.28515625" style="124"/>
    <col min="21" max="21" width="7.28515625" style="124" customWidth="1"/>
    <col min="22" max="22" width="13.5703125" style="124" customWidth="1"/>
    <col min="23" max="16384" width="10.28515625" style="124"/>
  </cols>
  <sheetData>
    <row r="1" spans="1:22" ht="23.25" customHeight="1" x14ac:dyDescent="0.25">
      <c r="A1" s="3199" t="s">
        <v>2372</v>
      </c>
      <c r="B1" s="3199"/>
      <c r="C1" s="3199"/>
      <c r="D1" s="3199"/>
      <c r="E1" s="3199"/>
      <c r="F1" s="3199"/>
      <c r="G1" s="3199"/>
      <c r="H1" s="3199"/>
      <c r="I1" s="3199"/>
      <c r="J1" s="3199"/>
      <c r="K1" s="3199"/>
      <c r="L1" s="3199"/>
      <c r="M1" s="3199"/>
      <c r="N1" s="3199"/>
      <c r="O1" s="3199"/>
      <c r="P1" s="3199"/>
      <c r="Q1" s="3199"/>
      <c r="R1" s="3199"/>
    </row>
    <row r="2" spans="1:22" ht="36.75" customHeight="1" x14ac:dyDescent="0.2">
      <c r="A2" s="3144" t="s">
        <v>2373</v>
      </c>
      <c r="B2" s="3144"/>
      <c r="C2" s="3144"/>
      <c r="D2" s="3144"/>
      <c r="E2" s="3144"/>
      <c r="F2" s="3144"/>
      <c r="G2" s="3144"/>
      <c r="H2" s="3144"/>
      <c r="I2" s="3144"/>
      <c r="J2" s="3144"/>
      <c r="K2" s="3144"/>
      <c r="L2" s="3144"/>
      <c r="M2" s="3144"/>
      <c r="N2" s="3144"/>
      <c r="O2" s="3144"/>
      <c r="P2" s="3144"/>
      <c r="Q2" s="3144"/>
      <c r="R2" s="3144"/>
    </row>
    <row r="3" spans="1:22" ht="25.5" customHeight="1" thickBot="1" x14ac:dyDescent="0.3">
      <c r="A3" s="901" t="s">
        <v>2891</v>
      </c>
      <c r="B3" s="901"/>
      <c r="C3" s="901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2650" t="s">
        <v>415</v>
      </c>
      <c r="R3" s="2650"/>
    </row>
    <row r="4" spans="1:22" ht="21" customHeight="1" thickTop="1" x14ac:dyDescent="0.25">
      <c r="A4" s="3184" t="s">
        <v>47</v>
      </c>
      <c r="B4" s="3184" t="s">
        <v>90</v>
      </c>
      <c r="C4" s="3184" t="s">
        <v>48</v>
      </c>
      <c r="D4" s="3173" t="s">
        <v>36</v>
      </c>
      <c r="E4" s="3173"/>
      <c r="F4" s="3173"/>
      <c r="G4" s="3173" t="s">
        <v>2</v>
      </c>
      <c r="H4" s="3173"/>
      <c r="I4" s="3173"/>
      <c r="J4" s="3173" t="s">
        <v>3</v>
      </c>
      <c r="K4" s="3173"/>
      <c r="L4" s="3173"/>
      <c r="M4" s="3173" t="s">
        <v>29</v>
      </c>
      <c r="N4" s="3173"/>
      <c r="O4" s="3173"/>
      <c r="P4" s="2512" t="s">
        <v>103</v>
      </c>
      <c r="Q4" s="2512" t="s">
        <v>132</v>
      </c>
      <c r="R4" s="2512" t="s">
        <v>310</v>
      </c>
    </row>
    <row r="5" spans="1:22" ht="27.75" customHeight="1" x14ac:dyDescent="0.2">
      <c r="A5" s="2666"/>
      <c r="B5" s="2666"/>
      <c r="C5" s="2666"/>
      <c r="D5" s="3160" t="s">
        <v>98</v>
      </c>
      <c r="E5" s="3160"/>
      <c r="F5" s="3160"/>
      <c r="G5" s="3160" t="s">
        <v>99</v>
      </c>
      <c r="H5" s="3160"/>
      <c r="I5" s="3160"/>
      <c r="J5" s="3160" t="s">
        <v>100</v>
      </c>
      <c r="K5" s="3160"/>
      <c r="L5" s="3160"/>
      <c r="M5" s="3160" t="s">
        <v>101</v>
      </c>
      <c r="N5" s="3160"/>
      <c r="O5" s="3160"/>
      <c r="P5" s="2479"/>
      <c r="Q5" s="2479"/>
      <c r="R5" s="2479"/>
    </row>
    <row r="6" spans="1:22" ht="15.75" customHeight="1" x14ac:dyDescent="0.2">
      <c r="A6" s="2666"/>
      <c r="B6" s="2666"/>
      <c r="C6" s="2666"/>
      <c r="D6" s="600" t="s">
        <v>187</v>
      </c>
      <c r="E6" s="600" t="s">
        <v>203</v>
      </c>
      <c r="F6" s="600" t="s">
        <v>204</v>
      </c>
      <c r="G6" s="600" t="s">
        <v>187</v>
      </c>
      <c r="H6" s="600" t="s">
        <v>203</v>
      </c>
      <c r="I6" s="600" t="s">
        <v>204</v>
      </c>
      <c r="J6" s="600" t="s">
        <v>187</v>
      </c>
      <c r="K6" s="600" t="s">
        <v>203</v>
      </c>
      <c r="L6" s="600" t="s">
        <v>204</v>
      </c>
      <c r="M6" s="600" t="s">
        <v>187</v>
      </c>
      <c r="N6" s="600" t="s">
        <v>203</v>
      </c>
      <c r="O6" s="600" t="s">
        <v>204</v>
      </c>
      <c r="P6" s="2479"/>
      <c r="Q6" s="2479"/>
      <c r="R6" s="2479"/>
    </row>
    <row r="7" spans="1:22" ht="19.5" customHeight="1" thickBot="1" x14ac:dyDescent="0.25">
      <c r="A7" s="2992"/>
      <c r="B7" s="2992"/>
      <c r="C7" s="2992"/>
      <c r="D7" s="325" t="s">
        <v>188</v>
      </c>
      <c r="E7" s="325" t="s">
        <v>189</v>
      </c>
      <c r="F7" s="325" t="s">
        <v>190</v>
      </c>
      <c r="G7" s="325" t="s">
        <v>188</v>
      </c>
      <c r="H7" s="325" t="s">
        <v>189</v>
      </c>
      <c r="I7" s="325" t="s">
        <v>190</v>
      </c>
      <c r="J7" s="325" t="s">
        <v>188</v>
      </c>
      <c r="K7" s="325" t="s">
        <v>189</v>
      </c>
      <c r="L7" s="325" t="s">
        <v>190</v>
      </c>
      <c r="M7" s="325" t="s">
        <v>188</v>
      </c>
      <c r="N7" s="325" t="s">
        <v>189</v>
      </c>
      <c r="O7" s="325" t="s">
        <v>190</v>
      </c>
      <c r="P7" s="2513"/>
      <c r="Q7" s="2513"/>
      <c r="R7" s="2513"/>
    </row>
    <row r="8" spans="1:22" ht="45" customHeight="1" x14ac:dyDescent="0.2">
      <c r="A8" s="3156" t="s">
        <v>37</v>
      </c>
      <c r="B8" s="774" t="s">
        <v>430</v>
      </c>
      <c r="C8" s="720" t="s">
        <v>430</v>
      </c>
      <c r="D8" s="1776">
        <v>2</v>
      </c>
      <c r="E8" s="1776">
        <v>4</v>
      </c>
      <c r="F8" s="1776">
        <v>6</v>
      </c>
      <c r="G8" s="1776">
        <v>0</v>
      </c>
      <c r="H8" s="1776">
        <v>0</v>
      </c>
      <c r="I8" s="1776">
        <v>0</v>
      </c>
      <c r="J8" s="1776">
        <v>0</v>
      </c>
      <c r="K8" s="1776">
        <v>0</v>
      </c>
      <c r="L8" s="1776">
        <v>0</v>
      </c>
      <c r="M8" s="1776">
        <f>SUM(D8,G8,J8)</f>
        <v>2</v>
      </c>
      <c r="N8" s="1776">
        <f>SUM(E8,H8,K8)</f>
        <v>4</v>
      </c>
      <c r="O8" s="1776">
        <f>SUM(M8:N8)</f>
        <v>6</v>
      </c>
      <c r="P8" s="822" t="s">
        <v>1733</v>
      </c>
      <c r="Q8" s="822" t="s">
        <v>1733</v>
      </c>
      <c r="R8" s="2597" t="s">
        <v>134</v>
      </c>
      <c r="U8" s="343"/>
      <c r="V8" s="343"/>
    </row>
    <row r="9" spans="1:22" ht="19.5" customHeight="1" x14ac:dyDescent="0.2">
      <c r="A9" s="2676"/>
      <c r="B9" s="2318" t="s">
        <v>1487</v>
      </c>
      <c r="C9" s="2318" t="s">
        <v>665</v>
      </c>
      <c r="D9" s="1777">
        <v>0</v>
      </c>
      <c r="E9" s="1777">
        <v>0</v>
      </c>
      <c r="F9" s="1777">
        <v>0</v>
      </c>
      <c r="G9" s="1777">
        <v>3</v>
      </c>
      <c r="H9" s="1777">
        <v>5</v>
      </c>
      <c r="I9" s="1777">
        <v>8</v>
      </c>
      <c r="J9" s="1777">
        <v>0</v>
      </c>
      <c r="K9" s="1777">
        <v>0</v>
      </c>
      <c r="L9" s="1777">
        <v>0</v>
      </c>
      <c r="M9" s="1777">
        <f t="shared" ref="M9:N25" si="0">SUM(D9,G9,J9)</f>
        <v>3</v>
      </c>
      <c r="N9" s="1777">
        <f t="shared" si="0"/>
        <v>5</v>
      </c>
      <c r="O9" s="1777">
        <f t="shared" ref="O9:O25" si="1">SUM(M9:N9)</f>
        <v>8</v>
      </c>
      <c r="P9" s="723" t="s">
        <v>1734</v>
      </c>
      <c r="Q9" s="723" t="s">
        <v>1735</v>
      </c>
      <c r="R9" s="2502"/>
      <c r="U9" s="343"/>
      <c r="V9" s="343"/>
    </row>
    <row r="10" spans="1:22" ht="26.25" customHeight="1" x14ac:dyDescent="0.2">
      <c r="A10" s="2676"/>
      <c r="B10" s="2318" t="s">
        <v>476</v>
      </c>
      <c r="C10" s="2318" t="s">
        <v>476</v>
      </c>
      <c r="D10" s="1777">
        <v>0</v>
      </c>
      <c r="E10" s="1777">
        <v>0</v>
      </c>
      <c r="F10" s="1777">
        <v>0</v>
      </c>
      <c r="G10" s="1777">
        <v>2</v>
      </c>
      <c r="H10" s="1777">
        <v>10</v>
      </c>
      <c r="I10" s="1777">
        <v>12</v>
      </c>
      <c r="J10" s="1777">
        <v>0</v>
      </c>
      <c r="K10" s="1777">
        <v>0</v>
      </c>
      <c r="L10" s="1777">
        <v>0</v>
      </c>
      <c r="M10" s="1777">
        <f t="shared" si="0"/>
        <v>2</v>
      </c>
      <c r="N10" s="1777">
        <f t="shared" si="0"/>
        <v>10</v>
      </c>
      <c r="O10" s="1777">
        <f t="shared" si="1"/>
        <v>12</v>
      </c>
      <c r="P10" s="723" t="s">
        <v>1736</v>
      </c>
      <c r="Q10" s="723" t="s">
        <v>1736</v>
      </c>
      <c r="R10" s="2502"/>
      <c r="U10" s="343"/>
      <c r="V10" s="903"/>
    </row>
    <row r="11" spans="1:22" ht="33" customHeight="1" x14ac:dyDescent="0.2">
      <c r="A11" s="2676"/>
      <c r="B11" s="2318" t="s">
        <v>501</v>
      </c>
      <c r="C11" s="2318" t="s">
        <v>1618</v>
      </c>
      <c r="D11" s="1777">
        <v>2</v>
      </c>
      <c r="E11" s="1777">
        <v>0</v>
      </c>
      <c r="F11" s="1777">
        <v>2</v>
      </c>
      <c r="G11" s="1777">
        <v>0</v>
      </c>
      <c r="H11" s="1777">
        <v>0</v>
      </c>
      <c r="I11" s="1777">
        <v>0</v>
      </c>
      <c r="J11" s="1777">
        <v>0</v>
      </c>
      <c r="K11" s="1777">
        <v>0</v>
      </c>
      <c r="L11" s="1777">
        <v>0</v>
      </c>
      <c r="M11" s="1777">
        <f t="shared" si="0"/>
        <v>2</v>
      </c>
      <c r="N11" s="1777">
        <f t="shared" si="0"/>
        <v>0</v>
      </c>
      <c r="O11" s="1777">
        <f t="shared" si="1"/>
        <v>2</v>
      </c>
      <c r="P11" s="723" t="s">
        <v>1766</v>
      </c>
      <c r="Q11" s="723" t="s">
        <v>1767</v>
      </c>
      <c r="R11" s="2502"/>
      <c r="U11" s="343"/>
      <c r="V11" s="343"/>
    </row>
    <row r="12" spans="1:22" ht="21.75" customHeight="1" x14ac:dyDescent="0.2">
      <c r="A12" s="2676" t="s">
        <v>96</v>
      </c>
      <c r="B12" s="2676"/>
      <c r="C12" s="2676"/>
      <c r="D12" s="1777">
        <f t="shared" ref="D12:O12" si="2">SUM(D8:D11)</f>
        <v>4</v>
      </c>
      <c r="E12" s="1777">
        <f t="shared" si="2"/>
        <v>4</v>
      </c>
      <c r="F12" s="1777">
        <f t="shared" si="2"/>
        <v>8</v>
      </c>
      <c r="G12" s="1777">
        <f t="shared" si="2"/>
        <v>5</v>
      </c>
      <c r="H12" s="1777">
        <f t="shared" si="2"/>
        <v>15</v>
      </c>
      <c r="I12" s="1777">
        <f t="shared" si="2"/>
        <v>20</v>
      </c>
      <c r="J12" s="1777">
        <f t="shared" si="2"/>
        <v>0</v>
      </c>
      <c r="K12" s="1777">
        <f t="shared" si="2"/>
        <v>0</v>
      </c>
      <c r="L12" s="1777">
        <f t="shared" si="2"/>
        <v>0</v>
      </c>
      <c r="M12" s="1777">
        <f t="shared" si="2"/>
        <v>9</v>
      </c>
      <c r="N12" s="1777">
        <f t="shared" si="2"/>
        <v>19</v>
      </c>
      <c r="O12" s="1777">
        <f t="shared" si="2"/>
        <v>28</v>
      </c>
      <c r="P12" s="2502" t="s">
        <v>136</v>
      </c>
      <c r="Q12" s="2502"/>
      <c r="R12" s="2502"/>
      <c r="U12" s="592"/>
      <c r="V12" s="343"/>
    </row>
    <row r="13" spans="1:22" ht="21.75" customHeight="1" x14ac:dyDescent="0.2">
      <c r="A13" s="2682" t="s">
        <v>38</v>
      </c>
      <c r="B13" s="2682" t="s">
        <v>55</v>
      </c>
      <c r="C13" s="1447" t="s">
        <v>539</v>
      </c>
      <c r="D13" s="1777">
        <v>0</v>
      </c>
      <c r="E13" s="1777">
        <v>0</v>
      </c>
      <c r="F13" s="1777">
        <v>0</v>
      </c>
      <c r="G13" s="1777">
        <v>6</v>
      </c>
      <c r="H13" s="1777">
        <v>10</v>
      </c>
      <c r="I13" s="1777">
        <v>16</v>
      </c>
      <c r="J13" s="1777">
        <f t="shared" ref="J13:K13" si="3">SUM(J9:J12)</f>
        <v>0</v>
      </c>
      <c r="K13" s="1777">
        <f t="shared" si="3"/>
        <v>0</v>
      </c>
      <c r="L13" s="1777">
        <v>0</v>
      </c>
      <c r="M13" s="2308">
        <f>SUM(J13,G13,D13)</f>
        <v>6</v>
      </c>
      <c r="N13" s="2308">
        <f>SUM(K13,H13,E13)</f>
        <v>10</v>
      </c>
      <c r="O13" s="2308">
        <f>SUM(L13,I13,F13)</f>
        <v>16</v>
      </c>
      <c r="P13" s="1768" t="s">
        <v>133</v>
      </c>
      <c r="Q13" s="2882" t="s">
        <v>138</v>
      </c>
      <c r="R13" s="2882" t="s">
        <v>104</v>
      </c>
      <c r="U13" s="1427"/>
      <c r="V13" s="343"/>
    </row>
    <row r="14" spans="1:22" ht="30.75" customHeight="1" x14ac:dyDescent="0.2">
      <c r="A14" s="2666"/>
      <c r="B14" s="2666"/>
      <c r="C14" s="693" t="s">
        <v>1737</v>
      </c>
      <c r="D14" s="1777">
        <v>0</v>
      </c>
      <c r="E14" s="1777">
        <v>0</v>
      </c>
      <c r="F14" s="1777">
        <v>0</v>
      </c>
      <c r="G14" s="1777">
        <v>10</v>
      </c>
      <c r="H14" s="1777">
        <v>6</v>
      </c>
      <c r="I14" s="1777">
        <v>16</v>
      </c>
      <c r="J14" s="1777">
        <f t="shared" ref="J14:K14" si="4">SUM(J10:J13)</f>
        <v>0</v>
      </c>
      <c r="K14" s="1777">
        <f t="shared" si="4"/>
        <v>0</v>
      </c>
      <c r="L14" s="1777">
        <v>0</v>
      </c>
      <c r="M14" s="1777">
        <f t="shared" si="0"/>
        <v>10</v>
      </c>
      <c r="N14" s="1777">
        <f t="shared" si="0"/>
        <v>6</v>
      </c>
      <c r="O14" s="1777">
        <f t="shared" si="1"/>
        <v>16</v>
      </c>
      <c r="P14" s="723" t="s">
        <v>1628</v>
      </c>
      <c r="Q14" s="3298"/>
      <c r="R14" s="3298"/>
      <c r="U14" s="592"/>
      <c r="V14" s="343"/>
    </row>
    <row r="15" spans="1:22" ht="20.25" customHeight="1" x14ac:dyDescent="0.2">
      <c r="A15" s="2666"/>
      <c r="B15" s="2666"/>
      <c r="C15" s="693" t="s">
        <v>1317</v>
      </c>
      <c r="D15" s="1777">
        <v>0</v>
      </c>
      <c r="E15" s="1777">
        <v>0</v>
      </c>
      <c r="F15" s="1777">
        <v>0</v>
      </c>
      <c r="G15" s="1777">
        <v>4</v>
      </c>
      <c r="H15" s="1777">
        <v>1</v>
      </c>
      <c r="I15" s="1777">
        <v>5</v>
      </c>
      <c r="J15" s="1777">
        <f t="shared" ref="J15:K15" si="5">SUM(J11:J14)</f>
        <v>0</v>
      </c>
      <c r="K15" s="1777">
        <f t="shared" si="5"/>
        <v>0</v>
      </c>
      <c r="L15" s="1777">
        <v>0</v>
      </c>
      <c r="M15" s="1777">
        <f t="shared" si="0"/>
        <v>4</v>
      </c>
      <c r="N15" s="1777">
        <f t="shared" si="0"/>
        <v>1</v>
      </c>
      <c r="O15" s="1777">
        <f t="shared" si="1"/>
        <v>5</v>
      </c>
      <c r="P15" s="723" t="s">
        <v>1739</v>
      </c>
      <c r="Q15" s="3298"/>
      <c r="R15" s="3298"/>
      <c r="U15" s="343"/>
      <c r="V15" s="343"/>
    </row>
    <row r="16" spans="1:22" ht="30.75" customHeight="1" x14ac:dyDescent="0.2">
      <c r="A16" s="2666"/>
      <c r="B16" s="2666"/>
      <c r="C16" s="693" t="s">
        <v>1301</v>
      </c>
      <c r="D16" s="1777">
        <v>0</v>
      </c>
      <c r="E16" s="1777">
        <v>0</v>
      </c>
      <c r="F16" s="1777">
        <v>0</v>
      </c>
      <c r="G16" s="1777">
        <v>0</v>
      </c>
      <c r="H16" s="1777">
        <v>8</v>
      </c>
      <c r="I16" s="1777">
        <v>8</v>
      </c>
      <c r="J16" s="1777">
        <f t="shared" ref="J16:K16" si="6">SUM(J12:J15)</f>
        <v>0</v>
      </c>
      <c r="K16" s="1777">
        <f t="shared" si="6"/>
        <v>0</v>
      </c>
      <c r="L16" s="1777">
        <v>0</v>
      </c>
      <c r="M16" s="1777">
        <f t="shared" si="0"/>
        <v>0</v>
      </c>
      <c r="N16" s="1777">
        <f t="shared" si="0"/>
        <v>8</v>
      </c>
      <c r="O16" s="1777">
        <f t="shared" si="1"/>
        <v>8</v>
      </c>
      <c r="P16" s="1814" t="s">
        <v>1740</v>
      </c>
      <c r="Q16" s="3298"/>
      <c r="R16" s="3298"/>
    </row>
    <row r="17" spans="1:18" ht="30" customHeight="1" x14ac:dyDescent="0.2">
      <c r="A17" s="2666"/>
      <c r="B17" s="3158"/>
      <c r="C17" s="693" t="s">
        <v>1741</v>
      </c>
      <c r="D17" s="1777">
        <v>0</v>
      </c>
      <c r="E17" s="1777">
        <v>0</v>
      </c>
      <c r="F17" s="1777">
        <v>0</v>
      </c>
      <c r="G17" s="1777">
        <v>5</v>
      </c>
      <c r="H17" s="1777">
        <v>3</v>
      </c>
      <c r="I17" s="1777">
        <v>8</v>
      </c>
      <c r="J17" s="1777">
        <f t="shared" ref="J17:K17" si="7">SUM(J13:J16)</f>
        <v>0</v>
      </c>
      <c r="K17" s="1777">
        <f t="shared" si="7"/>
        <v>0</v>
      </c>
      <c r="L17" s="1777">
        <v>0</v>
      </c>
      <c r="M17" s="1777">
        <f t="shared" si="0"/>
        <v>5</v>
      </c>
      <c r="N17" s="1777">
        <f t="shared" si="0"/>
        <v>3</v>
      </c>
      <c r="O17" s="1777">
        <f t="shared" si="1"/>
        <v>8</v>
      </c>
      <c r="P17" s="723" t="s">
        <v>1742</v>
      </c>
      <c r="Q17" s="2883"/>
      <c r="R17" s="3298"/>
    </row>
    <row r="18" spans="1:18" ht="20.25" customHeight="1" x14ac:dyDescent="0.2">
      <c r="A18" s="2666"/>
      <c r="B18" s="2676" t="s">
        <v>49</v>
      </c>
      <c r="C18" s="2676"/>
      <c r="D18" s="1777">
        <f>SUM(D13:D17)</f>
        <v>0</v>
      </c>
      <c r="E18" s="1777">
        <f t="shared" ref="E18:L18" si="8">SUM(E13:E17)</f>
        <v>0</v>
      </c>
      <c r="F18" s="1777">
        <f t="shared" si="8"/>
        <v>0</v>
      </c>
      <c r="G18" s="1777">
        <f t="shared" si="8"/>
        <v>25</v>
      </c>
      <c r="H18" s="1777">
        <f t="shared" si="8"/>
        <v>28</v>
      </c>
      <c r="I18" s="1777">
        <f t="shared" si="8"/>
        <v>53</v>
      </c>
      <c r="J18" s="1777">
        <f t="shared" si="8"/>
        <v>0</v>
      </c>
      <c r="K18" s="1777">
        <f t="shared" si="8"/>
        <v>0</v>
      </c>
      <c r="L18" s="1777">
        <f t="shared" si="8"/>
        <v>0</v>
      </c>
      <c r="M18" s="1777">
        <f t="shared" ref="M18" si="9">SUM(D18,G18,J18)</f>
        <v>25</v>
      </c>
      <c r="N18" s="1777">
        <f t="shared" ref="N18" si="10">SUM(E18,H18,K18)</f>
        <v>28</v>
      </c>
      <c r="O18" s="1777">
        <f t="shared" ref="O18" si="11">SUM(M18:N18)</f>
        <v>53</v>
      </c>
      <c r="P18" s="3092" t="s">
        <v>139</v>
      </c>
      <c r="Q18" s="3092"/>
      <c r="R18" s="3298"/>
    </row>
    <row r="19" spans="1:18" ht="25.5" x14ac:dyDescent="0.2">
      <c r="A19" s="3158"/>
      <c r="B19" s="598" t="s">
        <v>56</v>
      </c>
      <c r="C19" s="693" t="s">
        <v>760</v>
      </c>
      <c r="D19" s="1777">
        <f>SUM(D14:D18)</f>
        <v>0</v>
      </c>
      <c r="E19" s="1777">
        <f t="shared" ref="E19" si="12">SUM(E14:E18)</f>
        <v>0</v>
      </c>
      <c r="F19" s="1777">
        <v>0</v>
      </c>
      <c r="G19" s="1777">
        <v>9</v>
      </c>
      <c r="H19" s="1777">
        <v>6</v>
      </c>
      <c r="I19" s="1777">
        <v>15</v>
      </c>
      <c r="J19" s="1777">
        <f t="shared" ref="J19" si="13">SUM(J14:J18)</f>
        <v>0</v>
      </c>
      <c r="K19" s="1777">
        <f t="shared" ref="K19" si="14">SUM(K14:K18)</f>
        <v>0</v>
      </c>
      <c r="L19" s="1777">
        <v>0</v>
      </c>
      <c r="M19" s="1777">
        <f t="shared" si="0"/>
        <v>9</v>
      </c>
      <c r="N19" s="1777">
        <f t="shared" si="0"/>
        <v>6</v>
      </c>
      <c r="O19" s="1777">
        <f t="shared" si="1"/>
        <v>15</v>
      </c>
      <c r="P19" s="252" t="s">
        <v>1631</v>
      </c>
      <c r="Q19" s="611" t="s">
        <v>759</v>
      </c>
      <c r="R19" s="2883"/>
    </row>
    <row r="20" spans="1:18" ht="19.5" customHeight="1" x14ac:dyDescent="0.2">
      <c r="A20" s="2676" t="s">
        <v>96</v>
      </c>
      <c r="B20" s="2676"/>
      <c r="C20" s="2676"/>
      <c r="D20" s="1777">
        <f>SUM(D18:D19)</f>
        <v>0</v>
      </c>
      <c r="E20" s="1777">
        <f t="shared" ref="E20:L22" si="15">SUM(E18:E19)</f>
        <v>0</v>
      </c>
      <c r="F20" s="1777">
        <f t="shared" si="15"/>
        <v>0</v>
      </c>
      <c r="G20" s="1777">
        <f t="shared" si="15"/>
        <v>34</v>
      </c>
      <c r="H20" s="1777">
        <f t="shared" si="15"/>
        <v>34</v>
      </c>
      <c r="I20" s="1777">
        <f t="shared" si="15"/>
        <v>68</v>
      </c>
      <c r="J20" s="1777">
        <f t="shared" si="15"/>
        <v>0</v>
      </c>
      <c r="K20" s="1777">
        <f t="shared" si="15"/>
        <v>0</v>
      </c>
      <c r="L20" s="1777">
        <f t="shared" si="15"/>
        <v>0</v>
      </c>
      <c r="M20" s="1777">
        <f t="shared" ref="M20:O20" si="16">SUM(M19,M18)</f>
        <v>34</v>
      </c>
      <c r="N20" s="1777">
        <f t="shared" si="16"/>
        <v>34</v>
      </c>
      <c r="O20" s="1777">
        <f t="shared" si="16"/>
        <v>68</v>
      </c>
      <c r="P20" s="2502" t="s">
        <v>136</v>
      </c>
      <c r="Q20" s="2502"/>
      <c r="R20" s="2502"/>
    </row>
    <row r="21" spans="1:18" ht="27.75" customHeight="1" x14ac:dyDescent="0.25">
      <c r="A21" s="2676" t="s">
        <v>39</v>
      </c>
      <c r="B21" s="718" t="s">
        <v>1743</v>
      </c>
      <c r="C21" s="904"/>
      <c r="D21" s="1777">
        <v>2</v>
      </c>
      <c r="E21" s="1777">
        <f t="shared" si="15"/>
        <v>0</v>
      </c>
      <c r="F21" s="1777">
        <v>2</v>
      </c>
      <c r="G21" s="1777">
        <v>18</v>
      </c>
      <c r="H21" s="1777">
        <v>16</v>
      </c>
      <c r="I21" s="1777">
        <v>34</v>
      </c>
      <c r="J21" s="1777">
        <v>1</v>
      </c>
      <c r="K21" s="1777">
        <v>1</v>
      </c>
      <c r="L21" s="1777">
        <v>2</v>
      </c>
      <c r="M21" s="1777">
        <f t="shared" si="0"/>
        <v>21</v>
      </c>
      <c r="N21" s="1777">
        <f t="shared" si="0"/>
        <v>17</v>
      </c>
      <c r="O21" s="1777">
        <f t="shared" si="1"/>
        <v>38</v>
      </c>
      <c r="P21" s="2622" t="s">
        <v>268</v>
      </c>
      <c r="Q21" s="2622"/>
      <c r="R21" s="2502" t="s">
        <v>129</v>
      </c>
    </row>
    <row r="22" spans="1:18" ht="21.75" customHeight="1" x14ac:dyDescent="0.25">
      <c r="A22" s="2676"/>
      <c r="B22" s="718" t="s">
        <v>1744</v>
      </c>
      <c r="C22" s="904"/>
      <c r="D22" s="1777">
        <v>0</v>
      </c>
      <c r="E22" s="1777">
        <f t="shared" si="15"/>
        <v>0</v>
      </c>
      <c r="F22" s="1777">
        <v>0</v>
      </c>
      <c r="G22" s="1777">
        <v>16</v>
      </c>
      <c r="H22" s="1777">
        <v>17</v>
      </c>
      <c r="I22" s="1777">
        <v>33</v>
      </c>
      <c r="J22" s="1777">
        <v>0</v>
      </c>
      <c r="K22" s="1777">
        <v>0</v>
      </c>
      <c r="L22" s="1777">
        <v>0</v>
      </c>
      <c r="M22" s="1777">
        <f t="shared" si="0"/>
        <v>16</v>
      </c>
      <c r="N22" s="1777">
        <f t="shared" si="0"/>
        <v>17</v>
      </c>
      <c r="O22" s="1777">
        <f t="shared" si="1"/>
        <v>33</v>
      </c>
      <c r="P22" s="386"/>
      <c r="Q22" s="386" t="s">
        <v>493</v>
      </c>
      <c r="R22" s="2502"/>
    </row>
    <row r="23" spans="1:18" ht="20.25" customHeight="1" x14ac:dyDescent="0.2">
      <c r="A23" s="2676" t="s">
        <v>96</v>
      </c>
      <c r="B23" s="2676"/>
      <c r="C23" s="2676"/>
      <c r="D23" s="1777">
        <f>SUM(D21:D22)</f>
        <v>2</v>
      </c>
      <c r="E23" s="1777">
        <f t="shared" ref="E23:O23" si="17">SUM(E21:E22)</f>
        <v>0</v>
      </c>
      <c r="F23" s="1777">
        <f t="shared" si="17"/>
        <v>2</v>
      </c>
      <c r="G23" s="1777">
        <f t="shared" si="17"/>
        <v>34</v>
      </c>
      <c r="H23" s="1777">
        <f t="shared" si="17"/>
        <v>33</v>
      </c>
      <c r="I23" s="1777">
        <f t="shared" si="17"/>
        <v>67</v>
      </c>
      <c r="J23" s="1777">
        <f t="shared" si="17"/>
        <v>1</v>
      </c>
      <c r="K23" s="1777">
        <f t="shared" si="17"/>
        <v>1</v>
      </c>
      <c r="L23" s="1777">
        <f t="shared" si="17"/>
        <v>2</v>
      </c>
      <c r="M23" s="1777">
        <f t="shared" si="17"/>
        <v>37</v>
      </c>
      <c r="N23" s="1777">
        <f t="shared" si="17"/>
        <v>34</v>
      </c>
      <c r="O23" s="1777">
        <f t="shared" si="17"/>
        <v>71</v>
      </c>
      <c r="P23" s="2502" t="s">
        <v>136</v>
      </c>
      <c r="Q23" s="2502"/>
      <c r="R23" s="2502"/>
    </row>
    <row r="24" spans="1:18" ht="31.5" customHeight="1" x14ac:dyDescent="0.25">
      <c r="A24" s="2676" t="s">
        <v>61</v>
      </c>
      <c r="B24" s="718" t="s">
        <v>806</v>
      </c>
      <c r="C24" s="904"/>
      <c r="D24" s="1777">
        <v>0</v>
      </c>
      <c r="E24" s="1777">
        <v>0</v>
      </c>
      <c r="F24" s="1777">
        <v>0</v>
      </c>
      <c r="G24" s="1777">
        <v>6</v>
      </c>
      <c r="H24" s="1777">
        <v>7</v>
      </c>
      <c r="I24" s="1777">
        <v>13</v>
      </c>
      <c r="J24" s="1777">
        <v>0</v>
      </c>
      <c r="K24" s="1777">
        <v>0</v>
      </c>
      <c r="L24" s="1777">
        <v>0</v>
      </c>
      <c r="M24" s="1777">
        <f t="shared" si="0"/>
        <v>6</v>
      </c>
      <c r="N24" s="1777">
        <f t="shared" si="0"/>
        <v>7</v>
      </c>
      <c r="O24" s="1777">
        <f t="shared" si="1"/>
        <v>13</v>
      </c>
      <c r="P24" s="386"/>
      <c r="Q24" s="723" t="s">
        <v>1745</v>
      </c>
      <c r="R24" s="2502" t="s">
        <v>142</v>
      </c>
    </row>
    <row r="25" spans="1:18" ht="21.75" customHeight="1" x14ac:dyDescent="0.25">
      <c r="A25" s="2676"/>
      <c r="B25" s="718" t="s">
        <v>822</v>
      </c>
      <c r="C25" s="904"/>
      <c r="D25" s="1777">
        <v>0</v>
      </c>
      <c r="E25" s="1777">
        <v>0</v>
      </c>
      <c r="F25" s="1777">
        <v>0</v>
      </c>
      <c r="G25" s="1777">
        <v>3</v>
      </c>
      <c r="H25" s="1777">
        <v>4</v>
      </c>
      <c r="I25" s="1777">
        <v>7</v>
      </c>
      <c r="J25" s="1777">
        <v>0</v>
      </c>
      <c r="K25" s="1777">
        <v>0</v>
      </c>
      <c r="L25" s="1777">
        <v>0</v>
      </c>
      <c r="M25" s="1777">
        <f t="shared" si="0"/>
        <v>3</v>
      </c>
      <c r="N25" s="1777">
        <f t="shared" si="0"/>
        <v>4</v>
      </c>
      <c r="O25" s="1777">
        <f t="shared" si="1"/>
        <v>7</v>
      </c>
      <c r="P25" s="386"/>
      <c r="Q25" s="723" t="s">
        <v>1746</v>
      </c>
      <c r="R25" s="2502"/>
    </row>
    <row r="26" spans="1:18" ht="22.5" customHeight="1" thickBot="1" x14ac:dyDescent="0.3">
      <c r="A26" s="3297" t="s">
        <v>96</v>
      </c>
      <c r="B26" s="3297"/>
      <c r="C26" s="3297"/>
      <c r="D26" s="1775">
        <f>SUM(D24:D25)</f>
        <v>0</v>
      </c>
      <c r="E26" s="1775">
        <f t="shared" ref="E26:O26" si="18">SUM(E24:E25)</f>
        <v>0</v>
      </c>
      <c r="F26" s="1775">
        <f t="shared" si="18"/>
        <v>0</v>
      </c>
      <c r="G26" s="1775">
        <f t="shared" si="18"/>
        <v>9</v>
      </c>
      <c r="H26" s="1775">
        <f t="shared" si="18"/>
        <v>11</v>
      </c>
      <c r="I26" s="1775">
        <f t="shared" si="18"/>
        <v>20</v>
      </c>
      <c r="J26" s="1775">
        <f t="shared" si="18"/>
        <v>0</v>
      </c>
      <c r="K26" s="1775">
        <f t="shared" si="18"/>
        <v>0</v>
      </c>
      <c r="L26" s="1775">
        <f t="shared" si="18"/>
        <v>0</v>
      </c>
      <c r="M26" s="1775">
        <f t="shared" si="18"/>
        <v>9</v>
      </c>
      <c r="N26" s="1775">
        <f t="shared" si="18"/>
        <v>11</v>
      </c>
      <c r="O26" s="1775">
        <f t="shared" si="18"/>
        <v>20</v>
      </c>
      <c r="P26" s="2609" t="s">
        <v>136</v>
      </c>
      <c r="Q26" s="2609"/>
      <c r="R26" s="2609"/>
    </row>
    <row r="27" spans="1:18" ht="22.5" customHeight="1" thickTop="1" x14ac:dyDescent="0.25">
      <c r="A27" s="905"/>
      <c r="B27" s="905"/>
      <c r="C27" s="905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589"/>
      <c r="Q27" s="589"/>
      <c r="R27" s="589"/>
    </row>
    <row r="28" spans="1:18" ht="22.5" customHeight="1" thickBot="1" x14ac:dyDescent="0.3">
      <c r="A28" s="3284" t="s">
        <v>2892</v>
      </c>
      <c r="B28" s="3284"/>
      <c r="C28" s="1087"/>
      <c r="D28" s="878"/>
      <c r="E28" s="878"/>
      <c r="F28" s="878"/>
      <c r="G28" s="878"/>
      <c r="H28" s="878"/>
      <c r="I28" s="878"/>
      <c r="J28" s="878"/>
      <c r="K28" s="878"/>
      <c r="L28" s="878"/>
      <c r="M28" s="878"/>
      <c r="N28" s="878"/>
      <c r="O28" s="878"/>
      <c r="P28" s="1089"/>
      <c r="Q28" s="3285" t="s">
        <v>2893</v>
      </c>
      <c r="R28" s="3285"/>
    </row>
    <row r="29" spans="1:18" ht="22.5" customHeight="1" thickTop="1" x14ac:dyDescent="0.25">
      <c r="A29" s="3184" t="s">
        <v>47</v>
      </c>
      <c r="B29" s="3184" t="s">
        <v>90</v>
      </c>
      <c r="C29" s="3184" t="s">
        <v>48</v>
      </c>
      <c r="D29" s="3173" t="s">
        <v>36</v>
      </c>
      <c r="E29" s="3173"/>
      <c r="F29" s="3173"/>
      <c r="G29" s="3173" t="s">
        <v>2</v>
      </c>
      <c r="H29" s="3173"/>
      <c r="I29" s="3173"/>
      <c r="J29" s="3173" t="s">
        <v>3</v>
      </c>
      <c r="K29" s="3173"/>
      <c r="L29" s="3173"/>
      <c r="M29" s="3173" t="s">
        <v>29</v>
      </c>
      <c r="N29" s="3173"/>
      <c r="O29" s="3173"/>
      <c r="P29" s="2512" t="s">
        <v>103</v>
      </c>
      <c r="Q29" s="2512" t="s">
        <v>132</v>
      </c>
      <c r="R29" s="2512" t="s">
        <v>310</v>
      </c>
    </row>
    <row r="30" spans="1:18" ht="22.5" customHeight="1" x14ac:dyDescent="0.2">
      <c r="A30" s="2666"/>
      <c r="B30" s="2666"/>
      <c r="C30" s="2666"/>
      <c r="D30" s="3160" t="s">
        <v>98</v>
      </c>
      <c r="E30" s="3160"/>
      <c r="F30" s="3160"/>
      <c r="G30" s="3160" t="s">
        <v>99</v>
      </c>
      <c r="H30" s="3160"/>
      <c r="I30" s="3160"/>
      <c r="J30" s="3160" t="s">
        <v>100</v>
      </c>
      <c r="K30" s="3160"/>
      <c r="L30" s="3160"/>
      <c r="M30" s="3160" t="s">
        <v>101</v>
      </c>
      <c r="N30" s="3160"/>
      <c r="O30" s="3160"/>
      <c r="P30" s="2479"/>
      <c r="Q30" s="2479"/>
      <c r="R30" s="2479"/>
    </row>
    <row r="31" spans="1:18" ht="16.5" customHeight="1" x14ac:dyDescent="0.2">
      <c r="A31" s="2666"/>
      <c r="B31" s="2666"/>
      <c r="C31" s="2666"/>
      <c r="D31" s="600" t="s">
        <v>187</v>
      </c>
      <c r="E31" s="600" t="s">
        <v>203</v>
      </c>
      <c r="F31" s="600" t="s">
        <v>204</v>
      </c>
      <c r="G31" s="600" t="s">
        <v>187</v>
      </c>
      <c r="H31" s="600" t="s">
        <v>203</v>
      </c>
      <c r="I31" s="600" t="s">
        <v>204</v>
      </c>
      <c r="J31" s="600" t="s">
        <v>187</v>
      </c>
      <c r="K31" s="600" t="s">
        <v>203</v>
      </c>
      <c r="L31" s="600" t="s">
        <v>204</v>
      </c>
      <c r="M31" s="600" t="s">
        <v>187</v>
      </c>
      <c r="N31" s="600" t="s">
        <v>203</v>
      </c>
      <c r="O31" s="600" t="s">
        <v>204</v>
      </c>
      <c r="P31" s="2479"/>
      <c r="Q31" s="2479"/>
      <c r="R31" s="2479"/>
    </row>
    <row r="32" spans="1:18" ht="22.5" customHeight="1" thickBot="1" x14ac:dyDescent="0.25">
      <c r="A32" s="2666"/>
      <c r="B32" s="2666"/>
      <c r="C32" s="2666"/>
      <c r="D32" s="582" t="s">
        <v>188</v>
      </c>
      <c r="E32" s="582" t="s">
        <v>189</v>
      </c>
      <c r="F32" s="582" t="s">
        <v>190</v>
      </c>
      <c r="G32" s="582" t="s">
        <v>188</v>
      </c>
      <c r="H32" s="582" t="s">
        <v>189</v>
      </c>
      <c r="I32" s="582" t="s">
        <v>190</v>
      </c>
      <c r="J32" s="582" t="s">
        <v>188</v>
      </c>
      <c r="K32" s="582" t="s">
        <v>189</v>
      </c>
      <c r="L32" s="582" t="s">
        <v>190</v>
      </c>
      <c r="M32" s="582" t="s">
        <v>188</v>
      </c>
      <c r="N32" s="582" t="s">
        <v>189</v>
      </c>
      <c r="O32" s="582" t="s">
        <v>190</v>
      </c>
      <c r="P32" s="2479"/>
      <c r="Q32" s="2479"/>
      <c r="R32" s="2479"/>
    </row>
    <row r="33" spans="1:18" ht="30.75" customHeight="1" x14ac:dyDescent="0.2">
      <c r="A33" s="3156" t="s">
        <v>46</v>
      </c>
      <c r="B33" s="720" t="s">
        <v>64</v>
      </c>
      <c r="C33" s="720" t="s">
        <v>1747</v>
      </c>
      <c r="D33" s="1776">
        <v>0</v>
      </c>
      <c r="E33" s="1776">
        <v>0</v>
      </c>
      <c r="F33" s="1776">
        <v>0</v>
      </c>
      <c r="G33" s="1776">
        <v>16</v>
      </c>
      <c r="H33" s="1776">
        <v>19</v>
      </c>
      <c r="I33" s="1776">
        <v>35</v>
      </c>
      <c r="J33" s="1776">
        <v>11</v>
      </c>
      <c r="K33" s="1776">
        <v>3</v>
      </c>
      <c r="L33" s="1776">
        <v>14</v>
      </c>
      <c r="M33" s="1776">
        <f>SUM(D33,G33,J33)</f>
        <v>27</v>
      </c>
      <c r="N33" s="1776">
        <f>SUM(E33,H33,K33)</f>
        <v>22</v>
      </c>
      <c r="O33" s="1776">
        <f>SUM(M33:N33)</f>
        <v>49</v>
      </c>
      <c r="P33" s="873" t="s">
        <v>1748</v>
      </c>
      <c r="Q33" s="873" t="s">
        <v>145</v>
      </c>
      <c r="R33" s="2597" t="s">
        <v>131</v>
      </c>
    </row>
    <row r="34" spans="1:18" ht="21" customHeight="1" x14ac:dyDescent="0.2">
      <c r="A34" s="2676"/>
      <c r="B34" s="718" t="s">
        <v>63</v>
      </c>
      <c r="C34" s="718" t="s">
        <v>1749</v>
      </c>
      <c r="D34" s="1777">
        <v>0</v>
      </c>
      <c r="E34" s="1777">
        <v>0</v>
      </c>
      <c r="F34" s="1777">
        <v>0</v>
      </c>
      <c r="G34" s="1777">
        <v>11</v>
      </c>
      <c r="H34" s="1777">
        <v>27</v>
      </c>
      <c r="I34" s="1777">
        <v>38</v>
      </c>
      <c r="J34" s="1777">
        <v>0</v>
      </c>
      <c r="K34" s="1777">
        <v>0</v>
      </c>
      <c r="L34" s="1777">
        <v>0</v>
      </c>
      <c r="M34" s="1777">
        <f t="shared" ref="M34:N53" si="19">SUM(D34,G34,J34)</f>
        <v>11</v>
      </c>
      <c r="N34" s="1777">
        <f t="shared" si="19"/>
        <v>27</v>
      </c>
      <c r="O34" s="1777">
        <f t="shared" ref="O34:O53" si="20">SUM(M34:N34)</f>
        <v>38</v>
      </c>
      <c r="P34" s="1814" t="s">
        <v>144</v>
      </c>
      <c r="Q34" s="1814" t="s">
        <v>144</v>
      </c>
      <c r="R34" s="2502"/>
    </row>
    <row r="35" spans="1:18" ht="27" customHeight="1" x14ac:dyDescent="0.2">
      <c r="A35" s="2676"/>
      <c r="B35" s="718" t="s">
        <v>62</v>
      </c>
      <c r="C35" s="718" t="s">
        <v>476</v>
      </c>
      <c r="D35" s="1777">
        <v>0</v>
      </c>
      <c r="E35" s="1777">
        <v>0</v>
      </c>
      <c r="F35" s="1777">
        <v>0</v>
      </c>
      <c r="G35" s="1777">
        <v>5</v>
      </c>
      <c r="H35" s="1777">
        <v>43</v>
      </c>
      <c r="I35" s="1777">
        <v>48</v>
      </c>
      <c r="J35" s="1777">
        <v>0</v>
      </c>
      <c r="K35" s="1777">
        <v>0</v>
      </c>
      <c r="L35" s="1777">
        <v>0</v>
      </c>
      <c r="M35" s="1777">
        <f t="shared" si="19"/>
        <v>5</v>
      </c>
      <c r="N35" s="1777">
        <f t="shared" si="19"/>
        <v>43</v>
      </c>
      <c r="O35" s="1777">
        <f t="shared" si="20"/>
        <v>48</v>
      </c>
      <c r="P35" s="1814" t="s">
        <v>477</v>
      </c>
      <c r="Q35" s="1814" t="s">
        <v>1750</v>
      </c>
      <c r="R35" s="2502"/>
    </row>
    <row r="36" spans="1:18" ht="28.5" customHeight="1" x14ac:dyDescent="0.2">
      <c r="A36" s="2676"/>
      <c r="B36" s="718" t="s">
        <v>1751</v>
      </c>
      <c r="C36" s="718" t="s">
        <v>66</v>
      </c>
      <c r="D36" s="1777">
        <v>0</v>
      </c>
      <c r="E36" s="1777">
        <v>0</v>
      </c>
      <c r="F36" s="1777">
        <v>0</v>
      </c>
      <c r="G36" s="1777">
        <v>15</v>
      </c>
      <c r="H36" s="1777">
        <v>27</v>
      </c>
      <c r="I36" s="1777">
        <v>42</v>
      </c>
      <c r="J36" s="1777">
        <v>0</v>
      </c>
      <c r="K36" s="1777">
        <v>0</v>
      </c>
      <c r="L36" s="1777">
        <v>0</v>
      </c>
      <c r="M36" s="1777">
        <f t="shared" si="19"/>
        <v>15</v>
      </c>
      <c r="N36" s="1777">
        <f t="shared" si="19"/>
        <v>27</v>
      </c>
      <c r="O36" s="1777">
        <f t="shared" si="20"/>
        <v>42</v>
      </c>
      <c r="P36" s="1814" t="s">
        <v>1706</v>
      </c>
      <c r="Q36" s="1814" t="s">
        <v>1752</v>
      </c>
      <c r="R36" s="2502"/>
    </row>
    <row r="37" spans="1:18" ht="20.25" customHeight="1" x14ac:dyDescent="0.2">
      <c r="A37" s="2676" t="s">
        <v>96</v>
      </c>
      <c r="B37" s="2676"/>
      <c r="C37" s="2676"/>
      <c r="D37" s="1777">
        <f>SUM(D33:D36)</f>
        <v>0</v>
      </c>
      <c r="E37" s="1777">
        <f t="shared" ref="E37:O37" si="21">SUM(E33:E36)</f>
        <v>0</v>
      </c>
      <c r="F37" s="1777">
        <f t="shared" si="21"/>
        <v>0</v>
      </c>
      <c r="G37" s="1777">
        <f t="shared" si="21"/>
        <v>47</v>
      </c>
      <c r="H37" s="1777">
        <f t="shared" si="21"/>
        <v>116</v>
      </c>
      <c r="I37" s="1777">
        <f t="shared" si="21"/>
        <v>163</v>
      </c>
      <c r="J37" s="1777">
        <f t="shared" si="21"/>
        <v>11</v>
      </c>
      <c r="K37" s="1777">
        <f t="shared" si="21"/>
        <v>3</v>
      </c>
      <c r="L37" s="1777">
        <f t="shared" si="21"/>
        <v>14</v>
      </c>
      <c r="M37" s="1777">
        <f t="shared" si="21"/>
        <v>58</v>
      </c>
      <c r="N37" s="1777">
        <f t="shared" si="21"/>
        <v>119</v>
      </c>
      <c r="O37" s="1777">
        <f t="shared" si="21"/>
        <v>177</v>
      </c>
      <c r="P37" s="2502" t="s">
        <v>136</v>
      </c>
      <c r="Q37" s="2502"/>
      <c r="R37" s="2502"/>
    </row>
    <row r="38" spans="1:18" ht="24.75" customHeight="1" x14ac:dyDescent="0.2">
      <c r="A38" s="2676" t="s">
        <v>223</v>
      </c>
      <c r="B38" s="2676" t="s">
        <v>75</v>
      </c>
      <c r="C38" s="718" t="s">
        <v>75</v>
      </c>
      <c r="D38" s="1777">
        <f t="shared" ref="D38:E38" si="22">SUM(D34:D37)</f>
        <v>0</v>
      </c>
      <c r="E38" s="1777">
        <f t="shared" si="22"/>
        <v>0</v>
      </c>
      <c r="F38" s="1777">
        <v>0</v>
      </c>
      <c r="G38" s="1777">
        <v>15</v>
      </c>
      <c r="H38" s="1777">
        <v>14</v>
      </c>
      <c r="I38" s="1777">
        <v>29</v>
      </c>
      <c r="J38" s="1777">
        <v>12</v>
      </c>
      <c r="K38" s="1777">
        <v>11</v>
      </c>
      <c r="L38" s="1777">
        <v>23</v>
      </c>
      <c r="M38" s="1777">
        <f t="shared" si="19"/>
        <v>27</v>
      </c>
      <c r="N38" s="1777">
        <f t="shared" si="19"/>
        <v>25</v>
      </c>
      <c r="O38" s="1777">
        <f t="shared" si="20"/>
        <v>52</v>
      </c>
      <c r="P38" s="386" t="s">
        <v>151</v>
      </c>
      <c r="Q38" s="2502" t="s">
        <v>151</v>
      </c>
      <c r="R38" s="2502" t="s">
        <v>584</v>
      </c>
    </row>
    <row r="39" spans="1:18" s="701" customFormat="1" ht="19.5" customHeight="1" x14ac:dyDescent="0.2">
      <c r="A39" s="2676"/>
      <c r="B39" s="2676"/>
      <c r="C39" s="718" t="s">
        <v>76</v>
      </c>
      <c r="D39" s="1777">
        <f t="shared" ref="D39:E39" si="23">SUM(D35:D38)</f>
        <v>0</v>
      </c>
      <c r="E39" s="1777">
        <f t="shared" si="23"/>
        <v>0</v>
      </c>
      <c r="F39" s="1777">
        <v>0</v>
      </c>
      <c r="G39" s="1777">
        <v>7</v>
      </c>
      <c r="H39" s="1777">
        <v>17</v>
      </c>
      <c r="I39" s="1777">
        <v>24</v>
      </c>
      <c r="J39" s="1777">
        <v>11</v>
      </c>
      <c r="K39" s="1777">
        <v>11</v>
      </c>
      <c r="L39" s="1777">
        <v>22</v>
      </c>
      <c r="M39" s="1777">
        <f t="shared" si="19"/>
        <v>18</v>
      </c>
      <c r="N39" s="1777">
        <f t="shared" si="19"/>
        <v>28</v>
      </c>
      <c r="O39" s="1777">
        <f t="shared" si="20"/>
        <v>46</v>
      </c>
      <c r="P39" s="856" t="s">
        <v>165</v>
      </c>
      <c r="Q39" s="2502"/>
      <c r="R39" s="2502"/>
    </row>
    <row r="40" spans="1:18" s="701" customFormat="1" ht="20.25" customHeight="1" x14ac:dyDescent="0.2">
      <c r="A40" s="2676"/>
      <c r="B40" s="2676" t="s">
        <v>49</v>
      </c>
      <c r="C40" s="2676"/>
      <c r="D40" s="1777">
        <f t="shared" ref="D40:E40" si="24">SUM(D36:D39)</f>
        <v>0</v>
      </c>
      <c r="E40" s="1777">
        <f t="shared" si="24"/>
        <v>0</v>
      </c>
      <c r="F40" s="1777">
        <v>0</v>
      </c>
      <c r="G40" s="1777">
        <v>22</v>
      </c>
      <c r="H40" s="1777">
        <v>31</v>
      </c>
      <c r="I40" s="1777">
        <v>53</v>
      </c>
      <c r="J40" s="1777">
        <v>23</v>
      </c>
      <c r="K40" s="1777">
        <v>22</v>
      </c>
      <c r="L40" s="1777">
        <v>45</v>
      </c>
      <c r="M40" s="1777">
        <f t="shared" ref="M40:O41" si="25">SUM(M38:M39)</f>
        <v>45</v>
      </c>
      <c r="N40" s="1777">
        <f t="shared" si="25"/>
        <v>53</v>
      </c>
      <c r="O40" s="1777">
        <f t="shared" si="25"/>
        <v>98</v>
      </c>
      <c r="P40" s="2598" t="s">
        <v>139</v>
      </c>
      <c r="Q40" s="2598"/>
      <c r="R40" s="2502"/>
    </row>
    <row r="41" spans="1:18" s="701" customFormat="1" ht="25.5" customHeight="1" x14ac:dyDescent="0.2">
      <c r="A41" s="2676"/>
      <c r="B41" s="2695" t="s">
        <v>77</v>
      </c>
      <c r="C41" s="394" t="s">
        <v>1543</v>
      </c>
      <c r="D41" s="1777">
        <f t="shared" ref="D41:E41" si="26">SUM(D37:D40)</f>
        <v>0</v>
      </c>
      <c r="E41" s="1777">
        <f t="shared" si="26"/>
        <v>0</v>
      </c>
      <c r="F41" s="1777">
        <v>0</v>
      </c>
      <c r="G41" s="1777">
        <v>4</v>
      </c>
      <c r="H41" s="1777">
        <v>22</v>
      </c>
      <c r="I41" s="1777">
        <v>26</v>
      </c>
      <c r="J41" s="1777">
        <v>0</v>
      </c>
      <c r="K41" s="1777">
        <v>0</v>
      </c>
      <c r="L41" s="1777">
        <v>0</v>
      </c>
      <c r="M41" s="1777">
        <f t="shared" si="25"/>
        <v>63</v>
      </c>
      <c r="N41" s="1777">
        <f t="shared" si="25"/>
        <v>81</v>
      </c>
      <c r="O41" s="1777">
        <f t="shared" si="25"/>
        <v>144</v>
      </c>
      <c r="P41" s="1444" t="s">
        <v>1544</v>
      </c>
      <c r="Q41" s="3148" t="s">
        <v>158</v>
      </c>
      <c r="R41" s="2502"/>
    </row>
    <row r="42" spans="1:18" s="701" customFormat="1" ht="20.25" customHeight="1" x14ac:dyDescent="0.2">
      <c r="A42" s="2676"/>
      <c r="B42" s="3208"/>
      <c r="C42" s="394" t="s">
        <v>1525</v>
      </c>
      <c r="D42" s="1777">
        <f t="shared" ref="D42:E42" si="27">SUM(D38:D41)</f>
        <v>0</v>
      </c>
      <c r="E42" s="1777">
        <f t="shared" si="27"/>
        <v>0</v>
      </c>
      <c r="F42" s="1777">
        <v>0</v>
      </c>
      <c r="G42" s="1777">
        <v>5</v>
      </c>
      <c r="H42" s="1777">
        <v>5</v>
      </c>
      <c r="I42" s="1777">
        <v>10</v>
      </c>
      <c r="J42" s="1777">
        <v>0</v>
      </c>
      <c r="K42" s="1777">
        <v>0</v>
      </c>
      <c r="L42" s="1777">
        <v>0</v>
      </c>
      <c r="M42" s="1777">
        <f t="shared" ref="M42:N42" si="28">SUM(D42,G42,J42)</f>
        <v>5</v>
      </c>
      <c r="N42" s="1777">
        <f t="shared" si="28"/>
        <v>5</v>
      </c>
      <c r="O42" s="1777">
        <f t="shared" ref="O42" si="29">SUM(M42:N42)</f>
        <v>10</v>
      </c>
      <c r="P42" s="1768" t="s">
        <v>2541</v>
      </c>
      <c r="Q42" s="2589"/>
      <c r="R42" s="2502"/>
    </row>
    <row r="43" spans="1:18" s="701" customFormat="1" ht="28.5" customHeight="1" x14ac:dyDescent="0.2">
      <c r="A43" s="2676"/>
      <c r="B43" s="2676" t="s">
        <v>49</v>
      </c>
      <c r="C43" s="2676"/>
      <c r="D43" s="1777">
        <f t="shared" ref="D43:E43" si="30">SUM(D39:D42)</f>
        <v>0</v>
      </c>
      <c r="E43" s="1777">
        <f t="shared" si="30"/>
        <v>0</v>
      </c>
      <c r="F43" s="1777">
        <v>0</v>
      </c>
      <c r="G43" s="1777">
        <v>9</v>
      </c>
      <c r="H43" s="1777">
        <v>27</v>
      </c>
      <c r="I43" s="1777">
        <v>36</v>
      </c>
      <c r="J43" s="1777">
        <v>0</v>
      </c>
      <c r="K43" s="1777">
        <v>0</v>
      </c>
      <c r="L43" s="1777">
        <v>0</v>
      </c>
      <c r="M43" s="1777">
        <f t="shared" ref="M43" si="31">SUM(D43,G43,J43)</f>
        <v>9</v>
      </c>
      <c r="N43" s="1777">
        <f t="shared" ref="N43" si="32">SUM(E43,H43,K43)</f>
        <v>27</v>
      </c>
      <c r="O43" s="1777">
        <f t="shared" ref="O43" si="33">SUM(M43:N43)</f>
        <v>36</v>
      </c>
      <c r="P43" s="2598" t="s">
        <v>139</v>
      </c>
      <c r="Q43" s="2598"/>
      <c r="R43" s="2502"/>
    </row>
    <row r="44" spans="1:18" s="701" customFormat="1" ht="21.75" customHeight="1" x14ac:dyDescent="0.2">
      <c r="A44" s="2676"/>
      <c r="B44" s="2676" t="s">
        <v>78</v>
      </c>
      <c r="C44" s="718" t="s">
        <v>79</v>
      </c>
      <c r="D44" s="1777">
        <f t="shared" ref="D44:E44" si="34">SUM(D40:D43)</f>
        <v>0</v>
      </c>
      <c r="E44" s="1777">
        <f t="shared" si="34"/>
        <v>0</v>
      </c>
      <c r="F44" s="1777">
        <v>0</v>
      </c>
      <c r="G44" s="1777">
        <v>14</v>
      </c>
      <c r="H44" s="1777">
        <v>15</v>
      </c>
      <c r="I44" s="1777">
        <v>29</v>
      </c>
      <c r="J44" s="1777">
        <v>12</v>
      </c>
      <c r="K44" s="1777">
        <v>8</v>
      </c>
      <c r="L44" s="1777">
        <v>20</v>
      </c>
      <c r="M44" s="1777">
        <f t="shared" si="19"/>
        <v>26</v>
      </c>
      <c r="N44" s="1777">
        <f t="shared" si="19"/>
        <v>23</v>
      </c>
      <c r="O44" s="1777">
        <f t="shared" si="20"/>
        <v>49</v>
      </c>
      <c r="P44" s="856" t="s">
        <v>159</v>
      </c>
      <c r="Q44" s="2598" t="s">
        <v>154</v>
      </c>
      <c r="R44" s="2502"/>
    </row>
    <row r="45" spans="1:18" s="701" customFormat="1" ht="21" customHeight="1" x14ac:dyDescent="0.2">
      <c r="A45" s="2676"/>
      <c r="B45" s="2676"/>
      <c r="C45" s="718" t="s">
        <v>80</v>
      </c>
      <c r="D45" s="1777">
        <f t="shared" ref="D45:E45" si="35">SUM(D41:D44)</f>
        <v>0</v>
      </c>
      <c r="E45" s="1777">
        <f t="shared" si="35"/>
        <v>0</v>
      </c>
      <c r="F45" s="1777">
        <v>0</v>
      </c>
      <c r="G45" s="1777">
        <v>13</v>
      </c>
      <c r="H45" s="1777">
        <v>11</v>
      </c>
      <c r="I45" s="1777">
        <v>24</v>
      </c>
      <c r="J45" s="1777">
        <v>3</v>
      </c>
      <c r="K45" s="1777">
        <v>2</v>
      </c>
      <c r="L45" s="1777">
        <v>5</v>
      </c>
      <c r="M45" s="1777">
        <f t="shared" si="19"/>
        <v>16</v>
      </c>
      <c r="N45" s="1777">
        <f t="shared" si="19"/>
        <v>13</v>
      </c>
      <c r="O45" s="1777">
        <f t="shared" si="20"/>
        <v>29</v>
      </c>
      <c r="P45" s="856" t="s">
        <v>160</v>
      </c>
      <c r="Q45" s="2598"/>
      <c r="R45" s="2502"/>
    </row>
    <row r="46" spans="1:18" s="701" customFormat="1" ht="24.75" customHeight="1" x14ac:dyDescent="0.2">
      <c r="A46" s="2676"/>
      <c r="B46" s="2676" t="s">
        <v>49</v>
      </c>
      <c r="C46" s="2676"/>
      <c r="D46" s="1777">
        <f t="shared" ref="D46:E46" si="36">SUM(D42:D45)</f>
        <v>0</v>
      </c>
      <c r="E46" s="1777">
        <f t="shared" si="36"/>
        <v>0</v>
      </c>
      <c r="F46" s="1777">
        <v>0</v>
      </c>
      <c r="G46" s="1777">
        <v>27</v>
      </c>
      <c r="H46" s="1777">
        <v>26</v>
      </c>
      <c r="I46" s="1777">
        <v>53</v>
      </c>
      <c r="J46" s="1777">
        <v>15</v>
      </c>
      <c r="K46" s="1777">
        <v>10</v>
      </c>
      <c r="L46" s="1777">
        <v>25</v>
      </c>
      <c r="M46" s="1777">
        <f t="shared" ref="M46:O46" si="37">SUM(M44:M45)</f>
        <v>42</v>
      </c>
      <c r="N46" s="1777">
        <f t="shared" si="37"/>
        <v>36</v>
      </c>
      <c r="O46" s="1777">
        <f t="shared" si="37"/>
        <v>78</v>
      </c>
      <c r="P46" s="2598" t="s">
        <v>139</v>
      </c>
      <c r="Q46" s="2598"/>
      <c r="R46" s="2502"/>
    </row>
    <row r="47" spans="1:18" s="701" customFormat="1" ht="25.5" customHeight="1" x14ac:dyDescent="0.2">
      <c r="A47" s="2676"/>
      <c r="B47" s="2676" t="s">
        <v>82</v>
      </c>
      <c r="C47" s="718" t="s">
        <v>539</v>
      </c>
      <c r="D47" s="1777">
        <f t="shared" ref="D47:E47" si="38">SUM(D43:D46)</f>
        <v>0</v>
      </c>
      <c r="E47" s="1777">
        <f t="shared" si="38"/>
        <v>0</v>
      </c>
      <c r="F47" s="1777">
        <v>0</v>
      </c>
      <c r="G47" s="1777">
        <v>12</v>
      </c>
      <c r="H47" s="1777">
        <v>15</v>
      </c>
      <c r="I47" s="1777">
        <v>27</v>
      </c>
      <c r="J47" s="1777">
        <v>12</v>
      </c>
      <c r="K47" s="1777">
        <v>8</v>
      </c>
      <c r="L47" s="1777">
        <v>20</v>
      </c>
      <c r="M47" s="1777">
        <f t="shared" si="19"/>
        <v>24</v>
      </c>
      <c r="N47" s="1777">
        <f t="shared" si="19"/>
        <v>23</v>
      </c>
      <c r="O47" s="1777">
        <f t="shared" si="20"/>
        <v>47</v>
      </c>
      <c r="P47" s="856" t="s">
        <v>1753</v>
      </c>
      <c r="Q47" s="2598" t="s">
        <v>155</v>
      </c>
      <c r="R47" s="2502"/>
    </row>
    <row r="48" spans="1:18" s="422" customFormat="1" ht="31.5" customHeight="1" x14ac:dyDescent="0.25">
      <c r="A48" s="2676"/>
      <c r="B48" s="2676"/>
      <c r="C48" s="718" t="s">
        <v>84</v>
      </c>
      <c r="D48" s="1777">
        <f t="shared" ref="D48:E48" si="39">SUM(D44:D47)</f>
        <v>0</v>
      </c>
      <c r="E48" s="1777">
        <f t="shared" si="39"/>
        <v>0</v>
      </c>
      <c r="F48" s="1777">
        <v>0</v>
      </c>
      <c r="G48" s="1777">
        <v>0</v>
      </c>
      <c r="H48" s="1777">
        <v>1</v>
      </c>
      <c r="I48" s="1777">
        <v>1</v>
      </c>
      <c r="J48" s="1777">
        <v>4</v>
      </c>
      <c r="K48" s="1777">
        <v>1</v>
      </c>
      <c r="L48" s="1777">
        <v>5</v>
      </c>
      <c r="M48" s="1777">
        <f t="shared" si="19"/>
        <v>4</v>
      </c>
      <c r="N48" s="1777">
        <f t="shared" si="19"/>
        <v>2</v>
      </c>
      <c r="O48" s="1777">
        <f t="shared" si="20"/>
        <v>6</v>
      </c>
      <c r="P48" s="386" t="s">
        <v>161</v>
      </c>
      <c r="Q48" s="2598"/>
      <c r="R48" s="2502"/>
    </row>
    <row r="49" spans="1:60" s="422" customFormat="1" ht="31.5" customHeight="1" x14ac:dyDescent="0.25">
      <c r="A49" s="2676"/>
      <c r="B49" s="2676"/>
      <c r="C49" s="718" t="s">
        <v>83</v>
      </c>
      <c r="D49" s="1777">
        <f t="shared" ref="D49:E49" si="40">SUM(D45:D48)</f>
        <v>0</v>
      </c>
      <c r="E49" s="1777">
        <f t="shared" si="40"/>
        <v>0</v>
      </c>
      <c r="F49" s="1777">
        <v>0</v>
      </c>
      <c r="G49" s="1777">
        <v>2</v>
      </c>
      <c r="H49" s="1777">
        <v>3</v>
      </c>
      <c r="I49" s="1777">
        <v>5</v>
      </c>
      <c r="J49" s="1777">
        <v>2</v>
      </c>
      <c r="K49" s="1777">
        <v>2</v>
      </c>
      <c r="L49" s="1777">
        <v>4</v>
      </c>
      <c r="M49" s="1777">
        <f t="shared" si="19"/>
        <v>4</v>
      </c>
      <c r="N49" s="1777">
        <f t="shared" si="19"/>
        <v>5</v>
      </c>
      <c r="O49" s="1777">
        <f t="shared" si="20"/>
        <v>9</v>
      </c>
      <c r="P49" s="386" t="s">
        <v>262</v>
      </c>
      <c r="Q49" s="2598"/>
      <c r="R49" s="2502"/>
    </row>
    <row r="50" spans="1:60" s="422" customFormat="1" ht="28.5" customHeight="1" x14ac:dyDescent="0.25">
      <c r="A50" s="2676"/>
      <c r="B50" s="2676" t="s">
        <v>49</v>
      </c>
      <c r="C50" s="2676"/>
      <c r="D50" s="1777">
        <f>SUM(D47:D49)</f>
        <v>0</v>
      </c>
      <c r="E50" s="1777">
        <f t="shared" ref="E50:O50" si="41">SUM(E47:E49)</f>
        <v>0</v>
      </c>
      <c r="F50" s="1777">
        <f t="shared" si="41"/>
        <v>0</v>
      </c>
      <c r="G50" s="1777">
        <f t="shared" si="41"/>
        <v>14</v>
      </c>
      <c r="H50" s="1777">
        <f t="shared" si="41"/>
        <v>19</v>
      </c>
      <c r="I50" s="1777">
        <f t="shared" si="41"/>
        <v>33</v>
      </c>
      <c r="J50" s="1777">
        <f t="shared" si="41"/>
        <v>18</v>
      </c>
      <c r="K50" s="1777">
        <f t="shared" si="41"/>
        <v>11</v>
      </c>
      <c r="L50" s="1777">
        <f t="shared" si="41"/>
        <v>29</v>
      </c>
      <c r="M50" s="1777">
        <f t="shared" si="41"/>
        <v>32</v>
      </c>
      <c r="N50" s="1777">
        <f t="shared" si="41"/>
        <v>30</v>
      </c>
      <c r="O50" s="1777">
        <f t="shared" si="41"/>
        <v>62</v>
      </c>
      <c r="P50" s="2598" t="s">
        <v>139</v>
      </c>
      <c r="Q50" s="2598"/>
      <c r="R50" s="2502"/>
    </row>
    <row r="51" spans="1:60" s="701" customFormat="1" ht="34.5" customHeight="1" x14ac:dyDescent="0.2">
      <c r="A51" s="2676"/>
      <c r="B51" s="2676" t="s">
        <v>95</v>
      </c>
      <c r="C51" s="718" t="s">
        <v>85</v>
      </c>
      <c r="D51" s="1777">
        <f t="shared" ref="D51:E51" si="42">SUM(D48:D50)</f>
        <v>0</v>
      </c>
      <c r="E51" s="1777">
        <f t="shared" si="42"/>
        <v>0</v>
      </c>
      <c r="F51" s="1777">
        <v>0</v>
      </c>
      <c r="G51" s="1777">
        <v>13</v>
      </c>
      <c r="H51" s="1777">
        <v>13</v>
      </c>
      <c r="I51" s="1777">
        <v>26</v>
      </c>
      <c r="J51" s="1777">
        <v>2</v>
      </c>
      <c r="K51" s="1777">
        <v>9</v>
      </c>
      <c r="L51" s="1777">
        <v>11</v>
      </c>
      <c r="M51" s="1777">
        <f t="shared" si="19"/>
        <v>15</v>
      </c>
      <c r="N51" s="1777">
        <f t="shared" si="19"/>
        <v>22</v>
      </c>
      <c r="O51" s="1777">
        <f t="shared" si="20"/>
        <v>37</v>
      </c>
      <c r="P51" s="723" t="s">
        <v>1710</v>
      </c>
      <c r="Q51" s="3266" t="s">
        <v>1516</v>
      </c>
      <c r="R51" s="2502"/>
    </row>
    <row r="52" spans="1:60" s="701" customFormat="1" ht="45" customHeight="1" x14ac:dyDescent="0.2">
      <c r="A52" s="2676"/>
      <c r="B52" s="2676"/>
      <c r="C52" s="718" t="s">
        <v>526</v>
      </c>
      <c r="D52" s="1777">
        <f t="shared" ref="D52:E52" si="43">SUM(D49:D51)</f>
        <v>0</v>
      </c>
      <c r="E52" s="1777">
        <f t="shared" si="43"/>
        <v>0</v>
      </c>
      <c r="F52" s="1777">
        <v>0</v>
      </c>
      <c r="G52" s="1777">
        <v>16</v>
      </c>
      <c r="H52" s="1777">
        <v>10</v>
      </c>
      <c r="I52" s="1777">
        <v>26</v>
      </c>
      <c r="J52" s="1777">
        <v>6</v>
      </c>
      <c r="K52" s="1777">
        <v>8</v>
      </c>
      <c r="L52" s="1777">
        <v>14</v>
      </c>
      <c r="M52" s="1777">
        <f t="shared" si="19"/>
        <v>22</v>
      </c>
      <c r="N52" s="1777">
        <f t="shared" si="19"/>
        <v>18</v>
      </c>
      <c r="O52" s="1777">
        <f t="shared" si="20"/>
        <v>40</v>
      </c>
      <c r="P52" s="723" t="s">
        <v>1754</v>
      </c>
      <c r="Q52" s="3266"/>
      <c r="R52" s="2502"/>
    </row>
    <row r="53" spans="1:60" s="701" customFormat="1" ht="33.75" customHeight="1" x14ac:dyDescent="0.2">
      <c r="A53" s="2676"/>
      <c r="B53" s="2676"/>
      <c r="C53" s="906" t="s">
        <v>934</v>
      </c>
      <c r="D53" s="1777">
        <f t="shared" ref="D53" si="44">SUM(D50:D52)</f>
        <v>0</v>
      </c>
      <c r="E53" s="1777">
        <f t="shared" ref="E53" si="45">SUM(E50:E52)</f>
        <v>0</v>
      </c>
      <c r="F53" s="1777">
        <v>0</v>
      </c>
      <c r="G53" s="1777">
        <v>0</v>
      </c>
      <c r="H53" s="1777">
        <v>1</v>
      </c>
      <c r="I53" s="1777">
        <v>1</v>
      </c>
      <c r="J53" s="1777">
        <v>0</v>
      </c>
      <c r="K53" s="1777">
        <v>0</v>
      </c>
      <c r="L53" s="1777">
        <v>0</v>
      </c>
      <c r="M53" s="1777">
        <f t="shared" si="19"/>
        <v>0</v>
      </c>
      <c r="N53" s="1777">
        <f t="shared" si="19"/>
        <v>1</v>
      </c>
      <c r="O53" s="1777">
        <f t="shared" si="20"/>
        <v>1</v>
      </c>
      <c r="P53" s="723" t="s">
        <v>1755</v>
      </c>
      <c r="Q53" s="3266"/>
      <c r="R53" s="2502"/>
    </row>
    <row r="54" spans="1:60" s="701" customFormat="1" ht="24" customHeight="1" x14ac:dyDescent="0.2">
      <c r="A54" s="2676"/>
      <c r="B54" s="2676" t="s">
        <v>49</v>
      </c>
      <c r="C54" s="2676"/>
      <c r="D54" s="1777">
        <f t="shared" ref="D54:O54" si="46">SUM(D51:D53)</f>
        <v>0</v>
      </c>
      <c r="E54" s="1777">
        <f t="shared" si="46"/>
        <v>0</v>
      </c>
      <c r="F54" s="1777">
        <f t="shared" si="46"/>
        <v>0</v>
      </c>
      <c r="G54" s="1777">
        <f t="shared" si="46"/>
        <v>29</v>
      </c>
      <c r="H54" s="1777">
        <f t="shared" si="46"/>
        <v>24</v>
      </c>
      <c r="I54" s="1777">
        <f t="shared" si="46"/>
        <v>53</v>
      </c>
      <c r="J54" s="1777">
        <f t="shared" si="46"/>
        <v>8</v>
      </c>
      <c r="K54" s="1777">
        <f t="shared" si="46"/>
        <v>17</v>
      </c>
      <c r="L54" s="1777">
        <f t="shared" si="46"/>
        <v>25</v>
      </c>
      <c r="M54" s="1777">
        <f t="shared" si="46"/>
        <v>37</v>
      </c>
      <c r="N54" s="1777">
        <f t="shared" si="46"/>
        <v>41</v>
      </c>
      <c r="O54" s="1777">
        <f t="shared" si="46"/>
        <v>78</v>
      </c>
      <c r="P54" s="2598" t="s">
        <v>139</v>
      </c>
      <c r="Q54" s="2598"/>
      <c r="R54" s="2502"/>
    </row>
    <row r="55" spans="1:60" s="701" customFormat="1" ht="22.5" customHeight="1" thickBot="1" x14ac:dyDescent="0.25">
      <c r="A55" s="2717" t="s">
        <v>96</v>
      </c>
      <c r="B55" s="2717"/>
      <c r="C55" s="2717"/>
      <c r="D55" s="1775">
        <f>SUM(D40,D43,D46,D50,D54)</f>
        <v>0</v>
      </c>
      <c r="E55" s="1775">
        <f t="shared" ref="E55:O55" si="47">SUM(E40,E43,E46,E50,E54)</f>
        <v>0</v>
      </c>
      <c r="F55" s="1775">
        <f t="shared" si="47"/>
        <v>0</v>
      </c>
      <c r="G55" s="1775">
        <f t="shared" si="47"/>
        <v>101</v>
      </c>
      <c r="H55" s="1775">
        <f t="shared" si="47"/>
        <v>127</v>
      </c>
      <c r="I55" s="1775">
        <f t="shared" si="47"/>
        <v>228</v>
      </c>
      <c r="J55" s="1775">
        <f t="shared" si="47"/>
        <v>64</v>
      </c>
      <c r="K55" s="1775">
        <f t="shared" si="47"/>
        <v>60</v>
      </c>
      <c r="L55" s="1775">
        <f t="shared" si="47"/>
        <v>124</v>
      </c>
      <c r="M55" s="1775">
        <f t="shared" si="47"/>
        <v>165</v>
      </c>
      <c r="N55" s="1775">
        <f t="shared" si="47"/>
        <v>187</v>
      </c>
      <c r="O55" s="1775">
        <f t="shared" si="47"/>
        <v>352</v>
      </c>
      <c r="P55" s="2609" t="s">
        <v>136</v>
      </c>
      <c r="Q55" s="2609"/>
      <c r="R55" s="2609"/>
      <c r="S55" s="124"/>
      <c r="T55" s="124"/>
    </row>
    <row r="56" spans="1:60" s="786" customFormat="1" ht="5.25" customHeight="1" thickTop="1" x14ac:dyDescent="0.25">
      <c r="A56" s="905"/>
      <c r="B56" s="905"/>
      <c r="C56" s="905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589"/>
      <c r="Q56" s="589"/>
      <c r="R56" s="589"/>
      <c r="S56" s="124"/>
      <c r="T56" s="124"/>
      <c r="U56" s="701"/>
      <c r="V56" s="701"/>
      <c r="W56" s="701"/>
      <c r="X56" s="701"/>
      <c r="Y56" s="701"/>
      <c r="Z56" s="701"/>
      <c r="AA56" s="701"/>
      <c r="AB56" s="701"/>
      <c r="AC56" s="701"/>
      <c r="AD56" s="701"/>
      <c r="AE56" s="701"/>
      <c r="AF56" s="701"/>
      <c r="AG56" s="701"/>
      <c r="AH56" s="701"/>
      <c r="AI56" s="701"/>
      <c r="AJ56" s="701"/>
      <c r="AK56" s="701"/>
      <c r="AL56" s="701"/>
      <c r="AM56" s="701"/>
      <c r="AN56" s="701"/>
      <c r="AO56" s="701"/>
      <c r="AP56" s="701"/>
      <c r="AQ56" s="701"/>
      <c r="AR56" s="701"/>
      <c r="AS56" s="701"/>
      <c r="AT56" s="701"/>
      <c r="AU56" s="701"/>
      <c r="AV56" s="701"/>
      <c r="AW56" s="701"/>
      <c r="AX56" s="701"/>
      <c r="AY56" s="701"/>
      <c r="AZ56" s="701"/>
      <c r="BA56" s="701"/>
      <c r="BB56" s="701"/>
      <c r="BC56" s="701"/>
      <c r="BD56" s="701"/>
      <c r="BE56" s="701"/>
      <c r="BF56" s="701"/>
      <c r="BG56" s="701"/>
      <c r="BH56" s="701"/>
    </row>
    <row r="57" spans="1:60" s="786" customFormat="1" ht="5.25" customHeight="1" x14ac:dyDescent="0.25">
      <c r="A57" s="905"/>
      <c r="B57" s="905"/>
      <c r="C57" s="905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422"/>
      <c r="Q57" s="1422"/>
      <c r="R57" s="1422"/>
      <c r="S57" s="124"/>
      <c r="T57" s="124"/>
      <c r="U57" s="701"/>
      <c r="V57" s="701"/>
      <c r="W57" s="701"/>
      <c r="X57" s="701"/>
      <c r="Y57" s="701"/>
      <c r="Z57" s="701"/>
      <c r="AA57" s="701"/>
      <c r="AB57" s="701"/>
      <c r="AC57" s="701"/>
      <c r="AD57" s="701"/>
      <c r="AE57" s="701"/>
      <c r="AF57" s="701"/>
      <c r="AG57" s="701"/>
      <c r="AH57" s="701"/>
      <c r="AI57" s="701"/>
      <c r="AJ57" s="701"/>
      <c r="AK57" s="701"/>
      <c r="AL57" s="701"/>
      <c r="AM57" s="701"/>
      <c r="AN57" s="701"/>
      <c r="AO57" s="701"/>
      <c r="AP57" s="701"/>
      <c r="AQ57" s="701"/>
      <c r="AR57" s="701"/>
      <c r="AS57" s="701"/>
      <c r="AT57" s="701"/>
      <c r="AU57" s="701"/>
      <c r="AV57" s="701"/>
      <c r="AW57" s="701"/>
      <c r="AX57" s="701"/>
      <c r="AY57" s="701"/>
      <c r="AZ57" s="701"/>
      <c r="BA57" s="701"/>
      <c r="BB57" s="701"/>
      <c r="BC57" s="701"/>
      <c r="BD57" s="701"/>
      <c r="BE57" s="701"/>
      <c r="BF57" s="701"/>
      <c r="BG57" s="701"/>
      <c r="BH57" s="701"/>
    </row>
    <row r="58" spans="1:60" s="786" customFormat="1" ht="5.25" customHeight="1" x14ac:dyDescent="0.25">
      <c r="A58" s="905"/>
      <c r="B58" s="905"/>
      <c r="C58" s="905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422"/>
      <c r="Q58" s="1422"/>
      <c r="R58" s="1422"/>
      <c r="S58" s="124"/>
      <c r="T58" s="124"/>
      <c r="U58" s="701"/>
      <c r="V58" s="701"/>
      <c r="W58" s="701"/>
      <c r="X58" s="701"/>
      <c r="Y58" s="701"/>
      <c r="Z58" s="701"/>
      <c r="AA58" s="701"/>
      <c r="AB58" s="701"/>
      <c r="AC58" s="701"/>
      <c r="AD58" s="701"/>
      <c r="AE58" s="701"/>
      <c r="AF58" s="701"/>
      <c r="AG58" s="701"/>
      <c r="AH58" s="701"/>
      <c r="AI58" s="701"/>
      <c r="AJ58" s="701"/>
      <c r="AK58" s="701"/>
      <c r="AL58" s="701"/>
      <c r="AM58" s="701"/>
      <c r="AN58" s="701"/>
      <c r="AO58" s="701"/>
      <c r="AP58" s="701"/>
      <c r="AQ58" s="701"/>
      <c r="AR58" s="701"/>
      <c r="AS58" s="701"/>
      <c r="AT58" s="701"/>
      <c r="AU58" s="701"/>
      <c r="AV58" s="701"/>
      <c r="AW58" s="701"/>
      <c r="AX58" s="701"/>
      <c r="AY58" s="701"/>
      <c r="AZ58" s="701"/>
      <c r="BA58" s="701"/>
      <c r="BB58" s="701"/>
      <c r="BC58" s="701"/>
      <c r="BD58" s="701"/>
      <c r="BE58" s="701"/>
      <c r="BF58" s="701"/>
      <c r="BG58" s="701"/>
      <c r="BH58" s="701"/>
    </row>
    <row r="59" spans="1:60" s="786" customFormat="1" ht="5.25" customHeight="1" x14ac:dyDescent="0.25">
      <c r="A59" s="905"/>
      <c r="B59" s="905"/>
      <c r="C59" s="905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2212"/>
      <c r="Q59" s="2212"/>
      <c r="R59" s="2212"/>
      <c r="S59" s="124"/>
      <c r="T59" s="124"/>
      <c r="U59" s="701"/>
      <c r="V59" s="701"/>
      <c r="W59" s="701"/>
      <c r="X59" s="701"/>
      <c r="Y59" s="701"/>
      <c r="Z59" s="701"/>
      <c r="AA59" s="701"/>
      <c r="AB59" s="701"/>
      <c r="AC59" s="701"/>
      <c r="AD59" s="701"/>
      <c r="AE59" s="701"/>
      <c r="AF59" s="701"/>
      <c r="AG59" s="701"/>
      <c r="AH59" s="701"/>
      <c r="AI59" s="701"/>
      <c r="AJ59" s="701"/>
      <c r="AK59" s="701"/>
      <c r="AL59" s="701"/>
      <c r="AM59" s="701"/>
      <c r="AN59" s="701"/>
      <c r="AO59" s="701"/>
      <c r="AP59" s="701"/>
      <c r="AQ59" s="701"/>
      <c r="AR59" s="701"/>
      <c r="AS59" s="701"/>
      <c r="AT59" s="701"/>
      <c r="AU59" s="701"/>
      <c r="AV59" s="701"/>
      <c r="AW59" s="701"/>
      <c r="AX59" s="701"/>
      <c r="AY59" s="701"/>
      <c r="AZ59" s="701"/>
      <c r="BA59" s="701"/>
      <c r="BB59" s="701"/>
      <c r="BC59" s="701"/>
      <c r="BD59" s="701"/>
      <c r="BE59" s="701"/>
      <c r="BF59" s="701"/>
      <c r="BG59" s="701"/>
      <c r="BH59" s="701"/>
    </row>
    <row r="60" spans="1:60" s="786" customFormat="1" ht="5.25" customHeight="1" x14ac:dyDescent="0.25">
      <c r="A60" s="905"/>
      <c r="B60" s="905"/>
      <c r="C60" s="905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2212"/>
      <c r="Q60" s="2212"/>
      <c r="R60" s="2212"/>
      <c r="S60" s="124"/>
      <c r="T60" s="124"/>
      <c r="U60" s="701"/>
      <c r="V60" s="701"/>
      <c r="W60" s="701"/>
      <c r="X60" s="701"/>
      <c r="Y60" s="701"/>
      <c r="Z60" s="701"/>
      <c r="AA60" s="701"/>
      <c r="AB60" s="701"/>
      <c r="AC60" s="701"/>
      <c r="AD60" s="701"/>
      <c r="AE60" s="701"/>
      <c r="AF60" s="701"/>
      <c r="AG60" s="701"/>
      <c r="AH60" s="701"/>
      <c r="AI60" s="701"/>
      <c r="AJ60" s="701"/>
      <c r="AK60" s="701"/>
      <c r="AL60" s="701"/>
      <c r="AM60" s="701"/>
      <c r="AN60" s="701"/>
      <c r="AO60" s="701"/>
      <c r="AP60" s="701"/>
      <c r="AQ60" s="701"/>
      <c r="AR60" s="701"/>
      <c r="AS60" s="701"/>
      <c r="AT60" s="701"/>
      <c r="AU60" s="701"/>
      <c r="AV60" s="701"/>
      <c r="AW60" s="701"/>
      <c r="AX60" s="701"/>
      <c r="AY60" s="701"/>
      <c r="AZ60" s="701"/>
      <c r="BA60" s="701"/>
      <c r="BB60" s="701"/>
      <c r="BC60" s="701"/>
      <c r="BD60" s="701"/>
      <c r="BE60" s="701"/>
      <c r="BF60" s="701"/>
      <c r="BG60" s="701"/>
      <c r="BH60" s="701"/>
    </row>
    <row r="61" spans="1:60" s="786" customFormat="1" ht="5.25" customHeight="1" x14ac:dyDescent="0.25">
      <c r="A61" s="905"/>
      <c r="B61" s="905"/>
      <c r="C61" s="905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2212"/>
      <c r="Q61" s="2212"/>
      <c r="R61" s="2212"/>
      <c r="S61" s="124"/>
      <c r="T61" s="124"/>
      <c r="U61" s="701"/>
      <c r="V61" s="701"/>
      <c r="W61" s="701"/>
      <c r="X61" s="701"/>
      <c r="Y61" s="701"/>
      <c r="Z61" s="701"/>
      <c r="AA61" s="701"/>
      <c r="AB61" s="701"/>
      <c r="AC61" s="701"/>
      <c r="AD61" s="701"/>
      <c r="AE61" s="701"/>
      <c r="AF61" s="701"/>
      <c r="AG61" s="701"/>
      <c r="AH61" s="701"/>
      <c r="AI61" s="701"/>
      <c r="AJ61" s="701"/>
      <c r="AK61" s="701"/>
      <c r="AL61" s="701"/>
      <c r="AM61" s="701"/>
      <c r="AN61" s="701"/>
      <c r="AO61" s="701"/>
      <c r="AP61" s="701"/>
      <c r="AQ61" s="701"/>
      <c r="AR61" s="701"/>
      <c r="AS61" s="701"/>
      <c r="AT61" s="701"/>
      <c r="AU61" s="701"/>
      <c r="AV61" s="701"/>
      <c r="AW61" s="701"/>
      <c r="AX61" s="701"/>
      <c r="AY61" s="701"/>
      <c r="AZ61" s="701"/>
      <c r="BA61" s="701"/>
      <c r="BB61" s="701"/>
      <c r="BC61" s="701"/>
      <c r="BD61" s="701"/>
      <c r="BE61" s="701"/>
      <c r="BF61" s="701"/>
      <c r="BG61" s="701"/>
      <c r="BH61" s="701"/>
    </row>
    <row r="62" spans="1:60" s="786" customFormat="1" ht="5.25" customHeight="1" x14ac:dyDescent="0.25">
      <c r="A62" s="905"/>
      <c r="B62" s="905"/>
      <c r="C62" s="905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2212"/>
      <c r="Q62" s="2212"/>
      <c r="R62" s="2212"/>
      <c r="S62" s="124"/>
      <c r="T62" s="124"/>
      <c r="U62" s="701"/>
      <c r="V62" s="701"/>
      <c r="W62" s="701"/>
      <c r="X62" s="701"/>
      <c r="Y62" s="701"/>
      <c r="Z62" s="701"/>
      <c r="AA62" s="701"/>
      <c r="AB62" s="701"/>
      <c r="AC62" s="701"/>
      <c r="AD62" s="701"/>
      <c r="AE62" s="701"/>
      <c r="AF62" s="701"/>
      <c r="AG62" s="701"/>
      <c r="AH62" s="701"/>
      <c r="AI62" s="701"/>
      <c r="AJ62" s="701"/>
      <c r="AK62" s="701"/>
      <c r="AL62" s="701"/>
      <c r="AM62" s="701"/>
      <c r="AN62" s="701"/>
      <c r="AO62" s="701"/>
      <c r="AP62" s="701"/>
      <c r="AQ62" s="701"/>
      <c r="AR62" s="701"/>
      <c r="AS62" s="701"/>
      <c r="AT62" s="701"/>
      <c r="AU62" s="701"/>
      <c r="AV62" s="701"/>
      <c r="AW62" s="701"/>
      <c r="AX62" s="701"/>
      <c r="AY62" s="701"/>
      <c r="AZ62" s="701"/>
      <c r="BA62" s="701"/>
      <c r="BB62" s="701"/>
      <c r="BC62" s="701"/>
      <c r="BD62" s="701"/>
      <c r="BE62" s="701"/>
      <c r="BF62" s="701"/>
      <c r="BG62" s="701"/>
      <c r="BH62" s="701"/>
    </row>
    <row r="63" spans="1:60" s="786" customFormat="1" ht="5.25" customHeight="1" x14ac:dyDescent="0.25">
      <c r="A63" s="905"/>
      <c r="B63" s="905"/>
      <c r="C63" s="905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2212"/>
      <c r="Q63" s="2212"/>
      <c r="R63" s="2212"/>
      <c r="S63" s="124"/>
      <c r="T63" s="124"/>
      <c r="U63" s="701"/>
      <c r="V63" s="701"/>
      <c r="W63" s="701"/>
      <c r="X63" s="701"/>
      <c r="Y63" s="701"/>
      <c r="Z63" s="701"/>
      <c r="AA63" s="701"/>
      <c r="AB63" s="701"/>
      <c r="AC63" s="701"/>
      <c r="AD63" s="701"/>
      <c r="AE63" s="701"/>
      <c r="AF63" s="701"/>
      <c r="AG63" s="701"/>
      <c r="AH63" s="701"/>
      <c r="AI63" s="701"/>
      <c r="AJ63" s="701"/>
      <c r="AK63" s="701"/>
      <c r="AL63" s="701"/>
      <c r="AM63" s="701"/>
      <c r="AN63" s="701"/>
      <c r="AO63" s="701"/>
      <c r="AP63" s="701"/>
      <c r="AQ63" s="701"/>
      <c r="AR63" s="701"/>
      <c r="AS63" s="701"/>
      <c r="AT63" s="701"/>
      <c r="AU63" s="701"/>
      <c r="AV63" s="701"/>
      <c r="AW63" s="701"/>
      <c r="AX63" s="701"/>
      <c r="AY63" s="701"/>
      <c r="AZ63" s="701"/>
      <c r="BA63" s="701"/>
      <c r="BB63" s="701"/>
      <c r="BC63" s="701"/>
      <c r="BD63" s="701"/>
      <c r="BE63" s="701"/>
      <c r="BF63" s="701"/>
      <c r="BG63" s="701"/>
      <c r="BH63" s="701"/>
    </row>
    <row r="64" spans="1:60" s="786" customFormat="1" ht="5.25" customHeight="1" x14ac:dyDescent="0.25">
      <c r="A64" s="905"/>
      <c r="B64" s="905"/>
      <c r="C64" s="905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2212"/>
      <c r="Q64" s="2212"/>
      <c r="R64" s="2212"/>
      <c r="S64" s="124"/>
      <c r="T64" s="124"/>
      <c r="U64" s="701"/>
      <c r="V64" s="701"/>
      <c r="W64" s="701"/>
      <c r="X64" s="701"/>
      <c r="Y64" s="701"/>
      <c r="Z64" s="701"/>
      <c r="AA64" s="701"/>
      <c r="AB64" s="701"/>
      <c r="AC64" s="701"/>
      <c r="AD64" s="701"/>
      <c r="AE64" s="701"/>
      <c r="AF64" s="701"/>
      <c r="AG64" s="701"/>
      <c r="AH64" s="701"/>
      <c r="AI64" s="701"/>
      <c r="AJ64" s="701"/>
      <c r="AK64" s="701"/>
      <c r="AL64" s="701"/>
      <c r="AM64" s="701"/>
      <c r="AN64" s="701"/>
      <c r="AO64" s="701"/>
      <c r="AP64" s="701"/>
      <c r="AQ64" s="701"/>
      <c r="AR64" s="701"/>
      <c r="AS64" s="701"/>
      <c r="AT64" s="701"/>
      <c r="AU64" s="701"/>
      <c r="AV64" s="701"/>
      <c r="AW64" s="701"/>
      <c r="AX64" s="701"/>
      <c r="AY64" s="701"/>
      <c r="AZ64" s="701"/>
      <c r="BA64" s="701"/>
      <c r="BB64" s="701"/>
      <c r="BC64" s="701"/>
      <c r="BD64" s="701"/>
      <c r="BE64" s="701"/>
      <c r="BF64" s="701"/>
      <c r="BG64" s="701"/>
      <c r="BH64" s="701"/>
    </row>
    <row r="65" spans="1:60" s="786" customFormat="1" ht="5.25" customHeight="1" x14ac:dyDescent="0.25">
      <c r="A65" s="905"/>
      <c r="B65" s="905"/>
      <c r="C65" s="905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2212"/>
      <c r="Q65" s="2212"/>
      <c r="R65" s="2212"/>
      <c r="S65" s="124"/>
      <c r="T65" s="124"/>
      <c r="U65" s="701"/>
      <c r="V65" s="701"/>
      <c r="W65" s="701"/>
      <c r="X65" s="701"/>
      <c r="Y65" s="701"/>
      <c r="Z65" s="701"/>
      <c r="AA65" s="701"/>
      <c r="AB65" s="701"/>
      <c r="AC65" s="701"/>
      <c r="AD65" s="701"/>
      <c r="AE65" s="701"/>
      <c r="AF65" s="701"/>
      <c r="AG65" s="701"/>
      <c r="AH65" s="701"/>
      <c r="AI65" s="701"/>
      <c r="AJ65" s="701"/>
      <c r="AK65" s="701"/>
      <c r="AL65" s="701"/>
      <c r="AM65" s="701"/>
      <c r="AN65" s="701"/>
      <c r="AO65" s="701"/>
      <c r="AP65" s="701"/>
      <c r="AQ65" s="701"/>
      <c r="AR65" s="701"/>
      <c r="AS65" s="701"/>
      <c r="AT65" s="701"/>
      <c r="AU65" s="701"/>
      <c r="AV65" s="701"/>
      <c r="AW65" s="701"/>
      <c r="AX65" s="701"/>
      <c r="AY65" s="701"/>
      <c r="AZ65" s="701"/>
      <c r="BA65" s="701"/>
      <c r="BB65" s="701"/>
      <c r="BC65" s="701"/>
      <c r="BD65" s="701"/>
      <c r="BE65" s="701"/>
      <c r="BF65" s="701"/>
      <c r="BG65" s="701"/>
      <c r="BH65" s="701"/>
    </row>
    <row r="66" spans="1:60" s="786" customFormat="1" ht="5.25" customHeight="1" x14ac:dyDescent="0.25">
      <c r="A66" s="905"/>
      <c r="B66" s="905"/>
      <c r="C66" s="905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2212"/>
      <c r="Q66" s="2212"/>
      <c r="R66" s="2212"/>
      <c r="S66" s="124"/>
      <c r="T66" s="124"/>
      <c r="U66" s="701"/>
      <c r="V66" s="701"/>
      <c r="W66" s="701"/>
      <c r="X66" s="701"/>
      <c r="Y66" s="701"/>
      <c r="Z66" s="701"/>
      <c r="AA66" s="701"/>
      <c r="AB66" s="701"/>
      <c r="AC66" s="701"/>
      <c r="AD66" s="701"/>
      <c r="AE66" s="701"/>
      <c r="AF66" s="701"/>
      <c r="AG66" s="701"/>
      <c r="AH66" s="701"/>
      <c r="AI66" s="701"/>
      <c r="AJ66" s="701"/>
      <c r="AK66" s="701"/>
      <c r="AL66" s="701"/>
      <c r="AM66" s="701"/>
      <c r="AN66" s="701"/>
      <c r="AO66" s="701"/>
      <c r="AP66" s="701"/>
      <c r="AQ66" s="701"/>
      <c r="AR66" s="701"/>
      <c r="AS66" s="701"/>
      <c r="AT66" s="701"/>
      <c r="AU66" s="701"/>
      <c r="AV66" s="701"/>
      <c r="AW66" s="701"/>
      <c r="AX66" s="701"/>
      <c r="AY66" s="701"/>
      <c r="AZ66" s="701"/>
      <c r="BA66" s="701"/>
      <c r="BB66" s="701"/>
      <c r="BC66" s="701"/>
      <c r="BD66" s="701"/>
      <c r="BE66" s="701"/>
      <c r="BF66" s="701"/>
      <c r="BG66" s="701"/>
      <c r="BH66" s="701"/>
    </row>
    <row r="67" spans="1:60" s="786" customFormat="1" ht="5.25" customHeight="1" x14ac:dyDescent="0.25">
      <c r="A67" s="905"/>
      <c r="B67" s="905"/>
      <c r="C67" s="905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2212"/>
      <c r="Q67" s="2212"/>
      <c r="R67" s="2212"/>
      <c r="S67" s="124"/>
      <c r="T67" s="124"/>
      <c r="U67" s="701"/>
      <c r="V67" s="701"/>
      <c r="W67" s="701"/>
      <c r="X67" s="701"/>
      <c r="Y67" s="701"/>
      <c r="Z67" s="701"/>
      <c r="AA67" s="701"/>
      <c r="AB67" s="701"/>
      <c r="AC67" s="701"/>
      <c r="AD67" s="701"/>
      <c r="AE67" s="701"/>
      <c r="AF67" s="701"/>
      <c r="AG67" s="701"/>
      <c r="AH67" s="701"/>
      <c r="AI67" s="701"/>
      <c r="AJ67" s="701"/>
      <c r="AK67" s="701"/>
      <c r="AL67" s="701"/>
      <c r="AM67" s="701"/>
      <c r="AN67" s="701"/>
      <c r="AO67" s="701"/>
      <c r="AP67" s="701"/>
      <c r="AQ67" s="701"/>
      <c r="AR67" s="701"/>
      <c r="AS67" s="701"/>
      <c r="AT67" s="701"/>
      <c r="AU67" s="701"/>
      <c r="AV67" s="701"/>
      <c r="AW67" s="701"/>
      <c r="AX67" s="701"/>
      <c r="AY67" s="701"/>
      <c r="AZ67" s="701"/>
      <c r="BA67" s="701"/>
      <c r="BB67" s="701"/>
      <c r="BC67" s="701"/>
      <c r="BD67" s="701"/>
      <c r="BE67" s="701"/>
      <c r="BF67" s="701"/>
      <c r="BG67" s="701"/>
      <c r="BH67" s="701"/>
    </row>
    <row r="68" spans="1:60" s="786" customFormat="1" ht="5.25" customHeight="1" x14ac:dyDescent="0.25">
      <c r="A68" s="905"/>
      <c r="B68" s="905"/>
      <c r="C68" s="905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2212"/>
      <c r="Q68" s="2212"/>
      <c r="R68" s="2212"/>
      <c r="S68" s="124"/>
      <c r="T68" s="124"/>
      <c r="U68" s="701"/>
      <c r="V68" s="701"/>
      <c r="W68" s="701"/>
      <c r="X68" s="701"/>
      <c r="Y68" s="701"/>
      <c r="Z68" s="701"/>
      <c r="AA68" s="701"/>
      <c r="AB68" s="701"/>
      <c r="AC68" s="701"/>
      <c r="AD68" s="701"/>
      <c r="AE68" s="701"/>
      <c r="AF68" s="701"/>
      <c r="AG68" s="701"/>
      <c r="AH68" s="701"/>
      <c r="AI68" s="701"/>
      <c r="AJ68" s="701"/>
      <c r="AK68" s="701"/>
      <c r="AL68" s="701"/>
      <c r="AM68" s="701"/>
      <c r="AN68" s="701"/>
      <c r="AO68" s="701"/>
      <c r="AP68" s="701"/>
      <c r="AQ68" s="701"/>
      <c r="AR68" s="701"/>
      <c r="AS68" s="701"/>
      <c r="AT68" s="701"/>
      <c r="AU68" s="701"/>
      <c r="AV68" s="701"/>
      <c r="AW68" s="701"/>
      <c r="AX68" s="701"/>
      <c r="AY68" s="701"/>
      <c r="AZ68" s="701"/>
      <c r="BA68" s="701"/>
      <c r="BB68" s="701"/>
      <c r="BC68" s="701"/>
      <c r="BD68" s="701"/>
      <c r="BE68" s="701"/>
      <c r="BF68" s="701"/>
      <c r="BG68" s="701"/>
      <c r="BH68" s="701"/>
    </row>
    <row r="69" spans="1:60" s="701" customFormat="1" ht="18.95" customHeight="1" thickBot="1" x14ac:dyDescent="0.3">
      <c r="A69" s="3284" t="s">
        <v>2892</v>
      </c>
      <c r="B69" s="3284"/>
      <c r="C69" s="1087"/>
      <c r="D69" s="878"/>
      <c r="E69" s="878"/>
      <c r="F69" s="878"/>
      <c r="G69" s="878"/>
      <c r="H69" s="878"/>
      <c r="I69" s="878"/>
      <c r="J69" s="878"/>
      <c r="K69" s="878"/>
      <c r="L69" s="878"/>
      <c r="M69" s="878"/>
      <c r="N69" s="878"/>
      <c r="O69" s="878"/>
      <c r="P69" s="1089"/>
      <c r="Q69" s="3285" t="s">
        <v>2893</v>
      </c>
      <c r="R69" s="3285"/>
    </row>
    <row r="70" spans="1:60" s="701" customFormat="1" ht="18.95" customHeight="1" thickTop="1" x14ac:dyDescent="0.25">
      <c r="A70" s="3184" t="s">
        <v>47</v>
      </c>
      <c r="B70" s="3184" t="s">
        <v>90</v>
      </c>
      <c r="C70" s="3184" t="s">
        <v>48</v>
      </c>
      <c r="D70" s="3173" t="s">
        <v>36</v>
      </c>
      <c r="E70" s="3173"/>
      <c r="F70" s="3173"/>
      <c r="G70" s="3173" t="s">
        <v>2</v>
      </c>
      <c r="H70" s="3173"/>
      <c r="I70" s="3173"/>
      <c r="J70" s="3173" t="s">
        <v>3</v>
      </c>
      <c r="K70" s="3173"/>
      <c r="L70" s="3173"/>
      <c r="M70" s="3173" t="s">
        <v>29</v>
      </c>
      <c r="N70" s="3173"/>
      <c r="O70" s="3173"/>
      <c r="P70" s="2512" t="s">
        <v>103</v>
      </c>
      <c r="Q70" s="2512" t="s">
        <v>132</v>
      </c>
      <c r="R70" s="2512" t="s">
        <v>310</v>
      </c>
    </row>
    <row r="71" spans="1:60" s="701" customFormat="1" ht="18.95" customHeight="1" x14ac:dyDescent="0.2">
      <c r="A71" s="2666"/>
      <c r="B71" s="2666"/>
      <c r="C71" s="2666"/>
      <c r="D71" s="3160" t="s">
        <v>98</v>
      </c>
      <c r="E71" s="3160"/>
      <c r="F71" s="3160"/>
      <c r="G71" s="3160" t="s">
        <v>99</v>
      </c>
      <c r="H71" s="3160"/>
      <c r="I71" s="3160"/>
      <c r="J71" s="3160" t="s">
        <v>100</v>
      </c>
      <c r="K71" s="3160"/>
      <c r="L71" s="3160"/>
      <c r="M71" s="3160" t="s">
        <v>101</v>
      </c>
      <c r="N71" s="3160"/>
      <c r="O71" s="3160"/>
      <c r="P71" s="2479"/>
      <c r="Q71" s="2479"/>
      <c r="R71" s="2479"/>
    </row>
    <row r="72" spans="1:60" s="701" customFormat="1" ht="18.95" customHeight="1" x14ac:dyDescent="0.2">
      <c r="A72" s="2666"/>
      <c r="B72" s="2666"/>
      <c r="C72" s="2666"/>
      <c r="D72" s="600" t="s">
        <v>187</v>
      </c>
      <c r="E72" s="600" t="s">
        <v>203</v>
      </c>
      <c r="F72" s="600" t="s">
        <v>204</v>
      </c>
      <c r="G72" s="600" t="s">
        <v>187</v>
      </c>
      <c r="H72" s="600" t="s">
        <v>203</v>
      </c>
      <c r="I72" s="600" t="s">
        <v>204</v>
      </c>
      <c r="J72" s="600" t="s">
        <v>187</v>
      </c>
      <c r="K72" s="600" t="s">
        <v>203</v>
      </c>
      <c r="L72" s="600" t="s">
        <v>204</v>
      </c>
      <c r="M72" s="600" t="s">
        <v>187</v>
      </c>
      <c r="N72" s="600" t="s">
        <v>203</v>
      </c>
      <c r="O72" s="600" t="s">
        <v>204</v>
      </c>
      <c r="P72" s="2479"/>
      <c r="Q72" s="2479"/>
      <c r="R72" s="2479"/>
    </row>
    <row r="73" spans="1:60" s="701" customFormat="1" ht="18.95" customHeight="1" thickBot="1" x14ac:dyDescent="0.25">
      <c r="A73" s="2992"/>
      <c r="B73" s="2992"/>
      <c r="C73" s="2992"/>
      <c r="D73" s="325" t="s">
        <v>188</v>
      </c>
      <c r="E73" s="325" t="s">
        <v>189</v>
      </c>
      <c r="F73" s="325" t="s">
        <v>190</v>
      </c>
      <c r="G73" s="325" t="s">
        <v>188</v>
      </c>
      <c r="H73" s="325" t="s">
        <v>189</v>
      </c>
      <c r="I73" s="325" t="s">
        <v>190</v>
      </c>
      <c r="J73" s="325" t="s">
        <v>188</v>
      </c>
      <c r="K73" s="325" t="s">
        <v>189</v>
      </c>
      <c r="L73" s="325" t="s">
        <v>190</v>
      </c>
      <c r="M73" s="325" t="s">
        <v>188</v>
      </c>
      <c r="N73" s="325" t="s">
        <v>189</v>
      </c>
      <c r="O73" s="325" t="s">
        <v>190</v>
      </c>
      <c r="P73" s="2513"/>
      <c r="Q73" s="2513"/>
      <c r="R73" s="2513"/>
    </row>
    <row r="74" spans="1:60" s="701" customFormat="1" ht="28.5" customHeight="1" x14ac:dyDescent="0.25">
      <c r="A74" s="2991" t="s">
        <v>225</v>
      </c>
      <c r="B74" s="2991" t="s">
        <v>62</v>
      </c>
      <c r="C74" s="1810" t="s">
        <v>539</v>
      </c>
      <c r="D74" s="1776">
        <v>0</v>
      </c>
      <c r="E74" s="1776">
        <v>0</v>
      </c>
      <c r="F74" s="1776">
        <v>0</v>
      </c>
      <c r="G74" s="1776">
        <v>6</v>
      </c>
      <c r="H74" s="1776">
        <v>9</v>
      </c>
      <c r="I74" s="1776">
        <v>15</v>
      </c>
      <c r="J74" s="1776">
        <v>5</v>
      </c>
      <c r="K74" s="1776">
        <v>5</v>
      </c>
      <c r="L74" s="1776">
        <v>10</v>
      </c>
      <c r="M74" s="1773">
        <f>SUM(D74,G74,J74)</f>
        <v>11</v>
      </c>
      <c r="N74" s="1773">
        <f>SUM(E74,H74,K74)</f>
        <v>14</v>
      </c>
      <c r="O74" s="1773">
        <f>SUM(M74:N74)</f>
        <v>25</v>
      </c>
      <c r="P74" s="1929" t="s">
        <v>133</v>
      </c>
      <c r="Q74" s="2497" t="s">
        <v>143</v>
      </c>
      <c r="R74" s="2497" t="s">
        <v>240</v>
      </c>
    </row>
    <row r="75" spans="1:60" s="701" customFormat="1" ht="24.75" customHeight="1" x14ac:dyDescent="0.2">
      <c r="A75" s="2666"/>
      <c r="B75" s="2666"/>
      <c r="C75" s="1810" t="s">
        <v>2374</v>
      </c>
      <c r="D75" s="1808">
        <v>0</v>
      </c>
      <c r="E75" s="1808">
        <v>0</v>
      </c>
      <c r="F75" s="1808">
        <v>0</v>
      </c>
      <c r="G75" s="1808">
        <v>2</v>
      </c>
      <c r="H75" s="1808">
        <v>11</v>
      </c>
      <c r="I75" s="1808">
        <v>13</v>
      </c>
      <c r="J75" s="1808">
        <v>1</v>
      </c>
      <c r="K75" s="1808">
        <v>4</v>
      </c>
      <c r="L75" s="1808">
        <v>5</v>
      </c>
      <c r="M75" s="1777">
        <f t="shared" ref="M75:M78" si="48">SUM(D75,G75,J75)</f>
        <v>3</v>
      </c>
      <c r="N75" s="1777">
        <f t="shared" ref="N75:N78" si="49">SUM(E75,H75,K75)</f>
        <v>15</v>
      </c>
      <c r="O75" s="1777">
        <f t="shared" ref="O75:O78" si="50">SUM(M75:N75)</f>
        <v>18</v>
      </c>
      <c r="P75" s="372" t="s">
        <v>478</v>
      </c>
      <c r="Q75" s="2579"/>
      <c r="R75" s="2579"/>
    </row>
    <row r="76" spans="1:60" s="701" customFormat="1" ht="24.75" customHeight="1" x14ac:dyDescent="0.25">
      <c r="A76" s="2666"/>
      <c r="B76" s="2666"/>
      <c r="C76" s="1810" t="s">
        <v>2375</v>
      </c>
      <c r="D76" s="1808">
        <v>0</v>
      </c>
      <c r="E76" s="1808">
        <v>0</v>
      </c>
      <c r="F76" s="1808">
        <v>0</v>
      </c>
      <c r="G76" s="1808">
        <v>4</v>
      </c>
      <c r="H76" s="1808">
        <v>5</v>
      </c>
      <c r="I76" s="1808">
        <v>9</v>
      </c>
      <c r="J76" s="1808">
        <v>3</v>
      </c>
      <c r="K76" s="1808">
        <v>1</v>
      </c>
      <c r="L76" s="1808">
        <v>4</v>
      </c>
      <c r="M76" s="1777">
        <f t="shared" si="48"/>
        <v>7</v>
      </c>
      <c r="N76" s="1777">
        <f t="shared" si="49"/>
        <v>6</v>
      </c>
      <c r="O76" s="1777">
        <f t="shared" si="50"/>
        <v>13</v>
      </c>
      <c r="P76" s="1929" t="s">
        <v>149</v>
      </c>
      <c r="Q76" s="2579"/>
      <c r="R76" s="2579"/>
    </row>
    <row r="77" spans="1:60" s="701" customFormat="1" ht="24.75" customHeight="1" x14ac:dyDescent="0.25">
      <c r="A77" s="2666"/>
      <c r="B77" s="3158"/>
      <c r="C77" s="1810" t="s">
        <v>2376</v>
      </c>
      <c r="D77" s="1808">
        <v>0</v>
      </c>
      <c r="E77" s="1808">
        <v>0</v>
      </c>
      <c r="F77" s="1808">
        <v>0</v>
      </c>
      <c r="G77" s="1808">
        <v>5</v>
      </c>
      <c r="H77" s="1808">
        <v>12</v>
      </c>
      <c r="I77" s="1808">
        <v>17</v>
      </c>
      <c r="J77" s="1808">
        <v>2</v>
      </c>
      <c r="K77" s="1808">
        <v>1</v>
      </c>
      <c r="L77" s="1808">
        <v>3</v>
      </c>
      <c r="M77" s="1777">
        <f t="shared" si="48"/>
        <v>7</v>
      </c>
      <c r="N77" s="1777">
        <f t="shared" si="49"/>
        <v>13</v>
      </c>
      <c r="O77" s="1777">
        <f t="shared" si="50"/>
        <v>20</v>
      </c>
      <c r="P77" s="1929" t="s">
        <v>148</v>
      </c>
      <c r="Q77" s="2593"/>
      <c r="R77" s="2579"/>
    </row>
    <row r="78" spans="1:60" s="701" customFormat="1" ht="24.75" customHeight="1" x14ac:dyDescent="0.2">
      <c r="A78" s="3158"/>
      <c r="B78" s="2676" t="s">
        <v>49</v>
      </c>
      <c r="C78" s="2676"/>
      <c r="D78" s="1808">
        <f>SUM(D74:D77)</f>
        <v>0</v>
      </c>
      <c r="E78" s="1808">
        <f t="shared" ref="E78:L78" si="51">SUM(E74:E77)</f>
        <v>0</v>
      </c>
      <c r="F78" s="1808">
        <f t="shared" si="51"/>
        <v>0</v>
      </c>
      <c r="G78" s="1808">
        <f t="shared" si="51"/>
        <v>17</v>
      </c>
      <c r="H78" s="1808">
        <f t="shared" si="51"/>
        <v>37</v>
      </c>
      <c r="I78" s="1808">
        <f t="shared" si="51"/>
        <v>54</v>
      </c>
      <c r="J78" s="1808">
        <f t="shared" si="51"/>
        <v>11</v>
      </c>
      <c r="K78" s="1808">
        <f t="shared" si="51"/>
        <v>11</v>
      </c>
      <c r="L78" s="1808">
        <f t="shared" si="51"/>
        <v>22</v>
      </c>
      <c r="M78" s="1777">
        <f t="shared" si="48"/>
        <v>28</v>
      </c>
      <c r="N78" s="1777">
        <f t="shared" si="49"/>
        <v>48</v>
      </c>
      <c r="O78" s="1777">
        <f t="shared" si="50"/>
        <v>76</v>
      </c>
      <c r="P78" s="2598" t="s">
        <v>139</v>
      </c>
      <c r="Q78" s="2598"/>
      <c r="R78" s="2593"/>
    </row>
    <row r="79" spans="1:60" s="701" customFormat="1" ht="24.75" customHeight="1" x14ac:dyDescent="0.2">
      <c r="A79" s="1442"/>
      <c r="B79" s="1428" t="s">
        <v>63</v>
      </c>
      <c r="C79" s="1429"/>
      <c r="D79" s="1808">
        <f>SUM(D75:D78)</f>
        <v>0</v>
      </c>
      <c r="E79" s="1808">
        <f t="shared" ref="E79" si="52">SUM(E75:E78)</f>
        <v>0</v>
      </c>
      <c r="F79" s="1808">
        <v>0</v>
      </c>
      <c r="G79" s="1808">
        <v>7</v>
      </c>
      <c r="H79" s="1808">
        <v>4</v>
      </c>
      <c r="I79" s="1808">
        <v>11</v>
      </c>
      <c r="J79" s="1808">
        <v>0</v>
      </c>
      <c r="K79" s="1808">
        <v>0</v>
      </c>
      <c r="L79" s="1808">
        <v>0</v>
      </c>
      <c r="M79" s="1777">
        <f t="shared" ref="M79" si="53">SUM(D79,G79,J79)</f>
        <v>7</v>
      </c>
      <c r="N79" s="1777">
        <f t="shared" ref="N79" si="54">SUM(E79,H79,K79)</f>
        <v>4</v>
      </c>
      <c r="O79" s="1777">
        <f t="shared" ref="O79" si="55">SUM(M79:N79)</f>
        <v>11</v>
      </c>
      <c r="P79" s="1425"/>
      <c r="Q79" s="1445" t="s">
        <v>144</v>
      </c>
      <c r="R79" s="1424"/>
    </row>
    <row r="80" spans="1:60" s="701" customFormat="1" ht="22.5" customHeight="1" x14ac:dyDescent="0.2">
      <c r="A80" s="2676" t="s">
        <v>96</v>
      </c>
      <c r="B80" s="2676"/>
      <c r="C80" s="2676"/>
      <c r="D80" s="1777">
        <f>SUM(D78:D79)</f>
        <v>0</v>
      </c>
      <c r="E80" s="1777">
        <f t="shared" ref="E80:O80" si="56">SUM(E78:E79)</f>
        <v>0</v>
      </c>
      <c r="F80" s="1777">
        <f t="shared" si="56"/>
        <v>0</v>
      </c>
      <c r="G80" s="1777">
        <f t="shared" si="56"/>
        <v>24</v>
      </c>
      <c r="H80" s="1777">
        <f t="shared" si="56"/>
        <v>41</v>
      </c>
      <c r="I80" s="1777">
        <f t="shared" si="56"/>
        <v>65</v>
      </c>
      <c r="J80" s="1777">
        <f t="shared" si="56"/>
        <v>11</v>
      </c>
      <c r="K80" s="1777">
        <f t="shared" si="56"/>
        <v>11</v>
      </c>
      <c r="L80" s="1777">
        <f t="shared" si="56"/>
        <v>22</v>
      </c>
      <c r="M80" s="1777">
        <f t="shared" si="56"/>
        <v>35</v>
      </c>
      <c r="N80" s="1777">
        <f t="shared" si="56"/>
        <v>52</v>
      </c>
      <c r="O80" s="1777">
        <f t="shared" si="56"/>
        <v>87</v>
      </c>
      <c r="P80" s="2502" t="s">
        <v>136</v>
      </c>
      <c r="Q80" s="2502"/>
      <c r="R80" s="2502"/>
    </row>
    <row r="81" spans="1:60" s="701" customFormat="1" ht="31.5" customHeight="1" x14ac:dyDescent="0.2">
      <c r="A81" s="2705" t="s">
        <v>312</v>
      </c>
      <c r="B81" s="1429" t="s">
        <v>75</v>
      </c>
      <c r="C81" s="718"/>
      <c r="D81" s="1777">
        <f t="shared" ref="D81:D82" si="57">SUM(D79:D80)</f>
        <v>0</v>
      </c>
      <c r="E81" s="1777">
        <f t="shared" ref="E81:E82" si="58">SUM(E79:E80)</f>
        <v>0</v>
      </c>
      <c r="F81" s="1777">
        <v>0</v>
      </c>
      <c r="G81" s="1777">
        <v>7</v>
      </c>
      <c r="H81" s="1777">
        <v>17</v>
      </c>
      <c r="I81" s="1777">
        <v>24</v>
      </c>
      <c r="J81" s="1777">
        <v>27</v>
      </c>
      <c r="K81" s="1777">
        <v>11</v>
      </c>
      <c r="L81" s="1777">
        <v>38</v>
      </c>
      <c r="M81" s="1777">
        <f t="shared" ref="M81:N86" si="59">SUM(D81,G81,J81)</f>
        <v>34</v>
      </c>
      <c r="N81" s="1777">
        <f t="shared" si="59"/>
        <v>28</v>
      </c>
      <c r="O81" s="1777">
        <f t="shared" ref="O81:O86" si="60">SUM(M81:N81)</f>
        <v>62</v>
      </c>
      <c r="P81" s="907"/>
      <c r="Q81" s="1438" t="s">
        <v>151</v>
      </c>
      <c r="R81" s="2598" t="s">
        <v>311</v>
      </c>
    </row>
    <row r="82" spans="1:60" ht="33.75" customHeight="1" x14ac:dyDescent="0.2">
      <c r="A82" s="2700"/>
      <c r="B82" s="1430" t="s">
        <v>210</v>
      </c>
      <c r="C82" s="718"/>
      <c r="D82" s="1777">
        <f t="shared" si="57"/>
        <v>0</v>
      </c>
      <c r="E82" s="1777">
        <f t="shared" si="58"/>
        <v>0</v>
      </c>
      <c r="F82" s="1777">
        <v>0</v>
      </c>
      <c r="G82" s="1777">
        <v>17</v>
      </c>
      <c r="H82" s="1777">
        <v>5</v>
      </c>
      <c r="I82" s="1777">
        <v>22</v>
      </c>
      <c r="J82" s="1777">
        <v>28</v>
      </c>
      <c r="K82" s="1777">
        <v>2</v>
      </c>
      <c r="L82" s="1777">
        <v>30</v>
      </c>
      <c r="M82" s="1777">
        <f>SUM(D82,G82,J82)</f>
        <v>45</v>
      </c>
      <c r="N82" s="1777">
        <f>SUM(E82,H82,K82)</f>
        <v>7</v>
      </c>
      <c r="O82" s="1777">
        <f>SUM(M82:N82)</f>
        <v>52</v>
      </c>
      <c r="P82" s="386"/>
      <c r="Q82" s="386" t="s">
        <v>228</v>
      </c>
      <c r="R82" s="2598"/>
      <c r="U82" s="701"/>
      <c r="V82" s="701"/>
      <c r="W82" s="701"/>
      <c r="X82" s="701"/>
      <c r="Y82" s="701"/>
      <c r="Z82" s="701"/>
      <c r="AA82" s="701"/>
      <c r="AB82" s="701"/>
      <c r="AC82" s="701"/>
      <c r="AD82" s="701"/>
      <c r="AE82" s="701"/>
      <c r="AF82" s="701"/>
      <c r="AG82" s="701"/>
      <c r="AH82" s="701"/>
      <c r="AI82" s="701"/>
      <c r="AJ82" s="701"/>
      <c r="AK82" s="701"/>
      <c r="AL82" s="701"/>
      <c r="AM82" s="701"/>
      <c r="AN82" s="701"/>
      <c r="AO82" s="701"/>
      <c r="AP82" s="701"/>
      <c r="AQ82" s="701"/>
      <c r="AR82" s="701"/>
      <c r="AS82" s="701"/>
      <c r="AT82" s="701"/>
      <c r="AU82" s="701"/>
      <c r="AV82" s="701"/>
      <c r="AW82" s="701"/>
      <c r="AX82" s="701"/>
      <c r="AY82" s="701"/>
      <c r="AZ82" s="701"/>
      <c r="BA82" s="701"/>
      <c r="BB82" s="701"/>
      <c r="BC82" s="701"/>
      <c r="BD82" s="701"/>
      <c r="BE82" s="701"/>
      <c r="BF82" s="701"/>
      <c r="BG82" s="701"/>
      <c r="BH82" s="701"/>
    </row>
    <row r="83" spans="1:60" ht="33.75" customHeight="1" x14ac:dyDescent="0.2">
      <c r="A83" s="2700"/>
      <c r="B83" s="598" t="s">
        <v>78</v>
      </c>
      <c r="C83" s="718" t="s">
        <v>1759</v>
      </c>
      <c r="D83" s="1777">
        <f t="shared" ref="D83" si="61">SUM(D81:D82)</f>
        <v>0</v>
      </c>
      <c r="E83" s="1777">
        <f t="shared" ref="E83" si="62">SUM(E81:E82)</f>
        <v>0</v>
      </c>
      <c r="F83" s="1777">
        <v>0</v>
      </c>
      <c r="G83" s="1777">
        <v>9</v>
      </c>
      <c r="H83" s="1777">
        <v>6</v>
      </c>
      <c r="I83" s="1777">
        <v>15</v>
      </c>
      <c r="J83" s="1777">
        <v>0</v>
      </c>
      <c r="K83" s="1777">
        <v>0</v>
      </c>
      <c r="L83" s="1777">
        <v>0</v>
      </c>
      <c r="M83" s="1777">
        <f>SUM(D83,G83,J83)</f>
        <v>9</v>
      </c>
      <c r="N83" s="1777">
        <f>SUM(E83,H83,K83)</f>
        <v>6</v>
      </c>
      <c r="O83" s="1777">
        <f>SUM(M83:N83)</f>
        <v>15</v>
      </c>
      <c r="P83" s="723" t="s">
        <v>1755</v>
      </c>
      <c r="Q83" s="723" t="s">
        <v>1760</v>
      </c>
      <c r="R83" s="2598"/>
      <c r="U83" s="701"/>
      <c r="V83" s="701"/>
      <c r="W83" s="701"/>
      <c r="X83" s="701"/>
      <c r="Y83" s="701"/>
      <c r="Z83" s="701"/>
      <c r="AA83" s="701"/>
      <c r="AB83" s="701"/>
      <c r="AC83" s="701"/>
      <c r="AD83" s="701"/>
      <c r="AE83" s="701"/>
      <c r="AF83" s="701"/>
      <c r="AG83" s="701"/>
      <c r="AH83" s="701"/>
      <c r="AI83" s="701"/>
      <c r="AJ83" s="701"/>
      <c r="AK83" s="701"/>
      <c r="AL83" s="701"/>
      <c r="AM83" s="701"/>
      <c r="AN83" s="701"/>
      <c r="AO83" s="701"/>
      <c r="AP83" s="701"/>
      <c r="AQ83" s="701"/>
      <c r="AR83" s="701"/>
      <c r="AS83" s="701"/>
      <c r="AT83" s="701"/>
      <c r="AU83" s="701"/>
      <c r="AV83" s="701"/>
      <c r="AW83" s="701"/>
      <c r="AX83" s="701"/>
      <c r="AY83" s="701"/>
      <c r="AZ83" s="701"/>
      <c r="BA83" s="701"/>
      <c r="BB83" s="701"/>
      <c r="BC83" s="701"/>
      <c r="BD83" s="701"/>
      <c r="BE83" s="701"/>
      <c r="BF83" s="701"/>
      <c r="BG83" s="701"/>
      <c r="BH83" s="701"/>
    </row>
    <row r="84" spans="1:60" ht="30" customHeight="1" x14ac:dyDescent="0.25">
      <c r="A84" s="3296" t="s">
        <v>96</v>
      </c>
      <c r="B84" s="3296"/>
      <c r="C84" s="3296"/>
      <c r="D84" s="1777">
        <f>SUM(D81:D83)</f>
        <v>0</v>
      </c>
      <c r="E84" s="1777">
        <f t="shared" ref="E84:O84" si="63">SUM(E81:E83)</f>
        <v>0</v>
      </c>
      <c r="F84" s="1777">
        <f t="shared" si="63"/>
        <v>0</v>
      </c>
      <c r="G84" s="1777">
        <f t="shared" si="63"/>
        <v>33</v>
      </c>
      <c r="H84" s="1777">
        <f t="shared" si="63"/>
        <v>28</v>
      </c>
      <c r="I84" s="1777">
        <f t="shared" si="63"/>
        <v>61</v>
      </c>
      <c r="J84" s="1777">
        <f t="shared" si="63"/>
        <v>55</v>
      </c>
      <c r="K84" s="1777">
        <f t="shared" si="63"/>
        <v>13</v>
      </c>
      <c r="L84" s="1777">
        <f t="shared" si="63"/>
        <v>68</v>
      </c>
      <c r="M84" s="1777">
        <f t="shared" si="63"/>
        <v>88</v>
      </c>
      <c r="N84" s="1777">
        <f t="shared" si="63"/>
        <v>41</v>
      </c>
      <c r="O84" s="1777">
        <f t="shared" si="63"/>
        <v>129</v>
      </c>
      <c r="P84" s="2502" t="s">
        <v>136</v>
      </c>
      <c r="Q84" s="2502"/>
      <c r="R84" s="2502"/>
      <c r="U84" s="701"/>
      <c r="V84" s="701"/>
      <c r="W84" s="701"/>
      <c r="X84" s="701"/>
      <c r="Y84" s="701"/>
      <c r="Z84" s="701"/>
      <c r="AA84" s="701"/>
      <c r="AB84" s="701"/>
      <c r="AC84" s="701"/>
      <c r="AD84" s="701"/>
      <c r="AE84" s="701"/>
      <c r="AF84" s="701"/>
      <c r="AG84" s="701"/>
      <c r="AH84" s="701"/>
      <c r="AI84" s="701"/>
      <c r="AJ84" s="701"/>
      <c r="AK84" s="701"/>
      <c r="AL84" s="701"/>
      <c r="AM84" s="701"/>
      <c r="AN84" s="701"/>
      <c r="AO84" s="701"/>
      <c r="AP84" s="701"/>
      <c r="AQ84" s="701"/>
      <c r="AR84" s="701"/>
      <c r="AS84" s="701"/>
      <c r="AT84" s="701"/>
      <c r="AU84" s="701"/>
      <c r="AV84" s="701"/>
      <c r="AW84" s="701"/>
      <c r="AX84" s="701"/>
      <c r="AY84" s="701"/>
      <c r="AZ84" s="701"/>
      <c r="BA84" s="701"/>
      <c r="BB84" s="701"/>
      <c r="BC84" s="701"/>
      <c r="BD84" s="701"/>
      <c r="BE84" s="701"/>
      <c r="BF84" s="701"/>
      <c r="BG84" s="701"/>
      <c r="BH84" s="701"/>
    </row>
    <row r="85" spans="1:60" ht="52.5" customHeight="1" x14ac:dyDescent="0.25">
      <c r="A85" s="718" t="s">
        <v>1575</v>
      </c>
      <c r="B85" s="902" t="s">
        <v>1761</v>
      </c>
      <c r="C85" s="904"/>
      <c r="D85" s="1777">
        <f t="shared" ref="D85:D86" si="64">SUM(D82:D84)</f>
        <v>0</v>
      </c>
      <c r="E85" s="1777">
        <f t="shared" ref="E85:E86" si="65">SUM(E82:E84)</f>
        <v>0</v>
      </c>
      <c r="F85" s="1777">
        <v>0</v>
      </c>
      <c r="G85" s="1777">
        <v>19</v>
      </c>
      <c r="H85" s="1777">
        <v>17</v>
      </c>
      <c r="I85" s="1777">
        <v>36</v>
      </c>
      <c r="J85" s="1777">
        <v>0</v>
      </c>
      <c r="K85" s="1777">
        <v>0</v>
      </c>
      <c r="L85" s="1777">
        <v>0</v>
      </c>
      <c r="M85" s="1777">
        <f t="shared" si="59"/>
        <v>19</v>
      </c>
      <c r="N85" s="1777">
        <f t="shared" si="59"/>
        <v>17</v>
      </c>
      <c r="O85" s="1777">
        <f t="shared" si="60"/>
        <v>36</v>
      </c>
      <c r="P85" s="703"/>
      <c r="Q85" s="703" t="s">
        <v>1762</v>
      </c>
      <c r="R85" s="388" t="s">
        <v>130</v>
      </c>
      <c r="U85" s="701"/>
      <c r="V85" s="701"/>
      <c r="W85" s="701"/>
      <c r="X85" s="701"/>
      <c r="Y85" s="701"/>
      <c r="Z85" s="701"/>
      <c r="AA85" s="701"/>
      <c r="AB85" s="701"/>
      <c r="AC85" s="701"/>
      <c r="AD85" s="701"/>
      <c r="AE85" s="701"/>
      <c r="AF85" s="701"/>
      <c r="AG85" s="701"/>
      <c r="AH85" s="701"/>
      <c r="AI85" s="701"/>
      <c r="AJ85" s="701"/>
      <c r="AK85" s="701"/>
      <c r="AL85" s="701"/>
      <c r="AM85" s="701"/>
      <c r="AN85" s="701"/>
      <c r="AO85" s="701"/>
      <c r="AP85" s="701"/>
      <c r="AQ85" s="701"/>
      <c r="AR85" s="701"/>
      <c r="AS85" s="701"/>
      <c r="AT85" s="701"/>
      <c r="AU85" s="701"/>
      <c r="AV85" s="701"/>
      <c r="AW85" s="701"/>
      <c r="AX85" s="701"/>
      <c r="AY85" s="701"/>
      <c r="AZ85" s="701"/>
      <c r="BA85" s="701"/>
      <c r="BB85" s="701"/>
      <c r="BC85" s="701"/>
      <c r="BD85" s="701"/>
      <c r="BE85" s="701"/>
      <c r="BF85" s="701"/>
      <c r="BG85" s="701"/>
      <c r="BH85" s="701"/>
    </row>
    <row r="86" spans="1:60" s="786" customFormat="1" ht="41.25" customHeight="1" thickBot="1" x14ac:dyDescent="0.25">
      <c r="A86" s="894" t="s">
        <v>210</v>
      </c>
      <c r="B86" s="908" t="s">
        <v>538</v>
      </c>
      <c r="C86" s="909" t="s">
        <v>539</v>
      </c>
      <c r="D86" s="1771">
        <f t="shared" si="64"/>
        <v>0</v>
      </c>
      <c r="E86" s="1771">
        <f t="shared" si="65"/>
        <v>0</v>
      </c>
      <c r="F86" s="1771">
        <v>0</v>
      </c>
      <c r="G86" s="1809">
        <v>36</v>
      </c>
      <c r="H86" s="1809">
        <v>13</v>
      </c>
      <c r="I86" s="1809">
        <v>49</v>
      </c>
      <c r="J86" s="1809">
        <v>46</v>
      </c>
      <c r="K86" s="1809">
        <v>12</v>
      </c>
      <c r="L86" s="1809">
        <v>58</v>
      </c>
      <c r="M86" s="1809">
        <f t="shared" si="59"/>
        <v>82</v>
      </c>
      <c r="N86" s="1809">
        <f t="shared" si="59"/>
        <v>25</v>
      </c>
      <c r="O86" s="1809">
        <f t="shared" si="60"/>
        <v>107</v>
      </c>
      <c r="P86" s="897" t="s">
        <v>133</v>
      </c>
      <c r="Q86" s="897" t="s">
        <v>228</v>
      </c>
      <c r="R86" s="898" t="s">
        <v>1576</v>
      </c>
      <c r="S86" s="124"/>
      <c r="T86" s="124"/>
      <c r="U86" s="701"/>
      <c r="V86" s="701"/>
      <c r="W86" s="701"/>
      <c r="X86" s="701"/>
      <c r="Y86" s="701"/>
      <c r="Z86" s="701"/>
      <c r="AA86" s="701"/>
      <c r="AB86" s="701"/>
      <c r="AC86" s="701"/>
      <c r="AD86" s="701"/>
      <c r="AE86" s="701"/>
      <c r="AF86" s="701"/>
      <c r="AG86" s="701"/>
      <c r="AH86" s="701"/>
      <c r="AI86" s="701"/>
      <c r="AJ86" s="701"/>
      <c r="AK86" s="701"/>
      <c r="AL86" s="701"/>
      <c r="AM86" s="701"/>
      <c r="AN86" s="701"/>
      <c r="AO86" s="701"/>
      <c r="AP86" s="701"/>
      <c r="AQ86" s="701"/>
      <c r="AR86" s="701"/>
      <c r="AS86" s="701"/>
      <c r="AT86" s="701"/>
      <c r="AU86" s="701"/>
      <c r="AV86" s="701"/>
      <c r="AW86" s="701"/>
      <c r="AX86" s="701"/>
      <c r="AY86" s="701"/>
      <c r="AZ86" s="701"/>
      <c r="BA86" s="701"/>
      <c r="BB86" s="701"/>
      <c r="BC86" s="701"/>
      <c r="BD86" s="701"/>
      <c r="BE86" s="701"/>
      <c r="BF86" s="701"/>
      <c r="BG86" s="701"/>
      <c r="BH86" s="701"/>
    </row>
    <row r="87" spans="1:60" ht="30" customHeight="1" thickBot="1" x14ac:dyDescent="0.25">
      <c r="A87" s="2717" t="s">
        <v>45</v>
      </c>
      <c r="B87" s="2717"/>
      <c r="C87" s="2717"/>
      <c r="D87" s="1799">
        <f t="shared" ref="D87:O87" si="66">SUM(D86,D85,D84,D80,D55,D37,D26,D23,D20,D12)</f>
        <v>6</v>
      </c>
      <c r="E87" s="1799">
        <f t="shared" si="66"/>
        <v>4</v>
      </c>
      <c r="F87" s="1799">
        <f>SUM(F86,F85,F84,F80,F55,F37,F26,F23,F20,F12)</f>
        <v>10</v>
      </c>
      <c r="G87" s="1775">
        <f t="shared" si="66"/>
        <v>342</v>
      </c>
      <c r="H87" s="1775">
        <f t="shared" si="66"/>
        <v>435</v>
      </c>
      <c r="I87" s="1775">
        <f t="shared" si="66"/>
        <v>777</v>
      </c>
      <c r="J87" s="1775">
        <f t="shared" si="66"/>
        <v>188</v>
      </c>
      <c r="K87" s="1775">
        <f t="shared" si="66"/>
        <v>100</v>
      </c>
      <c r="L87" s="1775">
        <f t="shared" si="66"/>
        <v>288</v>
      </c>
      <c r="M87" s="1775">
        <f t="shared" si="66"/>
        <v>536</v>
      </c>
      <c r="N87" s="1775">
        <f t="shared" si="66"/>
        <v>539</v>
      </c>
      <c r="O87" s="1775">
        <f t="shared" si="66"/>
        <v>1075</v>
      </c>
      <c r="P87" s="3151" t="s">
        <v>153</v>
      </c>
      <c r="Q87" s="3151"/>
      <c r="R87" s="3151"/>
      <c r="U87" s="701"/>
      <c r="V87" s="701"/>
      <c r="W87" s="701"/>
      <c r="X87" s="701"/>
      <c r="Y87" s="701"/>
      <c r="Z87" s="701"/>
      <c r="AA87" s="701"/>
      <c r="AB87" s="701"/>
      <c r="AC87" s="701"/>
      <c r="AD87" s="701"/>
      <c r="AE87" s="701"/>
      <c r="AF87" s="701"/>
      <c r="AG87" s="701"/>
      <c r="AH87" s="701"/>
      <c r="AI87" s="701"/>
      <c r="AJ87" s="701"/>
      <c r="AK87" s="701"/>
      <c r="AL87" s="701"/>
      <c r="AM87" s="701"/>
      <c r="AN87" s="701"/>
      <c r="AO87" s="701"/>
      <c r="AP87" s="701"/>
      <c r="AQ87" s="701"/>
      <c r="AR87" s="701"/>
      <c r="AS87" s="701"/>
      <c r="AT87" s="701"/>
      <c r="AU87" s="701"/>
      <c r="AV87" s="701"/>
      <c r="AW87" s="701"/>
      <c r="AX87" s="701"/>
      <c r="AY87" s="701"/>
      <c r="AZ87" s="701"/>
      <c r="BA87" s="701"/>
      <c r="BB87" s="701"/>
      <c r="BC87" s="701"/>
      <c r="BD87" s="701"/>
      <c r="BE87" s="701"/>
      <c r="BF87" s="701"/>
      <c r="BG87" s="701"/>
      <c r="BH87" s="701"/>
    </row>
    <row r="88" spans="1:60" ht="12.75" customHeight="1" thickTop="1" x14ac:dyDescent="0.2">
      <c r="P88" s="124"/>
      <c r="Q88" s="124"/>
    </row>
    <row r="89" spans="1:60" ht="12.75" customHeight="1" x14ac:dyDescent="0.2">
      <c r="P89" s="124"/>
      <c r="Q89" s="124"/>
    </row>
    <row r="90" spans="1:60" ht="12.75" customHeight="1" x14ac:dyDescent="0.2">
      <c r="P90" s="124"/>
      <c r="Q90" s="124"/>
    </row>
    <row r="91" spans="1:60" ht="12.75" customHeight="1" x14ac:dyDescent="0.2">
      <c r="P91" s="124"/>
      <c r="Q91" s="124"/>
    </row>
    <row r="92" spans="1:60" ht="12.75" customHeight="1" x14ac:dyDescent="0.2">
      <c r="P92" s="124"/>
      <c r="Q92" s="124"/>
    </row>
    <row r="93" spans="1:60" ht="12.75" customHeight="1" x14ac:dyDescent="0.2">
      <c r="P93" s="124"/>
      <c r="Q93" s="124"/>
    </row>
    <row r="94" spans="1:60" ht="12.75" customHeight="1" x14ac:dyDescent="0.2">
      <c r="P94" s="124"/>
      <c r="Q94" s="124"/>
    </row>
    <row r="95" spans="1:60" ht="12.75" customHeight="1" x14ac:dyDescent="0.2">
      <c r="P95" s="124"/>
      <c r="Q95" s="124"/>
    </row>
    <row r="96" spans="1:60" ht="12.75" customHeight="1" x14ac:dyDescent="0.2">
      <c r="P96" s="124"/>
      <c r="Q96" s="124"/>
    </row>
    <row r="97" spans="16:17" ht="12.75" customHeight="1" x14ac:dyDescent="0.2">
      <c r="P97" s="124"/>
      <c r="Q97" s="124"/>
    </row>
    <row r="98" spans="16:17" ht="12.75" customHeight="1" x14ac:dyDescent="0.2">
      <c r="P98" s="124"/>
      <c r="Q98" s="124"/>
    </row>
    <row r="99" spans="16:17" ht="12.75" customHeight="1" x14ac:dyDescent="0.2">
      <c r="P99" s="124"/>
      <c r="Q99" s="124"/>
    </row>
    <row r="100" spans="16:17" ht="12.75" customHeight="1" x14ac:dyDescent="0.2">
      <c r="P100" s="124"/>
      <c r="Q100" s="124"/>
    </row>
    <row r="101" spans="16:17" ht="12.75" customHeight="1" x14ac:dyDescent="0.2">
      <c r="P101" s="124"/>
      <c r="Q101" s="124"/>
    </row>
    <row r="102" spans="16:17" ht="12.75" customHeight="1" x14ac:dyDescent="0.2">
      <c r="P102" s="124"/>
      <c r="Q102" s="124"/>
    </row>
    <row r="103" spans="16:17" ht="12.75" customHeight="1" x14ac:dyDescent="0.2">
      <c r="P103" s="124"/>
      <c r="Q103" s="124"/>
    </row>
    <row r="104" spans="16:17" ht="12.75" customHeight="1" x14ac:dyDescent="0.2">
      <c r="P104" s="124"/>
      <c r="Q104" s="124"/>
    </row>
    <row r="105" spans="16:17" ht="12.75" customHeight="1" x14ac:dyDescent="0.2">
      <c r="P105" s="124"/>
      <c r="Q105" s="124"/>
    </row>
    <row r="106" spans="16:17" ht="12.75" customHeight="1" x14ac:dyDescent="0.2">
      <c r="P106" s="124"/>
      <c r="Q106" s="124"/>
    </row>
    <row r="107" spans="16:17" ht="12.75" customHeight="1" x14ac:dyDescent="0.2">
      <c r="P107" s="124"/>
      <c r="Q107" s="124"/>
    </row>
    <row r="108" spans="16:17" ht="12.75" customHeight="1" x14ac:dyDescent="0.2">
      <c r="P108" s="124"/>
      <c r="Q108" s="124"/>
    </row>
    <row r="109" spans="16:17" ht="12.75" customHeight="1" x14ac:dyDescent="0.2">
      <c r="P109" s="124"/>
      <c r="Q109" s="124"/>
    </row>
    <row r="110" spans="16:17" ht="12.75" customHeight="1" x14ac:dyDescent="0.2">
      <c r="P110" s="124"/>
      <c r="Q110" s="124"/>
    </row>
    <row r="111" spans="16:17" ht="12.75" customHeight="1" x14ac:dyDescent="0.2">
      <c r="P111" s="124"/>
      <c r="Q111" s="124"/>
    </row>
    <row r="112" spans="16:17" ht="12.75" customHeight="1" x14ac:dyDescent="0.2">
      <c r="P112" s="124"/>
      <c r="Q112" s="124"/>
    </row>
    <row r="113" spans="16:17" ht="12.75" customHeight="1" x14ac:dyDescent="0.2">
      <c r="P113" s="124"/>
      <c r="Q113" s="124"/>
    </row>
    <row r="114" spans="16:17" ht="12.75" customHeight="1" x14ac:dyDescent="0.2">
      <c r="P114" s="124"/>
      <c r="Q114" s="124"/>
    </row>
    <row r="115" spans="16:17" ht="12.75" customHeight="1" x14ac:dyDescent="0.2">
      <c r="P115" s="124"/>
      <c r="Q115" s="124"/>
    </row>
    <row r="116" spans="16:17" ht="12.75" customHeight="1" x14ac:dyDescent="0.2">
      <c r="P116" s="124"/>
      <c r="Q116" s="124"/>
    </row>
    <row r="117" spans="16:17" ht="12.75" customHeight="1" x14ac:dyDescent="0.2">
      <c r="P117" s="124"/>
      <c r="Q117" s="124"/>
    </row>
    <row r="118" spans="16:17" ht="12.75" customHeight="1" x14ac:dyDescent="0.2">
      <c r="P118" s="124"/>
      <c r="Q118" s="124"/>
    </row>
    <row r="119" spans="16:17" ht="12.75" customHeight="1" x14ac:dyDescent="0.2">
      <c r="P119" s="124"/>
      <c r="Q119" s="124"/>
    </row>
    <row r="120" spans="16:17" ht="12.75" customHeight="1" x14ac:dyDescent="0.2">
      <c r="P120" s="124"/>
      <c r="Q120" s="124"/>
    </row>
    <row r="121" spans="16:17" ht="12.75" customHeight="1" x14ac:dyDescent="0.2">
      <c r="P121" s="124"/>
      <c r="Q121" s="124"/>
    </row>
    <row r="122" spans="16:17" ht="12.75" customHeight="1" x14ac:dyDescent="0.2">
      <c r="P122" s="124"/>
      <c r="Q122" s="124"/>
    </row>
    <row r="123" spans="16:17" ht="12.75" customHeight="1" x14ac:dyDescent="0.2">
      <c r="P123" s="124"/>
      <c r="Q123" s="124"/>
    </row>
    <row r="124" spans="16:17" ht="12.75" customHeight="1" x14ac:dyDescent="0.2">
      <c r="P124" s="124"/>
      <c r="Q124" s="124"/>
    </row>
    <row r="125" spans="16:17" ht="12.75" customHeight="1" x14ac:dyDescent="0.2">
      <c r="P125" s="124"/>
      <c r="Q125" s="124"/>
    </row>
    <row r="126" spans="16:17" ht="12.75" customHeight="1" x14ac:dyDescent="0.2">
      <c r="P126" s="124"/>
      <c r="Q126" s="124"/>
    </row>
    <row r="127" spans="16:17" ht="12.75" customHeight="1" x14ac:dyDescent="0.2">
      <c r="P127" s="124"/>
      <c r="Q127" s="124"/>
    </row>
    <row r="128" spans="16:17" ht="12.75" customHeight="1" x14ac:dyDescent="0.2">
      <c r="P128" s="124"/>
      <c r="Q128" s="124"/>
    </row>
    <row r="129" spans="16:17" ht="12.75" customHeight="1" x14ac:dyDescent="0.2">
      <c r="P129" s="124"/>
      <c r="Q129" s="124"/>
    </row>
    <row r="130" spans="16:17" ht="12.75" customHeight="1" x14ac:dyDescent="0.2">
      <c r="P130" s="124"/>
      <c r="Q130" s="124"/>
    </row>
    <row r="131" spans="16:17" ht="12.75" customHeight="1" x14ac:dyDescent="0.2">
      <c r="P131" s="124"/>
      <c r="Q131" s="124"/>
    </row>
    <row r="132" spans="16:17" ht="12.75" customHeight="1" x14ac:dyDescent="0.2">
      <c r="P132" s="124"/>
      <c r="Q132" s="124"/>
    </row>
    <row r="133" spans="16:17" ht="12.75" customHeight="1" x14ac:dyDescent="0.2">
      <c r="P133" s="124"/>
      <c r="Q133" s="124"/>
    </row>
    <row r="134" spans="16:17" ht="12.75" customHeight="1" x14ac:dyDescent="0.2">
      <c r="P134" s="124"/>
      <c r="Q134" s="124"/>
    </row>
    <row r="135" spans="16:17" ht="12.75" customHeight="1" x14ac:dyDescent="0.2">
      <c r="P135" s="124"/>
      <c r="Q135" s="124"/>
    </row>
    <row r="136" spans="16:17" ht="12.75" customHeight="1" x14ac:dyDescent="0.2">
      <c r="P136" s="124"/>
      <c r="Q136" s="124"/>
    </row>
    <row r="137" spans="16:17" ht="12.75" customHeight="1" x14ac:dyDescent="0.2">
      <c r="P137" s="124"/>
      <c r="Q137" s="124"/>
    </row>
    <row r="138" spans="16:17" ht="12.75" customHeight="1" x14ac:dyDescent="0.2">
      <c r="P138" s="124"/>
      <c r="Q138" s="124"/>
    </row>
    <row r="139" spans="16:17" ht="12.75" customHeight="1" x14ac:dyDescent="0.2">
      <c r="P139" s="124"/>
      <c r="Q139" s="124"/>
    </row>
    <row r="140" spans="16:17" ht="12.75" customHeight="1" x14ac:dyDescent="0.2"/>
    <row r="141" spans="16:17" ht="12.75" customHeight="1" x14ac:dyDescent="0.2"/>
    <row r="142" spans="16:17" ht="12.75" customHeight="1" x14ac:dyDescent="0.2"/>
    <row r="143" spans="16:17" ht="12.75" customHeight="1" x14ac:dyDescent="0.2"/>
    <row r="144" spans="16:17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229" spans="1:11" ht="18" x14ac:dyDescent="0.25">
      <c r="A229" s="800"/>
      <c r="B229" s="800"/>
      <c r="C229" s="800"/>
      <c r="D229" s="691"/>
      <c r="E229" s="691"/>
      <c r="F229" s="691"/>
      <c r="G229" s="691"/>
      <c r="H229" s="691"/>
      <c r="I229" s="691"/>
      <c r="J229" s="691"/>
      <c r="K229" s="691"/>
    </row>
    <row r="230" spans="1:11" ht="18" x14ac:dyDescent="0.25">
      <c r="A230" s="800"/>
      <c r="B230" s="800"/>
      <c r="C230" s="800"/>
      <c r="D230" s="691"/>
      <c r="E230" s="691"/>
      <c r="F230" s="691"/>
      <c r="G230" s="691"/>
      <c r="H230" s="691"/>
      <c r="I230" s="691"/>
      <c r="J230" s="691"/>
      <c r="K230" s="691"/>
    </row>
    <row r="231" spans="1:11" ht="18" x14ac:dyDescent="0.25">
      <c r="A231" s="800"/>
      <c r="B231" s="800"/>
      <c r="C231" s="800"/>
      <c r="D231" s="691"/>
      <c r="E231" s="691"/>
      <c r="F231" s="691"/>
      <c r="G231" s="691"/>
      <c r="H231" s="691"/>
      <c r="I231" s="691"/>
      <c r="J231" s="691"/>
      <c r="K231" s="691"/>
    </row>
    <row r="232" spans="1:11" ht="18" x14ac:dyDescent="0.25">
      <c r="A232" s="800"/>
      <c r="B232" s="800"/>
      <c r="C232" s="800"/>
      <c r="D232" s="691"/>
      <c r="E232" s="691"/>
      <c r="F232" s="691"/>
      <c r="G232" s="691"/>
      <c r="H232" s="691"/>
      <c r="I232" s="691"/>
      <c r="J232" s="691"/>
      <c r="K232" s="691"/>
    </row>
    <row r="233" spans="1:11" ht="18" x14ac:dyDescent="0.25">
      <c r="A233" s="800"/>
      <c r="B233" s="800"/>
      <c r="C233" s="800"/>
      <c r="D233" s="691"/>
      <c r="E233" s="691"/>
      <c r="F233" s="691"/>
      <c r="G233" s="691"/>
      <c r="H233" s="691"/>
      <c r="I233" s="691"/>
      <c r="J233" s="691"/>
      <c r="K233" s="691"/>
    </row>
    <row r="234" spans="1:11" ht="12.75" customHeight="1" x14ac:dyDescent="0.25">
      <c r="A234" s="800"/>
      <c r="B234" s="800"/>
      <c r="C234" s="800"/>
      <c r="D234" s="691"/>
      <c r="E234" s="691"/>
      <c r="F234" s="691"/>
      <c r="G234" s="691"/>
      <c r="H234" s="691"/>
      <c r="I234" s="691"/>
      <c r="J234" s="691"/>
      <c r="K234" s="691"/>
    </row>
    <row r="235" spans="1:11" ht="12.75" customHeight="1" x14ac:dyDescent="0.25">
      <c r="A235" s="800"/>
      <c r="B235" s="800"/>
      <c r="C235" s="800"/>
      <c r="D235" s="691"/>
      <c r="E235" s="691"/>
      <c r="F235" s="691"/>
      <c r="G235" s="691"/>
      <c r="H235" s="691"/>
      <c r="I235" s="691"/>
      <c r="J235" s="691"/>
      <c r="K235" s="691"/>
    </row>
    <row r="236" spans="1:11" ht="12.75" customHeight="1" x14ac:dyDescent="0.25">
      <c r="A236" s="800"/>
      <c r="B236" s="800"/>
      <c r="C236" s="800"/>
      <c r="D236" s="691"/>
      <c r="E236" s="691"/>
      <c r="F236" s="691"/>
      <c r="G236" s="691"/>
      <c r="H236" s="691"/>
      <c r="I236" s="691"/>
      <c r="J236" s="691"/>
      <c r="K236" s="691"/>
    </row>
    <row r="237" spans="1:11" ht="12.75" customHeight="1" x14ac:dyDescent="0.25">
      <c r="A237" s="800"/>
      <c r="B237" s="800"/>
      <c r="C237" s="800"/>
      <c r="D237" s="691"/>
      <c r="E237" s="691"/>
      <c r="F237" s="691"/>
      <c r="G237" s="691"/>
      <c r="H237" s="691"/>
      <c r="I237" s="691"/>
      <c r="J237" s="691"/>
      <c r="K237" s="691"/>
    </row>
    <row r="238" spans="1:11" ht="12.75" customHeight="1" x14ac:dyDescent="0.25">
      <c r="A238" s="800"/>
      <c r="B238" s="800"/>
      <c r="C238" s="800"/>
      <c r="D238" s="691"/>
      <c r="E238" s="691"/>
      <c r="F238" s="691"/>
      <c r="G238" s="691"/>
      <c r="H238" s="691"/>
      <c r="I238" s="691"/>
      <c r="J238" s="691"/>
      <c r="K238" s="691"/>
    </row>
    <row r="239" spans="1:11" ht="12.75" customHeight="1" x14ac:dyDescent="0.25">
      <c r="A239" s="800"/>
      <c r="B239" s="800"/>
      <c r="C239" s="800"/>
      <c r="D239" s="691"/>
      <c r="E239" s="691"/>
      <c r="F239" s="691"/>
      <c r="G239" s="691"/>
      <c r="H239" s="691"/>
      <c r="I239" s="691"/>
      <c r="J239" s="691"/>
      <c r="K239" s="691"/>
    </row>
    <row r="240" spans="1:11" ht="12.75" customHeight="1" x14ac:dyDescent="0.25">
      <c r="A240" s="800"/>
      <c r="B240" s="800"/>
      <c r="C240" s="800"/>
      <c r="D240" s="691"/>
      <c r="E240" s="691"/>
      <c r="F240" s="691"/>
      <c r="G240" s="691"/>
      <c r="H240" s="691"/>
      <c r="I240" s="691"/>
      <c r="J240" s="691"/>
      <c r="K240" s="691"/>
    </row>
    <row r="241" spans="1:11" ht="12.75" customHeight="1" x14ac:dyDescent="0.25">
      <c r="A241" s="800"/>
      <c r="B241" s="800"/>
      <c r="C241" s="800"/>
      <c r="D241" s="691"/>
      <c r="E241" s="691"/>
      <c r="F241" s="691"/>
      <c r="G241" s="691"/>
      <c r="H241" s="691"/>
      <c r="I241" s="691"/>
      <c r="J241" s="691"/>
      <c r="K241" s="691"/>
    </row>
    <row r="242" spans="1:11" ht="12.75" customHeight="1" x14ac:dyDescent="0.25">
      <c r="A242" s="800"/>
      <c r="B242" s="800"/>
      <c r="C242" s="800"/>
      <c r="D242" s="691"/>
      <c r="E242" s="691"/>
      <c r="F242" s="691"/>
      <c r="G242" s="691"/>
      <c r="H242" s="691"/>
      <c r="I242" s="691"/>
      <c r="J242" s="691"/>
      <c r="K242" s="691"/>
    </row>
    <row r="243" spans="1:11" ht="12.75" customHeight="1" x14ac:dyDescent="0.25">
      <c r="A243" s="800"/>
      <c r="B243" s="800"/>
      <c r="C243" s="800"/>
      <c r="D243" s="691"/>
      <c r="E243" s="691"/>
      <c r="F243" s="691"/>
      <c r="G243" s="691"/>
      <c r="H243" s="691"/>
      <c r="I243" s="691"/>
      <c r="J243" s="691"/>
      <c r="K243" s="691"/>
    </row>
    <row r="244" spans="1:11" ht="12.75" customHeight="1" x14ac:dyDescent="0.25">
      <c r="A244" s="800"/>
      <c r="B244" s="800"/>
      <c r="C244" s="800"/>
      <c r="D244" s="691"/>
      <c r="E244" s="691"/>
      <c r="F244" s="691"/>
      <c r="G244" s="691"/>
      <c r="H244" s="691"/>
      <c r="I244" s="691"/>
      <c r="J244" s="691"/>
      <c r="K244" s="691"/>
    </row>
    <row r="245" spans="1:11" ht="12.75" customHeight="1" x14ac:dyDescent="0.25">
      <c r="A245" s="800"/>
      <c r="B245" s="800"/>
      <c r="C245" s="800"/>
      <c r="D245" s="691"/>
      <c r="E245" s="691"/>
      <c r="F245" s="691"/>
      <c r="G245" s="691"/>
      <c r="H245" s="691"/>
      <c r="I245" s="691"/>
      <c r="J245" s="691"/>
      <c r="K245" s="691"/>
    </row>
    <row r="246" spans="1:11" ht="12.75" customHeight="1" x14ac:dyDescent="0.25">
      <c r="A246" s="800"/>
      <c r="B246" s="800"/>
      <c r="C246" s="800"/>
      <c r="D246" s="691"/>
      <c r="E246" s="691"/>
      <c r="F246" s="691"/>
      <c r="G246" s="691"/>
      <c r="H246" s="691"/>
      <c r="I246" s="691"/>
      <c r="J246" s="691"/>
      <c r="K246" s="691"/>
    </row>
    <row r="247" spans="1:11" ht="12.75" customHeight="1" x14ac:dyDescent="0.25">
      <c r="A247" s="800"/>
      <c r="B247" s="800"/>
      <c r="C247" s="800"/>
      <c r="D247" s="691"/>
      <c r="E247" s="691"/>
      <c r="F247" s="691"/>
      <c r="G247" s="691"/>
      <c r="H247" s="691"/>
      <c r="I247" s="691"/>
      <c r="J247" s="691"/>
      <c r="K247" s="691"/>
    </row>
    <row r="248" spans="1:11" ht="12.75" customHeight="1" x14ac:dyDescent="0.25">
      <c r="A248" s="800"/>
      <c r="B248" s="800"/>
      <c r="C248" s="800"/>
      <c r="D248" s="691"/>
      <c r="E248" s="691"/>
      <c r="F248" s="691"/>
      <c r="G248" s="691"/>
      <c r="H248" s="691"/>
      <c r="I248" s="691"/>
      <c r="J248" s="691"/>
      <c r="K248" s="691"/>
    </row>
    <row r="249" spans="1:11" ht="12.75" customHeight="1" x14ac:dyDescent="0.25">
      <c r="A249" s="800"/>
      <c r="B249" s="800"/>
      <c r="C249" s="800"/>
      <c r="D249" s="691"/>
      <c r="E249" s="691"/>
      <c r="F249" s="691"/>
      <c r="G249" s="691"/>
      <c r="H249" s="691"/>
      <c r="I249" s="691"/>
      <c r="J249" s="691"/>
      <c r="K249" s="691"/>
    </row>
    <row r="250" spans="1:11" ht="12.75" customHeight="1" x14ac:dyDescent="0.25">
      <c r="A250" s="800"/>
      <c r="B250" s="800"/>
      <c r="C250" s="800"/>
      <c r="D250" s="691"/>
      <c r="E250" s="691"/>
      <c r="F250" s="691"/>
      <c r="G250" s="691"/>
      <c r="H250" s="691"/>
      <c r="I250" s="691"/>
      <c r="J250" s="691"/>
      <c r="K250" s="691"/>
    </row>
    <row r="251" spans="1:11" ht="12.75" customHeight="1" x14ac:dyDescent="0.25">
      <c r="A251" s="800"/>
      <c r="B251" s="800"/>
      <c r="C251" s="800"/>
      <c r="D251" s="691"/>
      <c r="E251" s="691"/>
      <c r="F251" s="691"/>
      <c r="G251" s="691"/>
      <c r="H251" s="691"/>
      <c r="I251" s="691"/>
      <c r="J251" s="691"/>
      <c r="K251" s="691"/>
    </row>
    <row r="252" spans="1:11" ht="12.75" customHeight="1" x14ac:dyDescent="0.25">
      <c r="A252" s="800"/>
      <c r="B252" s="800"/>
      <c r="C252" s="800"/>
      <c r="D252" s="691"/>
      <c r="E252" s="691"/>
      <c r="F252" s="691"/>
      <c r="G252" s="691"/>
      <c r="H252" s="691"/>
      <c r="I252" s="691"/>
      <c r="J252" s="691"/>
      <c r="K252" s="691"/>
    </row>
    <row r="253" spans="1:11" ht="12.75" customHeight="1" x14ac:dyDescent="0.25">
      <c r="A253" s="800"/>
      <c r="B253" s="800"/>
      <c r="C253" s="800"/>
      <c r="D253" s="691"/>
      <c r="E253" s="691"/>
      <c r="F253" s="691"/>
      <c r="G253" s="691"/>
      <c r="H253" s="691"/>
      <c r="I253" s="691"/>
      <c r="J253" s="691"/>
      <c r="K253" s="691"/>
    </row>
    <row r="254" spans="1:11" ht="18" x14ac:dyDescent="0.25">
      <c r="A254" s="800"/>
      <c r="B254" s="800"/>
      <c r="C254" s="800"/>
      <c r="D254" s="691"/>
      <c r="E254" s="691"/>
      <c r="F254" s="691"/>
      <c r="G254" s="691"/>
      <c r="H254" s="691"/>
      <c r="I254" s="691"/>
      <c r="J254" s="691"/>
      <c r="K254" s="691"/>
    </row>
    <row r="255" spans="1:11" ht="18" x14ac:dyDescent="0.25">
      <c r="A255" s="800"/>
      <c r="B255" s="800"/>
      <c r="C255" s="800"/>
      <c r="D255" s="691"/>
      <c r="E255" s="691"/>
      <c r="F255" s="691"/>
      <c r="G255" s="691"/>
      <c r="H255" s="691"/>
      <c r="I255" s="691"/>
      <c r="J255" s="691"/>
      <c r="K255" s="691"/>
    </row>
    <row r="256" spans="1:11" ht="18" x14ac:dyDescent="0.25">
      <c r="A256" s="800"/>
      <c r="B256" s="800"/>
      <c r="C256" s="800"/>
      <c r="D256" s="691"/>
      <c r="E256" s="691"/>
      <c r="F256" s="691"/>
      <c r="G256" s="691"/>
      <c r="H256" s="691"/>
      <c r="I256" s="691"/>
      <c r="J256" s="691"/>
      <c r="K256" s="691"/>
    </row>
    <row r="257" spans="1:11" ht="18" x14ac:dyDescent="0.25">
      <c r="A257" s="800"/>
      <c r="B257" s="800"/>
      <c r="C257" s="800"/>
      <c r="D257" s="691"/>
      <c r="E257" s="691"/>
      <c r="F257" s="691"/>
      <c r="G257" s="691"/>
      <c r="H257" s="691"/>
      <c r="I257" s="691"/>
      <c r="J257" s="691"/>
      <c r="K257" s="691"/>
    </row>
    <row r="258" spans="1:11" ht="18" x14ac:dyDescent="0.25">
      <c r="A258" s="800"/>
      <c r="B258" s="800"/>
      <c r="C258" s="800"/>
      <c r="D258" s="691"/>
      <c r="E258" s="691"/>
      <c r="F258" s="691"/>
      <c r="G258" s="691"/>
      <c r="H258" s="691"/>
      <c r="I258" s="691"/>
      <c r="J258" s="691"/>
      <c r="K258" s="691"/>
    </row>
    <row r="259" spans="1:11" ht="18" x14ac:dyDescent="0.25">
      <c r="A259" s="800"/>
      <c r="B259" s="800"/>
      <c r="C259" s="800"/>
      <c r="D259" s="691"/>
      <c r="E259" s="691"/>
      <c r="F259" s="691"/>
      <c r="G259" s="691"/>
      <c r="H259" s="691"/>
      <c r="I259" s="691"/>
      <c r="J259" s="691"/>
      <c r="K259" s="691"/>
    </row>
    <row r="260" spans="1:11" ht="18" x14ac:dyDescent="0.25">
      <c r="A260" s="800"/>
      <c r="B260" s="800"/>
      <c r="C260" s="800"/>
      <c r="D260" s="691"/>
      <c r="E260" s="691"/>
      <c r="F260" s="691"/>
      <c r="G260" s="691"/>
      <c r="H260" s="691"/>
      <c r="I260" s="691"/>
      <c r="J260" s="691"/>
      <c r="K260" s="691"/>
    </row>
    <row r="261" spans="1:11" ht="18" x14ac:dyDescent="0.25">
      <c r="A261" s="800"/>
      <c r="B261" s="800"/>
      <c r="C261" s="800"/>
      <c r="D261" s="691"/>
      <c r="E261" s="691"/>
      <c r="F261" s="691"/>
      <c r="G261" s="691"/>
      <c r="H261" s="691"/>
      <c r="I261" s="691"/>
      <c r="J261" s="691"/>
      <c r="K261" s="691"/>
    </row>
    <row r="262" spans="1:11" ht="18" x14ac:dyDescent="0.25">
      <c r="A262" s="800"/>
      <c r="B262" s="800"/>
      <c r="C262" s="800"/>
      <c r="D262" s="691"/>
      <c r="E262" s="691"/>
      <c r="F262" s="691"/>
      <c r="G262" s="691"/>
      <c r="H262" s="691"/>
      <c r="I262" s="691"/>
      <c r="J262" s="691"/>
      <c r="K262" s="691"/>
    </row>
    <row r="263" spans="1:11" ht="18" x14ac:dyDescent="0.25">
      <c r="A263" s="800"/>
      <c r="B263" s="800"/>
      <c r="C263" s="800"/>
      <c r="D263" s="691"/>
      <c r="E263" s="691"/>
      <c r="F263" s="691"/>
      <c r="G263" s="691"/>
      <c r="H263" s="691"/>
      <c r="I263" s="691"/>
      <c r="J263" s="691"/>
      <c r="K263" s="691"/>
    </row>
    <row r="264" spans="1:11" ht="18" x14ac:dyDescent="0.25">
      <c r="A264" s="800"/>
      <c r="B264" s="800"/>
      <c r="C264" s="800"/>
      <c r="D264" s="691"/>
      <c r="E264" s="691"/>
      <c r="F264" s="691"/>
      <c r="G264" s="691"/>
      <c r="H264" s="691"/>
      <c r="I264" s="691"/>
      <c r="J264" s="691"/>
      <c r="K264" s="691"/>
    </row>
    <row r="265" spans="1:11" ht="18" x14ac:dyDescent="0.25">
      <c r="A265" s="800"/>
      <c r="B265" s="800"/>
      <c r="C265" s="800"/>
      <c r="D265" s="691"/>
      <c r="E265" s="691"/>
      <c r="F265" s="691"/>
      <c r="G265" s="691"/>
      <c r="H265" s="691"/>
      <c r="I265" s="691"/>
      <c r="J265" s="691"/>
      <c r="K265" s="691"/>
    </row>
    <row r="266" spans="1:11" ht="18" x14ac:dyDescent="0.25">
      <c r="A266" s="800"/>
      <c r="B266" s="800"/>
      <c r="C266" s="800"/>
      <c r="D266" s="691"/>
      <c r="E266" s="691"/>
      <c r="F266" s="691"/>
      <c r="G266" s="691"/>
      <c r="H266" s="691"/>
      <c r="I266" s="691"/>
      <c r="J266" s="691"/>
      <c r="K266" s="691"/>
    </row>
    <row r="267" spans="1:11" ht="18" x14ac:dyDescent="0.25">
      <c r="A267" s="800"/>
      <c r="B267" s="800"/>
      <c r="C267" s="800"/>
      <c r="D267" s="691"/>
      <c r="E267" s="691"/>
      <c r="F267" s="691"/>
      <c r="G267" s="691"/>
      <c r="H267" s="691"/>
      <c r="I267" s="691"/>
      <c r="J267" s="691"/>
      <c r="K267" s="691"/>
    </row>
    <row r="268" spans="1:11" ht="18" x14ac:dyDescent="0.25">
      <c r="A268" s="800"/>
      <c r="B268" s="800"/>
      <c r="C268" s="800"/>
      <c r="D268" s="691"/>
      <c r="E268" s="691"/>
      <c r="F268" s="691"/>
      <c r="G268" s="691"/>
      <c r="H268" s="691"/>
      <c r="I268" s="691"/>
      <c r="J268" s="691"/>
      <c r="K268" s="691"/>
    </row>
    <row r="269" spans="1:11" ht="18" x14ac:dyDescent="0.25">
      <c r="A269" s="800"/>
      <c r="B269" s="800"/>
      <c r="C269" s="800"/>
      <c r="D269" s="691"/>
      <c r="E269" s="691"/>
      <c r="F269" s="691"/>
      <c r="G269" s="691"/>
      <c r="H269" s="691"/>
      <c r="I269" s="691"/>
      <c r="J269" s="691"/>
      <c r="K269" s="691"/>
    </row>
    <row r="270" spans="1:11" ht="18" x14ac:dyDescent="0.25">
      <c r="A270" s="800"/>
      <c r="B270" s="800"/>
      <c r="C270" s="800"/>
      <c r="D270" s="691"/>
      <c r="E270" s="691"/>
      <c r="F270" s="691"/>
      <c r="G270" s="691"/>
      <c r="H270" s="691"/>
      <c r="I270" s="691"/>
      <c r="J270" s="691"/>
      <c r="K270" s="691"/>
    </row>
    <row r="271" spans="1:11" ht="18" x14ac:dyDescent="0.25">
      <c r="A271" s="800"/>
      <c r="B271" s="800"/>
      <c r="C271" s="800"/>
      <c r="D271" s="691"/>
      <c r="E271" s="691"/>
      <c r="F271" s="691"/>
      <c r="G271" s="691"/>
      <c r="H271" s="691"/>
      <c r="I271" s="691"/>
      <c r="J271" s="691"/>
      <c r="K271" s="691"/>
    </row>
    <row r="272" spans="1:11" ht="18" x14ac:dyDescent="0.25">
      <c r="A272" s="800"/>
      <c r="B272" s="800"/>
      <c r="C272" s="800"/>
      <c r="D272" s="691"/>
      <c r="E272" s="691"/>
      <c r="F272" s="691"/>
      <c r="G272" s="691"/>
      <c r="H272" s="691"/>
      <c r="I272" s="691"/>
      <c r="J272" s="691"/>
      <c r="K272" s="691"/>
    </row>
    <row r="273" spans="1:11" ht="18" x14ac:dyDescent="0.25">
      <c r="A273" s="800"/>
      <c r="B273" s="800"/>
      <c r="C273" s="800"/>
      <c r="D273" s="691"/>
      <c r="E273" s="691"/>
      <c r="F273" s="691"/>
      <c r="G273" s="691"/>
      <c r="H273" s="691"/>
      <c r="I273" s="691"/>
      <c r="J273" s="691"/>
      <c r="K273" s="691"/>
    </row>
    <row r="274" spans="1:11" ht="18" x14ac:dyDescent="0.25">
      <c r="A274" s="800"/>
      <c r="B274" s="800"/>
      <c r="C274" s="800"/>
      <c r="D274" s="691"/>
      <c r="E274" s="691"/>
      <c r="F274" s="691"/>
      <c r="G274" s="691"/>
      <c r="H274" s="691"/>
      <c r="I274" s="691"/>
      <c r="J274" s="691"/>
      <c r="K274" s="691"/>
    </row>
    <row r="275" spans="1:11" ht="18" x14ac:dyDescent="0.25">
      <c r="A275" s="800"/>
      <c r="B275" s="800"/>
      <c r="C275" s="800"/>
      <c r="D275" s="691"/>
      <c r="E275" s="691"/>
      <c r="F275" s="691"/>
      <c r="G275" s="691"/>
      <c r="H275" s="691"/>
      <c r="I275" s="691"/>
      <c r="J275" s="691"/>
      <c r="K275" s="691"/>
    </row>
    <row r="276" spans="1:11" ht="18" x14ac:dyDescent="0.25">
      <c r="A276" s="800"/>
      <c r="B276" s="800"/>
      <c r="C276" s="800"/>
      <c r="D276" s="691"/>
      <c r="E276" s="691"/>
      <c r="F276" s="691"/>
      <c r="G276" s="691"/>
      <c r="H276" s="691"/>
      <c r="I276" s="691"/>
      <c r="J276" s="691"/>
      <c r="K276" s="691"/>
    </row>
    <row r="277" spans="1:11" ht="18" x14ac:dyDescent="0.25">
      <c r="A277" s="800"/>
      <c r="B277" s="800"/>
      <c r="C277" s="800"/>
      <c r="D277" s="691"/>
      <c r="E277" s="691"/>
      <c r="F277" s="691"/>
      <c r="G277" s="691"/>
      <c r="H277" s="691"/>
      <c r="I277" s="691"/>
      <c r="J277" s="691"/>
      <c r="K277" s="691"/>
    </row>
    <row r="278" spans="1:11" ht="18" x14ac:dyDescent="0.25">
      <c r="A278" s="800"/>
      <c r="B278" s="800"/>
      <c r="C278" s="800"/>
      <c r="D278" s="691"/>
      <c r="E278" s="691"/>
      <c r="F278" s="691"/>
      <c r="G278" s="691"/>
      <c r="H278" s="691"/>
      <c r="I278" s="691"/>
      <c r="J278" s="691"/>
      <c r="K278" s="691"/>
    </row>
    <row r="279" spans="1:11" ht="18" x14ac:dyDescent="0.25">
      <c r="A279" s="800"/>
      <c r="B279" s="800"/>
      <c r="C279" s="800"/>
      <c r="D279" s="691"/>
      <c r="E279" s="691"/>
      <c r="F279" s="691"/>
      <c r="G279" s="691"/>
      <c r="H279" s="691"/>
      <c r="I279" s="691"/>
      <c r="J279" s="691"/>
      <c r="K279" s="691"/>
    </row>
    <row r="280" spans="1:11" ht="18" x14ac:dyDescent="0.25">
      <c r="A280" s="800"/>
      <c r="B280" s="800"/>
      <c r="C280" s="800"/>
      <c r="D280" s="691"/>
      <c r="E280" s="691"/>
      <c r="F280" s="691"/>
      <c r="G280" s="691"/>
      <c r="H280" s="691"/>
      <c r="I280" s="691"/>
      <c r="J280" s="691"/>
      <c r="K280" s="691"/>
    </row>
    <row r="281" spans="1:11" ht="18" x14ac:dyDescent="0.25">
      <c r="A281" s="800"/>
      <c r="B281" s="800"/>
      <c r="C281" s="800"/>
      <c r="D281" s="691"/>
      <c r="E281" s="691"/>
      <c r="F281" s="691"/>
      <c r="G281" s="691"/>
      <c r="H281" s="691"/>
      <c r="I281" s="691"/>
      <c r="J281" s="691"/>
      <c r="K281" s="691"/>
    </row>
    <row r="282" spans="1:11" ht="18" x14ac:dyDescent="0.25">
      <c r="A282" s="800"/>
      <c r="B282" s="800"/>
      <c r="C282" s="800"/>
      <c r="D282" s="691"/>
      <c r="E282" s="691"/>
      <c r="F282" s="691"/>
      <c r="G282" s="691"/>
      <c r="H282" s="691"/>
      <c r="I282" s="691"/>
      <c r="J282" s="691"/>
      <c r="K282" s="691"/>
    </row>
    <row r="283" spans="1:11" ht="18" x14ac:dyDescent="0.25">
      <c r="A283" s="800"/>
      <c r="B283" s="800"/>
      <c r="C283" s="800"/>
      <c r="D283" s="691"/>
      <c r="E283" s="691"/>
      <c r="F283" s="691"/>
      <c r="G283" s="691"/>
      <c r="H283" s="691"/>
      <c r="I283" s="691"/>
      <c r="J283" s="691"/>
      <c r="K283" s="691"/>
    </row>
    <row r="284" spans="1:11" ht="18" x14ac:dyDescent="0.25">
      <c r="A284" s="800"/>
      <c r="B284" s="800"/>
      <c r="C284" s="800"/>
      <c r="D284" s="691"/>
      <c r="E284" s="691"/>
      <c r="F284" s="691"/>
      <c r="G284" s="691"/>
      <c r="H284" s="691"/>
      <c r="I284" s="691"/>
      <c r="J284" s="691"/>
      <c r="K284" s="691"/>
    </row>
    <row r="285" spans="1:11" ht="18" x14ac:dyDescent="0.25">
      <c r="A285" s="800"/>
      <c r="B285" s="800"/>
      <c r="C285" s="800"/>
      <c r="D285" s="691"/>
      <c r="E285" s="691"/>
      <c r="F285" s="691"/>
      <c r="G285" s="691"/>
      <c r="H285" s="691"/>
      <c r="I285" s="691"/>
      <c r="J285" s="691"/>
      <c r="K285" s="691"/>
    </row>
  </sheetData>
  <mergeCells count="112"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A8:A11"/>
    <mergeCell ref="R8:R11"/>
    <mergeCell ref="A12:C12"/>
    <mergeCell ref="P12:R12"/>
    <mergeCell ref="B18:C18"/>
    <mergeCell ref="P18:Q18"/>
    <mergeCell ref="B13:B17"/>
    <mergeCell ref="Q13:Q17"/>
    <mergeCell ref="A13:A19"/>
    <mergeCell ref="R13:R19"/>
    <mergeCell ref="A24:A25"/>
    <mergeCell ref="R24:R25"/>
    <mergeCell ref="A26:C26"/>
    <mergeCell ref="P26:R26"/>
    <mergeCell ref="A28:B28"/>
    <mergeCell ref="Q28:R28"/>
    <mergeCell ref="A20:C20"/>
    <mergeCell ref="P20:R20"/>
    <mergeCell ref="A21:A22"/>
    <mergeCell ref="P21:Q21"/>
    <mergeCell ref="R21:R22"/>
    <mergeCell ref="A23:C23"/>
    <mergeCell ref="P23:R23"/>
    <mergeCell ref="M29:O29"/>
    <mergeCell ref="P29:P32"/>
    <mergeCell ref="Q29:Q32"/>
    <mergeCell ref="R29:R32"/>
    <mergeCell ref="D30:F30"/>
    <mergeCell ref="G30:I30"/>
    <mergeCell ref="J30:L30"/>
    <mergeCell ref="M30:O30"/>
    <mergeCell ref="A29:A32"/>
    <mergeCell ref="B29:B32"/>
    <mergeCell ref="C29:C32"/>
    <mergeCell ref="D29:F29"/>
    <mergeCell ref="G29:I29"/>
    <mergeCell ref="J29:L29"/>
    <mergeCell ref="A33:A36"/>
    <mergeCell ref="R33:R36"/>
    <mergeCell ref="A37:C37"/>
    <mergeCell ref="P37:R37"/>
    <mergeCell ref="A38:A54"/>
    <mergeCell ref="B38:B39"/>
    <mergeCell ref="Q38:Q39"/>
    <mergeCell ref="R38:R54"/>
    <mergeCell ref="B40:C40"/>
    <mergeCell ref="P40:Q40"/>
    <mergeCell ref="B50:C50"/>
    <mergeCell ref="P50:Q50"/>
    <mergeCell ref="B51:B53"/>
    <mergeCell ref="Q51:Q53"/>
    <mergeCell ref="B54:C54"/>
    <mergeCell ref="P54:Q54"/>
    <mergeCell ref="B44:B45"/>
    <mergeCell ref="Q44:Q45"/>
    <mergeCell ref="B46:C46"/>
    <mergeCell ref="P46:Q46"/>
    <mergeCell ref="B47:B49"/>
    <mergeCell ref="Q47:Q49"/>
    <mergeCell ref="B41:B42"/>
    <mergeCell ref="Q41:Q42"/>
    <mergeCell ref="A87:C87"/>
    <mergeCell ref="P87:R87"/>
    <mergeCell ref="A80:C80"/>
    <mergeCell ref="P80:R80"/>
    <mergeCell ref="R81:R83"/>
    <mergeCell ref="A81:A83"/>
    <mergeCell ref="M70:O70"/>
    <mergeCell ref="P70:P73"/>
    <mergeCell ref="Q70:Q73"/>
    <mergeCell ref="R70:R73"/>
    <mergeCell ref="D71:F71"/>
    <mergeCell ref="G71:I71"/>
    <mergeCell ref="J71:L71"/>
    <mergeCell ref="M71:O71"/>
    <mergeCell ref="A70:A73"/>
    <mergeCell ref="B70:B73"/>
    <mergeCell ref="C70:C73"/>
    <mergeCell ref="D70:F70"/>
    <mergeCell ref="G70:I70"/>
    <mergeCell ref="J70:L70"/>
    <mergeCell ref="B43:C43"/>
    <mergeCell ref="P43:Q43"/>
    <mergeCell ref="Q74:Q77"/>
    <mergeCell ref="B74:B77"/>
    <mergeCell ref="B78:C78"/>
    <mergeCell ref="P78:Q78"/>
    <mergeCell ref="R74:R78"/>
    <mergeCell ref="A74:A78"/>
    <mergeCell ref="A84:C84"/>
    <mergeCell ref="P84:R84"/>
    <mergeCell ref="A55:C55"/>
    <mergeCell ref="P55:R55"/>
    <mergeCell ref="A69:B69"/>
    <mergeCell ref="Q69:R69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250" orientation="landscape" useFirstPageNumber="1" r:id="rId1"/>
  <headerFooter alignWithMargins="0"/>
  <rowBreaks count="1" manualBreakCount="1">
    <brk id="27" max="17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7:M17"/>
  <sheetViews>
    <sheetView rightToLeft="1" view="pageBreakPreview" zoomScaleSheetLayoutView="100" workbookViewId="0">
      <selection activeCell="G33" sqref="G33"/>
    </sheetView>
  </sheetViews>
  <sheetFormatPr defaultRowHeight="12.75" x14ac:dyDescent="0.2"/>
  <sheetData>
    <row r="17" spans="1:13" ht="60" x14ac:dyDescent="0.8">
      <c r="A17" s="2800" t="s">
        <v>2073</v>
      </c>
      <c r="B17" s="2800"/>
      <c r="C17" s="2800"/>
      <c r="D17" s="2800"/>
      <c r="E17" s="2800"/>
      <c r="F17" s="2800"/>
      <c r="G17" s="2800"/>
      <c r="H17" s="2800"/>
      <c r="I17" s="2800"/>
      <c r="J17" s="2800"/>
      <c r="K17" s="2800"/>
      <c r="L17" s="2800"/>
      <c r="M17" s="2800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45"/>
  <sheetViews>
    <sheetView rightToLeft="1" view="pageBreakPreview" topLeftCell="A10" zoomScale="80" zoomScaleNormal="75" zoomScaleSheetLayoutView="80" workbookViewId="0">
      <selection activeCell="P25" sqref="P25"/>
    </sheetView>
  </sheetViews>
  <sheetFormatPr defaultColWidth="10.28515625" defaultRowHeight="15" customHeight="1" x14ac:dyDescent="0.25"/>
  <cols>
    <col min="1" max="1" width="32.85546875" style="414" customWidth="1"/>
    <col min="2" max="3" width="6.7109375" style="414" customWidth="1"/>
    <col min="4" max="4" width="7.28515625" style="414" customWidth="1"/>
    <col min="5" max="5" width="8.5703125" style="414" customWidth="1"/>
    <col min="6" max="6" width="8.85546875" style="414" customWidth="1"/>
    <col min="7" max="7" width="7.7109375" style="414" customWidth="1"/>
    <col min="8" max="8" width="8.42578125" style="414" customWidth="1"/>
    <col min="9" max="9" width="8.85546875" style="414" customWidth="1"/>
    <col min="10" max="10" width="7.7109375" style="414" customWidth="1"/>
    <col min="11" max="11" width="8" style="414" customWidth="1"/>
    <col min="12" max="12" width="8.5703125" style="414" customWidth="1"/>
    <col min="13" max="13" width="6.42578125" style="414" customWidth="1"/>
    <col min="14" max="14" width="37.85546875" style="414" customWidth="1"/>
    <col min="15" max="16384" width="10.28515625" style="414"/>
  </cols>
  <sheetData>
    <row r="1" spans="1:14" ht="19.5" customHeight="1" x14ac:dyDescent="0.25">
      <c r="A1" s="2465" t="s">
        <v>2098</v>
      </c>
      <c r="B1" s="2465"/>
      <c r="C1" s="2465"/>
      <c r="D1" s="2465"/>
      <c r="E1" s="2465"/>
      <c r="F1" s="2465"/>
      <c r="G1" s="2465"/>
      <c r="H1" s="2465"/>
      <c r="I1" s="2465"/>
      <c r="J1" s="2465"/>
      <c r="K1" s="2465"/>
      <c r="L1" s="2465"/>
      <c r="M1" s="2465"/>
      <c r="N1" s="2465"/>
    </row>
    <row r="2" spans="1:14" ht="32.25" customHeight="1" x14ac:dyDescent="0.25">
      <c r="A2" s="2634" t="s">
        <v>2099</v>
      </c>
      <c r="B2" s="2634"/>
      <c r="C2" s="2634"/>
      <c r="D2" s="2634"/>
      <c r="E2" s="2634"/>
      <c r="F2" s="2634"/>
      <c r="G2" s="2634"/>
      <c r="H2" s="2634"/>
      <c r="I2" s="2634"/>
      <c r="J2" s="2634"/>
      <c r="K2" s="2634"/>
      <c r="L2" s="2634"/>
      <c r="M2" s="2634"/>
      <c r="N2" s="2634"/>
    </row>
    <row r="3" spans="1:14" ht="17.25" customHeight="1" thickBot="1" x14ac:dyDescent="0.3">
      <c r="A3" s="353" t="s">
        <v>1062</v>
      </c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4" t="s">
        <v>1063</v>
      </c>
    </row>
    <row r="4" spans="1:14" ht="18.75" customHeight="1" thickTop="1" x14ac:dyDescent="0.25">
      <c r="A4" s="2468" t="s">
        <v>35</v>
      </c>
      <c r="B4" s="2468" t="s">
        <v>36</v>
      </c>
      <c r="C4" s="2468"/>
      <c r="D4" s="2468"/>
      <c r="E4" s="2468" t="s">
        <v>2</v>
      </c>
      <c r="F4" s="2468"/>
      <c r="G4" s="2468"/>
      <c r="H4" s="2468" t="s">
        <v>1052</v>
      </c>
      <c r="I4" s="2468"/>
      <c r="J4" s="2468"/>
      <c r="K4" s="2468" t="s">
        <v>29</v>
      </c>
      <c r="L4" s="2468"/>
      <c r="M4" s="2468"/>
      <c r="N4" s="2468" t="s">
        <v>102</v>
      </c>
    </row>
    <row r="5" spans="1:14" ht="20.100000000000001" customHeight="1" x14ac:dyDescent="0.25">
      <c r="A5" s="2469"/>
      <c r="B5" s="2492" t="s">
        <v>98</v>
      </c>
      <c r="C5" s="2492"/>
      <c r="D5" s="2492"/>
      <c r="E5" s="2492" t="s">
        <v>99</v>
      </c>
      <c r="F5" s="2492"/>
      <c r="G5" s="2492"/>
      <c r="H5" s="2492" t="s">
        <v>100</v>
      </c>
      <c r="I5" s="2492"/>
      <c r="J5" s="2492"/>
      <c r="K5" s="2492" t="s">
        <v>126</v>
      </c>
      <c r="L5" s="2492"/>
      <c r="M5" s="2492"/>
      <c r="N5" s="2469"/>
    </row>
    <row r="6" spans="1:14" ht="18.75" customHeight="1" x14ac:dyDescent="0.25">
      <c r="A6" s="2469"/>
      <c r="B6" s="382" t="s">
        <v>187</v>
      </c>
      <c r="C6" s="382" t="s">
        <v>203</v>
      </c>
      <c r="D6" s="382" t="s">
        <v>204</v>
      </c>
      <c r="E6" s="382" t="s">
        <v>187</v>
      </c>
      <c r="F6" s="382" t="s">
        <v>203</v>
      </c>
      <c r="G6" s="382" t="s">
        <v>204</v>
      </c>
      <c r="H6" s="382" t="s">
        <v>187</v>
      </c>
      <c r="I6" s="382" t="s">
        <v>203</v>
      </c>
      <c r="J6" s="382" t="s">
        <v>204</v>
      </c>
      <c r="K6" s="382" t="s">
        <v>187</v>
      </c>
      <c r="L6" s="382" t="s">
        <v>203</v>
      </c>
      <c r="M6" s="382" t="s">
        <v>204</v>
      </c>
      <c r="N6" s="2469"/>
    </row>
    <row r="7" spans="1:14" ht="18.75" customHeight="1" thickBot="1" x14ac:dyDescent="0.3">
      <c r="A7" s="2470"/>
      <c r="B7" s="383" t="s">
        <v>188</v>
      </c>
      <c r="C7" s="383" t="s">
        <v>189</v>
      </c>
      <c r="D7" s="383" t="s">
        <v>190</v>
      </c>
      <c r="E7" s="383" t="s">
        <v>188</v>
      </c>
      <c r="F7" s="383" t="s">
        <v>189</v>
      </c>
      <c r="G7" s="383" t="s">
        <v>190</v>
      </c>
      <c r="H7" s="383" t="s">
        <v>188</v>
      </c>
      <c r="I7" s="383" t="s">
        <v>189</v>
      </c>
      <c r="J7" s="383" t="s">
        <v>190</v>
      </c>
      <c r="K7" s="383" t="s">
        <v>188</v>
      </c>
      <c r="L7" s="383" t="s">
        <v>189</v>
      </c>
      <c r="M7" s="383" t="s">
        <v>190</v>
      </c>
      <c r="N7" s="2470"/>
    </row>
    <row r="8" spans="1:14" ht="27" customHeight="1" x14ac:dyDescent="0.25">
      <c r="A8" s="415" t="s">
        <v>37</v>
      </c>
      <c r="B8" s="1534">
        <v>100</v>
      </c>
      <c r="C8" s="1534">
        <v>111</v>
      </c>
      <c r="D8" s="1534">
        <v>211</v>
      </c>
      <c r="E8" s="1534">
        <v>11</v>
      </c>
      <c r="F8" s="1534">
        <v>16</v>
      </c>
      <c r="G8" s="1534">
        <v>27</v>
      </c>
      <c r="H8" s="1534">
        <v>16</v>
      </c>
      <c r="I8" s="1534">
        <v>28</v>
      </c>
      <c r="J8" s="1534">
        <v>44</v>
      </c>
      <c r="K8" s="1534">
        <f>SUM(B8,E8,H8)</f>
        <v>127</v>
      </c>
      <c r="L8" s="1534">
        <f t="shared" ref="L8:M22" si="0">SUM(C8,F8,I8)</f>
        <v>155</v>
      </c>
      <c r="M8" s="1534">
        <f t="shared" si="0"/>
        <v>282</v>
      </c>
      <c r="N8" s="152" t="s">
        <v>603</v>
      </c>
    </row>
    <row r="9" spans="1:14" ht="27" customHeight="1" x14ac:dyDescent="0.25">
      <c r="A9" s="329" t="s">
        <v>604</v>
      </c>
      <c r="B9" s="1512">
        <v>4</v>
      </c>
      <c r="C9" s="1512">
        <v>18</v>
      </c>
      <c r="D9" s="1512">
        <v>22</v>
      </c>
      <c r="E9" s="1512">
        <v>0</v>
      </c>
      <c r="F9" s="1512">
        <v>0</v>
      </c>
      <c r="G9" s="1512">
        <v>0</v>
      </c>
      <c r="H9" s="1512">
        <v>0</v>
      </c>
      <c r="I9" s="1512">
        <v>0</v>
      </c>
      <c r="J9" s="1512">
        <v>0</v>
      </c>
      <c r="K9" s="1512">
        <f>SUM(B9,E9,H9)</f>
        <v>4</v>
      </c>
      <c r="L9" s="1512">
        <f t="shared" si="0"/>
        <v>18</v>
      </c>
      <c r="M9" s="1512">
        <f>SUM(K9:L9)</f>
        <v>22</v>
      </c>
      <c r="N9" s="364" t="s">
        <v>605</v>
      </c>
    </row>
    <row r="10" spans="1:14" ht="27" customHeight="1" x14ac:dyDescent="0.25">
      <c r="A10" s="329" t="s">
        <v>606</v>
      </c>
      <c r="B10" s="1512">
        <v>19</v>
      </c>
      <c r="C10" s="1512">
        <v>40</v>
      </c>
      <c r="D10" s="1512">
        <v>59</v>
      </c>
      <c r="E10" s="1512">
        <v>79</v>
      </c>
      <c r="F10" s="1512">
        <v>109</v>
      </c>
      <c r="G10" s="1512">
        <v>188</v>
      </c>
      <c r="H10" s="1512">
        <v>40</v>
      </c>
      <c r="I10" s="1512">
        <v>21</v>
      </c>
      <c r="J10" s="1512">
        <v>61</v>
      </c>
      <c r="K10" s="1512">
        <f t="shared" ref="K10:K22" si="1">SUM(B10,E10,H10)</f>
        <v>138</v>
      </c>
      <c r="L10" s="1512">
        <f t="shared" si="0"/>
        <v>170</v>
      </c>
      <c r="M10" s="1512">
        <f t="shared" ref="M10:M21" si="2">SUM(K10:L10)</f>
        <v>308</v>
      </c>
      <c r="N10" s="364" t="s">
        <v>1053</v>
      </c>
    </row>
    <row r="11" spans="1:14" ht="27" customHeight="1" x14ac:dyDescent="0.25">
      <c r="A11" s="329" t="s">
        <v>608</v>
      </c>
      <c r="B11" s="1512">
        <v>15</v>
      </c>
      <c r="C11" s="1512">
        <v>19</v>
      </c>
      <c r="D11" s="1512">
        <v>34</v>
      </c>
      <c r="E11" s="1512">
        <v>45</v>
      </c>
      <c r="F11" s="1512">
        <v>57</v>
      </c>
      <c r="G11" s="1512">
        <v>102</v>
      </c>
      <c r="H11" s="1512">
        <v>25</v>
      </c>
      <c r="I11" s="1512">
        <v>18</v>
      </c>
      <c r="J11" s="1512">
        <v>43</v>
      </c>
      <c r="K11" s="1512">
        <f t="shared" si="1"/>
        <v>85</v>
      </c>
      <c r="L11" s="1512">
        <f t="shared" si="0"/>
        <v>94</v>
      </c>
      <c r="M11" s="1512">
        <f t="shared" si="2"/>
        <v>179</v>
      </c>
      <c r="N11" s="364" t="s">
        <v>609</v>
      </c>
    </row>
    <row r="12" spans="1:14" ht="27" customHeight="1" x14ac:dyDescent="0.25">
      <c r="A12" s="329" t="s">
        <v>610</v>
      </c>
      <c r="B12" s="1512">
        <v>0</v>
      </c>
      <c r="C12" s="1512">
        <v>0</v>
      </c>
      <c r="D12" s="1512">
        <v>0</v>
      </c>
      <c r="E12" s="1512">
        <v>50</v>
      </c>
      <c r="F12" s="1512">
        <v>68</v>
      </c>
      <c r="G12" s="1512">
        <v>118</v>
      </c>
      <c r="H12" s="1512">
        <v>21</v>
      </c>
      <c r="I12" s="1512">
        <v>8</v>
      </c>
      <c r="J12" s="1512">
        <v>29</v>
      </c>
      <c r="K12" s="1512">
        <f t="shared" si="1"/>
        <v>71</v>
      </c>
      <c r="L12" s="1512">
        <f t="shared" si="0"/>
        <v>76</v>
      </c>
      <c r="M12" s="1512">
        <f t="shared" si="2"/>
        <v>147</v>
      </c>
      <c r="N12" s="364" t="s">
        <v>611</v>
      </c>
    </row>
    <row r="13" spans="1:14" ht="27" customHeight="1" x14ac:dyDescent="0.25">
      <c r="A13" s="329" t="s">
        <v>38</v>
      </c>
      <c r="B13" s="1512">
        <v>4</v>
      </c>
      <c r="C13" s="1512">
        <v>4</v>
      </c>
      <c r="D13" s="1512">
        <v>8</v>
      </c>
      <c r="E13" s="1512">
        <v>235</v>
      </c>
      <c r="F13" s="1512">
        <v>238</v>
      </c>
      <c r="G13" s="1512">
        <v>473</v>
      </c>
      <c r="H13" s="1512">
        <v>113</v>
      </c>
      <c r="I13" s="1512">
        <v>70</v>
      </c>
      <c r="J13" s="1512">
        <v>183</v>
      </c>
      <c r="K13" s="1512">
        <f t="shared" si="1"/>
        <v>352</v>
      </c>
      <c r="L13" s="1512">
        <f t="shared" si="0"/>
        <v>312</v>
      </c>
      <c r="M13" s="1512">
        <f t="shared" si="2"/>
        <v>664</v>
      </c>
      <c r="N13" s="364" t="s">
        <v>104</v>
      </c>
    </row>
    <row r="14" spans="1:14" ht="27" customHeight="1" x14ac:dyDescent="0.25">
      <c r="A14" s="329" t="s">
        <v>1054</v>
      </c>
      <c r="B14" s="1512">
        <v>0</v>
      </c>
      <c r="C14" s="1512">
        <v>0</v>
      </c>
      <c r="D14" s="1512">
        <v>0</v>
      </c>
      <c r="E14" s="1512">
        <v>13</v>
      </c>
      <c r="F14" s="1512">
        <v>41</v>
      </c>
      <c r="G14" s="1512">
        <v>54</v>
      </c>
      <c r="H14" s="1512">
        <v>0</v>
      </c>
      <c r="I14" s="1512">
        <v>0</v>
      </c>
      <c r="J14" s="1512">
        <v>0</v>
      </c>
      <c r="K14" s="1512">
        <f t="shared" si="1"/>
        <v>13</v>
      </c>
      <c r="L14" s="1512">
        <f t="shared" si="0"/>
        <v>41</v>
      </c>
      <c r="M14" s="1512">
        <f t="shared" si="2"/>
        <v>54</v>
      </c>
      <c r="N14" s="364" t="s">
        <v>613</v>
      </c>
    </row>
    <row r="15" spans="1:14" ht="27" customHeight="1" x14ac:dyDescent="0.25">
      <c r="A15" s="329" t="s">
        <v>39</v>
      </c>
      <c r="B15" s="1512">
        <v>0</v>
      </c>
      <c r="C15" s="1512">
        <v>0</v>
      </c>
      <c r="D15" s="1512">
        <v>0</v>
      </c>
      <c r="E15" s="1512">
        <v>130</v>
      </c>
      <c r="F15" s="1512">
        <v>95</v>
      </c>
      <c r="G15" s="1512">
        <v>225</v>
      </c>
      <c r="H15" s="1512">
        <v>92</v>
      </c>
      <c r="I15" s="1512">
        <v>40</v>
      </c>
      <c r="J15" s="1512">
        <v>132</v>
      </c>
      <c r="K15" s="1512">
        <f t="shared" si="1"/>
        <v>222</v>
      </c>
      <c r="L15" s="1512">
        <f t="shared" si="0"/>
        <v>135</v>
      </c>
      <c r="M15" s="1512">
        <f t="shared" si="2"/>
        <v>357</v>
      </c>
      <c r="N15" s="364" t="s">
        <v>129</v>
      </c>
    </row>
    <row r="16" spans="1:14" ht="27" customHeight="1" x14ac:dyDescent="0.25">
      <c r="A16" s="329" t="s">
        <v>61</v>
      </c>
      <c r="B16" s="1512">
        <v>8</v>
      </c>
      <c r="C16" s="1512">
        <v>8</v>
      </c>
      <c r="D16" s="1512">
        <v>16</v>
      </c>
      <c r="E16" s="1512">
        <v>127</v>
      </c>
      <c r="F16" s="1512">
        <v>96</v>
      </c>
      <c r="G16" s="1512">
        <v>223</v>
      </c>
      <c r="H16" s="1512">
        <v>128</v>
      </c>
      <c r="I16" s="1512">
        <v>53</v>
      </c>
      <c r="J16" s="1512">
        <v>181</v>
      </c>
      <c r="K16" s="1512">
        <f t="shared" si="1"/>
        <v>263</v>
      </c>
      <c r="L16" s="1512">
        <f t="shared" si="0"/>
        <v>157</v>
      </c>
      <c r="M16" s="1512">
        <f t="shared" si="2"/>
        <v>420</v>
      </c>
      <c r="N16" s="364" t="s">
        <v>615</v>
      </c>
    </row>
    <row r="17" spans="1:14" ht="27" customHeight="1" x14ac:dyDescent="0.25">
      <c r="A17" s="329" t="s">
        <v>46</v>
      </c>
      <c r="B17" s="1512">
        <v>12</v>
      </c>
      <c r="C17" s="1512">
        <v>21</v>
      </c>
      <c r="D17" s="1512">
        <v>33</v>
      </c>
      <c r="E17" s="1512">
        <v>229</v>
      </c>
      <c r="F17" s="1512">
        <v>361</v>
      </c>
      <c r="G17" s="1512">
        <v>590</v>
      </c>
      <c r="H17" s="1512">
        <v>165</v>
      </c>
      <c r="I17" s="1512">
        <v>166</v>
      </c>
      <c r="J17" s="1512">
        <v>331</v>
      </c>
      <c r="K17" s="1512">
        <f t="shared" si="1"/>
        <v>406</v>
      </c>
      <c r="L17" s="1512">
        <f t="shared" si="0"/>
        <v>548</v>
      </c>
      <c r="M17" s="1512">
        <f t="shared" si="2"/>
        <v>954</v>
      </c>
      <c r="N17" s="364" t="s">
        <v>131</v>
      </c>
    </row>
    <row r="18" spans="1:14" ht="27" customHeight="1" x14ac:dyDescent="0.25">
      <c r="A18" s="329" t="s">
        <v>616</v>
      </c>
      <c r="B18" s="1512">
        <v>0</v>
      </c>
      <c r="C18" s="1512">
        <v>0</v>
      </c>
      <c r="D18" s="1512">
        <v>0</v>
      </c>
      <c r="E18" s="1512">
        <v>0</v>
      </c>
      <c r="F18" s="1512">
        <v>104</v>
      </c>
      <c r="G18" s="1512">
        <v>104</v>
      </c>
      <c r="H18" s="1512">
        <v>0</v>
      </c>
      <c r="I18" s="1512">
        <v>66</v>
      </c>
      <c r="J18" s="1512">
        <v>66</v>
      </c>
      <c r="K18" s="1512">
        <f t="shared" si="1"/>
        <v>0</v>
      </c>
      <c r="L18" s="1512">
        <f t="shared" si="0"/>
        <v>170</v>
      </c>
      <c r="M18" s="1512">
        <f t="shared" si="2"/>
        <v>170</v>
      </c>
      <c r="N18" s="364" t="s">
        <v>617</v>
      </c>
    </row>
    <row r="19" spans="1:14" ht="27" customHeight="1" x14ac:dyDescent="0.25">
      <c r="A19" s="329" t="s">
        <v>41</v>
      </c>
      <c r="B19" s="1512">
        <v>101</v>
      </c>
      <c r="C19" s="1512">
        <v>69</v>
      </c>
      <c r="D19" s="1512">
        <v>170</v>
      </c>
      <c r="E19" s="1512">
        <v>156</v>
      </c>
      <c r="F19" s="1512">
        <v>123</v>
      </c>
      <c r="G19" s="1512">
        <v>279</v>
      </c>
      <c r="H19" s="1512">
        <v>69</v>
      </c>
      <c r="I19" s="1512">
        <v>42</v>
      </c>
      <c r="J19" s="1512">
        <v>111</v>
      </c>
      <c r="K19" s="1512">
        <f t="shared" si="1"/>
        <v>326</v>
      </c>
      <c r="L19" s="1512">
        <f t="shared" si="0"/>
        <v>234</v>
      </c>
      <c r="M19" s="1512">
        <f t="shared" si="2"/>
        <v>560</v>
      </c>
      <c r="N19" s="364" t="s">
        <v>618</v>
      </c>
    </row>
    <row r="20" spans="1:14" ht="27" customHeight="1" x14ac:dyDescent="0.25">
      <c r="A20" s="329" t="s">
        <v>619</v>
      </c>
      <c r="B20" s="1512">
        <v>9</v>
      </c>
      <c r="C20" s="1512">
        <v>0</v>
      </c>
      <c r="D20" s="1512">
        <v>9</v>
      </c>
      <c r="E20" s="1512">
        <v>189</v>
      </c>
      <c r="F20" s="1512">
        <v>197</v>
      </c>
      <c r="G20" s="1512">
        <v>386</v>
      </c>
      <c r="H20" s="1512">
        <v>88</v>
      </c>
      <c r="I20" s="1512">
        <v>60</v>
      </c>
      <c r="J20" s="1512">
        <v>148</v>
      </c>
      <c r="K20" s="1512">
        <f t="shared" si="1"/>
        <v>286</v>
      </c>
      <c r="L20" s="1512">
        <f t="shared" si="0"/>
        <v>257</v>
      </c>
      <c r="M20" s="1512">
        <f t="shared" si="2"/>
        <v>543</v>
      </c>
      <c r="N20" s="364" t="s">
        <v>620</v>
      </c>
    </row>
    <row r="21" spans="1:14" ht="31.5" customHeight="1" x14ac:dyDescent="0.25">
      <c r="A21" s="348" t="s">
        <v>621</v>
      </c>
      <c r="B21" s="1513">
        <v>0</v>
      </c>
      <c r="C21" s="1513">
        <v>0</v>
      </c>
      <c r="D21" s="1513">
        <v>0</v>
      </c>
      <c r="E21" s="1513">
        <v>167</v>
      </c>
      <c r="F21" s="1513">
        <v>214</v>
      </c>
      <c r="G21" s="1513">
        <v>381</v>
      </c>
      <c r="H21" s="1513">
        <v>52</v>
      </c>
      <c r="I21" s="1513">
        <v>80</v>
      </c>
      <c r="J21" s="1513">
        <v>132</v>
      </c>
      <c r="K21" s="1513">
        <f t="shared" si="1"/>
        <v>219</v>
      </c>
      <c r="L21" s="1513">
        <f t="shared" si="0"/>
        <v>294</v>
      </c>
      <c r="M21" s="1513">
        <f t="shared" si="2"/>
        <v>513</v>
      </c>
      <c r="N21" s="367" t="s">
        <v>622</v>
      </c>
    </row>
    <row r="22" spans="1:14" s="2445" customFormat="1" ht="27" customHeight="1" thickBot="1" x14ac:dyDescent="0.3">
      <c r="A22" s="362" t="s">
        <v>1055</v>
      </c>
      <c r="B22" s="1573">
        <v>0</v>
      </c>
      <c r="C22" s="1573">
        <v>0</v>
      </c>
      <c r="D22" s="1573">
        <v>0</v>
      </c>
      <c r="E22" s="1573">
        <v>0</v>
      </c>
      <c r="F22" s="1573">
        <v>189</v>
      </c>
      <c r="G22" s="1573">
        <v>189</v>
      </c>
      <c r="H22" s="1573">
        <v>0</v>
      </c>
      <c r="I22" s="1573">
        <v>71</v>
      </c>
      <c r="J22" s="1573">
        <v>71</v>
      </c>
      <c r="K22" s="1573">
        <f t="shared" si="1"/>
        <v>0</v>
      </c>
      <c r="L22" s="1573">
        <f t="shared" si="0"/>
        <v>260</v>
      </c>
      <c r="M22" s="1573">
        <f>SUM(K22:L22)</f>
        <v>260</v>
      </c>
      <c r="N22" s="368" t="s">
        <v>454</v>
      </c>
    </row>
    <row r="23" spans="1:14" s="2445" customFormat="1" ht="27" customHeight="1" thickTop="1" x14ac:dyDescent="0.25">
      <c r="A23" s="326"/>
      <c r="B23" s="2450"/>
      <c r="C23" s="2450"/>
      <c r="D23" s="2450"/>
      <c r="E23" s="2450"/>
      <c r="F23" s="2450"/>
      <c r="G23" s="2450"/>
      <c r="H23" s="2450"/>
      <c r="I23" s="2450"/>
      <c r="J23" s="2450"/>
      <c r="K23" s="2450"/>
      <c r="L23" s="2450"/>
      <c r="M23" s="2450"/>
      <c r="N23" s="2439"/>
    </row>
    <row r="24" spans="1:14" s="2445" customFormat="1" ht="25.5" customHeight="1" thickBot="1" x14ac:dyDescent="0.3">
      <c r="A24" s="2444" t="s">
        <v>1067</v>
      </c>
      <c r="B24" s="2444"/>
      <c r="C24" s="2444"/>
      <c r="D24" s="2444"/>
      <c r="E24" s="2444"/>
      <c r="F24" s="2444"/>
      <c r="G24" s="2444"/>
      <c r="H24" s="2444"/>
      <c r="I24" s="2444"/>
      <c r="J24" s="2444"/>
      <c r="K24" s="2459"/>
      <c r="L24" s="2635" t="s">
        <v>1068</v>
      </c>
      <c r="M24" s="2635"/>
      <c r="N24" s="2635"/>
    </row>
    <row r="25" spans="1:14" ht="21.75" customHeight="1" thickTop="1" x14ac:dyDescent="0.25">
      <c r="A25" s="2469" t="s">
        <v>35</v>
      </c>
      <c r="B25" s="2469" t="s">
        <v>36</v>
      </c>
      <c r="C25" s="2469"/>
      <c r="D25" s="2469"/>
      <c r="E25" s="2469" t="s">
        <v>2</v>
      </c>
      <c r="F25" s="2469"/>
      <c r="G25" s="2469"/>
      <c r="H25" s="2469" t="s">
        <v>1052</v>
      </c>
      <c r="I25" s="2469"/>
      <c r="J25" s="2469"/>
      <c r="K25" s="2469" t="s">
        <v>29</v>
      </c>
      <c r="L25" s="2469"/>
      <c r="M25" s="2469"/>
      <c r="N25" s="2469" t="s">
        <v>102</v>
      </c>
    </row>
    <row r="26" spans="1:14" ht="20.25" customHeight="1" x14ac:dyDescent="0.25">
      <c r="A26" s="2469"/>
      <c r="B26" s="2492" t="s">
        <v>98</v>
      </c>
      <c r="C26" s="2492"/>
      <c r="D26" s="2492"/>
      <c r="E26" s="2492" t="s">
        <v>99</v>
      </c>
      <c r="F26" s="2492"/>
      <c r="G26" s="2492"/>
      <c r="H26" s="2492" t="s">
        <v>100</v>
      </c>
      <c r="I26" s="2492"/>
      <c r="J26" s="2492"/>
      <c r="K26" s="2492" t="s">
        <v>126</v>
      </c>
      <c r="L26" s="2492"/>
      <c r="M26" s="2492"/>
      <c r="N26" s="2469"/>
    </row>
    <row r="27" spans="1:14" ht="19.5" customHeight="1" x14ac:dyDescent="0.25">
      <c r="A27" s="2469"/>
      <c r="B27" s="382" t="s">
        <v>187</v>
      </c>
      <c r="C27" s="382" t="s">
        <v>203</v>
      </c>
      <c r="D27" s="382" t="s">
        <v>204</v>
      </c>
      <c r="E27" s="382" t="s">
        <v>187</v>
      </c>
      <c r="F27" s="382" t="s">
        <v>203</v>
      </c>
      <c r="G27" s="382" t="s">
        <v>204</v>
      </c>
      <c r="H27" s="382" t="s">
        <v>187</v>
      </c>
      <c r="I27" s="382" t="s">
        <v>203</v>
      </c>
      <c r="J27" s="382" t="s">
        <v>204</v>
      </c>
      <c r="K27" s="382" t="s">
        <v>187</v>
      </c>
      <c r="L27" s="382" t="s">
        <v>203</v>
      </c>
      <c r="M27" s="382" t="s">
        <v>204</v>
      </c>
      <c r="N27" s="2469"/>
    </row>
    <row r="28" spans="1:14" ht="18.75" customHeight="1" thickBot="1" x14ac:dyDescent="0.3">
      <c r="A28" s="2470"/>
      <c r="B28" s="383" t="s">
        <v>188</v>
      </c>
      <c r="C28" s="383" t="s">
        <v>189</v>
      </c>
      <c r="D28" s="383" t="s">
        <v>190</v>
      </c>
      <c r="E28" s="383" t="s">
        <v>188</v>
      </c>
      <c r="F28" s="383" t="s">
        <v>189</v>
      </c>
      <c r="G28" s="383" t="s">
        <v>190</v>
      </c>
      <c r="H28" s="383" t="s">
        <v>188</v>
      </c>
      <c r="I28" s="383" t="s">
        <v>189</v>
      </c>
      <c r="J28" s="383" t="s">
        <v>190</v>
      </c>
      <c r="K28" s="383" t="s">
        <v>188</v>
      </c>
      <c r="L28" s="383" t="s">
        <v>189</v>
      </c>
      <c r="M28" s="383" t="s">
        <v>190</v>
      </c>
      <c r="N28" s="2470"/>
    </row>
    <row r="29" spans="1:14" ht="26.25" customHeight="1" x14ac:dyDescent="0.25">
      <c r="A29" s="350" t="s">
        <v>42</v>
      </c>
      <c r="B29" s="1569">
        <v>19</v>
      </c>
      <c r="C29" s="1569">
        <v>2</v>
      </c>
      <c r="D29" s="1569">
        <v>21</v>
      </c>
      <c r="E29" s="1569">
        <v>123</v>
      </c>
      <c r="F29" s="1569">
        <v>145</v>
      </c>
      <c r="G29" s="1569">
        <v>268</v>
      </c>
      <c r="H29" s="1569">
        <v>85</v>
      </c>
      <c r="I29" s="1569">
        <v>100</v>
      </c>
      <c r="J29" s="1569">
        <v>185</v>
      </c>
      <c r="K29" s="1569">
        <f t="shared" ref="K29:L37" si="3">SUM(B29,E29,H29)</f>
        <v>227</v>
      </c>
      <c r="L29" s="1569">
        <f t="shared" si="3"/>
        <v>247</v>
      </c>
      <c r="M29" s="1569">
        <f>SUM(K29:L29)</f>
        <v>474</v>
      </c>
      <c r="N29" s="375" t="s">
        <v>623</v>
      </c>
    </row>
    <row r="30" spans="1:14" ht="26.25" customHeight="1" x14ac:dyDescent="0.25">
      <c r="A30" s="329" t="s">
        <v>626</v>
      </c>
      <c r="B30" s="1512">
        <v>0</v>
      </c>
      <c r="C30" s="1512">
        <v>0</v>
      </c>
      <c r="D30" s="1512">
        <v>0</v>
      </c>
      <c r="E30" s="1512">
        <v>5</v>
      </c>
      <c r="F30" s="1512">
        <v>12</v>
      </c>
      <c r="G30" s="1512">
        <v>17</v>
      </c>
      <c r="H30" s="1512">
        <v>0</v>
      </c>
      <c r="I30" s="1512">
        <v>0</v>
      </c>
      <c r="J30" s="1512">
        <v>0</v>
      </c>
      <c r="K30" s="1512">
        <f t="shared" si="3"/>
        <v>5</v>
      </c>
      <c r="L30" s="1512">
        <f t="shared" si="3"/>
        <v>12</v>
      </c>
      <c r="M30" s="1512">
        <f>SUM(K30:L30)</f>
        <v>17</v>
      </c>
      <c r="N30" s="416" t="s">
        <v>627</v>
      </c>
    </row>
    <row r="31" spans="1:14" ht="26.25" customHeight="1" x14ac:dyDescent="0.25">
      <c r="A31" s="329" t="s">
        <v>628</v>
      </c>
      <c r="B31" s="1512">
        <v>0</v>
      </c>
      <c r="C31" s="1512">
        <v>0</v>
      </c>
      <c r="D31" s="1512">
        <v>0</v>
      </c>
      <c r="E31" s="1512">
        <v>48</v>
      </c>
      <c r="F31" s="1512">
        <v>32</v>
      </c>
      <c r="G31" s="1512">
        <v>80</v>
      </c>
      <c r="H31" s="1512">
        <v>43</v>
      </c>
      <c r="I31" s="1512">
        <v>27</v>
      </c>
      <c r="J31" s="1512">
        <v>70</v>
      </c>
      <c r="K31" s="1512">
        <f t="shared" si="3"/>
        <v>91</v>
      </c>
      <c r="L31" s="1512">
        <f t="shared" si="3"/>
        <v>59</v>
      </c>
      <c r="M31" s="1512">
        <f t="shared" ref="M31:M37" si="4">SUM(K31:L31)</f>
        <v>150</v>
      </c>
      <c r="N31" s="364" t="s">
        <v>629</v>
      </c>
    </row>
    <row r="32" spans="1:14" ht="26.25" customHeight="1" x14ac:dyDescent="0.25">
      <c r="A32" s="329" t="s">
        <v>43</v>
      </c>
      <c r="B32" s="1512">
        <v>11</v>
      </c>
      <c r="C32" s="1512">
        <v>3</v>
      </c>
      <c r="D32" s="1512">
        <v>14</v>
      </c>
      <c r="E32" s="1512">
        <v>43</v>
      </c>
      <c r="F32" s="1512">
        <v>51</v>
      </c>
      <c r="G32" s="1512">
        <v>94</v>
      </c>
      <c r="H32" s="1512">
        <v>23</v>
      </c>
      <c r="I32" s="1512">
        <v>23</v>
      </c>
      <c r="J32" s="1512">
        <v>46</v>
      </c>
      <c r="K32" s="1512">
        <f t="shared" si="3"/>
        <v>77</v>
      </c>
      <c r="L32" s="1512">
        <f t="shared" si="3"/>
        <v>77</v>
      </c>
      <c r="M32" s="1512">
        <f t="shared" si="4"/>
        <v>154</v>
      </c>
      <c r="N32" s="364" t="s">
        <v>130</v>
      </c>
    </row>
    <row r="33" spans="1:14" ht="26.25" customHeight="1" x14ac:dyDescent="0.25">
      <c r="A33" s="329" t="s">
        <v>630</v>
      </c>
      <c r="B33" s="1512">
        <v>0</v>
      </c>
      <c r="C33" s="1512">
        <v>0</v>
      </c>
      <c r="D33" s="1512">
        <v>0</v>
      </c>
      <c r="E33" s="1512">
        <v>68</v>
      </c>
      <c r="F33" s="1512">
        <v>52</v>
      </c>
      <c r="G33" s="1512">
        <v>120</v>
      </c>
      <c r="H33" s="1512">
        <v>72</v>
      </c>
      <c r="I33" s="1512">
        <v>32</v>
      </c>
      <c r="J33" s="1512">
        <v>104</v>
      </c>
      <c r="K33" s="1512">
        <f t="shared" si="3"/>
        <v>140</v>
      </c>
      <c r="L33" s="1512">
        <f t="shared" si="3"/>
        <v>84</v>
      </c>
      <c r="M33" s="1512">
        <f t="shared" si="4"/>
        <v>224</v>
      </c>
      <c r="N33" s="364" t="s">
        <v>631</v>
      </c>
    </row>
    <row r="34" spans="1:14" ht="26.25" customHeight="1" x14ac:dyDescent="0.25">
      <c r="A34" s="329" t="s">
        <v>210</v>
      </c>
      <c r="B34" s="1512">
        <v>0</v>
      </c>
      <c r="C34" s="1512">
        <v>0</v>
      </c>
      <c r="D34" s="1512">
        <v>0</v>
      </c>
      <c r="E34" s="1512">
        <v>78</v>
      </c>
      <c r="F34" s="1512">
        <v>28</v>
      </c>
      <c r="G34" s="1512">
        <v>106</v>
      </c>
      <c r="H34" s="1512">
        <v>86</v>
      </c>
      <c r="I34" s="1512">
        <v>22</v>
      </c>
      <c r="J34" s="1512">
        <v>108</v>
      </c>
      <c r="K34" s="1512">
        <f t="shared" si="3"/>
        <v>164</v>
      </c>
      <c r="L34" s="1512">
        <f t="shared" si="3"/>
        <v>50</v>
      </c>
      <c r="M34" s="1512">
        <f t="shared" si="4"/>
        <v>214</v>
      </c>
      <c r="N34" s="372" t="s">
        <v>633</v>
      </c>
    </row>
    <row r="35" spans="1:14" ht="26.25" customHeight="1" x14ac:dyDescent="0.25">
      <c r="A35" s="329" t="s">
        <v>1057</v>
      </c>
      <c r="B35" s="1512">
        <v>0</v>
      </c>
      <c r="C35" s="1512">
        <v>0</v>
      </c>
      <c r="D35" s="1512">
        <v>0</v>
      </c>
      <c r="E35" s="1512">
        <v>0</v>
      </c>
      <c r="F35" s="1512">
        <v>63</v>
      </c>
      <c r="G35" s="1512">
        <v>63</v>
      </c>
      <c r="H35" s="1512">
        <v>0</v>
      </c>
      <c r="I35" s="1512">
        <v>56</v>
      </c>
      <c r="J35" s="1512">
        <v>56</v>
      </c>
      <c r="K35" s="1512">
        <f t="shared" si="3"/>
        <v>0</v>
      </c>
      <c r="L35" s="1512">
        <f t="shared" si="3"/>
        <v>119</v>
      </c>
      <c r="M35" s="1512">
        <f t="shared" si="4"/>
        <v>119</v>
      </c>
      <c r="N35" s="372" t="s">
        <v>635</v>
      </c>
    </row>
    <row r="36" spans="1:14" ht="24" customHeight="1" x14ac:dyDescent="0.25">
      <c r="A36" s="329" t="s">
        <v>636</v>
      </c>
      <c r="B36" s="1512">
        <v>0</v>
      </c>
      <c r="C36" s="1512">
        <v>0</v>
      </c>
      <c r="D36" s="1512">
        <v>0</v>
      </c>
      <c r="E36" s="1512">
        <v>117</v>
      </c>
      <c r="F36" s="1512">
        <v>73</v>
      </c>
      <c r="G36" s="1512">
        <v>190</v>
      </c>
      <c r="H36" s="1512">
        <v>108</v>
      </c>
      <c r="I36" s="1512">
        <v>53</v>
      </c>
      <c r="J36" s="1512">
        <v>161</v>
      </c>
      <c r="K36" s="1512">
        <f t="shared" si="3"/>
        <v>225</v>
      </c>
      <c r="L36" s="1512">
        <f t="shared" si="3"/>
        <v>126</v>
      </c>
      <c r="M36" s="1512">
        <f t="shared" si="4"/>
        <v>351</v>
      </c>
      <c r="N36" s="364" t="s">
        <v>637</v>
      </c>
    </row>
    <row r="37" spans="1:14" ht="21.75" customHeight="1" x14ac:dyDescent="0.25">
      <c r="A37" s="329" t="s">
        <v>1021</v>
      </c>
      <c r="B37" s="1512">
        <v>0</v>
      </c>
      <c r="C37" s="1512">
        <v>0</v>
      </c>
      <c r="D37" s="1512">
        <v>0</v>
      </c>
      <c r="E37" s="1512">
        <v>61</v>
      </c>
      <c r="F37" s="1512">
        <v>51</v>
      </c>
      <c r="G37" s="1512">
        <v>112</v>
      </c>
      <c r="H37" s="1512">
        <v>44</v>
      </c>
      <c r="I37" s="1512">
        <v>69</v>
      </c>
      <c r="J37" s="1512">
        <v>113</v>
      </c>
      <c r="K37" s="1512">
        <f>SUM(B37,E37,H37)</f>
        <v>105</v>
      </c>
      <c r="L37" s="1512">
        <f t="shared" si="3"/>
        <v>120</v>
      </c>
      <c r="M37" s="1512">
        <f t="shared" si="4"/>
        <v>225</v>
      </c>
      <c r="N37" s="364" t="s">
        <v>1058</v>
      </c>
    </row>
    <row r="38" spans="1:14" ht="26.25" customHeight="1" x14ac:dyDescent="0.25">
      <c r="A38" s="329" t="s">
        <v>639</v>
      </c>
      <c r="B38" s="1512">
        <f t="shared" ref="B38:J38" si="5">SUM(B8:B22,B29:B37)</f>
        <v>302</v>
      </c>
      <c r="C38" s="1512">
        <f t="shared" si="5"/>
        <v>295</v>
      </c>
      <c r="D38" s="1512">
        <f t="shared" si="5"/>
        <v>597</v>
      </c>
      <c r="E38" s="1512">
        <f t="shared" si="5"/>
        <v>1974</v>
      </c>
      <c r="F38" s="1512">
        <f t="shared" si="5"/>
        <v>2415</v>
      </c>
      <c r="G38" s="1512">
        <f t="shared" si="5"/>
        <v>4389</v>
      </c>
      <c r="H38" s="1512">
        <f t="shared" si="5"/>
        <v>1270</v>
      </c>
      <c r="I38" s="1512">
        <f t="shared" si="5"/>
        <v>1105</v>
      </c>
      <c r="J38" s="1512">
        <f t="shared" si="5"/>
        <v>2375</v>
      </c>
      <c r="K38" s="1512">
        <f>SUM(K29:K37,K8:K22)</f>
        <v>3546</v>
      </c>
      <c r="L38" s="1512">
        <f>SUM(L29:L37,L8:L22)</f>
        <v>3815</v>
      </c>
      <c r="M38" s="1512">
        <f>SUM(M29:M37,M8:M22)</f>
        <v>7361</v>
      </c>
      <c r="N38" s="364" t="s">
        <v>640</v>
      </c>
    </row>
    <row r="39" spans="1:14" ht="36" customHeight="1" x14ac:dyDescent="0.25">
      <c r="A39" s="331" t="s">
        <v>641</v>
      </c>
      <c r="B39" s="1512">
        <v>11</v>
      </c>
      <c r="C39" s="1512">
        <v>16</v>
      </c>
      <c r="D39" s="1512">
        <v>27</v>
      </c>
      <c r="E39" s="1512">
        <v>28</v>
      </c>
      <c r="F39" s="1512">
        <v>36</v>
      </c>
      <c r="G39" s="1512">
        <v>64</v>
      </c>
      <c r="H39" s="1512">
        <v>8</v>
      </c>
      <c r="I39" s="1512">
        <v>18</v>
      </c>
      <c r="J39" s="1512">
        <v>26</v>
      </c>
      <c r="K39" s="1512">
        <f t="shared" ref="K39:L43" si="6">SUM(B39,E39,H39)</f>
        <v>47</v>
      </c>
      <c r="L39" s="1512">
        <f t="shared" si="6"/>
        <v>70</v>
      </c>
      <c r="M39" s="1512">
        <f t="shared" ref="M39:M43" si="7">SUM(K39:L39)</f>
        <v>117</v>
      </c>
      <c r="N39" s="364" t="s">
        <v>642</v>
      </c>
    </row>
    <row r="40" spans="1:14" ht="27" customHeight="1" x14ac:dyDescent="0.25">
      <c r="A40" s="376" t="s">
        <v>1059</v>
      </c>
      <c r="B40" s="1512">
        <v>8</v>
      </c>
      <c r="C40" s="1512">
        <v>6</v>
      </c>
      <c r="D40" s="1512">
        <v>14</v>
      </c>
      <c r="E40" s="1512">
        <v>13</v>
      </c>
      <c r="F40" s="1512">
        <v>25</v>
      </c>
      <c r="G40" s="1512">
        <v>38</v>
      </c>
      <c r="H40" s="1512">
        <v>14</v>
      </c>
      <c r="I40" s="1512">
        <v>6</v>
      </c>
      <c r="J40" s="1512">
        <v>20</v>
      </c>
      <c r="K40" s="1512">
        <f t="shared" si="6"/>
        <v>35</v>
      </c>
      <c r="L40" s="1512">
        <f t="shared" si="6"/>
        <v>37</v>
      </c>
      <c r="M40" s="1512">
        <f t="shared" si="7"/>
        <v>72</v>
      </c>
      <c r="N40" s="364" t="s">
        <v>644</v>
      </c>
    </row>
    <row r="41" spans="1:14" ht="40.5" customHeight="1" x14ac:dyDescent="0.25">
      <c r="A41" s="376" t="s">
        <v>1047</v>
      </c>
      <c r="B41" s="1512">
        <v>10</v>
      </c>
      <c r="C41" s="1512">
        <v>20</v>
      </c>
      <c r="D41" s="1512">
        <v>30</v>
      </c>
      <c r="E41" s="1512">
        <v>19</v>
      </c>
      <c r="F41" s="1512">
        <v>26</v>
      </c>
      <c r="G41" s="1512">
        <v>45</v>
      </c>
      <c r="H41" s="1512">
        <v>17</v>
      </c>
      <c r="I41" s="1512">
        <v>22</v>
      </c>
      <c r="J41" s="1512">
        <v>39</v>
      </c>
      <c r="K41" s="1512">
        <f t="shared" si="6"/>
        <v>46</v>
      </c>
      <c r="L41" s="1512">
        <f t="shared" si="6"/>
        <v>68</v>
      </c>
      <c r="M41" s="1512">
        <f t="shared" si="7"/>
        <v>114</v>
      </c>
      <c r="N41" s="364" t="s">
        <v>646</v>
      </c>
    </row>
    <row r="42" spans="1:14" ht="33.75" customHeight="1" x14ac:dyDescent="0.25">
      <c r="A42" s="376" t="s">
        <v>1060</v>
      </c>
      <c r="B42" s="1512">
        <v>0</v>
      </c>
      <c r="C42" s="1512">
        <v>0</v>
      </c>
      <c r="D42" s="1512">
        <v>0</v>
      </c>
      <c r="E42" s="1512">
        <v>0</v>
      </c>
      <c r="F42" s="1512">
        <v>0</v>
      </c>
      <c r="G42" s="1512">
        <v>0</v>
      </c>
      <c r="H42" s="1512">
        <v>0</v>
      </c>
      <c r="I42" s="1512">
        <v>0</v>
      </c>
      <c r="J42" s="1512">
        <v>0</v>
      </c>
      <c r="K42" s="1512">
        <f t="shared" si="6"/>
        <v>0</v>
      </c>
      <c r="L42" s="1512">
        <f t="shared" si="6"/>
        <v>0</v>
      </c>
      <c r="M42" s="1512">
        <f t="shared" si="7"/>
        <v>0</v>
      </c>
      <c r="N42" s="364" t="s">
        <v>648</v>
      </c>
    </row>
    <row r="43" spans="1:14" s="417" customFormat="1" ht="26.25" customHeight="1" thickBot="1" x14ac:dyDescent="0.3">
      <c r="A43" s="326" t="s">
        <v>649</v>
      </c>
      <c r="B43" s="1534">
        <f>SUM(B39:B42)</f>
        <v>29</v>
      </c>
      <c r="C43" s="1534">
        <f t="shared" ref="C43:J43" si="8">SUM(C39:C42)</f>
        <v>42</v>
      </c>
      <c r="D43" s="1534">
        <f t="shared" si="8"/>
        <v>71</v>
      </c>
      <c r="E43" s="1534">
        <f t="shared" si="8"/>
        <v>60</v>
      </c>
      <c r="F43" s="1534">
        <f t="shared" si="8"/>
        <v>87</v>
      </c>
      <c r="G43" s="1534">
        <f t="shared" si="8"/>
        <v>147</v>
      </c>
      <c r="H43" s="1534">
        <f t="shared" si="8"/>
        <v>39</v>
      </c>
      <c r="I43" s="1534">
        <f t="shared" si="8"/>
        <v>46</v>
      </c>
      <c r="J43" s="1534">
        <f t="shared" si="8"/>
        <v>85</v>
      </c>
      <c r="K43" s="1534">
        <f t="shared" si="6"/>
        <v>128</v>
      </c>
      <c r="L43" s="1534">
        <f t="shared" si="6"/>
        <v>175</v>
      </c>
      <c r="M43" s="1534">
        <f t="shared" si="7"/>
        <v>303</v>
      </c>
      <c r="N43" s="377" t="s">
        <v>650</v>
      </c>
    </row>
    <row r="44" spans="1:14" ht="26.25" customHeight="1" thickBot="1" x14ac:dyDescent="0.3">
      <c r="A44" s="746" t="s">
        <v>91</v>
      </c>
      <c r="B44" s="341">
        <f>SUM(B38,B43)</f>
        <v>331</v>
      </c>
      <c r="C44" s="341">
        <f t="shared" ref="C44:L44" si="9">SUM(C38,C43)</f>
        <v>337</v>
      </c>
      <c r="D44" s="341">
        <f t="shared" si="9"/>
        <v>668</v>
      </c>
      <c r="E44" s="341">
        <f t="shared" si="9"/>
        <v>2034</v>
      </c>
      <c r="F44" s="341">
        <f t="shared" si="9"/>
        <v>2502</v>
      </c>
      <c r="G44" s="341">
        <f t="shared" si="9"/>
        <v>4536</v>
      </c>
      <c r="H44" s="341">
        <f t="shared" si="9"/>
        <v>1309</v>
      </c>
      <c r="I44" s="341">
        <f t="shared" si="9"/>
        <v>1151</v>
      </c>
      <c r="J44" s="341">
        <f>SUM(H44:I44)</f>
        <v>2460</v>
      </c>
      <c r="K44" s="341">
        <f t="shared" si="9"/>
        <v>3674</v>
      </c>
      <c r="L44" s="341">
        <f t="shared" si="9"/>
        <v>3990</v>
      </c>
      <c r="M44" s="341">
        <f>SUM(K44:L44)</f>
        <v>7664</v>
      </c>
      <c r="N44" s="361" t="s">
        <v>651</v>
      </c>
    </row>
    <row r="45" spans="1:14" ht="15" customHeight="1" thickTop="1" x14ac:dyDescent="0.25"/>
  </sheetData>
  <mergeCells count="23">
    <mergeCell ref="L24:N24"/>
    <mergeCell ref="N25:N28"/>
    <mergeCell ref="A25:A28"/>
    <mergeCell ref="B25:D25"/>
    <mergeCell ref="E25:G25"/>
    <mergeCell ref="H25:J25"/>
    <mergeCell ref="K25:M25"/>
    <mergeCell ref="B26:D26"/>
    <mergeCell ref="E26:G26"/>
    <mergeCell ref="H26:J26"/>
    <mergeCell ref="K26:M26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  <mergeCell ref="H5:J5"/>
    <mergeCell ref="K5:M5"/>
  </mergeCells>
  <printOptions horizontalCentered="1"/>
  <pageMargins left="0.70866141732283472" right="0.70866141732283472" top="1.2598425196850394" bottom="0.74803149606299213" header="0.82677165354330717" footer="0.55118110236220474"/>
  <pageSetup paperSize="9" scale="80" firstPageNumber="41" orientation="landscape" useFirstPageNumber="1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H41"/>
  <sheetViews>
    <sheetView rightToLeft="1" view="pageBreakPreview" zoomScale="85" zoomScaleNormal="75" zoomScaleSheetLayoutView="85" workbookViewId="0">
      <selection activeCell="G33" sqref="G33"/>
    </sheetView>
  </sheetViews>
  <sheetFormatPr defaultColWidth="10.28515625" defaultRowHeight="12.75" x14ac:dyDescent="0.2"/>
  <cols>
    <col min="1" max="1" width="25.28515625" style="32" customWidth="1"/>
    <col min="2" max="10" width="9" style="32" customWidth="1"/>
    <col min="11" max="13" width="9" style="39" customWidth="1"/>
    <col min="14" max="14" width="32.42578125" style="32" customWidth="1"/>
    <col min="15" max="15" width="9" style="32" customWidth="1"/>
    <col min="16" max="20" width="9.140625" style="32" hidden="1" customWidth="1"/>
    <col min="21" max="21" width="1.7109375" style="32" hidden="1" customWidth="1"/>
    <col min="22" max="31" width="9.140625" style="32" hidden="1" customWidth="1"/>
    <col min="32" max="16384" width="10.28515625" style="32"/>
  </cols>
  <sheetData>
    <row r="1" spans="1:34" ht="25.5" customHeight="1" x14ac:dyDescent="0.2">
      <c r="A1" s="2838" t="s">
        <v>2377</v>
      </c>
      <c r="B1" s="2838"/>
      <c r="C1" s="2838"/>
      <c r="D1" s="2838"/>
      <c r="E1" s="2838"/>
      <c r="F1" s="2838"/>
      <c r="G1" s="2838"/>
      <c r="H1" s="2838"/>
      <c r="I1" s="2838"/>
      <c r="J1" s="2838"/>
      <c r="K1" s="2838"/>
      <c r="L1" s="2838"/>
      <c r="M1" s="2838"/>
      <c r="N1" s="2838"/>
    </row>
    <row r="2" spans="1:34" ht="45.75" customHeight="1" x14ac:dyDescent="0.2">
      <c r="A2" s="2731" t="s">
        <v>2378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</row>
    <row r="3" spans="1:34" ht="25.5" customHeight="1" thickBot="1" x14ac:dyDescent="0.25">
      <c r="A3" s="45" t="s">
        <v>2894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1091" t="s">
        <v>416</v>
      </c>
      <c r="AF3" s="46"/>
    </row>
    <row r="4" spans="1:34" ht="25.5" customHeight="1" thickTop="1" x14ac:dyDescent="0.2">
      <c r="A4" s="3102" t="s">
        <v>35</v>
      </c>
      <c r="B4" s="3102" t="s">
        <v>36</v>
      </c>
      <c r="C4" s="3102"/>
      <c r="D4" s="3102"/>
      <c r="E4" s="3102" t="s">
        <v>2</v>
      </c>
      <c r="F4" s="3102"/>
      <c r="G4" s="3102"/>
      <c r="H4" s="3102" t="s">
        <v>3</v>
      </c>
      <c r="I4" s="3102"/>
      <c r="J4" s="3102"/>
      <c r="K4" s="3102" t="s">
        <v>29</v>
      </c>
      <c r="L4" s="3102"/>
      <c r="M4" s="3102"/>
      <c r="N4" s="3102" t="s">
        <v>102</v>
      </c>
    </row>
    <row r="5" spans="1:34" s="47" customFormat="1" ht="24" customHeight="1" x14ac:dyDescent="0.25">
      <c r="A5" s="3103"/>
      <c r="B5" s="3160" t="s">
        <v>98</v>
      </c>
      <c r="C5" s="3160"/>
      <c r="D5" s="3160"/>
      <c r="E5" s="3160" t="s">
        <v>99</v>
      </c>
      <c r="F5" s="3160"/>
      <c r="G5" s="3160"/>
      <c r="H5" s="3160" t="s">
        <v>100</v>
      </c>
      <c r="I5" s="3160"/>
      <c r="J5" s="3160"/>
      <c r="K5" s="3160" t="s">
        <v>101</v>
      </c>
      <c r="L5" s="3160"/>
      <c r="M5" s="3160"/>
      <c r="N5" s="3103"/>
    </row>
    <row r="6" spans="1:34" ht="21.75" customHeight="1" x14ac:dyDescent="0.2">
      <c r="A6" s="3103"/>
      <c r="B6" s="22" t="s">
        <v>187</v>
      </c>
      <c r="C6" s="22" t="s">
        <v>211</v>
      </c>
      <c r="D6" s="22" t="s">
        <v>204</v>
      </c>
      <c r="E6" s="22" t="s">
        <v>187</v>
      </c>
      <c r="F6" s="22" t="s">
        <v>211</v>
      </c>
      <c r="G6" s="22" t="s">
        <v>204</v>
      </c>
      <c r="H6" s="22" t="s">
        <v>187</v>
      </c>
      <c r="I6" s="22" t="s">
        <v>211</v>
      </c>
      <c r="J6" s="22" t="s">
        <v>204</v>
      </c>
      <c r="K6" s="22" t="s">
        <v>187</v>
      </c>
      <c r="L6" s="22" t="s">
        <v>211</v>
      </c>
      <c r="M6" s="22" t="s">
        <v>204</v>
      </c>
      <c r="N6" s="3103"/>
    </row>
    <row r="7" spans="1:34" ht="21.75" customHeight="1" thickBot="1" x14ac:dyDescent="0.25">
      <c r="A7" s="3104"/>
      <c r="B7" s="23" t="s">
        <v>188</v>
      </c>
      <c r="C7" s="23" t="s">
        <v>189</v>
      </c>
      <c r="D7" s="23" t="s">
        <v>190</v>
      </c>
      <c r="E7" s="23" t="s">
        <v>188</v>
      </c>
      <c r="F7" s="23" t="s">
        <v>189</v>
      </c>
      <c r="G7" s="23" t="s">
        <v>190</v>
      </c>
      <c r="H7" s="23" t="s">
        <v>188</v>
      </c>
      <c r="I7" s="23" t="s">
        <v>189</v>
      </c>
      <c r="J7" s="23" t="s">
        <v>190</v>
      </c>
      <c r="K7" s="23" t="s">
        <v>188</v>
      </c>
      <c r="L7" s="23" t="s">
        <v>189</v>
      </c>
      <c r="M7" s="23" t="s">
        <v>190</v>
      </c>
      <c r="N7" s="3104"/>
    </row>
    <row r="8" spans="1:34" s="48" customFormat="1" ht="28.5" customHeight="1" x14ac:dyDescent="0.2">
      <c r="A8" s="35" t="s">
        <v>54</v>
      </c>
      <c r="B8" s="578">
        <v>0</v>
      </c>
      <c r="C8" s="578">
        <v>0</v>
      </c>
      <c r="D8" s="578">
        <v>0</v>
      </c>
      <c r="E8" s="578">
        <v>15</v>
      </c>
      <c r="F8" s="578">
        <v>10</v>
      </c>
      <c r="G8" s="578">
        <v>25</v>
      </c>
      <c r="H8" s="578">
        <v>0</v>
      </c>
      <c r="I8" s="578">
        <v>0</v>
      </c>
      <c r="J8" s="578">
        <v>0</v>
      </c>
      <c r="K8" s="1924">
        <f t="shared" ref="K8:K17" si="0">SUM(B8,E8,H8)</f>
        <v>15</v>
      </c>
      <c r="L8" s="1924">
        <f t="shared" ref="L8:L17" si="1">SUM(C8,F8,I8)</f>
        <v>10</v>
      </c>
      <c r="M8" s="1924">
        <f t="shared" ref="M8:M17" si="2">SUM(K8:L8)</f>
        <v>25</v>
      </c>
      <c r="N8" s="26" t="s">
        <v>104</v>
      </c>
    </row>
    <row r="9" spans="1:34" s="48" customFormat="1" ht="28.5" customHeight="1" x14ac:dyDescent="0.2">
      <c r="A9" s="35" t="s">
        <v>39</v>
      </c>
      <c r="B9" s="578">
        <v>0</v>
      </c>
      <c r="C9" s="578">
        <v>0</v>
      </c>
      <c r="D9" s="578">
        <v>0</v>
      </c>
      <c r="E9" s="578">
        <v>1</v>
      </c>
      <c r="F9" s="578">
        <v>3</v>
      </c>
      <c r="G9" s="578">
        <v>4</v>
      </c>
      <c r="H9" s="578">
        <v>0</v>
      </c>
      <c r="I9" s="578">
        <v>0</v>
      </c>
      <c r="J9" s="578">
        <v>0</v>
      </c>
      <c r="K9" s="1924">
        <f t="shared" si="0"/>
        <v>1</v>
      </c>
      <c r="L9" s="1924">
        <f t="shared" si="1"/>
        <v>3</v>
      </c>
      <c r="M9" s="1924">
        <f t="shared" si="2"/>
        <v>4</v>
      </c>
      <c r="N9" s="26" t="s">
        <v>129</v>
      </c>
    </row>
    <row r="10" spans="1:34" s="48" customFormat="1" ht="28.5" customHeight="1" x14ac:dyDescent="0.2">
      <c r="A10" s="35" t="s">
        <v>61</v>
      </c>
      <c r="B10" s="578">
        <v>0</v>
      </c>
      <c r="C10" s="578">
        <v>0</v>
      </c>
      <c r="D10" s="578">
        <v>0</v>
      </c>
      <c r="E10" s="578">
        <v>2</v>
      </c>
      <c r="F10" s="578">
        <v>2</v>
      </c>
      <c r="G10" s="578">
        <v>4</v>
      </c>
      <c r="H10" s="578">
        <v>0</v>
      </c>
      <c r="I10" s="578">
        <v>0</v>
      </c>
      <c r="J10" s="578">
        <v>0</v>
      </c>
      <c r="K10" s="1924">
        <f t="shared" si="0"/>
        <v>2</v>
      </c>
      <c r="L10" s="1924">
        <f t="shared" si="1"/>
        <v>2</v>
      </c>
      <c r="M10" s="1924">
        <f t="shared" si="2"/>
        <v>4</v>
      </c>
      <c r="N10" s="192" t="s">
        <v>142</v>
      </c>
    </row>
    <row r="11" spans="1:34" s="48" customFormat="1" ht="28.5" customHeight="1" x14ac:dyDescent="0.2">
      <c r="A11" s="35" t="s">
        <v>40</v>
      </c>
      <c r="B11" s="578">
        <v>0</v>
      </c>
      <c r="C11" s="578">
        <v>0</v>
      </c>
      <c r="D11" s="578">
        <v>0</v>
      </c>
      <c r="E11" s="578">
        <v>6</v>
      </c>
      <c r="F11" s="578">
        <v>25</v>
      </c>
      <c r="G11" s="578">
        <v>31</v>
      </c>
      <c r="H11" s="578">
        <v>0</v>
      </c>
      <c r="I11" s="578">
        <v>0</v>
      </c>
      <c r="J11" s="578">
        <v>0</v>
      </c>
      <c r="K11" s="1924">
        <f t="shared" si="0"/>
        <v>6</v>
      </c>
      <c r="L11" s="1924">
        <f t="shared" si="1"/>
        <v>25</v>
      </c>
      <c r="M11" s="1924">
        <f t="shared" si="2"/>
        <v>31</v>
      </c>
      <c r="N11" s="26" t="s">
        <v>131</v>
      </c>
      <c r="AG11" s="49"/>
      <c r="AH11" s="49"/>
    </row>
    <row r="12" spans="1:34" s="48" customFormat="1" ht="28.5" customHeight="1" x14ac:dyDescent="0.2">
      <c r="A12" s="35" t="s">
        <v>41</v>
      </c>
      <c r="B12" s="578">
        <v>16</v>
      </c>
      <c r="C12" s="578">
        <v>18</v>
      </c>
      <c r="D12" s="578">
        <v>34</v>
      </c>
      <c r="E12" s="578">
        <v>34</v>
      </c>
      <c r="F12" s="578">
        <v>44</v>
      </c>
      <c r="G12" s="578">
        <v>78</v>
      </c>
      <c r="H12" s="578">
        <v>8</v>
      </c>
      <c r="I12" s="578">
        <v>3</v>
      </c>
      <c r="J12" s="578">
        <v>11</v>
      </c>
      <c r="K12" s="1924">
        <f t="shared" si="0"/>
        <v>58</v>
      </c>
      <c r="L12" s="1924">
        <f t="shared" si="1"/>
        <v>65</v>
      </c>
      <c r="M12" s="1924">
        <f t="shared" si="2"/>
        <v>123</v>
      </c>
      <c r="N12" s="26" t="s">
        <v>166</v>
      </c>
    </row>
    <row r="13" spans="1:34" s="48" customFormat="1" ht="28.5" customHeight="1" x14ac:dyDescent="0.2">
      <c r="A13" s="35" t="s">
        <v>223</v>
      </c>
      <c r="B13" s="578">
        <v>0</v>
      </c>
      <c r="C13" s="578">
        <v>0</v>
      </c>
      <c r="D13" s="578">
        <v>0</v>
      </c>
      <c r="E13" s="578">
        <v>48</v>
      </c>
      <c r="F13" s="578">
        <v>35</v>
      </c>
      <c r="G13" s="578">
        <v>83</v>
      </c>
      <c r="H13" s="578">
        <v>16</v>
      </c>
      <c r="I13" s="578">
        <v>10</v>
      </c>
      <c r="J13" s="578">
        <v>26</v>
      </c>
      <c r="K13" s="1924">
        <f t="shared" si="0"/>
        <v>64</v>
      </c>
      <c r="L13" s="1924">
        <f t="shared" si="1"/>
        <v>45</v>
      </c>
      <c r="M13" s="1924">
        <f t="shared" si="2"/>
        <v>109</v>
      </c>
      <c r="N13" s="26" t="s">
        <v>224</v>
      </c>
    </row>
    <row r="14" spans="1:34" s="48" customFormat="1" ht="28.5" customHeight="1" x14ac:dyDescent="0.2">
      <c r="A14" s="35" t="s">
        <v>225</v>
      </c>
      <c r="B14" s="578">
        <v>0</v>
      </c>
      <c r="C14" s="578">
        <v>0</v>
      </c>
      <c r="D14" s="578">
        <v>0</v>
      </c>
      <c r="E14" s="578">
        <v>8</v>
      </c>
      <c r="F14" s="578">
        <v>13</v>
      </c>
      <c r="G14" s="578">
        <v>21</v>
      </c>
      <c r="H14" s="578">
        <v>2</v>
      </c>
      <c r="I14" s="578">
        <v>2</v>
      </c>
      <c r="J14" s="578">
        <v>4</v>
      </c>
      <c r="K14" s="1924">
        <f t="shared" si="0"/>
        <v>10</v>
      </c>
      <c r="L14" s="1924">
        <f t="shared" si="1"/>
        <v>15</v>
      </c>
      <c r="M14" s="1924">
        <f t="shared" si="2"/>
        <v>25</v>
      </c>
      <c r="N14" s="26" t="s">
        <v>226</v>
      </c>
    </row>
    <row r="15" spans="1:34" s="48" customFormat="1" ht="28.5" customHeight="1" x14ac:dyDescent="0.2">
      <c r="A15" s="35" t="s">
        <v>210</v>
      </c>
      <c r="B15" s="578">
        <v>0</v>
      </c>
      <c r="C15" s="578">
        <v>0</v>
      </c>
      <c r="D15" s="578">
        <v>0</v>
      </c>
      <c r="E15" s="578">
        <v>18</v>
      </c>
      <c r="F15" s="578">
        <v>4</v>
      </c>
      <c r="G15" s="578">
        <v>22</v>
      </c>
      <c r="H15" s="578">
        <v>7</v>
      </c>
      <c r="I15" s="578">
        <v>5</v>
      </c>
      <c r="J15" s="578">
        <v>12</v>
      </c>
      <c r="K15" s="1924">
        <f t="shared" si="0"/>
        <v>25</v>
      </c>
      <c r="L15" s="1924">
        <f t="shared" si="1"/>
        <v>9</v>
      </c>
      <c r="M15" s="1924">
        <f t="shared" si="2"/>
        <v>34</v>
      </c>
      <c r="N15" s="26" t="s">
        <v>228</v>
      </c>
    </row>
    <row r="16" spans="1:34" s="48" customFormat="1" ht="28.5" customHeight="1" x14ac:dyDescent="0.2">
      <c r="A16" s="29" t="s">
        <v>43</v>
      </c>
      <c r="B16" s="1791">
        <v>0</v>
      </c>
      <c r="C16" s="1791">
        <v>0</v>
      </c>
      <c r="D16" s="1791">
        <v>0</v>
      </c>
      <c r="E16" s="1791">
        <v>17</v>
      </c>
      <c r="F16" s="1791">
        <v>13</v>
      </c>
      <c r="G16" s="1791">
        <v>30</v>
      </c>
      <c r="H16" s="1791">
        <v>19</v>
      </c>
      <c r="I16" s="1791">
        <v>9</v>
      </c>
      <c r="J16" s="578">
        <v>28</v>
      </c>
      <c r="K16" s="1924">
        <f t="shared" si="0"/>
        <v>36</v>
      </c>
      <c r="L16" s="1924">
        <f t="shared" si="1"/>
        <v>22</v>
      </c>
      <c r="M16" s="1924">
        <f t="shared" si="2"/>
        <v>58</v>
      </c>
      <c r="N16" s="46" t="s">
        <v>130</v>
      </c>
    </row>
    <row r="17" spans="1:14" s="48" customFormat="1" ht="28.5" customHeight="1" thickBot="1" x14ac:dyDescent="0.25">
      <c r="A17" s="50" t="s">
        <v>44</v>
      </c>
      <c r="B17" s="1148">
        <v>0</v>
      </c>
      <c r="C17" s="1148">
        <v>0</v>
      </c>
      <c r="D17" s="1148">
        <v>0</v>
      </c>
      <c r="E17" s="1148">
        <v>14</v>
      </c>
      <c r="F17" s="1148">
        <v>16</v>
      </c>
      <c r="G17" s="1148">
        <v>30</v>
      </c>
      <c r="H17" s="1148">
        <v>0</v>
      </c>
      <c r="I17" s="1148">
        <v>0</v>
      </c>
      <c r="J17" s="1791">
        <v>0</v>
      </c>
      <c r="K17" s="1926">
        <f t="shared" si="0"/>
        <v>14</v>
      </c>
      <c r="L17" s="1926">
        <f t="shared" si="1"/>
        <v>16</v>
      </c>
      <c r="M17" s="1926">
        <f t="shared" si="2"/>
        <v>30</v>
      </c>
      <c r="N17" s="156" t="s">
        <v>150</v>
      </c>
    </row>
    <row r="18" spans="1:14" s="48" customFormat="1" ht="23.25" customHeight="1" thickBot="1" x14ac:dyDescent="0.25">
      <c r="A18" s="103" t="s">
        <v>91</v>
      </c>
      <c r="B18" s="1818">
        <f t="shared" ref="B18:M18" si="3">SUM(B8:B17)</f>
        <v>16</v>
      </c>
      <c r="C18" s="1818">
        <f t="shared" si="3"/>
        <v>18</v>
      </c>
      <c r="D18" s="1818">
        <f t="shared" si="3"/>
        <v>34</v>
      </c>
      <c r="E18" s="1818">
        <f t="shared" si="3"/>
        <v>163</v>
      </c>
      <c r="F18" s="1818">
        <f t="shared" si="3"/>
        <v>165</v>
      </c>
      <c r="G18" s="1818">
        <f t="shared" si="3"/>
        <v>328</v>
      </c>
      <c r="H18" s="1818">
        <f t="shared" si="3"/>
        <v>52</v>
      </c>
      <c r="I18" s="1818">
        <f t="shared" si="3"/>
        <v>29</v>
      </c>
      <c r="J18" s="1818">
        <f t="shared" si="3"/>
        <v>81</v>
      </c>
      <c r="K18" s="1818">
        <f t="shared" si="3"/>
        <v>231</v>
      </c>
      <c r="L18" s="1818">
        <f t="shared" si="3"/>
        <v>212</v>
      </c>
      <c r="M18" s="1818">
        <f t="shared" si="3"/>
        <v>443</v>
      </c>
      <c r="N18" s="92" t="s">
        <v>153</v>
      </c>
    </row>
    <row r="19" spans="1:14" s="48" customFormat="1" ht="23.25" customHeight="1" thickTop="1" x14ac:dyDescent="0.2">
      <c r="A19" s="51"/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</row>
    <row r="20" spans="1:14" s="48" customFormat="1" ht="23.25" customHeight="1" x14ac:dyDescent="0.2">
      <c r="A20" s="29"/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</row>
    <row r="21" spans="1:14" s="48" customFormat="1" ht="23.25" customHeight="1" x14ac:dyDescent="0.2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</row>
    <row r="22" spans="1:14" s="48" customFormat="1" ht="23.25" customHeight="1" x14ac:dyDescent="0.2">
      <c r="A22" s="29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</row>
    <row r="23" spans="1:14" s="48" customFormat="1" ht="23.25" customHeight="1" x14ac:dyDescent="0.2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</row>
    <row r="24" spans="1:14" x14ac:dyDescent="0.2">
      <c r="K24" s="38"/>
      <c r="L24" s="38"/>
      <c r="M24" s="38"/>
      <c r="N24" s="38"/>
    </row>
    <row r="25" spans="1:14" x14ac:dyDescent="0.2">
      <c r="K25" s="38"/>
      <c r="L25" s="38"/>
      <c r="M25" s="38"/>
      <c r="N25" s="38"/>
    </row>
    <row r="26" spans="1:14" x14ac:dyDescent="0.2">
      <c r="K26" s="38"/>
      <c r="L26" s="38"/>
      <c r="M26" s="38"/>
      <c r="N26" s="38"/>
    </row>
    <row r="27" spans="1:14" x14ac:dyDescent="0.2">
      <c r="K27" s="38"/>
      <c r="L27" s="38"/>
      <c r="M27" s="38"/>
      <c r="N27" s="38"/>
    </row>
    <row r="28" spans="1:14" x14ac:dyDescent="0.2">
      <c r="K28" s="38"/>
      <c r="L28" s="38"/>
      <c r="M28" s="38"/>
      <c r="N28" s="38"/>
    </row>
    <row r="29" spans="1:14" x14ac:dyDescent="0.2">
      <c r="K29" s="38"/>
      <c r="L29" s="38"/>
      <c r="M29" s="38"/>
      <c r="N29" s="38"/>
    </row>
    <row r="30" spans="1:14" x14ac:dyDescent="0.2">
      <c r="K30" s="38"/>
      <c r="L30" s="38"/>
      <c r="M30" s="38"/>
      <c r="N30" s="38"/>
    </row>
    <row r="32" spans="1:14" x14ac:dyDescent="0.2">
      <c r="K32" s="38"/>
      <c r="L32" s="38"/>
      <c r="M32" s="38"/>
      <c r="N32" s="38"/>
    </row>
    <row r="33" spans="11:14" x14ac:dyDescent="0.2">
      <c r="K33" s="38"/>
      <c r="L33" s="38"/>
      <c r="M33" s="38"/>
      <c r="N33" s="38"/>
    </row>
    <row r="34" spans="11:14" x14ac:dyDescent="0.2">
      <c r="K34" s="38"/>
      <c r="L34" s="38"/>
      <c r="M34" s="38"/>
      <c r="N34" s="38"/>
    </row>
    <row r="35" spans="11:14" x14ac:dyDescent="0.2">
      <c r="K35" s="38"/>
      <c r="L35" s="38"/>
      <c r="M35" s="38"/>
      <c r="N35" s="38"/>
    </row>
    <row r="36" spans="11:14" x14ac:dyDescent="0.2">
      <c r="K36" s="38"/>
      <c r="L36" s="38"/>
      <c r="M36" s="38"/>
      <c r="N36" s="38"/>
    </row>
    <row r="37" spans="11:14" x14ac:dyDescent="0.2">
      <c r="K37" s="38"/>
      <c r="L37" s="38"/>
      <c r="M37" s="38"/>
      <c r="N37" s="38"/>
    </row>
    <row r="38" spans="11:14" x14ac:dyDescent="0.2">
      <c r="K38" s="38"/>
      <c r="L38" s="38"/>
      <c r="M38" s="38"/>
      <c r="N38" s="38"/>
    </row>
    <row r="39" spans="11:14" x14ac:dyDescent="0.2">
      <c r="K39" s="38"/>
      <c r="L39" s="38"/>
      <c r="M39" s="38"/>
      <c r="N39" s="38"/>
    </row>
    <row r="40" spans="11:14" x14ac:dyDescent="0.2">
      <c r="K40" s="38"/>
      <c r="L40" s="38"/>
      <c r="M40" s="38"/>
      <c r="N40" s="38"/>
    </row>
    <row r="41" spans="11:14" x14ac:dyDescent="0.2">
      <c r="K41" s="38"/>
      <c r="L41" s="38"/>
      <c r="M41" s="38"/>
      <c r="N41" s="38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5" firstPageNumber="255" orientation="landscape" useFirstPageNumber="1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C217"/>
  <sheetViews>
    <sheetView rightToLeft="1" view="pageBreakPreview" zoomScale="80" zoomScaleNormal="75" zoomScaleSheetLayoutView="80" workbookViewId="0">
      <selection activeCell="G33" sqref="G33"/>
    </sheetView>
  </sheetViews>
  <sheetFormatPr defaultColWidth="10.28515625" defaultRowHeight="12.75" x14ac:dyDescent="0.2"/>
  <cols>
    <col min="1" max="1" width="14.140625" style="52" customWidth="1"/>
    <col min="2" max="2" width="16.42578125" style="52" customWidth="1"/>
    <col min="3" max="3" width="21.7109375" style="52" customWidth="1"/>
    <col min="4" max="4" width="7.42578125" style="52" customWidth="1"/>
    <col min="5" max="5" width="6.28515625" style="52" customWidth="1"/>
    <col min="6" max="9" width="7.42578125" style="52" customWidth="1"/>
    <col min="10" max="10" width="5.42578125" style="52" customWidth="1"/>
    <col min="11" max="11" width="5.5703125" style="52" customWidth="1"/>
    <col min="12" max="12" width="7.42578125" style="52" customWidth="1"/>
    <col min="13" max="15" width="7.42578125" style="66" customWidth="1"/>
    <col min="16" max="16" width="25" style="52" customWidth="1"/>
    <col min="17" max="17" width="23.7109375" style="52" customWidth="1"/>
    <col min="18" max="18" width="17.7109375" style="52" customWidth="1"/>
    <col min="19" max="16384" width="10.28515625" style="52"/>
  </cols>
  <sheetData>
    <row r="1" spans="1:19" ht="21" customHeight="1" x14ac:dyDescent="0.25">
      <c r="A1" s="3307" t="s">
        <v>2379</v>
      </c>
      <c r="B1" s="3307"/>
      <c r="C1" s="3307"/>
      <c r="D1" s="3307"/>
      <c r="E1" s="3307"/>
      <c r="F1" s="3307"/>
      <c r="G1" s="3307"/>
      <c r="H1" s="3307"/>
      <c r="I1" s="3307"/>
      <c r="J1" s="3307"/>
      <c r="K1" s="3307"/>
      <c r="L1" s="3307"/>
      <c r="M1" s="3307"/>
      <c r="N1" s="3307"/>
      <c r="O1" s="3307"/>
      <c r="P1" s="3307"/>
      <c r="Q1" s="3307"/>
      <c r="R1" s="3307"/>
    </row>
    <row r="2" spans="1:19" ht="28.5" customHeight="1" x14ac:dyDescent="0.2">
      <c r="A2" s="2731" t="s">
        <v>2380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</row>
    <row r="3" spans="1:19" ht="24.75" customHeight="1" thickBot="1" x14ac:dyDescent="0.3">
      <c r="A3" s="3308" t="s">
        <v>2895</v>
      </c>
      <c r="B3" s="3308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3309" t="s">
        <v>417</v>
      </c>
      <c r="R3" s="3309"/>
    </row>
    <row r="4" spans="1:19" ht="17.25" customHeight="1" thickTop="1" x14ac:dyDescent="0.2">
      <c r="A4" s="3102" t="s">
        <v>47</v>
      </c>
      <c r="B4" s="3102" t="s">
        <v>90</v>
      </c>
      <c r="C4" s="3102" t="s">
        <v>48</v>
      </c>
      <c r="D4" s="3102" t="s">
        <v>36</v>
      </c>
      <c r="E4" s="3102"/>
      <c r="F4" s="3102"/>
      <c r="G4" s="3102" t="s">
        <v>2</v>
      </c>
      <c r="H4" s="3102"/>
      <c r="I4" s="3102"/>
      <c r="J4" s="3102" t="s">
        <v>3</v>
      </c>
      <c r="K4" s="3102"/>
      <c r="L4" s="3102"/>
      <c r="M4" s="3102" t="s">
        <v>29</v>
      </c>
      <c r="N4" s="3102"/>
      <c r="O4" s="3102"/>
      <c r="P4" s="2740" t="s">
        <v>103</v>
      </c>
      <c r="Q4" s="2740" t="s">
        <v>132</v>
      </c>
      <c r="R4" s="2740" t="s">
        <v>172</v>
      </c>
    </row>
    <row r="5" spans="1:19" s="54" customFormat="1" ht="17.25" customHeight="1" x14ac:dyDescent="0.2">
      <c r="A5" s="3103"/>
      <c r="B5" s="3103"/>
      <c r="C5" s="3103"/>
      <c r="D5" s="3160" t="s">
        <v>98</v>
      </c>
      <c r="E5" s="3160"/>
      <c r="F5" s="3160"/>
      <c r="G5" s="3160" t="s">
        <v>99</v>
      </c>
      <c r="H5" s="3160"/>
      <c r="I5" s="3160"/>
      <c r="J5" s="3160" t="s">
        <v>100</v>
      </c>
      <c r="K5" s="3160"/>
      <c r="L5" s="3160"/>
      <c r="M5" s="3160" t="s">
        <v>101</v>
      </c>
      <c r="N5" s="3160"/>
      <c r="O5" s="3160"/>
      <c r="P5" s="2741"/>
      <c r="Q5" s="2741"/>
      <c r="R5" s="2741"/>
    </row>
    <row r="6" spans="1:19" s="55" customFormat="1" ht="18" customHeight="1" x14ac:dyDescent="0.2">
      <c r="A6" s="3103"/>
      <c r="B6" s="3103"/>
      <c r="C6" s="3103"/>
      <c r="D6" s="22" t="s">
        <v>187</v>
      </c>
      <c r="E6" s="22" t="s">
        <v>211</v>
      </c>
      <c r="F6" s="22" t="s">
        <v>204</v>
      </c>
      <c r="G6" s="22" t="s">
        <v>187</v>
      </c>
      <c r="H6" s="22" t="s">
        <v>211</v>
      </c>
      <c r="I6" s="22" t="s">
        <v>204</v>
      </c>
      <c r="J6" s="22" t="s">
        <v>187</v>
      </c>
      <c r="K6" s="22" t="s">
        <v>211</v>
      </c>
      <c r="L6" s="22" t="s">
        <v>204</v>
      </c>
      <c r="M6" s="22" t="s">
        <v>187</v>
      </c>
      <c r="N6" s="22" t="s">
        <v>211</v>
      </c>
      <c r="O6" s="22" t="s">
        <v>204</v>
      </c>
      <c r="P6" s="2741"/>
      <c r="Q6" s="2741"/>
      <c r="R6" s="2741"/>
    </row>
    <row r="7" spans="1:19" s="55" customFormat="1" ht="18.75" customHeight="1" thickBot="1" x14ac:dyDescent="0.25">
      <c r="A7" s="3104"/>
      <c r="B7" s="3104"/>
      <c r="C7" s="3104"/>
      <c r="D7" s="23" t="s">
        <v>188</v>
      </c>
      <c r="E7" s="23" t="s">
        <v>189</v>
      </c>
      <c r="F7" s="23" t="s">
        <v>190</v>
      </c>
      <c r="G7" s="23" t="s">
        <v>188</v>
      </c>
      <c r="H7" s="23" t="s">
        <v>189</v>
      </c>
      <c r="I7" s="23" t="s">
        <v>190</v>
      </c>
      <c r="J7" s="23" t="s">
        <v>188</v>
      </c>
      <c r="K7" s="23" t="s">
        <v>189</v>
      </c>
      <c r="L7" s="23" t="s">
        <v>190</v>
      </c>
      <c r="M7" s="23" t="s">
        <v>188</v>
      </c>
      <c r="N7" s="23" t="s">
        <v>189</v>
      </c>
      <c r="O7" s="23" t="s">
        <v>190</v>
      </c>
      <c r="P7" s="2742"/>
      <c r="Q7" s="2742"/>
      <c r="R7" s="2742"/>
    </row>
    <row r="8" spans="1:19" s="55" customFormat="1" ht="22.5" customHeight="1" x14ac:dyDescent="0.2">
      <c r="A8" s="3310" t="s">
        <v>54</v>
      </c>
      <c r="B8" s="1440" t="s">
        <v>55</v>
      </c>
      <c r="C8" s="1358" t="s">
        <v>230</v>
      </c>
      <c r="D8" s="578">
        <v>0</v>
      </c>
      <c r="E8" s="578">
        <v>0</v>
      </c>
      <c r="F8" s="578">
        <v>0</v>
      </c>
      <c r="G8" s="578">
        <v>6</v>
      </c>
      <c r="H8" s="578">
        <v>7</v>
      </c>
      <c r="I8" s="578">
        <v>13</v>
      </c>
      <c r="J8" s="578">
        <v>0</v>
      </c>
      <c r="K8" s="578">
        <v>0</v>
      </c>
      <c r="L8" s="578">
        <v>0</v>
      </c>
      <c r="M8" s="578">
        <f t="shared" ref="M8:O26" si="0">SUM(D8,G8,J8)</f>
        <v>6</v>
      </c>
      <c r="N8" s="578">
        <f t="shared" si="0"/>
        <v>7</v>
      </c>
      <c r="O8" s="578">
        <f t="shared" si="0"/>
        <v>13</v>
      </c>
      <c r="P8" s="1686" t="s">
        <v>231</v>
      </c>
      <c r="Q8" s="217" t="s">
        <v>138</v>
      </c>
      <c r="R8" s="2784" t="s">
        <v>104</v>
      </c>
      <c r="S8" s="56"/>
    </row>
    <row r="9" spans="1:19" s="55" customFormat="1" ht="24" customHeight="1" x14ac:dyDescent="0.2">
      <c r="A9" s="3103"/>
      <c r="B9" s="3117" t="s">
        <v>93</v>
      </c>
      <c r="C9" s="1801" t="s">
        <v>2381</v>
      </c>
      <c r="D9" s="578">
        <v>0</v>
      </c>
      <c r="E9" s="578">
        <v>0</v>
      </c>
      <c r="F9" s="578">
        <v>0</v>
      </c>
      <c r="G9" s="578">
        <v>3</v>
      </c>
      <c r="H9" s="578">
        <v>1</v>
      </c>
      <c r="I9" s="578">
        <v>4</v>
      </c>
      <c r="J9" s="578">
        <v>0</v>
      </c>
      <c r="K9" s="578">
        <v>0</v>
      </c>
      <c r="L9" s="578">
        <v>0</v>
      </c>
      <c r="M9" s="578">
        <f t="shared" si="0"/>
        <v>3</v>
      </c>
      <c r="N9" s="578">
        <f t="shared" si="0"/>
        <v>1</v>
      </c>
      <c r="O9" s="578">
        <f t="shared" si="0"/>
        <v>4</v>
      </c>
      <c r="P9" s="1922" t="s">
        <v>140</v>
      </c>
      <c r="Q9" s="3302" t="s">
        <v>232</v>
      </c>
      <c r="R9" s="2785"/>
      <c r="S9" s="56"/>
    </row>
    <row r="10" spans="1:19" s="55" customFormat="1" ht="21.75" customHeight="1" x14ac:dyDescent="0.2">
      <c r="A10" s="3103"/>
      <c r="B10" s="3119"/>
      <c r="C10" s="1801" t="s">
        <v>314</v>
      </c>
      <c r="D10" s="578">
        <v>0</v>
      </c>
      <c r="E10" s="578">
        <v>0</v>
      </c>
      <c r="F10" s="578">
        <v>0</v>
      </c>
      <c r="G10" s="578">
        <v>6</v>
      </c>
      <c r="H10" s="578">
        <v>2</v>
      </c>
      <c r="I10" s="578">
        <v>8</v>
      </c>
      <c r="J10" s="578">
        <v>0</v>
      </c>
      <c r="K10" s="578">
        <v>0</v>
      </c>
      <c r="L10" s="578">
        <v>0</v>
      </c>
      <c r="M10" s="578">
        <f t="shared" ref="M10:M12" si="1">SUM(D10,G10,J10)</f>
        <v>6</v>
      </c>
      <c r="N10" s="578">
        <f t="shared" ref="N10:N12" si="2">SUM(E10,H10,K10)</f>
        <v>2</v>
      </c>
      <c r="O10" s="578">
        <f t="shared" ref="O10:O12" si="3">SUM(F10,I10,L10)</f>
        <v>8</v>
      </c>
      <c r="P10" s="1923" t="s">
        <v>1338</v>
      </c>
      <c r="Q10" s="3303"/>
      <c r="R10" s="2785"/>
      <c r="S10" s="56"/>
    </row>
    <row r="11" spans="1:19" s="55" customFormat="1" ht="21.75" customHeight="1" x14ac:dyDescent="0.2">
      <c r="A11" s="3119"/>
      <c r="B11" s="2676" t="s">
        <v>49</v>
      </c>
      <c r="C11" s="2676"/>
      <c r="D11" s="578">
        <f>SUM(D9:D10)</f>
        <v>0</v>
      </c>
      <c r="E11" s="578">
        <f t="shared" ref="E11:L11" si="4">SUM(E9:E10)</f>
        <v>0</v>
      </c>
      <c r="F11" s="578">
        <f t="shared" si="4"/>
        <v>0</v>
      </c>
      <c r="G11" s="578">
        <f t="shared" si="4"/>
        <v>9</v>
      </c>
      <c r="H11" s="578">
        <f t="shared" si="4"/>
        <v>3</v>
      </c>
      <c r="I11" s="578">
        <f t="shared" si="4"/>
        <v>12</v>
      </c>
      <c r="J11" s="578">
        <f t="shared" si="4"/>
        <v>0</v>
      </c>
      <c r="K11" s="578">
        <f t="shared" si="4"/>
        <v>0</v>
      </c>
      <c r="L11" s="578">
        <f t="shared" si="4"/>
        <v>0</v>
      </c>
      <c r="M11" s="578">
        <f t="shared" si="1"/>
        <v>9</v>
      </c>
      <c r="N11" s="578">
        <f t="shared" si="2"/>
        <v>3</v>
      </c>
      <c r="O11" s="578">
        <f t="shared" si="3"/>
        <v>12</v>
      </c>
      <c r="P11" s="2598" t="s">
        <v>139</v>
      </c>
      <c r="Q11" s="2598"/>
      <c r="R11" s="3303"/>
      <c r="S11" s="56"/>
    </row>
    <row r="12" spans="1:19" s="55" customFormat="1" ht="20.25" customHeight="1" x14ac:dyDescent="0.2">
      <c r="A12" s="3105" t="s">
        <v>52</v>
      </c>
      <c r="B12" s="3105"/>
      <c r="C12" s="3105"/>
      <c r="D12" s="578">
        <f>SUM(D8,D11)</f>
        <v>0</v>
      </c>
      <c r="E12" s="578">
        <f t="shared" ref="E12:L12" si="5">SUM(E8,E11)</f>
        <v>0</v>
      </c>
      <c r="F12" s="578">
        <f t="shared" si="5"/>
        <v>0</v>
      </c>
      <c r="G12" s="578">
        <f t="shared" si="5"/>
        <v>15</v>
      </c>
      <c r="H12" s="578">
        <f t="shared" si="5"/>
        <v>10</v>
      </c>
      <c r="I12" s="578">
        <f t="shared" si="5"/>
        <v>25</v>
      </c>
      <c r="J12" s="578">
        <f t="shared" si="5"/>
        <v>0</v>
      </c>
      <c r="K12" s="578">
        <f t="shared" si="5"/>
        <v>0</v>
      </c>
      <c r="L12" s="578">
        <f t="shared" si="5"/>
        <v>0</v>
      </c>
      <c r="M12" s="578">
        <f t="shared" si="1"/>
        <v>15</v>
      </c>
      <c r="N12" s="578">
        <f t="shared" si="2"/>
        <v>10</v>
      </c>
      <c r="O12" s="578">
        <f t="shared" si="3"/>
        <v>25</v>
      </c>
      <c r="P12" s="3311" t="s">
        <v>136</v>
      </c>
      <c r="Q12" s="3311"/>
      <c r="R12" s="3311"/>
      <c r="S12" s="56"/>
    </row>
    <row r="13" spans="1:19" s="55" customFormat="1" ht="20.25" customHeight="1" x14ac:dyDescent="0.2">
      <c r="A13" s="1439" t="s">
        <v>94</v>
      </c>
      <c r="B13" s="1439" t="s">
        <v>2382</v>
      </c>
      <c r="C13" s="213"/>
      <c r="D13" s="578">
        <f>SUM(D9,D12)</f>
        <v>0</v>
      </c>
      <c r="E13" s="578">
        <f t="shared" ref="E13" si="6">SUM(E9,E12)</f>
        <v>0</v>
      </c>
      <c r="F13" s="578">
        <f t="shared" ref="F13" si="7">SUM(F9,F12)</f>
        <v>0</v>
      </c>
      <c r="G13" s="578">
        <v>1</v>
      </c>
      <c r="H13" s="578">
        <v>3</v>
      </c>
      <c r="I13" s="578">
        <v>4</v>
      </c>
      <c r="J13" s="578">
        <f t="shared" ref="J13" si="8">SUM(J9,J12)</f>
        <v>0</v>
      </c>
      <c r="K13" s="578">
        <f t="shared" ref="K13" si="9">SUM(K9,K12)</f>
        <v>0</v>
      </c>
      <c r="L13" s="578">
        <v>0</v>
      </c>
      <c r="M13" s="578">
        <f t="shared" si="0"/>
        <v>1</v>
      </c>
      <c r="N13" s="578">
        <f t="shared" si="0"/>
        <v>3</v>
      </c>
      <c r="O13" s="578">
        <f t="shared" si="0"/>
        <v>4</v>
      </c>
      <c r="P13" s="274"/>
      <c r="Q13" s="1900" t="s">
        <v>803</v>
      </c>
      <c r="R13" s="217" t="s">
        <v>129</v>
      </c>
      <c r="S13" s="56"/>
    </row>
    <row r="14" spans="1:19" s="55" customFormat="1" ht="20.25" customHeight="1" x14ac:dyDescent="0.2">
      <c r="A14" s="1439" t="s">
        <v>61</v>
      </c>
      <c r="B14" s="1801" t="s">
        <v>186</v>
      </c>
      <c r="C14" s="1801" t="s">
        <v>317</v>
      </c>
      <c r="D14" s="578">
        <f>SUM(D10,D13)</f>
        <v>0</v>
      </c>
      <c r="E14" s="578">
        <f t="shared" ref="E14" si="10">SUM(E10,E13)</f>
        <v>0</v>
      </c>
      <c r="F14" s="578">
        <v>0</v>
      </c>
      <c r="G14" s="578">
        <v>2</v>
      </c>
      <c r="H14" s="578">
        <v>2</v>
      </c>
      <c r="I14" s="578">
        <v>4</v>
      </c>
      <c r="J14" s="578">
        <f t="shared" ref="J14" si="11">SUM(J10,J13)</f>
        <v>0</v>
      </c>
      <c r="K14" s="578">
        <f t="shared" ref="K14" si="12">SUM(K10,K13)</f>
        <v>0</v>
      </c>
      <c r="L14" s="578">
        <v>0</v>
      </c>
      <c r="M14" s="578">
        <f t="shared" ref="M14" si="13">SUM(D14,G14,J14)</f>
        <v>2</v>
      </c>
      <c r="N14" s="578">
        <f t="shared" ref="N14" si="14">SUM(E14,H14,K14)</f>
        <v>2</v>
      </c>
      <c r="O14" s="578">
        <f>SUM(M14:N14)</f>
        <v>4</v>
      </c>
      <c r="P14" s="1922" t="s">
        <v>589</v>
      </c>
      <c r="Q14" s="1679" t="s">
        <v>588</v>
      </c>
      <c r="R14" s="1451" t="s">
        <v>142</v>
      </c>
      <c r="S14" s="56"/>
    </row>
    <row r="15" spans="1:19" s="54" customFormat="1" ht="20.25" customHeight="1" x14ac:dyDescent="0.2">
      <c r="A15" s="3105" t="s">
        <v>40</v>
      </c>
      <c r="B15" s="1801" t="s">
        <v>235</v>
      </c>
      <c r="C15" s="1801" t="s">
        <v>235</v>
      </c>
      <c r="D15" s="578">
        <f t="shared" ref="D15:D17" si="15">SUM(D11,D14)</f>
        <v>0</v>
      </c>
      <c r="E15" s="578">
        <f t="shared" ref="E15:E17" si="16">SUM(E11,E14)</f>
        <v>0</v>
      </c>
      <c r="F15" s="578">
        <v>0</v>
      </c>
      <c r="G15" s="578">
        <v>0</v>
      </c>
      <c r="H15" s="578">
        <v>11</v>
      </c>
      <c r="I15" s="578">
        <v>11</v>
      </c>
      <c r="J15" s="578">
        <f t="shared" ref="J15:J17" si="17">SUM(J11,J14)</f>
        <v>0</v>
      </c>
      <c r="K15" s="578">
        <f t="shared" ref="K15:K17" si="18">SUM(K11,K14)</f>
        <v>0</v>
      </c>
      <c r="L15" s="578">
        <v>0</v>
      </c>
      <c r="M15" s="578">
        <f t="shared" si="0"/>
        <v>0</v>
      </c>
      <c r="N15" s="578">
        <f t="shared" si="0"/>
        <v>11</v>
      </c>
      <c r="O15" s="578">
        <f t="shared" si="0"/>
        <v>11</v>
      </c>
      <c r="P15" s="1815" t="s">
        <v>143</v>
      </c>
      <c r="Q15" s="1815" t="s">
        <v>143</v>
      </c>
      <c r="R15" s="3311" t="s">
        <v>131</v>
      </c>
    </row>
    <row r="16" spans="1:19" s="54" customFormat="1" ht="20.25" customHeight="1" x14ac:dyDescent="0.2">
      <c r="A16" s="3105"/>
      <c r="B16" s="1801" t="s">
        <v>69</v>
      </c>
      <c r="C16" s="1801" t="s">
        <v>69</v>
      </c>
      <c r="D16" s="578">
        <f t="shared" si="15"/>
        <v>0</v>
      </c>
      <c r="E16" s="578">
        <f t="shared" si="16"/>
        <v>0</v>
      </c>
      <c r="F16" s="578">
        <v>0</v>
      </c>
      <c r="G16" s="578">
        <v>2</v>
      </c>
      <c r="H16" s="578">
        <v>9</v>
      </c>
      <c r="I16" s="578">
        <v>11</v>
      </c>
      <c r="J16" s="578">
        <f t="shared" si="17"/>
        <v>0</v>
      </c>
      <c r="K16" s="578">
        <f t="shared" si="18"/>
        <v>0</v>
      </c>
      <c r="L16" s="578">
        <v>0</v>
      </c>
      <c r="M16" s="578">
        <f t="shared" si="0"/>
        <v>2</v>
      </c>
      <c r="N16" s="578">
        <f t="shared" si="0"/>
        <v>9</v>
      </c>
      <c r="O16" s="578">
        <f t="shared" si="0"/>
        <v>11</v>
      </c>
      <c r="P16" s="1784" t="s">
        <v>144</v>
      </c>
      <c r="Q16" s="1784" t="s">
        <v>144</v>
      </c>
      <c r="R16" s="3311"/>
    </row>
    <row r="17" spans="1:28" s="54" customFormat="1" ht="20.25" customHeight="1" x14ac:dyDescent="0.2">
      <c r="A17" s="3105"/>
      <c r="B17" s="1801" t="s">
        <v>64</v>
      </c>
      <c r="C17" s="1801" t="s">
        <v>64</v>
      </c>
      <c r="D17" s="578">
        <f t="shared" si="15"/>
        <v>0</v>
      </c>
      <c r="E17" s="578">
        <f t="shared" si="16"/>
        <v>0</v>
      </c>
      <c r="F17" s="578">
        <v>0</v>
      </c>
      <c r="G17" s="578">
        <v>4</v>
      </c>
      <c r="H17" s="578">
        <v>5</v>
      </c>
      <c r="I17" s="578">
        <v>9</v>
      </c>
      <c r="J17" s="578">
        <f t="shared" si="17"/>
        <v>0</v>
      </c>
      <c r="K17" s="578">
        <f t="shared" si="18"/>
        <v>0</v>
      </c>
      <c r="L17" s="578">
        <v>0</v>
      </c>
      <c r="M17" s="578">
        <f t="shared" si="0"/>
        <v>4</v>
      </c>
      <c r="N17" s="578">
        <f t="shared" si="0"/>
        <v>5</v>
      </c>
      <c r="O17" s="578">
        <f t="shared" si="0"/>
        <v>9</v>
      </c>
      <c r="P17" s="1784" t="s">
        <v>145</v>
      </c>
      <c r="Q17" s="1784" t="s">
        <v>145</v>
      </c>
      <c r="R17" s="3311"/>
    </row>
    <row r="18" spans="1:28" s="54" customFormat="1" ht="20.25" customHeight="1" x14ac:dyDescent="0.2">
      <c r="A18" s="3105" t="s">
        <v>96</v>
      </c>
      <c r="B18" s="3105"/>
      <c r="C18" s="3105"/>
      <c r="D18" s="578">
        <f>SUM(D15:D17)</f>
        <v>0</v>
      </c>
      <c r="E18" s="578">
        <f t="shared" ref="E18:O18" si="19">SUM(E15:E17)</f>
        <v>0</v>
      </c>
      <c r="F18" s="578">
        <f t="shared" si="19"/>
        <v>0</v>
      </c>
      <c r="G18" s="578">
        <f t="shared" si="19"/>
        <v>6</v>
      </c>
      <c r="H18" s="578">
        <f t="shared" si="19"/>
        <v>25</v>
      </c>
      <c r="I18" s="578">
        <f t="shared" si="19"/>
        <v>31</v>
      </c>
      <c r="J18" s="578">
        <f t="shared" si="19"/>
        <v>0</v>
      </c>
      <c r="K18" s="578">
        <f t="shared" si="19"/>
        <v>0</v>
      </c>
      <c r="L18" s="578">
        <f t="shared" si="19"/>
        <v>0</v>
      </c>
      <c r="M18" s="578">
        <f t="shared" si="19"/>
        <v>6</v>
      </c>
      <c r="N18" s="578">
        <f t="shared" si="19"/>
        <v>25</v>
      </c>
      <c r="O18" s="578">
        <f t="shared" si="19"/>
        <v>31</v>
      </c>
      <c r="P18" s="3311" t="s">
        <v>136</v>
      </c>
      <c r="Q18" s="3311"/>
      <c r="R18" s="3311"/>
    </row>
    <row r="19" spans="1:28" s="54" customFormat="1" ht="27.75" customHeight="1" x14ac:dyDescent="0.2">
      <c r="A19" s="3312" t="s">
        <v>41</v>
      </c>
      <c r="B19" s="1801" t="s">
        <v>71</v>
      </c>
      <c r="C19" s="213"/>
      <c r="D19" s="578">
        <f t="shared" ref="D19:E19" si="20">SUM(D16:D18)</f>
        <v>0</v>
      </c>
      <c r="E19" s="578">
        <f t="shared" si="20"/>
        <v>0</v>
      </c>
      <c r="F19" s="578">
        <v>0</v>
      </c>
      <c r="G19" s="578">
        <v>10</v>
      </c>
      <c r="H19" s="578">
        <v>5</v>
      </c>
      <c r="I19" s="578">
        <v>15</v>
      </c>
      <c r="J19" s="578">
        <v>5</v>
      </c>
      <c r="K19" s="578">
        <v>1</v>
      </c>
      <c r="L19" s="578">
        <v>6</v>
      </c>
      <c r="M19" s="578">
        <f t="shared" si="0"/>
        <v>15</v>
      </c>
      <c r="N19" s="578">
        <f t="shared" si="0"/>
        <v>6</v>
      </c>
      <c r="O19" s="578">
        <f t="shared" si="0"/>
        <v>21</v>
      </c>
      <c r="P19" s="217"/>
      <c r="Q19" s="1815" t="s">
        <v>168</v>
      </c>
      <c r="R19" s="3311" t="s">
        <v>166</v>
      </c>
    </row>
    <row r="20" spans="1:28" s="54" customFormat="1" ht="20.25" customHeight="1" x14ac:dyDescent="0.2">
      <c r="A20" s="3312"/>
      <c r="B20" s="1801" t="s">
        <v>73</v>
      </c>
      <c r="C20" s="213"/>
      <c r="D20" s="578">
        <f t="shared" ref="D20:E20" si="21">SUM(D17:D19)</f>
        <v>0</v>
      </c>
      <c r="E20" s="578">
        <f t="shared" si="21"/>
        <v>0</v>
      </c>
      <c r="F20" s="578">
        <v>0</v>
      </c>
      <c r="G20" s="578">
        <v>6</v>
      </c>
      <c r="H20" s="578">
        <v>9</v>
      </c>
      <c r="I20" s="578">
        <v>15</v>
      </c>
      <c r="J20" s="578">
        <v>0</v>
      </c>
      <c r="K20" s="578">
        <v>0</v>
      </c>
      <c r="L20" s="578">
        <v>0</v>
      </c>
      <c r="M20" s="578">
        <f t="shared" si="0"/>
        <v>6</v>
      </c>
      <c r="N20" s="578">
        <f t="shared" si="0"/>
        <v>9</v>
      </c>
      <c r="O20" s="578">
        <f t="shared" si="0"/>
        <v>15</v>
      </c>
      <c r="P20" s="217"/>
      <c r="Q20" s="1815" t="s">
        <v>170</v>
      </c>
      <c r="R20" s="3311"/>
    </row>
    <row r="21" spans="1:28" s="54" customFormat="1" ht="35.25" customHeight="1" x14ac:dyDescent="0.2">
      <c r="A21" s="3312"/>
      <c r="B21" s="1801" t="s">
        <v>219</v>
      </c>
      <c r="C21" s="213"/>
      <c r="D21" s="578">
        <v>6</v>
      </c>
      <c r="E21" s="578">
        <v>7</v>
      </c>
      <c r="F21" s="578">
        <v>13</v>
      </c>
      <c r="G21" s="578">
        <v>6</v>
      </c>
      <c r="H21" s="578">
        <v>8</v>
      </c>
      <c r="I21" s="578">
        <v>14</v>
      </c>
      <c r="J21" s="578">
        <v>2</v>
      </c>
      <c r="K21" s="578">
        <v>2</v>
      </c>
      <c r="L21" s="578">
        <v>4</v>
      </c>
      <c r="M21" s="578">
        <f t="shared" si="0"/>
        <v>14</v>
      </c>
      <c r="N21" s="578">
        <f t="shared" si="0"/>
        <v>17</v>
      </c>
      <c r="O21" s="578">
        <f t="shared" si="0"/>
        <v>31</v>
      </c>
      <c r="P21" s="217"/>
      <c r="Q21" s="1815" t="s">
        <v>236</v>
      </c>
      <c r="R21" s="3311"/>
    </row>
    <row r="22" spans="1:28" s="54" customFormat="1" ht="20.25" customHeight="1" x14ac:dyDescent="0.2">
      <c r="A22" s="3312"/>
      <c r="B22" s="1801" t="s">
        <v>74</v>
      </c>
      <c r="C22" s="213"/>
      <c r="D22" s="578">
        <v>10</v>
      </c>
      <c r="E22" s="578">
        <v>11</v>
      </c>
      <c r="F22" s="578">
        <v>21</v>
      </c>
      <c r="G22" s="578">
        <v>7</v>
      </c>
      <c r="H22" s="578">
        <v>6</v>
      </c>
      <c r="I22" s="578">
        <v>13</v>
      </c>
      <c r="J22" s="578">
        <v>1</v>
      </c>
      <c r="K22" s="578">
        <v>0</v>
      </c>
      <c r="L22" s="578">
        <v>1</v>
      </c>
      <c r="M22" s="578">
        <f t="shared" si="0"/>
        <v>18</v>
      </c>
      <c r="N22" s="578">
        <f t="shared" si="0"/>
        <v>17</v>
      </c>
      <c r="O22" s="578">
        <f t="shared" si="0"/>
        <v>35</v>
      </c>
      <c r="P22" s="217"/>
      <c r="Q22" s="1815" t="s">
        <v>171</v>
      </c>
      <c r="R22" s="3311"/>
    </row>
    <row r="23" spans="1:28" s="54" customFormat="1" ht="20.25" customHeight="1" x14ac:dyDescent="0.2">
      <c r="A23" s="3312"/>
      <c r="B23" s="1801" t="s">
        <v>70</v>
      </c>
      <c r="C23" s="213"/>
      <c r="D23" s="578">
        <v>0</v>
      </c>
      <c r="E23" s="578">
        <v>0</v>
      </c>
      <c r="F23" s="578">
        <v>0</v>
      </c>
      <c r="G23" s="578">
        <v>5</v>
      </c>
      <c r="H23" s="578">
        <v>16</v>
      </c>
      <c r="I23" s="578">
        <v>21</v>
      </c>
      <c r="J23" s="578">
        <v>0</v>
      </c>
      <c r="K23" s="578">
        <v>0</v>
      </c>
      <c r="L23" s="578">
        <v>0</v>
      </c>
      <c r="M23" s="578">
        <f t="shared" si="0"/>
        <v>5</v>
      </c>
      <c r="N23" s="578">
        <f t="shared" si="0"/>
        <v>16</v>
      </c>
      <c r="O23" s="578">
        <f t="shared" si="0"/>
        <v>21</v>
      </c>
      <c r="P23" s="217"/>
      <c r="Q23" s="1815" t="s">
        <v>167</v>
      </c>
      <c r="R23" s="3311"/>
      <c r="U23" s="59"/>
    </row>
    <row r="24" spans="1:28" s="60" customFormat="1" ht="21.75" customHeight="1" x14ac:dyDescent="0.2">
      <c r="A24" s="3105" t="s">
        <v>96</v>
      </c>
      <c r="B24" s="3105"/>
      <c r="C24" s="3105"/>
      <c r="D24" s="578">
        <f>SUM(D19:D23)</f>
        <v>16</v>
      </c>
      <c r="E24" s="578">
        <f t="shared" ref="E24:O24" si="22">SUM(E19:E23)</f>
        <v>18</v>
      </c>
      <c r="F24" s="578">
        <f t="shared" si="22"/>
        <v>34</v>
      </c>
      <c r="G24" s="578">
        <f t="shared" si="22"/>
        <v>34</v>
      </c>
      <c r="H24" s="578">
        <f t="shared" si="22"/>
        <v>44</v>
      </c>
      <c r="I24" s="578">
        <f t="shared" si="22"/>
        <v>78</v>
      </c>
      <c r="J24" s="578">
        <f t="shared" si="22"/>
        <v>8</v>
      </c>
      <c r="K24" s="578">
        <f t="shared" si="22"/>
        <v>3</v>
      </c>
      <c r="L24" s="578">
        <f t="shared" si="22"/>
        <v>11</v>
      </c>
      <c r="M24" s="578">
        <f t="shared" si="22"/>
        <v>58</v>
      </c>
      <c r="N24" s="578">
        <f t="shared" si="22"/>
        <v>65</v>
      </c>
      <c r="O24" s="578">
        <f t="shared" si="22"/>
        <v>123</v>
      </c>
      <c r="P24" s="2818" t="s">
        <v>136</v>
      </c>
      <c r="Q24" s="2818"/>
      <c r="R24" s="2818"/>
      <c r="S24" s="54"/>
      <c r="T24" s="54"/>
      <c r="U24" s="54"/>
      <c r="V24" s="54"/>
      <c r="W24" s="54"/>
      <c r="X24" s="54"/>
      <c r="Y24" s="54"/>
      <c r="Z24" s="54"/>
      <c r="AA24" s="54"/>
      <c r="AB24" s="54"/>
    </row>
    <row r="25" spans="1:28" s="54" customFormat="1" ht="21.75" customHeight="1" x14ac:dyDescent="0.2">
      <c r="A25" s="3110" t="s">
        <v>237</v>
      </c>
      <c r="B25" s="3105" t="s">
        <v>220</v>
      </c>
      <c r="C25" s="1801" t="s">
        <v>220</v>
      </c>
      <c r="D25" s="578">
        <v>0</v>
      </c>
      <c r="E25" s="578">
        <v>0</v>
      </c>
      <c r="F25" s="578">
        <v>0</v>
      </c>
      <c r="G25" s="578">
        <v>10</v>
      </c>
      <c r="H25" s="578">
        <v>7</v>
      </c>
      <c r="I25" s="578">
        <v>17</v>
      </c>
      <c r="J25" s="578">
        <v>7</v>
      </c>
      <c r="K25" s="578">
        <v>3</v>
      </c>
      <c r="L25" s="578">
        <v>10</v>
      </c>
      <c r="M25" s="578">
        <f t="shared" si="0"/>
        <v>17</v>
      </c>
      <c r="N25" s="578">
        <f t="shared" si="0"/>
        <v>10</v>
      </c>
      <c r="O25" s="578">
        <f t="shared" si="0"/>
        <v>27</v>
      </c>
      <c r="P25" s="1788" t="s">
        <v>151</v>
      </c>
      <c r="Q25" s="2818" t="s">
        <v>151</v>
      </c>
      <c r="R25" s="2818" t="s">
        <v>224</v>
      </c>
    </row>
    <row r="26" spans="1:28" s="54" customFormat="1" ht="21.75" customHeight="1" x14ac:dyDescent="0.2">
      <c r="A26" s="3110"/>
      <c r="B26" s="3105"/>
      <c r="C26" s="1801" t="s">
        <v>76</v>
      </c>
      <c r="D26" s="578">
        <v>0</v>
      </c>
      <c r="E26" s="578">
        <v>0</v>
      </c>
      <c r="F26" s="578">
        <v>0</v>
      </c>
      <c r="G26" s="1148">
        <v>11</v>
      </c>
      <c r="H26" s="1148">
        <v>11</v>
      </c>
      <c r="I26" s="1148">
        <v>22</v>
      </c>
      <c r="J26" s="1148">
        <v>3</v>
      </c>
      <c r="K26" s="1148">
        <v>3</v>
      </c>
      <c r="L26" s="1148">
        <v>6</v>
      </c>
      <c r="M26" s="1148">
        <f t="shared" si="0"/>
        <v>14</v>
      </c>
      <c r="N26" s="1148">
        <f t="shared" si="0"/>
        <v>14</v>
      </c>
      <c r="O26" s="1148">
        <f t="shared" si="0"/>
        <v>28</v>
      </c>
      <c r="P26" s="1788" t="s">
        <v>165</v>
      </c>
      <c r="Q26" s="2818"/>
      <c r="R26" s="2818"/>
    </row>
    <row r="27" spans="1:28" s="54" customFormat="1" ht="21.75" customHeight="1" x14ac:dyDescent="0.2">
      <c r="A27" s="3299"/>
      <c r="B27" s="3117" t="s">
        <v>49</v>
      </c>
      <c r="C27" s="3117"/>
      <c r="D27" s="1148">
        <f>SUM(D25:D26)</f>
        <v>0</v>
      </c>
      <c r="E27" s="1148">
        <f t="shared" ref="E27:O27" si="23">SUM(E25:E26)</f>
        <v>0</v>
      </c>
      <c r="F27" s="1148">
        <f t="shared" si="23"/>
        <v>0</v>
      </c>
      <c r="G27" s="1148">
        <f t="shared" si="23"/>
        <v>21</v>
      </c>
      <c r="H27" s="1148">
        <f t="shared" si="23"/>
        <v>18</v>
      </c>
      <c r="I27" s="1148">
        <f t="shared" si="23"/>
        <v>39</v>
      </c>
      <c r="J27" s="1148">
        <f t="shared" si="23"/>
        <v>10</v>
      </c>
      <c r="K27" s="1148">
        <f t="shared" si="23"/>
        <v>6</v>
      </c>
      <c r="L27" s="1148">
        <f t="shared" si="23"/>
        <v>16</v>
      </c>
      <c r="M27" s="1148">
        <f t="shared" si="23"/>
        <v>31</v>
      </c>
      <c r="N27" s="1148">
        <f t="shared" si="23"/>
        <v>24</v>
      </c>
      <c r="O27" s="1148">
        <f t="shared" si="23"/>
        <v>55</v>
      </c>
      <c r="P27" s="2789" t="s">
        <v>139</v>
      </c>
      <c r="Q27" s="2789"/>
      <c r="R27" s="2789"/>
    </row>
    <row r="28" spans="1:28" s="54" customFormat="1" ht="21.75" customHeight="1" x14ac:dyDescent="0.2">
      <c r="A28" s="3299" t="s">
        <v>237</v>
      </c>
      <c r="B28" s="1801" t="s">
        <v>79</v>
      </c>
      <c r="C28" s="1439"/>
      <c r="D28" s="1148">
        <f t="shared" ref="D28:E28" si="24">SUM(D26:D27)</f>
        <v>0</v>
      </c>
      <c r="E28" s="1148">
        <f t="shared" si="24"/>
        <v>0</v>
      </c>
      <c r="F28" s="578">
        <v>0</v>
      </c>
      <c r="G28" s="578">
        <v>7</v>
      </c>
      <c r="H28" s="578">
        <v>3</v>
      </c>
      <c r="I28" s="578">
        <v>10</v>
      </c>
      <c r="J28" s="578">
        <v>4</v>
      </c>
      <c r="K28" s="578">
        <v>2</v>
      </c>
      <c r="L28" s="578">
        <v>6</v>
      </c>
      <c r="M28" s="578">
        <v>8</v>
      </c>
      <c r="N28" s="578">
        <f>SUM(E28,H28,K28)</f>
        <v>5</v>
      </c>
      <c r="O28" s="578">
        <f>SUM(F28,I28,L28)</f>
        <v>16</v>
      </c>
      <c r="P28" s="1435"/>
      <c r="Q28" s="1788" t="s">
        <v>159</v>
      </c>
      <c r="R28" s="2789" t="s">
        <v>224</v>
      </c>
    </row>
    <row r="29" spans="1:28" s="54" customFormat="1" ht="21.75" customHeight="1" x14ac:dyDescent="0.2">
      <c r="A29" s="3300"/>
      <c r="B29" s="1801" t="s">
        <v>80</v>
      </c>
      <c r="C29" s="1439"/>
      <c r="D29" s="1148">
        <f t="shared" ref="D29:E29" si="25">SUM(D27:D28)</f>
        <v>0</v>
      </c>
      <c r="E29" s="1148">
        <f t="shared" si="25"/>
        <v>0</v>
      </c>
      <c r="F29" s="578">
        <v>0</v>
      </c>
      <c r="G29" s="578">
        <v>10</v>
      </c>
      <c r="H29" s="578">
        <v>2</v>
      </c>
      <c r="I29" s="578">
        <v>12</v>
      </c>
      <c r="J29" s="578">
        <v>0</v>
      </c>
      <c r="K29" s="578">
        <v>0</v>
      </c>
      <c r="L29" s="578">
        <v>0</v>
      </c>
      <c r="M29" s="578">
        <f>SUM(D29,G29,J29)</f>
        <v>10</v>
      </c>
      <c r="N29" s="578">
        <f>SUM(E29,H29,K29)</f>
        <v>2</v>
      </c>
      <c r="O29" s="578">
        <f>SUM(F29,I29,L29)</f>
        <v>12</v>
      </c>
      <c r="P29" s="1435"/>
      <c r="Q29" s="1788" t="s">
        <v>160</v>
      </c>
      <c r="R29" s="2778"/>
    </row>
    <row r="30" spans="1:28" s="54" customFormat="1" ht="21.75" customHeight="1" thickBot="1" x14ac:dyDescent="0.25">
      <c r="A30" s="3304"/>
      <c r="B30" s="3112" t="s">
        <v>49</v>
      </c>
      <c r="C30" s="3112"/>
      <c r="D30" s="1677">
        <f>SUM(D28:D29)</f>
        <v>0</v>
      </c>
      <c r="E30" s="1677">
        <f t="shared" ref="E30:L30" si="26">SUM(E28:E29)</f>
        <v>0</v>
      </c>
      <c r="F30" s="1677">
        <f t="shared" si="26"/>
        <v>0</v>
      </c>
      <c r="G30" s="1677">
        <f t="shared" si="26"/>
        <v>17</v>
      </c>
      <c r="H30" s="1677">
        <f t="shared" si="26"/>
        <v>5</v>
      </c>
      <c r="I30" s="1677">
        <f t="shared" si="26"/>
        <v>22</v>
      </c>
      <c r="J30" s="1677">
        <f t="shared" si="26"/>
        <v>4</v>
      </c>
      <c r="K30" s="1677">
        <f t="shared" si="26"/>
        <v>2</v>
      </c>
      <c r="L30" s="1677">
        <f t="shared" si="26"/>
        <v>6</v>
      </c>
      <c r="M30" s="1677">
        <f>SUM(D30,G30,J30)</f>
        <v>21</v>
      </c>
      <c r="N30" s="1677">
        <f t="shared" ref="N30:O30" si="27">SUM(N28:N29)</f>
        <v>7</v>
      </c>
      <c r="O30" s="1677">
        <f t="shared" si="27"/>
        <v>28</v>
      </c>
      <c r="P30" s="3313" t="s">
        <v>139</v>
      </c>
      <c r="Q30" s="3313"/>
      <c r="R30" s="3305"/>
    </row>
    <row r="31" spans="1:28" s="54" customFormat="1" ht="18" customHeight="1" thickTop="1" x14ac:dyDescent="0.25">
      <c r="A31" s="16"/>
      <c r="B31" s="16"/>
      <c r="C31" s="16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34"/>
      <c r="Q31" s="34"/>
      <c r="R31" s="34"/>
    </row>
    <row r="32" spans="1:28" s="54" customFormat="1" ht="18" customHeight="1" x14ac:dyDescent="0.25">
      <c r="A32" s="16"/>
      <c r="B32" s="16"/>
      <c r="C32" s="16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34"/>
      <c r="Q32" s="34"/>
      <c r="R32" s="34"/>
    </row>
    <row r="33" spans="1:28" s="54" customFormat="1" ht="18" customHeight="1" x14ac:dyDescent="0.25">
      <c r="A33" s="16"/>
      <c r="B33" s="16"/>
      <c r="C33" s="16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34"/>
      <c r="Q33" s="34"/>
      <c r="R33" s="34"/>
    </row>
    <row r="34" spans="1:28" s="54" customFormat="1" ht="18" customHeight="1" x14ac:dyDescent="0.25">
      <c r="A34" s="16"/>
      <c r="B34" s="16"/>
      <c r="C34" s="16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34"/>
      <c r="Q34" s="34"/>
      <c r="R34" s="34"/>
    </row>
    <row r="35" spans="1:28" s="54" customFormat="1" ht="18" customHeight="1" x14ac:dyDescent="0.25">
      <c r="A35" s="16"/>
      <c r="B35" s="16"/>
      <c r="C35" s="16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34"/>
      <c r="Q35" s="34"/>
      <c r="R35" s="34"/>
    </row>
    <row r="36" spans="1:28" s="54" customFormat="1" ht="18" customHeight="1" x14ac:dyDescent="0.25">
      <c r="A36" s="16"/>
      <c r="B36" s="16"/>
      <c r="C36" s="16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34"/>
      <c r="Q36" s="34"/>
      <c r="R36" s="34"/>
    </row>
    <row r="37" spans="1:28" s="54" customFormat="1" ht="18" customHeight="1" x14ac:dyDescent="0.25">
      <c r="A37" s="16"/>
      <c r="B37" s="16"/>
      <c r="C37" s="16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34"/>
      <c r="Q37" s="34"/>
      <c r="R37" s="34"/>
    </row>
    <row r="38" spans="1:28" s="54" customFormat="1" ht="18" customHeight="1" x14ac:dyDescent="0.25">
      <c r="A38" s="16"/>
      <c r="B38" s="16"/>
      <c r="C38" s="16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34"/>
      <c r="Q38" s="34"/>
      <c r="R38" s="34"/>
    </row>
    <row r="39" spans="1:28" s="54" customFormat="1" ht="18" customHeight="1" thickBot="1" x14ac:dyDescent="0.3">
      <c r="A39" s="3284" t="s">
        <v>2896</v>
      </c>
      <c r="B39" s="3284"/>
      <c r="C39" s="1087"/>
      <c r="D39" s="878"/>
      <c r="E39" s="878"/>
      <c r="F39" s="878"/>
      <c r="G39" s="878"/>
      <c r="H39" s="878"/>
      <c r="I39" s="878"/>
      <c r="J39" s="878"/>
      <c r="K39" s="878"/>
      <c r="L39" s="878"/>
      <c r="M39" s="878"/>
      <c r="N39" s="878"/>
      <c r="O39" s="878"/>
      <c r="P39" s="1089"/>
      <c r="Q39" s="3285" t="s">
        <v>2897</v>
      </c>
      <c r="R39" s="3285"/>
    </row>
    <row r="40" spans="1:28" s="54" customFormat="1" ht="18" customHeight="1" thickTop="1" x14ac:dyDescent="0.2">
      <c r="A40" s="3102" t="s">
        <v>47</v>
      </c>
      <c r="B40" s="3102" t="s">
        <v>90</v>
      </c>
      <c r="C40" s="3102" t="s">
        <v>48</v>
      </c>
      <c r="D40" s="3102" t="s">
        <v>36</v>
      </c>
      <c r="E40" s="3102"/>
      <c r="F40" s="3102"/>
      <c r="G40" s="3102" t="s">
        <v>2</v>
      </c>
      <c r="H40" s="3102"/>
      <c r="I40" s="3102"/>
      <c r="J40" s="3102" t="s">
        <v>3</v>
      </c>
      <c r="K40" s="3102"/>
      <c r="L40" s="3102"/>
      <c r="M40" s="3102" t="s">
        <v>29</v>
      </c>
      <c r="N40" s="3102"/>
      <c r="O40" s="3102"/>
      <c r="P40" s="2740" t="s">
        <v>103</v>
      </c>
      <c r="Q40" s="2740" t="s">
        <v>132</v>
      </c>
      <c r="R40" s="2740" t="s">
        <v>172</v>
      </c>
    </row>
    <row r="41" spans="1:28" s="60" customFormat="1" ht="18" customHeight="1" x14ac:dyDescent="0.2">
      <c r="A41" s="3103"/>
      <c r="B41" s="3103"/>
      <c r="C41" s="3103"/>
      <c r="D41" s="3160" t="s">
        <v>98</v>
      </c>
      <c r="E41" s="3160"/>
      <c r="F41" s="3160"/>
      <c r="G41" s="3160" t="s">
        <v>99</v>
      </c>
      <c r="H41" s="3160"/>
      <c r="I41" s="3160"/>
      <c r="J41" s="3160" t="s">
        <v>100</v>
      </c>
      <c r="K41" s="3160"/>
      <c r="L41" s="3160"/>
      <c r="M41" s="3160" t="s">
        <v>101</v>
      </c>
      <c r="N41" s="3160"/>
      <c r="O41" s="3160"/>
      <c r="P41" s="2741"/>
      <c r="Q41" s="2741"/>
      <c r="R41" s="2741"/>
      <c r="S41" s="54"/>
      <c r="T41" s="54"/>
      <c r="U41" s="54"/>
      <c r="V41" s="54"/>
      <c r="W41" s="54"/>
      <c r="X41" s="54"/>
      <c r="Y41" s="54"/>
      <c r="Z41" s="54"/>
      <c r="AA41" s="54"/>
      <c r="AB41" s="54"/>
    </row>
    <row r="42" spans="1:28" s="60" customFormat="1" ht="18" customHeight="1" x14ac:dyDescent="0.2">
      <c r="A42" s="3103"/>
      <c r="B42" s="3103"/>
      <c r="C42" s="3103"/>
      <c r="D42" s="22" t="s">
        <v>187</v>
      </c>
      <c r="E42" s="22" t="s">
        <v>211</v>
      </c>
      <c r="F42" s="22" t="s">
        <v>204</v>
      </c>
      <c r="G42" s="22" t="s">
        <v>187</v>
      </c>
      <c r="H42" s="22" t="s">
        <v>211</v>
      </c>
      <c r="I42" s="22" t="s">
        <v>204</v>
      </c>
      <c r="J42" s="22" t="s">
        <v>187</v>
      </c>
      <c r="K42" s="22" t="s">
        <v>211</v>
      </c>
      <c r="L42" s="22" t="s">
        <v>204</v>
      </c>
      <c r="M42" s="22" t="s">
        <v>187</v>
      </c>
      <c r="N42" s="22" t="s">
        <v>211</v>
      </c>
      <c r="O42" s="22" t="s">
        <v>204</v>
      </c>
      <c r="P42" s="2741"/>
      <c r="Q42" s="2741"/>
      <c r="R42" s="2741"/>
      <c r="S42" s="54"/>
      <c r="T42" s="54"/>
      <c r="U42" s="54"/>
      <c r="V42" s="54"/>
      <c r="W42" s="54"/>
      <c r="X42" s="54"/>
      <c r="Y42" s="54"/>
      <c r="Z42" s="54"/>
      <c r="AA42" s="54"/>
      <c r="AB42" s="54"/>
    </row>
    <row r="43" spans="1:28" s="60" customFormat="1" ht="22.5" customHeight="1" thickBot="1" x14ac:dyDescent="0.25">
      <c r="A43" s="3104"/>
      <c r="B43" s="3104"/>
      <c r="C43" s="3104"/>
      <c r="D43" s="23" t="s">
        <v>188</v>
      </c>
      <c r="E43" s="23" t="s">
        <v>189</v>
      </c>
      <c r="F43" s="23" t="s">
        <v>190</v>
      </c>
      <c r="G43" s="23" t="s">
        <v>188</v>
      </c>
      <c r="H43" s="23" t="s">
        <v>189</v>
      </c>
      <c r="I43" s="23" t="s">
        <v>190</v>
      </c>
      <c r="J43" s="23" t="s">
        <v>188</v>
      </c>
      <c r="K43" s="23" t="s">
        <v>189</v>
      </c>
      <c r="L43" s="23" t="s">
        <v>190</v>
      </c>
      <c r="M43" s="23" t="s">
        <v>188</v>
      </c>
      <c r="N43" s="23" t="s">
        <v>189</v>
      </c>
      <c r="O43" s="23" t="s">
        <v>190</v>
      </c>
      <c r="P43" s="2742"/>
      <c r="Q43" s="2742"/>
      <c r="R43" s="2742"/>
      <c r="S43" s="54"/>
      <c r="T43" s="54"/>
      <c r="U43" s="54"/>
      <c r="V43" s="54"/>
      <c r="W43" s="54"/>
      <c r="X43" s="54"/>
      <c r="Y43" s="54"/>
      <c r="Z43" s="54"/>
      <c r="AA43" s="54"/>
      <c r="AB43" s="54"/>
    </row>
    <row r="44" spans="1:28" s="60" customFormat="1" ht="22.5" customHeight="1" x14ac:dyDescent="0.2">
      <c r="A44" s="3306" t="s">
        <v>237</v>
      </c>
      <c r="B44" s="1801" t="s">
        <v>82</v>
      </c>
      <c r="C44" s="57" t="s">
        <v>238</v>
      </c>
      <c r="D44" s="578">
        <v>0</v>
      </c>
      <c r="E44" s="578">
        <v>0</v>
      </c>
      <c r="F44" s="578">
        <v>0</v>
      </c>
      <c r="G44" s="578">
        <v>4</v>
      </c>
      <c r="H44" s="578">
        <v>5</v>
      </c>
      <c r="I44" s="578">
        <v>9</v>
      </c>
      <c r="J44" s="578">
        <v>2</v>
      </c>
      <c r="K44" s="578">
        <v>2</v>
      </c>
      <c r="L44" s="578">
        <f>SUM(J44:K44)</f>
        <v>4</v>
      </c>
      <c r="M44" s="578">
        <v>4</v>
      </c>
      <c r="N44" s="578">
        <f t="shared" ref="N44:N45" si="28">SUM(E44,H44,K44)</f>
        <v>7</v>
      </c>
      <c r="O44" s="578">
        <f t="shared" ref="O44:O45" si="29">SUM(F44,I44,L44)</f>
        <v>13</v>
      </c>
      <c r="P44" s="1788" t="s">
        <v>239</v>
      </c>
      <c r="Q44" s="1788" t="s">
        <v>155</v>
      </c>
      <c r="R44" s="2777" t="s">
        <v>224</v>
      </c>
      <c r="S44" s="54"/>
      <c r="T44" s="54"/>
      <c r="U44" s="54"/>
      <c r="V44" s="54"/>
      <c r="W44" s="54"/>
      <c r="X44" s="54"/>
      <c r="Y44" s="54"/>
      <c r="Z44" s="54"/>
      <c r="AA44" s="54"/>
      <c r="AB44" s="54"/>
    </row>
    <row r="45" spans="1:28" s="60" customFormat="1" ht="27" customHeight="1" x14ac:dyDescent="0.2">
      <c r="A45" s="3300"/>
      <c r="B45" s="3299" t="s">
        <v>95</v>
      </c>
      <c r="C45" s="57" t="s">
        <v>960</v>
      </c>
      <c r="D45" s="578">
        <v>0</v>
      </c>
      <c r="E45" s="578">
        <v>0</v>
      </c>
      <c r="F45" s="578">
        <v>0</v>
      </c>
      <c r="G45" s="578">
        <v>4</v>
      </c>
      <c r="H45" s="578">
        <v>3</v>
      </c>
      <c r="I45" s="578">
        <v>7</v>
      </c>
      <c r="J45" s="578">
        <v>0</v>
      </c>
      <c r="K45" s="578">
        <v>0</v>
      </c>
      <c r="L45" s="578">
        <f t="shared" ref="L45:L47" si="30">SUM(J45:K45)</f>
        <v>0</v>
      </c>
      <c r="M45" s="578">
        <v>0</v>
      </c>
      <c r="N45" s="578">
        <f t="shared" si="28"/>
        <v>3</v>
      </c>
      <c r="O45" s="578">
        <f t="shared" si="29"/>
        <v>7</v>
      </c>
      <c r="P45" s="1788" t="s">
        <v>1138</v>
      </c>
      <c r="Q45" s="2789" t="s">
        <v>164</v>
      </c>
      <c r="R45" s="2778"/>
      <c r="S45" s="54"/>
      <c r="T45" s="54"/>
      <c r="U45" s="54"/>
      <c r="V45" s="54"/>
      <c r="W45" s="54"/>
      <c r="X45" s="54"/>
      <c r="Y45" s="54"/>
      <c r="Z45" s="54"/>
      <c r="AA45" s="54"/>
      <c r="AB45" s="54"/>
    </row>
    <row r="46" spans="1:28" s="60" customFormat="1" ht="25.5" customHeight="1" x14ac:dyDescent="0.2">
      <c r="A46" s="3300"/>
      <c r="B46" s="3301"/>
      <c r="C46" s="57" t="s">
        <v>442</v>
      </c>
      <c r="D46" s="578">
        <v>0</v>
      </c>
      <c r="E46" s="578">
        <v>0</v>
      </c>
      <c r="F46" s="578">
        <v>0</v>
      </c>
      <c r="G46" s="578">
        <v>2</v>
      </c>
      <c r="H46" s="578">
        <v>4</v>
      </c>
      <c r="I46" s="578">
        <v>6</v>
      </c>
      <c r="J46" s="578">
        <v>0</v>
      </c>
      <c r="K46" s="578">
        <v>0</v>
      </c>
      <c r="L46" s="578">
        <f t="shared" si="30"/>
        <v>0</v>
      </c>
      <c r="M46" s="578">
        <v>0</v>
      </c>
      <c r="N46" s="578">
        <f t="shared" ref="N46:N47" si="31">SUM(E46,H46,K46)</f>
        <v>4</v>
      </c>
      <c r="O46" s="578">
        <f t="shared" ref="O46:O47" si="32">SUM(F46,I46,L46)</f>
        <v>6</v>
      </c>
      <c r="P46" s="1788" t="s">
        <v>1517</v>
      </c>
      <c r="Q46" s="2779"/>
      <c r="R46" s="2778"/>
      <c r="S46" s="54"/>
      <c r="T46" s="54"/>
      <c r="U46" s="54"/>
      <c r="V46" s="54"/>
      <c r="W46" s="54"/>
      <c r="X46" s="54"/>
      <c r="Y46" s="54"/>
      <c r="Z46" s="54"/>
      <c r="AA46" s="54"/>
      <c r="AB46" s="54"/>
    </row>
    <row r="47" spans="1:28" s="60" customFormat="1" ht="25.5" customHeight="1" x14ac:dyDescent="0.2">
      <c r="A47" s="3301"/>
      <c r="B47" s="3117" t="s">
        <v>49</v>
      </c>
      <c r="C47" s="3117"/>
      <c r="D47" s="578">
        <v>0</v>
      </c>
      <c r="E47" s="578">
        <v>0</v>
      </c>
      <c r="F47" s="578">
        <v>0</v>
      </c>
      <c r="G47" s="578">
        <v>6</v>
      </c>
      <c r="H47" s="578">
        <v>7</v>
      </c>
      <c r="I47" s="578">
        <v>13</v>
      </c>
      <c r="J47" s="578">
        <v>0</v>
      </c>
      <c r="K47" s="578">
        <v>0</v>
      </c>
      <c r="L47" s="578">
        <f t="shared" si="30"/>
        <v>0</v>
      </c>
      <c r="M47" s="578">
        <f t="shared" ref="M47" si="33">SUM(D47,G47,J47)</f>
        <v>6</v>
      </c>
      <c r="N47" s="578">
        <f t="shared" si="31"/>
        <v>7</v>
      </c>
      <c r="O47" s="578">
        <f t="shared" si="32"/>
        <v>13</v>
      </c>
      <c r="P47" s="2789" t="s">
        <v>139</v>
      </c>
      <c r="Q47" s="2789"/>
      <c r="R47" s="2779"/>
      <c r="S47" s="54"/>
      <c r="T47" s="54"/>
      <c r="U47" s="54"/>
      <c r="V47" s="54"/>
      <c r="W47" s="54"/>
      <c r="X47" s="54"/>
      <c r="Y47" s="54"/>
      <c r="Z47" s="54"/>
      <c r="AA47" s="54"/>
      <c r="AB47" s="54"/>
    </row>
    <row r="48" spans="1:28" s="60" customFormat="1" ht="22.5" customHeight="1" x14ac:dyDescent="0.2">
      <c r="A48" s="3105" t="s">
        <v>96</v>
      </c>
      <c r="B48" s="3105"/>
      <c r="C48" s="3105"/>
      <c r="D48" s="578">
        <f>SUM(D27,D30,D44,D47)</f>
        <v>0</v>
      </c>
      <c r="E48" s="578">
        <f t="shared" ref="E48:L48" si="34">SUM(E27,E30,E44,E47)</f>
        <v>0</v>
      </c>
      <c r="F48" s="578">
        <f t="shared" si="34"/>
        <v>0</v>
      </c>
      <c r="G48" s="578">
        <f t="shared" si="34"/>
        <v>48</v>
      </c>
      <c r="H48" s="578">
        <f t="shared" si="34"/>
        <v>35</v>
      </c>
      <c r="I48" s="578">
        <f t="shared" si="34"/>
        <v>83</v>
      </c>
      <c r="J48" s="578">
        <f t="shared" si="34"/>
        <v>16</v>
      </c>
      <c r="K48" s="578">
        <f t="shared" si="34"/>
        <v>10</v>
      </c>
      <c r="L48" s="578">
        <f t="shared" si="34"/>
        <v>26</v>
      </c>
      <c r="M48" s="578">
        <f t="shared" ref="M48" si="35">SUM(D48,G48,J48)</f>
        <v>64</v>
      </c>
      <c r="N48" s="578">
        <f t="shared" ref="N48" si="36">SUM(E48,H48,K48)</f>
        <v>45</v>
      </c>
      <c r="O48" s="578">
        <f t="shared" ref="O48" si="37">SUM(F48,I48,L48)</f>
        <v>109</v>
      </c>
      <c r="P48" s="2818" t="s">
        <v>136</v>
      </c>
      <c r="Q48" s="2818"/>
      <c r="R48" s="2818"/>
      <c r="S48" s="54"/>
      <c r="T48" s="54"/>
      <c r="U48" s="54"/>
      <c r="V48" s="54"/>
      <c r="W48" s="54"/>
      <c r="X48" s="54"/>
      <c r="Y48" s="54"/>
      <c r="Z48" s="54"/>
      <c r="AA48" s="54"/>
      <c r="AB48" s="54"/>
    </row>
    <row r="49" spans="1:29" s="60" customFormat="1" ht="22.5" customHeight="1" x14ac:dyDescent="0.2">
      <c r="A49" s="3299" t="s">
        <v>225</v>
      </c>
      <c r="B49" s="3117" t="s">
        <v>235</v>
      </c>
      <c r="C49" s="1439"/>
      <c r="D49" s="578">
        <f>SUM(D28,D31,D45,D48)</f>
        <v>0</v>
      </c>
      <c r="E49" s="578">
        <f>SUM(E28,E31,E45,E48)</f>
        <v>0</v>
      </c>
      <c r="F49" s="578">
        <v>0</v>
      </c>
      <c r="G49" s="578">
        <v>2</v>
      </c>
      <c r="H49" s="578">
        <v>9</v>
      </c>
      <c r="I49" s="578">
        <v>11</v>
      </c>
      <c r="J49" s="578">
        <v>0</v>
      </c>
      <c r="K49" s="578">
        <v>0</v>
      </c>
      <c r="L49" s="578">
        <v>0</v>
      </c>
      <c r="M49" s="578">
        <f t="shared" ref="M49" si="38">SUM(D49,G49,J49)</f>
        <v>2</v>
      </c>
      <c r="N49" s="578">
        <f t="shared" ref="N49" si="39">SUM(E49,H49,K49)</f>
        <v>9</v>
      </c>
      <c r="O49" s="578">
        <f t="shared" ref="O49" si="40">SUM(F49,I49,L49)</f>
        <v>11</v>
      </c>
      <c r="P49" s="1435"/>
      <c r="Q49" s="3302" t="s">
        <v>143</v>
      </c>
      <c r="R49" s="3302" t="s">
        <v>240</v>
      </c>
      <c r="S49" s="54"/>
      <c r="T49" s="54"/>
      <c r="U49" s="54"/>
      <c r="V49" s="54"/>
      <c r="W49" s="54"/>
      <c r="X49" s="54"/>
      <c r="Y49" s="54"/>
      <c r="Z49" s="54"/>
      <c r="AA49" s="54"/>
      <c r="AB49" s="54"/>
    </row>
    <row r="50" spans="1:29" s="54" customFormat="1" ht="21.75" customHeight="1" x14ac:dyDescent="0.2">
      <c r="A50" s="3300"/>
      <c r="B50" s="3103"/>
      <c r="C50" s="1801" t="s">
        <v>67</v>
      </c>
      <c r="D50" s="578">
        <f>SUM(D29,D32,D46,D49)</f>
        <v>0</v>
      </c>
      <c r="E50" s="578">
        <f>SUM(E29,E32,E46,E49)</f>
        <v>0</v>
      </c>
      <c r="F50" s="578">
        <v>0</v>
      </c>
      <c r="G50" s="578">
        <v>0</v>
      </c>
      <c r="H50" s="578">
        <v>0</v>
      </c>
      <c r="I50" s="578">
        <v>0</v>
      </c>
      <c r="J50" s="578">
        <v>1</v>
      </c>
      <c r="K50" s="578">
        <v>0</v>
      </c>
      <c r="L50" s="578">
        <v>1</v>
      </c>
      <c r="M50" s="578">
        <f>SUM(D50,G50,J50)</f>
        <v>1</v>
      </c>
      <c r="N50" s="578">
        <f>SUM(E50,H50,K50)</f>
        <v>0</v>
      </c>
      <c r="O50" s="578">
        <f>SUM(F50,I50,L50)</f>
        <v>1</v>
      </c>
      <c r="P50" s="1815" t="s">
        <v>148</v>
      </c>
      <c r="Q50" s="2785"/>
      <c r="R50" s="2785"/>
    </row>
    <row r="51" spans="1:29" s="54" customFormat="1" ht="21.75" customHeight="1" x14ac:dyDescent="0.2">
      <c r="A51" s="3300"/>
      <c r="B51" s="3119"/>
      <c r="C51" s="1801" t="s">
        <v>68</v>
      </c>
      <c r="D51" s="578">
        <f>SUM(D30,D33,D47,D50)</f>
        <v>0</v>
      </c>
      <c r="E51" s="578">
        <f>SUM(E30,E33,E47,E50)</f>
        <v>0</v>
      </c>
      <c r="F51" s="578">
        <v>0</v>
      </c>
      <c r="G51" s="578">
        <v>0</v>
      </c>
      <c r="H51" s="578">
        <v>0</v>
      </c>
      <c r="I51" s="578">
        <v>0</v>
      </c>
      <c r="J51" s="578">
        <v>1</v>
      </c>
      <c r="K51" s="578">
        <v>2</v>
      </c>
      <c r="L51" s="578">
        <v>3</v>
      </c>
      <c r="M51" s="578">
        <f t="shared" ref="M51:O60" si="41">SUM(D51,G51,J51)</f>
        <v>1</v>
      </c>
      <c r="N51" s="578">
        <f t="shared" si="41"/>
        <v>2</v>
      </c>
      <c r="O51" s="578">
        <f t="shared" si="41"/>
        <v>3</v>
      </c>
      <c r="P51" s="1815" t="s">
        <v>149</v>
      </c>
      <c r="Q51" s="3303"/>
      <c r="R51" s="2785"/>
    </row>
    <row r="52" spans="1:29" s="64" customFormat="1" ht="21.75" customHeight="1" x14ac:dyDescent="0.2">
      <c r="A52" s="3300"/>
      <c r="B52" s="3105" t="s">
        <v>49</v>
      </c>
      <c r="C52" s="3105"/>
      <c r="D52" s="578">
        <f>SUM(D49:D51)</f>
        <v>0</v>
      </c>
      <c r="E52" s="578">
        <f t="shared" ref="E52:L52" si="42">SUM(E49:E51)</f>
        <v>0</v>
      </c>
      <c r="F52" s="578">
        <f t="shared" si="42"/>
        <v>0</v>
      </c>
      <c r="G52" s="578">
        <f t="shared" si="42"/>
        <v>2</v>
      </c>
      <c r="H52" s="578">
        <f t="shared" si="42"/>
        <v>9</v>
      </c>
      <c r="I52" s="578">
        <f t="shared" si="42"/>
        <v>11</v>
      </c>
      <c r="J52" s="578">
        <f t="shared" si="42"/>
        <v>2</v>
      </c>
      <c r="K52" s="578">
        <f t="shared" si="42"/>
        <v>2</v>
      </c>
      <c r="L52" s="578">
        <f t="shared" si="42"/>
        <v>4</v>
      </c>
      <c r="M52" s="578">
        <f t="shared" si="41"/>
        <v>4</v>
      </c>
      <c r="N52" s="578">
        <f t="shared" si="41"/>
        <v>11</v>
      </c>
      <c r="O52" s="578">
        <f t="shared" si="41"/>
        <v>15</v>
      </c>
      <c r="P52" s="3311" t="s">
        <v>139</v>
      </c>
      <c r="Q52" s="3311"/>
      <c r="R52" s="2785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3"/>
    </row>
    <row r="53" spans="1:29" s="62" customFormat="1" ht="21.75" customHeight="1" x14ac:dyDescent="0.2">
      <c r="A53" s="3301"/>
      <c r="B53" s="213" t="s">
        <v>63</v>
      </c>
      <c r="C53" s="213"/>
      <c r="D53" s="578">
        <f>SUM(D50:D52)</f>
        <v>0</v>
      </c>
      <c r="E53" s="578">
        <f t="shared" ref="E53" si="43">SUM(E50:E52)</f>
        <v>0</v>
      </c>
      <c r="F53" s="578">
        <v>0</v>
      </c>
      <c r="G53" s="578">
        <v>6</v>
      </c>
      <c r="H53" s="578">
        <v>4</v>
      </c>
      <c r="I53" s="578">
        <v>10</v>
      </c>
      <c r="J53" s="578">
        <v>0</v>
      </c>
      <c r="K53" s="578">
        <v>0</v>
      </c>
      <c r="L53" s="578">
        <v>0</v>
      </c>
      <c r="M53" s="578">
        <f t="shared" si="41"/>
        <v>6</v>
      </c>
      <c r="N53" s="578">
        <f t="shared" si="41"/>
        <v>4</v>
      </c>
      <c r="O53" s="578">
        <f t="shared" si="41"/>
        <v>10</v>
      </c>
      <c r="P53" s="217"/>
      <c r="Q53" s="216" t="s">
        <v>144</v>
      </c>
      <c r="R53" s="3303"/>
    </row>
    <row r="54" spans="1:29" ht="21.75" customHeight="1" x14ac:dyDescent="0.2">
      <c r="A54" s="3105" t="s">
        <v>96</v>
      </c>
      <c r="B54" s="3105"/>
      <c r="C54" s="3105"/>
      <c r="D54" s="578">
        <f>SUM(D52:D53)</f>
        <v>0</v>
      </c>
      <c r="E54" s="578">
        <f t="shared" ref="E54:O55" si="44">SUM(E52:E53)</f>
        <v>0</v>
      </c>
      <c r="F54" s="578">
        <f t="shared" si="44"/>
        <v>0</v>
      </c>
      <c r="G54" s="578">
        <f t="shared" si="44"/>
        <v>8</v>
      </c>
      <c r="H54" s="578">
        <f t="shared" si="44"/>
        <v>13</v>
      </c>
      <c r="I54" s="578">
        <f t="shared" si="44"/>
        <v>21</v>
      </c>
      <c r="J54" s="578">
        <f t="shared" si="44"/>
        <v>2</v>
      </c>
      <c r="K54" s="578">
        <f t="shared" si="44"/>
        <v>2</v>
      </c>
      <c r="L54" s="578">
        <f t="shared" si="44"/>
        <v>4</v>
      </c>
      <c r="M54" s="578">
        <f t="shared" si="44"/>
        <v>10</v>
      </c>
      <c r="N54" s="578">
        <f t="shared" si="44"/>
        <v>15</v>
      </c>
      <c r="O54" s="578">
        <f t="shared" si="44"/>
        <v>25</v>
      </c>
      <c r="P54" s="3311" t="s">
        <v>136</v>
      </c>
      <c r="Q54" s="3311"/>
      <c r="R54" s="3311"/>
    </row>
    <row r="55" spans="1:29" ht="21.75" customHeight="1" x14ac:dyDescent="0.2">
      <c r="A55" s="3109" t="s">
        <v>210</v>
      </c>
      <c r="B55" s="3109"/>
      <c r="C55" s="213"/>
      <c r="D55" s="578">
        <f>SUM(D53:D54)</f>
        <v>0</v>
      </c>
      <c r="E55" s="578">
        <f t="shared" si="44"/>
        <v>0</v>
      </c>
      <c r="F55" s="578">
        <v>0</v>
      </c>
      <c r="G55" s="578">
        <v>18</v>
      </c>
      <c r="H55" s="578">
        <v>4</v>
      </c>
      <c r="I55" s="578">
        <v>22</v>
      </c>
      <c r="J55" s="578">
        <v>7</v>
      </c>
      <c r="K55" s="578">
        <v>5</v>
      </c>
      <c r="L55" s="578">
        <v>12</v>
      </c>
      <c r="M55" s="578">
        <f t="shared" si="41"/>
        <v>25</v>
      </c>
      <c r="N55" s="578">
        <f t="shared" si="41"/>
        <v>9</v>
      </c>
      <c r="O55" s="578">
        <f t="shared" si="41"/>
        <v>34</v>
      </c>
      <c r="P55" s="3311" t="s">
        <v>228</v>
      </c>
      <c r="Q55" s="3311"/>
      <c r="R55" s="3311"/>
    </row>
    <row r="56" spans="1:29" ht="21.75" customHeight="1" x14ac:dyDescent="0.2">
      <c r="A56" s="3105" t="s">
        <v>43</v>
      </c>
      <c r="B56" s="213" t="s">
        <v>89</v>
      </c>
      <c r="C56" s="213"/>
      <c r="D56" s="578">
        <f t="shared" ref="D56:E56" si="45">SUM(D54:D55)</f>
        <v>0</v>
      </c>
      <c r="E56" s="578">
        <f t="shared" si="45"/>
        <v>0</v>
      </c>
      <c r="F56" s="578">
        <v>0</v>
      </c>
      <c r="G56" s="578">
        <v>10</v>
      </c>
      <c r="H56" s="578">
        <v>6</v>
      </c>
      <c r="I56" s="578">
        <v>16</v>
      </c>
      <c r="J56" s="578">
        <v>9</v>
      </c>
      <c r="K56" s="578">
        <v>4</v>
      </c>
      <c r="L56" s="578">
        <v>13</v>
      </c>
      <c r="M56" s="578">
        <f t="shared" si="41"/>
        <v>19</v>
      </c>
      <c r="N56" s="578">
        <f t="shared" si="41"/>
        <v>10</v>
      </c>
      <c r="O56" s="578">
        <f t="shared" si="41"/>
        <v>29</v>
      </c>
      <c r="P56" s="217"/>
      <c r="Q56" s="217" t="s">
        <v>157</v>
      </c>
      <c r="R56" s="3311" t="s">
        <v>130</v>
      </c>
    </row>
    <row r="57" spans="1:29" ht="21.75" customHeight="1" x14ac:dyDescent="0.2">
      <c r="A57" s="3105"/>
      <c r="B57" s="213" t="s">
        <v>213</v>
      </c>
      <c r="C57" s="213"/>
      <c r="D57" s="578">
        <f t="shared" ref="D57:E57" si="46">SUM(D55:D56)</f>
        <v>0</v>
      </c>
      <c r="E57" s="578">
        <f t="shared" si="46"/>
        <v>0</v>
      </c>
      <c r="F57" s="578">
        <v>0</v>
      </c>
      <c r="G57" s="578">
        <v>7</v>
      </c>
      <c r="H57" s="578">
        <v>7</v>
      </c>
      <c r="I57" s="578">
        <v>14</v>
      </c>
      <c r="J57" s="578">
        <v>10</v>
      </c>
      <c r="K57" s="578">
        <v>5</v>
      </c>
      <c r="L57" s="578">
        <v>15</v>
      </c>
      <c r="M57" s="578">
        <f t="shared" si="41"/>
        <v>17</v>
      </c>
      <c r="N57" s="578">
        <f t="shared" si="41"/>
        <v>12</v>
      </c>
      <c r="O57" s="578">
        <f t="shared" si="41"/>
        <v>29</v>
      </c>
      <c r="P57" s="217"/>
      <c r="Q57" s="217" t="s">
        <v>221</v>
      </c>
      <c r="R57" s="3311"/>
    </row>
    <row r="58" spans="1:29" ht="21.75" customHeight="1" x14ac:dyDescent="0.2">
      <c r="A58" s="3105" t="s">
        <v>96</v>
      </c>
      <c r="B58" s="3105"/>
      <c r="C58" s="3105"/>
      <c r="D58" s="578">
        <f>SUM(D56:D57)</f>
        <v>0</v>
      </c>
      <c r="E58" s="578">
        <f t="shared" ref="E58:E60" si="47">SUM(E56:E57)</f>
        <v>0</v>
      </c>
      <c r="F58" s="578">
        <f t="shared" ref="F58" si="48">SUM(F56:F57)</f>
        <v>0</v>
      </c>
      <c r="G58" s="578">
        <f t="shared" ref="G58:O58" si="49">SUM(G56:G57)</f>
        <v>17</v>
      </c>
      <c r="H58" s="578">
        <f t="shared" si="49"/>
        <v>13</v>
      </c>
      <c r="I58" s="578">
        <f t="shared" si="49"/>
        <v>30</v>
      </c>
      <c r="J58" s="578">
        <f t="shared" si="49"/>
        <v>19</v>
      </c>
      <c r="K58" s="578">
        <f t="shared" si="49"/>
        <v>9</v>
      </c>
      <c r="L58" s="578">
        <f t="shared" si="49"/>
        <v>28</v>
      </c>
      <c r="M58" s="578">
        <f t="shared" si="49"/>
        <v>36</v>
      </c>
      <c r="N58" s="578">
        <f t="shared" si="49"/>
        <v>22</v>
      </c>
      <c r="O58" s="578">
        <f t="shared" si="49"/>
        <v>58</v>
      </c>
      <c r="P58" s="3311" t="s">
        <v>136</v>
      </c>
      <c r="Q58" s="3311"/>
      <c r="R58" s="3311"/>
    </row>
    <row r="59" spans="1:29" ht="26.25" customHeight="1" x14ac:dyDescent="0.2">
      <c r="A59" s="3105" t="s">
        <v>44</v>
      </c>
      <c r="B59" s="1801" t="s">
        <v>241</v>
      </c>
      <c r="C59" s="1801" t="s">
        <v>242</v>
      </c>
      <c r="D59" s="578">
        <f t="shared" ref="D59:D60" si="50">SUM(D57:D58)</f>
        <v>0</v>
      </c>
      <c r="E59" s="578">
        <f t="shared" si="47"/>
        <v>0</v>
      </c>
      <c r="F59" s="578">
        <v>0</v>
      </c>
      <c r="G59" s="578">
        <v>8</v>
      </c>
      <c r="H59" s="578">
        <v>10</v>
      </c>
      <c r="I59" s="578">
        <v>18</v>
      </c>
      <c r="J59" s="578">
        <v>0</v>
      </c>
      <c r="K59" s="578">
        <v>0</v>
      </c>
      <c r="L59" s="578">
        <v>0</v>
      </c>
      <c r="M59" s="578">
        <f t="shared" si="41"/>
        <v>8</v>
      </c>
      <c r="N59" s="578">
        <f t="shared" si="41"/>
        <v>10</v>
      </c>
      <c r="O59" s="578">
        <f t="shared" si="41"/>
        <v>18</v>
      </c>
      <c r="P59" s="1815" t="s">
        <v>243</v>
      </c>
      <c r="Q59" s="1815" t="s">
        <v>244</v>
      </c>
      <c r="R59" s="3311" t="s">
        <v>150</v>
      </c>
    </row>
    <row r="60" spans="1:29" ht="25.5" x14ac:dyDescent="0.2">
      <c r="A60" s="3105"/>
      <c r="B60" s="1801" t="s">
        <v>220</v>
      </c>
      <c r="C60" s="1801" t="s">
        <v>245</v>
      </c>
      <c r="D60" s="578">
        <f t="shared" si="50"/>
        <v>0</v>
      </c>
      <c r="E60" s="578">
        <f t="shared" si="47"/>
        <v>0</v>
      </c>
      <c r="F60" s="578">
        <v>0</v>
      </c>
      <c r="G60" s="578">
        <v>6</v>
      </c>
      <c r="H60" s="578">
        <v>6</v>
      </c>
      <c r="I60" s="578">
        <v>12</v>
      </c>
      <c r="J60" s="578">
        <v>0</v>
      </c>
      <c r="K60" s="578">
        <v>0</v>
      </c>
      <c r="L60" s="578">
        <v>0</v>
      </c>
      <c r="M60" s="578">
        <f t="shared" si="41"/>
        <v>6</v>
      </c>
      <c r="N60" s="578">
        <f t="shared" si="41"/>
        <v>6</v>
      </c>
      <c r="O60" s="578">
        <f t="shared" si="41"/>
        <v>12</v>
      </c>
      <c r="P60" s="1815" t="s">
        <v>246</v>
      </c>
      <c r="Q60" s="1815" t="s">
        <v>151</v>
      </c>
      <c r="R60" s="3311"/>
    </row>
    <row r="61" spans="1:29" ht="21.75" customHeight="1" thickBot="1" x14ac:dyDescent="0.25">
      <c r="A61" s="3117" t="s">
        <v>96</v>
      </c>
      <c r="B61" s="3117"/>
      <c r="C61" s="3117"/>
      <c r="D61" s="1791">
        <f>SUM(D59:D60)</f>
        <v>0</v>
      </c>
      <c r="E61" s="1791">
        <f t="shared" ref="E61" si="51">SUM(E59:E60)</f>
        <v>0</v>
      </c>
      <c r="F61" s="1791">
        <f t="shared" ref="F61" si="52">SUM(F59:F60)</f>
        <v>0</v>
      </c>
      <c r="G61" s="1791">
        <f t="shared" ref="G61:O61" si="53">SUM(G59:G60)</f>
        <v>14</v>
      </c>
      <c r="H61" s="1791">
        <f t="shared" si="53"/>
        <v>16</v>
      </c>
      <c r="I61" s="1791">
        <f t="shared" si="53"/>
        <v>30</v>
      </c>
      <c r="J61" s="1791">
        <f t="shared" si="53"/>
        <v>0</v>
      </c>
      <c r="K61" s="1791">
        <f t="shared" si="53"/>
        <v>0</v>
      </c>
      <c r="L61" s="1791">
        <f t="shared" si="53"/>
        <v>0</v>
      </c>
      <c r="M61" s="1791">
        <f t="shared" si="53"/>
        <v>14</v>
      </c>
      <c r="N61" s="1791">
        <f t="shared" si="53"/>
        <v>16</v>
      </c>
      <c r="O61" s="1791">
        <f t="shared" si="53"/>
        <v>30</v>
      </c>
      <c r="P61" s="3302" t="s">
        <v>136</v>
      </c>
      <c r="Q61" s="3302"/>
      <c r="R61" s="3302"/>
    </row>
    <row r="62" spans="1:29" ht="32.25" customHeight="1" thickBot="1" x14ac:dyDescent="0.25">
      <c r="A62" s="3198" t="s">
        <v>45</v>
      </c>
      <c r="B62" s="3198"/>
      <c r="C62" s="3198"/>
      <c r="D62" s="1818">
        <f>SUM(D12,D13,D14,,D18,D24,D48,D54,D55,D58,D61)</f>
        <v>16</v>
      </c>
      <c r="E62" s="1818">
        <f t="shared" ref="E62:O62" si="54">SUM(E12,E13,E14,,E18,E24,E48,E54,E55,E58,E61)</f>
        <v>18</v>
      </c>
      <c r="F62" s="1818">
        <f t="shared" si="54"/>
        <v>34</v>
      </c>
      <c r="G62" s="1818">
        <f t="shared" si="54"/>
        <v>163</v>
      </c>
      <c r="H62" s="1818">
        <f t="shared" si="54"/>
        <v>165</v>
      </c>
      <c r="I62" s="1818">
        <f t="shared" si="54"/>
        <v>328</v>
      </c>
      <c r="J62" s="1818">
        <f t="shared" si="54"/>
        <v>52</v>
      </c>
      <c r="K62" s="1818">
        <f t="shared" si="54"/>
        <v>29</v>
      </c>
      <c r="L62" s="1818">
        <f t="shared" si="54"/>
        <v>81</v>
      </c>
      <c r="M62" s="1818">
        <f t="shared" si="54"/>
        <v>231</v>
      </c>
      <c r="N62" s="1818">
        <f t="shared" si="54"/>
        <v>212</v>
      </c>
      <c r="O62" s="1818">
        <f t="shared" si="54"/>
        <v>443</v>
      </c>
      <c r="P62" s="3314" t="s">
        <v>153</v>
      </c>
      <c r="Q62" s="3314"/>
      <c r="R62" s="3314"/>
    </row>
    <row r="63" spans="1:29" ht="28.5" customHeight="1" thickTop="1" x14ac:dyDescent="0.2">
      <c r="M63" s="52"/>
      <c r="N63" s="52"/>
      <c r="O63" s="52"/>
    </row>
    <row r="64" spans="1:29" ht="12.75" customHeight="1" x14ac:dyDescent="0.2">
      <c r="M64" s="65"/>
      <c r="N64" s="65"/>
      <c r="O64" s="65"/>
    </row>
    <row r="65" spans="13:15" ht="12.75" customHeight="1" x14ac:dyDescent="0.2">
      <c r="M65" s="65"/>
      <c r="N65" s="65"/>
      <c r="O65" s="65"/>
    </row>
    <row r="66" spans="13:15" ht="12.75" customHeight="1" x14ac:dyDescent="0.2">
      <c r="M66" s="65"/>
      <c r="N66" s="65"/>
      <c r="O66" s="65"/>
    </row>
    <row r="67" spans="13:15" ht="12.75" customHeight="1" x14ac:dyDescent="0.2">
      <c r="M67" s="65"/>
      <c r="N67" s="65"/>
      <c r="O67" s="65"/>
    </row>
    <row r="68" spans="13:15" ht="12.75" customHeight="1" x14ac:dyDescent="0.2">
      <c r="M68" s="65"/>
      <c r="N68" s="65"/>
      <c r="O68" s="65"/>
    </row>
    <row r="69" spans="13:15" ht="12.75" customHeight="1" x14ac:dyDescent="0.2"/>
    <row r="70" spans="13:15" ht="12.75" customHeight="1" x14ac:dyDescent="0.2"/>
    <row r="71" spans="13:15" ht="12.75" customHeight="1" x14ac:dyDescent="0.2"/>
    <row r="72" spans="13:15" ht="12.75" customHeight="1" x14ac:dyDescent="0.2"/>
    <row r="73" spans="13:15" ht="12.75" customHeight="1" x14ac:dyDescent="0.2"/>
    <row r="74" spans="13:15" ht="12.75" customHeight="1" x14ac:dyDescent="0.2"/>
    <row r="75" spans="13:15" ht="12.75" customHeight="1" x14ac:dyDescent="0.2"/>
    <row r="76" spans="13:15" ht="12.75" customHeight="1" x14ac:dyDescent="0.2"/>
    <row r="77" spans="13:15" ht="12.75" customHeight="1" x14ac:dyDescent="0.2"/>
    <row r="78" spans="13:15" ht="12.75" customHeight="1" x14ac:dyDescent="0.2"/>
    <row r="79" spans="13:15" ht="12.75" customHeight="1" x14ac:dyDescent="0.2"/>
    <row r="80" spans="13:15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</sheetData>
  <mergeCells count="88">
    <mergeCell ref="A62:C62"/>
    <mergeCell ref="P62:R62"/>
    <mergeCell ref="A58:C58"/>
    <mergeCell ref="P58:R58"/>
    <mergeCell ref="A59:A60"/>
    <mergeCell ref="R59:R60"/>
    <mergeCell ref="A61:C61"/>
    <mergeCell ref="P61:R61"/>
    <mergeCell ref="A54:C54"/>
    <mergeCell ref="P54:R54"/>
    <mergeCell ref="A55:B55"/>
    <mergeCell ref="P55:R55"/>
    <mergeCell ref="A56:A57"/>
    <mergeCell ref="R56:R57"/>
    <mergeCell ref="P52:Q52"/>
    <mergeCell ref="M41:O41"/>
    <mergeCell ref="B30:C30"/>
    <mergeCell ref="P30:Q30"/>
    <mergeCell ref="A48:C48"/>
    <mergeCell ref="P48:R48"/>
    <mergeCell ref="G41:I41"/>
    <mergeCell ref="J41:L41"/>
    <mergeCell ref="P40:P43"/>
    <mergeCell ref="Q40:Q43"/>
    <mergeCell ref="R40:R43"/>
    <mergeCell ref="B40:B43"/>
    <mergeCell ref="C40:C43"/>
    <mergeCell ref="D40:F40"/>
    <mergeCell ref="D41:F41"/>
    <mergeCell ref="B52:C52"/>
    <mergeCell ref="A15:A17"/>
    <mergeCell ref="R15:R17"/>
    <mergeCell ref="A18:C18"/>
    <mergeCell ref="P18:R18"/>
    <mergeCell ref="J40:L40"/>
    <mergeCell ref="A19:A23"/>
    <mergeCell ref="R19:R23"/>
    <mergeCell ref="A24:C24"/>
    <mergeCell ref="P24:R24"/>
    <mergeCell ref="B25:B26"/>
    <mergeCell ref="Q25:Q26"/>
    <mergeCell ref="R25:R27"/>
    <mergeCell ref="B27:C27"/>
    <mergeCell ref="P27:Q27"/>
    <mergeCell ref="A25:A27"/>
    <mergeCell ref="G40:I40"/>
    <mergeCell ref="R8:R11"/>
    <mergeCell ref="B11:C11"/>
    <mergeCell ref="P11:Q11"/>
    <mergeCell ref="A12:C12"/>
    <mergeCell ref="P12:R12"/>
    <mergeCell ref="J5:L5"/>
    <mergeCell ref="M5:O5"/>
    <mergeCell ref="B9:B10"/>
    <mergeCell ref="Q9:Q10"/>
    <mergeCell ref="A8:A11"/>
    <mergeCell ref="A1:R1"/>
    <mergeCell ref="A2:R2"/>
    <mergeCell ref="A3:B3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B49:B51"/>
    <mergeCell ref="A49:A53"/>
    <mergeCell ref="R49:R53"/>
    <mergeCell ref="Q49:Q51"/>
    <mergeCell ref="A28:A30"/>
    <mergeCell ref="R28:R30"/>
    <mergeCell ref="B45:B46"/>
    <mergeCell ref="Q45:Q46"/>
    <mergeCell ref="A44:A47"/>
    <mergeCell ref="R44:R47"/>
    <mergeCell ref="B47:C47"/>
    <mergeCell ref="P47:Q47"/>
    <mergeCell ref="Q39:R39"/>
    <mergeCell ref="M40:O40"/>
    <mergeCell ref="A39:B39"/>
    <mergeCell ref="A40:A43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256" orientation="landscape" useFirstPageNumber="1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F39"/>
  <sheetViews>
    <sheetView rightToLeft="1" view="pageBreakPreview" zoomScale="85" zoomScaleNormal="75" zoomScaleSheetLayoutView="85" workbookViewId="0">
      <selection activeCell="G33" sqref="G33"/>
    </sheetView>
  </sheetViews>
  <sheetFormatPr defaultColWidth="10.28515625" defaultRowHeight="12.75" x14ac:dyDescent="0.2"/>
  <cols>
    <col min="1" max="1" width="23.28515625" style="32" customWidth="1"/>
    <col min="2" max="2" width="7.42578125" style="32" customWidth="1"/>
    <col min="3" max="3" width="8.28515625" style="32" customWidth="1"/>
    <col min="4" max="5" width="7.42578125" style="32" customWidth="1"/>
    <col min="6" max="6" width="9.42578125" style="32" customWidth="1"/>
    <col min="7" max="8" width="7.42578125" style="32" customWidth="1"/>
    <col min="9" max="9" width="8.5703125" style="32" customWidth="1"/>
    <col min="10" max="10" width="7.42578125" style="32" customWidth="1"/>
    <col min="11" max="11" width="7.42578125" style="39" customWidth="1"/>
    <col min="12" max="12" width="9.7109375" style="39" customWidth="1"/>
    <col min="13" max="13" width="7.42578125" style="39" customWidth="1"/>
    <col min="14" max="14" width="36.42578125" style="32" customWidth="1"/>
    <col min="15" max="15" width="10.28515625" style="32"/>
    <col min="16" max="16" width="9" style="32" customWidth="1"/>
    <col min="17" max="21" width="9.140625" style="32" hidden="1" customWidth="1"/>
    <col min="22" max="22" width="1.7109375" style="32" hidden="1" customWidth="1"/>
    <col min="23" max="32" width="9.140625" style="32" hidden="1" customWidth="1"/>
    <col min="33" max="16384" width="10.28515625" style="32"/>
  </cols>
  <sheetData>
    <row r="1" spans="1:15" ht="29.25" customHeight="1" x14ac:dyDescent="0.25">
      <c r="A1" s="3315" t="s">
        <v>2383</v>
      </c>
      <c r="B1" s="3315"/>
      <c r="C1" s="3315"/>
      <c r="D1" s="3315"/>
      <c r="E1" s="3315"/>
      <c r="F1" s="3315"/>
      <c r="G1" s="3315"/>
      <c r="H1" s="3315"/>
      <c r="I1" s="3315"/>
      <c r="J1" s="3315"/>
      <c r="K1" s="3315"/>
      <c r="L1" s="3315"/>
      <c r="M1" s="3315"/>
      <c r="N1" s="3315"/>
      <c r="O1" s="67"/>
    </row>
    <row r="2" spans="1:15" ht="52.5" customHeight="1" x14ac:dyDescent="0.2">
      <c r="A2" s="2731" t="s">
        <v>2384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</row>
    <row r="3" spans="1:15" ht="16.5" thickBot="1" x14ac:dyDescent="0.3">
      <c r="A3" s="68" t="s">
        <v>2898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3316" t="s">
        <v>222</v>
      </c>
      <c r="N3" s="3316"/>
      <c r="O3" s="69"/>
    </row>
    <row r="4" spans="1:15" ht="16.5" thickTop="1" x14ac:dyDescent="0.2">
      <c r="A4" s="3102" t="s">
        <v>35</v>
      </c>
      <c r="B4" s="3102" t="s">
        <v>36</v>
      </c>
      <c r="C4" s="3102"/>
      <c r="D4" s="3102"/>
      <c r="E4" s="3102" t="s">
        <v>2</v>
      </c>
      <c r="F4" s="3102"/>
      <c r="G4" s="3102"/>
      <c r="H4" s="3102" t="s">
        <v>3</v>
      </c>
      <c r="I4" s="3102"/>
      <c r="J4" s="3102"/>
      <c r="K4" s="3102" t="s">
        <v>29</v>
      </c>
      <c r="L4" s="3102"/>
      <c r="M4" s="3102"/>
      <c r="N4" s="3102" t="s">
        <v>102</v>
      </c>
    </row>
    <row r="5" spans="1:15" ht="15.75" x14ac:dyDescent="0.2">
      <c r="A5" s="3103"/>
      <c r="B5" s="3160" t="s">
        <v>98</v>
      </c>
      <c r="C5" s="3160"/>
      <c r="D5" s="3160"/>
      <c r="E5" s="3160" t="s">
        <v>99</v>
      </c>
      <c r="F5" s="3160"/>
      <c r="G5" s="3160"/>
      <c r="H5" s="3160" t="s">
        <v>100</v>
      </c>
      <c r="I5" s="3160"/>
      <c r="J5" s="3160"/>
      <c r="K5" s="3160" t="s">
        <v>101</v>
      </c>
      <c r="L5" s="3160"/>
      <c r="M5" s="3160"/>
      <c r="N5" s="3103"/>
    </row>
    <row r="6" spans="1:15" ht="23.25" customHeight="1" x14ac:dyDescent="0.2">
      <c r="A6" s="3103"/>
      <c r="B6" s="22" t="s">
        <v>187</v>
      </c>
      <c r="C6" s="22" t="s">
        <v>211</v>
      </c>
      <c r="D6" s="22" t="s">
        <v>204</v>
      </c>
      <c r="E6" s="22" t="s">
        <v>187</v>
      </c>
      <c r="F6" s="22" t="s">
        <v>211</v>
      </c>
      <c r="G6" s="22" t="s">
        <v>204</v>
      </c>
      <c r="H6" s="22" t="s">
        <v>187</v>
      </c>
      <c r="I6" s="22" t="s">
        <v>211</v>
      </c>
      <c r="J6" s="22" t="s">
        <v>204</v>
      </c>
      <c r="K6" s="22" t="s">
        <v>187</v>
      </c>
      <c r="L6" s="22" t="s">
        <v>211</v>
      </c>
      <c r="M6" s="22" t="s">
        <v>204</v>
      </c>
      <c r="N6" s="3103"/>
      <c r="O6" s="69"/>
    </row>
    <row r="7" spans="1:15" ht="13.5" thickBot="1" x14ac:dyDescent="0.25">
      <c r="A7" s="3104"/>
      <c r="B7" s="23" t="s">
        <v>188</v>
      </c>
      <c r="C7" s="23" t="s">
        <v>189</v>
      </c>
      <c r="D7" s="23" t="s">
        <v>190</v>
      </c>
      <c r="E7" s="23" t="s">
        <v>188</v>
      </c>
      <c r="F7" s="23" t="s">
        <v>189</v>
      </c>
      <c r="G7" s="23" t="s">
        <v>190</v>
      </c>
      <c r="H7" s="23" t="s">
        <v>188</v>
      </c>
      <c r="I7" s="23" t="s">
        <v>189</v>
      </c>
      <c r="J7" s="23" t="s">
        <v>190</v>
      </c>
      <c r="K7" s="23" t="s">
        <v>188</v>
      </c>
      <c r="L7" s="23" t="s">
        <v>189</v>
      </c>
      <c r="M7" s="23" t="s">
        <v>190</v>
      </c>
      <c r="N7" s="3104"/>
    </row>
    <row r="8" spans="1:15" ht="28.5" customHeight="1" x14ac:dyDescent="0.2">
      <c r="A8" s="35" t="s">
        <v>54</v>
      </c>
      <c r="B8" s="578">
        <v>0</v>
      </c>
      <c r="C8" s="578">
        <v>0</v>
      </c>
      <c r="D8" s="578">
        <v>0</v>
      </c>
      <c r="E8" s="578">
        <v>49</v>
      </c>
      <c r="F8" s="578">
        <v>35</v>
      </c>
      <c r="G8" s="578">
        <v>84</v>
      </c>
      <c r="H8" s="578">
        <v>0</v>
      </c>
      <c r="I8" s="578">
        <v>0</v>
      </c>
      <c r="J8" s="578">
        <v>0</v>
      </c>
      <c r="K8" s="1924">
        <f>SUM(B8,E8,H8)</f>
        <v>49</v>
      </c>
      <c r="L8" s="1924">
        <f>SUM(C8,F8,I8)</f>
        <v>35</v>
      </c>
      <c r="M8" s="1924">
        <f>SUM(K8:L8)</f>
        <v>84</v>
      </c>
      <c r="N8" s="70" t="s">
        <v>104</v>
      </c>
    </row>
    <row r="9" spans="1:15" s="48" customFormat="1" ht="23.25" customHeight="1" x14ac:dyDescent="0.2">
      <c r="A9" s="35" t="s">
        <v>39</v>
      </c>
      <c r="B9" s="578">
        <v>0</v>
      </c>
      <c r="C9" s="578">
        <v>0</v>
      </c>
      <c r="D9" s="578">
        <v>0</v>
      </c>
      <c r="E9" s="578">
        <v>4</v>
      </c>
      <c r="F9" s="578">
        <v>6</v>
      </c>
      <c r="G9" s="578">
        <v>10</v>
      </c>
      <c r="H9" s="578">
        <v>0</v>
      </c>
      <c r="I9" s="578">
        <v>0</v>
      </c>
      <c r="J9" s="578">
        <v>0</v>
      </c>
      <c r="K9" s="1924">
        <f t="shared" ref="K9:K17" si="0">SUM(B9,E9,H9)</f>
        <v>4</v>
      </c>
      <c r="L9" s="1924">
        <f t="shared" ref="L9:L17" si="1">SUM(C9,F9,I9)</f>
        <v>6</v>
      </c>
      <c r="M9" s="1924">
        <f t="shared" ref="M9:M17" si="2">SUM(K9:L9)</f>
        <v>10</v>
      </c>
      <c r="N9" s="70" t="s">
        <v>129</v>
      </c>
    </row>
    <row r="10" spans="1:15" s="48" customFormat="1" ht="23.25" customHeight="1" x14ac:dyDescent="0.2">
      <c r="A10" s="35" t="s">
        <v>61</v>
      </c>
      <c r="B10" s="578">
        <v>0</v>
      </c>
      <c r="C10" s="578">
        <v>0</v>
      </c>
      <c r="D10" s="578">
        <v>0</v>
      </c>
      <c r="E10" s="578">
        <v>2</v>
      </c>
      <c r="F10" s="578">
        <v>11</v>
      </c>
      <c r="G10" s="578">
        <v>13</v>
      </c>
      <c r="H10" s="578">
        <v>0</v>
      </c>
      <c r="I10" s="578">
        <v>0</v>
      </c>
      <c r="J10" s="578">
        <v>0</v>
      </c>
      <c r="K10" s="1924">
        <f t="shared" si="0"/>
        <v>2</v>
      </c>
      <c r="L10" s="1924">
        <f t="shared" si="1"/>
        <v>11</v>
      </c>
      <c r="M10" s="1924">
        <f t="shared" si="2"/>
        <v>13</v>
      </c>
      <c r="N10" s="177" t="s">
        <v>142</v>
      </c>
    </row>
    <row r="11" spans="1:15" ht="28.5" customHeight="1" x14ac:dyDescent="0.2">
      <c r="A11" s="35" t="s">
        <v>40</v>
      </c>
      <c r="B11" s="578">
        <v>0</v>
      </c>
      <c r="C11" s="578">
        <v>0</v>
      </c>
      <c r="D11" s="578">
        <v>0</v>
      </c>
      <c r="E11" s="578">
        <v>25</v>
      </c>
      <c r="F11" s="578">
        <v>51</v>
      </c>
      <c r="G11" s="578">
        <v>76</v>
      </c>
      <c r="H11" s="578">
        <v>0</v>
      </c>
      <c r="I11" s="578">
        <v>0</v>
      </c>
      <c r="J11" s="578">
        <v>0</v>
      </c>
      <c r="K11" s="1924">
        <f t="shared" si="0"/>
        <v>25</v>
      </c>
      <c r="L11" s="1924">
        <f t="shared" si="1"/>
        <v>51</v>
      </c>
      <c r="M11" s="1924">
        <f t="shared" si="2"/>
        <v>76</v>
      </c>
      <c r="N11" s="70" t="s">
        <v>131</v>
      </c>
    </row>
    <row r="12" spans="1:15" ht="28.5" customHeight="1" x14ac:dyDescent="0.2">
      <c r="A12" s="35" t="s">
        <v>41</v>
      </c>
      <c r="B12" s="578">
        <v>16</v>
      </c>
      <c r="C12" s="578">
        <v>18</v>
      </c>
      <c r="D12" s="578">
        <v>34</v>
      </c>
      <c r="E12" s="578">
        <v>53</v>
      </c>
      <c r="F12" s="578">
        <v>59</v>
      </c>
      <c r="G12" s="578">
        <v>112</v>
      </c>
      <c r="H12" s="578">
        <v>14</v>
      </c>
      <c r="I12" s="578">
        <v>5</v>
      </c>
      <c r="J12" s="578">
        <v>19</v>
      </c>
      <c r="K12" s="1924">
        <f t="shared" si="0"/>
        <v>83</v>
      </c>
      <c r="L12" s="1924">
        <f t="shared" si="1"/>
        <v>82</v>
      </c>
      <c r="M12" s="1924">
        <f t="shared" si="2"/>
        <v>165</v>
      </c>
      <c r="N12" s="70" t="s">
        <v>166</v>
      </c>
    </row>
    <row r="13" spans="1:15" ht="28.5" customHeight="1" x14ac:dyDescent="0.2">
      <c r="A13" s="35" t="s">
        <v>223</v>
      </c>
      <c r="B13" s="578">
        <v>0</v>
      </c>
      <c r="C13" s="578">
        <v>0</v>
      </c>
      <c r="D13" s="578">
        <v>0</v>
      </c>
      <c r="E13" s="578">
        <v>78</v>
      </c>
      <c r="F13" s="578">
        <v>60</v>
      </c>
      <c r="G13" s="578">
        <v>138</v>
      </c>
      <c r="H13" s="578">
        <v>34</v>
      </c>
      <c r="I13" s="578">
        <v>13</v>
      </c>
      <c r="J13" s="578">
        <v>47</v>
      </c>
      <c r="K13" s="1924">
        <f t="shared" si="0"/>
        <v>112</v>
      </c>
      <c r="L13" s="1924">
        <f t="shared" si="1"/>
        <v>73</v>
      </c>
      <c r="M13" s="1924">
        <f t="shared" si="2"/>
        <v>185</v>
      </c>
      <c r="N13" s="70" t="s">
        <v>224</v>
      </c>
    </row>
    <row r="14" spans="1:15" ht="28.5" customHeight="1" x14ac:dyDescent="0.2">
      <c r="A14" s="35" t="s">
        <v>225</v>
      </c>
      <c r="B14" s="578">
        <v>0</v>
      </c>
      <c r="C14" s="578">
        <v>0</v>
      </c>
      <c r="D14" s="578">
        <v>0</v>
      </c>
      <c r="E14" s="578">
        <v>12</v>
      </c>
      <c r="F14" s="578">
        <v>23</v>
      </c>
      <c r="G14" s="578">
        <v>35</v>
      </c>
      <c r="H14" s="578">
        <v>14</v>
      </c>
      <c r="I14" s="578">
        <v>8</v>
      </c>
      <c r="J14" s="578">
        <v>22</v>
      </c>
      <c r="K14" s="1924">
        <f t="shared" si="0"/>
        <v>26</v>
      </c>
      <c r="L14" s="1924">
        <f t="shared" si="1"/>
        <v>31</v>
      </c>
      <c r="M14" s="1924">
        <f t="shared" si="2"/>
        <v>57</v>
      </c>
      <c r="N14" s="70" t="s">
        <v>226</v>
      </c>
    </row>
    <row r="15" spans="1:15" ht="28.5" customHeight="1" x14ac:dyDescent="0.2">
      <c r="A15" s="35" t="s">
        <v>210</v>
      </c>
      <c r="B15" s="578">
        <v>0</v>
      </c>
      <c r="C15" s="578">
        <v>0</v>
      </c>
      <c r="D15" s="578">
        <v>0</v>
      </c>
      <c r="E15" s="578">
        <v>32</v>
      </c>
      <c r="F15" s="578">
        <v>8</v>
      </c>
      <c r="G15" s="578">
        <v>40</v>
      </c>
      <c r="H15" s="578">
        <v>12</v>
      </c>
      <c r="I15" s="578">
        <v>5</v>
      </c>
      <c r="J15" s="578">
        <v>17</v>
      </c>
      <c r="K15" s="1924">
        <f t="shared" si="0"/>
        <v>44</v>
      </c>
      <c r="L15" s="1924">
        <f t="shared" si="1"/>
        <v>13</v>
      </c>
      <c r="M15" s="1924">
        <f t="shared" si="2"/>
        <v>57</v>
      </c>
      <c r="N15" s="70" t="s">
        <v>228</v>
      </c>
    </row>
    <row r="16" spans="1:15" ht="28.5" customHeight="1" x14ac:dyDescent="0.2">
      <c r="A16" s="29" t="s">
        <v>43</v>
      </c>
      <c r="B16" s="1791">
        <v>0</v>
      </c>
      <c r="C16" s="1791">
        <v>0</v>
      </c>
      <c r="D16" s="1791">
        <v>0</v>
      </c>
      <c r="E16" s="1791">
        <v>39</v>
      </c>
      <c r="F16" s="1791">
        <v>30</v>
      </c>
      <c r="G16" s="1791">
        <v>69</v>
      </c>
      <c r="H16" s="1791">
        <v>47</v>
      </c>
      <c r="I16" s="1791">
        <v>16</v>
      </c>
      <c r="J16" s="1791">
        <v>63</v>
      </c>
      <c r="K16" s="1924">
        <f t="shared" si="0"/>
        <v>86</v>
      </c>
      <c r="L16" s="1924">
        <f t="shared" si="1"/>
        <v>46</v>
      </c>
      <c r="M16" s="1924">
        <f t="shared" si="2"/>
        <v>132</v>
      </c>
      <c r="N16" s="71" t="s">
        <v>130</v>
      </c>
    </row>
    <row r="17" spans="1:14" ht="28.5" customHeight="1" thickBot="1" x14ac:dyDescent="0.25">
      <c r="A17" s="50" t="s">
        <v>44</v>
      </c>
      <c r="B17" s="1705">
        <v>0</v>
      </c>
      <c r="C17" s="1705">
        <v>0</v>
      </c>
      <c r="D17" s="1705">
        <v>0</v>
      </c>
      <c r="E17" s="1705">
        <v>40</v>
      </c>
      <c r="F17" s="1705">
        <v>35</v>
      </c>
      <c r="G17" s="1705">
        <v>75</v>
      </c>
      <c r="H17" s="1705">
        <v>0</v>
      </c>
      <c r="I17" s="1705">
        <v>0</v>
      </c>
      <c r="J17" s="1705">
        <v>0</v>
      </c>
      <c r="K17" s="1924">
        <f t="shared" si="0"/>
        <v>40</v>
      </c>
      <c r="L17" s="1924">
        <f t="shared" si="1"/>
        <v>35</v>
      </c>
      <c r="M17" s="1924">
        <f t="shared" si="2"/>
        <v>75</v>
      </c>
      <c r="N17" s="72" t="s">
        <v>150</v>
      </c>
    </row>
    <row r="18" spans="1:14" s="48" customFormat="1" ht="28.5" customHeight="1" thickBot="1" x14ac:dyDescent="0.25">
      <c r="A18" s="181" t="s">
        <v>91</v>
      </c>
      <c r="B18" s="1818">
        <f t="shared" ref="B18:J18" si="3">SUM(B8:B17)</f>
        <v>16</v>
      </c>
      <c r="C18" s="1818">
        <f t="shared" si="3"/>
        <v>18</v>
      </c>
      <c r="D18" s="1818">
        <f t="shared" si="3"/>
        <v>34</v>
      </c>
      <c r="E18" s="1818">
        <f t="shared" si="3"/>
        <v>334</v>
      </c>
      <c r="F18" s="1818">
        <f t="shared" si="3"/>
        <v>318</v>
      </c>
      <c r="G18" s="1818">
        <f t="shared" si="3"/>
        <v>652</v>
      </c>
      <c r="H18" s="1818">
        <f t="shared" si="3"/>
        <v>121</v>
      </c>
      <c r="I18" s="1818">
        <f t="shared" si="3"/>
        <v>47</v>
      </c>
      <c r="J18" s="1818">
        <f t="shared" si="3"/>
        <v>168</v>
      </c>
      <c r="K18" s="1925">
        <f t="shared" ref="K18" si="4">SUM(B18,E18,H18)</f>
        <v>471</v>
      </c>
      <c r="L18" s="1925">
        <f t="shared" ref="L18:M18" si="5">SUM(C18,F18,I18)</f>
        <v>383</v>
      </c>
      <c r="M18" s="1925">
        <f t="shared" si="5"/>
        <v>854</v>
      </c>
      <c r="N18" s="92" t="s">
        <v>153</v>
      </c>
    </row>
    <row r="19" spans="1:14" ht="15.75" thickTop="1" x14ac:dyDescent="0.2">
      <c r="A19" s="73"/>
      <c r="B19" s="73"/>
      <c r="C19" s="73"/>
      <c r="D19" s="73"/>
      <c r="E19" s="73"/>
      <c r="F19" s="73"/>
      <c r="G19" s="73"/>
      <c r="H19" s="73"/>
      <c r="I19" s="73"/>
      <c r="J19" s="73"/>
      <c r="K19" s="74"/>
      <c r="L19" s="74"/>
      <c r="M19" s="74"/>
      <c r="N19" s="74"/>
    </row>
    <row r="20" spans="1:14" x14ac:dyDescent="0.2">
      <c r="K20" s="38"/>
      <c r="L20" s="38"/>
      <c r="M20" s="38"/>
      <c r="N20" s="38"/>
    </row>
    <row r="21" spans="1:14" x14ac:dyDescent="0.2">
      <c r="K21" s="38"/>
      <c r="L21" s="38"/>
      <c r="M21" s="38"/>
      <c r="N21" s="38"/>
    </row>
    <row r="22" spans="1:14" x14ac:dyDescent="0.2">
      <c r="K22" s="38"/>
      <c r="L22" s="38"/>
      <c r="M22" s="38"/>
      <c r="N22" s="38"/>
    </row>
    <row r="23" spans="1:14" x14ac:dyDescent="0.2">
      <c r="K23" s="38"/>
      <c r="L23" s="38"/>
      <c r="M23" s="38"/>
      <c r="N23" s="38"/>
    </row>
    <row r="24" spans="1:14" x14ac:dyDescent="0.2">
      <c r="K24" s="38"/>
      <c r="L24" s="38"/>
      <c r="M24" s="38"/>
      <c r="N24" s="38"/>
    </row>
    <row r="25" spans="1:14" x14ac:dyDescent="0.2">
      <c r="K25" s="38"/>
      <c r="L25" s="38"/>
      <c r="M25" s="38"/>
      <c r="N25" s="38"/>
    </row>
    <row r="26" spans="1:14" x14ac:dyDescent="0.2">
      <c r="K26" s="38"/>
      <c r="L26" s="38"/>
      <c r="M26" s="38"/>
      <c r="N26" s="38"/>
    </row>
    <row r="27" spans="1:14" x14ac:dyDescent="0.2">
      <c r="K27" s="38"/>
      <c r="L27" s="38"/>
      <c r="M27" s="38"/>
      <c r="N27" s="38"/>
    </row>
    <row r="28" spans="1:14" x14ac:dyDescent="0.2">
      <c r="K28" s="38"/>
      <c r="L28" s="38"/>
      <c r="M28" s="38"/>
      <c r="N28" s="38"/>
    </row>
    <row r="30" spans="1:14" x14ac:dyDescent="0.2">
      <c r="K30" s="38"/>
      <c r="L30" s="38"/>
      <c r="M30" s="38"/>
      <c r="N30" s="38"/>
    </row>
    <row r="31" spans="1:14" x14ac:dyDescent="0.2">
      <c r="K31" s="38"/>
      <c r="L31" s="38"/>
      <c r="M31" s="38"/>
      <c r="N31" s="38"/>
    </row>
    <row r="32" spans="1:14" x14ac:dyDescent="0.2">
      <c r="K32" s="38"/>
      <c r="L32" s="38"/>
      <c r="M32" s="38"/>
      <c r="N32" s="38"/>
    </row>
    <row r="33" spans="11:14" x14ac:dyDescent="0.2">
      <c r="K33" s="38"/>
      <c r="L33" s="38"/>
      <c r="M33" s="38"/>
      <c r="N33" s="38"/>
    </row>
    <row r="34" spans="11:14" x14ac:dyDescent="0.2">
      <c r="K34" s="38"/>
      <c r="L34" s="38"/>
      <c r="M34" s="38"/>
      <c r="N34" s="38"/>
    </row>
    <row r="35" spans="11:14" x14ac:dyDescent="0.2">
      <c r="K35" s="38"/>
      <c r="L35" s="38"/>
      <c r="M35" s="38"/>
      <c r="N35" s="38"/>
    </row>
    <row r="36" spans="11:14" x14ac:dyDescent="0.2">
      <c r="K36" s="38"/>
      <c r="L36" s="38"/>
      <c r="M36" s="38"/>
      <c r="N36" s="38"/>
    </row>
    <row r="37" spans="11:14" x14ac:dyDescent="0.2">
      <c r="K37" s="38"/>
      <c r="L37" s="38"/>
      <c r="M37" s="38"/>
      <c r="N37" s="38"/>
    </row>
    <row r="38" spans="11:14" x14ac:dyDescent="0.2">
      <c r="K38" s="38"/>
      <c r="L38" s="38"/>
      <c r="M38" s="38"/>
      <c r="N38" s="38"/>
    </row>
    <row r="39" spans="11:14" x14ac:dyDescent="0.2">
      <c r="K39" s="38"/>
      <c r="L39" s="38"/>
      <c r="M39" s="38"/>
      <c r="N39" s="38"/>
    </row>
  </sheetData>
  <mergeCells count="13">
    <mergeCell ref="E5:G5"/>
    <mergeCell ref="H5:J5"/>
    <mergeCell ref="K5:M5"/>
    <mergeCell ref="A1:N1"/>
    <mergeCell ref="A2:N2"/>
    <mergeCell ref="M3:N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5" firstPageNumber="258" orientation="landscape" useFirstPageNumber="1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C200"/>
  <sheetViews>
    <sheetView rightToLeft="1" view="pageBreakPreview" topLeftCell="A37" zoomScale="73" zoomScaleNormal="75" zoomScaleSheetLayoutView="73" workbookViewId="0">
      <selection activeCell="P64" sqref="P64"/>
    </sheetView>
  </sheetViews>
  <sheetFormatPr defaultColWidth="10.28515625" defaultRowHeight="12.75" x14ac:dyDescent="0.2"/>
  <cols>
    <col min="1" max="1" width="12.85546875" style="52" customWidth="1"/>
    <col min="2" max="2" width="16.42578125" style="52" customWidth="1"/>
    <col min="3" max="3" width="23.140625" style="52" customWidth="1"/>
    <col min="4" max="12" width="6.28515625" style="52" customWidth="1"/>
    <col min="13" max="13" width="6.28515625" style="66" customWidth="1"/>
    <col min="14" max="14" width="6.85546875" style="66" customWidth="1"/>
    <col min="15" max="15" width="6.28515625" style="66" customWidth="1"/>
    <col min="16" max="16" width="23.5703125" style="52" customWidth="1"/>
    <col min="17" max="18" width="25.42578125" style="52" customWidth="1"/>
    <col min="19" max="16384" width="10.28515625" style="52"/>
  </cols>
  <sheetData>
    <row r="1" spans="1:19" ht="25.5" customHeight="1" x14ac:dyDescent="0.2">
      <c r="A1" s="3317" t="s">
        <v>2385</v>
      </c>
      <c r="B1" s="3317"/>
      <c r="C1" s="3317"/>
      <c r="D1" s="3317"/>
      <c r="E1" s="3317"/>
      <c r="F1" s="3317"/>
      <c r="G1" s="3317"/>
      <c r="H1" s="3317"/>
      <c r="I1" s="3317"/>
      <c r="J1" s="3317"/>
      <c r="K1" s="3317"/>
      <c r="L1" s="3317"/>
      <c r="M1" s="3317"/>
      <c r="N1" s="3317"/>
      <c r="O1" s="3317"/>
      <c r="P1" s="3317"/>
      <c r="Q1" s="3317"/>
      <c r="R1" s="3317"/>
    </row>
    <row r="2" spans="1:19" ht="44.25" customHeight="1" x14ac:dyDescent="0.2">
      <c r="A2" s="2731" t="s">
        <v>2386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</row>
    <row r="3" spans="1:19" ht="24" customHeight="1" thickBot="1" x14ac:dyDescent="0.3">
      <c r="A3" s="3308" t="s">
        <v>2899</v>
      </c>
      <c r="B3" s="3308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3309" t="s">
        <v>229</v>
      </c>
      <c r="R3" s="3309"/>
    </row>
    <row r="4" spans="1:19" ht="17.25" customHeight="1" thickTop="1" x14ac:dyDescent="0.25">
      <c r="A4" s="3102" t="s">
        <v>47</v>
      </c>
      <c r="B4" s="3102" t="s">
        <v>90</v>
      </c>
      <c r="C4" s="3102" t="s">
        <v>48</v>
      </c>
      <c r="D4" s="3111" t="s">
        <v>36</v>
      </c>
      <c r="E4" s="3111"/>
      <c r="F4" s="3111"/>
      <c r="G4" s="3111" t="s">
        <v>2</v>
      </c>
      <c r="H4" s="3111"/>
      <c r="I4" s="3111"/>
      <c r="J4" s="3111" t="s">
        <v>3</v>
      </c>
      <c r="K4" s="3111"/>
      <c r="L4" s="3111"/>
      <c r="M4" s="3111" t="s">
        <v>29</v>
      </c>
      <c r="N4" s="3111"/>
      <c r="O4" s="3111"/>
      <c r="P4" s="2740" t="s">
        <v>103</v>
      </c>
      <c r="Q4" s="2740" t="s">
        <v>132</v>
      </c>
      <c r="R4" s="2740" t="s">
        <v>102</v>
      </c>
    </row>
    <row r="5" spans="1:19" s="54" customFormat="1" ht="17.25" customHeight="1" x14ac:dyDescent="0.2">
      <c r="A5" s="3103"/>
      <c r="B5" s="3103"/>
      <c r="C5" s="3103"/>
      <c r="D5" s="3160" t="s">
        <v>98</v>
      </c>
      <c r="E5" s="3160"/>
      <c r="F5" s="3160"/>
      <c r="G5" s="3160" t="s">
        <v>99</v>
      </c>
      <c r="H5" s="3160"/>
      <c r="I5" s="3160"/>
      <c r="J5" s="3160" t="s">
        <v>100</v>
      </c>
      <c r="K5" s="3160"/>
      <c r="L5" s="3160"/>
      <c r="M5" s="3160" t="s">
        <v>101</v>
      </c>
      <c r="N5" s="3160"/>
      <c r="O5" s="3160"/>
      <c r="P5" s="2741"/>
      <c r="Q5" s="2741"/>
      <c r="R5" s="2741"/>
    </row>
    <row r="6" spans="1:19" s="55" customFormat="1" ht="22.5" customHeight="1" x14ac:dyDescent="0.25">
      <c r="A6" s="3103"/>
      <c r="B6" s="3103"/>
      <c r="C6" s="3103"/>
      <c r="D6" s="75" t="s">
        <v>216</v>
      </c>
      <c r="E6" s="75" t="s">
        <v>214</v>
      </c>
      <c r="F6" s="76" t="s">
        <v>215</v>
      </c>
      <c r="G6" s="75" t="s">
        <v>216</v>
      </c>
      <c r="H6" s="75" t="s">
        <v>214</v>
      </c>
      <c r="I6" s="76" t="s">
        <v>215</v>
      </c>
      <c r="J6" s="75" t="s">
        <v>216</v>
      </c>
      <c r="K6" s="75" t="s">
        <v>214</v>
      </c>
      <c r="L6" s="75" t="s">
        <v>215</v>
      </c>
      <c r="M6" s="75" t="s">
        <v>216</v>
      </c>
      <c r="N6" s="75" t="s">
        <v>214</v>
      </c>
      <c r="O6" s="76" t="s">
        <v>215</v>
      </c>
      <c r="P6" s="2741"/>
      <c r="Q6" s="2741"/>
      <c r="R6" s="2741"/>
    </row>
    <row r="7" spans="1:19" s="55" customFormat="1" ht="18.75" customHeight="1" thickBot="1" x14ac:dyDescent="0.25">
      <c r="A7" s="3104"/>
      <c r="B7" s="3104"/>
      <c r="C7" s="3104"/>
      <c r="D7" s="23" t="s">
        <v>188</v>
      </c>
      <c r="E7" s="23" t="s">
        <v>189</v>
      </c>
      <c r="F7" s="23" t="s">
        <v>190</v>
      </c>
      <c r="G7" s="23" t="s">
        <v>188</v>
      </c>
      <c r="H7" s="23" t="s">
        <v>189</v>
      </c>
      <c r="I7" s="23" t="s">
        <v>190</v>
      </c>
      <c r="J7" s="23" t="s">
        <v>188</v>
      </c>
      <c r="K7" s="23" t="s">
        <v>189</v>
      </c>
      <c r="L7" s="23" t="s">
        <v>190</v>
      </c>
      <c r="M7" s="23" t="s">
        <v>188</v>
      </c>
      <c r="N7" s="23" t="s">
        <v>189</v>
      </c>
      <c r="O7" s="23" t="s">
        <v>190</v>
      </c>
      <c r="P7" s="2742"/>
      <c r="Q7" s="2742"/>
      <c r="R7" s="2742"/>
    </row>
    <row r="8" spans="1:19" s="55" customFormat="1" ht="23.25" customHeight="1" x14ac:dyDescent="0.2">
      <c r="A8" s="3310" t="s">
        <v>54</v>
      </c>
      <c r="B8" s="1801" t="s">
        <v>55</v>
      </c>
      <c r="C8" s="1801" t="s">
        <v>230</v>
      </c>
      <c r="D8" s="578">
        <v>0</v>
      </c>
      <c r="E8" s="578">
        <v>0</v>
      </c>
      <c r="F8" s="578">
        <v>0</v>
      </c>
      <c r="G8" s="578">
        <v>17</v>
      </c>
      <c r="H8" s="578">
        <v>21</v>
      </c>
      <c r="I8" s="578">
        <v>38</v>
      </c>
      <c r="J8" s="1800">
        <v>0</v>
      </c>
      <c r="K8" s="1800">
        <v>0</v>
      </c>
      <c r="L8" s="1800">
        <v>0</v>
      </c>
      <c r="M8" s="578">
        <f>SUM(D8,G8,J8)</f>
        <v>17</v>
      </c>
      <c r="N8" s="578">
        <f t="shared" ref="N8:N19" si="0">SUM(E8,H8,K8)</f>
        <v>21</v>
      </c>
      <c r="O8" s="578">
        <f t="shared" ref="O8:O19" si="1">SUM(M8:N8)</f>
        <v>38</v>
      </c>
      <c r="P8" s="1686" t="s">
        <v>231</v>
      </c>
      <c r="Q8" s="1815" t="s">
        <v>138</v>
      </c>
      <c r="R8" s="2784" t="s">
        <v>104</v>
      </c>
      <c r="S8" s="56"/>
    </row>
    <row r="9" spans="1:19" s="55" customFormat="1" ht="23.25" customHeight="1" x14ac:dyDescent="0.2">
      <c r="A9" s="3103"/>
      <c r="B9" s="3117" t="s">
        <v>93</v>
      </c>
      <c r="C9" s="1801" t="s">
        <v>2381</v>
      </c>
      <c r="D9" s="578">
        <v>0</v>
      </c>
      <c r="E9" s="578">
        <v>0</v>
      </c>
      <c r="F9" s="578">
        <v>0</v>
      </c>
      <c r="G9" s="578">
        <v>13</v>
      </c>
      <c r="H9" s="578">
        <v>7</v>
      </c>
      <c r="I9" s="578">
        <v>20</v>
      </c>
      <c r="J9" s="1800">
        <v>0</v>
      </c>
      <c r="K9" s="1800">
        <v>0</v>
      </c>
      <c r="L9" s="1800">
        <v>0</v>
      </c>
      <c r="M9" s="578">
        <f>SUM(D9,G9,J9)</f>
        <v>13</v>
      </c>
      <c r="N9" s="578">
        <f t="shared" si="0"/>
        <v>7</v>
      </c>
      <c r="O9" s="578">
        <f t="shared" si="1"/>
        <v>20</v>
      </c>
      <c r="P9" s="1686" t="s">
        <v>140</v>
      </c>
      <c r="Q9" s="3302" t="s">
        <v>152</v>
      </c>
      <c r="R9" s="2785"/>
      <c r="S9" s="56"/>
    </row>
    <row r="10" spans="1:19" s="55" customFormat="1" ht="23.25" customHeight="1" x14ac:dyDescent="0.2">
      <c r="A10" s="3103"/>
      <c r="B10" s="3119"/>
      <c r="C10" s="1801" t="s">
        <v>314</v>
      </c>
      <c r="D10" s="578">
        <v>0</v>
      </c>
      <c r="E10" s="578">
        <v>0</v>
      </c>
      <c r="F10" s="578">
        <v>0</v>
      </c>
      <c r="G10" s="578">
        <v>19</v>
      </c>
      <c r="H10" s="578">
        <v>7</v>
      </c>
      <c r="I10" s="578">
        <v>26</v>
      </c>
      <c r="J10" s="1800">
        <v>0</v>
      </c>
      <c r="K10" s="1800">
        <v>0</v>
      </c>
      <c r="L10" s="1800">
        <v>0</v>
      </c>
      <c r="M10" s="578">
        <f>SUM(D10,G10,J10)</f>
        <v>19</v>
      </c>
      <c r="N10" s="578">
        <f t="shared" ref="N10" si="2">SUM(E10,H10,K10)</f>
        <v>7</v>
      </c>
      <c r="O10" s="578">
        <f t="shared" ref="O10" si="3">SUM(M10:N10)</f>
        <v>26</v>
      </c>
      <c r="P10" s="1921" t="s">
        <v>1338</v>
      </c>
      <c r="Q10" s="3303"/>
      <c r="R10" s="2785"/>
      <c r="S10" s="56"/>
    </row>
    <row r="11" spans="1:19" s="55" customFormat="1" ht="23.25" customHeight="1" x14ac:dyDescent="0.2">
      <c r="A11" s="3119"/>
      <c r="B11" s="3105" t="s">
        <v>49</v>
      </c>
      <c r="C11" s="3105"/>
      <c r="D11" s="578">
        <f>SUM(D9:D10)</f>
        <v>0</v>
      </c>
      <c r="E11" s="578">
        <f t="shared" ref="E11:L11" si="4">SUM(E9:E10)</f>
        <v>0</v>
      </c>
      <c r="F11" s="578">
        <f t="shared" si="4"/>
        <v>0</v>
      </c>
      <c r="G11" s="578">
        <f t="shared" si="4"/>
        <v>32</v>
      </c>
      <c r="H11" s="578">
        <f t="shared" si="4"/>
        <v>14</v>
      </c>
      <c r="I11" s="578">
        <f t="shared" si="4"/>
        <v>46</v>
      </c>
      <c r="J11" s="578">
        <f t="shared" si="4"/>
        <v>0</v>
      </c>
      <c r="K11" s="578">
        <f t="shared" si="4"/>
        <v>0</v>
      </c>
      <c r="L11" s="578">
        <f t="shared" si="4"/>
        <v>0</v>
      </c>
      <c r="M11" s="578">
        <f>SUM(D11,G11,J11)</f>
        <v>32</v>
      </c>
      <c r="N11" s="578">
        <f t="shared" ref="N11" si="5">SUM(E11,H11,K11)</f>
        <v>14</v>
      </c>
      <c r="O11" s="578">
        <f t="shared" ref="O11" si="6">SUM(M11:N11)</f>
        <v>46</v>
      </c>
      <c r="P11" s="2818" t="s">
        <v>139</v>
      </c>
      <c r="Q11" s="2818"/>
      <c r="R11" s="3303"/>
      <c r="S11" s="56"/>
    </row>
    <row r="12" spans="1:19" s="55" customFormat="1" ht="23.25" customHeight="1" x14ac:dyDescent="0.2">
      <c r="A12" s="3105" t="s">
        <v>52</v>
      </c>
      <c r="B12" s="3105"/>
      <c r="C12" s="3105"/>
      <c r="D12" s="578">
        <f>SUM(D8,D11)</f>
        <v>0</v>
      </c>
      <c r="E12" s="578">
        <f t="shared" ref="E12:L12" si="7">SUM(E8,E11)</f>
        <v>0</v>
      </c>
      <c r="F12" s="578">
        <f t="shared" si="7"/>
        <v>0</v>
      </c>
      <c r="G12" s="578">
        <f t="shared" si="7"/>
        <v>49</v>
      </c>
      <c r="H12" s="578">
        <f t="shared" si="7"/>
        <v>35</v>
      </c>
      <c r="I12" s="578">
        <f t="shared" si="7"/>
        <v>84</v>
      </c>
      <c r="J12" s="578">
        <f t="shared" si="7"/>
        <v>0</v>
      </c>
      <c r="K12" s="578">
        <f t="shared" si="7"/>
        <v>0</v>
      </c>
      <c r="L12" s="578">
        <f t="shared" si="7"/>
        <v>0</v>
      </c>
      <c r="M12" s="578">
        <f t="shared" ref="M12:M19" si="8">SUM(D12,G12,J12)</f>
        <v>49</v>
      </c>
      <c r="N12" s="578">
        <f t="shared" si="0"/>
        <v>35</v>
      </c>
      <c r="O12" s="578">
        <f t="shared" si="1"/>
        <v>84</v>
      </c>
      <c r="P12" s="3311" t="s">
        <v>136</v>
      </c>
      <c r="Q12" s="3311"/>
      <c r="R12" s="3311"/>
      <c r="S12" s="56"/>
    </row>
    <row r="13" spans="1:19" s="55" customFormat="1" ht="23.25" customHeight="1" x14ac:dyDescent="0.2">
      <c r="A13" s="3117" t="s">
        <v>94</v>
      </c>
      <c r="B13" s="1801" t="s">
        <v>233</v>
      </c>
      <c r="C13" s="1801" t="s">
        <v>2387</v>
      </c>
      <c r="D13" s="578">
        <f t="shared" ref="D13:D14" si="9">SUM(D9,D12)</f>
        <v>0</v>
      </c>
      <c r="E13" s="578">
        <f t="shared" ref="E13:E14" si="10">SUM(E9,E12)</f>
        <v>0</v>
      </c>
      <c r="F13" s="578">
        <v>0</v>
      </c>
      <c r="G13" s="578">
        <v>3</v>
      </c>
      <c r="H13" s="578">
        <v>3</v>
      </c>
      <c r="I13" s="578">
        <v>6</v>
      </c>
      <c r="J13" s="578">
        <f t="shared" ref="J13:J14" si="11">SUM(J9,J12)</f>
        <v>0</v>
      </c>
      <c r="K13" s="578">
        <f t="shared" ref="K13:K14" si="12">SUM(K9,K12)</f>
        <v>0</v>
      </c>
      <c r="L13" s="578">
        <v>0</v>
      </c>
      <c r="M13" s="578">
        <f t="shared" ref="M13:M14" si="13">SUM(D13,G13,J13)</f>
        <v>3</v>
      </c>
      <c r="N13" s="578">
        <f t="shared" ref="N13:N14" si="14">SUM(E13,H13,K13)</f>
        <v>3</v>
      </c>
      <c r="O13" s="578">
        <f t="shared" ref="O13:O14" si="15">SUM(M13:N13)</f>
        <v>6</v>
      </c>
      <c r="P13" s="1922" t="s">
        <v>141</v>
      </c>
      <c r="Q13" s="1815" t="s">
        <v>234</v>
      </c>
      <c r="R13" s="3302" t="s">
        <v>129</v>
      </c>
      <c r="S13" s="56"/>
    </row>
    <row r="14" spans="1:19" s="55" customFormat="1" ht="23.25" customHeight="1" x14ac:dyDescent="0.2">
      <c r="A14" s="3119"/>
      <c r="B14" s="1801" t="s">
        <v>2382</v>
      </c>
      <c r="C14" s="1801"/>
      <c r="D14" s="578">
        <f t="shared" si="9"/>
        <v>0</v>
      </c>
      <c r="E14" s="578">
        <f t="shared" si="10"/>
        <v>0</v>
      </c>
      <c r="F14" s="578">
        <v>0</v>
      </c>
      <c r="G14" s="578">
        <v>1</v>
      </c>
      <c r="H14" s="578">
        <v>3</v>
      </c>
      <c r="I14" s="578">
        <v>4</v>
      </c>
      <c r="J14" s="578">
        <f t="shared" si="11"/>
        <v>0</v>
      </c>
      <c r="K14" s="578">
        <f t="shared" si="12"/>
        <v>0</v>
      </c>
      <c r="L14" s="578">
        <v>0</v>
      </c>
      <c r="M14" s="578">
        <f t="shared" si="13"/>
        <v>1</v>
      </c>
      <c r="N14" s="578">
        <f t="shared" si="14"/>
        <v>3</v>
      </c>
      <c r="O14" s="578">
        <f t="shared" si="15"/>
        <v>4</v>
      </c>
      <c r="P14" s="1815"/>
      <c r="Q14" s="1815" t="s">
        <v>803</v>
      </c>
      <c r="R14" s="3303"/>
      <c r="S14" s="56"/>
    </row>
    <row r="15" spans="1:19" s="55" customFormat="1" ht="26.25" customHeight="1" x14ac:dyDescent="0.2">
      <c r="A15" s="3105" t="s">
        <v>52</v>
      </c>
      <c r="B15" s="3105"/>
      <c r="C15" s="3105"/>
      <c r="D15" s="578">
        <f>SUM(D13:D14)</f>
        <v>0</v>
      </c>
      <c r="E15" s="578">
        <f t="shared" ref="E15:L15" si="16">SUM(E13:E14)</f>
        <v>0</v>
      </c>
      <c r="F15" s="578">
        <f t="shared" si="16"/>
        <v>0</v>
      </c>
      <c r="G15" s="578">
        <f t="shared" si="16"/>
        <v>4</v>
      </c>
      <c r="H15" s="578">
        <f t="shared" si="16"/>
        <v>6</v>
      </c>
      <c r="I15" s="578">
        <f t="shared" si="16"/>
        <v>10</v>
      </c>
      <c r="J15" s="578">
        <f t="shared" si="16"/>
        <v>0</v>
      </c>
      <c r="K15" s="578">
        <f t="shared" si="16"/>
        <v>0</v>
      </c>
      <c r="L15" s="578">
        <f t="shared" si="16"/>
        <v>0</v>
      </c>
      <c r="M15" s="578">
        <f t="shared" si="8"/>
        <v>4</v>
      </c>
      <c r="N15" s="578">
        <f t="shared" si="0"/>
        <v>6</v>
      </c>
      <c r="O15" s="578">
        <f t="shared" si="1"/>
        <v>10</v>
      </c>
      <c r="P15" s="3311" t="s">
        <v>136</v>
      </c>
      <c r="Q15" s="3311"/>
      <c r="R15" s="3311"/>
      <c r="S15" s="56"/>
    </row>
    <row r="16" spans="1:19" s="55" customFormat="1" ht="26.25" customHeight="1" x14ac:dyDescent="0.2">
      <c r="A16" s="3105" t="s">
        <v>61</v>
      </c>
      <c r="B16" s="3105" t="s">
        <v>186</v>
      </c>
      <c r="C16" s="1801" t="s">
        <v>317</v>
      </c>
      <c r="D16" s="578">
        <f t="shared" ref="D16:D17" si="17">SUM(D14:D15)</f>
        <v>0</v>
      </c>
      <c r="E16" s="578">
        <f t="shared" ref="E16:E17" si="18">SUM(E14:E15)</f>
        <v>0</v>
      </c>
      <c r="F16" s="578">
        <v>0</v>
      </c>
      <c r="G16" s="578">
        <v>2</v>
      </c>
      <c r="H16" s="578">
        <v>8</v>
      </c>
      <c r="I16" s="578">
        <v>10</v>
      </c>
      <c r="J16" s="578">
        <f t="shared" ref="J16:J17" si="19">SUM(J14:J15)</f>
        <v>0</v>
      </c>
      <c r="K16" s="578">
        <f t="shared" ref="K16:K17" si="20">SUM(K14:K15)</f>
        <v>0</v>
      </c>
      <c r="L16" s="578">
        <v>0</v>
      </c>
      <c r="M16" s="578">
        <f t="shared" si="8"/>
        <v>2</v>
      </c>
      <c r="N16" s="578">
        <f t="shared" si="0"/>
        <v>8</v>
      </c>
      <c r="O16" s="578">
        <f t="shared" si="1"/>
        <v>10</v>
      </c>
      <c r="P16" s="1922" t="s">
        <v>589</v>
      </c>
      <c r="Q16" s="3311" t="s">
        <v>588</v>
      </c>
      <c r="R16" s="3311" t="s">
        <v>142</v>
      </c>
      <c r="S16" s="56"/>
    </row>
    <row r="17" spans="1:28" s="55" customFormat="1" ht="26.25" customHeight="1" x14ac:dyDescent="0.2">
      <c r="A17" s="3105"/>
      <c r="B17" s="3105"/>
      <c r="C17" s="1801" t="s">
        <v>436</v>
      </c>
      <c r="D17" s="578">
        <f t="shared" si="17"/>
        <v>0</v>
      </c>
      <c r="E17" s="578">
        <f t="shared" si="18"/>
        <v>0</v>
      </c>
      <c r="F17" s="578">
        <v>0</v>
      </c>
      <c r="G17" s="578"/>
      <c r="H17" s="578">
        <v>3</v>
      </c>
      <c r="I17" s="578">
        <v>3</v>
      </c>
      <c r="J17" s="578">
        <f t="shared" si="19"/>
        <v>0</v>
      </c>
      <c r="K17" s="578">
        <f t="shared" si="20"/>
        <v>0</v>
      </c>
      <c r="L17" s="578">
        <v>0</v>
      </c>
      <c r="M17" s="578">
        <f t="shared" si="8"/>
        <v>0</v>
      </c>
      <c r="N17" s="578">
        <f t="shared" si="0"/>
        <v>3</v>
      </c>
      <c r="O17" s="578">
        <f t="shared" si="1"/>
        <v>3</v>
      </c>
      <c r="P17" s="1922" t="s">
        <v>590</v>
      </c>
      <c r="Q17" s="3311"/>
      <c r="R17" s="3311"/>
      <c r="S17" s="56"/>
    </row>
    <row r="18" spans="1:28" s="55" customFormat="1" ht="26.25" customHeight="1" x14ac:dyDescent="0.2">
      <c r="A18" s="3105"/>
      <c r="B18" s="3105" t="s">
        <v>49</v>
      </c>
      <c r="C18" s="3105"/>
      <c r="D18" s="578">
        <f>SUM(D16:D17)</f>
        <v>0</v>
      </c>
      <c r="E18" s="578">
        <f t="shared" ref="E18" si="21">SUM(E16:E17)</f>
        <v>0</v>
      </c>
      <c r="F18" s="578">
        <f t="shared" ref="F18" si="22">SUM(F16:F17)</f>
        <v>0</v>
      </c>
      <c r="G18" s="578">
        <f t="shared" ref="G18:I18" si="23">SUM(G16:G17)</f>
        <v>2</v>
      </c>
      <c r="H18" s="578">
        <f t="shared" si="23"/>
        <v>11</v>
      </c>
      <c r="I18" s="578">
        <f t="shared" si="23"/>
        <v>13</v>
      </c>
      <c r="J18" s="578">
        <f t="shared" ref="J18" si="24">SUM(J16:J17)</f>
        <v>0</v>
      </c>
      <c r="K18" s="578">
        <f t="shared" ref="K18" si="25">SUM(K16:K17)</f>
        <v>0</v>
      </c>
      <c r="L18" s="578">
        <f t="shared" ref="L18" si="26">SUM(L16:L17)</f>
        <v>0</v>
      </c>
      <c r="M18" s="578">
        <f t="shared" si="8"/>
        <v>2</v>
      </c>
      <c r="N18" s="578">
        <f t="shared" si="0"/>
        <v>11</v>
      </c>
      <c r="O18" s="578">
        <f t="shared" si="1"/>
        <v>13</v>
      </c>
      <c r="P18" s="2818" t="s">
        <v>139</v>
      </c>
      <c r="Q18" s="2818"/>
      <c r="R18" s="3311"/>
      <c r="S18" s="56"/>
    </row>
    <row r="19" spans="1:28" s="55" customFormat="1" ht="26.25" customHeight="1" x14ac:dyDescent="0.2">
      <c r="A19" s="3105" t="s">
        <v>52</v>
      </c>
      <c r="B19" s="3105"/>
      <c r="C19" s="3105"/>
      <c r="D19" s="578">
        <f>SUM(D18)</f>
        <v>0</v>
      </c>
      <c r="E19" s="578">
        <f t="shared" ref="E19:L19" si="27">SUM(E18)</f>
        <v>0</v>
      </c>
      <c r="F19" s="578">
        <f t="shared" si="27"/>
        <v>0</v>
      </c>
      <c r="G19" s="578">
        <f t="shared" si="27"/>
        <v>2</v>
      </c>
      <c r="H19" s="578">
        <f t="shared" si="27"/>
        <v>11</v>
      </c>
      <c r="I19" s="578">
        <f t="shared" si="27"/>
        <v>13</v>
      </c>
      <c r="J19" s="578">
        <f t="shared" si="27"/>
        <v>0</v>
      </c>
      <c r="K19" s="578">
        <f t="shared" si="27"/>
        <v>0</v>
      </c>
      <c r="L19" s="578">
        <f t="shared" si="27"/>
        <v>0</v>
      </c>
      <c r="M19" s="578">
        <f t="shared" si="8"/>
        <v>2</v>
      </c>
      <c r="N19" s="578">
        <f t="shared" si="0"/>
        <v>11</v>
      </c>
      <c r="O19" s="578">
        <f t="shared" si="1"/>
        <v>13</v>
      </c>
      <c r="P19" s="3311" t="s">
        <v>136</v>
      </c>
      <c r="Q19" s="3311"/>
      <c r="R19" s="3311"/>
      <c r="S19" s="56"/>
    </row>
    <row r="20" spans="1:28" s="54" customFormat="1" ht="26.25" customHeight="1" x14ac:dyDescent="0.2">
      <c r="A20" s="3105" t="s">
        <v>40</v>
      </c>
      <c r="B20" s="1801" t="s">
        <v>235</v>
      </c>
      <c r="C20" s="1801" t="s">
        <v>235</v>
      </c>
      <c r="D20" s="578">
        <f t="shared" ref="D20:D22" si="28">SUM(D19)</f>
        <v>0</v>
      </c>
      <c r="E20" s="578">
        <f t="shared" ref="E20" si="29">SUM(E19)</f>
        <v>0</v>
      </c>
      <c r="F20" s="578">
        <v>0</v>
      </c>
      <c r="G20" s="578">
        <v>5</v>
      </c>
      <c r="H20" s="578">
        <v>22</v>
      </c>
      <c r="I20" s="578">
        <v>27</v>
      </c>
      <c r="J20" s="578">
        <f t="shared" ref="J20:K20" si="30">SUM(J19)</f>
        <v>0</v>
      </c>
      <c r="K20" s="578">
        <f t="shared" si="30"/>
        <v>0</v>
      </c>
      <c r="L20" s="578">
        <v>0</v>
      </c>
      <c r="M20" s="578">
        <f t="shared" ref="M20:O29" si="31">SUM(D20,G20,J20)</f>
        <v>5</v>
      </c>
      <c r="N20" s="578">
        <f t="shared" ref="N20:O28" si="32">SUM(E20,H20,K20)</f>
        <v>22</v>
      </c>
      <c r="O20" s="578">
        <f t="shared" si="32"/>
        <v>27</v>
      </c>
      <c r="P20" s="1815" t="s">
        <v>143</v>
      </c>
      <c r="Q20" s="1815" t="s">
        <v>143</v>
      </c>
      <c r="R20" s="3320" t="s">
        <v>131</v>
      </c>
    </row>
    <row r="21" spans="1:28" s="54" customFormat="1" ht="26.25" customHeight="1" x14ac:dyDescent="0.2">
      <c r="A21" s="3105"/>
      <c r="B21" s="1801" t="s">
        <v>69</v>
      </c>
      <c r="C21" s="1801" t="s">
        <v>69</v>
      </c>
      <c r="D21" s="578">
        <f t="shared" si="28"/>
        <v>0</v>
      </c>
      <c r="E21" s="578">
        <f t="shared" ref="E21" si="33">SUM(E20)</f>
        <v>0</v>
      </c>
      <c r="F21" s="578">
        <v>0</v>
      </c>
      <c r="G21" s="578">
        <v>9</v>
      </c>
      <c r="H21" s="578">
        <v>17</v>
      </c>
      <c r="I21" s="578">
        <v>26</v>
      </c>
      <c r="J21" s="578">
        <f t="shared" ref="J21:K21" si="34">SUM(J20)</f>
        <v>0</v>
      </c>
      <c r="K21" s="578">
        <f t="shared" si="34"/>
        <v>0</v>
      </c>
      <c r="L21" s="578">
        <v>0</v>
      </c>
      <c r="M21" s="578">
        <f t="shared" si="31"/>
        <v>9</v>
      </c>
      <c r="N21" s="578">
        <f t="shared" si="32"/>
        <v>17</v>
      </c>
      <c r="O21" s="578">
        <f t="shared" si="32"/>
        <v>26</v>
      </c>
      <c r="P21" s="1081" t="s">
        <v>144</v>
      </c>
      <c r="Q21" s="1081" t="s">
        <v>144</v>
      </c>
      <c r="R21" s="3320"/>
    </row>
    <row r="22" spans="1:28" s="54" customFormat="1" ht="26.25" customHeight="1" x14ac:dyDescent="0.2">
      <c r="A22" s="3105"/>
      <c r="B22" s="1801" t="s">
        <v>64</v>
      </c>
      <c r="C22" s="1801" t="s">
        <v>64</v>
      </c>
      <c r="D22" s="578">
        <f t="shared" si="28"/>
        <v>0</v>
      </c>
      <c r="E22" s="578">
        <f t="shared" ref="E22" si="35">SUM(E21)</f>
        <v>0</v>
      </c>
      <c r="F22" s="578">
        <v>0</v>
      </c>
      <c r="G22" s="578">
        <v>11</v>
      </c>
      <c r="H22" s="578">
        <v>12</v>
      </c>
      <c r="I22" s="578">
        <v>23</v>
      </c>
      <c r="J22" s="578">
        <f t="shared" ref="J22:K22" si="36">SUM(J21)</f>
        <v>0</v>
      </c>
      <c r="K22" s="578">
        <f t="shared" si="36"/>
        <v>0</v>
      </c>
      <c r="L22" s="578">
        <v>0</v>
      </c>
      <c r="M22" s="578">
        <f t="shared" si="31"/>
        <v>11</v>
      </c>
      <c r="N22" s="578">
        <f t="shared" si="32"/>
        <v>12</v>
      </c>
      <c r="O22" s="578">
        <f t="shared" si="32"/>
        <v>23</v>
      </c>
      <c r="P22" s="1081" t="s">
        <v>145</v>
      </c>
      <c r="Q22" s="1081" t="s">
        <v>145</v>
      </c>
      <c r="R22" s="3320"/>
    </row>
    <row r="23" spans="1:28" s="54" customFormat="1" ht="24" customHeight="1" x14ac:dyDescent="0.2">
      <c r="A23" s="3105" t="s">
        <v>96</v>
      </c>
      <c r="B23" s="3105"/>
      <c r="C23" s="3105"/>
      <c r="D23" s="578">
        <f>SUM(D20:D22)</f>
        <v>0</v>
      </c>
      <c r="E23" s="578">
        <f t="shared" ref="E23:L23" si="37">SUM(E20:E22)</f>
        <v>0</v>
      </c>
      <c r="F23" s="578">
        <f t="shared" si="37"/>
        <v>0</v>
      </c>
      <c r="G23" s="578">
        <f t="shared" si="37"/>
        <v>25</v>
      </c>
      <c r="H23" s="578">
        <f t="shared" si="37"/>
        <v>51</v>
      </c>
      <c r="I23" s="578">
        <f t="shared" si="37"/>
        <v>76</v>
      </c>
      <c r="J23" s="578">
        <f t="shared" si="37"/>
        <v>0</v>
      </c>
      <c r="K23" s="578">
        <f t="shared" si="37"/>
        <v>0</v>
      </c>
      <c r="L23" s="578">
        <f t="shared" si="37"/>
        <v>0</v>
      </c>
      <c r="M23" s="578">
        <f t="shared" si="31"/>
        <v>25</v>
      </c>
      <c r="N23" s="578">
        <f t="shared" si="32"/>
        <v>51</v>
      </c>
      <c r="O23" s="578">
        <f t="shared" si="32"/>
        <v>76</v>
      </c>
      <c r="P23" s="3311" t="s">
        <v>136</v>
      </c>
      <c r="Q23" s="3311"/>
      <c r="R23" s="3311"/>
    </row>
    <row r="24" spans="1:28" s="54" customFormat="1" ht="27" customHeight="1" x14ac:dyDescent="0.2">
      <c r="A24" s="3312" t="s">
        <v>41</v>
      </c>
      <c r="B24" s="1801" t="s">
        <v>71</v>
      </c>
      <c r="C24" s="213"/>
      <c r="D24" s="578">
        <f t="shared" ref="D24:E24" si="38">SUM(D21:D23)</f>
        <v>0</v>
      </c>
      <c r="E24" s="578">
        <f t="shared" si="38"/>
        <v>0</v>
      </c>
      <c r="F24" s="578">
        <v>0</v>
      </c>
      <c r="G24" s="578">
        <v>18</v>
      </c>
      <c r="H24" s="578">
        <v>8</v>
      </c>
      <c r="I24" s="578">
        <v>26</v>
      </c>
      <c r="J24" s="578">
        <v>7</v>
      </c>
      <c r="K24" s="578">
        <v>2</v>
      </c>
      <c r="L24" s="578">
        <v>9</v>
      </c>
      <c r="M24" s="578">
        <f t="shared" si="31"/>
        <v>25</v>
      </c>
      <c r="N24" s="578">
        <f t="shared" si="32"/>
        <v>10</v>
      </c>
      <c r="O24" s="578">
        <f t="shared" si="32"/>
        <v>35</v>
      </c>
      <c r="P24" s="217"/>
      <c r="Q24" s="1815" t="s">
        <v>168</v>
      </c>
      <c r="R24" s="3311" t="s">
        <v>166</v>
      </c>
    </row>
    <row r="25" spans="1:28" s="54" customFormat="1" ht="27" customHeight="1" x14ac:dyDescent="0.2">
      <c r="A25" s="3312"/>
      <c r="B25" s="1801" t="s">
        <v>73</v>
      </c>
      <c r="C25" s="213"/>
      <c r="D25" s="578">
        <f t="shared" ref="D25:E25" si="39">SUM(D22:D24)</f>
        <v>0</v>
      </c>
      <c r="E25" s="578">
        <f t="shared" si="39"/>
        <v>0</v>
      </c>
      <c r="F25" s="578">
        <v>0</v>
      </c>
      <c r="G25" s="578">
        <v>7</v>
      </c>
      <c r="H25" s="578">
        <v>13</v>
      </c>
      <c r="I25" s="578">
        <v>20</v>
      </c>
      <c r="J25" s="578">
        <v>0</v>
      </c>
      <c r="K25" s="578">
        <v>0</v>
      </c>
      <c r="L25" s="578">
        <v>0</v>
      </c>
      <c r="M25" s="578">
        <f t="shared" si="31"/>
        <v>7</v>
      </c>
      <c r="N25" s="578">
        <f t="shared" si="32"/>
        <v>13</v>
      </c>
      <c r="O25" s="578">
        <f t="shared" si="32"/>
        <v>20</v>
      </c>
      <c r="P25" s="217"/>
      <c r="Q25" s="1815" t="s">
        <v>170</v>
      </c>
      <c r="R25" s="3311"/>
    </row>
    <row r="26" spans="1:28" s="54" customFormat="1" ht="27" customHeight="1" x14ac:dyDescent="0.2">
      <c r="A26" s="3312"/>
      <c r="B26" s="57" t="s">
        <v>219</v>
      </c>
      <c r="C26" s="213"/>
      <c r="D26" s="578">
        <v>6</v>
      </c>
      <c r="E26" s="578">
        <v>7</v>
      </c>
      <c r="F26" s="578">
        <v>13</v>
      </c>
      <c r="G26" s="578">
        <v>8</v>
      </c>
      <c r="H26" s="578">
        <v>10</v>
      </c>
      <c r="I26" s="578">
        <v>18</v>
      </c>
      <c r="J26" s="578">
        <v>5</v>
      </c>
      <c r="K26" s="578">
        <v>2</v>
      </c>
      <c r="L26" s="578">
        <v>7</v>
      </c>
      <c r="M26" s="578">
        <f t="shared" si="31"/>
        <v>19</v>
      </c>
      <c r="N26" s="578">
        <f t="shared" si="32"/>
        <v>19</v>
      </c>
      <c r="O26" s="578">
        <f t="shared" si="32"/>
        <v>38</v>
      </c>
      <c r="P26" s="217"/>
      <c r="Q26" s="1815" t="s">
        <v>236</v>
      </c>
      <c r="R26" s="3311"/>
    </row>
    <row r="27" spans="1:28" s="54" customFormat="1" ht="27" customHeight="1" x14ac:dyDescent="0.2">
      <c r="A27" s="3312"/>
      <c r="B27" s="57" t="s">
        <v>74</v>
      </c>
      <c r="C27" s="213"/>
      <c r="D27" s="578">
        <v>10</v>
      </c>
      <c r="E27" s="578">
        <v>11</v>
      </c>
      <c r="F27" s="578">
        <v>21</v>
      </c>
      <c r="G27" s="578">
        <v>9</v>
      </c>
      <c r="H27" s="578">
        <v>8</v>
      </c>
      <c r="I27" s="578">
        <v>17</v>
      </c>
      <c r="J27" s="578">
        <v>2</v>
      </c>
      <c r="K27" s="578">
        <v>1</v>
      </c>
      <c r="L27" s="578">
        <v>3</v>
      </c>
      <c r="M27" s="578">
        <f t="shared" si="31"/>
        <v>21</v>
      </c>
      <c r="N27" s="578">
        <f t="shared" si="32"/>
        <v>20</v>
      </c>
      <c r="O27" s="578">
        <f t="shared" si="32"/>
        <v>41</v>
      </c>
      <c r="P27" s="217"/>
      <c r="Q27" s="1815" t="s">
        <v>171</v>
      </c>
      <c r="R27" s="3311"/>
    </row>
    <row r="28" spans="1:28" s="54" customFormat="1" ht="27" customHeight="1" thickBot="1" x14ac:dyDescent="0.25">
      <c r="A28" s="277"/>
      <c r="B28" s="1357" t="s">
        <v>70</v>
      </c>
      <c r="C28" s="278"/>
      <c r="D28" s="1148">
        <v>0</v>
      </c>
      <c r="E28" s="1148">
        <v>0</v>
      </c>
      <c r="F28" s="1148">
        <v>0</v>
      </c>
      <c r="G28" s="1148">
        <v>11</v>
      </c>
      <c r="H28" s="1148">
        <v>20</v>
      </c>
      <c r="I28" s="1148">
        <v>31</v>
      </c>
      <c r="J28" s="1148">
        <v>0</v>
      </c>
      <c r="K28" s="1148">
        <v>0</v>
      </c>
      <c r="L28" s="1148">
        <v>0</v>
      </c>
      <c r="M28" s="1148">
        <f t="shared" si="31"/>
        <v>11</v>
      </c>
      <c r="N28" s="1148">
        <f t="shared" si="32"/>
        <v>20</v>
      </c>
      <c r="O28" s="1148">
        <f t="shared" si="32"/>
        <v>31</v>
      </c>
      <c r="P28" s="219"/>
      <c r="Q28" s="1679" t="s">
        <v>167</v>
      </c>
      <c r="R28" s="3302"/>
    </row>
    <row r="29" spans="1:28" s="60" customFormat="1" ht="27" customHeight="1" thickBot="1" x14ac:dyDescent="0.25">
      <c r="A29" s="3107" t="s">
        <v>96</v>
      </c>
      <c r="B29" s="3107"/>
      <c r="C29" s="3107"/>
      <c r="D29" s="1818">
        <f>SUM(D24:D28)</f>
        <v>16</v>
      </c>
      <c r="E29" s="1818">
        <f t="shared" ref="E29:L29" si="40">SUM(E24:E28)</f>
        <v>18</v>
      </c>
      <c r="F29" s="1818">
        <f t="shared" si="40"/>
        <v>34</v>
      </c>
      <c r="G29" s="1818">
        <f t="shared" si="40"/>
        <v>53</v>
      </c>
      <c r="H29" s="1818">
        <f t="shared" si="40"/>
        <v>59</v>
      </c>
      <c r="I29" s="1818">
        <f t="shared" si="40"/>
        <v>112</v>
      </c>
      <c r="J29" s="1818">
        <f t="shared" si="40"/>
        <v>14</v>
      </c>
      <c r="K29" s="1818">
        <f t="shared" si="40"/>
        <v>5</v>
      </c>
      <c r="L29" s="1818">
        <f t="shared" si="40"/>
        <v>19</v>
      </c>
      <c r="M29" s="1818">
        <f t="shared" si="31"/>
        <v>83</v>
      </c>
      <c r="N29" s="1818">
        <f t="shared" si="31"/>
        <v>82</v>
      </c>
      <c r="O29" s="1818">
        <f t="shared" si="31"/>
        <v>165</v>
      </c>
      <c r="P29" s="3318" t="s">
        <v>136</v>
      </c>
      <c r="Q29" s="3318"/>
      <c r="R29" s="3318"/>
      <c r="S29" s="54"/>
      <c r="T29" s="54"/>
      <c r="U29" s="54"/>
      <c r="V29" s="54"/>
      <c r="W29" s="54"/>
      <c r="X29" s="54"/>
      <c r="Y29" s="54"/>
      <c r="Z29" s="54"/>
      <c r="AA29" s="54"/>
      <c r="AB29" s="54"/>
    </row>
    <row r="30" spans="1:28" s="54" customFormat="1" ht="25.5" customHeight="1" thickTop="1" thickBot="1" x14ac:dyDescent="0.25">
      <c r="A30" s="3319" t="s">
        <v>2900</v>
      </c>
      <c r="B30" s="3319"/>
      <c r="C30" s="119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3131" t="s">
        <v>2901</v>
      </c>
      <c r="Q30" s="3131"/>
      <c r="R30" s="3131"/>
    </row>
    <row r="31" spans="1:28" s="54" customFormat="1" ht="18" customHeight="1" thickTop="1" x14ac:dyDescent="0.2">
      <c r="A31" s="3102" t="s">
        <v>47</v>
      </c>
      <c r="B31" s="3102" t="s">
        <v>90</v>
      </c>
      <c r="C31" s="3102" t="s">
        <v>48</v>
      </c>
      <c r="D31" s="3102" t="s">
        <v>36</v>
      </c>
      <c r="E31" s="3102"/>
      <c r="F31" s="3102"/>
      <c r="G31" s="3102" t="s">
        <v>2</v>
      </c>
      <c r="H31" s="3102"/>
      <c r="I31" s="3102"/>
      <c r="J31" s="3102" t="s">
        <v>3</v>
      </c>
      <c r="K31" s="3102"/>
      <c r="L31" s="3102"/>
      <c r="M31" s="3102" t="s">
        <v>29</v>
      </c>
      <c r="N31" s="3102"/>
      <c r="O31" s="3102"/>
      <c r="P31" s="2740" t="s">
        <v>103</v>
      </c>
      <c r="Q31" s="2740" t="s">
        <v>132</v>
      </c>
      <c r="R31" s="2740" t="s">
        <v>172</v>
      </c>
    </row>
    <row r="32" spans="1:28" s="60" customFormat="1" ht="18" customHeight="1" x14ac:dyDescent="0.2">
      <c r="A32" s="3103"/>
      <c r="B32" s="3103"/>
      <c r="C32" s="3103"/>
      <c r="D32" s="3160" t="s">
        <v>98</v>
      </c>
      <c r="E32" s="3160"/>
      <c r="F32" s="3160"/>
      <c r="G32" s="3160" t="s">
        <v>99</v>
      </c>
      <c r="H32" s="3160"/>
      <c r="I32" s="3160"/>
      <c r="J32" s="3160" t="s">
        <v>100</v>
      </c>
      <c r="K32" s="3160"/>
      <c r="L32" s="3160"/>
      <c r="M32" s="3160" t="s">
        <v>101</v>
      </c>
      <c r="N32" s="3160"/>
      <c r="O32" s="3160"/>
      <c r="P32" s="2741"/>
      <c r="Q32" s="2741"/>
      <c r="R32" s="2741"/>
      <c r="S32" s="54"/>
      <c r="T32" s="54"/>
      <c r="U32" s="54"/>
      <c r="V32" s="54"/>
      <c r="W32" s="54"/>
      <c r="X32" s="54"/>
      <c r="Y32" s="54"/>
      <c r="Z32" s="54"/>
      <c r="AA32" s="54"/>
      <c r="AB32" s="54"/>
    </row>
    <row r="33" spans="1:28" s="60" customFormat="1" ht="18" customHeight="1" x14ac:dyDescent="0.2">
      <c r="A33" s="3103"/>
      <c r="B33" s="3103"/>
      <c r="C33" s="3103"/>
      <c r="D33" s="22" t="s">
        <v>187</v>
      </c>
      <c r="E33" s="22" t="s">
        <v>211</v>
      </c>
      <c r="F33" s="22" t="s">
        <v>204</v>
      </c>
      <c r="G33" s="22" t="s">
        <v>187</v>
      </c>
      <c r="H33" s="22" t="s">
        <v>211</v>
      </c>
      <c r="I33" s="22" t="s">
        <v>204</v>
      </c>
      <c r="J33" s="22" t="s">
        <v>187</v>
      </c>
      <c r="K33" s="22" t="s">
        <v>211</v>
      </c>
      <c r="L33" s="22" t="s">
        <v>204</v>
      </c>
      <c r="M33" s="22" t="s">
        <v>187</v>
      </c>
      <c r="N33" s="22" t="s">
        <v>211</v>
      </c>
      <c r="O33" s="22" t="s">
        <v>204</v>
      </c>
      <c r="P33" s="2741"/>
      <c r="Q33" s="2741"/>
      <c r="R33" s="2741"/>
      <c r="S33" s="54"/>
      <c r="T33" s="54"/>
      <c r="U33" s="54"/>
      <c r="V33" s="54"/>
      <c r="W33" s="54"/>
      <c r="X33" s="54"/>
      <c r="Y33" s="54"/>
      <c r="Z33" s="54"/>
      <c r="AA33" s="54"/>
      <c r="AB33" s="54"/>
    </row>
    <row r="34" spans="1:28" s="60" customFormat="1" ht="22.5" customHeight="1" thickBot="1" x14ac:dyDescent="0.25">
      <c r="A34" s="3104"/>
      <c r="B34" s="3104"/>
      <c r="C34" s="3104"/>
      <c r="D34" s="23" t="s">
        <v>188</v>
      </c>
      <c r="E34" s="23" t="s">
        <v>189</v>
      </c>
      <c r="F34" s="23" t="s">
        <v>190</v>
      </c>
      <c r="G34" s="23" t="s">
        <v>188</v>
      </c>
      <c r="H34" s="23" t="s">
        <v>189</v>
      </c>
      <c r="I34" s="23" t="s">
        <v>190</v>
      </c>
      <c r="J34" s="23" t="s">
        <v>188</v>
      </c>
      <c r="K34" s="23" t="s">
        <v>189</v>
      </c>
      <c r="L34" s="23" t="s">
        <v>190</v>
      </c>
      <c r="M34" s="23" t="s">
        <v>188</v>
      </c>
      <c r="N34" s="23" t="s">
        <v>189</v>
      </c>
      <c r="O34" s="23" t="s">
        <v>190</v>
      </c>
      <c r="P34" s="2742"/>
      <c r="Q34" s="2742"/>
      <c r="R34" s="2742"/>
      <c r="S34" s="54"/>
      <c r="T34" s="54"/>
      <c r="U34" s="54"/>
      <c r="V34" s="54"/>
      <c r="W34" s="54"/>
      <c r="X34" s="54"/>
      <c r="Y34" s="54"/>
      <c r="Z34" s="54"/>
      <c r="AA34" s="54"/>
      <c r="AB34" s="54"/>
    </row>
    <row r="35" spans="1:28" s="60" customFormat="1" ht="22.5" customHeight="1" x14ac:dyDescent="0.2">
      <c r="A35" s="3322" t="s">
        <v>237</v>
      </c>
      <c r="B35" s="3128" t="s">
        <v>220</v>
      </c>
      <c r="C35" s="641" t="s">
        <v>220</v>
      </c>
      <c r="D35" s="578">
        <v>0</v>
      </c>
      <c r="E35" s="578">
        <v>0</v>
      </c>
      <c r="F35" s="578">
        <v>0</v>
      </c>
      <c r="G35" s="578">
        <v>15</v>
      </c>
      <c r="H35" s="578">
        <v>11</v>
      </c>
      <c r="I35" s="578">
        <v>26</v>
      </c>
      <c r="J35" s="578">
        <v>13</v>
      </c>
      <c r="K35" s="578">
        <v>3</v>
      </c>
      <c r="L35" s="578">
        <v>16</v>
      </c>
      <c r="M35" s="578">
        <f t="shared" ref="M35:O41" si="41">SUM(D35,G35,J35)</f>
        <v>28</v>
      </c>
      <c r="N35" s="578">
        <f t="shared" si="41"/>
        <v>14</v>
      </c>
      <c r="O35" s="578">
        <f t="shared" si="41"/>
        <v>42</v>
      </c>
      <c r="P35" s="280" t="s">
        <v>151</v>
      </c>
      <c r="Q35" s="3323" t="s">
        <v>151</v>
      </c>
      <c r="R35" s="3323" t="s">
        <v>224</v>
      </c>
      <c r="S35" s="54"/>
      <c r="T35" s="54"/>
      <c r="U35" s="54"/>
      <c r="V35" s="54"/>
      <c r="W35" s="54"/>
      <c r="X35" s="54"/>
      <c r="Y35" s="54"/>
      <c r="Z35" s="54"/>
      <c r="AA35" s="54"/>
      <c r="AB35" s="54"/>
    </row>
    <row r="36" spans="1:28" s="60" customFormat="1" ht="22.5" customHeight="1" x14ac:dyDescent="0.2">
      <c r="A36" s="3110"/>
      <c r="B36" s="3105"/>
      <c r="C36" s="1801" t="s">
        <v>76</v>
      </c>
      <c r="D36" s="578">
        <v>0</v>
      </c>
      <c r="E36" s="578">
        <v>0</v>
      </c>
      <c r="F36" s="578">
        <v>0</v>
      </c>
      <c r="G36" s="578">
        <v>17</v>
      </c>
      <c r="H36" s="578">
        <v>18</v>
      </c>
      <c r="I36" s="578">
        <v>35</v>
      </c>
      <c r="J36" s="578">
        <v>10</v>
      </c>
      <c r="K36" s="578">
        <v>5</v>
      </c>
      <c r="L36" s="578">
        <v>15</v>
      </c>
      <c r="M36" s="578">
        <f t="shared" si="41"/>
        <v>27</v>
      </c>
      <c r="N36" s="578">
        <f t="shared" si="41"/>
        <v>23</v>
      </c>
      <c r="O36" s="578">
        <f t="shared" si="41"/>
        <v>50</v>
      </c>
      <c r="P36" s="279" t="s">
        <v>165</v>
      </c>
      <c r="Q36" s="2818"/>
      <c r="R36" s="2818"/>
      <c r="S36" s="54"/>
      <c r="T36" s="54"/>
      <c r="U36" s="54"/>
      <c r="V36" s="54"/>
      <c r="W36" s="54"/>
      <c r="X36" s="54"/>
      <c r="Y36" s="54"/>
      <c r="Z36" s="54"/>
      <c r="AA36" s="54"/>
      <c r="AB36" s="54"/>
    </row>
    <row r="37" spans="1:28" s="60" customFormat="1" ht="22.5" customHeight="1" x14ac:dyDescent="0.2">
      <c r="A37" s="3110"/>
      <c r="B37" s="3105" t="s">
        <v>49</v>
      </c>
      <c r="C37" s="3105"/>
      <c r="D37" s="578">
        <f>SUM(D35:D36)</f>
        <v>0</v>
      </c>
      <c r="E37" s="578">
        <f t="shared" ref="E37:L37" si="42">SUM(E35:E36)</f>
        <v>0</v>
      </c>
      <c r="F37" s="578">
        <f t="shared" si="42"/>
        <v>0</v>
      </c>
      <c r="G37" s="578">
        <f t="shared" si="42"/>
        <v>32</v>
      </c>
      <c r="H37" s="578">
        <f t="shared" si="42"/>
        <v>29</v>
      </c>
      <c r="I37" s="578">
        <f t="shared" si="42"/>
        <v>61</v>
      </c>
      <c r="J37" s="578">
        <f t="shared" si="42"/>
        <v>23</v>
      </c>
      <c r="K37" s="578">
        <f t="shared" si="42"/>
        <v>8</v>
      </c>
      <c r="L37" s="578">
        <f t="shared" si="42"/>
        <v>31</v>
      </c>
      <c r="M37" s="578">
        <f t="shared" si="41"/>
        <v>55</v>
      </c>
      <c r="N37" s="578">
        <f t="shared" si="41"/>
        <v>37</v>
      </c>
      <c r="O37" s="578">
        <f t="shared" si="41"/>
        <v>92</v>
      </c>
      <c r="P37" s="2818" t="s">
        <v>139</v>
      </c>
      <c r="Q37" s="2818"/>
      <c r="R37" s="2818"/>
      <c r="S37" s="54"/>
      <c r="T37" s="54"/>
      <c r="U37" s="54"/>
      <c r="V37" s="54"/>
      <c r="W37" s="54"/>
      <c r="X37" s="54"/>
      <c r="Y37" s="54"/>
      <c r="Z37" s="54"/>
      <c r="AA37" s="54"/>
      <c r="AB37" s="54"/>
    </row>
    <row r="38" spans="1:28" s="60" customFormat="1" ht="22.5" customHeight="1" x14ac:dyDescent="0.2">
      <c r="A38" s="3110"/>
      <c r="B38" s="1801" t="s">
        <v>79</v>
      </c>
      <c r="C38" s="1801"/>
      <c r="D38" s="578">
        <f t="shared" ref="D38:D39" si="43">SUM(D36:D37)</f>
        <v>0</v>
      </c>
      <c r="E38" s="578">
        <f t="shared" ref="E38:E39" si="44">SUM(E36:E37)</f>
        <v>0</v>
      </c>
      <c r="F38" s="578">
        <v>0</v>
      </c>
      <c r="G38" s="578">
        <v>10</v>
      </c>
      <c r="H38" s="578">
        <v>8</v>
      </c>
      <c r="I38" s="578">
        <v>18</v>
      </c>
      <c r="J38" s="578">
        <v>9</v>
      </c>
      <c r="K38" s="578">
        <v>3</v>
      </c>
      <c r="L38" s="578">
        <v>12</v>
      </c>
      <c r="M38" s="578">
        <f t="shared" si="41"/>
        <v>19</v>
      </c>
      <c r="N38" s="578">
        <f t="shared" si="41"/>
        <v>11</v>
      </c>
      <c r="O38" s="578">
        <f t="shared" si="41"/>
        <v>30</v>
      </c>
      <c r="P38" s="279"/>
      <c r="Q38" s="279" t="s">
        <v>159</v>
      </c>
      <c r="R38" s="2818"/>
      <c r="S38" s="54"/>
      <c r="T38" s="54"/>
      <c r="U38" s="54"/>
      <c r="V38" s="54"/>
      <c r="W38" s="54"/>
      <c r="X38" s="54"/>
      <c r="Y38" s="54"/>
      <c r="Z38" s="54"/>
      <c r="AA38" s="54"/>
      <c r="AB38" s="54"/>
    </row>
    <row r="39" spans="1:28" s="60" customFormat="1" ht="22.5" customHeight="1" x14ac:dyDescent="0.2">
      <c r="A39" s="3110"/>
      <c r="B39" s="1801" t="s">
        <v>80</v>
      </c>
      <c r="C39" s="1801"/>
      <c r="D39" s="578">
        <f t="shared" si="43"/>
        <v>0</v>
      </c>
      <c r="E39" s="578">
        <f t="shared" si="44"/>
        <v>0</v>
      </c>
      <c r="F39" s="578">
        <v>0</v>
      </c>
      <c r="G39" s="578">
        <v>16</v>
      </c>
      <c r="H39" s="578">
        <v>5</v>
      </c>
      <c r="I39" s="578">
        <v>21</v>
      </c>
      <c r="J39" s="578">
        <v>0</v>
      </c>
      <c r="K39" s="578">
        <v>0</v>
      </c>
      <c r="L39" s="578">
        <v>0</v>
      </c>
      <c r="M39" s="578">
        <f t="shared" si="41"/>
        <v>16</v>
      </c>
      <c r="N39" s="578">
        <f t="shared" si="41"/>
        <v>5</v>
      </c>
      <c r="O39" s="578">
        <f t="shared" si="41"/>
        <v>21</v>
      </c>
      <c r="P39" s="279"/>
      <c r="Q39" s="279" t="s">
        <v>160</v>
      </c>
      <c r="R39" s="2818"/>
      <c r="S39" s="54"/>
      <c r="T39" s="54"/>
      <c r="U39" s="54"/>
      <c r="V39" s="54"/>
      <c r="W39" s="54"/>
      <c r="X39" s="54"/>
      <c r="Y39" s="54"/>
      <c r="Z39" s="54"/>
      <c r="AA39" s="54"/>
      <c r="AB39" s="54"/>
    </row>
    <row r="40" spans="1:28" s="60" customFormat="1" ht="22.5" customHeight="1" x14ac:dyDescent="0.2">
      <c r="A40" s="3110"/>
      <c r="B40" s="3105" t="s">
        <v>49</v>
      </c>
      <c r="C40" s="3105"/>
      <c r="D40" s="578">
        <f>SUM(D38:D39)</f>
        <v>0</v>
      </c>
      <c r="E40" s="578">
        <f t="shared" ref="E40:L44" si="45">SUM(E38:E39)</f>
        <v>0</v>
      </c>
      <c r="F40" s="578">
        <f t="shared" ref="F40" si="46">SUM(F38:F39)</f>
        <v>0</v>
      </c>
      <c r="G40" s="578">
        <f t="shared" ref="G40:L40" si="47">SUM(G38:G39)</f>
        <v>26</v>
      </c>
      <c r="H40" s="578">
        <f t="shared" si="47"/>
        <v>13</v>
      </c>
      <c r="I40" s="578">
        <f t="shared" si="47"/>
        <v>39</v>
      </c>
      <c r="J40" s="578">
        <f t="shared" si="47"/>
        <v>9</v>
      </c>
      <c r="K40" s="578">
        <f t="shared" si="47"/>
        <v>3</v>
      </c>
      <c r="L40" s="578">
        <f t="shared" si="47"/>
        <v>12</v>
      </c>
      <c r="M40" s="578">
        <f t="shared" si="41"/>
        <v>35</v>
      </c>
      <c r="N40" s="578">
        <f t="shared" si="41"/>
        <v>16</v>
      </c>
      <c r="O40" s="578">
        <f t="shared" si="41"/>
        <v>51</v>
      </c>
      <c r="P40" s="2818" t="s">
        <v>139</v>
      </c>
      <c r="Q40" s="2818"/>
      <c r="R40" s="2818"/>
      <c r="S40" s="54"/>
      <c r="T40" s="54"/>
      <c r="U40" s="54"/>
      <c r="V40" s="54"/>
      <c r="W40" s="54"/>
      <c r="X40" s="54"/>
      <c r="Y40" s="54"/>
      <c r="Z40" s="54"/>
      <c r="AA40" s="54"/>
      <c r="AB40" s="54"/>
    </row>
    <row r="41" spans="1:28" s="60" customFormat="1" ht="26.25" customHeight="1" x14ac:dyDescent="0.2">
      <c r="A41" s="3110"/>
      <c r="B41" s="1801" t="s">
        <v>82</v>
      </c>
      <c r="C41" s="57" t="s">
        <v>238</v>
      </c>
      <c r="D41" s="578">
        <f t="shared" ref="D41:D43" si="48">SUM(D39:D40)</f>
        <v>0</v>
      </c>
      <c r="E41" s="578">
        <f t="shared" si="45"/>
        <v>0</v>
      </c>
      <c r="F41" s="578">
        <v>0</v>
      </c>
      <c r="G41" s="578">
        <v>7</v>
      </c>
      <c r="H41" s="578">
        <v>8</v>
      </c>
      <c r="I41" s="578">
        <v>15</v>
      </c>
      <c r="J41" s="578">
        <v>2</v>
      </c>
      <c r="K41" s="578">
        <v>2</v>
      </c>
      <c r="L41" s="578">
        <v>4</v>
      </c>
      <c r="M41" s="578">
        <f t="shared" si="41"/>
        <v>9</v>
      </c>
      <c r="N41" s="578">
        <f t="shared" si="41"/>
        <v>10</v>
      </c>
      <c r="O41" s="578">
        <f t="shared" si="41"/>
        <v>19</v>
      </c>
      <c r="P41" s="279" t="s">
        <v>239</v>
      </c>
      <c r="Q41" s="1486" t="s">
        <v>155</v>
      </c>
      <c r="R41" s="2818"/>
      <c r="S41" s="54"/>
      <c r="T41" s="54"/>
      <c r="U41" s="54"/>
      <c r="V41" s="54"/>
      <c r="W41" s="54"/>
      <c r="X41" s="54"/>
      <c r="Y41" s="54"/>
      <c r="Z41" s="54"/>
      <c r="AA41" s="54"/>
      <c r="AB41" s="54"/>
    </row>
    <row r="42" spans="1:28" s="60" customFormat="1" ht="22.5" customHeight="1" x14ac:dyDescent="0.2">
      <c r="A42" s="3110"/>
      <c r="B42" s="3299" t="s">
        <v>95</v>
      </c>
      <c r="C42" s="57" t="s">
        <v>960</v>
      </c>
      <c r="D42" s="578">
        <f t="shared" si="48"/>
        <v>0</v>
      </c>
      <c r="E42" s="578">
        <f t="shared" si="45"/>
        <v>0</v>
      </c>
      <c r="F42" s="578">
        <v>0</v>
      </c>
      <c r="G42" s="578">
        <v>11</v>
      </c>
      <c r="H42" s="578">
        <v>6</v>
      </c>
      <c r="I42" s="578">
        <v>17</v>
      </c>
      <c r="J42" s="578">
        <v>0</v>
      </c>
      <c r="K42" s="578">
        <v>0</v>
      </c>
      <c r="L42" s="578">
        <v>0</v>
      </c>
      <c r="M42" s="578">
        <f t="shared" ref="M42:M43" si="49">SUM(D42,G42,J42)</f>
        <v>11</v>
      </c>
      <c r="N42" s="578">
        <f t="shared" ref="N42:N43" si="50">SUM(E42,H42,K42)</f>
        <v>6</v>
      </c>
      <c r="O42" s="578">
        <f t="shared" ref="O42:O43" si="51">SUM(F42,I42,L42)</f>
        <v>17</v>
      </c>
      <c r="P42" s="1467" t="s">
        <v>1138</v>
      </c>
      <c r="Q42" s="3327" t="s">
        <v>164</v>
      </c>
      <c r="R42" s="2818"/>
      <c r="S42" s="54"/>
      <c r="T42" s="54"/>
      <c r="U42" s="54"/>
      <c r="V42" s="54"/>
      <c r="W42" s="54"/>
      <c r="X42" s="54"/>
      <c r="Y42" s="54"/>
      <c r="Z42" s="54"/>
      <c r="AA42" s="54"/>
      <c r="AB42" s="54"/>
    </row>
    <row r="43" spans="1:28" s="60" customFormat="1" ht="22.5" customHeight="1" x14ac:dyDescent="0.2">
      <c r="A43" s="3110"/>
      <c r="B43" s="3301"/>
      <c r="C43" s="57" t="s">
        <v>442</v>
      </c>
      <c r="D43" s="578">
        <f t="shared" si="48"/>
        <v>0</v>
      </c>
      <c r="E43" s="578">
        <f t="shared" si="45"/>
        <v>0</v>
      </c>
      <c r="F43" s="578">
        <v>0</v>
      </c>
      <c r="G43" s="578">
        <v>2</v>
      </c>
      <c r="H43" s="578">
        <v>4</v>
      </c>
      <c r="I43" s="578">
        <v>6</v>
      </c>
      <c r="J43" s="578">
        <v>0</v>
      </c>
      <c r="K43" s="578">
        <v>0</v>
      </c>
      <c r="L43" s="578">
        <v>0</v>
      </c>
      <c r="M43" s="578">
        <f t="shared" si="49"/>
        <v>2</v>
      </c>
      <c r="N43" s="578">
        <f t="shared" si="50"/>
        <v>4</v>
      </c>
      <c r="O43" s="578">
        <f t="shared" si="51"/>
        <v>6</v>
      </c>
      <c r="P43" s="1486" t="s">
        <v>1517</v>
      </c>
      <c r="Q43" s="3328"/>
      <c r="R43" s="2818"/>
      <c r="S43" s="54"/>
      <c r="T43" s="54"/>
      <c r="U43" s="54"/>
      <c r="V43" s="54"/>
      <c r="W43" s="54"/>
      <c r="X43" s="54"/>
      <c r="Y43" s="54"/>
      <c r="Z43" s="54"/>
      <c r="AA43" s="54"/>
      <c r="AB43" s="54"/>
    </row>
    <row r="44" spans="1:28" s="60" customFormat="1" ht="22.5" customHeight="1" x14ac:dyDescent="0.2">
      <c r="A44" s="3110"/>
      <c r="B44" s="3105" t="s">
        <v>49</v>
      </c>
      <c r="C44" s="3105"/>
      <c r="D44" s="578">
        <f>SUM(D42:D43)</f>
        <v>0</v>
      </c>
      <c r="E44" s="578">
        <f t="shared" si="45"/>
        <v>0</v>
      </c>
      <c r="F44" s="578">
        <f t="shared" si="45"/>
        <v>0</v>
      </c>
      <c r="G44" s="578">
        <f t="shared" si="45"/>
        <v>13</v>
      </c>
      <c r="H44" s="578">
        <f t="shared" si="45"/>
        <v>10</v>
      </c>
      <c r="I44" s="578">
        <f t="shared" si="45"/>
        <v>23</v>
      </c>
      <c r="J44" s="578">
        <f t="shared" si="45"/>
        <v>0</v>
      </c>
      <c r="K44" s="578">
        <f t="shared" si="45"/>
        <v>0</v>
      </c>
      <c r="L44" s="578">
        <f t="shared" si="45"/>
        <v>0</v>
      </c>
      <c r="M44" s="578">
        <f>SUM(D44,G44,J44)</f>
        <v>13</v>
      </c>
      <c r="N44" s="578">
        <f>SUM(E44,H44,K44)</f>
        <v>10</v>
      </c>
      <c r="O44" s="578">
        <f>SUM(F44,I44,L44)</f>
        <v>23</v>
      </c>
      <c r="P44" s="2818" t="s">
        <v>139</v>
      </c>
      <c r="Q44" s="2818"/>
      <c r="R44" s="2818"/>
      <c r="S44" s="54"/>
      <c r="T44" s="54"/>
      <c r="U44" s="54"/>
      <c r="V44" s="54"/>
      <c r="W44" s="54"/>
      <c r="X44" s="54"/>
      <c r="Y44" s="54"/>
      <c r="Z44" s="54"/>
      <c r="AA44" s="54"/>
      <c r="AB44" s="54"/>
    </row>
    <row r="45" spans="1:28" s="60" customFormat="1" ht="24.75" customHeight="1" x14ac:dyDescent="0.2">
      <c r="A45" s="3105" t="s">
        <v>96</v>
      </c>
      <c r="B45" s="3105"/>
      <c r="C45" s="3105"/>
      <c r="D45" s="578">
        <f>SUM(D37,D40,D41,D44)</f>
        <v>0</v>
      </c>
      <c r="E45" s="578">
        <f t="shared" ref="E45:L45" si="52">SUM(E37,E40,E41,E44)</f>
        <v>0</v>
      </c>
      <c r="F45" s="578">
        <f t="shared" si="52"/>
        <v>0</v>
      </c>
      <c r="G45" s="578">
        <f t="shared" si="52"/>
        <v>78</v>
      </c>
      <c r="H45" s="578">
        <f t="shared" si="52"/>
        <v>60</v>
      </c>
      <c r="I45" s="578">
        <f t="shared" si="52"/>
        <v>138</v>
      </c>
      <c r="J45" s="578">
        <f t="shared" si="52"/>
        <v>34</v>
      </c>
      <c r="K45" s="578">
        <f t="shared" si="52"/>
        <v>13</v>
      </c>
      <c r="L45" s="578">
        <f t="shared" si="52"/>
        <v>47</v>
      </c>
      <c r="M45" s="578">
        <f t="shared" ref="M45:M46" si="53">SUM(D45,G45,J45)</f>
        <v>112</v>
      </c>
      <c r="N45" s="578">
        <f t="shared" ref="N45:N46" si="54">SUM(E45,H45,K45)</f>
        <v>73</v>
      </c>
      <c r="O45" s="578">
        <f t="shared" ref="O45:O46" si="55">SUM(F45,I45,L45)</f>
        <v>185</v>
      </c>
      <c r="P45" s="2818" t="s">
        <v>136</v>
      </c>
      <c r="Q45" s="2818"/>
      <c r="R45" s="2818"/>
      <c r="S45" s="54"/>
      <c r="T45" s="54"/>
      <c r="U45" s="54"/>
      <c r="V45" s="54"/>
      <c r="W45" s="54"/>
      <c r="X45" s="54"/>
      <c r="Y45" s="54"/>
      <c r="Z45" s="54"/>
      <c r="AA45" s="54"/>
      <c r="AB45" s="54"/>
    </row>
    <row r="46" spans="1:28" s="60" customFormat="1" ht="24.75" customHeight="1" x14ac:dyDescent="0.2">
      <c r="A46" s="3299" t="s">
        <v>225</v>
      </c>
      <c r="B46" s="3117" t="s">
        <v>235</v>
      </c>
      <c r="C46" s="1801"/>
      <c r="D46" s="578">
        <f t="shared" ref="D46:E46" si="56">SUM(D38,D41,D42,D45)</f>
        <v>0</v>
      </c>
      <c r="E46" s="578">
        <f t="shared" si="56"/>
        <v>0</v>
      </c>
      <c r="F46" s="578">
        <v>0</v>
      </c>
      <c r="G46" s="578">
        <v>4</v>
      </c>
      <c r="H46" s="578">
        <v>15</v>
      </c>
      <c r="I46" s="578">
        <v>19</v>
      </c>
      <c r="J46" s="578">
        <v>0</v>
      </c>
      <c r="K46" s="578">
        <v>0</v>
      </c>
      <c r="L46" s="578">
        <v>0</v>
      </c>
      <c r="M46" s="578">
        <f t="shared" si="53"/>
        <v>4</v>
      </c>
      <c r="N46" s="578">
        <f t="shared" si="54"/>
        <v>15</v>
      </c>
      <c r="O46" s="578">
        <f t="shared" si="55"/>
        <v>19</v>
      </c>
      <c r="P46" s="2338"/>
      <c r="Q46" s="2820" t="s">
        <v>143</v>
      </c>
      <c r="R46" s="2820" t="s">
        <v>240</v>
      </c>
      <c r="S46" s="54"/>
      <c r="T46" s="54"/>
      <c r="U46" s="54"/>
      <c r="V46" s="54"/>
      <c r="W46" s="54"/>
      <c r="X46" s="54"/>
      <c r="Y46" s="54"/>
      <c r="Z46" s="54"/>
      <c r="AA46" s="54"/>
      <c r="AB46" s="54"/>
    </row>
    <row r="47" spans="1:28" s="54" customFormat="1" ht="24.75" customHeight="1" x14ac:dyDescent="0.2">
      <c r="A47" s="3300"/>
      <c r="B47" s="3103"/>
      <c r="C47" s="1801" t="s">
        <v>67</v>
      </c>
      <c r="D47" s="578">
        <f t="shared" ref="D47:F47" si="57">SUM(D39,D42,D43,D46)</f>
        <v>0</v>
      </c>
      <c r="E47" s="578">
        <f t="shared" si="57"/>
        <v>0</v>
      </c>
      <c r="F47" s="578">
        <f t="shared" si="57"/>
        <v>0</v>
      </c>
      <c r="G47" s="578">
        <v>0</v>
      </c>
      <c r="H47" s="578">
        <v>0</v>
      </c>
      <c r="I47" s="578">
        <v>0</v>
      </c>
      <c r="J47" s="578">
        <v>11</v>
      </c>
      <c r="K47" s="578">
        <v>3</v>
      </c>
      <c r="L47" s="578">
        <v>14</v>
      </c>
      <c r="M47" s="578">
        <f t="shared" ref="M47:M48" si="58">SUM(D47,G47,J47)</f>
        <v>11</v>
      </c>
      <c r="N47" s="578">
        <f t="shared" ref="N47:N48" si="59">SUM(E47,H47,K47)</f>
        <v>3</v>
      </c>
      <c r="O47" s="578">
        <f t="shared" ref="O47:O48" si="60">SUM(F47,I47,L47)</f>
        <v>14</v>
      </c>
      <c r="P47" s="2339" t="s">
        <v>148</v>
      </c>
      <c r="Q47" s="3321"/>
      <c r="R47" s="3321"/>
    </row>
    <row r="48" spans="1:28" s="54" customFormat="1" ht="24.75" customHeight="1" x14ac:dyDescent="0.2">
      <c r="A48" s="3300"/>
      <c r="B48" s="3119"/>
      <c r="C48" s="1801" t="s">
        <v>68</v>
      </c>
      <c r="D48" s="578">
        <f t="shared" ref="D48:E48" si="61">SUM(D40,D43,D44,D47)</f>
        <v>0</v>
      </c>
      <c r="E48" s="578">
        <f t="shared" si="61"/>
        <v>0</v>
      </c>
      <c r="F48" s="578">
        <v>0</v>
      </c>
      <c r="G48" s="578">
        <v>0</v>
      </c>
      <c r="H48" s="578">
        <v>0</v>
      </c>
      <c r="I48" s="578">
        <v>0</v>
      </c>
      <c r="J48" s="578">
        <v>3</v>
      </c>
      <c r="K48" s="578">
        <v>5</v>
      </c>
      <c r="L48" s="578">
        <v>8</v>
      </c>
      <c r="M48" s="578">
        <f t="shared" si="58"/>
        <v>3</v>
      </c>
      <c r="N48" s="578">
        <f t="shared" si="59"/>
        <v>5</v>
      </c>
      <c r="O48" s="578">
        <f t="shared" si="60"/>
        <v>8</v>
      </c>
      <c r="P48" s="2339" t="s">
        <v>149</v>
      </c>
      <c r="Q48" s="2821"/>
      <c r="R48" s="3321"/>
    </row>
    <row r="49" spans="1:29" s="64" customFormat="1" ht="24.75" customHeight="1" x14ac:dyDescent="0.2">
      <c r="A49" s="3300"/>
      <c r="B49" s="3105" t="s">
        <v>49</v>
      </c>
      <c r="C49" s="3105"/>
      <c r="D49" s="578">
        <f>SUM(D46:D48)</f>
        <v>0</v>
      </c>
      <c r="E49" s="578">
        <f t="shared" ref="E49:L49" si="62">SUM(E46:E48)</f>
        <v>0</v>
      </c>
      <c r="F49" s="578">
        <f t="shared" si="62"/>
        <v>0</v>
      </c>
      <c r="G49" s="578">
        <f t="shared" si="62"/>
        <v>4</v>
      </c>
      <c r="H49" s="578">
        <f t="shared" si="62"/>
        <v>15</v>
      </c>
      <c r="I49" s="578">
        <f t="shared" si="62"/>
        <v>19</v>
      </c>
      <c r="J49" s="578">
        <f t="shared" si="62"/>
        <v>14</v>
      </c>
      <c r="K49" s="578">
        <f t="shared" si="62"/>
        <v>8</v>
      </c>
      <c r="L49" s="578">
        <f t="shared" si="62"/>
        <v>22</v>
      </c>
      <c r="M49" s="578">
        <f t="shared" ref="M49:M58" si="63">SUM(D49,G49,J49)</f>
        <v>18</v>
      </c>
      <c r="N49" s="578">
        <f t="shared" ref="N49:O58" si="64">SUM(E49,H49,K49)</f>
        <v>23</v>
      </c>
      <c r="O49" s="578">
        <f t="shared" si="64"/>
        <v>41</v>
      </c>
      <c r="P49" s="2825" t="s">
        <v>139</v>
      </c>
      <c r="Q49" s="2825"/>
      <c r="R49" s="3321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3"/>
    </row>
    <row r="50" spans="1:29" s="62" customFormat="1" ht="24.75" customHeight="1" x14ac:dyDescent="0.2">
      <c r="A50" s="3301"/>
      <c r="B50" s="213" t="s">
        <v>63</v>
      </c>
      <c r="C50" s="213"/>
      <c r="D50" s="578">
        <f>SUM(D47:D49)</f>
        <v>0</v>
      </c>
      <c r="E50" s="578">
        <f t="shared" ref="E50" si="65">SUM(E47:E49)</f>
        <v>0</v>
      </c>
      <c r="F50" s="578">
        <v>0</v>
      </c>
      <c r="G50" s="578">
        <v>8</v>
      </c>
      <c r="H50" s="578">
        <v>8</v>
      </c>
      <c r="I50" s="578">
        <v>16</v>
      </c>
      <c r="J50" s="578">
        <v>0</v>
      </c>
      <c r="K50" s="578">
        <v>0</v>
      </c>
      <c r="L50" s="578">
        <v>0</v>
      </c>
      <c r="M50" s="578">
        <f t="shared" si="63"/>
        <v>8</v>
      </c>
      <c r="N50" s="578">
        <f t="shared" si="64"/>
        <v>8</v>
      </c>
      <c r="O50" s="578">
        <f t="shared" si="64"/>
        <v>16</v>
      </c>
      <c r="P50" s="2309"/>
      <c r="Q50" s="475" t="s">
        <v>144</v>
      </c>
      <c r="R50" s="2821"/>
    </row>
    <row r="51" spans="1:29" ht="24.75" customHeight="1" x14ac:dyDescent="0.2">
      <c r="A51" s="3105" t="s">
        <v>96</v>
      </c>
      <c r="B51" s="3105"/>
      <c r="C51" s="3105"/>
      <c r="D51" s="578">
        <f>SUM(D49:D50)</f>
        <v>0</v>
      </c>
      <c r="E51" s="578">
        <f t="shared" ref="E51:L51" si="66">SUM(E49:E50)</f>
        <v>0</v>
      </c>
      <c r="F51" s="578">
        <f t="shared" si="66"/>
        <v>0</v>
      </c>
      <c r="G51" s="578">
        <f t="shared" si="66"/>
        <v>12</v>
      </c>
      <c r="H51" s="578">
        <f t="shared" si="66"/>
        <v>23</v>
      </c>
      <c r="I51" s="578">
        <f t="shared" si="66"/>
        <v>35</v>
      </c>
      <c r="J51" s="578">
        <f t="shared" si="66"/>
        <v>14</v>
      </c>
      <c r="K51" s="578">
        <f t="shared" si="66"/>
        <v>8</v>
      </c>
      <c r="L51" s="578">
        <f t="shared" si="66"/>
        <v>22</v>
      </c>
      <c r="M51" s="578">
        <f t="shared" si="63"/>
        <v>26</v>
      </c>
      <c r="N51" s="578">
        <f t="shared" si="64"/>
        <v>31</v>
      </c>
      <c r="O51" s="578">
        <f t="shared" si="64"/>
        <v>57</v>
      </c>
      <c r="P51" s="2825" t="s">
        <v>136</v>
      </c>
      <c r="Q51" s="2825"/>
      <c r="R51" s="2825"/>
    </row>
    <row r="52" spans="1:29" ht="24.75" customHeight="1" x14ac:dyDescent="0.2">
      <c r="A52" s="3109" t="s">
        <v>210</v>
      </c>
      <c r="B52" s="3109"/>
      <c r="C52" s="213"/>
      <c r="D52" s="578">
        <f>SUM(D50:D51)</f>
        <v>0</v>
      </c>
      <c r="E52" s="578">
        <f t="shared" ref="E52" si="67">SUM(E50:E51)</f>
        <v>0</v>
      </c>
      <c r="F52" s="578">
        <v>0</v>
      </c>
      <c r="G52" s="578">
        <v>32</v>
      </c>
      <c r="H52" s="578">
        <v>8</v>
      </c>
      <c r="I52" s="578">
        <v>40</v>
      </c>
      <c r="J52" s="578">
        <v>12</v>
      </c>
      <c r="K52" s="578">
        <v>5</v>
      </c>
      <c r="L52" s="578">
        <v>17</v>
      </c>
      <c r="M52" s="578">
        <f t="shared" si="63"/>
        <v>44</v>
      </c>
      <c r="N52" s="578">
        <f t="shared" si="64"/>
        <v>13</v>
      </c>
      <c r="O52" s="578">
        <f t="shared" si="64"/>
        <v>57</v>
      </c>
      <c r="P52" s="3324" t="s">
        <v>228</v>
      </c>
      <c r="Q52" s="3324"/>
      <c r="R52" s="3324"/>
    </row>
    <row r="53" spans="1:29" ht="24.75" customHeight="1" x14ac:dyDescent="0.2">
      <c r="A53" s="3105" t="s">
        <v>43</v>
      </c>
      <c r="B53" s="213" t="s">
        <v>89</v>
      </c>
      <c r="C53" s="213"/>
      <c r="D53" s="578">
        <f t="shared" ref="D53:D54" si="68">SUM(D51:D52)</f>
        <v>0</v>
      </c>
      <c r="E53" s="578">
        <f t="shared" ref="E53:E54" si="69">SUM(E51:E52)</f>
        <v>0</v>
      </c>
      <c r="F53" s="578">
        <v>0</v>
      </c>
      <c r="G53" s="578">
        <v>16</v>
      </c>
      <c r="H53" s="578">
        <v>14</v>
      </c>
      <c r="I53" s="578">
        <v>30</v>
      </c>
      <c r="J53" s="578">
        <v>23</v>
      </c>
      <c r="K53" s="578">
        <v>6</v>
      </c>
      <c r="L53" s="578">
        <v>29</v>
      </c>
      <c r="M53" s="578">
        <f t="shared" si="63"/>
        <v>39</v>
      </c>
      <c r="N53" s="578">
        <f t="shared" si="64"/>
        <v>20</v>
      </c>
      <c r="O53" s="578">
        <f t="shared" si="64"/>
        <v>59</v>
      </c>
      <c r="P53" s="2339"/>
      <c r="Q53" s="2339" t="s">
        <v>157</v>
      </c>
      <c r="R53" s="2825" t="s">
        <v>130</v>
      </c>
    </row>
    <row r="54" spans="1:29" ht="24.75" customHeight="1" x14ac:dyDescent="0.2">
      <c r="A54" s="3105"/>
      <c r="B54" s="213" t="s">
        <v>213</v>
      </c>
      <c r="C54" s="213"/>
      <c r="D54" s="578">
        <f t="shared" si="68"/>
        <v>0</v>
      </c>
      <c r="E54" s="578">
        <f t="shared" si="69"/>
        <v>0</v>
      </c>
      <c r="F54" s="578">
        <v>0</v>
      </c>
      <c r="G54" s="578">
        <v>23</v>
      </c>
      <c r="H54" s="578">
        <v>16</v>
      </c>
      <c r="I54" s="578">
        <v>39</v>
      </c>
      <c r="J54" s="578">
        <v>24</v>
      </c>
      <c r="K54" s="578">
        <v>10</v>
      </c>
      <c r="L54" s="578">
        <v>34</v>
      </c>
      <c r="M54" s="578">
        <f t="shared" si="63"/>
        <v>47</v>
      </c>
      <c r="N54" s="578">
        <f t="shared" si="64"/>
        <v>26</v>
      </c>
      <c r="O54" s="578">
        <f t="shared" si="64"/>
        <v>73</v>
      </c>
      <c r="P54" s="2339"/>
      <c r="Q54" s="2339" t="s">
        <v>221</v>
      </c>
      <c r="R54" s="2825"/>
    </row>
    <row r="55" spans="1:29" ht="24.75" customHeight="1" x14ac:dyDescent="0.2">
      <c r="A55" s="3105" t="s">
        <v>96</v>
      </c>
      <c r="B55" s="3105"/>
      <c r="C55" s="3105"/>
      <c r="D55" s="578">
        <f>SUM(D53:D54)</f>
        <v>0</v>
      </c>
      <c r="E55" s="578">
        <f t="shared" ref="E55:E57" si="70">SUM(E53:E54)</f>
        <v>0</v>
      </c>
      <c r="F55" s="578">
        <f t="shared" ref="F55" si="71">SUM(F53:F54)</f>
        <v>0</v>
      </c>
      <c r="G55" s="578">
        <f t="shared" ref="G55:L55" si="72">SUM(G53:G54)</f>
        <v>39</v>
      </c>
      <c r="H55" s="578">
        <f t="shared" si="72"/>
        <v>30</v>
      </c>
      <c r="I55" s="578">
        <f t="shared" si="72"/>
        <v>69</v>
      </c>
      <c r="J55" s="578">
        <f t="shared" si="72"/>
        <v>47</v>
      </c>
      <c r="K55" s="578">
        <f t="shared" si="72"/>
        <v>16</v>
      </c>
      <c r="L55" s="578">
        <f t="shared" si="72"/>
        <v>63</v>
      </c>
      <c r="M55" s="578">
        <f t="shared" si="63"/>
        <v>86</v>
      </c>
      <c r="N55" s="578">
        <f t="shared" si="64"/>
        <v>46</v>
      </c>
      <c r="O55" s="578">
        <f t="shared" si="64"/>
        <v>132</v>
      </c>
      <c r="P55" s="2825" t="s">
        <v>136</v>
      </c>
      <c r="Q55" s="2825"/>
      <c r="R55" s="2825"/>
    </row>
    <row r="56" spans="1:29" ht="24.75" customHeight="1" x14ac:dyDescent="0.2">
      <c r="A56" s="3105" t="s">
        <v>44</v>
      </c>
      <c r="B56" s="2215" t="s">
        <v>241</v>
      </c>
      <c r="C56" s="2215" t="s">
        <v>242</v>
      </c>
      <c r="D56" s="578">
        <f t="shared" ref="D56:D57" si="73">SUM(D54:D55)</f>
        <v>0</v>
      </c>
      <c r="E56" s="578">
        <f t="shared" si="70"/>
        <v>0</v>
      </c>
      <c r="F56" s="578">
        <v>0</v>
      </c>
      <c r="G56" s="578">
        <v>27</v>
      </c>
      <c r="H56" s="578">
        <v>18</v>
      </c>
      <c r="I56" s="578">
        <v>45</v>
      </c>
      <c r="J56" s="578">
        <v>0</v>
      </c>
      <c r="K56" s="578">
        <v>0</v>
      </c>
      <c r="L56" s="578">
        <v>0</v>
      </c>
      <c r="M56" s="578">
        <f t="shared" si="63"/>
        <v>27</v>
      </c>
      <c r="N56" s="578">
        <f t="shared" si="64"/>
        <v>18</v>
      </c>
      <c r="O56" s="578">
        <f t="shared" si="64"/>
        <v>45</v>
      </c>
      <c r="P56" s="2340" t="s">
        <v>243</v>
      </c>
      <c r="Q56" s="2340" t="s">
        <v>244</v>
      </c>
      <c r="R56" s="2825" t="s">
        <v>150</v>
      </c>
    </row>
    <row r="57" spans="1:29" ht="33.75" customHeight="1" x14ac:dyDescent="0.2">
      <c r="A57" s="3105"/>
      <c r="B57" s="2215" t="s">
        <v>220</v>
      </c>
      <c r="C57" s="2215" t="s">
        <v>245</v>
      </c>
      <c r="D57" s="578">
        <f t="shared" si="73"/>
        <v>0</v>
      </c>
      <c r="E57" s="578">
        <f t="shared" si="70"/>
        <v>0</v>
      </c>
      <c r="F57" s="578">
        <v>0</v>
      </c>
      <c r="G57" s="578">
        <v>13</v>
      </c>
      <c r="H57" s="578">
        <v>17</v>
      </c>
      <c r="I57" s="578">
        <v>30</v>
      </c>
      <c r="J57" s="578">
        <v>0</v>
      </c>
      <c r="K57" s="578">
        <v>0</v>
      </c>
      <c r="L57" s="578">
        <v>0</v>
      </c>
      <c r="M57" s="578">
        <f t="shared" si="63"/>
        <v>13</v>
      </c>
      <c r="N57" s="578">
        <f t="shared" si="64"/>
        <v>17</v>
      </c>
      <c r="O57" s="578">
        <f t="shared" si="64"/>
        <v>30</v>
      </c>
      <c r="P57" s="2340" t="s">
        <v>246</v>
      </c>
      <c r="Q57" s="2340" t="s">
        <v>151</v>
      </c>
      <c r="R57" s="2825"/>
    </row>
    <row r="58" spans="1:29" ht="29.25" customHeight="1" thickBot="1" x14ac:dyDescent="0.25">
      <c r="A58" s="3137" t="s">
        <v>96</v>
      </c>
      <c r="B58" s="3137"/>
      <c r="C58" s="3137"/>
      <c r="D58" s="1706">
        <f>SUM(D56:D57)</f>
        <v>0</v>
      </c>
      <c r="E58" s="1706">
        <f t="shared" ref="E58" si="74">SUM(E56:E57)</f>
        <v>0</v>
      </c>
      <c r="F58" s="1706">
        <f t="shared" ref="F58" si="75">SUM(F56:F57)</f>
        <v>0</v>
      </c>
      <c r="G58" s="1706">
        <f t="shared" ref="G58:L58" si="76">SUM(G56:G57)</f>
        <v>40</v>
      </c>
      <c r="H58" s="1706">
        <f t="shared" si="76"/>
        <v>35</v>
      </c>
      <c r="I58" s="1706">
        <f t="shared" si="76"/>
        <v>75</v>
      </c>
      <c r="J58" s="1706">
        <f t="shared" si="76"/>
        <v>0</v>
      </c>
      <c r="K58" s="1706">
        <f t="shared" si="76"/>
        <v>0</v>
      </c>
      <c r="L58" s="1706">
        <f t="shared" si="76"/>
        <v>0</v>
      </c>
      <c r="M58" s="1675">
        <f t="shared" si="63"/>
        <v>40</v>
      </c>
      <c r="N58" s="1675">
        <f t="shared" si="64"/>
        <v>35</v>
      </c>
      <c r="O58" s="1675">
        <f t="shared" si="64"/>
        <v>75</v>
      </c>
      <c r="P58" s="3326" t="s">
        <v>136</v>
      </c>
      <c r="Q58" s="3326"/>
      <c r="R58" s="3326"/>
    </row>
    <row r="59" spans="1:29" ht="24.75" customHeight="1" thickBot="1" x14ac:dyDescent="0.25">
      <c r="A59" s="3198" t="s">
        <v>45</v>
      </c>
      <c r="B59" s="3198"/>
      <c r="C59" s="3198"/>
      <c r="D59" s="1818">
        <f t="shared" ref="D59:O59" si="77">SUM(D12,D15,D19,D23,D29,D45,D51,D52,D55,D58)</f>
        <v>16</v>
      </c>
      <c r="E59" s="1818">
        <f t="shared" si="77"/>
        <v>18</v>
      </c>
      <c r="F59" s="1818">
        <f t="shared" si="77"/>
        <v>34</v>
      </c>
      <c r="G59" s="1818">
        <f t="shared" si="77"/>
        <v>334</v>
      </c>
      <c r="H59" s="1818">
        <f t="shared" si="77"/>
        <v>318</v>
      </c>
      <c r="I59" s="1818">
        <f t="shared" si="77"/>
        <v>652</v>
      </c>
      <c r="J59" s="1818">
        <f t="shared" si="77"/>
        <v>121</v>
      </c>
      <c r="K59" s="1818">
        <f t="shared" si="77"/>
        <v>47</v>
      </c>
      <c r="L59" s="1818">
        <f t="shared" si="77"/>
        <v>168</v>
      </c>
      <c r="M59" s="1818">
        <f t="shared" si="77"/>
        <v>471</v>
      </c>
      <c r="N59" s="1818">
        <f t="shared" si="77"/>
        <v>383</v>
      </c>
      <c r="O59" s="1818">
        <f t="shared" si="77"/>
        <v>854</v>
      </c>
      <c r="P59" s="3325" t="s">
        <v>153</v>
      </c>
      <c r="Q59" s="3325"/>
      <c r="R59" s="3325"/>
    </row>
    <row r="60" spans="1:29" ht="28.5" customHeight="1" thickTop="1" x14ac:dyDescent="0.2">
      <c r="M60" s="52"/>
      <c r="N60" s="52"/>
      <c r="O60" s="52"/>
    </row>
    <row r="61" spans="1:29" ht="12.75" customHeight="1" x14ac:dyDescent="0.2">
      <c r="M61" s="52"/>
      <c r="N61" s="52"/>
      <c r="O61" s="52"/>
    </row>
    <row r="62" spans="1:29" ht="12.75" customHeight="1" x14ac:dyDescent="0.2">
      <c r="M62" s="52"/>
      <c r="N62" s="52"/>
      <c r="O62" s="52"/>
    </row>
    <row r="63" spans="1:29" ht="12.75" customHeight="1" x14ac:dyDescent="0.2"/>
    <row r="64" spans="1:29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</sheetData>
  <mergeCells count="96">
    <mergeCell ref="B44:C44"/>
    <mergeCell ref="Q42:Q43"/>
    <mergeCell ref="P44:Q44"/>
    <mergeCell ref="B37:C37"/>
    <mergeCell ref="P37:Q37"/>
    <mergeCell ref="B40:C40"/>
    <mergeCell ref="P40:Q40"/>
    <mergeCell ref="B42:B43"/>
    <mergeCell ref="A52:B52"/>
    <mergeCell ref="P52:R52"/>
    <mergeCell ref="A53:A54"/>
    <mergeCell ref="R53:R54"/>
    <mergeCell ref="A59:C59"/>
    <mergeCell ref="P59:R59"/>
    <mergeCell ref="A55:C55"/>
    <mergeCell ref="P55:R55"/>
    <mergeCell ref="A56:A57"/>
    <mergeCell ref="R56:R57"/>
    <mergeCell ref="A58:C58"/>
    <mergeCell ref="P58:R58"/>
    <mergeCell ref="R31:R34"/>
    <mergeCell ref="D32:F32"/>
    <mergeCell ref="A51:C51"/>
    <mergeCell ref="P51:R51"/>
    <mergeCell ref="B46:B48"/>
    <mergeCell ref="Q46:Q48"/>
    <mergeCell ref="A46:A50"/>
    <mergeCell ref="R46:R50"/>
    <mergeCell ref="B49:C49"/>
    <mergeCell ref="P49:Q49"/>
    <mergeCell ref="A45:C45"/>
    <mergeCell ref="P45:R45"/>
    <mergeCell ref="A35:A44"/>
    <mergeCell ref="B35:B36"/>
    <mergeCell ref="Q35:Q36"/>
    <mergeCell ref="R35:R44"/>
    <mergeCell ref="R20:R22"/>
    <mergeCell ref="A23:C23"/>
    <mergeCell ref="P23:R23"/>
    <mergeCell ref="A24:A27"/>
    <mergeCell ref="R24:R28"/>
    <mergeCell ref="A29:C29"/>
    <mergeCell ref="P29:R29"/>
    <mergeCell ref="G31:I31"/>
    <mergeCell ref="J31:L31"/>
    <mergeCell ref="M31:O31"/>
    <mergeCell ref="P31:P34"/>
    <mergeCell ref="Q31:Q34"/>
    <mergeCell ref="A30:B30"/>
    <mergeCell ref="A31:A34"/>
    <mergeCell ref="B31:B34"/>
    <mergeCell ref="C31:C34"/>
    <mergeCell ref="D31:F31"/>
    <mergeCell ref="M32:O32"/>
    <mergeCell ref="G32:I32"/>
    <mergeCell ref="J32:L32"/>
    <mergeCell ref="P30:R30"/>
    <mergeCell ref="J5:L5"/>
    <mergeCell ref="M5:O5"/>
    <mergeCell ref="A20:A22"/>
    <mergeCell ref="A19:C19"/>
    <mergeCell ref="A16:A18"/>
    <mergeCell ref="B16:B17"/>
    <mergeCell ref="B18:C18"/>
    <mergeCell ref="A12:C12"/>
    <mergeCell ref="B9:B10"/>
    <mergeCell ref="A8:A11"/>
    <mergeCell ref="B11:C11"/>
    <mergeCell ref="A13:A14"/>
    <mergeCell ref="A15:C15"/>
    <mergeCell ref="M4:O4"/>
    <mergeCell ref="P4:P7"/>
    <mergeCell ref="Q4:Q7"/>
    <mergeCell ref="A1:R1"/>
    <mergeCell ref="A2:R2"/>
    <mergeCell ref="A3:B3"/>
    <mergeCell ref="Q3:R3"/>
    <mergeCell ref="A4:A7"/>
    <mergeCell ref="B4:B7"/>
    <mergeCell ref="C4:C7"/>
    <mergeCell ref="D4:F4"/>
    <mergeCell ref="G4:I4"/>
    <mergeCell ref="J4:L4"/>
    <mergeCell ref="R4:R7"/>
    <mergeCell ref="D5:F5"/>
    <mergeCell ref="G5:I5"/>
    <mergeCell ref="R16:R18"/>
    <mergeCell ref="Q16:Q17"/>
    <mergeCell ref="P18:Q18"/>
    <mergeCell ref="P19:R19"/>
    <mergeCell ref="P12:R12"/>
    <mergeCell ref="Q9:Q10"/>
    <mergeCell ref="R8:R11"/>
    <mergeCell ref="P11:Q11"/>
    <mergeCell ref="R13:R14"/>
    <mergeCell ref="P15:R1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259" orientation="landscape" useFirstPageNumber="1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7:M17"/>
  <sheetViews>
    <sheetView rightToLeft="1" view="pageBreakPreview" zoomScaleSheetLayoutView="100" workbookViewId="0">
      <selection activeCell="P25" sqref="P25"/>
    </sheetView>
  </sheetViews>
  <sheetFormatPr defaultRowHeight="12.75" x14ac:dyDescent="0.2"/>
  <sheetData>
    <row r="17" spans="1:13" ht="60" x14ac:dyDescent="0.8">
      <c r="A17" s="2486" t="s">
        <v>2074</v>
      </c>
      <c r="B17" s="2486"/>
      <c r="C17" s="2486"/>
      <c r="D17" s="2486"/>
      <c r="E17" s="2486"/>
      <c r="F17" s="2486"/>
      <c r="G17" s="2486"/>
      <c r="H17" s="2486"/>
      <c r="I17" s="2486"/>
      <c r="J17" s="2486"/>
      <c r="K17" s="2486"/>
      <c r="L17" s="2486"/>
      <c r="M17" s="248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N20"/>
  <sheetViews>
    <sheetView rightToLeft="1" view="pageBreakPreview" zoomScale="85" zoomScaleNormal="75" zoomScaleSheetLayoutView="85" workbookViewId="0">
      <selection activeCell="F14" sqref="F14"/>
    </sheetView>
  </sheetViews>
  <sheetFormatPr defaultColWidth="10.28515625" defaultRowHeight="12.75" x14ac:dyDescent="0.2"/>
  <cols>
    <col min="1" max="1" width="30.42578125" style="38" customWidth="1"/>
    <col min="2" max="2" width="7.140625" style="38" customWidth="1"/>
    <col min="3" max="3" width="8.5703125" style="38" customWidth="1"/>
    <col min="4" max="4" width="7.7109375" style="38" customWidth="1"/>
    <col min="5" max="5" width="9.28515625" style="38" customWidth="1"/>
    <col min="6" max="6" width="10.7109375" style="38" customWidth="1"/>
    <col min="7" max="8" width="9.28515625" style="38" customWidth="1"/>
    <col min="9" max="9" width="11.5703125" style="38" customWidth="1"/>
    <col min="10" max="11" width="9.28515625" style="38" customWidth="1"/>
    <col min="12" max="12" width="10.7109375" style="38" customWidth="1"/>
    <col min="13" max="13" width="9.28515625" style="38" customWidth="1"/>
    <col min="14" max="14" width="43.42578125" style="38" customWidth="1"/>
    <col min="15" max="16384" width="10.28515625" style="38"/>
  </cols>
  <sheetData>
    <row r="1" spans="1:14" ht="27.75" customHeight="1" x14ac:dyDescent="0.2">
      <c r="A1" s="3188" t="s">
        <v>2388</v>
      </c>
      <c r="B1" s="3188"/>
      <c r="C1" s="3188"/>
      <c r="D1" s="3188"/>
      <c r="E1" s="3188"/>
      <c r="F1" s="3188"/>
      <c r="G1" s="3188"/>
      <c r="H1" s="3188"/>
      <c r="I1" s="3188"/>
      <c r="J1" s="3188"/>
      <c r="K1" s="3188"/>
      <c r="L1" s="3188"/>
      <c r="M1" s="3188"/>
      <c r="N1" s="3188"/>
    </row>
    <row r="2" spans="1:14" ht="27.75" customHeight="1" x14ac:dyDescent="0.2">
      <c r="A2" s="3330" t="s">
        <v>2389</v>
      </c>
      <c r="B2" s="3330"/>
      <c r="C2" s="3330"/>
      <c r="D2" s="3330"/>
      <c r="E2" s="3330"/>
      <c r="F2" s="3330"/>
      <c r="G2" s="3330"/>
      <c r="H2" s="3330"/>
      <c r="I2" s="3330"/>
      <c r="J2" s="3330"/>
      <c r="K2" s="3330"/>
      <c r="L2" s="3330"/>
      <c r="M2" s="3330"/>
      <c r="N2" s="3330"/>
    </row>
    <row r="3" spans="1:14" ht="27.75" customHeight="1" thickBot="1" x14ac:dyDescent="0.25">
      <c r="A3" s="3331" t="s">
        <v>2902</v>
      </c>
      <c r="B3" s="3331"/>
      <c r="C3" s="3331"/>
      <c r="D3" s="3331"/>
      <c r="E3" s="3331"/>
      <c r="F3" s="3331"/>
      <c r="G3" s="3331"/>
      <c r="H3" s="3331"/>
      <c r="I3" s="3331"/>
      <c r="J3" s="3331"/>
      <c r="K3" s="3331"/>
      <c r="L3" s="3331"/>
      <c r="M3" s="3331"/>
      <c r="N3" s="77" t="s">
        <v>247</v>
      </c>
    </row>
    <row r="4" spans="1:14" ht="27.75" customHeight="1" thickTop="1" x14ac:dyDescent="0.2">
      <c r="A4" s="2898" t="s">
        <v>35</v>
      </c>
      <c r="B4" s="2898" t="s">
        <v>36</v>
      </c>
      <c r="C4" s="2898"/>
      <c r="D4" s="2898"/>
      <c r="E4" s="2898" t="s">
        <v>2</v>
      </c>
      <c r="F4" s="2898"/>
      <c r="G4" s="2898"/>
      <c r="H4" s="2898" t="s">
        <v>3</v>
      </c>
      <c r="I4" s="2898"/>
      <c r="J4" s="2898"/>
      <c r="K4" s="2898" t="s">
        <v>29</v>
      </c>
      <c r="L4" s="2898"/>
      <c r="M4" s="2898"/>
      <c r="N4" s="2898" t="s">
        <v>102</v>
      </c>
    </row>
    <row r="5" spans="1:14" s="33" customFormat="1" ht="23.25" customHeight="1" x14ac:dyDescent="0.25">
      <c r="A5" s="2762"/>
      <c r="B5" s="3160" t="s">
        <v>98</v>
      </c>
      <c r="C5" s="3160"/>
      <c r="D5" s="3160"/>
      <c r="E5" s="3160" t="s">
        <v>99</v>
      </c>
      <c r="F5" s="3160"/>
      <c r="G5" s="3160"/>
      <c r="H5" s="3160" t="s">
        <v>100</v>
      </c>
      <c r="I5" s="3160"/>
      <c r="J5" s="3160"/>
      <c r="K5" s="3160" t="s">
        <v>101</v>
      </c>
      <c r="L5" s="3160"/>
      <c r="M5" s="3160"/>
      <c r="N5" s="2762"/>
    </row>
    <row r="6" spans="1:14" ht="24.75" customHeight="1" x14ac:dyDescent="0.2">
      <c r="A6" s="2762"/>
      <c r="B6" s="22" t="s">
        <v>187</v>
      </c>
      <c r="C6" s="22" t="s">
        <v>211</v>
      </c>
      <c r="D6" s="22" t="s">
        <v>204</v>
      </c>
      <c r="E6" s="22" t="s">
        <v>187</v>
      </c>
      <c r="F6" s="22" t="s">
        <v>211</v>
      </c>
      <c r="G6" s="22" t="s">
        <v>204</v>
      </c>
      <c r="H6" s="22" t="s">
        <v>187</v>
      </c>
      <c r="I6" s="22" t="s">
        <v>211</v>
      </c>
      <c r="J6" s="22" t="s">
        <v>204</v>
      </c>
      <c r="K6" s="22" t="s">
        <v>187</v>
      </c>
      <c r="L6" s="22" t="s">
        <v>211</v>
      </c>
      <c r="M6" s="22" t="s">
        <v>204</v>
      </c>
      <c r="N6" s="2762"/>
    </row>
    <row r="7" spans="1:14" ht="24.75" customHeight="1" thickBot="1" x14ac:dyDescent="0.25">
      <c r="A7" s="2899"/>
      <c r="B7" s="23" t="s">
        <v>188</v>
      </c>
      <c r="C7" s="23" t="s">
        <v>189</v>
      </c>
      <c r="D7" s="23" t="s">
        <v>190</v>
      </c>
      <c r="E7" s="23" t="s">
        <v>188</v>
      </c>
      <c r="F7" s="23" t="s">
        <v>189</v>
      </c>
      <c r="G7" s="23" t="s">
        <v>190</v>
      </c>
      <c r="H7" s="23" t="s">
        <v>188</v>
      </c>
      <c r="I7" s="23" t="s">
        <v>189</v>
      </c>
      <c r="J7" s="23" t="s">
        <v>190</v>
      </c>
      <c r="K7" s="23" t="s">
        <v>188</v>
      </c>
      <c r="L7" s="23" t="s">
        <v>189</v>
      </c>
      <c r="M7" s="23" t="s">
        <v>190</v>
      </c>
      <c r="N7" s="2899"/>
    </row>
    <row r="8" spans="1:14" ht="24.75" customHeight="1" x14ac:dyDescent="0.2">
      <c r="A8" s="25" t="s">
        <v>54</v>
      </c>
      <c r="B8" s="1892">
        <v>4</v>
      </c>
      <c r="C8" s="1892">
        <v>3</v>
      </c>
      <c r="D8" s="1892">
        <v>7</v>
      </c>
      <c r="E8" s="1892">
        <v>6</v>
      </c>
      <c r="F8" s="1892">
        <v>5</v>
      </c>
      <c r="G8" s="1892">
        <v>11</v>
      </c>
      <c r="H8" s="1892">
        <v>0</v>
      </c>
      <c r="I8" s="1892">
        <v>0</v>
      </c>
      <c r="J8" s="1892">
        <v>0</v>
      </c>
      <c r="K8" s="1892">
        <f t="shared" ref="K8:M17" si="0">SUM(B8,E8,H8)</f>
        <v>10</v>
      </c>
      <c r="L8" s="1892">
        <f t="shared" si="0"/>
        <v>8</v>
      </c>
      <c r="M8" s="1892">
        <f t="shared" si="0"/>
        <v>18</v>
      </c>
      <c r="N8" s="70" t="s">
        <v>104</v>
      </c>
    </row>
    <row r="9" spans="1:14" s="37" customFormat="1" ht="30" customHeight="1" x14ac:dyDescent="0.2">
      <c r="A9" s="190" t="s">
        <v>46</v>
      </c>
      <c r="B9" s="578">
        <v>0</v>
      </c>
      <c r="C9" s="578">
        <v>0</v>
      </c>
      <c r="D9" s="578">
        <v>0</v>
      </c>
      <c r="E9" s="578">
        <v>27</v>
      </c>
      <c r="F9" s="578">
        <v>35</v>
      </c>
      <c r="G9" s="578">
        <v>62</v>
      </c>
      <c r="H9" s="578">
        <v>4</v>
      </c>
      <c r="I9" s="578">
        <v>12</v>
      </c>
      <c r="J9" s="578">
        <v>16</v>
      </c>
      <c r="K9" s="1892">
        <f t="shared" ref="K9" si="1">SUM(B9,E9,H9)</f>
        <v>31</v>
      </c>
      <c r="L9" s="1892">
        <f t="shared" ref="L9" si="2">SUM(C9,F9,I9)</f>
        <v>47</v>
      </c>
      <c r="M9" s="1892">
        <f t="shared" ref="M9" si="3">SUM(D9,G9,J9)</f>
        <v>78</v>
      </c>
      <c r="N9" s="70" t="s">
        <v>131</v>
      </c>
    </row>
    <row r="10" spans="1:14" s="37" customFormat="1" ht="43.5" customHeight="1" x14ac:dyDescent="0.2">
      <c r="A10" s="190" t="s">
        <v>250</v>
      </c>
      <c r="B10" s="578">
        <v>0</v>
      </c>
      <c r="C10" s="578">
        <v>0</v>
      </c>
      <c r="D10" s="578">
        <v>0</v>
      </c>
      <c r="E10" s="578">
        <v>0</v>
      </c>
      <c r="F10" s="578">
        <v>5</v>
      </c>
      <c r="G10" s="578">
        <v>5</v>
      </c>
      <c r="H10" s="578">
        <v>0</v>
      </c>
      <c r="I10" s="578">
        <v>0</v>
      </c>
      <c r="J10" s="578">
        <v>0</v>
      </c>
      <c r="K10" s="1892">
        <f t="shared" si="0"/>
        <v>0</v>
      </c>
      <c r="L10" s="1892">
        <f t="shared" si="0"/>
        <v>5</v>
      </c>
      <c r="M10" s="1892">
        <f t="shared" si="0"/>
        <v>5</v>
      </c>
      <c r="N10" s="70" t="s">
        <v>251</v>
      </c>
    </row>
    <row r="11" spans="1:14" s="37" customFormat="1" ht="33" customHeight="1" x14ac:dyDescent="0.2">
      <c r="A11" s="35" t="s">
        <v>41</v>
      </c>
      <c r="B11" s="578">
        <v>9</v>
      </c>
      <c r="C11" s="578">
        <v>1</v>
      </c>
      <c r="D11" s="578">
        <v>10</v>
      </c>
      <c r="E11" s="578">
        <v>0</v>
      </c>
      <c r="F11" s="578">
        <v>0</v>
      </c>
      <c r="G11" s="578">
        <v>0</v>
      </c>
      <c r="H11" s="578">
        <v>0</v>
      </c>
      <c r="I11" s="578">
        <v>0</v>
      </c>
      <c r="J11" s="578">
        <v>0</v>
      </c>
      <c r="K11" s="1892">
        <f t="shared" ref="K11" si="4">SUM(B11,E11,H11)</f>
        <v>9</v>
      </c>
      <c r="L11" s="1892">
        <f t="shared" ref="L11" si="5">SUM(C11,F11,I11)</f>
        <v>1</v>
      </c>
      <c r="M11" s="1892">
        <f t="shared" ref="M11" si="6">SUM(D11,G11,J11)</f>
        <v>10</v>
      </c>
      <c r="N11" s="1055" t="s">
        <v>166</v>
      </c>
    </row>
    <row r="12" spans="1:14" s="37" customFormat="1" ht="30" customHeight="1" x14ac:dyDescent="0.2">
      <c r="A12" s="1147" t="s">
        <v>223</v>
      </c>
      <c r="B12" s="578">
        <v>0</v>
      </c>
      <c r="C12" s="578">
        <v>0</v>
      </c>
      <c r="D12" s="578">
        <v>0</v>
      </c>
      <c r="E12" s="578">
        <v>31</v>
      </c>
      <c r="F12" s="578">
        <v>36</v>
      </c>
      <c r="G12" s="578">
        <v>67</v>
      </c>
      <c r="H12" s="578">
        <v>2</v>
      </c>
      <c r="I12" s="578">
        <v>9</v>
      </c>
      <c r="J12" s="578">
        <v>11</v>
      </c>
      <c r="K12" s="1892">
        <f t="shared" si="0"/>
        <v>33</v>
      </c>
      <c r="L12" s="1892">
        <f t="shared" si="0"/>
        <v>45</v>
      </c>
      <c r="M12" s="1892">
        <f t="shared" si="0"/>
        <v>78</v>
      </c>
      <c r="N12" s="1055" t="s">
        <v>224</v>
      </c>
    </row>
    <row r="13" spans="1:14" s="37" customFormat="1" ht="30" customHeight="1" x14ac:dyDescent="0.2">
      <c r="A13" s="35" t="s">
        <v>225</v>
      </c>
      <c r="B13" s="578">
        <v>0</v>
      </c>
      <c r="C13" s="578">
        <v>0</v>
      </c>
      <c r="D13" s="578">
        <v>0</v>
      </c>
      <c r="E13" s="578">
        <v>17</v>
      </c>
      <c r="F13" s="578">
        <v>27</v>
      </c>
      <c r="G13" s="578">
        <v>44</v>
      </c>
      <c r="H13" s="578">
        <v>1</v>
      </c>
      <c r="I13" s="578">
        <v>3</v>
      </c>
      <c r="J13" s="578">
        <v>4</v>
      </c>
      <c r="K13" s="1892">
        <f t="shared" si="0"/>
        <v>18</v>
      </c>
      <c r="L13" s="1892">
        <f t="shared" si="0"/>
        <v>30</v>
      </c>
      <c r="M13" s="1892">
        <f t="shared" si="0"/>
        <v>48</v>
      </c>
      <c r="N13" s="70" t="s">
        <v>226</v>
      </c>
    </row>
    <row r="14" spans="1:14" s="37" customFormat="1" ht="30" customHeight="1" x14ac:dyDescent="0.2">
      <c r="A14" s="25" t="s">
        <v>217</v>
      </c>
      <c r="B14" s="578">
        <v>0</v>
      </c>
      <c r="C14" s="578">
        <v>0</v>
      </c>
      <c r="D14" s="578">
        <v>0</v>
      </c>
      <c r="E14" s="578">
        <v>22</v>
      </c>
      <c r="F14" s="578">
        <v>27</v>
      </c>
      <c r="G14" s="578">
        <v>49</v>
      </c>
      <c r="H14" s="578">
        <v>6</v>
      </c>
      <c r="I14" s="578">
        <v>20</v>
      </c>
      <c r="J14" s="578">
        <v>26</v>
      </c>
      <c r="K14" s="1892">
        <f t="shared" si="0"/>
        <v>28</v>
      </c>
      <c r="L14" s="1892">
        <f t="shared" si="0"/>
        <v>47</v>
      </c>
      <c r="M14" s="1892">
        <f t="shared" si="0"/>
        <v>75</v>
      </c>
      <c r="N14" s="1146" t="s">
        <v>623</v>
      </c>
    </row>
    <row r="15" spans="1:14" s="37" customFormat="1" ht="30" customHeight="1" x14ac:dyDescent="0.2">
      <c r="A15" s="25" t="s">
        <v>43</v>
      </c>
      <c r="B15" s="578">
        <v>0</v>
      </c>
      <c r="C15" s="578">
        <v>0</v>
      </c>
      <c r="D15" s="578">
        <v>0</v>
      </c>
      <c r="E15" s="578">
        <v>9</v>
      </c>
      <c r="F15" s="578">
        <v>11</v>
      </c>
      <c r="G15" s="578">
        <v>20</v>
      </c>
      <c r="H15" s="578">
        <v>0</v>
      </c>
      <c r="I15" s="578">
        <v>0</v>
      </c>
      <c r="J15" s="578">
        <v>0</v>
      </c>
      <c r="K15" s="1892">
        <f t="shared" si="0"/>
        <v>9</v>
      </c>
      <c r="L15" s="1892">
        <f t="shared" si="0"/>
        <v>11</v>
      </c>
      <c r="M15" s="1892">
        <f t="shared" si="0"/>
        <v>20</v>
      </c>
      <c r="N15" s="70" t="s">
        <v>130</v>
      </c>
    </row>
    <row r="16" spans="1:14" s="37" customFormat="1" ht="30" customHeight="1" thickBot="1" x14ac:dyDescent="0.25">
      <c r="A16" s="19" t="s">
        <v>227</v>
      </c>
      <c r="B16" s="1791">
        <v>0</v>
      </c>
      <c r="C16" s="1791">
        <v>0</v>
      </c>
      <c r="D16" s="1791">
        <v>0</v>
      </c>
      <c r="E16" s="1791">
        <v>14</v>
      </c>
      <c r="F16" s="1791">
        <v>9</v>
      </c>
      <c r="G16" s="1675">
        <v>23</v>
      </c>
      <c r="H16" s="1791">
        <v>4</v>
      </c>
      <c r="I16" s="1791">
        <v>1</v>
      </c>
      <c r="J16" s="1675">
        <v>5</v>
      </c>
      <c r="K16" s="34">
        <f t="shared" si="0"/>
        <v>18</v>
      </c>
      <c r="L16" s="34">
        <f t="shared" si="0"/>
        <v>10</v>
      </c>
      <c r="M16" s="34">
        <f t="shared" si="0"/>
        <v>28</v>
      </c>
      <c r="N16" s="71" t="s">
        <v>228</v>
      </c>
    </row>
    <row r="17" spans="1:14" s="37" customFormat="1" ht="30" customHeight="1" thickBot="1" x14ac:dyDescent="0.25">
      <c r="A17" s="103" t="s">
        <v>91</v>
      </c>
      <c r="B17" s="1818">
        <f t="shared" ref="B17:J17" si="7">SUM(B8:B16)</f>
        <v>13</v>
      </c>
      <c r="C17" s="1818">
        <f t="shared" si="7"/>
        <v>4</v>
      </c>
      <c r="D17" s="1818">
        <f t="shared" si="7"/>
        <v>17</v>
      </c>
      <c r="E17" s="1818">
        <f t="shared" si="7"/>
        <v>126</v>
      </c>
      <c r="F17" s="1818">
        <f t="shared" si="7"/>
        <v>155</v>
      </c>
      <c r="G17" s="1818">
        <f t="shared" si="7"/>
        <v>281</v>
      </c>
      <c r="H17" s="1818">
        <f t="shared" si="7"/>
        <v>17</v>
      </c>
      <c r="I17" s="1818">
        <f t="shared" si="7"/>
        <v>45</v>
      </c>
      <c r="J17" s="1818">
        <f t="shared" si="7"/>
        <v>62</v>
      </c>
      <c r="K17" s="1913">
        <f t="shared" si="0"/>
        <v>156</v>
      </c>
      <c r="L17" s="1913">
        <f t="shared" si="0"/>
        <v>204</v>
      </c>
      <c r="M17" s="1913">
        <f t="shared" si="0"/>
        <v>360</v>
      </c>
      <c r="N17" s="195" t="s">
        <v>153</v>
      </c>
    </row>
    <row r="18" spans="1:14" ht="24.75" customHeight="1" thickTop="1" x14ac:dyDescent="0.2"/>
    <row r="19" spans="1:14" ht="24.75" customHeight="1" x14ac:dyDescent="0.2"/>
    <row r="20" spans="1:14" ht="24.75" customHeight="1" x14ac:dyDescent="0.2">
      <c r="A20" s="3329"/>
      <c r="B20" s="3329"/>
      <c r="C20" s="3329"/>
      <c r="D20" s="3329"/>
      <c r="E20" s="3329"/>
      <c r="F20" s="3329"/>
      <c r="G20" s="3329"/>
      <c r="H20" s="3329"/>
      <c r="I20" s="3329"/>
      <c r="J20" s="3329"/>
      <c r="K20" s="3329"/>
      <c r="L20" s="3329"/>
      <c r="M20" s="3329"/>
    </row>
  </sheetData>
  <mergeCells count="14">
    <mergeCell ref="E5:G5"/>
    <mergeCell ref="H5:J5"/>
    <mergeCell ref="K5:M5"/>
    <mergeCell ref="A20:M20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263" orientation="landscape" useFirstPageNumber="1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U269"/>
  <sheetViews>
    <sheetView rightToLeft="1" view="pageBreakPreview" topLeftCell="A19" zoomScale="80" zoomScaleNormal="75" zoomScaleSheetLayoutView="80" workbookViewId="0">
      <selection activeCell="F14" sqref="F14"/>
    </sheetView>
  </sheetViews>
  <sheetFormatPr defaultColWidth="10.28515625" defaultRowHeight="12.75" x14ac:dyDescent="0.2"/>
  <cols>
    <col min="1" max="1" width="17.85546875" style="40" customWidth="1"/>
    <col min="2" max="2" width="15.28515625" style="40" customWidth="1"/>
    <col min="3" max="3" width="14.42578125" style="40" customWidth="1"/>
    <col min="4" max="4" width="5.28515625" style="40" customWidth="1"/>
    <col min="5" max="6" width="5.85546875" style="40" customWidth="1"/>
    <col min="7" max="7" width="7.140625" style="40" customWidth="1"/>
    <col min="8" max="8" width="6.5703125" style="40" customWidth="1"/>
    <col min="9" max="9" width="7.85546875" style="40" customWidth="1"/>
    <col min="10" max="12" width="6.7109375" style="40" customWidth="1"/>
    <col min="13" max="13" width="7.42578125" style="40" customWidth="1"/>
    <col min="14" max="14" width="6.7109375" style="40" customWidth="1"/>
    <col min="15" max="15" width="6.85546875" style="40" customWidth="1"/>
    <col min="16" max="16" width="17.28515625" style="40" customWidth="1"/>
    <col min="17" max="17" width="18.140625" style="40" customWidth="1"/>
    <col min="18" max="18" width="24" style="40" customWidth="1"/>
    <col min="19" max="16384" width="10.28515625" style="40"/>
  </cols>
  <sheetData>
    <row r="1" spans="1:21" ht="21.75" customHeight="1" x14ac:dyDescent="0.25">
      <c r="A1" s="3187" t="s">
        <v>2483</v>
      </c>
      <c r="B1" s="3187"/>
      <c r="C1" s="3187"/>
      <c r="D1" s="3187"/>
      <c r="E1" s="3187"/>
      <c r="F1" s="3187"/>
      <c r="G1" s="3187"/>
      <c r="H1" s="3187"/>
      <c r="I1" s="3187"/>
      <c r="J1" s="3187"/>
      <c r="K1" s="3187"/>
      <c r="L1" s="3187"/>
      <c r="M1" s="3187"/>
      <c r="N1" s="3187"/>
      <c r="O1" s="3187"/>
      <c r="P1" s="3187"/>
      <c r="Q1" s="3187"/>
      <c r="R1" s="3187"/>
    </row>
    <row r="2" spans="1:21" ht="36" customHeight="1" x14ac:dyDescent="0.25">
      <c r="A2" s="2731" t="s">
        <v>2484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  <c r="S2" s="78"/>
      <c r="T2" s="78"/>
      <c r="U2" s="78"/>
    </row>
    <row r="3" spans="1:21" ht="21.75" customHeight="1" thickBot="1" x14ac:dyDescent="0.3">
      <c r="A3" s="3332" t="s">
        <v>2572</v>
      </c>
      <c r="B3" s="3332"/>
      <c r="C3" s="3332"/>
      <c r="D3" s="3332"/>
      <c r="E3" s="3332"/>
      <c r="F3" s="3332"/>
      <c r="G3" s="3332"/>
      <c r="H3" s="3332"/>
      <c r="I3" s="3332"/>
      <c r="J3" s="3332"/>
      <c r="K3" s="3332"/>
      <c r="L3" s="3332"/>
      <c r="M3" s="3332"/>
      <c r="N3" s="3332"/>
      <c r="O3" s="3332"/>
      <c r="Q3" s="2840" t="s">
        <v>248</v>
      </c>
      <c r="R3" s="2840"/>
    </row>
    <row r="4" spans="1:21" ht="21.75" customHeight="1" thickTop="1" x14ac:dyDescent="0.2">
      <c r="A4" s="2898" t="s">
        <v>47</v>
      </c>
      <c r="B4" s="2898" t="s">
        <v>90</v>
      </c>
      <c r="C4" s="2898" t="s">
        <v>48</v>
      </c>
      <c r="D4" s="2898" t="s">
        <v>36</v>
      </c>
      <c r="E4" s="2898"/>
      <c r="F4" s="2898"/>
      <c r="G4" s="2898" t="s">
        <v>2</v>
      </c>
      <c r="H4" s="2898"/>
      <c r="I4" s="2898"/>
      <c r="J4" s="2898" t="s">
        <v>3</v>
      </c>
      <c r="K4" s="2898"/>
      <c r="L4" s="2898"/>
      <c r="M4" s="2898" t="s">
        <v>29</v>
      </c>
      <c r="N4" s="2898"/>
      <c r="O4" s="2898"/>
      <c r="P4" s="2740" t="s">
        <v>103</v>
      </c>
      <c r="Q4" s="3333" t="s">
        <v>132</v>
      </c>
      <c r="R4" s="2740" t="s">
        <v>102</v>
      </c>
    </row>
    <row r="5" spans="1:21" ht="22.5" customHeight="1" x14ac:dyDescent="0.2">
      <c r="A5" s="2762"/>
      <c r="B5" s="2762"/>
      <c r="C5" s="2762"/>
      <c r="D5" s="3160" t="s">
        <v>98</v>
      </c>
      <c r="E5" s="3160"/>
      <c r="F5" s="3160"/>
      <c r="G5" s="3160" t="s">
        <v>99</v>
      </c>
      <c r="H5" s="3160"/>
      <c r="I5" s="3160"/>
      <c r="J5" s="3160" t="s">
        <v>100</v>
      </c>
      <c r="K5" s="3160"/>
      <c r="L5" s="3160"/>
      <c r="M5" s="3160" t="s">
        <v>101</v>
      </c>
      <c r="N5" s="3160"/>
      <c r="O5" s="3160"/>
      <c r="P5" s="2741"/>
      <c r="Q5" s="3334"/>
      <c r="R5" s="2741"/>
    </row>
    <row r="6" spans="1:21" ht="18" customHeight="1" x14ac:dyDescent="0.2">
      <c r="A6" s="2762"/>
      <c r="B6" s="2762"/>
      <c r="C6" s="2762"/>
      <c r="D6" s="22" t="s">
        <v>187</v>
      </c>
      <c r="E6" s="22" t="s">
        <v>211</v>
      </c>
      <c r="F6" s="22" t="s">
        <v>204</v>
      </c>
      <c r="G6" s="22" t="s">
        <v>187</v>
      </c>
      <c r="H6" s="22" t="s">
        <v>211</v>
      </c>
      <c r="I6" s="22" t="s">
        <v>204</v>
      </c>
      <c r="J6" s="22" t="s">
        <v>187</v>
      </c>
      <c r="K6" s="22" t="s">
        <v>211</v>
      </c>
      <c r="L6" s="22" t="s">
        <v>204</v>
      </c>
      <c r="M6" s="22" t="s">
        <v>187</v>
      </c>
      <c r="N6" s="22" t="s">
        <v>211</v>
      </c>
      <c r="O6" s="22" t="s">
        <v>204</v>
      </c>
      <c r="P6" s="2741"/>
      <c r="Q6" s="3334"/>
      <c r="R6" s="2741"/>
    </row>
    <row r="7" spans="1:21" ht="17.25" customHeight="1" thickBot="1" x14ac:dyDescent="0.25">
      <c r="A7" s="2899"/>
      <c r="B7" s="2899"/>
      <c r="C7" s="2899"/>
      <c r="D7" s="23" t="s">
        <v>188</v>
      </c>
      <c r="E7" s="23" t="s">
        <v>189</v>
      </c>
      <c r="F7" s="23" t="s">
        <v>190</v>
      </c>
      <c r="G7" s="23" t="s">
        <v>188</v>
      </c>
      <c r="H7" s="23" t="s">
        <v>189</v>
      </c>
      <c r="I7" s="23" t="s">
        <v>190</v>
      </c>
      <c r="J7" s="23" t="s">
        <v>188</v>
      </c>
      <c r="K7" s="23" t="s">
        <v>189</v>
      </c>
      <c r="L7" s="23" t="s">
        <v>190</v>
      </c>
      <c r="M7" s="23" t="s">
        <v>188</v>
      </c>
      <c r="N7" s="23" t="s">
        <v>189</v>
      </c>
      <c r="O7" s="23" t="s">
        <v>190</v>
      </c>
      <c r="P7" s="2742"/>
      <c r="Q7" s="3335"/>
      <c r="R7" s="2742"/>
    </row>
    <row r="8" spans="1:21" ht="32.25" customHeight="1" x14ac:dyDescent="0.2">
      <c r="A8" s="215" t="s">
        <v>54</v>
      </c>
      <c r="B8" s="1801" t="s">
        <v>56</v>
      </c>
      <c r="C8" s="1819"/>
      <c r="D8" s="1905">
        <v>4</v>
      </c>
      <c r="E8" s="1905">
        <v>3</v>
      </c>
      <c r="F8" s="1905">
        <v>7</v>
      </c>
      <c r="G8" s="1905">
        <v>6</v>
      </c>
      <c r="H8" s="1905">
        <v>5</v>
      </c>
      <c r="I8" s="1905">
        <v>11</v>
      </c>
      <c r="J8" s="1905">
        <v>0</v>
      </c>
      <c r="K8" s="1905">
        <v>0</v>
      </c>
      <c r="L8" s="1905">
        <v>0</v>
      </c>
      <c r="M8" s="1892">
        <f t="shared" ref="M8:O50" si="0">SUM(D8,G8,J8)</f>
        <v>10</v>
      </c>
      <c r="N8" s="1892">
        <f t="shared" si="0"/>
        <v>8</v>
      </c>
      <c r="O8" s="1892">
        <f t="shared" si="0"/>
        <v>18</v>
      </c>
      <c r="P8" s="1784"/>
      <c r="Q8" s="1081" t="s">
        <v>152</v>
      </c>
      <c r="R8" s="216" t="s">
        <v>104</v>
      </c>
    </row>
    <row r="9" spans="1:21" ht="30.75" customHeight="1" x14ac:dyDescent="0.2">
      <c r="A9" s="2816" t="s">
        <v>40</v>
      </c>
      <c r="B9" s="1819" t="s">
        <v>62</v>
      </c>
      <c r="C9" s="1819" t="s">
        <v>62</v>
      </c>
      <c r="D9" s="578">
        <v>0</v>
      </c>
      <c r="E9" s="578">
        <v>0</v>
      </c>
      <c r="F9" s="578">
        <v>0</v>
      </c>
      <c r="G9" s="1675">
        <v>8</v>
      </c>
      <c r="H9" s="1675">
        <v>14</v>
      </c>
      <c r="I9" s="1675">
        <v>22</v>
      </c>
      <c r="J9" s="1675">
        <v>3</v>
      </c>
      <c r="K9" s="1675">
        <v>3</v>
      </c>
      <c r="L9" s="1675">
        <v>6</v>
      </c>
      <c r="M9" s="1892">
        <f t="shared" si="0"/>
        <v>11</v>
      </c>
      <c r="N9" s="1892">
        <f t="shared" si="0"/>
        <v>17</v>
      </c>
      <c r="O9" s="1892">
        <f t="shared" si="0"/>
        <v>28</v>
      </c>
      <c r="P9" s="1784" t="s">
        <v>143</v>
      </c>
      <c r="Q9" s="1784" t="s">
        <v>143</v>
      </c>
      <c r="R9" s="2759" t="s">
        <v>131</v>
      </c>
    </row>
    <row r="10" spans="1:21" ht="30.75" customHeight="1" x14ac:dyDescent="0.2">
      <c r="A10" s="2816"/>
      <c r="B10" s="1819" t="s">
        <v>69</v>
      </c>
      <c r="C10" s="1819" t="s">
        <v>69</v>
      </c>
      <c r="D10" s="578">
        <v>0</v>
      </c>
      <c r="E10" s="578">
        <v>0</v>
      </c>
      <c r="F10" s="578">
        <v>0</v>
      </c>
      <c r="G10" s="578">
        <v>8</v>
      </c>
      <c r="H10" s="578">
        <v>11</v>
      </c>
      <c r="I10" s="578">
        <v>19</v>
      </c>
      <c r="J10" s="578">
        <v>1</v>
      </c>
      <c r="K10" s="578">
        <v>4</v>
      </c>
      <c r="L10" s="578">
        <v>5</v>
      </c>
      <c r="M10" s="1892">
        <f t="shared" si="0"/>
        <v>9</v>
      </c>
      <c r="N10" s="1892">
        <f t="shared" si="0"/>
        <v>15</v>
      </c>
      <c r="O10" s="1892">
        <f t="shared" si="0"/>
        <v>24</v>
      </c>
      <c r="P10" s="1784" t="s">
        <v>144</v>
      </c>
      <c r="Q10" s="1784" t="s">
        <v>144</v>
      </c>
      <c r="R10" s="2759"/>
    </row>
    <row r="11" spans="1:21" ht="30.75" customHeight="1" x14ac:dyDescent="0.2">
      <c r="A11" s="2816"/>
      <c r="B11" s="1819" t="s">
        <v>64</v>
      </c>
      <c r="C11" s="1819" t="s">
        <v>64</v>
      </c>
      <c r="D11" s="578">
        <v>0</v>
      </c>
      <c r="E11" s="578">
        <v>0</v>
      </c>
      <c r="F11" s="578">
        <v>0</v>
      </c>
      <c r="G11" s="578">
        <v>11</v>
      </c>
      <c r="H11" s="578">
        <v>10</v>
      </c>
      <c r="I11" s="578">
        <v>21</v>
      </c>
      <c r="J11" s="578">
        <v>0</v>
      </c>
      <c r="K11" s="578">
        <v>5</v>
      </c>
      <c r="L11" s="578">
        <v>5</v>
      </c>
      <c r="M11" s="1892">
        <f t="shared" si="0"/>
        <v>11</v>
      </c>
      <c r="N11" s="1892">
        <f t="shared" si="0"/>
        <v>15</v>
      </c>
      <c r="O11" s="1892">
        <f t="shared" si="0"/>
        <v>26</v>
      </c>
      <c r="P11" s="1784" t="s">
        <v>145</v>
      </c>
      <c r="Q11" s="1784" t="s">
        <v>145</v>
      </c>
      <c r="R11" s="2759"/>
    </row>
    <row r="12" spans="1:21" ht="27" customHeight="1" x14ac:dyDescent="0.2">
      <c r="A12" s="2761" t="s">
        <v>52</v>
      </c>
      <c r="B12" s="2761"/>
      <c r="C12" s="2761"/>
      <c r="D12" s="578">
        <v>0</v>
      </c>
      <c r="E12" s="578">
        <v>0</v>
      </c>
      <c r="F12" s="578">
        <v>0</v>
      </c>
      <c r="G12" s="578">
        <f>SUM(G9:G11)</f>
        <v>27</v>
      </c>
      <c r="H12" s="578">
        <f t="shared" ref="H12:L12" si="1">SUM(H9:H11)</f>
        <v>35</v>
      </c>
      <c r="I12" s="578">
        <f t="shared" si="1"/>
        <v>62</v>
      </c>
      <c r="J12" s="578">
        <f t="shared" si="1"/>
        <v>4</v>
      </c>
      <c r="K12" s="578">
        <f t="shared" si="1"/>
        <v>12</v>
      </c>
      <c r="L12" s="578">
        <f t="shared" si="1"/>
        <v>16</v>
      </c>
      <c r="M12" s="1892">
        <f t="shared" si="0"/>
        <v>31</v>
      </c>
      <c r="N12" s="1892">
        <f t="shared" si="0"/>
        <v>47</v>
      </c>
      <c r="O12" s="1892">
        <f t="shared" si="0"/>
        <v>78</v>
      </c>
      <c r="P12" s="2759" t="s">
        <v>136</v>
      </c>
      <c r="Q12" s="2759"/>
      <c r="R12" s="2759"/>
    </row>
    <row r="13" spans="1:21" ht="45.75" customHeight="1" x14ac:dyDescent="0.2">
      <c r="A13" s="272" t="s">
        <v>258</v>
      </c>
      <c r="B13" s="214" t="s">
        <v>65</v>
      </c>
      <c r="C13" s="215"/>
      <c r="D13" s="578">
        <v>0</v>
      </c>
      <c r="E13" s="578">
        <v>0</v>
      </c>
      <c r="F13" s="578">
        <v>0</v>
      </c>
      <c r="G13" s="578">
        <v>0</v>
      </c>
      <c r="H13" s="578">
        <v>5</v>
      </c>
      <c r="I13" s="578">
        <v>5</v>
      </c>
      <c r="J13" s="578">
        <v>0</v>
      </c>
      <c r="K13" s="578">
        <v>0</v>
      </c>
      <c r="L13" s="578">
        <v>0</v>
      </c>
      <c r="M13" s="1892">
        <f t="shared" ref="M13:O14" si="2">SUM(D13,G13,J13)</f>
        <v>0</v>
      </c>
      <c r="N13" s="1892">
        <f t="shared" si="2"/>
        <v>5</v>
      </c>
      <c r="O13" s="1892">
        <f t="shared" si="2"/>
        <v>5</v>
      </c>
      <c r="P13" s="216"/>
      <c r="Q13" s="216" t="s">
        <v>146</v>
      </c>
      <c r="R13" s="2403" t="s">
        <v>251</v>
      </c>
    </row>
    <row r="14" spans="1:21" ht="42" customHeight="1" x14ac:dyDescent="0.2">
      <c r="A14" s="1819" t="s">
        <v>41</v>
      </c>
      <c r="B14" s="1819" t="s">
        <v>74</v>
      </c>
      <c r="C14" s="1680" t="s">
        <v>1476</v>
      </c>
      <c r="D14" s="578">
        <v>9</v>
      </c>
      <c r="E14" s="578">
        <v>1</v>
      </c>
      <c r="F14" s="578">
        <v>10</v>
      </c>
      <c r="G14" s="578">
        <v>0</v>
      </c>
      <c r="H14" s="578">
        <v>0</v>
      </c>
      <c r="I14" s="578">
        <v>0</v>
      </c>
      <c r="J14" s="578">
        <v>0</v>
      </c>
      <c r="K14" s="578">
        <v>0</v>
      </c>
      <c r="L14" s="578">
        <v>0</v>
      </c>
      <c r="M14" s="1892">
        <f t="shared" si="2"/>
        <v>9</v>
      </c>
      <c r="N14" s="1892">
        <f t="shared" si="2"/>
        <v>1</v>
      </c>
      <c r="O14" s="1892">
        <f t="shared" si="2"/>
        <v>10</v>
      </c>
      <c r="P14" s="1708" t="s">
        <v>171</v>
      </c>
      <c r="Q14" s="1081" t="s">
        <v>516</v>
      </c>
      <c r="R14" s="1055" t="s">
        <v>166</v>
      </c>
    </row>
    <row r="15" spans="1:21" ht="26.25" customHeight="1" x14ac:dyDescent="0.2">
      <c r="A15" s="2739" t="s">
        <v>223</v>
      </c>
      <c r="B15" s="2761" t="s">
        <v>75</v>
      </c>
      <c r="C15" s="35" t="s">
        <v>220</v>
      </c>
      <c r="D15" s="578">
        <v>0</v>
      </c>
      <c r="E15" s="578">
        <v>0</v>
      </c>
      <c r="F15" s="578">
        <v>0</v>
      </c>
      <c r="G15" s="578">
        <v>4</v>
      </c>
      <c r="H15" s="578">
        <v>5</v>
      </c>
      <c r="I15" s="578">
        <v>9</v>
      </c>
      <c r="J15" s="578">
        <v>1</v>
      </c>
      <c r="K15" s="578">
        <v>4</v>
      </c>
      <c r="L15" s="578">
        <v>5</v>
      </c>
      <c r="M15" s="1892">
        <f t="shared" si="0"/>
        <v>5</v>
      </c>
      <c r="N15" s="1892">
        <f t="shared" si="0"/>
        <v>9</v>
      </c>
      <c r="O15" s="1892">
        <f t="shared" si="0"/>
        <v>14</v>
      </c>
      <c r="P15" s="678" t="s">
        <v>151</v>
      </c>
      <c r="Q15" s="2759" t="s">
        <v>151</v>
      </c>
      <c r="R15" s="2790" t="s">
        <v>224</v>
      </c>
    </row>
    <row r="16" spans="1:21" ht="28.5" customHeight="1" x14ac:dyDescent="0.2">
      <c r="A16" s="2637"/>
      <c r="B16" s="2761"/>
      <c r="C16" s="35" t="s">
        <v>76</v>
      </c>
      <c r="D16" s="578">
        <v>0</v>
      </c>
      <c r="E16" s="578">
        <v>0</v>
      </c>
      <c r="F16" s="578">
        <v>0</v>
      </c>
      <c r="G16" s="578">
        <v>3</v>
      </c>
      <c r="H16" s="578">
        <v>10</v>
      </c>
      <c r="I16" s="578">
        <v>13</v>
      </c>
      <c r="J16" s="578">
        <v>1</v>
      </c>
      <c r="K16" s="578">
        <v>5</v>
      </c>
      <c r="L16" s="578">
        <v>6</v>
      </c>
      <c r="M16" s="1892">
        <f>SUM(D16,G16,J16)</f>
        <v>4</v>
      </c>
      <c r="N16" s="1892">
        <f>SUM(E16,H16,K16)</f>
        <v>15</v>
      </c>
      <c r="O16" s="1892">
        <f>SUM(F16,I16,L16)</f>
        <v>19</v>
      </c>
      <c r="P16" s="678" t="s">
        <v>165</v>
      </c>
      <c r="Q16" s="2759"/>
      <c r="R16" s="2926"/>
    </row>
    <row r="17" spans="1:18" ht="27.75" customHeight="1" x14ac:dyDescent="0.2">
      <c r="A17" s="2637"/>
      <c r="B17" s="2761" t="s">
        <v>49</v>
      </c>
      <c r="C17" s="2761"/>
      <c r="D17" s="578">
        <f t="shared" ref="D17:L17" si="3">SUM(D15:D16)</f>
        <v>0</v>
      </c>
      <c r="E17" s="578">
        <f t="shared" si="3"/>
        <v>0</v>
      </c>
      <c r="F17" s="578">
        <f t="shared" si="3"/>
        <v>0</v>
      </c>
      <c r="G17" s="578">
        <f t="shared" si="3"/>
        <v>7</v>
      </c>
      <c r="H17" s="578">
        <f t="shared" si="3"/>
        <v>15</v>
      </c>
      <c r="I17" s="578">
        <f t="shared" si="3"/>
        <v>22</v>
      </c>
      <c r="J17" s="578">
        <f t="shared" si="3"/>
        <v>2</v>
      </c>
      <c r="K17" s="578">
        <f t="shared" si="3"/>
        <v>9</v>
      </c>
      <c r="L17" s="578">
        <f t="shared" si="3"/>
        <v>11</v>
      </c>
      <c r="M17" s="1892">
        <f t="shared" si="0"/>
        <v>9</v>
      </c>
      <c r="N17" s="1892">
        <f t="shared" si="0"/>
        <v>24</v>
      </c>
      <c r="O17" s="1892">
        <f t="shared" si="0"/>
        <v>33</v>
      </c>
      <c r="P17" s="2759" t="s">
        <v>139</v>
      </c>
      <c r="Q17" s="2759"/>
      <c r="R17" s="2926"/>
    </row>
    <row r="18" spans="1:18" ht="27.75" customHeight="1" x14ac:dyDescent="0.2">
      <c r="A18" s="2637"/>
      <c r="B18" s="1819" t="s">
        <v>77</v>
      </c>
      <c r="C18" s="218"/>
      <c r="D18" s="578">
        <f t="shared" ref="D18:E18" si="4">SUM(D16:D17)</f>
        <v>0</v>
      </c>
      <c r="E18" s="578">
        <f t="shared" si="4"/>
        <v>0</v>
      </c>
      <c r="F18" s="578">
        <v>0</v>
      </c>
      <c r="G18" s="578">
        <v>7</v>
      </c>
      <c r="H18" s="578">
        <v>5</v>
      </c>
      <c r="I18" s="578">
        <v>12</v>
      </c>
      <c r="J18" s="578">
        <v>0</v>
      </c>
      <c r="K18" s="578">
        <v>0</v>
      </c>
      <c r="L18" s="578">
        <v>0</v>
      </c>
      <c r="M18" s="1892">
        <f t="shared" si="0"/>
        <v>7</v>
      </c>
      <c r="N18" s="1892">
        <f t="shared" si="0"/>
        <v>5</v>
      </c>
      <c r="O18" s="1892">
        <f t="shared" si="0"/>
        <v>12</v>
      </c>
      <c r="P18" s="216"/>
      <c r="Q18" s="216" t="s">
        <v>158</v>
      </c>
      <c r="R18" s="2926"/>
    </row>
    <row r="19" spans="1:18" ht="27.75" customHeight="1" x14ac:dyDescent="0.2">
      <c r="A19" s="2637"/>
      <c r="B19" s="648" t="s">
        <v>78</v>
      </c>
      <c r="C19" s="648" t="s">
        <v>80</v>
      </c>
      <c r="D19" s="578">
        <f t="shared" ref="D19:E19" si="5">SUM(D17:D18)</f>
        <v>0</v>
      </c>
      <c r="E19" s="578">
        <f t="shared" si="5"/>
        <v>0</v>
      </c>
      <c r="F19" s="1148">
        <v>0</v>
      </c>
      <c r="G19" s="1148">
        <v>12</v>
      </c>
      <c r="H19" s="1148">
        <v>5</v>
      </c>
      <c r="I19" s="1148">
        <v>17</v>
      </c>
      <c r="J19" s="1148">
        <v>0</v>
      </c>
      <c r="K19" s="1148">
        <v>0</v>
      </c>
      <c r="L19" s="1148">
        <v>0</v>
      </c>
      <c r="M19" s="1912">
        <f t="shared" si="0"/>
        <v>12</v>
      </c>
      <c r="N19" s="1912">
        <f t="shared" si="0"/>
        <v>5</v>
      </c>
      <c r="O19" s="1912">
        <f t="shared" si="0"/>
        <v>17</v>
      </c>
      <c r="P19" s="1487" t="s">
        <v>160</v>
      </c>
      <c r="Q19" s="1487" t="s">
        <v>154</v>
      </c>
      <c r="R19" s="2926"/>
    </row>
    <row r="20" spans="1:18" ht="46.5" customHeight="1" thickBot="1" x14ac:dyDescent="0.25">
      <c r="A20" s="2776"/>
      <c r="B20" s="1792" t="s">
        <v>95</v>
      </c>
      <c r="C20" s="1474"/>
      <c r="D20" s="578">
        <f t="shared" ref="D20:E20" si="6">SUM(D18:D19)</f>
        <v>0</v>
      </c>
      <c r="E20" s="578">
        <f t="shared" si="6"/>
        <v>0</v>
      </c>
      <c r="F20" s="1705">
        <v>0</v>
      </c>
      <c r="G20" s="1705">
        <v>5</v>
      </c>
      <c r="H20" s="1705">
        <v>11</v>
      </c>
      <c r="I20" s="1705">
        <v>16</v>
      </c>
      <c r="J20" s="1705">
        <v>0</v>
      </c>
      <c r="K20" s="1705">
        <v>0</v>
      </c>
      <c r="L20" s="1705">
        <v>0</v>
      </c>
      <c r="M20" s="1912">
        <f t="shared" ref="M20" si="7">SUM(D20,G20,J20)</f>
        <v>5</v>
      </c>
      <c r="N20" s="1912">
        <f t="shared" ref="N20" si="8">SUM(E20,H20,K20)</f>
        <v>11</v>
      </c>
      <c r="O20" s="1912">
        <f t="shared" ref="O20" si="9">SUM(F20,I20,L20)</f>
        <v>16</v>
      </c>
      <c r="P20" s="1468"/>
      <c r="Q20" s="1793" t="s">
        <v>164</v>
      </c>
      <c r="R20" s="3336"/>
    </row>
    <row r="21" spans="1:18" ht="27.75" customHeight="1" thickBot="1" x14ac:dyDescent="0.3">
      <c r="A21" s="3337" t="s">
        <v>52</v>
      </c>
      <c r="B21" s="3337"/>
      <c r="C21" s="3337"/>
      <c r="D21" s="1818">
        <f>SUM(D17,D18:D20)</f>
        <v>0</v>
      </c>
      <c r="E21" s="1818">
        <f t="shared" ref="E21:O21" si="10">SUM(E17,E18:E20)</f>
        <v>0</v>
      </c>
      <c r="F21" s="1818">
        <f t="shared" si="10"/>
        <v>0</v>
      </c>
      <c r="G21" s="1818">
        <f t="shared" si="10"/>
        <v>31</v>
      </c>
      <c r="H21" s="1818">
        <f t="shared" si="10"/>
        <v>36</v>
      </c>
      <c r="I21" s="1818">
        <f t="shared" si="10"/>
        <v>67</v>
      </c>
      <c r="J21" s="1818">
        <f t="shared" si="10"/>
        <v>2</v>
      </c>
      <c r="K21" s="1818">
        <f t="shared" si="10"/>
        <v>9</v>
      </c>
      <c r="L21" s="1818">
        <f t="shared" si="10"/>
        <v>11</v>
      </c>
      <c r="M21" s="1818">
        <f t="shared" si="10"/>
        <v>33</v>
      </c>
      <c r="N21" s="1818">
        <f t="shared" si="10"/>
        <v>45</v>
      </c>
      <c r="O21" s="1818">
        <f t="shared" si="10"/>
        <v>78</v>
      </c>
      <c r="P21" s="2787" t="s">
        <v>136</v>
      </c>
      <c r="Q21" s="2787"/>
      <c r="R21" s="2787"/>
    </row>
    <row r="22" spans="1:18" ht="18" customHeight="1" thickTop="1" x14ac:dyDescent="0.2"/>
    <row r="23" spans="1:18" ht="18" customHeight="1" x14ac:dyDescent="0.2"/>
    <row r="24" spans="1:18" ht="18" customHeight="1" x14ac:dyDescent="0.2"/>
    <row r="25" spans="1:18" ht="18" customHeight="1" x14ac:dyDescent="0.2"/>
    <row r="26" spans="1:18" ht="18" customHeight="1" x14ac:dyDescent="0.2"/>
    <row r="27" spans="1:18" ht="18" customHeight="1" x14ac:dyDescent="0.2"/>
    <row r="28" spans="1:18" ht="18" customHeight="1" x14ac:dyDescent="0.2"/>
    <row r="29" spans="1:18" ht="21.75" customHeight="1" thickBot="1" x14ac:dyDescent="0.25">
      <c r="A29" s="3319" t="s">
        <v>2903</v>
      </c>
      <c r="B29" s="3319"/>
      <c r="C29" s="119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3131" t="s">
        <v>2904</v>
      </c>
      <c r="Q29" s="3131"/>
      <c r="R29" s="3131"/>
    </row>
    <row r="30" spans="1:18" ht="21.75" customHeight="1" thickTop="1" x14ac:dyDescent="0.2">
      <c r="A30" s="2898" t="s">
        <v>47</v>
      </c>
      <c r="B30" s="2898" t="s">
        <v>90</v>
      </c>
      <c r="C30" s="2898" t="s">
        <v>48</v>
      </c>
      <c r="D30" s="2898" t="s">
        <v>36</v>
      </c>
      <c r="E30" s="2898"/>
      <c r="F30" s="2898"/>
      <c r="G30" s="2898" t="s">
        <v>2</v>
      </c>
      <c r="H30" s="2898"/>
      <c r="I30" s="2898"/>
      <c r="J30" s="2898" t="s">
        <v>3</v>
      </c>
      <c r="K30" s="2898"/>
      <c r="L30" s="2898"/>
      <c r="M30" s="2898" t="s">
        <v>29</v>
      </c>
      <c r="N30" s="2898"/>
      <c r="O30" s="2898"/>
      <c r="P30" s="2740" t="s">
        <v>103</v>
      </c>
      <c r="Q30" s="2740" t="s">
        <v>132</v>
      </c>
      <c r="R30" s="2740" t="s">
        <v>102</v>
      </c>
    </row>
    <row r="31" spans="1:18" ht="22.5" customHeight="1" x14ac:dyDescent="0.2">
      <c r="A31" s="2762"/>
      <c r="B31" s="2762"/>
      <c r="C31" s="2762"/>
      <c r="D31" s="3160" t="s">
        <v>98</v>
      </c>
      <c r="E31" s="3160"/>
      <c r="F31" s="3160"/>
      <c r="G31" s="3160" t="s">
        <v>99</v>
      </c>
      <c r="H31" s="3160"/>
      <c r="I31" s="3160"/>
      <c r="J31" s="3160" t="s">
        <v>100</v>
      </c>
      <c r="K31" s="3160"/>
      <c r="L31" s="3160"/>
      <c r="M31" s="3160" t="s">
        <v>101</v>
      </c>
      <c r="N31" s="3160"/>
      <c r="O31" s="3160"/>
      <c r="P31" s="2741"/>
      <c r="Q31" s="2741"/>
      <c r="R31" s="2741"/>
    </row>
    <row r="32" spans="1:18" ht="22.5" customHeight="1" x14ac:dyDescent="0.2">
      <c r="A32" s="2762"/>
      <c r="B32" s="2762"/>
      <c r="C32" s="2762"/>
      <c r="D32" s="22" t="s">
        <v>187</v>
      </c>
      <c r="E32" s="22" t="s">
        <v>211</v>
      </c>
      <c r="F32" s="22" t="s">
        <v>204</v>
      </c>
      <c r="G32" s="22" t="s">
        <v>187</v>
      </c>
      <c r="H32" s="22" t="s">
        <v>211</v>
      </c>
      <c r="I32" s="22" t="s">
        <v>204</v>
      </c>
      <c r="J32" s="22" t="s">
        <v>187</v>
      </c>
      <c r="K32" s="22" t="s">
        <v>211</v>
      </c>
      <c r="L32" s="22" t="s">
        <v>204</v>
      </c>
      <c r="M32" s="22" t="s">
        <v>187</v>
      </c>
      <c r="N32" s="22" t="s">
        <v>211</v>
      </c>
      <c r="O32" s="22" t="s">
        <v>204</v>
      </c>
      <c r="P32" s="2741"/>
      <c r="Q32" s="2741"/>
      <c r="R32" s="2741"/>
    </row>
    <row r="33" spans="1:18" ht="22.5" customHeight="1" thickBot="1" x14ac:dyDescent="0.25">
      <c r="A33" s="2899"/>
      <c r="B33" s="2899"/>
      <c r="C33" s="2899"/>
      <c r="D33" s="23" t="s">
        <v>188</v>
      </c>
      <c r="E33" s="23" t="s">
        <v>189</v>
      </c>
      <c r="F33" s="23" t="s">
        <v>190</v>
      </c>
      <c r="G33" s="23" t="s">
        <v>188</v>
      </c>
      <c r="H33" s="23" t="s">
        <v>189</v>
      </c>
      <c r="I33" s="23" t="s">
        <v>190</v>
      </c>
      <c r="J33" s="23" t="s">
        <v>188</v>
      </c>
      <c r="K33" s="23" t="s">
        <v>189</v>
      </c>
      <c r="L33" s="23" t="s">
        <v>190</v>
      </c>
      <c r="M33" s="23" t="s">
        <v>188</v>
      </c>
      <c r="N33" s="23" t="s">
        <v>189</v>
      </c>
      <c r="O33" s="23" t="s">
        <v>190</v>
      </c>
      <c r="P33" s="2742"/>
      <c r="Q33" s="2742"/>
      <c r="R33" s="2742"/>
    </row>
    <row r="34" spans="1:18" ht="22.5" customHeight="1" x14ac:dyDescent="0.2">
      <c r="A34" s="2769" t="s">
        <v>225</v>
      </c>
      <c r="B34" s="180" t="s">
        <v>62</v>
      </c>
      <c r="C34" s="188"/>
      <c r="D34" s="578">
        <v>0</v>
      </c>
      <c r="E34" s="578">
        <v>0</v>
      </c>
      <c r="F34" s="578">
        <v>0</v>
      </c>
      <c r="G34" s="578">
        <v>1</v>
      </c>
      <c r="H34" s="578">
        <v>8</v>
      </c>
      <c r="I34" s="578">
        <v>9</v>
      </c>
      <c r="J34" s="578">
        <v>1</v>
      </c>
      <c r="K34" s="578">
        <v>3</v>
      </c>
      <c r="L34" s="578">
        <v>4</v>
      </c>
      <c r="M34" s="1892">
        <f t="shared" ref="M34:O37" si="11">SUM(D34,G34,J34)</f>
        <v>2</v>
      </c>
      <c r="N34" s="1892">
        <f t="shared" si="11"/>
        <v>11</v>
      </c>
      <c r="O34" s="1892">
        <f t="shared" si="11"/>
        <v>13</v>
      </c>
      <c r="P34" s="197"/>
      <c r="Q34" s="1787" t="s">
        <v>143</v>
      </c>
      <c r="R34" s="2826" t="s">
        <v>240</v>
      </c>
    </row>
    <row r="35" spans="1:18" ht="22.5" customHeight="1" x14ac:dyDescent="0.2">
      <c r="A35" s="2745"/>
      <c r="B35" s="1819" t="s">
        <v>65</v>
      </c>
      <c r="C35" s="215"/>
      <c r="D35" s="578">
        <v>0</v>
      </c>
      <c r="E35" s="578">
        <v>0</v>
      </c>
      <c r="F35" s="578">
        <v>0</v>
      </c>
      <c r="G35" s="578">
        <v>10</v>
      </c>
      <c r="H35" s="578">
        <v>4</v>
      </c>
      <c r="I35" s="578">
        <v>14</v>
      </c>
      <c r="J35" s="578">
        <v>0</v>
      </c>
      <c r="K35" s="578">
        <v>0</v>
      </c>
      <c r="L35" s="578">
        <v>0</v>
      </c>
      <c r="M35" s="1892">
        <f t="shared" si="11"/>
        <v>10</v>
      </c>
      <c r="N35" s="1892">
        <f t="shared" si="11"/>
        <v>4</v>
      </c>
      <c r="O35" s="1892">
        <f t="shared" si="11"/>
        <v>14</v>
      </c>
      <c r="P35" s="216"/>
      <c r="Q35" s="1784" t="s">
        <v>146</v>
      </c>
      <c r="R35" s="2759"/>
    </row>
    <row r="36" spans="1:18" ht="27" customHeight="1" x14ac:dyDescent="0.2">
      <c r="A36" s="2745"/>
      <c r="B36" s="1819" t="s">
        <v>66</v>
      </c>
      <c r="C36" s="215"/>
      <c r="D36" s="578">
        <v>0</v>
      </c>
      <c r="E36" s="578">
        <v>0</v>
      </c>
      <c r="F36" s="578">
        <v>0</v>
      </c>
      <c r="G36" s="1148">
        <v>6</v>
      </c>
      <c r="H36" s="1148">
        <v>15</v>
      </c>
      <c r="I36" s="1148">
        <v>21</v>
      </c>
      <c r="J36" s="1148">
        <v>0</v>
      </c>
      <c r="K36" s="1148">
        <v>0</v>
      </c>
      <c r="L36" s="1148">
        <v>0</v>
      </c>
      <c r="M36" s="28">
        <f t="shared" si="11"/>
        <v>6</v>
      </c>
      <c r="N36" s="28">
        <f t="shared" si="11"/>
        <v>15</v>
      </c>
      <c r="O36" s="28">
        <f t="shared" si="11"/>
        <v>21</v>
      </c>
      <c r="P36" s="216"/>
      <c r="Q36" s="1784" t="s">
        <v>147</v>
      </c>
      <c r="R36" s="2759"/>
    </row>
    <row r="37" spans="1:18" ht="22.5" customHeight="1" x14ac:dyDescent="0.2">
      <c r="A37" s="2761" t="s">
        <v>52</v>
      </c>
      <c r="B37" s="2761"/>
      <c r="C37" s="2761"/>
      <c r="D37" s="578">
        <f>SUM(D34:D36)</f>
        <v>0</v>
      </c>
      <c r="E37" s="578">
        <f t="shared" ref="E37:L37" si="12">SUM(E34:E36)</f>
        <v>0</v>
      </c>
      <c r="F37" s="578">
        <f t="shared" si="12"/>
        <v>0</v>
      </c>
      <c r="G37" s="578">
        <f t="shared" si="12"/>
        <v>17</v>
      </c>
      <c r="H37" s="578">
        <f t="shared" si="12"/>
        <v>27</v>
      </c>
      <c r="I37" s="578">
        <f t="shared" si="12"/>
        <v>44</v>
      </c>
      <c r="J37" s="578">
        <f t="shared" si="12"/>
        <v>1</v>
      </c>
      <c r="K37" s="578">
        <f t="shared" si="12"/>
        <v>3</v>
      </c>
      <c r="L37" s="578">
        <f t="shared" si="12"/>
        <v>4</v>
      </c>
      <c r="M37" s="1892">
        <f t="shared" si="11"/>
        <v>18</v>
      </c>
      <c r="N37" s="1892">
        <f t="shared" si="11"/>
        <v>30</v>
      </c>
      <c r="O37" s="1892">
        <f t="shared" si="11"/>
        <v>48</v>
      </c>
      <c r="P37" s="2759" t="s">
        <v>136</v>
      </c>
      <c r="Q37" s="2759"/>
      <c r="R37" s="2759"/>
    </row>
    <row r="38" spans="1:18" ht="22.5" customHeight="1" x14ac:dyDescent="0.2">
      <c r="A38" s="2761" t="s">
        <v>217</v>
      </c>
      <c r="B38" s="2761" t="s">
        <v>220</v>
      </c>
      <c r="C38" s="1819" t="s">
        <v>259</v>
      </c>
      <c r="D38" s="578">
        <f t="shared" ref="D38:E38" si="13">SUM(D35:D37)</f>
        <v>0</v>
      </c>
      <c r="E38" s="578">
        <f t="shared" si="13"/>
        <v>0</v>
      </c>
      <c r="F38" s="578">
        <v>0</v>
      </c>
      <c r="G38" s="578">
        <v>0</v>
      </c>
      <c r="H38" s="578">
        <v>0</v>
      </c>
      <c r="I38" s="578">
        <v>0</v>
      </c>
      <c r="J38" s="578">
        <v>0</v>
      </c>
      <c r="K38" s="1675">
        <v>9</v>
      </c>
      <c r="L38" s="1675">
        <v>9</v>
      </c>
      <c r="M38" s="1905">
        <f t="shared" si="0"/>
        <v>0</v>
      </c>
      <c r="N38" s="1905">
        <f t="shared" si="0"/>
        <v>9</v>
      </c>
      <c r="O38" s="1905">
        <f t="shared" si="0"/>
        <v>9</v>
      </c>
      <c r="P38" s="1784" t="s">
        <v>260</v>
      </c>
      <c r="Q38" s="2759" t="s">
        <v>151</v>
      </c>
      <c r="R38" s="2759" t="s">
        <v>623</v>
      </c>
    </row>
    <row r="39" spans="1:18" ht="29.25" customHeight="1" x14ac:dyDescent="0.2">
      <c r="A39" s="2761"/>
      <c r="B39" s="2761"/>
      <c r="C39" s="1819" t="s">
        <v>220</v>
      </c>
      <c r="D39" s="578">
        <f t="shared" ref="D39:E39" si="14">SUM(D36:D38)</f>
        <v>0</v>
      </c>
      <c r="E39" s="578">
        <f t="shared" si="14"/>
        <v>0</v>
      </c>
      <c r="F39" s="578">
        <v>0</v>
      </c>
      <c r="G39" s="578">
        <v>4</v>
      </c>
      <c r="H39" s="578">
        <v>5</v>
      </c>
      <c r="I39" s="578">
        <v>9</v>
      </c>
      <c r="J39" s="578">
        <v>0</v>
      </c>
      <c r="K39" s="578">
        <v>0</v>
      </c>
      <c r="L39" s="578">
        <v>0</v>
      </c>
      <c r="M39" s="1892">
        <f t="shared" si="0"/>
        <v>4</v>
      </c>
      <c r="N39" s="1892">
        <f t="shared" si="0"/>
        <v>5</v>
      </c>
      <c r="O39" s="1892">
        <f t="shared" si="0"/>
        <v>9</v>
      </c>
      <c r="P39" s="1784" t="s">
        <v>151</v>
      </c>
      <c r="Q39" s="2759"/>
      <c r="R39" s="2759"/>
    </row>
    <row r="40" spans="1:18" ht="27" customHeight="1" x14ac:dyDescent="0.2">
      <c r="A40" s="2761"/>
      <c r="B40" s="2761"/>
      <c r="C40" s="1819" t="s">
        <v>76</v>
      </c>
      <c r="D40" s="578">
        <f t="shared" ref="D40:E40" si="15">SUM(D37:D39)</f>
        <v>0</v>
      </c>
      <c r="E40" s="578">
        <f t="shared" si="15"/>
        <v>0</v>
      </c>
      <c r="F40" s="578">
        <v>0</v>
      </c>
      <c r="G40" s="578">
        <v>5</v>
      </c>
      <c r="H40" s="578">
        <v>4</v>
      </c>
      <c r="I40" s="578">
        <v>9</v>
      </c>
      <c r="J40" s="578">
        <v>0</v>
      </c>
      <c r="K40" s="578">
        <v>0</v>
      </c>
      <c r="L40" s="578">
        <v>0</v>
      </c>
      <c r="M40" s="1892">
        <f t="shared" si="0"/>
        <v>5</v>
      </c>
      <c r="N40" s="1892">
        <f t="shared" si="0"/>
        <v>4</v>
      </c>
      <c r="O40" s="1892">
        <f t="shared" si="0"/>
        <v>9</v>
      </c>
      <c r="P40" s="1784" t="s">
        <v>165</v>
      </c>
      <c r="Q40" s="2759"/>
      <c r="R40" s="2759"/>
    </row>
    <row r="41" spans="1:18" ht="22.5" customHeight="1" x14ac:dyDescent="0.2">
      <c r="A41" s="2761"/>
      <c r="B41" s="2761" t="s">
        <v>49</v>
      </c>
      <c r="C41" s="2761"/>
      <c r="D41" s="578">
        <f>SUM(D38:D40)</f>
        <v>0</v>
      </c>
      <c r="E41" s="578">
        <f t="shared" ref="E41:E43" si="16">SUM(E38:E40)</f>
        <v>0</v>
      </c>
      <c r="F41" s="578">
        <f>SUM(F38:F40)</f>
        <v>0</v>
      </c>
      <c r="G41" s="578">
        <f t="shared" ref="G41:L41" si="17">SUM(G38:G40)</f>
        <v>9</v>
      </c>
      <c r="H41" s="578">
        <f t="shared" si="17"/>
        <v>9</v>
      </c>
      <c r="I41" s="578">
        <f t="shared" si="17"/>
        <v>18</v>
      </c>
      <c r="J41" s="578">
        <f t="shared" si="17"/>
        <v>0</v>
      </c>
      <c r="K41" s="578">
        <f t="shared" si="17"/>
        <v>9</v>
      </c>
      <c r="L41" s="578">
        <f t="shared" si="17"/>
        <v>9</v>
      </c>
      <c r="M41" s="1892">
        <f t="shared" si="0"/>
        <v>9</v>
      </c>
      <c r="N41" s="1892">
        <f t="shared" si="0"/>
        <v>18</v>
      </c>
      <c r="O41" s="1892">
        <f t="shared" si="0"/>
        <v>27</v>
      </c>
      <c r="P41" s="2759" t="s">
        <v>139</v>
      </c>
      <c r="Q41" s="2759"/>
      <c r="R41" s="2759"/>
    </row>
    <row r="42" spans="1:18" ht="22.5" customHeight="1" x14ac:dyDescent="0.2">
      <c r="A42" s="2761"/>
      <c r="B42" s="2761" t="s">
        <v>78</v>
      </c>
      <c r="C42" s="1819" t="s">
        <v>261</v>
      </c>
      <c r="D42" s="578">
        <f t="shared" ref="D42:D43" si="18">SUM(D39:D41)</f>
        <v>0</v>
      </c>
      <c r="E42" s="578">
        <f t="shared" si="16"/>
        <v>0</v>
      </c>
      <c r="F42" s="578">
        <v>0</v>
      </c>
      <c r="G42" s="578">
        <v>6</v>
      </c>
      <c r="H42" s="578">
        <v>5</v>
      </c>
      <c r="I42" s="578">
        <v>11</v>
      </c>
      <c r="J42" s="578">
        <v>0</v>
      </c>
      <c r="K42" s="578">
        <v>0</v>
      </c>
      <c r="L42" s="578">
        <v>0</v>
      </c>
      <c r="M42" s="1892">
        <f t="shared" si="0"/>
        <v>6</v>
      </c>
      <c r="N42" s="1892">
        <f t="shared" si="0"/>
        <v>5</v>
      </c>
      <c r="O42" s="1892">
        <f t="shared" si="0"/>
        <v>11</v>
      </c>
      <c r="P42" s="1784" t="s">
        <v>159</v>
      </c>
      <c r="Q42" s="2759" t="s">
        <v>154</v>
      </c>
      <c r="R42" s="2759"/>
    </row>
    <row r="43" spans="1:18" ht="22.5" customHeight="1" x14ac:dyDescent="0.2">
      <c r="A43" s="2761"/>
      <c r="B43" s="2761"/>
      <c r="C43" s="1819" t="s">
        <v>87</v>
      </c>
      <c r="D43" s="578">
        <f t="shared" si="18"/>
        <v>0</v>
      </c>
      <c r="E43" s="578">
        <f t="shared" si="16"/>
        <v>0</v>
      </c>
      <c r="F43" s="578">
        <v>0</v>
      </c>
      <c r="G43" s="578">
        <v>4</v>
      </c>
      <c r="H43" s="578">
        <v>3</v>
      </c>
      <c r="I43" s="578">
        <v>7</v>
      </c>
      <c r="J43" s="578">
        <v>1</v>
      </c>
      <c r="K43" s="578">
        <v>4</v>
      </c>
      <c r="L43" s="578">
        <v>5</v>
      </c>
      <c r="M43" s="1892">
        <f t="shared" si="0"/>
        <v>5</v>
      </c>
      <c r="N43" s="1892">
        <f t="shared" si="0"/>
        <v>7</v>
      </c>
      <c r="O43" s="1892">
        <f t="shared" si="0"/>
        <v>12</v>
      </c>
      <c r="P43" s="1784" t="s">
        <v>160</v>
      </c>
      <c r="Q43" s="2759"/>
      <c r="R43" s="2759"/>
    </row>
    <row r="44" spans="1:18" ht="22.5" customHeight="1" x14ac:dyDescent="0.2">
      <c r="A44" s="2761"/>
      <c r="B44" s="2761" t="s">
        <v>49</v>
      </c>
      <c r="C44" s="2761"/>
      <c r="D44" s="578">
        <f>SUM(D42:D43)</f>
        <v>0</v>
      </c>
      <c r="E44" s="578">
        <f t="shared" ref="E44:L45" si="19">SUM(E42:E43)</f>
        <v>0</v>
      </c>
      <c r="F44" s="578">
        <f t="shared" si="19"/>
        <v>0</v>
      </c>
      <c r="G44" s="578">
        <f t="shared" si="19"/>
        <v>10</v>
      </c>
      <c r="H44" s="578">
        <f t="shared" si="19"/>
        <v>8</v>
      </c>
      <c r="I44" s="578">
        <f t="shared" si="19"/>
        <v>18</v>
      </c>
      <c r="J44" s="578">
        <f t="shared" si="19"/>
        <v>1</v>
      </c>
      <c r="K44" s="578">
        <f t="shared" si="19"/>
        <v>4</v>
      </c>
      <c r="L44" s="578">
        <f t="shared" si="19"/>
        <v>5</v>
      </c>
      <c r="M44" s="1892">
        <f t="shared" si="0"/>
        <v>11</v>
      </c>
      <c r="N44" s="1892">
        <f t="shared" si="0"/>
        <v>12</v>
      </c>
      <c r="O44" s="1892">
        <f t="shared" si="0"/>
        <v>23</v>
      </c>
      <c r="P44" s="2759" t="s">
        <v>139</v>
      </c>
      <c r="Q44" s="2759"/>
      <c r="R44" s="2759"/>
    </row>
    <row r="45" spans="1:18" ht="36" customHeight="1" x14ac:dyDescent="0.2">
      <c r="A45" s="2761"/>
      <c r="B45" s="1819" t="s">
        <v>82</v>
      </c>
      <c r="C45" s="1785" t="s">
        <v>83</v>
      </c>
      <c r="D45" s="578">
        <f>SUM(D43:D44)</f>
        <v>0</v>
      </c>
      <c r="E45" s="578">
        <f t="shared" si="19"/>
        <v>0</v>
      </c>
      <c r="F45" s="578">
        <v>0</v>
      </c>
      <c r="G45" s="578">
        <v>3</v>
      </c>
      <c r="H45" s="578">
        <v>10</v>
      </c>
      <c r="I45" s="578">
        <v>13</v>
      </c>
      <c r="J45" s="578">
        <v>5</v>
      </c>
      <c r="K45" s="578">
        <v>7</v>
      </c>
      <c r="L45" s="578">
        <v>12</v>
      </c>
      <c r="M45" s="1892">
        <f t="shared" si="0"/>
        <v>8</v>
      </c>
      <c r="N45" s="1892">
        <f t="shared" si="0"/>
        <v>17</v>
      </c>
      <c r="O45" s="1892">
        <f t="shared" si="0"/>
        <v>25</v>
      </c>
      <c r="P45" s="1784" t="s">
        <v>262</v>
      </c>
      <c r="Q45" s="1784" t="s">
        <v>155</v>
      </c>
      <c r="R45" s="2759"/>
    </row>
    <row r="46" spans="1:18" ht="25.5" customHeight="1" x14ac:dyDescent="0.2">
      <c r="A46" s="2761" t="s">
        <v>52</v>
      </c>
      <c r="B46" s="2761"/>
      <c r="C46" s="2761"/>
      <c r="D46" s="578">
        <f>SUM(D45,D44,D41)</f>
        <v>0</v>
      </c>
      <c r="E46" s="578">
        <f t="shared" ref="E46:L46" si="20">SUM(E45,E44,E41)</f>
        <v>0</v>
      </c>
      <c r="F46" s="578">
        <f t="shared" si="20"/>
        <v>0</v>
      </c>
      <c r="G46" s="578">
        <f t="shared" si="20"/>
        <v>22</v>
      </c>
      <c r="H46" s="578">
        <f t="shared" si="20"/>
        <v>27</v>
      </c>
      <c r="I46" s="578">
        <f t="shared" si="20"/>
        <v>49</v>
      </c>
      <c r="J46" s="578">
        <f t="shared" si="20"/>
        <v>6</v>
      </c>
      <c r="K46" s="578">
        <f t="shared" si="20"/>
        <v>20</v>
      </c>
      <c r="L46" s="578">
        <f t="shared" si="20"/>
        <v>26</v>
      </c>
      <c r="M46" s="1892">
        <f t="shared" si="0"/>
        <v>28</v>
      </c>
      <c r="N46" s="1892">
        <f t="shared" si="0"/>
        <v>47</v>
      </c>
      <c r="O46" s="1892">
        <f t="shared" si="0"/>
        <v>75</v>
      </c>
      <c r="P46" s="2759" t="s">
        <v>136</v>
      </c>
      <c r="Q46" s="2759"/>
      <c r="R46" s="2759"/>
    </row>
    <row r="47" spans="1:18" ht="25.5" customHeight="1" x14ac:dyDescent="0.2">
      <c r="A47" s="2761" t="s">
        <v>43</v>
      </c>
      <c r="B47" s="1819" t="s">
        <v>89</v>
      </c>
      <c r="C47" s="215"/>
      <c r="D47" s="578">
        <f t="shared" ref="D47:E47" si="21">SUM(D46,D45,D42)</f>
        <v>0</v>
      </c>
      <c r="E47" s="578">
        <f t="shared" si="21"/>
        <v>0</v>
      </c>
      <c r="F47" s="578">
        <v>0</v>
      </c>
      <c r="G47" s="578">
        <v>6</v>
      </c>
      <c r="H47" s="578">
        <v>3</v>
      </c>
      <c r="I47" s="578">
        <v>9</v>
      </c>
      <c r="J47" s="578">
        <v>0</v>
      </c>
      <c r="K47" s="578">
        <v>0</v>
      </c>
      <c r="L47" s="578">
        <v>0</v>
      </c>
      <c r="M47" s="1892">
        <f t="shared" si="0"/>
        <v>6</v>
      </c>
      <c r="N47" s="1892">
        <f t="shared" si="0"/>
        <v>3</v>
      </c>
      <c r="O47" s="1892">
        <f t="shared" si="0"/>
        <v>9</v>
      </c>
      <c r="P47" s="216"/>
      <c r="Q47" s="1784" t="s">
        <v>157</v>
      </c>
      <c r="R47" s="2759" t="s">
        <v>130</v>
      </c>
    </row>
    <row r="48" spans="1:18" ht="25.5" customHeight="1" x14ac:dyDescent="0.2">
      <c r="A48" s="2761"/>
      <c r="B48" s="1819" t="s">
        <v>213</v>
      </c>
      <c r="C48" s="215"/>
      <c r="D48" s="578">
        <f t="shared" ref="D48:E48" si="22">SUM(D47,D46,D43)</f>
        <v>0</v>
      </c>
      <c r="E48" s="578">
        <f t="shared" si="22"/>
        <v>0</v>
      </c>
      <c r="F48" s="578">
        <v>0</v>
      </c>
      <c r="G48" s="578">
        <v>3</v>
      </c>
      <c r="H48" s="578">
        <v>8</v>
      </c>
      <c r="I48" s="578">
        <v>11</v>
      </c>
      <c r="J48" s="578">
        <v>0</v>
      </c>
      <c r="K48" s="578">
        <v>0</v>
      </c>
      <c r="L48" s="578">
        <v>0</v>
      </c>
      <c r="M48" s="1892">
        <f t="shared" si="0"/>
        <v>3</v>
      </c>
      <c r="N48" s="1892">
        <f t="shared" si="0"/>
        <v>8</v>
      </c>
      <c r="O48" s="1892">
        <f t="shared" si="0"/>
        <v>11</v>
      </c>
      <c r="P48" s="216"/>
      <c r="Q48" s="1784" t="s">
        <v>221</v>
      </c>
      <c r="R48" s="2759"/>
    </row>
    <row r="49" spans="1:18" ht="25.5" customHeight="1" x14ac:dyDescent="0.2">
      <c r="A49" s="2761" t="s">
        <v>52</v>
      </c>
      <c r="B49" s="2761"/>
      <c r="C49" s="2761"/>
      <c r="D49" s="578">
        <f>SUM(D47:D48)</f>
        <v>0</v>
      </c>
      <c r="E49" s="578">
        <f t="shared" ref="E49:L49" si="23">SUM(E47:E48)</f>
        <v>0</v>
      </c>
      <c r="F49" s="578">
        <f t="shared" si="23"/>
        <v>0</v>
      </c>
      <c r="G49" s="578">
        <f t="shared" si="23"/>
        <v>9</v>
      </c>
      <c r="H49" s="578">
        <f t="shared" si="23"/>
        <v>11</v>
      </c>
      <c r="I49" s="578">
        <f t="shared" si="23"/>
        <v>20</v>
      </c>
      <c r="J49" s="578">
        <f t="shared" si="23"/>
        <v>0</v>
      </c>
      <c r="K49" s="578">
        <f t="shared" si="23"/>
        <v>0</v>
      </c>
      <c r="L49" s="578">
        <f t="shared" si="23"/>
        <v>0</v>
      </c>
      <c r="M49" s="1892">
        <f t="shared" si="0"/>
        <v>9</v>
      </c>
      <c r="N49" s="1892">
        <f t="shared" si="0"/>
        <v>11</v>
      </c>
      <c r="O49" s="1892">
        <f t="shared" si="0"/>
        <v>20</v>
      </c>
      <c r="P49" s="2759" t="s">
        <v>136</v>
      </c>
      <c r="Q49" s="2759"/>
      <c r="R49" s="2759"/>
    </row>
    <row r="50" spans="1:18" ht="33.75" customHeight="1" thickBot="1" x14ac:dyDescent="0.25">
      <c r="A50" s="1820" t="s">
        <v>227</v>
      </c>
      <c r="B50" s="1820" t="s">
        <v>227</v>
      </c>
      <c r="C50" s="1820" t="s">
        <v>259</v>
      </c>
      <c r="D50" s="578">
        <v>0</v>
      </c>
      <c r="E50" s="578">
        <v>0</v>
      </c>
      <c r="F50" s="578">
        <v>0</v>
      </c>
      <c r="G50" s="1705">
        <v>14</v>
      </c>
      <c r="H50" s="1705">
        <v>9</v>
      </c>
      <c r="I50" s="1705">
        <v>23</v>
      </c>
      <c r="J50" s="1705">
        <v>4</v>
      </c>
      <c r="K50" s="1705">
        <v>1</v>
      </c>
      <c r="L50" s="1705">
        <v>5</v>
      </c>
      <c r="M50" s="1919">
        <f t="shared" si="0"/>
        <v>18</v>
      </c>
      <c r="N50" s="1919">
        <f t="shared" si="0"/>
        <v>10</v>
      </c>
      <c r="O50" s="1919">
        <f t="shared" si="0"/>
        <v>28</v>
      </c>
      <c r="P50" s="1793" t="s">
        <v>133</v>
      </c>
      <c r="Q50" s="1793" t="s">
        <v>228</v>
      </c>
      <c r="R50" s="1793" t="s">
        <v>228</v>
      </c>
    </row>
    <row r="51" spans="1:18" ht="22.5" customHeight="1" thickBot="1" x14ac:dyDescent="0.25">
      <c r="A51" s="3338" t="s">
        <v>91</v>
      </c>
      <c r="B51" s="3338"/>
      <c r="C51" s="3338"/>
      <c r="D51" s="1818">
        <f>SUM(D8,D12,D13,D14,D21,D37,D46,D49,D50)</f>
        <v>13</v>
      </c>
      <c r="E51" s="1818">
        <f t="shared" ref="E51:O51" si="24">SUM(E8,E12,E13,E14,E21,E37,E46,E49,E50)</f>
        <v>4</v>
      </c>
      <c r="F51" s="1818">
        <f t="shared" si="24"/>
        <v>17</v>
      </c>
      <c r="G51" s="1818">
        <f t="shared" si="24"/>
        <v>126</v>
      </c>
      <c r="H51" s="1818">
        <f t="shared" si="24"/>
        <v>155</v>
      </c>
      <c r="I51" s="1818">
        <f t="shared" si="24"/>
        <v>281</v>
      </c>
      <c r="J51" s="1818">
        <f t="shared" si="24"/>
        <v>17</v>
      </c>
      <c r="K51" s="1818">
        <f t="shared" si="24"/>
        <v>45</v>
      </c>
      <c r="L51" s="1818">
        <f t="shared" si="24"/>
        <v>62</v>
      </c>
      <c r="M51" s="1818">
        <f t="shared" si="24"/>
        <v>156</v>
      </c>
      <c r="N51" s="1818">
        <f t="shared" si="24"/>
        <v>204</v>
      </c>
      <c r="O51" s="1818">
        <f t="shared" si="24"/>
        <v>360</v>
      </c>
      <c r="P51" s="2787" t="s">
        <v>153</v>
      </c>
      <c r="Q51" s="2787"/>
      <c r="R51" s="2787"/>
    </row>
    <row r="52" spans="1:18" ht="12.75" customHeight="1" thickTop="1" x14ac:dyDescent="0.2"/>
    <row r="53" spans="1:18" ht="12.75" customHeight="1" x14ac:dyDescent="0.2"/>
    <row r="54" spans="1:18" ht="12.75" customHeight="1" x14ac:dyDescent="0.2"/>
    <row r="55" spans="1:18" ht="12.75" customHeight="1" x14ac:dyDescent="0.2"/>
    <row r="56" spans="1:18" ht="12.75" customHeight="1" x14ac:dyDescent="0.2"/>
    <row r="57" spans="1:18" ht="12.75" customHeight="1" x14ac:dyDescent="0.2"/>
    <row r="58" spans="1:18" ht="12.75" customHeight="1" x14ac:dyDescent="0.2"/>
    <row r="59" spans="1:18" ht="12.75" customHeight="1" x14ac:dyDescent="0.2"/>
    <row r="60" spans="1:18" ht="12.75" customHeight="1" x14ac:dyDescent="0.2"/>
    <row r="61" spans="1:18" ht="12.75" customHeight="1" x14ac:dyDescent="0.2"/>
    <row r="62" spans="1:18" ht="12.75" customHeight="1" x14ac:dyDescent="0.2"/>
    <row r="63" spans="1:18" ht="12.75" customHeight="1" x14ac:dyDescent="0.2"/>
    <row r="64" spans="1:18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95" spans="1:15" ht="18" x14ac:dyDescent="0.25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</row>
    <row r="196" spans="1:15" ht="18" x14ac:dyDescent="0.25">
      <c r="A196" s="42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</row>
    <row r="197" spans="1:15" ht="18" x14ac:dyDescent="0.25">
      <c r="A197" s="42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</row>
    <row r="198" spans="1:15" ht="18" x14ac:dyDescent="0.25">
      <c r="A198" s="42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</row>
    <row r="199" spans="1:15" ht="12.75" customHeight="1" x14ac:dyDescent="0.25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</row>
    <row r="200" spans="1:15" ht="12.75" customHeight="1" x14ac:dyDescent="0.25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</row>
    <row r="201" spans="1:15" ht="12.75" customHeight="1" x14ac:dyDescent="0.25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</row>
    <row r="202" spans="1:15" ht="12.75" customHeight="1" x14ac:dyDescent="0.25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</row>
    <row r="203" spans="1:15" ht="12.75" customHeight="1" x14ac:dyDescent="0.25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</row>
    <row r="204" spans="1:15" ht="12.75" customHeight="1" x14ac:dyDescent="0.25">
      <c r="A204" s="42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</row>
    <row r="205" spans="1:15" ht="12.75" customHeight="1" x14ac:dyDescent="0.25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</row>
    <row r="206" spans="1:15" ht="12.75" customHeight="1" x14ac:dyDescent="0.25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</row>
    <row r="207" spans="1:15" ht="12.75" customHeight="1" x14ac:dyDescent="0.25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</row>
    <row r="208" spans="1:15" ht="12.75" customHeight="1" x14ac:dyDescent="0.25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</row>
    <row r="209" spans="1:15" ht="12.75" customHeight="1" x14ac:dyDescent="0.25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</row>
    <row r="210" spans="1:15" ht="12.75" customHeight="1" x14ac:dyDescent="0.25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</row>
    <row r="211" spans="1:15" ht="12.75" customHeight="1" x14ac:dyDescent="0.25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</row>
    <row r="212" spans="1:15" ht="12.75" customHeight="1" x14ac:dyDescent="0.25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</row>
    <row r="213" spans="1:15" ht="12.75" customHeight="1" x14ac:dyDescent="0.25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</row>
    <row r="214" spans="1:15" ht="12.75" customHeight="1" x14ac:dyDescent="0.25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</row>
    <row r="215" spans="1:15" ht="12.75" customHeight="1" x14ac:dyDescent="0.25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</row>
    <row r="216" spans="1:15" ht="12.75" customHeight="1" x14ac:dyDescent="0.25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</row>
    <row r="217" spans="1:15" ht="12.75" customHeight="1" x14ac:dyDescent="0.25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</row>
    <row r="218" spans="1:15" ht="12.75" customHeight="1" x14ac:dyDescent="0.25">
      <c r="A218" s="42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</row>
    <row r="219" spans="1:15" ht="18" x14ac:dyDescent="0.25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</row>
    <row r="220" spans="1:15" ht="18" x14ac:dyDescent="0.25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</row>
    <row r="221" spans="1:15" ht="18" x14ac:dyDescent="0.25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</row>
    <row r="222" spans="1:15" ht="18" x14ac:dyDescent="0.25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</row>
    <row r="223" spans="1:15" ht="18" x14ac:dyDescent="0.25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</row>
    <row r="224" spans="1:15" ht="18" x14ac:dyDescent="0.25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</row>
    <row r="225" spans="1:15" ht="18" x14ac:dyDescent="0.25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</row>
    <row r="226" spans="1:15" ht="18" x14ac:dyDescent="0.25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</row>
    <row r="227" spans="1:15" ht="18" x14ac:dyDescent="0.25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</row>
    <row r="228" spans="1:15" ht="18" x14ac:dyDescent="0.25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</row>
    <row r="229" spans="1:15" ht="18" x14ac:dyDescent="0.25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</row>
    <row r="230" spans="1:15" ht="18" x14ac:dyDescent="0.25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</row>
    <row r="231" spans="1:15" ht="18" x14ac:dyDescent="0.25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</row>
    <row r="232" spans="1:15" ht="18" x14ac:dyDescent="0.25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</row>
    <row r="233" spans="1:15" ht="18" x14ac:dyDescent="0.25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</row>
    <row r="234" spans="1:15" ht="18" x14ac:dyDescent="0.25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</row>
    <row r="235" spans="1:15" ht="18" x14ac:dyDescent="0.25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</row>
    <row r="236" spans="1:15" ht="18" x14ac:dyDescent="0.25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</row>
    <row r="237" spans="1:15" ht="18" x14ac:dyDescent="0.25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</row>
    <row r="238" spans="1:15" ht="18" x14ac:dyDescent="0.25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</row>
    <row r="239" spans="1:15" ht="18" x14ac:dyDescent="0.25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</row>
    <row r="240" spans="1:15" ht="18" x14ac:dyDescent="0.25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</row>
    <row r="241" spans="1:15" ht="18" x14ac:dyDescent="0.25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</row>
    <row r="242" spans="1:15" ht="18" x14ac:dyDescent="0.25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</row>
    <row r="243" spans="1:15" ht="18" x14ac:dyDescent="0.25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</row>
    <row r="244" spans="1:15" ht="18" x14ac:dyDescent="0.25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</row>
    <row r="245" spans="1:15" ht="18" x14ac:dyDescent="0.25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</row>
    <row r="246" spans="1:15" ht="18" x14ac:dyDescent="0.25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</row>
    <row r="247" spans="1:15" ht="18" x14ac:dyDescent="0.25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</row>
    <row r="248" spans="1:15" ht="18" x14ac:dyDescent="0.25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</row>
    <row r="249" spans="1:15" ht="18" x14ac:dyDescent="0.25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</row>
    <row r="250" spans="1:15" ht="18" x14ac:dyDescent="0.25">
      <c r="A250" s="42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</row>
    <row r="251" spans="1:15" ht="18" x14ac:dyDescent="0.25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</row>
    <row r="252" spans="1:15" ht="18" x14ac:dyDescent="0.25">
      <c r="A252" s="42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</row>
    <row r="253" spans="1:15" ht="18" x14ac:dyDescent="0.25">
      <c r="A253" s="42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</row>
    <row r="254" spans="1:15" ht="18" x14ac:dyDescent="0.25">
      <c r="A254" s="42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</row>
    <row r="255" spans="1:15" ht="18" x14ac:dyDescent="0.25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</row>
    <row r="256" spans="1:15" ht="18" x14ac:dyDescent="0.25">
      <c r="A256" s="42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</row>
    <row r="257" spans="1:15" ht="18" x14ac:dyDescent="0.25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</row>
    <row r="258" spans="1:15" ht="18" x14ac:dyDescent="0.25">
      <c r="A258" s="42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</row>
    <row r="259" spans="1:15" ht="18" x14ac:dyDescent="0.25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</row>
    <row r="260" spans="1:15" ht="18" x14ac:dyDescent="0.25">
      <c r="A260" s="42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</row>
    <row r="261" spans="1:15" ht="18" x14ac:dyDescent="0.25">
      <c r="A261" s="42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</row>
    <row r="262" spans="1:15" ht="18" x14ac:dyDescent="0.25">
      <c r="A262" s="42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</row>
    <row r="263" spans="1:15" ht="18" x14ac:dyDescent="0.25">
      <c r="A263" s="42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</row>
    <row r="264" spans="1:15" ht="18" x14ac:dyDescent="0.25">
      <c r="A264" s="42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</row>
    <row r="265" spans="1:15" ht="18" x14ac:dyDescent="0.25">
      <c r="A265" s="42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</row>
    <row r="266" spans="1:15" ht="18" x14ac:dyDescent="0.25">
      <c r="A266" s="42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</row>
    <row r="267" spans="1:15" ht="18" x14ac:dyDescent="0.25">
      <c r="A267" s="42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</row>
    <row r="268" spans="1:15" ht="18" x14ac:dyDescent="0.25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</row>
    <row r="269" spans="1:15" ht="18" x14ac:dyDescent="0.25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</row>
  </sheetData>
  <mergeCells count="68">
    <mergeCell ref="A51:C51"/>
    <mergeCell ref="P51:R51"/>
    <mergeCell ref="A46:C46"/>
    <mergeCell ref="P46:R46"/>
    <mergeCell ref="A47:A48"/>
    <mergeCell ref="R47:R48"/>
    <mergeCell ref="A49:C49"/>
    <mergeCell ref="P49:R49"/>
    <mergeCell ref="A38:A45"/>
    <mergeCell ref="B38:B40"/>
    <mergeCell ref="Q38:Q40"/>
    <mergeCell ref="R38:R45"/>
    <mergeCell ref="B41:C41"/>
    <mergeCell ref="P41:Q41"/>
    <mergeCell ref="B42:B43"/>
    <mergeCell ref="Q42:Q43"/>
    <mergeCell ref="B44:C44"/>
    <mergeCell ref="P44:Q44"/>
    <mergeCell ref="A37:C37"/>
    <mergeCell ref="P37:R37"/>
    <mergeCell ref="A29:B29"/>
    <mergeCell ref="P29:R29"/>
    <mergeCell ref="A30:A33"/>
    <mergeCell ref="B30:B33"/>
    <mergeCell ref="C30:C33"/>
    <mergeCell ref="D30:F30"/>
    <mergeCell ref="G30:I30"/>
    <mergeCell ref="D31:F31"/>
    <mergeCell ref="G31:I31"/>
    <mergeCell ref="J30:L30"/>
    <mergeCell ref="M30:O30"/>
    <mergeCell ref="P30:P33"/>
    <mergeCell ref="Q30:Q33"/>
    <mergeCell ref="R30:R33"/>
    <mergeCell ref="R15:R20"/>
    <mergeCell ref="A21:C21"/>
    <mergeCell ref="P21:R21"/>
    <mergeCell ref="A34:A36"/>
    <mergeCell ref="R34:R36"/>
    <mergeCell ref="J31:L31"/>
    <mergeCell ref="M31:O31"/>
    <mergeCell ref="B17:C17"/>
    <mergeCell ref="P17:Q17"/>
    <mergeCell ref="B15:B16"/>
    <mergeCell ref="Q15:Q16"/>
    <mergeCell ref="A15:A20"/>
    <mergeCell ref="A9:A11"/>
    <mergeCell ref="R9:R11"/>
    <mergeCell ref="A12:C12"/>
    <mergeCell ref="P12:R12"/>
    <mergeCell ref="D5:F5"/>
    <mergeCell ref="G5:I5"/>
    <mergeCell ref="J5:L5"/>
    <mergeCell ref="M5:O5"/>
    <mergeCell ref="A1:R1"/>
    <mergeCell ref="A2:R2"/>
    <mergeCell ref="A3:O3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264" orientation="landscape" useFirstPageNumber="1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22"/>
  <sheetViews>
    <sheetView rightToLeft="1" view="pageBreakPreview" topLeftCell="A4" zoomScale="85" zoomScaleNormal="75" zoomScaleSheetLayoutView="85" workbookViewId="0">
      <selection activeCell="F14" sqref="F14"/>
    </sheetView>
  </sheetViews>
  <sheetFormatPr defaultColWidth="10.28515625" defaultRowHeight="12.75" x14ac:dyDescent="0.2"/>
  <cols>
    <col min="1" max="1" width="30" style="38" customWidth="1"/>
    <col min="2" max="2" width="6.7109375" style="38" customWidth="1"/>
    <col min="3" max="3" width="8.5703125" style="38" customWidth="1"/>
    <col min="4" max="4" width="7.140625" style="38" customWidth="1"/>
    <col min="5" max="5" width="9.28515625" style="38" customWidth="1"/>
    <col min="6" max="6" width="10.7109375" style="38" customWidth="1"/>
    <col min="7" max="8" width="9.28515625" style="38" customWidth="1"/>
    <col min="9" max="9" width="11.5703125" style="38" customWidth="1"/>
    <col min="10" max="11" width="9.28515625" style="38" customWidth="1"/>
    <col min="12" max="12" width="10.7109375" style="38" customWidth="1"/>
    <col min="13" max="13" width="9.28515625" style="38" customWidth="1"/>
    <col min="14" max="14" width="36.85546875" style="38" customWidth="1"/>
    <col min="15" max="16384" width="10.28515625" style="38"/>
  </cols>
  <sheetData>
    <row r="1" spans="1:14" ht="27.75" customHeight="1" x14ac:dyDescent="0.2">
      <c r="A1" s="3188" t="s">
        <v>2390</v>
      </c>
      <c r="B1" s="3188"/>
      <c r="C1" s="3188"/>
      <c r="D1" s="3188"/>
      <c r="E1" s="3188"/>
      <c r="F1" s="3188"/>
      <c r="G1" s="3188"/>
      <c r="H1" s="3188"/>
      <c r="I1" s="3188"/>
      <c r="J1" s="3188"/>
      <c r="K1" s="3188"/>
      <c r="L1" s="3188"/>
      <c r="M1" s="3188"/>
      <c r="N1" s="3188"/>
    </row>
    <row r="2" spans="1:14" ht="24" customHeight="1" x14ac:dyDescent="0.2">
      <c r="A2" s="3330" t="s">
        <v>2391</v>
      </c>
      <c r="B2" s="3330"/>
      <c r="C2" s="3330"/>
      <c r="D2" s="3330"/>
      <c r="E2" s="3330"/>
      <c r="F2" s="3330"/>
      <c r="G2" s="3330"/>
      <c r="H2" s="3330"/>
      <c r="I2" s="3330"/>
      <c r="J2" s="3330"/>
      <c r="K2" s="3330"/>
      <c r="L2" s="3330"/>
      <c r="M2" s="3330"/>
      <c r="N2" s="3330"/>
    </row>
    <row r="3" spans="1:14" ht="21" customHeight="1" thickBot="1" x14ac:dyDescent="0.25">
      <c r="A3" s="3331" t="s">
        <v>2588</v>
      </c>
      <c r="B3" s="3331"/>
      <c r="C3" s="3331"/>
      <c r="D3" s="3331"/>
      <c r="E3" s="3331"/>
      <c r="F3" s="3331"/>
      <c r="G3" s="3331"/>
      <c r="H3" s="3331"/>
      <c r="I3" s="3331"/>
      <c r="J3" s="3331"/>
      <c r="K3" s="3331"/>
      <c r="L3" s="3331"/>
      <c r="M3" s="3331"/>
      <c r="N3" s="77" t="s">
        <v>418</v>
      </c>
    </row>
    <row r="4" spans="1:14" ht="27.75" customHeight="1" thickTop="1" x14ac:dyDescent="0.2">
      <c r="A4" s="2898" t="s">
        <v>35</v>
      </c>
      <c r="B4" s="2898" t="s">
        <v>36</v>
      </c>
      <c r="C4" s="2898"/>
      <c r="D4" s="2898"/>
      <c r="E4" s="2898" t="s">
        <v>2</v>
      </c>
      <c r="F4" s="2898"/>
      <c r="G4" s="2898"/>
      <c r="H4" s="2898" t="s">
        <v>3</v>
      </c>
      <c r="I4" s="2898"/>
      <c r="J4" s="2898"/>
      <c r="K4" s="2898" t="s">
        <v>29</v>
      </c>
      <c r="L4" s="2898"/>
      <c r="M4" s="2898"/>
      <c r="N4" s="2898" t="s">
        <v>102</v>
      </c>
    </row>
    <row r="5" spans="1:14" s="33" customFormat="1" ht="23.25" customHeight="1" x14ac:dyDescent="0.25">
      <c r="A5" s="2762"/>
      <c r="B5" s="3160" t="s">
        <v>98</v>
      </c>
      <c r="C5" s="3160"/>
      <c r="D5" s="3160"/>
      <c r="E5" s="3160" t="s">
        <v>99</v>
      </c>
      <c r="F5" s="3160"/>
      <c r="G5" s="3160"/>
      <c r="H5" s="3160" t="s">
        <v>100</v>
      </c>
      <c r="I5" s="3160"/>
      <c r="J5" s="3160"/>
      <c r="K5" s="3160" t="s">
        <v>101</v>
      </c>
      <c r="L5" s="3160"/>
      <c r="M5" s="3160"/>
      <c r="N5" s="2762"/>
    </row>
    <row r="6" spans="1:14" ht="24.75" customHeight="1" x14ac:dyDescent="0.2">
      <c r="A6" s="2762"/>
      <c r="B6" s="22" t="s">
        <v>187</v>
      </c>
      <c r="C6" s="22" t="s">
        <v>211</v>
      </c>
      <c r="D6" s="22" t="s">
        <v>204</v>
      </c>
      <c r="E6" s="22" t="s">
        <v>187</v>
      </c>
      <c r="F6" s="22" t="s">
        <v>211</v>
      </c>
      <c r="G6" s="22" t="s">
        <v>204</v>
      </c>
      <c r="H6" s="22" t="s">
        <v>187</v>
      </c>
      <c r="I6" s="22" t="s">
        <v>211</v>
      </c>
      <c r="J6" s="22" t="s">
        <v>204</v>
      </c>
      <c r="K6" s="22" t="s">
        <v>187</v>
      </c>
      <c r="L6" s="22" t="s">
        <v>211</v>
      </c>
      <c r="M6" s="22" t="s">
        <v>204</v>
      </c>
      <c r="N6" s="2762"/>
    </row>
    <row r="7" spans="1:14" ht="24.75" customHeight="1" thickBot="1" x14ac:dyDescent="0.25">
      <c r="A7" s="2899"/>
      <c r="B7" s="23" t="s">
        <v>188</v>
      </c>
      <c r="C7" s="23" t="s">
        <v>189</v>
      </c>
      <c r="D7" s="23" t="s">
        <v>190</v>
      </c>
      <c r="E7" s="23" t="s">
        <v>188</v>
      </c>
      <c r="F7" s="23" t="s">
        <v>189</v>
      </c>
      <c r="G7" s="23" t="s">
        <v>190</v>
      </c>
      <c r="H7" s="23" t="s">
        <v>188</v>
      </c>
      <c r="I7" s="23" t="s">
        <v>189</v>
      </c>
      <c r="J7" s="23" t="s">
        <v>190</v>
      </c>
      <c r="K7" s="23" t="s">
        <v>188</v>
      </c>
      <c r="L7" s="23" t="s">
        <v>189</v>
      </c>
      <c r="M7" s="23" t="s">
        <v>190</v>
      </c>
      <c r="N7" s="2899"/>
    </row>
    <row r="8" spans="1:14" ht="24.75" customHeight="1" x14ac:dyDescent="0.2">
      <c r="A8" s="19" t="s">
        <v>37</v>
      </c>
      <c r="B8" s="34">
        <v>3</v>
      </c>
      <c r="C8" s="34">
        <v>9</v>
      </c>
      <c r="D8" s="34">
        <v>12</v>
      </c>
      <c r="E8" s="34">
        <v>0</v>
      </c>
      <c r="F8" s="34">
        <v>0</v>
      </c>
      <c r="G8" s="34">
        <v>0</v>
      </c>
      <c r="H8" s="34">
        <v>0</v>
      </c>
      <c r="I8" s="34">
        <v>0</v>
      </c>
      <c r="J8" s="34">
        <v>0</v>
      </c>
      <c r="K8" s="34">
        <f>SUM(B8,E8,H8)</f>
        <v>3</v>
      </c>
      <c r="L8" s="34">
        <f t="shared" ref="L8:M19" si="0">SUM(C8,F8,I8)</f>
        <v>9</v>
      </c>
      <c r="M8" s="34">
        <f t="shared" si="0"/>
        <v>12</v>
      </c>
      <c r="N8" s="46" t="s">
        <v>134</v>
      </c>
    </row>
    <row r="9" spans="1:14" ht="24.75" customHeight="1" x14ac:dyDescent="0.2">
      <c r="A9" s="25" t="s">
        <v>54</v>
      </c>
      <c r="B9" s="1892">
        <v>4</v>
      </c>
      <c r="C9" s="1892">
        <v>3</v>
      </c>
      <c r="D9" s="1892">
        <v>7</v>
      </c>
      <c r="E9" s="1892">
        <v>17</v>
      </c>
      <c r="F9" s="1892">
        <v>21</v>
      </c>
      <c r="G9" s="1892">
        <v>38</v>
      </c>
      <c r="H9" s="1892">
        <v>0</v>
      </c>
      <c r="I9" s="1892">
        <v>0</v>
      </c>
      <c r="J9" s="1892">
        <v>0</v>
      </c>
      <c r="K9" s="1892">
        <f t="shared" ref="K9:K19" si="1">SUM(B9,E9,H9)</f>
        <v>21</v>
      </c>
      <c r="L9" s="1892">
        <f t="shared" si="0"/>
        <v>24</v>
      </c>
      <c r="M9" s="1892">
        <f t="shared" si="0"/>
        <v>45</v>
      </c>
      <c r="N9" s="26" t="s">
        <v>104</v>
      </c>
    </row>
    <row r="10" spans="1:14" s="37" customFormat="1" ht="30" customHeight="1" x14ac:dyDescent="0.2">
      <c r="A10" s="190" t="s">
        <v>39</v>
      </c>
      <c r="B10" s="578">
        <v>0</v>
      </c>
      <c r="C10" s="578">
        <v>0</v>
      </c>
      <c r="D10" s="578">
        <v>0</v>
      </c>
      <c r="E10" s="578">
        <v>1</v>
      </c>
      <c r="F10" s="578">
        <v>5</v>
      </c>
      <c r="G10" s="578">
        <v>6</v>
      </c>
      <c r="H10" s="578">
        <v>0</v>
      </c>
      <c r="I10" s="578">
        <v>0</v>
      </c>
      <c r="J10" s="578">
        <v>0</v>
      </c>
      <c r="K10" s="1892">
        <f t="shared" si="1"/>
        <v>1</v>
      </c>
      <c r="L10" s="1892">
        <f t="shared" si="0"/>
        <v>5</v>
      </c>
      <c r="M10" s="1892">
        <f t="shared" si="0"/>
        <v>6</v>
      </c>
      <c r="N10" s="70" t="s">
        <v>129</v>
      </c>
    </row>
    <row r="11" spans="1:14" s="37" customFormat="1" ht="30" customHeight="1" x14ac:dyDescent="0.2">
      <c r="A11" s="190" t="s">
        <v>46</v>
      </c>
      <c r="B11" s="578">
        <v>0</v>
      </c>
      <c r="C11" s="578">
        <v>0</v>
      </c>
      <c r="D11" s="578">
        <v>0</v>
      </c>
      <c r="E11" s="578">
        <v>50</v>
      </c>
      <c r="F11" s="578">
        <v>61</v>
      </c>
      <c r="G11" s="578">
        <v>111</v>
      </c>
      <c r="H11" s="578">
        <v>11</v>
      </c>
      <c r="I11" s="578">
        <v>22</v>
      </c>
      <c r="J11" s="578">
        <v>33</v>
      </c>
      <c r="K11" s="1892">
        <f t="shared" ref="K11" si="2">SUM(B11,E11,H11)</f>
        <v>61</v>
      </c>
      <c r="L11" s="1892">
        <f t="shared" ref="L11" si="3">SUM(C11,F11,I11)</f>
        <v>83</v>
      </c>
      <c r="M11" s="1892">
        <f t="shared" ref="M11" si="4">SUM(D11,G11,J11)</f>
        <v>144</v>
      </c>
      <c r="N11" s="189" t="s">
        <v>131</v>
      </c>
    </row>
    <row r="12" spans="1:14" s="37" customFormat="1" ht="31.5" x14ac:dyDescent="0.2">
      <c r="A12" s="150" t="s">
        <v>433</v>
      </c>
      <c r="B12" s="578">
        <v>0</v>
      </c>
      <c r="C12" s="578">
        <v>0</v>
      </c>
      <c r="D12" s="578">
        <v>0</v>
      </c>
      <c r="E12" s="578">
        <v>3</v>
      </c>
      <c r="F12" s="578">
        <v>10</v>
      </c>
      <c r="G12" s="578">
        <v>13</v>
      </c>
      <c r="H12" s="578">
        <v>0</v>
      </c>
      <c r="I12" s="578">
        <v>0</v>
      </c>
      <c r="J12" s="578">
        <v>0</v>
      </c>
      <c r="K12" s="1892">
        <f t="shared" si="1"/>
        <v>3</v>
      </c>
      <c r="L12" s="1892">
        <f t="shared" si="0"/>
        <v>10</v>
      </c>
      <c r="M12" s="1892">
        <f t="shared" si="0"/>
        <v>13</v>
      </c>
      <c r="N12" s="149" t="s">
        <v>251</v>
      </c>
    </row>
    <row r="13" spans="1:14" s="37" customFormat="1" ht="27" customHeight="1" x14ac:dyDescent="0.2">
      <c r="A13" s="35" t="s">
        <v>41</v>
      </c>
      <c r="B13" s="578">
        <v>9</v>
      </c>
      <c r="C13" s="578">
        <v>1</v>
      </c>
      <c r="D13" s="578">
        <v>10</v>
      </c>
      <c r="E13" s="578">
        <v>0</v>
      </c>
      <c r="F13" s="578">
        <v>0</v>
      </c>
      <c r="G13" s="578">
        <v>0</v>
      </c>
      <c r="H13" s="578">
        <v>0</v>
      </c>
      <c r="I13" s="578">
        <v>0</v>
      </c>
      <c r="J13" s="578">
        <v>0</v>
      </c>
      <c r="K13" s="1892">
        <f t="shared" si="1"/>
        <v>9</v>
      </c>
      <c r="L13" s="1892">
        <f t="shared" si="0"/>
        <v>1</v>
      </c>
      <c r="M13" s="1892">
        <f t="shared" si="0"/>
        <v>10</v>
      </c>
      <c r="N13" s="1055" t="s">
        <v>166</v>
      </c>
    </row>
    <row r="14" spans="1:14" s="37" customFormat="1" ht="33" customHeight="1" x14ac:dyDescent="0.2">
      <c r="A14" s="1147" t="s">
        <v>223</v>
      </c>
      <c r="B14" s="578">
        <v>0</v>
      </c>
      <c r="C14" s="578">
        <v>0</v>
      </c>
      <c r="D14" s="578">
        <v>0</v>
      </c>
      <c r="E14" s="578">
        <v>76</v>
      </c>
      <c r="F14" s="578">
        <v>82</v>
      </c>
      <c r="G14" s="578">
        <v>158</v>
      </c>
      <c r="H14" s="578">
        <v>7</v>
      </c>
      <c r="I14" s="578">
        <v>9</v>
      </c>
      <c r="J14" s="578">
        <v>16</v>
      </c>
      <c r="K14" s="1892">
        <f t="shared" si="1"/>
        <v>83</v>
      </c>
      <c r="L14" s="1892">
        <f t="shared" si="0"/>
        <v>91</v>
      </c>
      <c r="M14" s="1892">
        <f t="shared" si="0"/>
        <v>174</v>
      </c>
      <c r="N14" s="1055" t="s">
        <v>224</v>
      </c>
    </row>
    <row r="15" spans="1:14" s="37" customFormat="1" ht="30" customHeight="1" x14ac:dyDescent="0.2">
      <c r="A15" s="25" t="s">
        <v>252</v>
      </c>
      <c r="B15" s="578">
        <v>0</v>
      </c>
      <c r="C15" s="578">
        <v>0</v>
      </c>
      <c r="D15" s="578">
        <v>0</v>
      </c>
      <c r="E15" s="578">
        <v>28</v>
      </c>
      <c r="F15" s="578">
        <v>49</v>
      </c>
      <c r="G15" s="578">
        <v>77</v>
      </c>
      <c r="H15" s="578">
        <v>5</v>
      </c>
      <c r="I15" s="578">
        <v>11</v>
      </c>
      <c r="J15" s="578">
        <v>16</v>
      </c>
      <c r="K15" s="1892">
        <f t="shared" si="1"/>
        <v>33</v>
      </c>
      <c r="L15" s="1892">
        <f t="shared" si="0"/>
        <v>60</v>
      </c>
      <c r="M15" s="1892">
        <f t="shared" si="0"/>
        <v>93</v>
      </c>
      <c r="N15" s="26" t="s">
        <v>253</v>
      </c>
    </row>
    <row r="16" spans="1:14" s="37" customFormat="1" ht="30" customHeight="1" x14ac:dyDescent="0.2">
      <c r="A16" s="25" t="s">
        <v>217</v>
      </c>
      <c r="B16" s="578">
        <v>0</v>
      </c>
      <c r="C16" s="578">
        <v>0</v>
      </c>
      <c r="D16" s="578">
        <v>0</v>
      </c>
      <c r="E16" s="578">
        <v>64</v>
      </c>
      <c r="F16" s="578">
        <v>67</v>
      </c>
      <c r="G16" s="578">
        <v>131</v>
      </c>
      <c r="H16" s="578">
        <v>28</v>
      </c>
      <c r="I16" s="578">
        <v>37</v>
      </c>
      <c r="J16" s="578">
        <v>65</v>
      </c>
      <c r="K16" s="1892">
        <f t="shared" si="1"/>
        <v>92</v>
      </c>
      <c r="L16" s="1892">
        <f t="shared" si="0"/>
        <v>104</v>
      </c>
      <c r="M16" s="1892">
        <f t="shared" si="0"/>
        <v>196</v>
      </c>
      <c r="N16" s="1146" t="s">
        <v>623</v>
      </c>
    </row>
    <row r="17" spans="1:14" s="37" customFormat="1" ht="38.25" customHeight="1" x14ac:dyDescent="0.2">
      <c r="A17" s="25" t="s">
        <v>43</v>
      </c>
      <c r="B17" s="578">
        <v>0</v>
      </c>
      <c r="C17" s="578">
        <v>0</v>
      </c>
      <c r="D17" s="578">
        <v>0</v>
      </c>
      <c r="E17" s="578">
        <v>23</v>
      </c>
      <c r="F17" s="578">
        <v>28</v>
      </c>
      <c r="G17" s="578">
        <v>51</v>
      </c>
      <c r="H17" s="578">
        <v>0</v>
      </c>
      <c r="I17" s="578">
        <v>0</v>
      </c>
      <c r="J17" s="578">
        <v>0</v>
      </c>
      <c r="K17" s="1892">
        <f t="shared" si="1"/>
        <v>23</v>
      </c>
      <c r="L17" s="1892">
        <f t="shared" si="0"/>
        <v>28</v>
      </c>
      <c r="M17" s="1892">
        <f t="shared" si="0"/>
        <v>51</v>
      </c>
      <c r="N17" s="26" t="s">
        <v>130</v>
      </c>
    </row>
    <row r="18" spans="1:14" s="37" customFormat="1" ht="35.25" customHeight="1" thickBot="1" x14ac:dyDescent="0.25">
      <c r="A18" s="19" t="s">
        <v>227</v>
      </c>
      <c r="B18" s="1791">
        <v>0</v>
      </c>
      <c r="C18" s="1791">
        <v>0</v>
      </c>
      <c r="D18" s="1791">
        <v>0</v>
      </c>
      <c r="E18" s="1791">
        <v>30</v>
      </c>
      <c r="F18" s="1791">
        <v>14</v>
      </c>
      <c r="G18" s="1675">
        <v>44</v>
      </c>
      <c r="H18" s="1791">
        <v>12</v>
      </c>
      <c r="I18" s="1791">
        <v>3</v>
      </c>
      <c r="J18" s="1675">
        <v>15</v>
      </c>
      <c r="K18" s="34">
        <f t="shared" si="1"/>
        <v>42</v>
      </c>
      <c r="L18" s="34">
        <f t="shared" si="0"/>
        <v>17</v>
      </c>
      <c r="M18" s="34">
        <f t="shared" si="0"/>
        <v>59</v>
      </c>
      <c r="N18" s="46" t="s">
        <v>228</v>
      </c>
    </row>
    <row r="19" spans="1:14" s="37" customFormat="1" ht="30" customHeight="1" thickBot="1" x14ac:dyDescent="0.25">
      <c r="A19" s="103" t="s">
        <v>91</v>
      </c>
      <c r="B19" s="1818">
        <f>SUM(B8:B18)</f>
        <v>16</v>
      </c>
      <c r="C19" s="1818">
        <f t="shared" ref="C19:J19" si="5">SUM(C8:C18)</f>
        <v>13</v>
      </c>
      <c r="D19" s="1818">
        <f t="shared" si="5"/>
        <v>29</v>
      </c>
      <c r="E19" s="1818">
        <f t="shared" si="5"/>
        <v>292</v>
      </c>
      <c r="F19" s="1818">
        <f t="shared" si="5"/>
        <v>337</v>
      </c>
      <c r="G19" s="1818">
        <f t="shared" si="5"/>
        <v>629</v>
      </c>
      <c r="H19" s="1818">
        <f t="shared" si="5"/>
        <v>63</v>
      </c>
      <c r="I19" s="1818">
        <f t="shared" si="5"/>
        <v>82</v>
      </c>
      <c r="J19" s="1818">
        <f t="shared" si="5"/>
        <v>145</v>
      </c>
      <c r="K19" s="1913">
        <f t="shared" si="1"/>
        <v>371</v>
      </c>
      <c r="L19" s="1913">
        <f t="shared" si="0"/>
        <v>432</v>
      </c>
      <c r="M19" s="1913">
        <f t="shared" si="0"/>
        <v>803</v>
      </c>
      <c r="N19" s="195" t="s">
        <v>153</v>
      </c>
    </row>
    <row r="20" spans="1:14" ht="24.75" customHeight="1" thickTop="1" x14ac:dyDescent="0.2"/>
    <row r="21" spans="1:14" ht="24.75" customHeight="1" x14ac:dyDescent="0.2"/>
    <row r="22" spans="1:14" ht="24.75" customHeight="1" x14ac:dyDescent="0.2">
      <c r="A22" s="3329"/>
      <c r="B22" s="3329"/>
      <c r="C22" s="3329"/>
      <c r="D22" s="3329"/>
      <c r="E22" s="3329"/>
      <c r="F22" s="3329"/>
      <c r="G22" s="3329"/>
      <c r="H22" s="3329"/>
      <c r="I22" s="3329"/>
      <c r="J22" s="3329"/>
      <c r="K22" s="3329"/>
      <c r="L22" s="3329"/>
      <c r="M22" s="3329"/>
    </row>
  </sheetData>
  <mergeCells count="14">
    <mergeCell ref="E5:G5"/>
    <mergeCell ref="H5:J5"/>
    <mergeCell ref="K5:M5"/>
    <mergeCell ref="A22:M22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266" orientation="landscape" useFirstPageNumber="1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U273"/>
  <sheetViews>
    <sheetView rightToLeft="1" view="pageBreakPreview" topLeftCell="A34" zoomScale="80" zoomScaleNormal="75" zoomScaleSheetLayoutView="80" workbookViewId="0">
      <selection activeCell="F14" sqref="F14"/>
    </sheetView>
  </sheetViews>
  <sheetFormatPr defaultColWidth="10.28515625" defaultRowHeight="12.75" x14ac:dyDescent="0.2"/>
  <cols>
    <col min="1" max="1" width="15.85546875" style="40" customWidth="1"/>
    <col min="2" max="2" width="18.28515625" style="40" customWidth="1"/>
    <col min="3" max="3" width="18.140625" style="40" customWidth="1"/>
    <col min="4" max="4" width="5.28515625" style="40" customWidth="1"/>
    <col min="5" max="6" width="5.85546875" style="40" customWidth="1"/>
    <col min="7" max="12" width="6.7109375" style="40" customWidth="1"/>
    <col min="13" max="14" width="7.42578125" style="40" customWidth="1"/>
    <col min="15" max="15" width="6.85546875" style="40" customWidth="1"/>
    <col min="16" max="16" width="21.28515625" style="40" customWidth="1"/>
    <col min="17" max="17" width="23.5703125" style="40" customWidth="1"/>
    <col min="18" max="18" width="26.85546875" style="40" customWidth="1"/>
    <col min="19" max="16384" width="10.28515625" style="40"/>
  </cols>
  <sheetData>
    <row r="1" spans="1:21" ht="21.75" customHeight="1" x14ac:dyDescent="0.25">
      <c r="A1" s="3187" t="s">
        <v>2392</v>
      </c>
      <c r="B1" s="3187"/>
      <c r="C1" s="3187"/>
      <c r="D1" s="3187"/>
      <c r="E1" s="3187"/>
      <c r="F1" s="3187"/>
      <c r="G1" s="3187"/>
      <c r="H1" s="3187"/>
      <c r="I1" s="3187"/>
      <c r="J1" s="3187"/>
      <c r="K1" s="3187"/>
      <c r="L1" s="3187"/>
      <c r="M1" s="3187"/>
      <c r="N1" s="3187"/>
      <c r="O1" s="3187"/>
      <c r="P1" s="3187"/>
      <c r="Q1" s="3187"/>
      <c r="R1" s="3187"/>
    </row>
    <row r="2" spans="1:21" ht="30" customHeight="1" x14ac:dyDescent="0.25">
      <c r="A2" s="2731" t="s">
        <v>2393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  <c r="S2" s="78"/>
      <c r="T2" s="78"/>
      <c r="U2" s="78"/>
    </row>
    <row r="3" spans="1:21" ht="21.75" customHeight="1" thickBot="1" x14ac:dyDescent="0.3">
      <c r="A3" s="3332" t="s">
        <v>2905</v>
      </c>
      <c r="B3" s="3332"/>
      <c r="C3" s="3332"/>
      <c r="D3" s="3332"/>
      <c r="E3" s="3332"/>
      <c r="F3" s="3332"/>
      <c r="G3" s="3332"/>
      <c r="H3" s="3332"/>
      <c r="I3" s="3332"/>
      <c r="J3" s="3332"/>
      <c r="K3" s="3332"/>
      <c r="L3" s="3332"/>
      <c r="M3" s="3332"/>
      <c r="N3" s="3332"/>
      <c r="O3" s="3332"/>
      <c r="Q3" s="2840" t="s">
        <v>419</v>
      </c>
      <c r="R3" s="2840"/>
    </row>
    <row r="4" spans="1:21" ht="21.75" customHeight="1" thickTop="1" x14ac:dyDescent="0.25">
      <c r="A4" s="2898" t="s">
        <v>47</v>
      </c>
      <c r="B4" s="2898" t="s">
        <v>90</v>
      </c>
      <c r="C4" s="2898" t="s">
        <v>48</v>
      </c>
      <c r="D4" s="3339" t="s">
        <v>36</v>
      </c>
      <c r="E4" s="3339"/>
      <c r="F4" s="3339"/>
      <c r="G4" s="3339" t="s">
        <v>2</v>
      </c>
      <c r="H4" s="3339"/>
      <c r="I4" s="3339"/>
      <c r="J4" s="3339" t="s">
        <v>3</v>
      </c>
      <c r="K4" s="3339"/>
      <c r="L4" s="3339"/>
      <c r="M4" s="3339" t="s">
        <v>29</v>
      </c>
      <c r="N4" s="3339"/>
      <c r="O4" s="3339"/>
      <c r="P4" s="2740" t="s">
        <v>103</v>
      </c>
      <c r="Q4" s="2740" t="s">
        <v>132</v>
      </c>
      <c r="R4" s="2740" t="s">
        <v>102</v>
      </c>
    </row>
    <row r="5" spans="1:21" ht="19.5" customHeight="1" x14ac:dyDescent="0.2">
      <c r="A5" s="2762"/>
      <c r="B5" s="2762"/>
      <c r="C5" s="2762"/>
      <c r="D5" s="3160" t="s">
        <v>98</v>
      </c>
      <c r="E5" s="3160"/>
      <c r="F5" s="3160"/>
      <c r="G5" s="3160" t="s">
        <v>99</v>
      </c>
      <c r="H5" s="3160"/>
      <c r="I5" s="3160"/>
      <c r="J5" s="3160" t="s">
        <v>100</v>
      </c>
      <c r="K5" s="3160"/>
      <c r="L5" s="3160"/>
      <c r="M5" s="3160" t="s">
        <v>101</v>
      </c>
      <c r="N5" s="3160"/>
      <c r="O5" s="3160"/>
      <c r="P5" s="2741"/>
      <c r="Q5" s="2741"/>
      <c r="R5" s="2741"/>
    </row>
    <row r="6" spans="1:21" ht="19.5" customHeight="1" x14ac:dyDescent="0.2">
      <c r="A6" s="2762"/>
      <c r="B6" s="2762"/>
      <c r="C6" s="2762"/>
      <c r="D6" s="22" t="s">
        <v>187</v>
      </c>
      <c r="E6" s="22" t="s">
        <v>211</v>
      </c>
      <c r="F6" s="22" t="s">
        <v>204</v>
      </c>
      <c r="G6" s="22" t="s">
        <v>187</v>
      </c>
      <c r="H6" s="22" t="s">
        <v>211</v>
      </c>
      <c r="I6" s="22" t="s">
        <v>204</v>
      </c>
      <c r="J6" s="22" t="s">
        <v>187</v>
      </c>
      <c r="K6" s="22" t="s">
        <v>211</v>
      </c>
      <c r="L6" s="22" t="s">
        <v>204</v>
      </c>
      <c r="M6" s="22" t="s">
        <v>187</v>
      </c>
      <c r="N6" s="22" t="s">
        <v>211</v>
      </c>
      <c r="O6" s="22" t="s">
        <v>204</v>
      </c>
      <c r="P6" s="2741"/>
      <c r="Q6" s="2741"/>
      <c r="R6" s="2741"/>
    </row>
    <row r="7" spans="1:21" ht="19.5" customHeight="1" thickBot="1" x14ac:dyDescent="0.25">
      <c r="A7" s="2899"/>
      <c r="B7" s="2899"/>
      <c r="C7" s="2899"/>
      <c r="D7" s="23" t="s">
        <v>188</v>
      </c>
      <c r="E7" s="23" t="s">
        <v>189</v>
      </c>
      <c r="F7" s="23" t="s">
        <v>190</v>
      </c>
      <c r="G7" s="23" t="s">
        <v>188</v>
      </c>
      <c r="H7" s="23" t="s">
        <v>189</v>
      </c>
      <c r="I7" s="23" t="s">
        <v>190</v>
      </c>
      <c r="J7" s="23" t="s">
        <v>188</v>
      </c>
      <c r="K7" s="23" t="s">
        <v>189</v>
      </c>
      <c r="L7" s="23" t="s">
        <v>190</v>
      </c>
      <c r="M7" s="23" t="s">
        <v>188</v>
      </c>
      <c r="N7" s="23" t="s">
        <v>189</v>
      </c>
      <c r="O7" s="23" t="s">
        <v>190</v>
      </c>
      <c r="P7" s="2742"/>
      <c r="Q7" s="2742"/>
      <c r="R7" s="2742"/>
    </row>
    <row r="8" spans="1:21" ht="44.25" customHeight="1" x14ac:dyDescent="0.2">
      <c r="A8" s="3197" t="s">
        <v>37</v>
      </c>
      <c r="B8" s="180" t="s">
        <v>212</v>
      </c>
      <c r="C8" s="180" t="s">
        <v>212</v>
      </c>
      <c r="D8" s="28">
        <v>2</v>
      </c>
      <c r="E8" s="28">
        <v>8</v>
      </c>
      <c r="F8" s="28">
        <v>10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f>SUM(D8,G8,J8)</f>
        <v>2</v>
      </c>
      <c r="N8" s="28">
        <f t="shared" ref="N8:O25" si="0">SUM(E8,H8,K8)</f>
        <v>8</v>
      </c>
      <c r="O8" s="28">
        <f t="shared" si="0"/>
        <v>10</v>
      </c>
      <c r="P8" s="1787" t="s">
        <v>255</v>
      </c>
      <c r="Q8" s="1787" t="s">
        <v>255</v>
      </c>
      <c r="R8" s="2826" t="s">
        <v>134</v>
      </c>
    </row>
    <row r="9" spans="1:21" ht="30.75" customHeight="1" x14ac:dyDescent="0.2">
      <c r="A9" s="2761"/>
      <c r="B9" s="1819" t="s">
        <v>92</v>
      </c>
      <c r="C9" s="1819" t="s">
        <v>256</v>
      </c>
      <c r="D9" s="1892">
        <v>1</v>
      </c>
      <c r="E9" s="1892">
        <v>1</v>
      </c>
      <c r="F9" s="1892">
        <v>2</v>
      </c>
      <c r="G9" s="1892">
        <v>0</v>
      </c>
      <c r="H9" s="1892">
        <v>0</v>
      </c>
      <c r="I9" s="1892">
        <v>0</v>
      </c>
      <c r="J9" s="1892">
        <v>0</v>
      </c>
      <c r="K9" s="1892">
        <v>0</v>
      </c>
      <c r="L9" s="1892">
        <v>0</v>
      </c>
      <c r="M9" s="1892">
        <f t="shared" ref="M9:O53" si="1">SUM(D9,G9,J9)</f>
        <v>1</v>
      </c>
      <c r="N9" s="1892">
        <f t="shared" si="0"/>
        <v>1</v>
      </c>
      <c r="O9" s="1892">
        <f t="shared" si="0"/>
        <v>2</v>
      </c>
      <c r="P9" s="1784" t="s">
        <v>257</v>
      </c>
      <c r="Q9" s="1784" t="s">
        <v>156</v>
      </c>
      <c r="R9" s="2759"/>
    </row>
    <row r="10" spans="1:21" ht="22.5" customHeight="1" x14ac:dyDescent="0.2">
      <c r="A10" s="2761" t="s">
        <v>52</v>
      </c>
      <c r="B10" s="2761"/>
      <c r="C10" s="2761"/>
      <c r="D10" s="1905">
        <f>SUM(D8:D9)</f>
        <v>3</v>
      </c>
      <c r="E10" s="1905">
        <f t="shared" ref="E10:L10" si="2">SUM(E8:E9)</f>
        <v>9</v>
      </c>
      <c r="F10" s="1905">
        <f t="shared" si="2"/>
        <v>12</v>
      </c>
      <c r="G10" s="1905">
        <f t="shared" si="2"/>
        <v>0</v>
      </c>
      <c r="H10" s="1905">
        <f t="shared" si="2"/>
        <v>0</v>
      </c>
      <c r="I10" s="1905">
        <f t="shared" si="2"/>
        <v>0</v>
      </c>
      <c r="J10" s="1905">
        <f t="shared" si="2"/>
        <v>0</v>
      </c>
      <c r="K10" s="1905">
        <f t="shared" si="2"/>
        <v>0</v>
      </c>
      <c r="L10" s="1905">
        <f t="shared" si="2"/>
        <v>0</v>
      </c>
      <c r="M10" s="1892">
        <f t="shared" si="1"/>
        <v>3</v>
      </c>
      <c r="N10" s="1892">
        <f t="shared" si="0"/>
        <v>9</v>
      </c>
      <c r="O10" s="1892">
        <f t="shared" si="0"/>
        <v>12</v>
      </c>
      <c r="P10" s="2759" t="s">
        <v>136</v>
      </c>
      <c r="Q10" s="2759"/>
      <c r="R10" s="2759"/>
    </row>
    <row r="11" spans="1:21" ht="30.75" customHeight="1" x14ac:dyDescent="0.2">
      <c r="A11" s="215" t="s">
        <v>54</v>
      </c>
      <c r="B11" s="1819" t="s">
        <v>56</v>
      </c>
      <c r="C11" s="1819"/>
      <c r="D11" s="1905">
        <v>4</v>
      </c>
      <c r="E11" s="1905">
        <v>3</v>
      </c>
      <c r="F11" s="1905">
        <v>7</v>
      </c>
      <c r="G11" s="1905">
        <v>17</v>
      </c>
      <c r="H11" s="1905">
        <v>21</v>
      </c>
      <c r="I11" s="1905">
        <v>38</v>
      </c>
      <c r="J11" s="1905">
        <v>0</v>
      </c>
      <c r="K11" s="1905">
        <v>0</v>
      </c>
      <c r="L11" s="1905">
        <v>0</v>
      </c>
      <c r="M11" s="1892">
        <f t="shared" si="1"/>
        <v>21</v>
      </c>
      <c r="N11" s="1892">
        <f t="shared" si="0"/>
        <v>24</v>
      </c>
      <c r="O11" s="1892">
        <f t="shared" si="0"/>
        <v>45</v>
      </c>
      <c r="P11" s="1784"/>
      <c r="Q11" s="1784" t="s">
        <v>152</v>
      </c>
      <c r="R11" s="216" t="s">
        <v>104</v>
      </c>
    </row>
    <row r="12" spans="1:21" ht="32.25" customHeight="1" x14ac:dyDescent="0.2">
      <c r="A12" s="223" t="s">
        <v>39</v>
      </c>
      <c r="B12" s="997" t="s">
        <v>437</v>
      </c>
      <c r="C12" s="1819"/>
      <c r="D12" s="578">
        <v>0</v>
      </c>
      <c r="E12" s="578">
        <v>0</v>
      </c>
      <c r="F12" s="578">
        <v>0</v>
      </c>
      <c r="G12" s="578">
        <v>1</v>
      </c>
      <c r="H12" s="578">
        <v>5</v>
      </c>
      <c r="I12" s="578">
        <v>6</v>
      </c>
      <c r="J12" s="578">
        <v>0</v>
      </c>
      <c r="K12" s="578">
        <v>0</v>
      </c>
      <c r="L12" s="578">
        <v>0</v>
      </c>
      <c r="M12" s="1892">
        <f t="shared" si="1"/>
        <v>1</v>
      </c>
      <c r="N12" s="1892">
        <f t="shared" si="0"/>
        <v>5</v>
      </c>
      <c r="O12" s="1892">
        <f t="shared" si="0"/>
        <v>6</v>
      </c>
      <c r="P12" s="1784"/>
      <c r="Q12" s="1784" t="s">
        <v>315</v>
      </c>
      <c r="R12" s="216" t="s">
        <v>129</v>
      </c>
    </row>
    <row r="13" spans="1:21" ht="30" customHeight="1" x14ac:dyDescent="0.2">
      <c r="A13" s="2816" t="s">
        <v>40</v>
      </c>
      <c r="B13" s="1819" t="s">
        <v>62</v>
      </c>
      <c r="C13" s="1819" t="s">
        <v>62</v>
      </c>
      <c r="D13" s="578">
        <v>0</v>
      </c>
      <c r="E13" s="578">
        <v>0</v>
      </c>
      <c r="F13" s="578">
        <v>0</v>
      </c>
      <c r="G13" s="1675">
        <v>16</v>
      </c>
      <c r="H13" s="1675">
        <v>23</v>
      </c>
      <c r="I13" s="1675">
        <v>39</v>
      </c>
      <c r="J13" s="1675">
        <v>6</v>
      </c>
      <c r="K13" s="1675">
        <v>7</v>
      </c>
      <c r="L13" s="1675">
        <v>13</v>
      </c>
      <c r="M13" s="1892">
        <f t="shared" si="1"/>
        <v>22</v>
      </c>
      <c r="N13" s="1892">
        <f t="shared" si="0"/>
        <v>30</v>
      </c>
      <c r="O13" s="1892">
        <f t="shared" si="0"/>
        <v>52</v>
      </c>
      <c r="P13" s="1784" t="s">
        <v>143</v>
      </c>
      <c r="Q13" s="1784" t="s">
        <v>143</v>
      </c>
      <c r="R13" s="2759" t="s">
        <v>131</v>
      </c>
    </row>
    <row r="14" spans="1:21" ht="30" customHeight="1" x14ac:dyDescent="0.2">
      <c r="A14" s="2816"/>
      <c r="B14" s="1819" t="s">
        <v>69</v>
      </c>
      <c r="C14" s="1819" t="s">
        <v>69</v>
      </c>
      <c r="D14" s="578">
        <v>0</v>
      </c>
      <c r="E14" s="578">
        <v>0</v>
      </c>
      <c r="F14" s="578">
        <v>0</v>
      </c>
      <c r="G14" s="578">
        <v>13</v>
      </c>
      <c r="H14" s="578">
        <v>21</v>
      </c>
      <c r="I14" s="578">
        <v>34</v>
      </c>
      <c r="J14" s="578">
        <v>5</v>
      </c>
      <c r="K14" s="578">
        <v>10</v>
      </c>
      <c r="L14" s="578">
        <v>15</v>
      </c>
      <c r="M14" s="1892">
        <f t="shared" si="1"/>
        <v>18</v>
      </c>
      <c r="N14" s="1892">
        <f t="shared" si="0"/>
        <v>31</v>
      </c>
      <c r="O14" s="1892">
        <f t="shared" si="0"/>
        <v>49</v>
      </c>
      <c r="P14" s="1784" t="s">
        <v>144</v>
      </c>
      <c r="Q14" s="1784" t="s">
        <v>144</v>
      </c>
      <c r="R14" s="2759"/>
    </row>
    <row r="15" spans="1:21" ht="30" customHeight="1" x14ac:dyDescent="0.2">
      <c r="A15" s="2816"/>
      <c r="B15" s="1819" t="s">
        <v>64</v>
      </c>
      <c r="C15" s="1819" t="s">
        <v>64</v>
      </c>
      <c r="D15" s="578">
        <v>0</v>
      </c>
      <c r="E15" s="578">
        <v>0</v>
      </c>
      <c r="F15" s="578">
        <v>0</v>
      </c>
      <c r="G15" s="578">
        <v>21</v>
      </c>
      <c r="H15" s="578">
        <v>17</v>
      </c>
      <c r="I15" s="578">
        <v>38</v>
      </c>
      <c r="J15" s="578">
        <v>0</v>
      </c>
      <c r="K15" s="578">
        <v>5</v>
      </c>
      <c r="L15" s="578">
        <v>5</v>
      </c>
      <c r="M15" s="1892">
        <f t="shared" si="1"/>
        <v>21</v>
      </c>
      <c r="N15" s="1892">
        <f t="shared" si="0"/>
        <v>22</v>
      </c>
      <c r="O15" s="1892">
        <f t="shared" si="0"/>
        <v>43</v>
      </c>
      <c r="P15" s="1784" t="s">
        <v>145</v>
      </c>
      <c r="Q15" s="1784" t="s">
        <v>145</v>
      </c>
      <c r="R15" s="2759"/>
    </row>
    <row r="16" spans="1:21" ht="30" customHeight="1" x14ac:dyDescent="0.2">
      <c r="A16" s="2761" t="s">
        <v>52</v>
      </c>
      <c r="B16" s="2761"/>
      <c r="C16" s="2761"/>
      <c r="D16" s="578">
        <f>SUM(D13:D15)</f>
        <v>0</v>
      </c>
      <c r="E16" s="578">
        <f t="shared" ref="E16:L17" si="3">SUM(E13:E15)</f>
        <v>0</v>
      </c>
      <c r="F16" s="578">
        <f t="shared" si="3"/>
        <v>0</v>
      </c>
      <c r="G16" s="578">
        <f t="shared" si="3"/>
        <v>50</v>
      </c>
      <c r="H16" s="578">
        <f t="shared" si="3"/>
        <v>61</v>
      </c>
      <c r="I16" s="578">
        <f t="shared" si="3"/>
        <v>111</v>
      </c>
      <c r="J16" s="578">
        <f t="shared" si="3"/>
        <v>11</v>
      </c>
      <c r="K16" s="578">
        <f t="shared" si="3"/>
        <v>22</v>
      </c>
      <c r="L16" s="578">
        <f t="shared" si="3"/>
        <v>33</v>
      </c>
      <c r="M16" s="1892">
        <f t="shared" si="1"/>
        <v>61</v>
      </c>
      <c r="N16" s="1892">
        <f t="shared" si="0"/>
        <v>83</v>
      </c>
      <c r="O16" s="1892">
        <f t="shared" si="0"/>
        <v>144</v>
      </c>
      <c r="P16" s="2759" t="s">
        <v>136</v>
      </c>
      <c r="Q16" s="2759"/>
      <c r="R16" s="2759"/>
    </row>
    <row r="17" spans="1:18" ht="44.25" customHeight="1" x14ac:dyDescent="0.2">
      <c r="A17" s="272" t="s">
        <v>263</v>
      </c>
      <c r="B17" s="214" t="s">
        <v>65</v>
      </c>
      <c r="C17" s="215"/>
      <c r="D17" s="578">
        <f>SUM(D14:D16)</f>
        <v>0</v>
      </c>
      <c r="E17" s="578">
        <f t="shared" si="3"/>
        <v>0</v>
      </c>
      <c r="F17" s="578">
        <v>0</v>
      </c>
      <c r="G17" s="578">
        <v>3</v>
      </c>
      <c r="H17" s="578">
        <v>10</v>
      </c>
      <c r="I17" s="578">
        <v>13</v>
      </c>
      <c r="J17" s="578">
        <v>0</v>
      </c>
      <c r="K17" s="578">
        <v>0</v>
      </c>
      <c r="L17" s="578">
        <v>0</v>
      </c>
      <c r="M17" s="1892">
        <f t="shared" si="1"/>
        <v>3</v>
      </c>
      <c r="N17" s="1892">
        <f t="shared" si="0"/>
        <v>10</v>
      </c>
      <c r="O17" s="1892">
        <f t="shared" si="0"/>
        <v>13</v>
      </c>
      <c r="P17" s="216"/>
      <c r="Q17" s="216" t="s">
        <v>146</v>
      </c>
      <c r="R17" s="216" t="s">
        <v>251</v>
      </c>
    </row>
    <row r="18" spans="1:18" ht="27" customHeight="1" x14ac:dyDescent="0.2">
      <c r="A18" s="35" t="s">
        <v>41</v>
      </c>
      <c r="B18" s="1819" t="s">
        <v>74</v>
      </c>
      <c r="C18" s="1785" t="s">
        <v>1476</v>
      </c>
      <c r="D18" s="578">
        <v>9</v>
      </c>
      <c r="E18" s="578">
        <v>1</v>
      </c>
      <c r="F18" s="578">
        <v>10</v>
      </c>
      <c r="G18" s="578">
        <v>0</v>
      </c>
      <c r="H18" s="578">
        <v>0</v>
      </c>
      <c r="I18" s="578">
        <v>0</v>
      </c>
      <c r="J18" s="578">
        <v>0</v>
      </c>
      <c r="K18" s="578">
        <v>0</v>
      </c>
      <c r="L18" s="578">
        <v>0</v>
      </c>
      <c r="M18" s="1892">
        <f>SUM(D18,G18,J18)</f>
        <v>9</v>
      </c>
      <c r="N18" s="1892">
        <f>SUM(E18,H18,K18)</f>
        <v>1</v>
      </c>
      <c r="O18" s="1892">
        <f>SUM(F18,I18,L18)</f>
        <v>10</v>
      </c>
      <c r="P18" s="1081" t="s">
        <v>516</v>
      </c>
      <c r="Q18" s="1081" t="s">
        <v>171</v>
      </c>
      <c r="R18" s="1472" t="s">
        <v>166</v>
      </c>
    </row>
    <row r="19" spans="1:18" ht="28.5" customHeight="1" x14ac:dyDescent="0.2">
      <c r="A19" s="2745" t="s">
        <v>223</v>
      </c>
      <c r="B19" s="2761" t="s">
        <v>220</v>
      </c>
      <c r="C19" s="1819" t="s">
        <v>220</v>
      </c>
      <c r="D19" s="578">
        <v>0</v>
      </c>
      <c r="E19" s="578">
        <v>0</v>
      </c>
      <c r="F19" s="578">
        <v>0</v>
      </c>
      <c r="G19" s="578">
        <v>23</v>
      </c>
      <c r="H19" s="578">
        <v>13</v>
      </c>
      <c r="I19" s="578">
        <v>36</v>
      </c>
      <c r="J19" s="578">
        <v>6</v>
      </c>
      <c r="K19" s="578">
        <v>4</v>
      </c>
      <c r="L19" s="578">
        <v>10</v>
      </c>
      <c r="M19" s="1892">
        <f t="shared" si="1"/>
        <v>29</v>
      </c>
      <c r="N19" s="1892">
        <f t="shared" si="0"/>
        <v>17</v>
      </c>
      <c r="O19" s="1892">
        <f t="shared" si="0"/>
        <v>46</v>
      </c>
      <c r="P19" s="1784" t="s">
        <v>151</v>
      </c>
      <c r="Q19" s="2759" t="s">
        <v>151</v>
      </c>
      <c r="R19" s="2759" t="s">
        <v>224</v>
      </c>
    </row>
    <row r="20" spans="1:18" ht="28.5" customHeight="1" x14ac:dyDescent="0.2">
      <c r="A20" s="2745"/>
      <c r="B20" s="2761"/>
      <c r="C20" s="1819" t="s">
        <v>76</v>
      </c>
      <c r="D20" s="578">
        <v>0</v>
      </c>
      <c r="E20" s="578">
        <v>0</v>
      </c>
      <c r="F20" s="578">
        <v>0</v>
      </c>
      <c r="G20" s="578">
        <v>10</v>
      </c>
      <c r="H20" s="578">
        <v>27</v>
      </c>
      <c r="I20" s="578">
        <v>37</v>
      </c>
      <c r="J20" s="578">
        <v>1</v>
      </c>
      <c r="K20" s="578">
        <v>5</v>
      </c>
      <c r="L20" s="578">
        <v>6</v>
      </c>
      <c r="M20" s="1892">
        <f t="shared" si="1"/>
        <v>11</v>
      </c>
      <c r="N20" s="1892">
        <f t="shared" si="0"/>
        <v>32</v>
      </c>
      <c r="O20" s="1892">
        <f t="shared" si="0"/>
        <v>43</v>
      </c>
      <c r="P20" s="1784" t="s">
        <v>165</v>
      </c>
      <c r="Q20" s="2759"/>
      <c r="R20" s="2759"/>
    </row>
    <row r="21" spans="1:18" ht="26.25" customHeight="1" x14ac:dyDescent="0.2">
      <c r="A21" s="2745"/>
      <c r="B21" s="2761" t="s">
        <v>49</v>
      </c>
      <c r="C21" s="2761"/>
      <c r="D21" s="578">
        <f>SUM(D19:D20)</f>
        <v>0</v>
      </c>
      <c r="E21" s="578">
        <f t="shared" ref="E21:L21" si="4">SUM(E19:E20)</f>
        <v>0</v>
      </c>
      <c r="F21" s="578">
        <f t="shared" si="4"/>
        <v>0</v>
      </c>
      <c r="G21" s="578">
        <f t="shared" si="4"/>
        <v>33</v>
      </c>
      <c r="H21" s="578">
        <f t="shared" si="4"/>
        <v>40</v>
      </c>
      <c r="I21" s="578">
        <f t="shared" si="4"/>
        <v>73</v>
      </c>
      <c r="J21" s="578">
        <f t="shared" si="4"/>
        <v>7</v>
      </c>
      <c r="K21" s="578">
        <f t="shared" si="4"/>
        <v>9</v>
      </c>
      <c r="L21" s="578">
        <f t="shared" si="4"/>
        <v>16</v>
      </c>
      <c r="M21" s="1892">
        <f t="shared" si="1"/>
        <v>40</v>
      </c>
      <c r="N21" s="1892">
        <f t="shared" si="0"/>
        <v>49</v>
      </c>
      <c r="O21" s="1892">
        <f t="shared" si="0"/>
        <v>89</v>
      </c>
      <c r="P21" s="2759" t="s">
        <v>139</v>
      </c>
      <c r="Q21" s="2759"/>
      <c r="R21" s="2759"/>
    </row>
    <row r="22" spans="1:18" ht="27" customHeight="1" x14ac:dyDescent="0.2">
      <c r="A22" s="2745"/>
      <c r="B22" s="1819" t="s">
        <v>77</v>
      </c>
      <c r="C22" s="218"/>
      <c r="D22" s="578">
        <f t="shared" ref="D22:E22" si="5">SUM(D20:D21)</f>
        <v>0</v>
      </c>
      <c r="E22" s="578">
        <f t="shared" si="5"/>
        <v>0</v>
      </c>
      <c r="F22" s="578">
        <v>0</v>
      </c>
      <c r="G22" s="578">
        <v>11</v>
      </c>
      <c r="H22" s="578">
        <v>15</v>
      </c>
      <c r="I22" s="578">
        <v>26</v>
      </c>
      <c r="J22" s="578">
        <v>0</v>
      </c>
      <c r="K22" s="578">
        <v>0</v>
      </c>
      <c r="L22" s="578">
        <v>0</v>
      </c>
      <c r="M22" s="1892">
        <f t="shared" si="1"/>
        <v>11</v>
      </c>
      <c r="N22" s="1892">
        <f t="shared" si="0"/>
        <v>15</v>
      </c>
      <c r="O22" s="1892">
        <f t="shared" si="0"/>
        <v>26</v>
      </c>
      <c r="P22" s="216"/>
      <c r="Q22" s="1784" t="s">
        <v>158</v>
      </c>
      <c r="R22" s="2759"/>
    </row>
    <row r="23" spans="1:18" ht="27.75" customHeight="1" x14ac:dyDescent="0.2">
      <c r="A23" s="2739"/>
      <c r="B23" s="648" t="s">
        <v>78</v>
      </c>
      <c r="C23" s="648" t="s">
        <v>80</v>
      </c>
      <c r="D23" s="578">
        <f t="shared" ref="D23:E23" si="6">SUM(D21:D22)</f>
        <v>0</v>
      </c>
      <c r="E23" s="578">
        <f t="shared" si="6"/>
        <v>0</v>
      </c>
      <c r="F23" s="1148">
        <v>0</v>
      </c>
      <c r="G23" s="1148">
        <v>26</v>
      </c>
      <c r="H23" s="1148">
        <v>16</v>
      </c>
      <c r="I23" s="1148">
        <v>42</v>
      </c>
      <c r="J23" s="578">
        <v>0</v>
      </c>
      <c r="K23" s="578">
        <v>0</v>
      </c>
      <c r="L23" s="578">
        <v>0</v>
      </c>
      <c r="M23" s="1912">
        <f t="shared" si="1"/>
        <v>26</v>
      </c>
      <c r="N23" s="1912">
        <f t="shared" si="0"/>
        <v>16</v>
      </c>
      <c r="O23" s="1912">
        <f t="shared" si="0"/>
        <v>42</v>
      </c>
      <c r="P23" s="1487" t="s">
        <v>160</v>
      </c>
      <c r="Q23" s="1487" t="s">
        <v>154</v>
      </c>
      <c r="R23" s="2790"/>
    </row>
    <row r="24" spans="1:18" ht="43.5" customHeight="1" x14ac:dyDescent="0.2">
      <c r="A24" s="1463"/>
      <c r="B24" s="1789" t="s">
        <v>95</v>
      </c>
      <c r="C24" s="1464"/>
      <c r="D24" s="1148">
        <f t="shared" ref="D24:E24" si="7">SUM(D22:D23)</f>
        <v>0</v>
      </c>
      <c r="E24" s="1148">
        <f t="shared" si="7"/>
        <v>0</v>
      </c>
      <c r="F24" s="1148">
        <v>0</v>
      </c>
      <c r="G24" s="1148">
        <v>6</v>
      </c>
      <c r="H24" s="1148">
        <v>11</v>
      </c>
      <c r="I24" s="1148">
        <v>17</v>
      </c>
      <c r="J24" s="1148">
        <v>0</v>
      </c>
      <c r="K24" s="1148">
        <v>0</v>
      </c>
      <c r="L24" s="1148">
        <v>0</v>
      </c>
      <c r="M24" s="1912">
        <f t="shared" si="1"/>
        <v>6</v>
      </c>
      <c r="N24" s="1912">
        <f t="shared" si="0"/>
        <v>11</v>
      </c>
      <c r="O24" s="1912">
        <f t="shared" si="0"/>
        <v>17</v>
      </c>
      <c r="P24" s="1466"/>
      <c r="Q24" s="1487" t="s">
        <v>164</v>
      </c>
      <c r="R24" s="1466"/>
    </row>
    <row r="25" spans="1:18" ht="27" customHeight="1" thickBot="1" x14ac:dyDescent="0.25">
      <c r="A25" s="2770" t="s">
        <v>52</v>
      </c>
      <c r="B25" s="2770"/>
      <c r="C25" s="2770"/>
      <c r="D25" s="1677">
        <f>SUM(D21:D24)</f>
        <v>0</v>
      </c>
      <c r="E25" s="1677">
        <f t="shared" ref="E25:N25" si="8">SUM(E21:E24)</f>
        <v>0</v>
      </c>
      <c r="F25" s="1677">
        <f t="shared" si="8"/>
        <v>0</v>
      </c>
      <c r="G25" s="1677">
        <f t="shared" si="8"/>
        <v>76</v>
      </c>
      <c r="H25" s="1677">
        <f t="shared" si="8"/>
        <v>82</v>
      </c>
      <c r="I25" s="1677">
        <f t="shared" si="8"/>
        <v>158</v>
      </c>
      <c r="J25" s="1677">
        <f t="shared" si="8"/>
        <v>7</v>
      </c>
      <c r="K25" s="1677">
        <f t="shared" si="8"/>
        <v>9</v>
      </c>
      <c r="L25" s="1677">
        <f t="shared" si="8"/>
        <v>16</v>
      </c>
      <c r="M25" s="1677">
        <f t="shared" si="8"/>
        <v>83</v>
      </c>
      <c r="N25" s="1677">
        <f t="shared" si="8"/>
        <v>91</v>
      </c>
      <c r="O25" s="1920">
        <f t="shared" si="0"/>
        <v>174</v>
      </c>
      <c r="P25" s="2924" t="s">
        <v>136</v>
      </c>
      <c r="Q25" s="2924"/>
      <c r="R25" s="2924"/>
    </row>
    <row r="26" spans="1:18" ht="18.75" customHeight="1" thickTop="1" x14ac:dyDescent="0.2"/>
    <row r="27" spans="1:18" ht="18" customHeight="1" x14ac:dyDescent="0.25">
      <c r="A27" s="18"/>
      <c r="B27" s="18"/>
      <c r="C27" s="18"/>
      <c r="D27" s="20"/>
      <c r="E27" s="20"/>
      <c r="F27" s="20"/>
      <c r="G27" s="20"/>
      <c r="H27" s="20"/>
      <c r="I27" s="20"/>
      <c r="J27" s="20"/>
      <c r="K27" s="20"/>
      <c r="L27" s="20"/>
      <c r="M27" s="28"/>
      <c r="N27" s="28"/>
      <c r="O27" s="28"/>
      <c r="P27" s="31"/>
      <c r="Q27" s="31"/>
      <c r="R27" s="31"/>
    </row>
    <row r="28" spans="1:18" ht="18" customHeight="1" x14ac:dyDescent="0.25">
      <c r="A28" s="18"/>
      <c r="B28" s="18"/>
      <c r="C28" s="18"/>
      <c r="D28" s="20"/>
      <c r="E28" s="20"/>
      <c r="F28" s="20"/>
      <c r="G28" s="20"/>
      <c r="H28" s="20"/>
      <c r="I28" s="20"/>
      <c r="J28" s="20"/>
      <c r="K28" s="20"/>
      <c r="L28" s="20"/>
      <c r="M28" s="28"/>
      <c r="N28" s="28"/>
      <c r="O28" s="28"/>
      <c r="P28" s="2214"/>
      <c r="Q28" s="2214"/>
      <c r="R28" s="2214"/>
    </row>
    <row r="29" spans="1:18" ht="18" customHeight="1" x14ac:dyDescent="0.25">
      <c r="A29" s="18"/>
      <c r="B29" s="18"/>
      <c r="C29" s="18"/>
      <c r="D29" s="20"/>
      <c r="E29" s="20"/>
      <c r="F29" s="20"/>
      <c r="G29" s="20"/>
      <c r="H29" s="20"/>
      <c r="I29" s="20"/>
      <c r="J29" s="20"/>
      <c r="K29" s="20"/>
      <c r="L29" s="20"/>
      <c r="M29" s="28"/>
      <c r="N29" s="28"/>
      <c r="O29" s="28"/>
      <c r="P29" s="2214"/>
      <c r="Q29" s="2214"/>
      <c r="R29" s="2214"/>
    </row>
    <row r="30" spans="1:18" ht="18" customHeight="1" x14ac:dyDescent="0.25">
      <c r="A30" s="18"/>
      <c r="B30" s="18"/>
      <c r="C30" s="18"/>
      <c r="D30" s="20"/>
      <c r="E30" s="20"/>
      <c r="F30" s="20"/>
      <c r="G30" s="20"/>
      <c r="H30" s="20"/>
      <c r="I30" s="20"/>
      <c r="J30" s="20"/>
      <c r="K30" s="20"/>
      <c r="L30" s="20"/>
      <c r="M30" s="28"/>
      <c r="N30" s="28"/>
      <c r="O30" s="28"/>
      <c r="P30" s="2214"/>
      <c r="Q30" s="2214"/>
      <c r="R30" s="2214"/>
    </row>
    <row r="31" spans="1:18" ht="18" customHeight="1" x14ac:dyDescent="0.25">
      <c r="A31" s="18"/>
      <c r="B31" s="18"/>
      <c r="C31" s="18"/>
      <c r="D31" s="20"/>
      <c r="E31" s="20"/>
      <c r="F31" s="20"/>
      <c r="G31" s="20"/>
      <c r="H31" s="20"/>
      <c r="I31" s="20"/>
      <c r="J31" s="20"/>
      <c r="K31" s="20"/>
      <c r="L31" s="20"/>
      <c r="M31" s="28"/>
      <c r="N31" s="28"/>
      <c r="O31" s="28"/>
      <c r="P31" s="2214"/>
      <c r="Q31" s="2214"/>
      <c r="R31" s="2214"/>
    </row>
    <row r="32" spans="1:18" ht="21.75" customHeight="1" thickBot="1" x14ac:dyDescent="0.25">
      <c r="A32" s="3319" t="s">
        <v>2906</v>
      </c>
      <c r="B32" s="3319"/>
      <c r="C32" s="119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118"/>
      <c r="O32" s="118"/>
      <c r="P32" s="3131" t="s">
        <v>2907</v>
      </c>
      <c r="Q32" s="3131"/>
      <c r="R32" s="3131"/>
    </row>
    <row r="33" spans="1:18" ht="21.75" customHeight="1" thickTop="1" x14ac:dyDescent="0.25">
      <c r="A33" s="2898" t="s">
        <v>47</v>
      </c>
      <c r="B33" s="2898" t="s">
        <v>90</v>
      </c>
      <c r="C33" s="2898" t="s">
        <v>48</v>
      </c>
      <c r="D33" s="3339" t="s">
        <v>36</v>
      </c>
      <c r="E33" s="3339"/>
      <c r="F33" s="3339"/>
      <c r="G33" s="3339" t="s">
        <v>2</v>
      </c>
      <c r="H33" s="3339"/>
      <c r="I33" s="3339"/>
      <c r="J33" s="3339" t="s">
        <v>3</v>
      </c>
      <c r="K33" s="3339"/>
      <c r="L33" s="3339"/>
      <c r="M33" s="3339" t="s">
        <v>29</v>
      </c>
      <c r="N33" s="3339"/>
      <c r="O33" s="3339"/>
      <c r="P33" s="2740" t="s">
        <v>103</v>
      </c>
      <c r="Q33" s="2740" t="s">
        <v>132</v>
      </c>
      <c r="R33" s="2740" t="s">
        <v>102</v>
      </c>
    </row>
    <row r="34" spans="1:18" ht="22.5" customHeight="1" x14ac:dyDescent="0.2">
      <c r="A34" s="2762"/>
      <c r="B34" s="2762"/>
      <c r="C34" s="2762"/>
      <c r="D34" s="3160" t="s">
        <v>98</v>
      </c>
      <c r="E34" s="3160"/>
      <c r="F34" s="3160"/>
      <c r="G34" s="3160" t="s">
        <v>99</v>
      </c>
      <c r="H34" s="3160"/>
      <c r="I34" s="3160"/>
      <c r="J34" s="3160" t="s">
        <v>100</v>
      </c>
      <c r="K34" s="3160"/>
      <c r="L34" s="3160"/>
      <c r="M34" s="3160" t="s">
        <v>101</v>
      </c>
      <c r="N34" s="3160"/>
      <c r="O34" s="3160"/>
      <c r="P34" s="2741"/>
      <c r="Q34" s="2741"/>
      <c r="R34" s="2741"/>
    </row>
    <row r="35" spans="1:18" ht="22.5" customHeight="1" x14ac:dyDescent="0.2">
      <c r="A35" s="2762"/>
      <c r="B35" s="2762"/>
      <c r="C35" s="2762"/>
      <c r="D35" s="22" t="s">
        <v>187</v>
      </c>
      <c r="E35" s="22" t="s">
        <v>211</v>
      </c>
      <c r="F35" s="22" t="s">
        <v>204</v>
      </c>
      <c r="G35" s="22" t="s">
        <v>187</v>
      </c>
      <c r="H35" s="22" t="s">
        <v>211</v>
      </c>
      <c r="I35" s="22" t="s">
        <v>204</v>
      </c>
      <c r="J35" s="22" t="s">
        <v>187</v>
      </c>
      <c r="K35" s="22" t="s">
        <v>211</v>
      </c>
      <c r="L35" s="22" t="s">
        <v>204</v>
      </c>
      <c r="M35" s="22" t="s">
        <v>187</v>
      </c>
      <c r="N35" s="22" t="s">
        <v>211</v>
      </c>
      <c r="O35" s="22" t="s">
        <v>204</v>
      </c>
      <c r="P35" s="2741"/>
      <c r="Q35" s="2741"/>
      <c r="R35" s="2741"/>
    </row>
    <row r="36" spans="1:18" ht="22.5" customHeight="1" thickBot="1" x14ac:dyDescent="0.25">
      <c r="A36" s="2899"/>
      <c r="B36" s="2899"/>
      <c r="C36" s="2899"/>
      <c r="D36" s="23" t="s">
        <v>188</v>
      </c>
      <c r="E36" s="23" t="s">
        <v>189</v>
      </c>
      <c r="F36" s="23" t="s">
        <v>190</v>
      </c>
      <c r="G36" s="23" t="s">
        <v>188</v>
      </c>
      <c r="H36" s="23" t="s">
        <v>189</v>
      </c>
      <c r="I36" s="23" t="s">
        <v>190</v>
      </c>
      <c r="J36" s="23" t="s">
        <v>188</v>
      </c>
      <c r="K36" s="23" t="s">
        <v>189</v>
      </c>
      <c r="L36" s="23" t="s">
        <v>190</v>
      </c>
      <c r="M36" s="23" t="s">
        <v>188</v>
      </c>
      <c r="N36" s="23" t="s">
        <v>189</v>
      </c>
      <c r="O36" s="23" t="s">
        <v>190</v>
      </c>
      <c r="P36" s="2742"/>
      <c r="Q36" s="2742"/>
      <c r="R36" s="2742"/>
    </row>
    <row r="37" spans="1:18" ht="27" customHeight="1" x14ac:dyDescent="0.2">
      <c r="A37" s="2745" t="s">
        <v>225</v>
      </c>
      <c r="B37" s="1819" t="s">
        <v>62</v>
      </c>
      <c r="C37" s="215"/>
      <c r="D37" s="578">
        <v>0</v>
      </c>
      <c r="E37" s="578">
        <v>0</v>
      </c>
      <c r="F37" s="578">
        <v>0</v>
      </c>
      <c r="G37" s="578">
        <v>7</v>
      </c>
      <c r="H37" s="578">
        <v>14</v>
      </c>
      <c r="I37" s="578">
        <v>21</v>
      </c>
      <c r="J37" s="578">
        <v>5</v>
      </c>
      <c r="K37" s="578">
        <v>11</v>
      </c>
      <c r="L37" s="578">
        <v>16</v>
      </c>
      <c r="M37" s="1892">
        <f t="shared" ref="M37:O40" si="9">SUM(D37,G37,J37)</f>
        <v>12</v>
      </c>
      <c r="N37" s="1892">
        <f t="shared" si="9"/>
        <v>25</v>
      </c>
      <c r="O37" s="1892">
        <f t="shared" si="9"/>
        <v>37</v>
      </c>
      <c r="P37" s="216"/>
      <c r="Q37" s="1784" t="s">
        <v>143</v>
      </c>
      <c r="R37" s="2759" t="s">
        <v>240</v>
      </c>
    </row>
    <row r="38" spans="1:18" ht="27" customHeight="1" x14ac:dyDescent="0.2">
      <c r="A38" s="2745"/>
      <c r="B38" s="1819" t="s">
        <v>65</v>
      </c>
      <c r="C38" s="215"/>
      <c r="D38" s="578">
        <v>0</v>
      </c>
      <c r="E38" s="578">
        <v>0</v>
      </c>
      <c r="F38" s="578">
        <v>0</v>
      </c>
      <c r="G38" s="578">
        <v>12</v>
      </c>
      <c r="H38" s="578">
        <v>10</v>
      </c>
      <c r="I38" s="578">
        <v>22</v>
      </c>
      <c r="J38" s="578">
        <v>0</v>
      </c>
      <c r="K38" s="578">
        <v>0</v>
      </c>
      <c r="L38" s="578">
        <v>0</v>
      </c>
      <c r="M38" s="1892">
        <f t="shared" si="9"/>
        <v>12</v>
      </c>
      <c r="N38" s="1892">
        <f t="shared" si="9"/>
        <v>10</v>
      </c>
      <c r="O38" s="1892">
        <f t="shared" si="9"/>
        <v>22</v>
      </c>
      <c r="P38" s="216"/>
      <c r="Q38" s="1784" t="s">
        <v>146</v>
      </c>
      <c r="R38" s="2759"/>
    </row>
    <row r="39" spans="1:18" ht="27" customHeight="1" x14ac:dyDescent="0.2">
      <c r="A39" s="2739"/>
      <c r="B39" s="648" t="s">
        <v>66</v>
      </c>
      <c r="C39" s="1464"/>
      <c r="D39" s="1148">
        <v>0</v>
      </c>
      <c r="E39" s="1148">
        <v>0</v>
      </c>
      <c r="F39" s="1148">
        <v>0</v>
      </c>
      <c r="G39" s="1148">
        <v>9</v>
      </c>
      <c r="H39" s="1148">
        <v>25</v>
      </c>
      <c r="I39" s="1148">
        <v>34</v>
      </c>
      <c r="J39" s="1148">
        <v>0</v>
      </c>
      <c r="K39" s="1148">
        <v>0</v>
      </c>
      <c r="L39" s="1148">
        <v>0</v>
      </c>
      <c r="M39" s="28">
        <f t="shared" si="9"/>
        <v>9</v>
      </c>
      <c r="N39" s="28">
        <f t="shared" si="9"/>
        <v>25</v>
      </c>
      <c r="O39" s="28">
        <f t="shared" si="9"/>
        <v>34</v>
      </c>
      <c r="P39" s="1466"/>
      <c r="Q39" s="1487" t="s">
        <v>147</v>
      </c>
      <c r="R39" s="2790"/>
    </row>
    <row r="40" spans="1:18" ht="22.5" customHeight="1" x14ac:dyDescent="0.2">
      <c r="A40" s="2761" t="s">
        <v>52</v>
      </c>
      <c r="B40" s="2761"/>
      <c r="C40" s="2761"/>
      <c r="D40" s="578">
        <f>SUM(D37:D39)</f>
        <v>0</v>
      </c>
      <c r="E40" s="578">
        <f t="shared" ref="E40:L40" si="10">SUM(E37:E39)</f>
        <v>0</v>
      </c>
      <c r="F40" s="578">
        <f t="shared" si="10"/>
        <v>0</v>
      </c>
      <c r="G40" s="578">
        <f t="shared" si="10"/>
        <v>28</v>
      </c>
      <c r="H40" s="578">
        <f t="shared" si="10"/>
        <v>49</v>
      </c>
      <c r="I40" s="578">
        <f t="shared" si="10"/>
        <v>77</v>
      </c>
      <c r="J40" s="578">
        <f t="shared" si="10"/>
        <v>5</v>
      </c>
      <c r="K40" s="578">
        <f t="shared" si="10"/>
        <v>11</v>
      </c>
      <c r="L40" s="578">
        <f t="shared" si="10"/>
        <v>16</v>
      </c>
      <c r="M40" s="1892">
        <f t="shared" si="9"/>
        <v>33</v>
      </c>
      <c r="N40" s="1892">
        <f t="shared" si="9"/>
        <v>60</v>
      </c>
      <c r="O40" s="1892">
        <f t="shared" si="9"/>
        <v>93</v>
      </c>
      <c r="P40" s="2759" t="s">
        <v>136</v>
      </c>
      <c r="Q40" s="2759"/>
      <c r="R40" s="2759"/>
    </row>
    <row r="41" spans="1:18" ht="23.25" customHeight="1" x14ac:dyDescent="0.2">
      <c r="A41" s="2763" t="s">
        <v>217</v>
      </c>
      <c r="B41" s="2763" t="s">
        <v>220</v>
      </c>
      <c r="C41" s="447" t="s">
        <v>259</v>
      </c>
      <c r="D41" s="578">
        <f t="shared" ref="D41:E41" si="11">SUM(D38:D40)</f>
        <v>0</v>
      </c>
      <c r="E41" s="578">
        <f t="shared" si="11"/>
        <v>0</v>
      </c>
      <c r="F41" s="1675">
        <v>0</v>
      </c>
      <c r="G41" s="1675">
        <v>0</v>
      </c>
      <c r="H41" s="1675">
        <v>0</v>
      </c>
      <c r="I41" s="1675">
        <v>0</v>
      </c>
      <c r="J41" s="1675">
        <v>9</v>
      </c>
      <c r="K41" s="1675">
        <v>20</v>
      </c>
      <c r="L41" s="1675">
        <v>29</v>
      </c>
      <c r="M41" s="1905">
        <f t="shared" si="1"/>
        <v>9</v>
      </c>
      <c r="N41" s="1905">
        <f t="shared" si="1"/>
        <v>20</v>
      </c>
      <c r="O41" s="1905">
        <f t="shared" si="1"/>
        <v>29</v>
      </c>
      <c r="P41" s="1480" t="s">
        <v>260</v>
      </c>
      <c r="Q41" s="2791" t="s">
        <v>151</v>
      </c>
      <c r="R41" s="2791" t="s">
        <v>623</v>
      </c>
    </row>
    <row r="42" spans="1:18" ht="23.25" customHeight="1" x14ac:dyDescent="0.2">
      <c r="A42" s="2761"/>
      <c r="B42" s="2761"/>
      <c r="C42" s="1819" t="s">
        <v>220</v>
      </c>
      <c r="D42" s="578">
        <f t="shared" ref="D42:E42" si="12">SUM(D39:D41)</f>
        <v>0</v>
      </c>
      <c r="E42" s="578">
        <f t="shared" si="12"/>
        <v>0</v>
      </c>
      <c r="F42" s="578">
        <v>0</v>
      </c>
      <c r="G42" s="578">
        <v>8</v>
      </c>
      <c r="H42" s="578">
        <v>12</v>
      </c>
      <c r="I42" s="578">
        <v>20</v>
      </c>
      <c r="J42" s="578">
        <v>0</v>
      </c>
      <c r="K42" s="578">
        <v>0</v>
      </c>
      <c r="L42" s="578">
        <v>0</v>
      </c>
      <c r="M42" s="1892">
        <f t="shared" si="1"/>
        <v>8</v>
      </c>
      <c r="N42" s="1892">
        <f t="shared" si="1"/>
        <v>12</v>
      </c>
      <c r="O42" s="1892">
        <f t="shared" si="1"/>
        <v>20</v>
      </c>
      <c r="P42" s="1784" t="s">
        <v>151</v>
      </c>
      <c r="Q42" s="2759"/>
      <c r="R42" s="2759"/>
    </row>
    <row r="43" spans="1:18" ht="23.25" customHeight="1" x14ac:dyDescent="0.2">
      <c r="A43" s="2761"/>
      <c r="B43" s="2761"/>
      <c r="C43" s="1819" t="s">
        <v>76</v>
      </c>
      <c r="D43" s="578">
        <f t="shared" ref="D43:E43" si="13">SUM(D40:D42)</f>
        <v>0</v>
      </c>
      <c r="E43" s="578">
        <f t="shared" si="13"/>
        <v>0</v>
      </c>
      <c r="F43" s="578">
        <v>0</v>
      </c>
      <c r="G43" s="578">
        <v>12</v>
      </c>
      <c r="H43" s="578">
        <v>8</v>
      </c>
      <c r="I43" s="578">
        <v>20</v>
      </c>
      <c r="J43" s="578">
        <v>0</v>
      </c>
      <c r="K43" s="578">
        <v>0</v>
      </c>
      <c r="L43" s="578">
        <v>0</v>
      </c>
      <c r="M43" s="1892">
        <f t="shared" si="1"/>
        <v>12</v>
      </c>
      <c r="N43" s="1892">
        <f t="shared" si="1"/>
        <v>8</v>
      </c>
      <c r="O43" s="1892">
        <f t="shared" si="1"/>
        <v>20</v>
      </c>
      <c r="P43" s="1784" t="s">
        <v>165</v>
      </c>
      <c r="Q43" s="2759"/>
      <c r="R43" s="2759"/>
    </row>
    <row r="44" spans="1:18" ht="23.25" customHeight="1" x14ac:dyDescent="0.2">
      <c r="A44" s="2761"/>
      <c r="B44" s="2761" t="s">
        <v>49</v>
      </c>
      <c r="C44" s="2761"/>
      <c r="D44" s="578">
        <f>SUM(D41:D43)</f>
        <v>0</v>
      </c>
      <c r="E44" s="578">
        <f t="shared" ref="E44:L44" si="14">SUM(E41:E43)</f>
        <v>0</v>
      </c>
      <c r="F44" s="578">
        <f t="shared" si="14"/>
        <v>0</v>
      </c>
      <c r="G44" s="578">
        <f t="shared" si="14"/>
        <v>20</v>
      </c>
      <c r="H44" s="578">
        <f t="shared" si="14"/>
        <v>20</v>
      </c>
      <c r="I44" s="578">
        <f t="shared" si="14"/>
        <v>40</v>
      </c>
      <c r="J44" s="578">
        <f t="shared" si="14"/>
        <v>9</v>
      </c>
      <c r="K44" s="578">
        <f t="shared" si="14"/>
        <v>20</v>
      </c>
      <c r="L44" s="578">
        <f t="shared" si="14"/>
        <v>29</v>
      </c>
      <c r="M44" s="1892">
        <f t="shared" si="1"/>
        <v>29</v>
      </c>
      <c r="N44" s="1892">
        <f t="shared" si="1"/>
        <v>40</v>
      </c>
      <c r="O44" s="1892">
        <f t="shared" si="1"/>
        <v>69</v>
      </c>
      <c r="P44" s="2759" t="s">
        <v>139</v>
      </c>
      <c r="Q44" s="2759"/>
      <c r="R44" s="2759"/>
    </row>
    <row r="45" spans="1:18" ht="23.25" customHeight="1" x14ac:dyDescent="0.2">
      <c r="A45" s="2761"/>
      <c r="B45" s="2761" t="s">
        <v>78</v>
      </c>
      <c r="C45" s="1819" t="s">
        <v>261</v>
      </c>
      <c r="D45" s="578">
        <f t="shared" ref="D45:E45" si="15">SUM(D42:D44)</f>
        <v>0</v>
      </c>
      <c r="E45" s="578">
        <f t="shared" si="15"/>
        <v>0</v>
      </c>
      <c r="F45" s="578">
        <v>0</v>
      </c>
      <c r="G45" s="578">
        <v>15</v>
      </c>
      <c r="H45" s="578">
        <v>17</v>
      </c>
      <c r="I45" s="578">
        <v>32</v>
      </c>
      <c r="J45" s="578">
        <v>0</v>
      </c>
      <c r="K45" s="578">
        <v>0</v>
      </c>
      <c r="L45" s="578">
        <v>0</v>
      </c>
      <c r="M45" s="1892">
        <f t="shared" si="1"/>
        <v>15</v>
      </c>
      <c r="N45" s="1892">
        <f t="shared" si="1"/>
        <v>17</v>
      </c>
      <c r="O45" s="1892">
        <f t="shared" si="1"/>
        <v>32</v>
      </c>
      <c r="P45" s="1784" t="s">
        <v>159</v>
      </c>
      <c r="Q45" s="2759" t="s">
        <v>154</v>
      </c>
      <c r="R45" s="2759"/>
    </row>
    <row r="46" spans="1:18" ht="23.25" customHeight="1" x14ac:dyDescent="0.2">
      <c r="A46" s="2761"/>
      <c r="B46" s="2761"/>
      <c r="C46" s="1819" t="s">
        <v>87</v>
      </c>
      <c r="D46" s="578">
        <f t="shared" ref="D46:E46" si="16">SUM(D43:D45)</f>
        <v>0</v>
      </c>
      <c r="E46" s="578">
        <f t="shared" si="16"/>
        <v>0</v>
      </c>
      <c r="F46" s="578">
        <v>0</v>
      </c>
      <c r="G46" s="578">
        <v>15</v>
      </c>
      <c r="H46" s="578">
        <v>10</v>
      </c>
      <c r="I46" s="578">
        <v>25</v>
      </c>
      <c r="J46" s="578">
        <v>14</v>
      </c>
      <c r="K46" s="578">
        <v>10</v>
      </c>
      <c r="L46" s="578">
        <v>24</v>
      </c>
      <c r="M46" s="1892">
        <f t="shared" si="1"/>
        <v>29</v>
      </c>
      <c r="N46" s="1892">
        <f t="shared" si="1"/>
        <v>20</v>
      </c>
      <c r="O46" s="1892">
        <f t="shared" si="1"/>
        <v>49</v>
      </c>
      <c r="P46" s="1784" t="s">
        <v>160</v>
      </c>
      <c r="Q46" s="2759"/>
      <c r="R46" s="2759"/>
    </row>
    <row r="47" spans="1:18" ht="23.25" customHeight="1" x14ac:dyDescent="0.2">
      <c r="A47" s="2761"/>
      <c r="B47" s="2761" t="s">
        <v>49</v>
      </c>
      <c r="C47" s="2761"/>
      <c r="D47" s="578">
        <f>SUM(D45:D46)</f>
        <v>0</v>
      </c>
      <c r="E47" s="578">
        <f t="shared" ref="E47:L48" si="17">SUM(E45:E46)</f>
        <v>0</v>
      </c>
      <c r="F47" s="578">
        <f t="shared" si="17"/>
        <v>0</v>
      </c>
      <c r="G47" s="578">
        <f t="shared" si="17"/>
        <v>30</v>
      </c>
      <c r="H47" s="578">
        <f t="shared" si="17"/>
        <v>27</v>
      </c>
      <c r="I47" s="578">
        <f t="shared" si="17"/>
        <v>57</v>
      </c>
      <c r="J47" s="578">
        <f t="shared" si="17"/>
        <v>14</v>
      </c>
      <c r="K47" s="578">
        <f t="shared" si="17"/>
        <v>10</v>
      </c>
      <c r="L47" s="578">
        <f t="shared" si="17"/>
        <v>24</v>
      </c>
      <c r="M47" s="1892">
        <f t="shared" si="1"/>
        <v>44</v>
      </c>
      <c r="N47" s="1892">
        <f t="shared" si="1"/>
        <v>37</v>
      </c>
      <c r="O47" s="1892">
        <f t="shared" si="1"/>
        <v>81</v>
      </c>
      <c r="P47" s="2759" t="s">
        <v>139</v>
      </c>
      <c r="Q47" s="2759"/>
      <c r="R47" s="2759"/>
    </row>
    <row r="48" spans="1:18" ht="23.25" customHeight="1" x14ac:dyDescent="0.2">
      <c r="A48" s="2761"/>
      <c r="B48" s="1819" t="s">
        <v>82</v>
      </c>
      <c r="C48" s="1819" t="s">
        <v>83</v>
      </c>
      <c r="D48" s="578">
        <f>SUM(D46:D47)</f>
        <v>0</v>
      </c>
      <c r="E48" s="578">
        <f t="shared" si="17"/>
        <v>0</v>
      </c>
      <c r="F48" s="578">
        <v>0</v>
      </c>
      <c r="G48" s="578">
        <v>14</v>
      </c>
      <c r="H48" s="578">
        <v>20</v>
      </c>
      <c r="I48" s="578">
        <v>34</v>
      </c>
      <c r="J48" s="578">
        <v>5</v>
      </c>
      <c r="K48" s="578">
        <v>7</v>
      </c>
      <c r="L48" s="578">
        <v>12</v>
      </c>
      <c r="M48" s="1892">
        <f t="shared" si="1"/>
        <v>19</v>
      </c>
      <c r="N48" s="1892">
        <f t="shared" si="1"/>
        <v>27</v>
      </c>
      <c r="O48" s="1892">
        <f t="shared" si="1"/>
        <v>46</v>
      </c>
      <c r="P48" s="1784" t="s">
        <v>262</v>
      </c>
      <c r="Q48" s="1784" t="s">
        <v>155</v>
      </c>
      <c r="R48" s="2759"/>
    </row>
    <row r="49" spans="1:18" ht="23.25" customHeight="1" x14ac:dyDescent="0.2">
      <c r="A49" s="2761" t="s">
        <v>52</v>
      </c>
      <c r="B49" s="2761"/>
      <c r="C49" s="2761"/>
      <c r="D49" s="578">
        <f>SUM(D48,D47,D44)</f>
        <v>0</v>
      </c>
      <c r="E49" s="578">
        <f t="shared" ref="E49:L49" si="18">SUM(E48,E47,E44)</f>
        <v>0</v>
      </c>
      <c r="F49" s="578">
        <f t="shared" si="18"/>
        <v>0</v>
      </c>
      <c r="G49" s="578">
        <f t="shared" si="18"/>
        <v>64</v>
      </c>
      <c r="H49" s="578">
        <f t="shared" si="18"/>
        <v>67</v>
      </c>
      <c r="I49" s="578">
        <f t="shared" si="18"/>
        <v>131</v>
      </c>
      <c r="J49" s="578">
        <f t="shared" si="18"/>
        <v>28</v>
      </c>
      <c r="K49" s="578">
        <f t="shared" si="18"/>
        <v>37</v>
      </c>
      <c r="L49" s="578">
        <f t="shared" si="18"/>
        <v>65</v>
      </c>
      <c r="M49" s="1892">
        <f t="shared" si="1"/>
        <v>92</v>
      </c>
      <c r="N49" s="1892">
        <f t="shared" si="1"/>
        <v>104</v>
      </c>
      <c r="O49" s="1892">
        <f t="shared" si="1"/>
        <v>196</v>
      </c>
      <c r="P49" s="2759" t="s">
        <v>136</v>
      </c>
      <c r="Q49" s="2759"/>
      <c r="R49" s="2759"/>
    </row>
    <row r="50" spans="1:18" ht="23.25" customHeight="1" x14ac:dyDescent="0.2">
      <c r="A50" s="2761" t="s">
        <v>43</v>
      </c>
      <c r="B50" s="1819" t="s">
        <v>89</v>
      </c>
      <c r="C50" s="215"/>
      <c r="D50" s="578">
        <f t="shared" ref="D50:E50" si="19">SUM(D49,D48,D45)</f>
        <v>0</v>
      </c>
      <c r="E50" s="578">
        <f t="shared" si="19"/>
        <v>0</v>
      </c>
      <c r="F50" s="578">
        <v>0</v>
      </c>
      <c r="G50" s="578">
        <v>16</v>
      </c>
      <c r="H50" s="578">
        <v>13</v>
      </c>
      <c r="I50" s="578">
        <v>29</v>
      </c>
      <c r="J50" s="578">
        <v>0</v>
      </c>
      <c r="K50" s="578">
        <v>0</v>
      </c>
      <c r="L50" s="578">
        <v>0</v>
      </c>
      <c r="M50" s="1892">
        <f t="shared" si="1"/>
        <v>16</v>
      </c>
      <c r="N50" s="1892">
        <f t="shared" si="1"/>
        <v>13</v>
      </c>
      <c r="O50" s="1892">
        <f t="shared" si="1"/>
        <v>29</v>
      </c>
      <c r="P50" s="216"/>
      <c r="Q50" s="1784" t="s">
        <v>157</v>
      </c>
      <c r="R50" s="2759" t="s">
        <v>130</v>
      </c>
    </row>
    <row r="51" spans="1:18" ht="23.25" customHeight="1" x14ac:dyDescent="0.2">
      <c r="A51" s="2761"/>
      <c r="B51" s="1819" t="s">
        <v>213</v>
      </c>
      <c r="C51" s="215"/>
      <c r="D51" s="578">
        <f t="shared" ref="D51:E51" si="20">SUM(D50,D49,D46)</f>
        <v>0</v>
      </c>
      <c r="E51" s="578">
        <f t="shared" si="20"/>
        <v>0</v>
      </c>
      <c r="F51" s="578">
        <v>0</v>
      </c>
      <c r="G51" s="578">
        <v>7</v>
      </c>
      <c r="H51" s="578">
        <v>15</v>
      </c>
      <c r="I51" s="578">
        <v>22</v>
      </c>
      <c r="J51" s="578">
        <v>0</v>
      </c>
      <c r="K51" s="578">
        <v>0</v>
      </c>
      <c r="L51" s="578">
        <v>0</v>
      </c>
      <c r="M51" s="1892">
        <f t="shared" si="1"/>
        <v>7</v>
      </c>
      <c r="N51" s="1892">
        <f t="shared" si="1"/>
        <v>15</v>
      </c>
      <c r="O51" s="1892">
        <f t="shared" si="1"/>
        <v>22</v>
      </c>
      <c r="P51" s="216"/>
      <c r="Q51" s="1784" t="s">
        <v>221</v>
      </c>
      <c r="R51" s="2759"/>
    </row>
    <row r="52" spans="1:18" ht="23.25" customHeight="1" x14ac:dyDescent="0.2">
      <c r="A52" s="2761" t="s">
        <v>52</v>
      </c>
      <c r="B52" s="2761"/>
      <c r="C52" s="2761"/>
      <c r="D52" s="578">
        <f t="shared" ref="D52:E52" si="21">SUM(D51,D50,D47)</f>
        <v>0</v>
      </c>
      <c r="E52" s="578">
        <f t="shared" si="21"/>
        <v>0</v>
      </c>
      <c r="F52" s="578">
        <v>0</v>
      </c>
      <c r="G52" s="578">
        <v>23</v>
      </c>
      <c r="H52" s="578">
        <v>28</v>
      </c>
      <c r="I52" s="578">
        <v>51</v>
      </c>
      <c r="J52" s="578">
        <v>0</v>
      </c>
      <c r="K52" s="578">
        <v>0</v>
      </c>
      <c r="L52" s="578">
        <v>0</v>
      </c>
      <c r="M52" s="1892">
        <f t="shared" si="1"/>
        <v>23</v>
      </c>
      <c r="N52" s="1892">
        <f t="shared" si="1"/>
        <v>28</v>
      </c>
      <c r="O52" s="1892">
        <f t="shared" si="1"/>
        <v>51</v>
      </c>
      <c r="P52" s="2759" t="s">
        <v>136</v>
      </c>
      <c r="Q52" s="2759"/>
      <c r="R52" s="2759"/>
    </row>
    <row r="53" spans="1:18" ht="27.75" customHeight="1" thickBot="1" x14ac:dyDescent="0.25">
      <c r="A53" s="1792" t="s">
        <v>210</v>
      </c>
      <c r="B53" s="1820" t="s">
        <v>227</v>
      </c>
      <c r="C53" s="1820" t="s">
        <v>259</v>
      </c>
      <c r="D53" s="578">
        <f t="shared" ref="D53:E53" si="22">SUM(D52,D51,D48)</f>
        <v>0</v>
      </c>
      <c r="E53" s="578">
        <f t="shared" si="22"/>
        <v>0</v>
      </c>
      <c r="F53" s="578">
        <v>0</v>
      </c>
      <c r="G53" s="1705">
        <v>30</v>
      </c>
      <c r="H53" s="1705">
        <v>14</v>
      </c>
      <c r="I53" s="1705">
        <v>44</v>
      </c>
      <c r="J53" s="1705">
        <v>12</v>
      </c>
      <c r="K53" s="1705">
        <v>3</v>
      </c>
      <c r="L53" s="1705">
        <v>15</v>
      </c>
      <c r="M53" s="1919">
        <f t="shared" si="1"/>
        <v>42</v>
      </c>
      <c r="N53" s="1919">
        <f t="shared" si="1"/>
        <v>17</v>
      </c>
      <c r="O53" s="1919">
        <f t="shared" si="1"/>
        <v>59</v>
      </c>
      <c r="P53" s="1793" t="s">
        <v>133</v>
      </c>
      <c r="Q53" s="1793" t="s">
        <v>228</v>
      </c>
      <c r="R53" s="1793" t="s">
        <v>228</v>
      </c>
    </row>
    <row r="54" spans="1:18" ht="23.25" customHeight="1" thickBot="1" x14ac:dyDescent="0.25">
      <c r="A54" s="3338" t="s">
        <v>91</v>
      </c>
      <c r="B54" s="3338"/>
      <c r="C54" s="3338"/>
      <c r="D54" s="1818">
        <f t="shared" ref="D54:O54" si="23">SUM(D10,D11,D12,D16,D17,D18,D25,D40,D49,D52,D53)</f>
        <v>16</v>
      </c>
      <c r="E54" s="1818">
        <f t="shared" si="23"/>
        <v>13</v>
      </c>
      <c r="F54" s="1818">
        <f t="shared" si="23"/>
        <v>29</v>
      </c>
      <c r="G54" s="1818">
        <f t="shared" si="23"/>
        <v>292</v>
      </c>
      <c r="H54" s="1818">
        <f t="shared" si="23"/>
        <v>337</v>
      </c>
      <c r="I54" s="1818">
        <f t="shared" si="23"/>
        <v>629</v>
      </c>
      <c r="J54" s="1818">
        <f t="shared" si="23"/>
        <v>63</v>
      </c>
      <c r="K54" s="1818">
        <f t="shared" si="23"/>
        <v>82</v>
      </c>
      <c r="L54" s="1818">
        <f t="shared" si="23"/>
        <v>145</v>
      </c>
      <c r="M54" s="1818">
        <f t="shared" si="23"/>
        <v>371</v>
      </c>
      <c r="N54" s="1818">
        <f t="shared" si="23"/>
        <v>432</v>
      </c>
      <c r="O54" s="1818">
        <f t="shared" si="23"/>
        <v>803</v>
      </c>
      <c r="P54" s="2787" t="s">
        <v>153</v>
      </c>
      <c r="Q54" s="2787"/>
      <c r="R54" s="2787"/>
    </row>
    <row r="55" spans="1:18" ht="12.75" customHeight="1" thickTop="1" x14ac:dyDescent="0.2"/>
    <row r="56" spans="1:18" ht="12.75" customHeight="1" x14ac:dyDescent="0.2"/>
    <row r="57" spans="1:18" ht="12.75" customHeight="1" x14ac:dyDescent="0.2"/>
    <row r="58" spans="1:18" ht="12.75" customHeight="1" x14ac:dyDescent="0.2"/>
    <row r="59" spans="1:18" ht="12.75" customHeight="1" x14ac:dyDescent="0.2"/>
    <row r="60" spans="1:18" ht="12.75" customHeight="1" x14ac:dyDescent="0.2"/>
    <row r="61" spans="1:18" ht="12.75" customHeight="1" x14ac:dyDescent="0.2"/>
    <row r="62" spans="1:18" ht="12.75" customHeight="1" x14ac:dyDescent="0.2"/>
    <row r="63" spans="1:18" ht="12.75" customHeight="1" x14ac:dyDescent="0.2"/>
    <row r="64" spans="1:18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99" spans="1:15" ht="18" x14ac:dyDescent="0.25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</row>
    <row r="200" spans="1:15" ht="18" x14ac:dyDescent="0.25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</row>
    <row r="201" spans="1:15" ht="18" x14ac:dyDescent="0.25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</row>
    <row r="202" spans="1:15" ht="18" x14ac:dyDescent="0.25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</row>
    <row r="203" spans="1:15" ht="12.75" customHeight="1" x14ac:dyDescent="0.25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</row>
    <row r="204" spans="1:15" ht="12.75" customHeight="1" x14ac:dyDescent="0.25">
      <c r="A204" s="42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</row>
    <row r="205" spans="1:15" ht="12.75" customHeight="1" x14ac:dyDescent="0.25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</row>
    <row r="206" spans="1:15" ht="12.75" customHeight="1" x14ac:dyDescent="0.25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</row>
    <row r="207" spans="1:15" ht="12.75" customHeight="1" x14ac:dyDescent="0.25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</row>
    <row r="208" spans="1:15" ht="12.75" customHeight="1" x14ac:dyDescent="0.25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</row>
    <row r="209" spans="1:15" ht="12.75" customHeight="1" x14ac:dyDescent="0.25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</row>
    <row r="210" spans="1:15" ht="12.75" customHeight="1" x14ac:dyDescent="0.25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</row>
    <row r="211" spans="1:15" ht="12.75" customHeight="1" x14ac:dyDescent="0.25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</row>
    <row r="212" spans="1:15" ht="12.75" customHeight="1" x14ac:dyDescent="0.25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</row>
    <row r="213" spans="1:15" ht="12.75" customHeight="1" x14ac:dyDescent="0.25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</row>
    <row r="214" spans="1:15" ht="12.75" customHeight="1" x14ac:dyDescent="0.25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</row>
    <row r="215" spans="1:15" ht="12.75" customHeight="1" x14ac:dyDescent="0.25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</row>
    <row r="216" spans="1:15" ht="12.75" customHeight="1" x14ac:dyDescent="0.25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</row>
    <row r="217" spans="1:15" ht="12.75" customHeight="1" x14ac:dyDescent="0.25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</row>
    <row r="218" spans="1:15" ht="12.75" customHeight="1" x14ac:dyDescent="0.25">
      <c r="A218" s="42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</row>
    <row r="219" spans="1:15" ht="12.75" customHeight="1" x14ac:dyDescent="0.25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</row>
    <row r="220" spans="1:15" ht="12.75" customHeight="1" x14ac:dyDescent="0.25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</row>
    <row r="221" spans="1:15" ht="12.75" customHeight="1" x14ac:dyDescent="0.25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</row>
    <row r="222" spans="1:15" ht="12.75" customHeight="1" x14ac:dyDescent="0.25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</row>
    <row r="223" spans="1:15" ht="18" x14ac:dyDescent="0.25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</row>
    <row r="224" spans="1:15" ht="18" x14ac:dyDescent="0.25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</row>
    <row r="225" spans="1:15" ht="18" x14ac:dyDescent="0.25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</row>
    <row r="226" spans="1:15" ht="18" x14ac:dyDescent="0.25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</row>
    <row r="227" spans="1:15" ht="18" x14ac:dyDescent="0.25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</row>
    <row r="228" spans="1:15" ht="18" x14ac:dyDescent="0.25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</row>
    <row r="229" spans="1:15" ht="18" x14ac:dyDescent="0.25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</row>
    <row r="230" spans="1:15" ht="18" x14ac:dyDescent="0.25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</row>
    <row r="231" spans="1:15" ht="18" x14ac:dyDescent="0.25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</row>
    <row r="232" spans="1:15" ht="18" x14ac:dyDescent="0.25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</row>
    <row r="233" spans="1:15" ht="18" x14ac:dyDescent="0.25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</row>
    <row r="234" spans="1:15" ht="18" x14ac:dyDescent="0.25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</row>
    <row r="235" spans="1:15" ht="18" x14ac:dyDescent="0.25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</row>
    <row r="236" spans="1:15" ht="18" x14ac:dyDescent="0.25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</row>
    <row r="237" spans="1:15" ht="18" x14ac:dyDescent="0.25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</row>
    <row r="238" spans="1:15" ht="18" x14ac:dyDescent="0.25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</row>
    <row r="239" spans="1:15" ht="18" x14ac:dyDescent="0.25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</row>
    <row r="240" spans="1:15" ht="18" x14ac:dyDescent="0.25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</row>
    <row r="241" spans="1:15" ht="18" x14ac:dyDescent="0.25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</row>
    <row r="242" spans="1:15" ht="18" x14ac:dyDescent="0.25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</row>
    <row r="243" spans="1:15" ht="18" x14ac:dyDescent="0.25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</row>
    <row r="244" spans="1:15" ht="18" x14ac:dyDescent="0.25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</row>
    <row r="245" spans="1:15" ht="18" x14ac:dyDescent="0.25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</row>
    <row r="246" spans="1:15" ht="18" x14ac:dyDescent="0.25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</row>
    <row r="247" spans="1:15" ht="18" x14ac:dyDescent="0.25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</row>
    <row r="248" spans="1:15" ht="18" x14ac:dyDescent="0.25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</row>
    <row r="249" spans="1:15" ht="18" x14ac:dyDescent="0.25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</row>
    <row r="250" spans="1:15" ht="18" x14ac:dyDescent="0.25">
      <c r="A250" s="42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</row>
    <row r="251" spans="1:15" ht="18" x14ac:dyDescent="0.25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</row>
    <row r="252" spans="1:15" ht="18" x14ac:dyDescent="0.25">
      <c r="A252" s="42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</row>
    <row r="253" spans="1:15" ht="18" x14ac:dyDescent="0.25">
      <c r="A253" s="42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</row>
    <row r="254" spans="1:15" ht="18" x14ac:dyDescent="0.25">
      <c r="A254" s="42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</row>
    <row r="255" spans="1:15" ht="18" x14ac:dyDescent="0.25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</row>
    <row r="256" spans="1:15" ht="18" x14ac:dyDescent="0.25">
      <c r="A256" s="42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</row>
    <row r="257" spans="1:15" ht="18" x14ac:dyDescent="0.25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</row>
    <row r="258" spans="1:15" ht="18" x14ac:dyDescent="0.25">
      <c r="A258" s="42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</row>
    <row r="259" spans="1:15" ht="18" x14ac:dyDescent="0.25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</row>
    <row r="260" spans="1:15" ht="18" x14ac:dyDescent="0.25">
      <c r="A260" s="42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</row>
    <row r="261" spans="1:15" ht="18" x14ac:dyDescent="0.25">
      <c r="A261" s="42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</row>
    <row r="262" spans="1:15" ht="18" x14ac:dyDescent="0.25">
      <c r="A262" s="42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</row>
    <row r="263" spans="1:15" ht="18" x14ac:dyDescent="0.25">
      <c r="A263" s="42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</row>
    <row r="264" spans="1:15" ht="18" x14ac:dyDescent="0.25">
      <c r="A264" s="42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</row>
    <row r="265" spans="1:15" ht="18" x14ac:dyDescent="0.25">
      <c r="A265" s="42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</row>
    <row r="266" spans="1:15" ht="18" x14ac:dyDescent="0.25">
      <c r="A266" s="42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</row>
    <row r="267" spans="1:15" ht="18" x14ac:dyDescent="0.25">
      <c r="A267" s="42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</row>
    <row r="268" spans="1:15" ht="18" x14ac:dyDescent="0.25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</row>
    <row r="269" spans="1:15" ht="18" x14ac:dyDescent="0.25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</row>
    <row r="270" spans="1:15" ht="18" x14ac:dyDescent="0.25">
      <c r="A270" s="42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</row>
    <row r="271" spans="1:15" ht="18" x14ac:dyDescent="0.25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</row>
    <row r="272" spans="1:15" ht="18" x14ac:dyDescent="0.25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</row>
    <row r="273" spans="1:15" ht="18" x14ac:dyDescent="0.25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</row>
  </sheetData>
  <mergeCells count="72">
    <mergeCell ref="A54:C54"/>
    <mergeCell ref="P54:R54"/>
    <mergeCell ref="A49:C49"/>
    <mergeCell ref="P49:R49"/>
    <mergeCell ref="A50:A51"/>
    <mergeCell ref="R50:R51"/>
    <mergeCell ref="A52:C52"/>
    <mergeCell ref="P52:R52"/>
    <mergeCell ref="A41:A48"/>
    <mergeCell ref="B41:B43"/>
    <mergeCell ref="Q41:Q43"/>
    <mergeCell ref="R41:R48"/>
    <mergeCell ref="B44:C44"/>
    <mergeCell ref="P44:Q44"/>
    <mergeCell ref="B45:B46"/>
    <mergeCell ref="Q45:Q46"/>
    <mergeCell ref="B47:C47"/>
    <mergeCell ref="P47:Q47"/>
    <mergeCell ref="M33:O33"/>
    <mergeCell ref="P33:P36"/>
    <mergeCell ref="Q33:Q36"/>
    <mergeCell ref="R33:R36"/>
    <mergeCell ref="J34:L34"/>
    <mergeCell ref="M34:O34"/>
    <mergeCell ref="A25:C25"/>
    <mergeCell ref="P25:R25"/>
    <mergeCell ref="A37:A39"/>
    <mergeCell ref="R37:R39"/>
    <mergeCell ref="A40:C40"/>
    <mergeCell ref="P40:R40"/>
    <mergeCell ref="A32:B32"/>
    <mergeCell ref="P32:R32"/>
    <mergeCell ref="A33:A36"/>
    <mergeCell ref="B33:B36"/>
    <mergeCell ref="C33:C36"/>
    <mergeCell ref="D33:F33"/>
    <mergeCell ref="G33:I33"/>
    <mergeCell ref="D34:F34"/>
    <mergeCell ref="G34:I34"/>
    <mergeCell ref="J33:L33"/>
    <mergeCell ref="A13:A15"/>
    <mergeCell ref="R13:R15"/>
    <mergeCell ref="A16:C16"/>
    <mergeCell ref="P16:R16"/>
    <mergeCell ref="A19:A23"/>
    <mergeCell ref="B19:B20"/>
    <mergeCell ref="R19:R23"/>
    <mergeCell ref="B21:C21"/>
    <mergeCell ref="P21:Q21"/>
    <mergeCell ref="Q19:Q20"/>
    <mergeCell ref="J5:L5"/>
    <mergeCell ref="M5:O5"/>
    <mergeCell ref="A8:A9"/>
    <mergeCell ref="R8:R9"/>
    <mergeCell ref="A10:C10"/>
    <mergeCell ref="P10:R10"/>
    <mergeCell ref="A1:R1"/>
    <mergeCell ref="A2:R2"/>
    <mergeCell ref="A3:O3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267" orientation="landscape" useFirstPageNumber="1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7:M17"/>
  <sheetViews>
    <sheetView rightToLeft="1" view="pageBreakPreview" zoomScaleSheetLayoutView="100" workbookViewId="0">
      <selection activeCell="Q9" sqref="Q8:Q9"/>
    </sheetView>
  </sheetViews>
  <sheetFormatPr defaultRowHeight="12.75" x14ac:dyDescent="0.2"/>
  <sheetData>
    <row r="17" spans="1:13" ht="60" x14ac:dyDescent="0.8">
      <c r="A17" s="2486" t="s">
        <v>2075</v>
      </c>
      <c r="B17" s="2486"/>
      <c r="C17" s="2486"/>
      <c r="D17" s="2486"/>
      <c r="E17" s="2486"/>
      <c r="F17" s="2486"/>
      <c r="G17" s="2486"/>
      <c r="H17" s="2486"/>
      <c r="I17" s="2486"/>
      <c r="J17" s="2486"/>
      <c r="K17" s="2486"/>
      <c r="L17" s="2486"/>
      <c r="M17" s="248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</sheetPr>
  <dimension ref="A1:O14"/>
  <sheetViews>
    <sheetView rightToLeft="1" view="pageBreakPreview" zoomScale="91" zoomScaleSheetLayoutView="91" workbookViewId="0">
      <selection activeCell="D34" sqref="D34:D35"/>
    </sheetView>
  </sheetViews>
  <sheetFormatPr defaultRowHeight="12.75" x14ac:dyDescent="0.2"/>
  <cols>
    <col min="1" max="1" width="24.140625" style="363" customWidth="1"/>
    <col min="2" max="14" width="9.140625" style="363"/>
    <col min="15" max="15" width="16.7109375" style="363" customWidth="1"/>
    <col min="16" max="16384" width="9.140625" style="363"/>
  </cols>
  <sheetData>
    <row r="1" spans="1:15" ht="7.5" customHeight="1" x14ac:dyDescent="0.2"/>
    <row r="2" spans="1:15" ht="24.75" customHeight="1" x14ac:dyDescent="0.2">
      <c r="A2" s="2465" t="s">
        <v>2101</v>
      </c>
      <c r="B2" s="2465"/>
      <c r="C2" s="2465"/>
      <c r="D2" s="2465"/>
      <c r="E2" s="2465"/>
      <c r="F2" s="2465"/>
      <c r="G2" s="2465"/>
      <c r="H2" s="2465"/>
      <c r="I2" s="2465"/>
      <c r="J2" s="2465"/>
      <c r="K2" s="2465"/>
      <c r="L2" s="2465"/>
      <c r="M2" s="2465"/>
      <c r="N2" s="2465"/>
      <c r="O2" s="2465"/>
    </row>
    <row r="3" spans="1:15" ht="28.5" customHeight="1" x14ac:dyDescent="0.2">
      <c r="A3" s="2634" t="s">
        <v>2102</v>
      </c>
      <c r="B3" s="2634"/>
      <c r="C3" s="2634"/>
      <c r="D3" s="2634"/>
      <c r="E3" s="2634"/>
      <c r="F3" s="2634"/>
      <c r="G3" s="2634"/>
      <c r="H3" s="2634"/>
      <c r="I3" s="2634"/>
      <c r="J3" s="2634"/>
      <c r="K3" s="2634"/>
      <c r="L3" s="2634"/>
      <c r="M3" s="2634"/>
      <c r="N3" s="2634"/>
      <c r="O3" s="2634"/>
    </row>
    <row r="4" spans="1:15" ht="25.5" customHeight="1" thickBot="1" x14ac:dyDescent="0.25">
      <c r="A4" s="17" t="s">
        <v>2490</v>
      </c>
      <c r="B4" s="17"/>
      <c r="C4" s="17"/>
      <c r="D4" s="17"/>
      <c r="E4" s="17"/>
      <c r="F4" s="17"/>
      <c r="G4" s="17"/>
      <c r="H4" s="17"/>
      <c r="I4" s="17"/>
      <c r="J4" s="17"/>
      <c r="K4" s="2635" t="s">
        <v>2491</v>
      </c>
      <c r="L4" s="2635"/>
      <c r="M4" s="2635"/>
      <c r="N4" s="2635"/>
      <c r="O4" s="2635"/>
    </row>
    <row r="5" spans="1:15" ht="18.75" thickTop="1" x14ac:dyDescent="0.2">
      <c r="A5" s="2641" t="s">
        <v>35</v>
      </c>
      <c r="B5" s="2641" t="s">
        <v>36</v>
      </c>
      <c r="C5" s="2641"/>
      <c r="D5" s="2641"/>
      <c r="E5" s="2641" t="s">
        <v>2</v>
      </c>
      <c r="F5" s="2641"/>
      <c r="G5" s="2641"/>
      <c r="H5" s="2641" t="s">
        <v>3</v>
      </c>
      <c r="I5" s="2641"/>
      <c r="J5" s="2641"/>
      <c r="K5" s="2641" t="s">
        <v>29</v>
      </c>
      <c r="L5" s="2641"/>
      <c r="M5" s="2641"/>
      <c r="N5" s="2642" t="s">
        <v>102</v>
      </c>
      <c r="O5" s="2642"/>
    </row>
    <row r="6" spans="1:15" ht="15.75" x14ac:dyDescent="0.2">
      <c r="A6" s="2645"/>
      <c r="B6" s="2637" t="s">
        <v>98</v>
      </c>
      <c r="C6" s="2637"/>
      <c r="D6" s="2637"/>
      <c r="E6" s="2637" t="s">
        <v>99</v>
      </c>
      <c r="F6" s="2637"/>
      <c r="G6" s="2637"/>
      <c r="H6" s="2637" t="s">
        <v>100</v>
      </c>
      <c r="I6" s="2637"/>
      <c r="J6" s="2637"/>
      <c r="K6" s="2637" t="s">
        <v>126</v>
      </c>
      <c r="L6" s="2637"/>
      <c r="M6" s="2637"/>
      <c r="N6" s="2643"/>
      <c r="O6" s="2643"/>
    </row>
    <row r="7" spans="1:15" ht="18" x14ac:dyDescent="0.2">
      <c r="A7" s="2645"/>
      <c r="B7" s="262" t="s">
        <v>187</v>
      </c>
      <c r="C7" s="262" t="s">
        <v>203</v>
      </c>
      <c r="D7" s="262" t="s">
        <v>204</v>
      </c>
      <c r="E7" s="262" t="s">
        <v>187</v>
      </c>
      <c r="F7" s="262" t="s">
        <v>203</v>
      </c>
      <c r="G7" s="262" t="s">
        <v>204</v>
      </c>
      <c r="H7" s="262" t="s">
        <v>187</v>
      </c>
      <c r="I7" s="262" t="s">
        <v>203</v>
      </c>
      <c r="J7" s="262" t="s">
        <v>204</v>
      </c>
      <c r="K7" s="262" t="s">
        <v>187</v>
      </c>
      <c r="L7" s="262" t="s">
        <v>203</v>
      </c>
      <c r="M7" s="262" t="s">
        <v>204</v>
      </c>
      <c r="N7" s="2643"/>
      <c r="O7" s="2643"/>
    </row>
    <row r="8" spans="1:15" ht="30.75" customHeight="1" thickBot="1" x14ac:dyDescent="0.25">
      <c r="A8" s="2646"/>
      <c r="B8" s="23" t="s">
        <v>188</v>
      </c>
      <c r="C8" s="23" t="s">
        <v>189</v>
      </c>
      <c r="D8" s="23" t="s">
        <v>190</v>
      </c>
      <c r="E8" s="23" t="s">
        <v>188</v>
      </c>
      <c r="F8" s="23" t="s">
        <v>189</v>
      </c>
      <c r="G8" s="23" t="s">
        <v>190</v>
      </c>
      <c r="H8" s="23" t="s">
        <v>188</v>
      </c>
      <c r="I8" s="23" t="s">
        <v>189</v>
      </c>
      <c r="J8" s="23" t="s">
        <v>190</v>
      </c>
      <c r="K8" s="23" t="s">
        <v>188</v>
      </c>
      <c r="L8" s="23" t="s">
        <v>189</v>
      </c>
      <c r="M8" s="23" t="s">
        <v>190</v>
      </c>
      <c r="N8" s="2644"/>
      <c r="O8" s="2644"/>
    </row>
    <row r="9" spans="1:15" ht="31.5" customHeight="1" x14ac:dyDescent="0.2">
      <c r="A9" s="1100" t="s">
        <v>39</v>
      </c>
      <c r="B9" s="1512">
        <v>0</v>
      </c>
      <c r="C9" s="1512">
        <v>0</v>
      </c>
      <c r="D9" s="1512">
        <v>0</v>
      </c>
      <c r="E9" s="1512">
        <v>1</v>
      </c>
      <c r="F9" s="1512">
        <v>0</v>
      </c>
      <c r="G9" s="1512">
        <v>1</v>
      </c>
      <c r="H9" s="1512">
        <v>0</v>
      </c>
      <c r="I9" s="1512">
        <v>0</v>
      </c>
      <c r="J9" s="1512">
        <v>0</v>
      </c>
      <c r="K9" s="1512">
        <f>SUM(B9,E9,H9)</f>
        <v>1</v>
      </c>
      <c r="L9" s="1512">
        <f>SUM(C9,F9,I9)</f>
        <v>0</v>
      </c>
      <c r="M9" s="1512">
        <f>SUM(K9:L9)</f>
        <v>1</v>
      </c>
      <c r="N9" s="2640" t="s">
        <v>129</v>
      </c>
      <c r="O9" s="2640"/>
    </row>
    <row r="10" spans="1:15" ht="30.75" customHeight="1" x14ac:dyDescent="0.2">
      <c r="A10" s="329" t="s">
        <v>616</v>
      </c>
      <c r="B10" s="1512">
        <v>0</v>
      </c>
      <c r="C10" s="1512">
        <v>0</v>
      </c>
      <c r="D10" s="1512">
        <v>0</v>
      </c>
      <c r="E10" s="1512">
        <v>0</v>
      </c>
      <c r="F10" s="1512">
        <v>1</v>
      </c>
      <c r="G10" s="1512">
        <f>SUM(E10:F10)</f>
        <v>1</v>
      </c>
      <c r="H10" s="1512">
        <v>0</v>
      </c>
      <c r="I10" s="1512">
        <v>1</v>
      </c>
      <c r="J10" s="1512">
        <v>1</v>
      </c>
      <c r="K10" s="1512">
        <f t="shared" ref="K10:M11" si="0">SUM(H10,E10,B10)</f>
        <v>0</v>
      </c>
      <c r="L10" s="1512">
        <f t="shared" si="0"/>
        <v>2</v>
      </c>
      <c r="M10" s="1512">
        <f t="shared" si="0"/>
        <v>2</v>
      </c>
      <c r="N10" s="2638" t="s">
        <v>617</v>
      </c>
      <c r="O10" s="2638"/>
    </row>
    <row r="11" spans="1:15" ht="30.75" customHeight="1" x14ac:dyDescent="0.2">
      <c r="A11" s="329" t="s">
        <v>1061</v>
      </c>
      <c r="B11" s="1512">
        <v>0</v>
      </c>
      <c r="C11" s="1512">
        <v>0</v>
      </c>
      <c r="D11" s="1512">
        <v>0</v>
      </c>
      <c r="E11" s="1512">
        <v>0</v>
      </c>
      <c r="F11" s="1512">
        <v>1</v>
      </c>
      <c r="G11" s="1512">
        <f>SUM(E11:F11)</f>
        <v>1</v>
      </c>
      <c r="H11" s="1512">
        <v>0</v>
      </c>
      <c r="I11" s="1512">
        <v>1</v>
      </c>
      <c r="J11" s="1512">
        <v>1</v>
      </c>
      <c r="K11" s="1512">
        <f t="shared" si="0"/>
        <v>0</v>
      </c>
      <c r="L11" s="1512">
        <f t="shared" si="0"/>
        <v>2</v>
      </c>
      <c r="M11" s="1512">
        <f t="shared" si="0"/>
        <v>2</v>
      </c>
      <c r="N11" s="2638" t="s">
        <v>623</v>
      </c>
      <c r="O11" s="2638"/>
    </row>
    <row r="12" spans="1:15" ht="30.75" customHeight="1" thickBot="1" x14ac:dyDescent="0.25">
      <c r="A12" s="1202" t="s">
        <v>1059</v>
      </c>
      <c r="B12" s="1513">
        <v>0</v>
      </c>
      <c r="C12" s="1513">
        <v>0</v>
      </c>
      <c r="D12" s="1513">
        <v>0</v>
      </c>
      <c r="E12" s="1513">
        <v>0</v>
      </c>
      <c r="F12" s="1513">
        <v>1</v>
      </c>
      <c r="G12" s="1512">
        <f>SUM(E12:F12)</f>
        <v>1</v>
      </c>
      <c r="H12" s="1513">
        <v>0</v>
      </c>
      <c r="I12" s="1513">
        <v>0</v>
      </c>
      <c r="J12" s="1513">
        <v>0</v>
      </c>
      <c r="K12" s="1513">
        <f>SUM(H12,E12,B12)</f>
        <v>0</v>
      </c>
      <c r="L12" s="1513">
        <f>SUM(I12,F12,C12)</f>
        <v>1</v>
      </c>
      <c r="M12" s="1513">
        <f>SUM(J12,G12,D12)</f>
        <v>1</v>
      </c>
      <c r="N12" s="2639" t="s">
        <v>644</v>
      </c>
      <c r="O12" s="2639"/>
    </row>
    <row r="13" spans="1:15" ht="30.75" customHeight="1" thickBot="1" x14ac:dyDescent="0.25">
      <c r="A13" s="746" t="s">
        <v>91</v>
      </c>
      <c r="B13" s="341">
        <f>SUM(B9:B12)</f>
        <v>0</v>
      </c>
      <c r="C13" s="341">
        <f t="shared" ref="C13:M13" si="1">SUM(C9:C12)</f>
        <v>0</v>
      </c>
      <c r="D13" s="341">
        <f t="shared" si="1"/>
        <v>0</v>
      </c>
      <c r="E13" s="341">
        <f t="shared" si="1"/>
        <v>1</v>
      </c>
      <c r="F13" s="341">
        <f t="shared" si="1"/>
        <v>3</v>
      </c>
      <c r="G13" s="341">
        <f t="shared" si="1"/>
        <v>4</v>
      </c>
      <c r="H13" s="341">
        <f t="shared" si="1"/>
        <v>0</v>
      </c>
      <c r="I13" s="341">
        <f t="shared" si="1"/>
        <v>2</v>
      </c>
      <c r="J13" s="341">
        <f t="shared" si="1"/>
        <v>2</v>
      </c>
      <c r="K13" s="341">
        <f t="shared" si="1"/>
        <v>1</v>
      </c>
      <c r="L13" s="341">
        <f t="shared" si="1"/>
        <v>5</v>
      </c>
      <c r="M13" s="341">
        <f t="shared" si="1"/>
        <v>6</v>
      </c>
      <c r="N13" s="2636" t="s">
        <v>651</v>
      </c>
      <c r="O13" s="2636"/>
    </row>
    <row r="14" spans="1:15" ht="13.5" thickTop="1" x14ac:dyDescent="0.2"/>
  </sheetData>
  <mergeCells count="18">
    <mergeCell ref="H5:J5"/>
    <mergeCell ref="K5:M5"/>
    <mergeCell ref="N5:O8"/>
    <mergeCell ref="B6:D6"/>
    <mergeCell ref="A2:O2"/>
    <mergeCell ref="A3:O3"/>
    <mergeCell ref="K4:O4"/>
    <mergeCell ref="A5:A8"/>
    <mergeCell ref="B5:D5"/>
    <mergeCell ref="E5:G5"/>
    <mergeCell ref="N13:O13"/>
    <mergeCell ref="E6:G6"/>
    <mergeCell ref="H6:J6"/>
    <mergeCell ref="K6:M6"/>
    <mergeCell ref="N10:O10"/>
    <mergeCell ref="N11:O11"/>
    <mergeCell ref="N12:O12"/>
    <mergeCell ref="N9:O9"/>
  </mergeCells>
  <printOptions horizontalCentered="1"/>
  <pageMargins left="0.70866141732283472" right="0.70866141732283472" top="1.2598425196850394" bottom="0.74803149606299213" header="1.0629921259842521" footer="0.55118110236220474"/>
  <pageSetup paperSize="9" scale="80" firstPageNumber="43" orientation="landscape" useFirstPageNumber="1" r:id="rId1"/>
  <legacy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11"/>
  <sheetViews>
    <sheetView rightToLeft="1" view="pageBreakPreview" zoomScale="85" zoomScaleSheetLayoutView="85" workbookViewId="0">
      <selection activeCell="Q9" sqref="Q8:Q9"/>
    </sheetView>
  </sheetViews>
  <sheetFormatPr defaultRowHeight="12.75" x14ac:dyDescent="0.2"/>
  <cols>
    <col min="1" max="1" width="25.85546875" customWidth="1"/>
    <col min="2" max="13" width="9.28515625" customWidth="1"/>
    <col min="14" max="14" width="28" customWidth="1"/>
  </cols>
  <sheetData>
    <row r="1" spans="1:14" ht="28.5" customHeight="1" x14ac:dyDescent="0.2">
      <c r="A1" s="2730" t="s">
        <v>2394</v>
      </c>
      <c r="B1" s="2730"/>
      <c r="C1" s="2730"/>
      <c r="D1" s="2730"/>
      <c r="E1" s="2730"/>
      <c r="F1" s="2730"/>
      <c r="G1" s="2730"/>
      <c r="H1" s="2730"/>
      <c r="I1" s="2730"/>
      <c r="J1" s="2730"/>
      <c r="K1" s="2730"/>
      <c r="L1" s="2730"/>
      <c r="M1" s="2730"/>
      <c r="N1" s="2730"/>
    </row>
    <row r="2" spans="1:14" ht="28.5" customHeight="1" x14ac:dyDescent="0.2">
      <c r="A2" s="3330" t="s">
        <v>2395</v>
      </c>
      <c r="B2" s="3330"/>
      <c r="C2" s="3330"/>
      <c r="D2" s="3330"/>
      <c r="E2" s="3330"/>
      <c r="F2" s="3330"/>
      <c r="G2" s="3330"/>
      <c r="H2" s="3330"/>
      <c r="I2" s="3330"/>
      <c r="J2" s="3330"/>
      <c r="K2" s="3330"/>
      <c r="L2" s="3330"/>
      <c r="M2" s="3330"/>
      <c r="N2" s="3330"/>
    </row>
    <row r="3" spans="1:14" ht="28.5" customHeight="1" thickBot="1" x14ac:dyDescent="0.3">
      <c r="A3" s="21" t="s">
        <v>2908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474" t="s">
        <v>420</v>
      </c>
      <c r="N3" s="2474"/>
    </row>
    <row r="4" spans="1:14" ht="28.5" customHeight="1" thickTop="1" x14ac:dyDescent="0.2">
      <c r="A4" s="2898" t="s">
        <v>35</v>
      </c>
      <c r="B4" s="2898" t="s">
        <v>36</v>
      </c>
      <c r="C4" s="2898"/>
      <c r="D4" s="2898"/>
      <c r="E4" s="2898" t="s">
        <v>2</v>
      </c>
      <c r="F4" s="2898"/>
      <c r="G4" s="2898"/>
      <c r="H4" s="2898" t="s">
        <v>3</v>
      </c>
      <c r="I4" s="2898"/>
      <c r="J4" s="2898"/>
      <c r="K4" s="2898" t="s">
        <v>29</v>
      </c>
      <c r="L4" s="2898"/>
      <c r="M4" s="2898"/>
      <c r="N4" s="2898" t="s">
        <v>102</v>
      </c>
    </row>
    <row r="5" spans="1:14" ht="28.5" customHeight="1" x14ac:dyDescent="0.2">
      <c r="A5" s="2762"/>
      <c r="B5" s="3160" t="s">
        <v>98</v>
      </c>
      <c r="C5" s="3160"/>
      <c r="D5" s="3160"/>
      <c r="E5" s="2814" t="s">
        <v>99</v>
      </c>
      <c r="F5" s="2814"/>
      <c r="G5" s="2814"/>
      <c r="H5" s="3160" t="s">
        <v>100</v>
      </c>
      <c r="I5" s="3160"/>
      <c r="J5" s="3160"/>
      <c r="K5" s="2814" t="s">
        <v>101</v>
      </c>
      <c r="L5" s="2814"/>
      <c r="M5" s="2814"/>
      <c r="N5" s="2762"/>
    </row>
    <row r="6" spans="1:14" ht="28.5" customHeight="1" x14ac:dyDescent="0.2">
      <c r="A6" s="2762"/>
      <c r="B6" s="179" t="s">
        <v>187</v>
      </c>
      <c r="C6" s="179" t="s">
        <v>211</v>
      </c>
      <c r="D6" s="179" t="s">
        <v>204</v>
      </c>
      <c r="E6" s="179" t="s">
        <v>187</v>
      </c>
      <c r="F6" s="179" t="s">
        <v>211</v>
      </c>
      <c r="G6" s="179" t="s">
        <v>204</v>
      </c>
      <c r="H6" s="179" t="s">
        <v>187</v>
      </c>
      <c r="I6" s="179" t="s">
        <v>211</v>
      </c>
      <c r="J6" s="179" t="s">
        <v>204</v>
      </c>
      <c r="K6" s="179" t="s">
        <v>187</v>
      </c>
      <c r="L6" s="179" t="s">
        <v>211</v>
      </c>
      <c r="M6" s="179" t="s">
        <v>204</v>
      </c>
      <c r="N6" s="2762"/>
    </row>
    <row r="7" spans="1:14" ht="28.5" customHeight="1" thickBot="1" x14ac:dyDescent="0.25">
      <c r="A7" s="2899"/>
      <c r="B7" s="23" t="s">
        <v>188</v>
      </c>
      <c r="C7" s="23" t="s">
        <v>189</v>
      </c>
      <c r="D7" s="23" t="s">
        <v>190</v>
      </c>
      <c r="E7" s="23" t="s">
        <v>188</v>
      </c>
      <c r="F7" s="23" t="s">
        <v>189</v>
      </c>
      <c r="G7" s="23" t="s">
        <v>190</v>
      </c>
      <c r="H7" s="23" t="s">
        <v>188</v>
      </c>
      <c r="I7" s="23" t="s">
        <v>189</v>
      </c>
      <c r="J7" s="23" t="s">
        <v>190</v>
      </c>
      <c r="K7" s="23" t="s">
        <v>188</v>
      </c>
      <c r="L7" s="23" t="s">
        <v>189</v>
      </c>
      <c r="M7" s="23" t="s">
        <v>190</v>
      </c>
      <c r="N7" s="2899"/>
    </row>
    <row r="8" spans="1:14" ht="36" customHeight="1" x14ac:dyDescent="0.2">
      <c r="A8" s="1276" t="s">
        <v>41</v>
      </c>
      <c r="B8" s="211">
        <v>0</v>
      </c>
      <c r="C8" s="211">
        <v>0</v>
      </c>
      <c r="D8" s="211">
        <v>0</v>
      </c>
      <c r="E8" s="211">
        <v>4</v>
      </c>
      <c r="F8" s="211">
        <v>8</v>
      </c>
      <c r="G8" s="211">
        <v>12</v>
      </c>
      <c r="H8" s="211">
        <v>0</v>
      </c>
      <c r="I8" s="211">
        <v>0</v>
      </c>
      <c r="J8" s="211">
        <v>0</v>
      </c>
      <c r="K8" s="211">
        <f>SUM(B8,E8,H8)</f>
        <v>4</v>
      </c>
      <c r="L8" s="211">
        <f>SUM(C8,F8,I8)</f>
        <v>8</v>
      </c>
      <c r="M8" s="211">
        <f>SUM(K8:L8)</f>
        <v>12</v>
      </c>
      <c r="N8" s="1487" t="s">
        <v>166</v>
      </c>
    </row>
    <row r="9" spans="1:14" s="1473" customFormat="1" ht="36" customHeight="1" thickBot="1" x14ac:dyDescent="0.25">
      <c r="A9" s="1276" t="s">
        <v>312</v>
      </c>
      <c r="B9" s="1488">
        <v>0</v>
      </c>
      <c r="C9" s="1488">
        <v>0</v>
      </c>
      <c r="D9" s="1488">
        <v>0</v>
      </c>
      <c r="E9" s="1488">
        <v>1</v>
      </c>
      <c r="F9" s="1488">
        <v>9</v>
      </c>
      <c r="G9" s="1488">
        <v>10</v>
      </c>
      <c r="H9" s="1488">
        <v>0</v>
      </c>
      <c r="I9" s="1488">
        <v>0</v>
      </c>
      <c r="J9" s="1488">
        <v>0</v>
      </c>
      <c r="K9" s="1488">
        <f>SUM(B9,E9,H9)</f>
        <v>1</v>
      </c>
      <c r="L9" s="1488">
        <f>SUM(C9,F9,I9)</f>
        <v>9</v>
      </c>
      <c r="M9" s="1488">
        <f>SUM(K9:L9)</f>
        <v>10</v>
      </c>
      <c r="N9" s="1914" t="s">
        <v>311</v>
      </c>
    </row>
    <row r="10" spans="1:14" ht="29.25" customHeight="1" thickBot="1" x14ac:dyDescent="0.25">
      <c r="A10" s="103" t="s">
        <v>91</v>
      </c>
      <c r="B10" s="202">
        <f>SUM(B8:B9)</f>
        <v>0</v>
      </c>
      <c r="C10" s="202">
        <f t="shared" ref="C10:M10" si="0">SUM(C8:C9)</f>
        <v>0</v>
      </c>
      <c r="D10" s="202">
        <f t="shared" si="0"/>
        <v>0</v>
      </c>
      <c r="E10" s="202">
        <f t="shared" si="0"/>
        <v>5</v>
      </c>
      <c r="F10" s="202">
        <f t="shared" si="0"/>
        <v>17</v>
      </c>
      <c r="G10" s="202">
        <f t="shared" si="0"/>
        <v>22</v>
      </c>
      <c r="H10" s="202">
        <f t="shared" si="0"/>
        <v>0</v>
      </c>
      <c r="I10" s="202">
        <f t="shared" si="0"/>
        <v>0</v>
      </c>
      <c r="J10" s="202">
        <f t="shared" si="0"/>
        <v>0</v>
      </c>
      <c r="K10" s="202">
        <f t="shared" si="0"/>
        <v>5</v>
      </c>
      <c r="L10" s="202">
        <f t="shared" si="0"/>
        <v>17</v>
      </c>
      <c r="M10" s="202">
        <f t="shared" si="0"/>
        <v>22</v>
      </c>
      <c r="N10" s="199" t="s">
        <v>153</v>
      </c>
    </row>
    <row r="11" spans="1:14" ht="13.5" thickTop="1" x14ac:dyDescent="0.2"/>
  </sheetData>
  <mergeCells count="13">
    <mergeCell ref="E5:G5"/>
    <mergeCell ref="H5:J5"/>
    <mergeCell ref="K5:M5"/>
    <mergeCell ref="A1:N1"/>
    <mergeCell ref="A2:N2"/>
    <mergeCell ref="M3:N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39370078740157483" right="0.39370078740157483" top="0.78740157480314965" bottom="0.39370078740157483" header="0.78740157480314965" footer="1.0629921259842521"/>
  <pageSetup paperSize="9" scale="80" firstPageNumber="271" orientation="landscape" useFirstPageNumber="1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15"/>
  <sheetViews>
    <sheetView rightToLeft="1" view="pageBreakPreview" zoomScale="85" zoomScaleSheetLayoutView="85" workbookViewId="0">
      <selection activeCell="Q9" sqref="Q8:Q9"/>
    </sheetView>
  </sheetViews>
  <sheetFormatPr defaultRowHeight="12.75" x14ac:dyDescent="0.2"/>
  <cols>
    <col min="1" max="1" width="10.85546875" customWidth="1"/>
    <col min="2" max="2" width="12.42578125" customWidth="1"/>
    <col min="3" max="3" width="13.42578125" customWidth="1"/>
    <col min="4" max="15" width="8" customWidth="1"/>
    <col min="16" max="16" width="16.85546875" customWidth="1"/>
    <col min="17" max="17" width="16.7109375" customWidth="1"/>
    <col min="18" max="18" width="14.28515625" customWidth="1"/>
  </cols>
  <sheetData>
    <row r="1" spans="1:18" ht="24" customHeight="1" x14ac:dyDescent="0.2">
      <c r="A1" s="3188" t="s">
        <v>2398</v>
      </c>
      <c r="B1" s="3188"/>
      <c r="C1" s="3188"/>
      <c r="D1" s="3188"/>
      <c r="E1" s="3188"/>
      <c r="F1" s="3188"/>
      <c r="G1" s="3188"/>
      <c r="H1" s="3188"/>
      <c r="I1" s="3188"/>
      <c r="J1" s="3188"/>
      <c r="K1" s="3188"/>
      <c r="L1" s="3188"/>
      <c r="M1" s="3188"/>
      <c r="N1" s="3188"/>
      <c r="O1" s="3188"/>
      <c r="P1" s="3188"/>
      <c r="Q1" s="3188"/>
      <c r="R1" s="3188"/>
    </row>
    <row r="2" spans="1:18" ht="38.25" customHeight="1" x14ac:dyDescent="0.2">
      <c r="A2" s="2731" t="s">
        <v>2399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</row>
    <row r="3" spans="1:18" ht="24" customHeight="1" thickBot="1" x14ac:dyDescent="0.3">
      <c r="A3" s="3345" t="s">
        <v>2909</v>
      </c>
      <c r="B3" s="3345"/>
      <c r="C3" s="3345"/>
      <c r="D3" s="3345"/>
      <c r="E3" s="3345"/>
      <c r="F3" s="3345"/>
      <c r="G3" s="3345"/>
      <c r="H3" s="3345"/>
      <c r="I3" s="3345"/>
      <c r="J3" s="3345"/>
      <c r="K3" s="3345"/>
      <c r="L3" s="3345"/>
      <c r="M3" s="3345"/>
      <c r="N3" s="3345"/>
      <c r="O3" s="3345"/>
      <c r="P3" s="81"/>
      <c r="Q3" s="2474" t="s">
        <v>421</v>
      </c>
      <c r="R3" s="2474"/>
    </row>
    <row r="4" spans="1:18" ht="24" customHeight="1" thickTop="1" x14ac:dyDescent="0.2">
      <c r="A4" s="2641" t="s">
        <v>47</v>
      </c>
      <c r="B4" s="2641" t="s">
        <v>90</v>
      </c>
      <c r="C4" s="2641" t="s">
        <v>48</v>
      </c>
      <c r="D4" s="2641" t="s">
        <v>36</v>
      </c>
      <c r="E4" s="2641"/>
      <c r="F4" s="2641"/>
      <c r="G4" s="2641" t="s">
        <v>2</v>
      </c>
      <c r="H4" s="2641"/>
      <c r="I4" s="2641"/>
      <c r="J4" s="2641" t="s">
        <v>3</v>
      </c>
      <c r="K4" s="2641"/>
      <c r="L4" s="2641"/>
      <c r="M4" s="2641" t="s">
        <v>29</v>
      </c>
      <c r="N4" s="2641"/>
      <c r="O4" s="2641"/>
      <c r="P4" s="3340" t="s">
        <v>103</v>
      </c>
      <c r="Q4" s="2740" t="s">
        <v>132</v>
      </c>
      <c r="R4" s="2740" t="s">
        <v>172</v>
      </c>
    </row>
    <row r="5" spans="1:18" ht="24" customHeight="1" x14ac:dyDescent="0.2">
      <c r="A5" s="2645"/>
      <c r="B5" s="2645"/>
      <c r="C5" s="2645"/>
      <c r="D5" s="3160" t="s">
        <v>98</v>
      </c>
      <c r="E5" s="3160"/>
      <c r="F5" s="3160"/>
      <c r="G5" s="2814" t="s">
        <v>99</v>
      </c>
      <c r="H5" s="2814"/>
      <c r="I5" s="2814"/>
      <c r="J5" s="3160" t="s">
        <v>100</v>
      </c>
      <c r="K5" s="3160"/>
      <c r="L5" s="3160"/>
      <c r="M5" s="2814" t="s">
        <v>101</v>
      </c>
      <c r="N5" s="2814"/>
      <c r="O5" s="2814"/>
      <c r="P5" s="3341"/>
      <c r="Q5" s="2741"/>
      <c r="R5" s="2741"/>
    </row>
    <row r="6" spans="1:18" ht="24" customHeight="1" x14ac:dyDescent="0.2">
      <c r="A6" s="2645"/>
      <c r="B6" s="2645"/>
      <c r="C6" s="2645"/>
      <c r="D6" s="187" t="s">
        <v>187</v>
      </c>
      <c r="E6" s="187" t="s">
        <v>211</v>
      </c>
      <c r="F6" s="187" t="s">
        <v>204</v>
      </c>
      <c r="G6" s="187" t="s">
        <v>187</v>
      </c>
      <c r="H6" s="187" t="s">
        <v>211</v>
      </c>
      <c r="I6" s="187" t="s">
        <v>204</v>
      </c>
      <c r="J6" s="187" t="s">
        <v>187</v>
      </c>
      <c r="K6" s="187" t="s">
        <v>211</v>
      </c>
      <c r="L6" s="187" t="s">
        <v>204</v>
      </c>
      <c r="M6" s="187" t="s">
        <v>187</v>
      </c>
      <c r="N6" s="187" t="s">
        <v>211</v>
      </c>
      <c r="O6" s="187" t="s">
        <v>204</v>
      </c>
      <c r="P6" s="3341"/>
      <c r="Q6" s="2741"/>
      <c r="R6" s="2741"/>
    </row>
    <row r="7" spans="1:18" ht="24" customHeight="1" thickBot="1" x14ac:dyDescent="0.25">
      <c r="A7" s="2646"/>
      <c r="B7" s="2646"/>
      <c r="C7" s="2646"/>
      <c r="D7" s="23" t="s">
        <v>188</v>
      </c>
      <c r="E7" s="23" t="s">
        <v>189</v>
      </c>
      <c r="F7" s="23" t="s">
        <v>190</v>
      </c>
      <c r="G7" s="23" t="s">
        <v>188</v>
      </c>
      <c r="H7" s="23" t="s">
        <v>189</v>
      </c>
      <c r="I7" s="23" t="s">
        <v>190</v>
      </c>
      <c r="J7" s="23" t="s">
        <v>188</v>
      </c>
      <c r="K7" s="23" t="s">
        <v>189</v>
      </c>
      <c r="L7" s="23" t="s">
        <v>190</v>
      </c>
      <c r="M7" s="23" t="s">
        <v>188</v>
      </c>
      <c r="N7" s="23" t="s">
        <v>189</v>
      </c>
      <c r="O7" s="23" t="s">
        <v>190</v>
      </c>
      <c r="P7" s="3342"/>
      <c r="Q7" s="2742"/>
      <c r="R7" s="2742"/>
    </row>
    <row r="8" spans="1:18" ht="48" customHeight="1" x14ac:dyDescent="0.2">
      <c r="A8" s="1489" t="s">
        <v>41</v>
      </c>
      <c r="B8" s="1490" t="s">
        <v>72</v>
      </c>
      <c r="C8" s="1490"/>
      <c r="D8" s="211">
        <v>0</v>
      </c>
      <c r="E8" s="1915">
        <v>0</v>
      </c>
      <c r="F8" s="211">
        <v>0</v>
      </c>
      <c r="G8" s="211">
        <v>4</v>
      </c>
      <c r="H8" s="211">
        <v>8</v>
      </c>
      <c r="I8" s="211">
        <v>12</v>
      </c>
      <c r="J8" s="211">
        <v>0</v>
      </c>
      <c r="K8" s="211">
        <v>0</v>
      </c>
      <c r="L8" s="211">
        <v>0</v>
      </c>
      <c r="M8" s="957">
        <f>SUM(D8,G8,J8)</f>
        <v>4</v>
      </c>
      <c r="N8" s="957">
        <f>SUM(E8,H8,K8)</f>
        <v>8</v>
      </c>
      <c r="O8" s="957">
        <f>SUM(M8:N8)</f>
        <v>12</v>
      </c>
      <c r="P8" s="2166"/>
      <c r="Q8" s="2167" t="s">
        <v>169</v>
      </c>
      <c r="R8" s="1269" t="s">
        <v>166</v>
      </c>
    </row>
    <row r="9" spans="1:18" s="1473" customFormat="1" ht="33.75" customHeight="1" x14ac:dyDescent="0.2">
      <c r="A9" s="2964" t="s">
        <v>312</v>
      </c>
      <c r="B9" s="3343" t="s">
        <v>2396</v>
      </c>
      <c r="C9" s="923" t="s">
        <v>2397</v>
      </c>
      <c r="D9" s="1492">
        <v>0</v>
      </c>
      <c r="E9" s="1492">
        <v>0</v>
      </c>
      <c r="F9" s="1492">
        <v>0</v>
      </c>
      <c r="G9" s="1492">
        <v>1</v>
      </c>
      <c r="H9" s="1492">
        <v>5</v>
      </c>
      <c r="I9" s="1492">
        <v>6</v>
      </c>
      <c r="J9" s="1492">
        <v>0</v>
      </c>
      <c r="K9" s="1492">
        <v>0</v>
      </c>
      <c r="L9" s="1492">
        <v>0</v>
      </c>
      <c r="M9" s="1492">
        <f t="shared" ref="M9:M12" si="0">SUM(D9,G9,J9)</f>
        <v>1</v>
      </c>
      <c r="N9" s="1492">
        <f t="shared" ref="N9:N12" si="1">SUM(E9,H9,K9)</f>
        <v>5</v>
      </c>
      <c r="O9" s="1492">
        <f t="shared" ref="O9:O12" si="2">SUM(M9:N9)</f>
        <v>6</v>
      </c>
      <c r="P9" s="1918" t="s">
        <v>143</v>
      </c>
      <c r="Q9" s="3058" t="s">
        <v>131</v>
      </c>
      <c r="R9" s="3299" t="s">
        <v>311</v>
      </c>
    </row>
    <row r="10" spans="1:18" s="1473" customFormat="1" ht="31.5" customHeight="1" x14ac:dyDescent="0.2">
      <c r="A10" s="2953"/>
      <c r="B10" s="3344"/>
      <c r="C10" s="1470" t="s">
        <v>1122</v>
      </c>
      <c r="D10" s="1492">
        <v>0</v>
      </c>
      <c r="E10" s="1492">
        <v>0</v>
      </c>
      <c r="F10" s="1492">
        <v>0</v>
      </c>
      <c r="G10" s="1492">
        <v>0</v>
      </c>
      <c r="H10" s="1492">
        <v>4</v>
      </c>
      <c r="I10" s="1492">
        <v>4</v>
      </c>
      <c r="J10" s="1492">
        <v>0</v>
      </c>
      <c r="K10" s="1492">
        <v>0</v>
      </c>
      <c r="L10" s="1492">
        <v>0</v>
      </c>
      <c r="M10" s="1492">
        <f t="shared" si="0"/>
        <v>0</v>
      </c>
      <c r="N10" s="1492">
        <f t="shared" si="1"/>
        <v>4</v>
      </c>
      <c r="O10" s="1492">
        <f t="shared" si="2"/>
        <v>4</v>
      </c>
      <c r="P10" s="1918" t="s">
        <v>145</v>
      </c>
      <c r="Q10" s="3346"/>
      <c r="R10" s="3300"/>
    </row>
    <row r="11" spans="1:18" s="1473" customFormat="1" ht="31.5" customHeight="1" x14ac:dyDescent="0.2">
      <c r="A11" s="2965"/>
      <c r="B11" s="2761" t="s">
        <v>49</v>
      </c>
      <c r="C11" s="2761"/>
      <c r="D11" s="1492">
        <v>0</v>
      </c>
      <c r="E11" s="1492">
        <v>0</v>
      </c>
      <c r="F11" s="1492">
        <v>0</v>
      </c>
      <c r="G11" s="1492">
        <v>1</v>
      </c>
      <c r="H11" s="1492">
        <v>9</v>
      </c>
      <c r="I11" s="1492">
        <v>10</v>
      </c>
      <c r="J11" s="1492">
        <v>0</v>
      </c>
      <c r="K11" s="1492">
        <v>0</v>
      </c>
      <c r="L11" s="1492">
        <v>0</v>
      </c>
      <c r="M11" s="1492">
        <f t="shared" si="0"/>
        <v>1</v>
      </c>
      <c r="N11" s="1492">
        <f t="shared" si="1"/>
        <v>9</v>
      </c>
      <c r="O11" s="1492">
        <f t="shared" si="2"/>
        <v>10</v>
      </c>
      <c r="P11" s="3291" t="s">
        <v>139</v>
      </c>
      <c r="Q11" s="3291"/>
      <c r="R11" s="3301"/>
    </row>
    <row r="12" spans="1:18" s="1473" customFormat="1" ht="38.25" customHeight="1" thickBot="1" x14ac:dyDescent="0.25">
      <c r="A12" s="2761" t="s">
        <v>52</v>
      </c>
      <c r="B12" s="2761"/>
      <c r="C12" s="2761"/>
      <c r="D12" s="1491">
        <v>0</v>
      </c>
      <c r="E12" s="1491">
        <v>0</v>
      </c>
      <c r="F12" s="1491">
        <v>0</v>
      </c>
      <c r="G12" s="1491">
        <v>1</v>
      </c>
      <c r="H12" s="1491">
        <v>9</v>
      </c>
      <c r="I12" s="1491">
        <v>10</v>
      </c>
      <c r="J12" s="1491">
        <v>0</v>
      </c>
      <c r="K12" s="1491">
        <v>0</v>
      </c>
      <c r="L12" s="1491">
        <v>0</v>
      </c>
      <c r="M12" s="1488">
        <f t="shared" si="0"/>
        <v>1</v>
      </c>
      <c r="N12" s="1488">
        <f t="shared" si="1"/>
        <v>9</v>
      </c>
      <c r="O12" s="1488">
        <f t="shared" si="2"/>
        <v>10</v>
      </c>
      <c r="P12" s="3291" t="s">
        <v>136</v>
      </c>
      <c r="Q12" s="3291"/>
      <c r="R12" s="3291"/>
    </row>
    <row r="13" spans="1:18" ht="33.75" customHeight="1" thickBot="1" x14ac:dyDescent="0.25">
      <c r="A13" s="3338" t="s">
        <v>91</v>
      </c>
      <c r="B13" s="3338"/>
      <c r="C13" s="3338"/>
      <c r="D13" s="202">
        <f>SUM(D8,D12)</f>
        <v>0</v>
      </c>
      <c r="E13" s="202">
        <f t="shared" ref="E13:O13" si="3">SUM(E8,E12)</f>
        <v>0</v>
      </c>
      <c r="F13" s="202">
        <f t="shared" si="3"/>
        <v>0</v>
      </c>
      <c r="G13" s="202">
        <f t="shared" si="3"/>
        <v>5</v>
      </c>
      <c r="H13" s="202">
        <f t="shared" si="3"/>
        <v>17</v>
      </c>
      <c r="I13" s="202">
        <f t="shared" si="3"/>
        <v>22</v>
      </c>
      <c r="J13" s="202">
        <f t="shared" si="3"/>
        <v>0</v>
      </c>
      <c r="K13" s="202">
        <f t="shared" si="3"/>
        <v>0</v>
      </c>
      <c r="L13" s="202">
        <f t="shared" si="3"/>
        <v>0</v>
      </c>
      <c r="M13" s="202">
        <f t="shared" si="3"/>
        <v>5</v>
      </c>
      <c r="N13" s="202">
        <f t="shared" si="3"/>
        <v>17</v>
      </c>
      <c r="O13" s="202">
        <f t="shared" si="3"/>
        <v>22</v>
      </c>
      <c r="P13" s="2787" t="s">
        <v>153</v>
      </c>
      <c r="Q13" s="2787"/>
      <c r="R13" s="2787"/>
    </row>
    <row r="14" spans="1:18" ht="33.75" customHeight="1" thickTop="1" x14ac:dyDescent="0.2"/>
    <row r="15" spans="1:18" ht="33.75" customHeight="1" x14ac:dyDescent="0.2"/>
  </sheetData>
  <mergeCells count="28">
    <mergeCell ref="P12:R12"/>
    <mergeCell ref="A1:R1"/>
    <mergeCell ref="A2:R2"/>
    <mergeCell ref="A3:O3"/>
    <mergeCell ref="Q3:R3"/>
    <mergeCell ref="A4:A7"/>
    <mergeCell ref="B4:B7"/>
    <mergeCell ref="C4:C7"/>
    <mergeCell ref="D4:F4"/>
    <mergeCell ref="G4:I4"/>
    <mergeCell ref="J4:L4"/>
    <mergeCell ref="Q9:Q10"/>
    <mergeCell ref="A13:C13"/>
    <mergeCell ref="P13:R13"/>
    <mergeCell ref="M4:O4"/>
    <mergeCell ref="P4:P7"/>
    <mergeCell ref="Q4:Q7"/>
    <mergeCell ref="R4:R7"/>
    <mergeCell ref="D5:F5"/>
    <mergeCell ref="G5:I5"/>
    <mergeCell ref="J5:L5"/>
    <mergeCell ref="M5:O5"/>
    <mergeCell ref="B9:B10"/>
    <mergeCell ref="B11:C11"/>
    <mergeCell ref="P11:Q11"/>
    <mergeCell ref="R9:R11"/>
    <mergeCell ref="A9:A11"/>
    <mergeCell ref="A12:C12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272" orientation="landscape" useFirstPageNumber="1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11"/>
  <sheetViews>
    <sheetView rightToLeft="1" view="pageBreakPreview" zoomScale="85" zoomScaleSheetLayoutView="85" workbookViewId="0">
      <selection activeCell="Q9" sqref="Q8:Q9"/>
    </sheetView>
  </sheetViews>
  <sheetFormatPr defaultRowHeight="12.75" x14ac:dyDescent="0.2"/>
  <cols>
    <col min="1" max="1" width="20.28515625" customWidth="1"/>
    <col min="2" max="6" width="9.28515625" bestFit="1" customWidth="1"/>
    <col min="7" max="7" width="9.42578125" bestFit="1" customWidth="1"/>
    <col min="8" max="12" width="9.28515625" bestFit="1" customWidth="1"/>
    <col min="13" max="13" width="9.42578125" bestFit="1" customWidth="1"/>
    <col min="14" max="14" width="20.42578125" customWidth="1"/>
  </cols>
  <sheetData>
    <row r="1" spans="1:14" ht="27" customHeight="1" x14ac:dyDescent="0.2">
      <c r="A1" s="2730" t="s">
        <v>2485</v>
      </c>
      <c r="B1" s="2730"/>
      <c r="C1" s="2730"/>
      <c r="D1" s="2730"/>
      <c r="E1" s="2730"/>
      <c r="F1" s="2730"/>
      <c r="G1" s="2730"/>
      <c r="H1" s="2730"/>
      <c r="I1" s="2730"/>
      <c r="J1" s="2730"/>
      <c r="K1" s="2730"/>
      <c r="L1" s="2730"/>
      <c r="M1" s="2730"/>
      <c r="N1" s="2730"/>
    </row>
    <row r="2" spans="1:14" ht="39" customHeight="1" x14ac:dyDescent="0.2">
      <c r="A2" s="3347" t="s">
        <v>2395</v>
      </c>
      <c r="B2" s="3347"/>
      <c r="C2" s="3347"/>
      <c r="D2" s="3347"/>
      <c r="E2" s="3347"/>
      <c r="F2" s="3347"/>
      <c r="G2" s="3347"/>
      <c r="H2" s="3347"/>
      <c r="I2" s="3347"/>
      <c r="J2" s="3347"/>
      <c r="K2" s="3347"/>
      <c r="L2" s="3347"/>
      <c r="M2" s="3347"/>
      <c r="N2" s="3347"/>
    </row>
    <row r="3" spans="1:14" ht="27" customHeight="1" thickBot="1" x14ac:dyDescent="0.3">
      <c r="A3" s="21" t="s">
        <v>2910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474" t="s">
        <v>249</v>
      </c>
      <c r="N3" s="2474"/>
    </row>
    <row r="4" spans="1:14" ht="23.25" customHeight="1" thickTop="1" x14ac:dyDescent="0.2">
      <c r="A4" s="2898" t="s">
        <v>35</v>
      </c>
      <c r="B4" s="2898" t="s">
        <v>36</v>
      </c>
      <c r="C4" s="2898"/>
      <c r="D4" s="2898"/>
      <c r="E4" s="2898" t="s">
        <v>2</v>
      </c>
      <c r="F4" s="2898"/>
      <c r="G4" s="2898"/>
      <c r="H4" s="2898" t="s">
        <v>3</v>
      </c>
      <c r="I4" s="2898"/>
      <c r="J4" s="2898"/>
      <c r="K4" s="2898" t="s">
        <v>29</v>
      </c>
      <c r="L4" s="2898"/>
      <c r="M4" s="2898"/>
      <c r="N4" s="2898" t="s">
        <v>102</v>
      </c>
    </row>
    <row r="5" spans="1:14" ht="23.25" customHeight="1" x14ac:dyDescent="0.2">
      <c r="A5" s="2762"/>
      <c r="B5" s="3160" t="s">
        <v>98</v>
      </c>
      <c r="C5" s="3160"/>
      <c r="D5" s="3160"/>
      <c r="E5" s="2814" t="s">
        <v>99</v>
      </c>
      <c r="F5" s="2814"/>
      <c r="G5" s="2814"/>
      <c r="H5" s="3160" t="s">
        <v>100</v>
      </c>
      <c r="I5" s="3160"/>
      <c r="J5" s="3160"/>
      <c r="K5" s="2814" t="s">
        <v>101</v>
      </c>
      <c r="L5" s="2814"/>
      <c r="M5" s="2814"/>
      <c r="N5" s="2762"/>
    </row>
    <row r="6" spans="1:14" ht="23.25" customHeight="1" x14ac:dyDescent="0.2">
      <c r="A6" s="2762"/>
      <c r="B6" s="187" t="s">
        <v>187</v>
      </c>
      <c r="C6" s="187" t="s">
        <v>211</v>
      </c>
      <c r="D6" s="187" t="s">
        <v>204</v>
      </c>
      <c r="E6" s="187" t="s">
        <v>187</v>
      </c>
      <c r="F6" s="187" t="s">
        <v>211</v>
      </c>
      <c r="G6" s="187" t="s">
        <v>204</v>
      </c>
      <c r="H6" s="187" t="s">
        <v>187</v>
      </c>
      <c r="I6" s="187" t="s">
        <v>211</v>
      </c>
      <c r="J6" s="187" t="s">
        <v>204</v>
      </c>
      <c r="K6" s="187" t="s">
        <v>187</v>
      </c>
      <c r="L6" s="187" t="s">
        <v>211</v>
      </c>
      <c r="M6" s="187" t="s">
        <v>204</v>
      </c>
      <c r="N6" s="2762"/>
    </row>
    <row r="7" spans="1:14" ht="23.25" customHeight="1" thickBot="1" x14ac:dyDescent="0.25">
      <c r="A7" s="2899"/>
      <c r="B7" s="23" t="s">
        <v>188</v>
      </c>
      <c r="C7" s="23" t="s">
        <v>189</v>
      </c>
      <c r="D7" s="23" t="s">
        <v>190</v>
      </c>
      <c r="E7" s="23" t="s">
        <v>188</v>
      </c>
      <c r="F7" s="23" t="s">
        <v>189</v>
      </c>
      <c r="G7" s="23" t="s">
        <v>190</v>
      </c>
      <c r="H7" s="23" t="s">
        <v>188</v>
      </c>
      <c r="I7" s="23" t="s">
        <v>189</v>
      </c>
      <c r="J7" s="23" t="s">
        <v>190</v>
      </c>
      <c r="K7" s="23" t="s">
        <v>188</v>
      </c>
      <c r="L7" s="23" t="s">
        <v>189</v>
      </c>
      <c r="M7" s="23" t="s">
        <v>190</v>
      </c>
      <c r="N7" s="2899"/>
    </row>
    <row r="8" spans="1:14" ht="54.75" customHeight="1" x14ac:dyDescent="0.2">
      <c r="A8" s="35" t="s">
        <v>41</v>
      </c>
      <c r="B8" s="1915">
        <v>0</v>
      </c>
      <c r="C8" s="1915">
        <v>0</v>
      </c>
      <c r="D8" s="1915">
        <v>0</v>
      </c>
      <c r="E8" s="1915">
        <v>8</v>
      </c>
      <c r="F8" s="1915">
        <v>14</v>
      </c>
      <c r="G8" s="1915">
        <v>22</v>
      </c>
      <c r="H8" s="1915">
        <v>0</v>
      </c>
      <c r="I8" s="1915">
        <v>0</v>
      </c>
      <c r="J8" s="1915">
        <v>0</v>
      </c>
      <c r="K8" s="1915">
        <f>SUM(B8,E8,H8)</f>
        <v>8</v>
      </c>
      <c r="L8" s="1915">
        <f>SUM(C8,F8,I8)</f>
        <v>14</v>
      </c>
      <c r="M8" s="1915">
        <f>SUM(K8:L8)</f>
        <v>22</v>
      </c>
      <c r="N8" s="1055" t="s">
        <v>166</v>
      </c>
    </row>
    <row r="9" spans="1:14" s="1473" customFormat="1" ht="54.75" customHeight="1" thickBot="1" x14ac:dyDescent="0.25">
      <c r="A9" s="1276" t="s">
        <v>312</v>
      </c>
      <c r="B9" s="1916">
        <v>0</v>
      </c>
      <c r="C9" s="1916">
        <v>0</v>
      </c>
      <c r="D9" s="1916">
        <v>0</v>
      </c>
      <c r="E9" s="1916">
        <v>1</v>
      </c>
      <c r="F9" s="1916">
        <v>9</v>
      </c>
      <c r="G9" s="1916">
        <v>10</v>
      </c>
      <c r="H9" s="1916">
        <v>0</v>
      </c>
      <c r="I9" s="1916">
        <v>0</v>
      </c>
      <c r="J9" s="1916">
        <v>0</v>
      </c>
      <c r="K9" s="1916">
        <f>SUM(B9,E9,H9)</f>
        <v>1</v>
      </c>
      <c r="L9" s="1916">
        <f>SUM(C9,F9,I9)</f>
        <v>9</v>
      </c>
      <c r="M9" s="1916">
        <f>SUM(K9:L9)</f>
        <v>10</v>
      </c>
      <c r="N9" s="72" t="s">
        <v>311</v>
      </c>
    </row>
    <row r="10" spans="1:14" ht="40.5" customHeight="1" thickBot="1" x14ac:dyDescent="0.25">
      <c r="A10" s="103" t="s">
        <v>91</v>
      </c>
      <c r="B10" s="1798">
        <f>SUM(B8:B9)</f>
        <v>0</v>
      </c>
      <c r="C10" s="1798">
        <f t="shared" ref="C10:M10" si="0">SUM(C8:C9)</f>
        <v>0</v>
      </c>
      <c r="D10" s="1798">
        <f t="shared" si="0"/>
        <v>0</v>
      </c>
      <c r="E10" s="1798">
        <f t="shared" si="0"/>
        <v>9</v>
      </c>
      <c r="F10" s="1798">
        <f t="shared" si="0"/>
        <v>23</v>
      </c>
      <c r="G10" s="1798">
        <f t="shared" si="0"/>
        <v>32</v>
      </c>
      <c r="H10" s="1798">
        <f t="shared" si="0"/>
        <v>0</v>
      </c>
      <c r="I10" s="1798">
        <f t="shared" si="0"/>
        <v>0</v>
      </c>
      <c r="J10" s="1798">
        <f t="shared" si="0"/>
        <v>0</v>
      </c>
      <c r="K10" s="1798">
        <f t="shared" si="0"/>
        <v>9</v>
      </c>
      <c r="L10" s="1798">
        <f t="shared" si="0"/>
        <v>23</v>
      </c>
      <c r="M10" s="1798">
        <f t="shared" si="0"/>
        <v>32</v>
      </c>
      <c r="N10" s="92" t="s">
        <v>153</v>
      </c>
    </row>
    <row r="11" spans="1:14" ht="13.5" thickTop="1" x14ac:dyDescent="0.2"/>
  </sheetData>
  <mergeCells count="13">
    <mergeCell ref="E5:G5"/>
    <mergeCell ref="H5:J5"/>
    <mergeCell ref="K5:M5"/>
    <mergeCell ref="A1:N1"/>
    <mergeCell ref="A2:N2"/>
    <mergeCell ref="M3:N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5" firstPageNumber="273" orientation="landscape" useFirstPageNumber="1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14"/>
  <sheetViews>
    <sheetView rightToLeft="1" view="pageBreakPreview" zoomScale="85" zoomScaleSheetLayoutView="85" workbookViewId="0">
      <selection activeCell="Q9" sqref="Q8:Q9"/>
    </sheetView>
  </sheetViews>
  <sheetFormatPr defaultRowHeight="12.75" x14ac:dyDescent="0.2"/>
  <cols>
    <col min="1" max="1" width="9.85546875" customWidth="1"/>
    <col min="2" max="2" width="11.28515625" customWidth="1"/>
    <col min="3" max="3" width="10.140625" customWidth="1"/>
    <col min="16" max="16" width="15.140625" customWidth="1"/>
    <col min="17" max="17" width="13.5703125" customWidth="1"/>
    <col min="18" max="18" width="13.42578125" customWidth="1"/>
  </cols>
  <sheetData>
    <row r="1" spans="1:18" ht="25.5" customHeight="1" x14ac:dyDescent="0.2">
      <c r="A1" s="3188" t="s">
        <v>2486</v>
      </c>
      <c r="B1" s="3188"/>
      <c r="C1" s="3188"/>
      <c r="D1" s="3188"/>
      <c r="E1" s="3188"/>
      <c r="F1" s="3188"/>
      <c r="G1" s="3188"/>
      <c r="H1" s="3188"/>
      <c r="I1" s="3188"/>
      <c r="J1" s="3188"/>
      <c r="K1" s="3188"/>
      <c r="L1" s="3188"/>
      <c r="M1" s="3188"/>
      <c r="N1" s="3188"/>
      <c r="O1" s="3188"/>
      <c r="P1" s="3188"/>
      <c r="Q1" s="3188"/>
      <c r="R1" s="3188"/>
    </row>
    <row r="2" spans="1:18" ht="37.5" customHeight="1" x14ac:dyDescent="0.2">
      <c r="A2" s="2731" t="s">
        <v>2399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</row>
    <row r="3" spans="1:18" ht="25.5" customHeight="1" thickBot="1" x14ac:dyDescent="0.3">
      <c r="A3" s="3345" t="s">
        <v>2911</v>
      </c>
      <c r="B3" s="3345"/>
      <c r="C3" s="3345"/>
      <c r="D3" s="3345"/>
      <c r="E3" s="3345"/>
      <c r="F3" s="3345"/>
      <c r="G3" s="3345"/>
      <c r="H3" s="3345"/>
      <c r="I3" s="3345"/>
      <c r="J3" s="3345"/>
      <c r="K3" s="3345"/>
      <c r="L3" s="3345"/>
      <c r="M3" s="3345"/>
      <c r="N3" s="3345"/>
      <c r="O3" s="3345"/>
      <c r="P3" s="81"/>
      <c r="Q3" s="2474" t="s">
        <v>254</v>
      </c>
      <c r="R3" s="2474"/>
    </row>
    <row r="4" spans="1:18" ht="23.25" customHeight="1" thickTop="1" x14ac:dyDescent="0.2">
      <c r="A4" s="2641" t="s">
        <v>47</v>
      </c>
      <c r="B4" s="2641" t="s">
        <v>90</v>
      </c>
      <c r="C4" s="2641" t="s">
        <v>48</v>
      </c>
      <c r="D4" s="2641" t="s">
        <v>36</v>
      </c>
      <c r="E4" s="2641"/>
      <c r="F4" s="2641"/>
      <c r="G4" s="2641" t="s">
        <v>2</v>
      </c>
      <c r="H4" s="2641"/>
      <c r="I4" s="2641"/>
      <c r="J4" s="2641" t="s">
        <v>3</v>
      </c>
      <c r="K4" s="2641"/>
      <c r="L4" s="2641"/>
      <c r="M4" s="2641" t="s">
        <v>29</v>
      </c>
      <c r="N4" s="2641"/>
      <c r="O4" s="2641"/>
      <c r="P4" s="3340" t="s">
        <v>103</v>
      </c>
      <c r="Q4" s="3351" t="s">
        <v>132</v>
      </c>
      <c r="R4" s="3351" t="s">
        <v>172</v>
      </c>
    </row>
    <row r="5" spans="1:18" ht="23.25" customHeight="1" x14ac:dyDescent="0.2">
      <c r="A5" s="2645"/>
      <c r="B5" s="2645"/>
      <c r="C5" s="2645"/>
      <c r="D5" s="3160" t="s">
        <v>98</v>
      </c>
      <c r="E5" s="3160"/>
      <c r="F5" s="3160"/>
      <c r="G5" s="2814" t="s">
        <v>99</v>
      </c>
      <c r="H5" s="2814"/>
      <c r="I5" s="2814"/>
      <c r="J5" s="3160" t="s">
        <v>100</v>
      </c>
      <c r="K5" s="3160"/>
      <c r="L5" s="3160"/>
      <c r="M5" s="2814" t="s">
        <v>101</v>
      </c>
      <c r="N5" s="2814"/>
      <c r="O5" s="2814"/>
      <c r="P5" s="3341"/>
      <c r="Q5" s="2926"/>
      <c r="R5" s="2926"/>
    </row>
    <row r="6" spans="1:18" ht="23.25" customHeight="1" x14ac:dyDescent="0.2">
      <c r="A6" s="2645"/>
      <c r="B6" s="2645"/>
      <c r="C6" s="2645"/>
      <c r="D6" s="187" t="s">
        <v>187</v>
      </c>
      <c r="E6" s="187" t="s">
        <v>211</v>
      </c>
      <c r="F6" s="187" t="s">
        <v>204</v>
      </c>
      <c r="G6" s="187" t="s">
        <v>187</v>
      </c>
      <c r="H6" s="187" t="s">
        <v>211</v>
      </c>
      <c r="I6" s="187" t="s">
        <v>204</v>
      </c>
      <c r="J6" s="187" t="s">
        <v>187</v>
      </c>
      <c r="K6" s="187" t="s">
        <v>211</v>
      </c>
      <c r="L6" s="187" t="s">
        <v>204</v>
      </c>
      <c r="M6" s="187" t="s">
        <v>187</v>
      </c>
      <c r="N6" s="187" t="s">
        <v>211</v>
      </c>
      <c r="O6" s="187" t="s">
        <v>204</v>
      </c>
      <c r="P6" s="3341"/>
      <c r="Q6" s="2926"/>
      <c r="R6" s="2926"/>
    </row>
    <row r="7" spans="1:18" ht="23.25" customHeight="1" thickBot="1" x14ac:dyDescent="0.25">
      <c r="A7" s="2646"/>
      <c r="B7" s="2646"/>
      <c r="C7" s="2646"/>
      <c r="D7" s="23" t="s">
        <v>188</v>
      </c>
      <c r="E7" s="23" t="s">
        <v>189</v>
      </c>
      <c r="F7" s="23" t="s">
        <v>190</v>
      </c>
      <c r="G7" s="23" t="s">
        <v>188</v>
      </c>
      <c r="H7" s="23" t="s">
        <v>189</v>
      </c>
      <c r="I7" s="23" t="s">
        <v>190</v>
      </c>
      <c r="J7" s="23" t="s">
        <v>188</v>
      </c>
      <c r="K7" s="23" t="s">
        <v>189</v>
      </c>
      <c r="L7" s="23" t="s">
        <v>190</v>
      </c>
      <c r="M7" s="23" t="s">
        <v>188</v>
      </c>
      <c r="N7" s="23" t="s">
        <v>189</v>
      </c>
      <c r="O7" s="23" t="s">
        <v>190</v>
      </c>
      <c r="P7" s="3342"/>
      <c r="Q7" s="3336"/>
      <c r="R7" s="3336"/>
    </row>
    <row r="8" spans="1:18" ht="47.25" customHeight="1" x14ac:dyDescent="0.2">
      <c r="A8" s="1489" t="s">
        <v>41</v>
      </c>
      <c r="B8" s="15" t="s">
        <v>72</v>
      </c>
      <c r="C8" s="1490"/>
      <c r="D8" s="211">
        <v>0</v>
      </c>
      <c r="E8" s="211">
        <v>0</v>
      </c>
      <c r="F8" s="211">
        <v>0</v>
      </c>
      <c r="G8" s="211">
        <v>8</v>
      </c>
      <c r="H8" s="211">
        <v>14</v>
      </c>
      <c r="I8" s="211">
        <v>22</v>
      </c>
      <c r="J8" s="211">
        <v>0</v>
      </c>
      <c r="K8" s="211">
        <v>0</v>
      </c>
      <c r="L8" s="211">
        <v>0</v>
      </c>
      <c r="M8" s="957">
        <f>SUM(D8,G8,J8)</f>
        <v>8</v>
      </c>
      <c r="N8" s="957">
        <f>SUM(E8,H8,K8)</f>
        <v>14</v>
      </c>
      <c r="O8" s="957">
        <f>SUM(M8:N8)</f>
        <v>22</v>
      </c>
      <c r="P8" s="1473"/>
      <c r="Q8" s="1917" t="s">
        <v>169</v>
      </c>
      <c r="R8" s="1484" t="s">
        <v>166</v>
      </c>
    </row>
    <row r="9" spans="1:18" ht="36.75" customHeight="1" x14ac:dyDescent="0.2">
      <c r="A9" s="2964" t="s">
        <v>312</v>
      </c>
      <c r="B9" s="3343" t="s">
        <v>2396</v>
      </c>
      <c r="C9" s="14" t="s">
        <v>2397</v>
      </c>
      <c r="D9" s="1492">
        <v>0</v>
      </c>
      <c r="E9" s="1492">
        <v>0</v>
      </c>
      <c r="F9" s="1492">
        <v>0</v>
      </c>
      <c r="G9" s="1492">
        <v>1</v>
      </c>
      <c r="H9" s="1492">
        <v>5</v>
      </c>
      <c r="I9" s="1492">
        <v>6</v>
      </c>
      <c r="J9" s="1492">
        <v>0</v>
      </c>
      <c r="K9" s="1492">
        <v>0</v>
      </c>
      <c r="L9" s="1492">
        <v>0</v>
      </c>
      <c r="M9" s="1492">
        <f t="shared" ref="M9:N12" si="0">SUM(D9,G9,J9)</f>
        <v>1</v>
      </c>
      <c r="N9" s="1492">
        <f t="shared" si="0"/>
        <v>5</v>
      </c>
      <c r="O9" s="1492">
        <f t="shared" ref="O9:O12" si="1">SUM(M9:N9)</f>
        <v>6</v>
      </c>
      <c r="P9" s="860" t="s">
        <v>143</v>
      </c>
      <c r="Q9" s="2997" t="s">
        <v>131</v>
      </c>
      <c r="R9" s="3348" t="s">
        <v>311</v>
      </c>
    </row>
    <row r="10" spans="1:18" ht="30" customHeight="1" x14ac:dyDescent="0.2">
      <c r="A10" s="2953"/>
      <c r="B10" s="3344"/>
      <c r="C10" s="8" t="s">
        <v>1122</v>
      </c>
      <c r="D10" s="1492">
        <v>0</v>
      </c>
      <c r="E10" s="1492">
        <v>0</v>
      </c>
      <c r="F10" s="1492">
        <v>0</v>
      </c>
      <c r="G10" s="1492"/>
      <c r="H10" s="1492">
        <v>4</v>
      </c>
      <c r="I10" s="1492">
        <v>4</v>
      </c>
      <c r="J10" s="1492">
        <v>0</v>
      </c>
      <c r="K10" s="1492">
        <v>0</v>
      </c>
      <c r="L10" s="1492">
        <v>0</v>
      </c>
      <c r="M10" s="1492">
        <f t="shared" si="0"/>
        <v>0</v>
      </c>
      <c r="N10" s="1492">
        <f t="shared" si="0"/>
        <v>4</v>
      </c>
      <c r="O10" s="1492">
        <f t="shared" si="1"/>
        <v>4</v>
      </c>
      <c r="P10" s="860" t="s">
        <v>145</v>
      </c>
      <c r="Q10" s="2998"/>
      <c r="R10" s="3349"/>
    </row>
    <row r="11" spans="1:18" ht="30" customHeight="1" x14ac:dyDescent="0.2">
      <c r="A11" s="2965"/>
      <c r="B11" s="2761" t="s">
        <v>49</v>
      </c>
      <c r="C11" s="2761"/>
      <c r="D11" s="1492">
        <v>0</v>
      </c>
      <c r="E11" s="1492">
        <v>0</v>
      </c>
      <c r="F11" s="1492">
        <v>0</v>
      </c>
      <c r="G11" s="1492">
        <v>1</v>
      </c>
      <c r="H11" s="1492">
        <v>9</v>
      </c>
      <c r="I11" s="1492">
        <v>10</v>
      </c>
      <c r="J11" s="1492">
        <v>0</v>
      </c>
      <c r="K11" s="1492">
        <v>0</v>
      </c>
      <c r="L11" s="1492">
        <v>0</v>
      </c>
      <c r="M11" s="1492">
        <f t="shared" si="0"/>
        <v>1</v>
      </c>
      <c r="N11" s="1492">
        <f t="shared" si="0"/>
        <v>9</v>
      </c>
      <c r="O11" s="1492">
        <f t="shared" si="1"/>
        <v>10</v>
      </c>
      <c r="P11" s="2759" t="s">
        <v>139</v>
      </c>
      <c r="Q11" s="2759"/>
      <c r="R11" s="3350"/>
    </row>
    <row r="12" spans="1:18" ht="30" customHeight="1" thickBot="1" x14ac:dyDescent="0.25">
      <c r="A12" s="2761" t="s">
        <v>52</v>
      </c>
      <c r="B12" s="2761"/>
      <c r="C12" s="2761"/>
      <c r="D12" s="1491">
        <v>0</v>
      </c>
      <c r="E12" s="1491">
        <v>0</v>
      </c>
      <c r="F12" s="1491">
        <v>0</v>
      </c>
      <c r="G12" s="1491">
        <v>1</v>
      </c>
      <c r="H12" s="1491">
        <v>9</v>
      </c>
      <c r="I12" s="1491">
        <v>10</v>
      </c>
      <c r="J12" s="1491">
        <v>0</v>
      </c>
      <c r="K12" s="1491">
        <v>0</v>
      </c>
      <c r="L12" s="1491">
        <v>0</v>
      </c>
      <c r="M12" s="1488">
        <f t="shared" si="0"/>
        <v>1</v>
      </c>
      <c r="N12" s="1488">
        <f t="shared" si="0"/>
        <v>9</v>
      </c>
      <c r="O12" s="1488">
        <f t="shared" si="1"/>
        <v>10</v>
      </c>
      <c r="P12" s="2759" t="s">
        <v>136</v>
      </c>
      <c r="Q12" s="2759"/>
      <c r="R12" s="2759"/>
    </row>
    <row r="13" spans="1:18" ht="30" customHeight="1" thickBot="1" x14ac:dyDescent="0.25">
      <c r="A13" s="3338" t="s">
        <v>91</v>
      </c>
      <c r="B13" s="3338"/>
      <c r="C13" s="3338"/>
      <c r="D13" s="202">
        <f>SUM(D8,D12)</f>
        <v>0</v>
      </c>
      <c r="E13" s="202">
        <f t="shared" ref="E13:O13" si="2">SUM(E8,E12)</f>
        <v>0</v>
      </c>
      <c r="F13" s="202">
        <f t="shared" si="2"/>
        <v>0</v>
      </c>
      <c r="G13" s="202">
        <f t="shared" si="2"/>
        <v>9</v>
      </c>
      <c r="H13" s="202">
        <f t="shared" si="2"/>
        <v>23</v>
      </c>
      <c r="I13" s="202">
        <f t="shared" si="2"/>
        <v>32</v>
      </c>
      <c r="J13" s="202">
        <f t="shared" si="2"/>
        <v>0</v>
      </c>
      <c r="K13" s="202">
        <f t="shared" si="2"/>
        <v>0</v>
      </c>
      <c r="L13" s="202">
        <f t="shared" si="2"/>
        <v>0</v>
      </c>
      <c r="M13" s="202">
        <f t="shared" si="2"/>
        <v>9</v>
      </c>
      <c r="N13" s="202">
        <f t="shared" si="2"/>
        <v>23</v>
      </c>
      <c r="O13" s="202">
        <f t="shared" si="2"/>
        <v>32</v>
      </c>
      <c r="P13" s="2787" t="s">
        <v>153</v>
      </c>
      <c r="Q13" s="2787"/>
      <c r="R13" s="2787"/>
    </row>
    <row r="14" spans="1:18" ht="13.5" thickTop="1" x14ac:dyDescent="0.2"/>
  </sheetData>
  <mergeCells count="28">
    <mergeCell ref="A12:C12"/>
    <mergeCell ref="P12:R12"/>
    <mergeCell ref="A13:C13"/>
    <mergeCell ref="P13:R13"/>
    <mergeCell ref="A1:R1"/>
    <mergeCell ref="A2:R2"/>
    <mergeCell ref="A3:O3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A9:A11"/>
    <mergeCell ref="B9:B10"/>
    <mergeCell ref="R9:R11"/>
    <mergeCell ref="B11:C11"/>
    <mergeCell ref="P11:Q11"/>
    <mergeCell ref="Q9:Q10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274" orientation="landscape" useFirstPageNumber="1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7:M17"/>
  <sheetViews>
    <sheetView rightToLeft="1" view="pageBreakPreview" zoomScaleSheetLayoutView="100" workbookViewId="0">
      <selection activeCell="O17" sqref="O17"/>
    </sheetView>
  </sheetViews>
  <sheetFormatPr defaultRowHeight="12.75" x14ac:dyDescent="0.2"/>
  <sheetData>
    <row r="17" spans="1:13" ht="60" x14ac:dyDescent="0.8">
      <c r="A17" s="2486" t="s">
        <v>2076</v>
      </c>
      <c r="B17" s="2486"/>
      <c r="C17" s="2486"/>
      <c r="D17" s="2486"/>
      <c r="E17" s="2486"/>
      <c r="F17" s="2486"/>
      <c r="G17" s="2486"/>
      <c r="H17" s="2486"/>
      <c r="I17" s="2486"/>
      <c r="J17" s="2486"/>
      <c r="K17" s="2486"/>
      <c r="L17" s="2486"/>
      <c r="M17" s="248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18"/>
  <sheetViews>
    <sheetView rightToLeft="1" view="pageBreakPreview" zoomScale="80" zoomScaleNormal="75" zoomScaleSheetLayoutView="80" workbookViewId="0">
      <selection activeCell="O17" sqref="O17"/>
    </sheetView>
  </sheetViews>
  <sheetFormatPr defaultColWidth="10.28515625" defaultRowHeight="12.75" x14ac:dyDescent="0.2"/>
  <cols>
    <col min="1" max="1" width="30.42578125" style="38" customWidth="1"/>
    <col min="2" max="13" width="10" style="38" customWidth="1"/>
    <col min="14" max="14" width="35.5703125" style="93" customWidth="1"/>
    <col min="15" max="16384" width="10.28515625" style="93"/>
  </cols>
  <sheetData>
    <row r="1" spans="1:14" ht="16.5" customHeight="1" x14ac:dyDescent="0.2"/>
    <row r="2" spans="1:14" ht="28.5" customHeight="1" x14ac:dyDescent="0.2">
      <c r="A2" s="2730" t="s">
        <v>2400</v>
      </c>
      <c r="B2" s="2730"/>
      <c r="C2" s="2730"/>
      <c r="D2" s="2730"/>
      <c r="E2" s="2730"/>
      <c r="F2" s="2730"/>
      <c r="G2" s="2730"/>
      <c r="H2" s="2730"/>
      <c r="I2" s="2730"/>
      <c r="J2" s="2730"/>
      <c r="K2" s="2730"/>
      <c r="L2" s="2730"/>
      <c r="M2" s="2730"/>
      <c r="N2" s="2730"/>
    </row>
    <row r="3" spans="1:14" ht="27" customHeight="1" x14ac:dyDescent="0.2">
      <c r="A3" s="3330" t="s">
        <v>2401</v>
      </c>
      <c r="B3" s="3330"/>
      <c r="C3" s="3330"/>
      <c r="D3" s="3330"/>
      <c r="E3" s="3330"/>
      <c r="F3" s="3330"/>
      <c r="G3" s="3330"/>
      <c r="H3" s="3330"/>
      <c r="I3" s="3330"/>
      <c r="J3" s="3330"/>
      <c r="K3" s="3330"/>
      <c r="L3" s="3330"/>
      <c r="M3" s="3330"/>
      <c r="N3" s="3330"/>
    </row>
    <row r="4" spans="1:14" ht="22.5" customHeight="1" thickBot="1" x14ac:dyDescent="0.3">
      <c r="A4" s="21" t="s">
        <v>2912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474" t="s">
        <v>422</v>
      </c>
      <c r="N4" s="2474"/>
    </row>
    <row r="5" spans="1:14" ht="22.5" customHeight="1" thickTop="1" x14ac:dyDescent="0.2">
      <c r="A5" s="2898" t="s">
        <v>35</v>
      </c>
      <c r="B5" s="2898" t="s">
        <v>36</v>
      </c>
      <c r="C5" s="2898"/>
      <c r="D5" s="2898"/>
      <c r="E5" s="2898" t="s">
        <v>2</v>
      </c>
      <c r="F5" s="2898"/>
      <c r="G5" s="2898"/>
      <c r="H5" s="2898" t="s">
        <v>3</v>
      </c>
      <c r="I5" s="2898"/>
      <c r="J5" s="2898"/>
      <c r="K5" s="2898" t="s">
        <v>29</v>
      </c>
      <c r="L5" s="2898"/>
      <c r="M5" s="2898"/>
      <c r="N5" s="2898" t="s">
        <v>102</v>
      </c>
    </row>
    <row r="6" spans="1:14" s="33" customFormat="1" ht="21" customHeight="1" x14ac:dyDescent="0.25">
      <c r="A6" s="2762"/>
      <c r="B6" s="3160" t="s">
        <v>98</v>
      </c>
      <c r="C6" s="3160"/>
      <c r="D6" s="3160"/>
      <c r="E6" s="2814" t="s">
        <v>99</v>
      </c>
      <c r="F6" s="2814"/>
      <c r="G6" s="2814"/>
      <c r="H6" s="3160" t="s">
        <v>100</v>
      </c>
      <c r="I6" s="3160"/>
      <c r="J6" s="3160"/>
      <c r="K6" s="2814" t="s">
        <v>101</v>
      </c>
      <c r="L6" s="2814"/>
      <c r="M6" s="2814"/>
      <c r="N6" s="2762"/>
    </row>
    <row r="7" spans="1:14" ht="21" customHeight="1" x14ac:dyDescent="0.2">
      <c r="A7" s="2762"/>
      <c r="B7" s="22" t="s">
        <v>187</v>
      </c>
      <c r="C7" s="22" t="s">
        <v>211</v>
      </c>
      <c r="D7" s="22" t="s">
        <v>204</v>
      </c>
      <c r="E7" s="22" t="s">
        <v>187</v>
      </c>
      <c r="F7" s="22" t="s">
        <v>211</v>
      </c>
      <c r="G7" s="22" t="s">
        <v>204</v>
      </c>
      <c r="H7" s="22" t="s">
        <v>187</v>
      </c>
      <c r="I7" s="22" t="s">
        <v>211</v>
      </c>
      <c r="J7" s="22" t="s">
        <v>204</v>
      </c>
      <c r="K7" s="22" t="s">
        <v>187</v>
      </c>
      <c r="L7" s="22" t="s">
        <v>211</v>
      </c>
      <c r="M7" s="22" t="s">
        <v>204</v>
      </c>
      <c r="N7" s="2762"/>
    </row>
    <row r="8" spans="1:14" ht="21" customHeight="1" thickBot="1" x14ac:dyDescent="0.25">
      <c r="A8" s="2762"/>
      <c r="B8" s="23" t="s">
        <v>188</v>
      </c>
      <c r="C8" s="23" t="s">
        <v>189</v>
      </c>
      <c r="D8" s="23" t="s">
        <v>190</v>
      </c>
      <c r="E8" s="23" t="s">
        <v>188</v>
      </c>
      <c r="F8" s="23" t="s">
        <v>189</v>
      </c>
      <c r="G8" s="23" t="s">
        <v>190</v>
      </c>
      <c r="H8" s="23" t="s">
        <v>188</v>
      </c>
      <c r="I8" s="23" t="s">
        <v>189</v>
      </c>
      <c r="J8" s="23" t="s">
        <v>190</v>
      </c>
      <c r="K8" s="23" t="s">
        <v>188</v>
      </c>
      <c r="L8" s="23" t="s">
        <v>189</v>
      </c>
      <c r="M8" s="23" t="s">
        <v>190</v>
      </c>
      <c r="N8" s="2899"/>
    </row>
    <row r="9" spans="1:14" ht="31.5" customHeight="1" x14ac:dyDescent="0.2">
      <c r="A9" s="41" t="s">
        <v>37</v>
      </c>
      <c r="B9" s="1903">
        <v>0</v>
      </c>
      <c r="C9" s="1903">
        <v>0</v>
      </c>
      <c r="D9" s="1903">
        <v>0</v>
      </c>
      <c r="E9" s="1903">
        <v>4</v>
      </c>
      <c r="F9" s="1903">
        <v>5</v>
      </c>
      <c r="G9" s="1903">
        <v>9</v>
      </c>
      <c r="H9" s="1903">
        <v>0</v>
      </c>
      <c r="I9" s="1903">
        <v>0</v>
      </c>
      <c r="J9" s="1903">
        <v>0</v>
      </c>
      <c r="K9" s="1904">
        <f t="shared" ref="K9:M14" si="0">SUM(B9,E9,H9)</f>
        <v>4</v>
      </c>
      <c r="L9" s="1904">
        <f t="shared" si="0"/>
        <v>5</v>
      </c>
      <c r="M9" s="1904">
        <f t="shared" si="0"/>
        <v>9</v>
      </c>
      <c r="N9" s="46" t="s">
        <v>134</v>
      </c>
    </row>
    <row r="10" spans="1:14" ht="27.75" customHeight="1" x14ac:dyDescent="0.2">
      <c r="A10" s="94" t="s">
        <v>276</v>
      </c>
      <c r="B10" s="1675">
        <v>0</v>
      </c>
      <c r="C10" s="1675">
        <v>0</v>
      </c>
      <c r="D10" s="1675">
        <v>0</v>
      </c>
      <c r="E10" s="1675">
        <v>13</v>
      </c>
      <c r="F10" s="1675">
        <v>18</v>
      </c>
      <c r="G10" s="1675">
        <v>31</v>
      </c>
      <c r="H10" s="1675">
        <v>0</v>
      </c>
      <c r="I10" s="1675">
        <v>0</v>
      </c>
      <c r="J10" s="1675">
        <v>0</v>
      </c>
      <c r="K10" s="1892">
        <f t="shared" si="0"/>
        <v>13</v>
      </c>
      <c r="L10" s="1892">
        <f t="shared" si="0"/>
        <v>18</v>
      </c>
      <c r="M10" s="1892">
        <f t="shared" si="0"/>
        <v>31</v>
      </c>
      <c r="N10" s="1055" t="s">
        <v>104</v>
      </c>
    </row>
    <row r="11" spans="1:14" ht="27.75" customHeight="1" x14ac:dyDescent="0.2">
      <c r="A11" s="1476" t="s">
        <v>39</v>
      </c>
      <c r="B11" s="1675">
        <v>0</v>
      </c>
      <c r="C11" s="1675">
        <v>0</v>
      </c>
      <c r="D11" s="1675">
        <v>0</v>
      </c>
      <c r="E11" s="1675">
        <v>3</v>
      </c>
      <c r="F11" s="1675">
        <v>4</v>
      </c>
      <c r="G11" s="1675">
        <v>7</v>
      </c>
      <c r="H11" s="1675">
        <v>0</v>
      </c>
      <c r="I11" s="1675">
        <v>0</v>
      </c>
      <c r="J11" s="1675">
        <v>0</v>
      </c>
      <c r="K11" s="1892">
        <f t="shared" ref="K11" si="1">SUM(B11,E11,H11)</f>
        <v>3</v>
      </c>
      <c r="L11" s="1892">
        <f t="shared" ref="L11" si="2">SUM(C11,F11,I11)</f>
        <v>4</v>
      </c>
      <c r="M11" s="1892">
        <f t="shared" ref="M11" si="3">SUM(D11,G11,J11)</f>
        <v>7</v>
      </c>
      <c r="N11" s="86" t="s">
        <v>129</v>
      </c>
    </row>
    <row r="12" spans="1:14" s="95" customFormat="1" ht="27.75" customHeight="1" x14ac:dyDescent="0.2">
      <c r="A12" s="35" t="s">
        <v>46</v>
      </c>
      <c r="B12" s="578">
        <v>0</v>
      </c>
      <c r="C12" s="578">
        <v>0</v>
      </c>
      <c r="D12" s="578">
        <v>0</v>
      </c>
      <c r="E12" s="578">
        <v>7</v>
      </c>
      <c r="F12" s="578">
        <v>23</v>
      </c>
      <c r="G12" s="578">
        <v>30</v>
      </c>
      <c r="H12" s="578">
        <v>2</v>
      </c>
      <c r="I12" s="578">
        <v>11</v>
      </c>
      <c r="J12" s="578">
        <v>13</v>
      </c>
      <c r="K12" s="1892">
        <f t="shared" si="0"/>
        <v>9</v>
      </c>
      <c r="L12" s="1892">
        <f t="shared" si="0"/>
        <v>34</v>
      </c>
      <c r="M12" s="1892">
        <f t="shared" si="0"/>
        <v>43</v>
      </c>
      <c r="N12" s="1055" t="s">
        <v>131</v>
      </c>
    </row>
    <row r="13" spans="1:14" s="95" customFormat="1" ht="27.75" customHeight="1" x14ac:dyDescent="0.2">
      <c r="A13" s="35" t="s">
        <v>41</v>
      </c>
      <c r="B13" s="578">
        <v>8</v>
      </c>
      <c r="C13" s="578">
        <v>4</v>
      </c>
      <c r="D13" s="578">
        <v>12</v>
      </c>
      <c r="E13" s="578">
        <v>20</v>
      </c>
      <c r="F13" s="578">
        <v>16</v>
      </c>
      <c r="G13" s="578">
        <v>36</v>
      </c>
      <c r="H13" s="578">
        <v>2</v>
      </c>
      <c r="I13" s="578">
        <v>4</v>
      </c>
      <c r="J13" s="578">
        <v>6</v>
      </c>
      <c r="K13" s="1892">
        <f t="shared" si="0"/>
        <v>30</v>
      </c>
      <c r="L13" s="1892">
        <f t="shared" si="0"/>
        <v>24</v>
      </c>
      <c r="M13" s="1892">
        <f t="shared" si="0"/>
        <v>54</v>
      </c>
      <c r="N13" s="1055" t="s">
        <v>166</v>
      </c>
    </row>
    <row r="14" spans="1:14" s="95" customFormat="1" ht="27.75" customHeight="1" x14ac:dyDescent="0.2">
      <c r="A14" s="29" t="s">
        <v>277</v>
      </c>
      <c r="B14" s="578">
        <v>0</v>
      </c>
      <c r="C14" s="578">
        <v>0</v>
      </c>
      <c r="D14" s="578">
        <v>0</v>
      </c>
      <c r="E14" s="578">
        <v>42</v>
      </c>
      <c r="F14" s="578">
        <v>70</v>
      </c>
      <c r="G14" s="578">
        <v>112</v>
      </c>
      <c r="H14" s="578">
        <v>20</v>
      </c>
      <c r="I14" s="578">
        <v>17</v>
      </c>
      <c r="J14" s="578">
        <v>37</v>
      </c>
      <c r="K14" s="1892">
        <f t="shared" si="0"/>
        <v>62</v>
      </c>
      <c r="L14" s="1892">
        <f t="shared" si="0"/>
        <v>87</v>
      </c>
      <c r="M14" s="1892">
        <f t="shared" si="0"/>
        <v>149</v>
      </c>
      <c r="N14" s="1055" t="s">
        <v>253</v>
      </c>
    </row>
    <row r="15" spans="1:14" s="95" customFormat="1" ht="27.75" customHeight="1" x14ac:dyDescent="0.2">
      <c r="A15" s="35" t="s">
        <v>42</v>
      </c>
      <c r="B15" s="578">
        <v>0</v>
      </c>
      <c r="C15" s="578">
        <v>0</v>
      </c>
      <c r="D15" s="578">
        <v>0</v>
      </c>
      <c r="E15" s="578">
        <v>9</v>
      </c>
      <c r="F15" s="578">
        <v>14</v>
      </c>
      <c r="G15" s="578">
        <v>23</v>
      </c>
      <c r="H15" s="578">
        <v>0</v>
      </c>
      <c r="I15" s="578">
        <v>0</v>
      </c>
      <c r="J15" s="578">
        <v>0</v>
      </c>
      <c r="K15" s="1892">
        <f t="shared" ref="K15:K16" si="4">SUM(B15,E15,H15)</f>
        <v>9</v>
      </c>
      <c r="L15" s="1892">
        <f t="shared" ref="L15:L16" si="5">SUM(C15,F15,I15)</f>
        <v>14</v>
      </c>
      <c r="M15" s="1892">
        <f t="shared" ref="M15:M16" si="6">SUM(D15,G15,J15)</f>
        <v>23</v>
      </c>
      <c r="N15" s="178" t="s">
        <v>218</v>
      </c>
    </row>
    <row r="16" spans="1:14" s="95" customFormat="1" ht="27.75" customHeight="1" thickBot="1" x14ac:dyDescent="0.25">
      <c r="A16" s="35" t="s">
        <v>210</v>
      </c>
      <c r="B16" s="1791">
        <v>0</v>
      </c>
      <c r="C16" s="1791">
        <v>0</v>
      </c>
      <c r="D16" s="1791">
        <v>0</v>
      </c>
      <c r="E16" s="1791">
        <v>11</v>
      </c>
      <c r="F16" s="1791">
        <v>6</v>
      </c>
      <c r="G16" s="1791">
        <v>17</v>
      </c>
      <c r="H16" s="1791">
        <v>0</v>
      </c>
      <c r="I16" s="1791">
        <v>0</v>
      </c>
      <c r="J16" s="1791">
        <v>0</v>
      </c>
      <c r="K16" s="1892">
        <f t="shared" si="4"/>
        <v>11</v>
      </c>
      <c r="L16" s="1892">
        <f t="shared" si="5"/>
        <v>6</v>
      </c>
      <c r="M16" s="1892">
        <f t="shared" si="6"/>
        <v>17</v>
      </c>
      <c r="N16" s="71" t="s">
        <v>228</v>
      </c>
    </row>
    <row r="17" spans="1:14" s="95" customFormat="1" ht="27.75" customHeight="1" thickBot="1" x14ac:dyDescent="0.25">
      <c r="A17" s="103" t="s">
        <v>91</v>
      </c>
      <c r="B17" s="1818">
        <f>SUM(B9:B16)</f>
        <v>8</v>
      </c>
      <c r="C17" s="1818">
        <f t="shared" ref="C17:M17" si="7">SUM(C9:C16)</f>
        <v>4</v>
      </c>
      <c r="D17" s="1818">
        <f t="shared" si="7"/>
        <v>12</v>
      </c>
      <c r="E17" s="1818">
        <f t="shared" si="7"/>
        <v>109</v>
      </c>
      <c r="F17" s="1818">
        <f t="shared" si="7"/>
        <v>156</v>
      </c>
      <c r="G17" s="1818">
        <f t="shared" si="7"/>
        <v>265</v>
      </c>
      <c r="H17" s="1818">
        <f t="shared" si="7"/>
        <v>24</v>
      </c>
      <c r="I17" s="1818">
        <f t="shared" si="7"/>
        <v>32</v>
      </c>
      <c r="J17" s="1818">
        <f t="shared" si="7"/>
        <v>56</v>
      </c>
      <c r="K17" s="1818">
        <f t="shared" si="7"/>
        <v>141</v>
      </c>
      <c r="L17" s="1818">
        <f t="shared" si="7"/>
        <v>192</v>
      </c>
      <c r="M17" s="1818">
        <f t="shared" si="7"/>
        <v>333</v>
      </c>
      <c r="N17" s="92" t="s">
        <v>153</v>
      </c>
    </row>
    <row r="18" spans="1:14" ht="13.5" thickTop="1" x14ac:dyDescent="0.2"/>
  </sheetData>
  <mergeCells count="13">
    <mergeCell ref="E6:G6"/>
    <mergeCell ref="H6:J6"/>
    <mergeCell ref="K6:M6"/>
    <mergeCell ref="A2:N2"/>
    <mergeCell ref="A3:N3"/>
    <mergeCell ref="M4:N4"/>
    <mergeCell ref="A5:A8"/>
    <mergeCell ref="B5:D5"/>
    <mergeCell ref="E5:G5"/>
    <mergeCell ref="H5:J5"/>
    <mergeCell ref="K5:M5"/>
    <mergeCell ref="N5:N8"/>
    <mergeCell ref="B6:D6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277" orientation="landscape" useFirstPageNumber="1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56"/>
  <sheetViews>
    <sheetView rightToLeft="1" view="pageBreakPreview" topLeftCell="A31" zoomScale="80" zoomScaleNormal="77" zoomScaleSheetLayoutView="80" workbookViewId="0">
      <selection activeCell="O17" sqref="O17"/>
    </sheetView>
  </sheetViews>
  <sheetFormatPr defaultColWidth="10.28515625" defaultRowHeight="12.75" x14ac:dyDescent="0.2"/>
  <cols>
    <col min="1" max="1" width="12.28515625" style="81" customWidth="1"/>
    <col min="2" max="2" width="15.85546875" style="81" customWidth="1"/>
    <col min="3" max="3" width="16.85546875" style="81" customWidth="1"/>
    <col min="4" max="4" width="7.140625" style="81" customWidth="1"/>
    <col min="5" max="15" width="6.5703125" style="81" customWidth="1"/>
    <col min="16" max="16" width="26.28515625" style="81" customWidth="1"/>
    <col min="17" max="17" width="26.42578125" style="81" customWidth="1"/>
    <col min="18" max="18" width="25.85546875" style="81" customWidth="1"/>
    <col min="19" max="16384" width="10.28515625" style="81"/>
  </cols>
  <sheetData>
    <row r="1" spans="1:18" ht="26.25" customHeight="1" x14ac:dyDescent="0.2">
      <c r="A1" s="3188" t="s">
        <v>2402</v>
      </c>
      <c r="B1" s="3188"/>
      <c r="C1" s="3188"/>
      <c r="D1" s="3188"/>
      <c r="E1" s="3188"/>
      <c r="F1" s="3188"/>
      <c r="G1" s="3188"/>
      <c r="H1" s="3188"/>
      <c r="I1" s="3188"/>
      <c r="J1" s="3188"/>
      <c r="K1" s="3188"/>
      <c r="L1" s="3188"/>
      <c r="M1" s="3188"/>
      <c r="N1" s="3188"/>
      <c r="O1" s="3188"/>
      <c r="P1" s="3188"/>
      <c r="Q1" s="3188"/>
      <c r="R1" s="3188"/>
    </row>
    <row r="2" spans="1:18" ht="44.25" customHeight="1" x14ac:dyDescent="0.2">
      <c r="A2" s="2731" t="s">
        <v>2403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</row>
    <row r="3" spans="1:18" ht="26.25" customHeight="1" thickBot="1" x14ac:dyDescent="0.3">
      <c r="A3" s="3345" t="s">
        <v>2913</v>
      </c>
      <c r="B3" s="3345"/>
      <c r="C3" s="3345"/>
      <c r="D3" s="3345"/>
      <c r="E3" s="3345"/>
      <c r="F3" s="3345"/>
      <c r="G3" s="3345"/>
      <c r="H3" s="3345"/>
      <c r="I3" s="3345"/>
      <c r="J3" s="3345"/>
      <c r="K3" s="3345"/>
      <c r="L3" s="3345"/>
      <c r="M3" s="3345"/>
      <c r="N3" s="3345"/>
      <c r="O3" s="3345"/>
      <c r="Q3" s="2474" t="s">
        <v>423</v>
      </c>
      <c r="R3" s="2474"/>
    </row>
    <row r="4" spans="1:18" ht="26.25" customHeight="1" thickTop="1" x14ac:dyDescent="0.2">
      <c r="A4" s="2641" t="s">
        <v>47</v>
      </c>
      <c r="B4" s="2641" t="s">
        <v>90</v>
      </c>
      <c r="C4" s="2641" t="s">
        <v>48</v>
      </c>
      <c r="D4" s="2641" t="s">
        <v>36</v>
      </c>
      <c r="E4" s="2641"/>
      <c r="F4" s="2641"/>
      <c r="G4" s="2641" t="s">
        <v>2</v>
      </c>
      <c r="H4" s="2641"/>
      <c r="I4" s="2641"/>
      <c r="J4" s="2641" t="s">
        <v>3</v>
      </c>
      <c r="K4" s="2641"/>
      <c r="L4" s="2641"/>
      <c r="M4" s="2641" t="s">
        <v>29</v>
      </c>
      <c r="N4" s="2641"/>
      <c r="O4" s="2641"/>
      <c r="P4" s="2740" t="s">
        <v>103</v>
      </c>
      <c r="Q4" s="2740" t="s">
        <v>132</v>
      </c>
      <c r="R4" s="2740" t="s">
        <v>102</v>
      </c>
    </row>
    <row r="5" spans="1:18" s="40" customFormat="1" ht="35.25" customHeight="1" x14ac:dyDescent="0.2">
      <c r="A5" s="2645"/>
      <c r="B5" s="2645"/>
      <c r="C5" s="2645"/>
      <c r="D5" s="3160" t="s">
        <v>98</v>
      </c>
      <c r="E5" s="3160"/>
      <c r="F5" s="3160"/>
      <c r="G5" s="2814" t="s">
        <v>99</v>
      </c>
      <c r="H5" s="2814"/>
      <c r="I5" s="2814"/>
      <c r="J5" s="3160" t="s">
        <v>100</v>
      </c>
      <c r="K5" s="3160"/>
      <c r="L5" s="3160"/>
      <c r="M5" s="2814" t="s">
        <v>101</v>
      </c>
      <c r="N5" s="2814"/>
      <c r="O5" s="2814"/>
      <c r="P5" s="2741"/>
      <c r="Q5" s="2741"/>
      <c r="R5" s="2741"/>
    </row>
    <row r="6" spans="1:18" s="40" customFormat="1" ht="24" customHeight="1" x14ac:dyDescent="0.2">
      <c r="A6" s="2645"/>
      <c r="B6" s="2645"/>
      <c r="C6" s="2645"/>
      <c r="D6" s="22" t="s">
        <v>187</v>
      </c>
      <c r="E6" s="22" t="s">
        <v>211</v>
      </c>
      <c r="F6" s="22" t="s">
        <v>204</v>
      </c>
      <c r="G6" s="22" t="s">
        <v>187</v>
      </c>
      <c r="H6" s="22" t="s">
        <v>211</v>
      </c>
      <c r="I6" s="22" t="s">
        <v>204</v>
      </c>
      <c r="J6" s="22" t="s">
        <v>187</v>
      </c>
      <c r="K6" s="22" t="s">
        <v>211</v>
      </c>
      <c r="L6" s="22" t="s">
        <v>204</v>
      </c>
      <c r="M6" s="22" t="s">
        <v>187</v>
      </c>
      <c r="N6" s="22" t="s">
        <v>211</v>
      </c>
      <c r="O6" s="22" t="s">
        <v>204</v>
      </c>
      <c r="P6" s="2741"/>
      <c r="Q6" s="2741"/>
      <c r="R6" s="2741"/>
    </row>
    <row r="7" spans="1:18" s="40" customFormat="1" ht="27" customHeight="1" thickBot="1" x14ac:dyDescent="0.25">
      <c r="A7" s="2646"/>
      <c r="B7" s="2646"/>
      <c r="C7" s="2646"/>
      <c r="D7" s="23" t="s">
        <v>188</v>
      </c>
      <c r="E7" s="23" t="s">
        <v>189</v>
      </c>
      <c r="F7" s="23" t="s">
        <v>190</v>
      </c>
      <c r="G7" s="23" t="s">
        <v>188</v>
      </c>
      <c r="H7" s="23" t="s">
        <v>189</v>
      </c>
      <c r="I7" s="23" t="s">
        <v>190</v>
      </c>
      <c r="J7" s="23" t="s">
        <v>188</v>
      </c>
      <c r="K7" s="23" t="s">
        <v>189</v>
      </c>
      <c r="L7" s="23" t="s">
        <v>190</v>
      </c>
      <c r="M7" s="23" t="s">
        <v>188</v>
      </c>
      <c r="N7" s="23" t="s">
        <v>189</v>
      </c>
      <c r="O7" s="23" t="s">
        <v>190</v>
      </c>
      <c r="P7" s="2742"/>
      <c r="Q7" s="2742"/>
      <c r="R7" s="2742"/>
    </row>
    <row r="8" spans="1:18" s="40" customFormat="1" ht="38.25" customHeight="1" x14ac:dyDescent="0.2">
      <c r="A8" s="180" t="s">
        <v>37</v>
      </c>
      <c r="B8" s="180" t="s">
        <v>279</v>
      </c>
      <c r="C8" s="43"/>
      <c r="D8" s="1903">
        <v>0</v>
      </c>
      <c r="E8" s="1903">
        <v>0</v>
      </c>
      <c r="F8" s="1903">
        <v>0</v>
      </c>
      <c r="G8" s="1903">
        <v>4</v>
      </c>
      <c r="H8" s="1903">
        <v>5</v>
      </c>
      <c r="I8" s="1903">
        <v>9</v>
      </c>
      <c r="J8" s="1903">
        <v>0</v>
      </c>
      <c r="K8" s="1903">
        <v>0</v>
      </c>
      <c r="L8" s="1903">
        <v>0</v>
      </c>
      <c r="M8" s="1904">
        <f>SUM(D8,G8,J8)</f>
        <v>4</v>
      </c>
      <c r="N8" s="1904">
        <f>SUM(E8,H8,K8)</f>
        <v>5</v>
      </c>
      <c r="O8" s="1904">
        <f>SUM(F8,I8,L8)</f>
        <v>9</v>
      </c>
      <c r="P8" s="197"/>
      <c r="Q8" s="1787" t="s">
        <v>280</v>
      </c>
      <c r="R8" s="1787" t="s">
        <v>134</v>
      </c>
    </row>
    <row r="9" spans="1:18" s="40" customFormat="1" ht="24" customHeight="1" x14ac:dyDescent="0.2">
      <c r="A9" s="2822" t="s">
        <v>276</v>
      </c>
      <c r="B9" s="2816" t="s">
        <v>282</v>
      </c>
      <c r="C9" s="476" t="s">
        <v>283</v>
      </c>
      <c r="D9" s="1675">
        <v>0</v>
      </c>
      <c r="E9" s="1675">
        <v>0</v>
      </c>
      <c r="F9" s="1675">
        <v>0</v>
      </c>
      <c r="G9" s="1675">
        <v>2</v>
      </c>
      <c r="H9" s="1675">
        <v>2</v>
      </c>
      <c r="I9" s="1675">
        <v>4</v>
      </c>
      <c r="J9" s="1675">
        <v>0</v>
      </c>
      <c r="K9" s="1675">
        <v>0</v>
      </c>
      <c r="L9" s="1675">
        <v>0</v>
      </c>
      <c r="M9" s="1892">
        <f t="shared" ref="M9:O23" si="0">SUM(D9,G9,J9)</f>
        <v>2</v>
      </c>
      <c r="N9" s="1892">
        <f t="shared" si="0"/>
        <v>2</v>
      </c>
      <c r="O9" s="1892">
        <f t="shared" si="0"/>
        <v>4</v>
      </c>
      <c r="P9" s="1815" t="s">
        <v>284</v>
      </c>
      <c r="Q9" s="3311" t="s">
        <v>285</v>
      </c>
      <c r="R9" s="3302" t="s">
        <v>104</v>
      </c>
    </row>
    <row r="10" spans="1:18" s="40" customFormat="1" ht="24" customHeight="1" x14ac:dyDescent="0.2">
      <c r="A10" s="3352"/>
      <c r="B10" s="2816"/>
      <c r="C10" s="476" t="s">
        <v>438</v>
      </c>
      <c r="D10" s="1675">
        <v>0</v>
      </c>
      <c r="E10" s="1675">
        <v>0</v>
      </c>
      <c r="F10" s="1675">
        <v>0</v>
      </c>
      <c r="G10" s="1675">
        <v>4</v>
      </c>
      <c r="H10" s="1675">
        <v>1</v>
      </c>
      <c r="I10" s="1675">
        <v>5</v>
      </c>
      <c r="J10" s="1675">
        <v>0</v>
      </c>
      <c r="K10" s="1675">
        <v>0</v>
      </c>
      <c r="L10" s="1675">
        <v>0</v>
      </c>
      <c r="M10" s="1892">
        <f t="shared" ref="M10:M11" si="1">SUM(D10,G10,J10)</f>
        <v>4</v>
      </c>
      <c r="N10" s="1892">
        <f t="shared" ref="N10:N11" si="2">SUM(E10,H10,K10)</f>
        <v>1</v>
      </c>
      <c r="O10" s="1892">
        <f t="shared" ref="O10:O11" si="3">SUM(F10,I10,L10)</f>
        <v>5</v>
      </c>
      <c r="P10" s="1815" t="s">
        <v>2052</v>
      </c>
      <c r="Q10" s="3311"/>
      <c r="R10" s="2785"/>
    </row>
    <row r="11" spans="1:18" s="40" customFormat="1" ht="24" customHeight="1" x14ac:dyDescent="0.2">
      <c r="A11" s="3352"/>
      <c r="B11" s="2816" t="s">
        <v>49</v>
      </c>
      <c r="C11" s="2816"/>
      <c r="D11" s="1675">
        <f>SUM(D9:D10)</f>
        <v>0</v>
      </c>
      <c r="E11" s="1675">
        <f t="shared" ref="E11:L11" si="4">SUM(E9:E10)</f>
        <v>0</v>
      </c>
      <c r="F11" s="1675">
        <f t="shared" si="4"/>
        <v>0</v>
      </c>
      <c r="G11" s="1675">
        <f t="shared" si="4"/>
        <v>6</v>
      </c>
      <c r="H11" s="1675">
        <f t="shared" si="4"/>
        <v>3</v>
      </c>
      <c r="I11" s="1675">
        <f t="shared" si="4"/>
        <v>9</v>
      </c>
      <c r="J11" s="1675">
        <f t="shared" si="4"/>
        <v>0</v>
      </c>
      <c r="K11" s="1675">
        <f t="shared" si="4"/>
        <v>0</v>
      </c>
      <c r="L11" s="1675">
        <f t="shared" si="4"/>
        <v>0</v>
      </c>
      <c r="M11" s="1892">
        <f t="shared" si="1"/>
        <v>6</v>
      </c>
      <c r="N11" s="1892">
        <f t="shared" si="2"/>
        <v>3</v>
      </c>
      <c r="O11" s="1892">
        <f t="shared" si="3"/>
        <v>9</v>
      </c>
      <c r="P11" s="2759" t="s">
        <v>139</v>
      </c>
      <c r="Q11" s="2759"/>
      <c r="R11" s="2785"/>
    </row>
    <row r="12" spans="1:18" s="40" customFormat="1" ht="24" customHeight="1" x14ac:dyDescent="0.2">
      <c r="A12" s="3352"/>
      <c r="B12" s="476" t="s">
        <v>286</v>
      </c>
      <c r="C12" s="476" t="s">
        <v>287</v>
      </c>
      <c r="D12" s="1675">
        <f t="shared" ref="D12:E12" si="5">SUM(D10:D11)</f>
        <v>0</v>
      </c>
      <c r="E12" s="1675">
        <f t="shared" si="5"/>
        <v>0</v>
      </c>
      <c r="F12" s="1675">
        <v>0</v>
      </c>
      <c r="G12" s="1675">
        <v>3</v>
      </c>
      <c r="H12" s="1675">
        <v>11</v>
      </c>
      <c r="I12" s="1675">
        <v>14</v>
      </c>
      <c r="J12" s="1675">
        <f t="shared" ref="J12:K12" si="6">SUM(J10:J11)</f>
        <v>0</v>
      </c>
      <c r="K12" s="1675">
        <f t="shared" si="6"/>
        <v>0</v>
      </c>
      <c r="L12" s="1675">
        <v>0</v>
      </c>
      <c r="M12" s="1892">
        <f t="shared" si="0"/>
        <v>3</v>
      </c>
      <c r="N12" s="1892">
        <f t="shared" si="0"/>
        <v>11</v>
      </c>
      <c r="O12" s="1892">
        <f t="shared" si="0"/>
        <v>14</v>
      </c>
      <c r="P12" s="1815" t="s">
        <v>288</v>
      </c>
      <c r="Q12" s="1815" t="s">
        <v>289</v>
      </c>
      <c r="R12" s="2785"/>
    </row>
    <row r="13" spans="1:18" s="40" customFormat="1" ht="24" customHeight="1" x14ac:dyDescent="0.2">
      <c r="A13" s="2823"/>
      <c r="B13" s="476" t="s">
        <v>2404</v>
      </c>
      <c r="C13" s="476" t="s">
        <v>539</v>
      </c>
      <c r="D13" s="1675">
        <f t="shared" ref="D13:E13" si="7">SUM(D11:D12)</f>
        <v>0</v>
      </c>
      <c r="E13" s="1675">
        <f t="shared" si="7"/>
        <v>0</v>
      </c>
      <c r="F13" s="1675">
        <v>0</v>
      </c>
      <c r="G13" s="1675">
        <v>4</v>
      </c>
      <c r="H13" s="1675">
        <v>4</v>
      </c>
      <c r="I13" s="1675">
        <v>8</v>
      </c>
      <c r="J13" s="1675">
        <f t="shared" ref="J13:K13" si="8">SUM(J11:J12)</f>
        <v>0</v>
      </c>
      <c r="K13" s="1675">
        <f t="shared" si="8"/>
        <v>0</v>
      </c>
      <c r="L13" s="1675">
        <v>0</v>
      </c>
      <c r="M13" s="1892">
        <f t="shared" ref="M13" si="9">SUM(D13,G13,J13)</f>
        <v>4</v>
      </c>
      <c r="N13" s="1892">
        <f t="shared" ref="N13" si="10">SUM(E13,H13,K13)</f>
        <v>4</v>
      </c>
      <c r="O13" s="1892">
        <f t="shared" ref="O13" si="11">SUM(F13,I13,L13)</f>
        <v>8</v>
      </c>
      <c r="P13" s="1900" t="s">
        <v>133</v>
      </c>
      <c r="Q13" s="1900" t="s">
        <v>2538</v>
      </c>
      <c r="R13" s="3303"/>
    </row>
    <row r="14" spans="1:18" s="40" customFormat="1" ht="24" customHeight="1" x14ac:dyDescent="0.2">
      <c r="A14" s="2761" t="s">
        <v>96</v>
      </c>
      <c r="B14" s="2761"/>
      <c r="C14" s="2761"/>
      <c r="D14" s="1675">
        <f>SUM(D11:D13)</f>
        <v>0</v>
      </c>
      <c r="E14" s="1675">
        <f t="shared" ref="E14:L14" si="12">SUM(E11:E13)</f>
        <v>0</v>
      </c>
      <c r="F14" s="1675">
        <f t="shared" si="12"/>
        <v>0</v>
      </c>
      <c r="G14" s="1675">
        <f t="shared" si="12"/>
        <v>13</v>
      </c>
      <c r="H14" s="1675">
        <f t="shared" si="12"/>
        <v>18</v>
      </c>
      <c r="I14" s="1675">
        <f t="shared" si="12"/>
        <v>31</v>
      </c>
      <c r="J14" s="1675">
        <f t="shared" si="12"/>
        <v>0</v>
      </c>
      <c r="K14" s="1675">
        <f t="shared" si="12"/>
        <v>0</v>
      </c>
      <c r="L14" s="1675">
        <f t="shared" si="12"/>
        <v>0</v>
      </c>
      <c r="M14" s="1892">
        <f t="shared" si="0"/>
        <v>13</v>
      </c>
      <c r="N14" s="1892">
        <f t="shared" si="0"/>
        <v>18</v>
      </c>
      <c r="O14" s="1892">
        <f t="shared" si="0"/>
        <v>31</v>
      </c>
      <c r="P14" s="3311" t="s">
        <v>136</v>
      </c>
      <c r="Q14" s="3311"/>
      <c r="R14" s="3311"/>
    </row>
    <row r="15" spans="1:18" s="40" customFormat="1" ht="24" customHeight="1" x14ac:dyDescent="0.2">
      <c r="A15" s="1819" t="s">
        <v>39</v>
      </c>
      <c r="B15" s="1819" t="s">
        <v>2405</v>
      </c>
      <c r="C15" s="35" t="s">
        <v>2406</v>
      </c>
      <c r="D15" s="1675">
        <f>SUM(D12:D14)</f>
        <v>0</v>
      </c>
      <c r="E15" s="1675">
        <f t="shared" ref="E15" si="13">SUM(E12:E14)</f>
        <v>0</v>
      </c>
      <c r="F15" s="1675">
        <f t="shared" ref="F15" si="14">SUM(F12:F14)</f>
        <v>0</v>
      </c>
      <c r="G15" s="1675">
        <v>3</v>
      </c>
      <c r="H15" s="1675">
        <v>4</v>
      </c>
      <c r="I15" s="1675">
        <v>7</v>
      </c>
      <c r="J15" s="1675">
        <f t="shared" ref="J15" si="15">SUM(J12:J14)</f>
        <v>0</v>
      </c>
      <c r="K15" s="1675">
        <f t="shared" ref="K15" si="16">SUM(K12:K14)</f>
        <v>0</v>
      </c>
      <c r="L15" s="1675">
        <v>0</v>
      </c>
      <c r="M15" s="1892">
        <f t="shared" ref="M15" si="17">SUM(D15,G15,J15)</f>
        <v>3</v>
      </c>
      <c r="N15" s="1892">
        <f t="shared" ref="N15" si="18">SUM(E15,H15,K15)</f>
        <v>4</v>
      </c>
      <c r="O15" s="1892">
        <f t="shared" ref="O15" si="19">SUM(F15,I15,L15)</f>
        <v>7</v>
      </c>
      <c r="P15" s="1900" t="s">
        <v>2540</v>
      </c>
      <c r="Q15" s="1898" t="s">
        <v>2539</v>
      </c>
      <c r="R15" s="58" t="s">
        <v>129</v>
      </c>
    </row>
    <row r="16" spans="1:18" s="40" customFormat="1" ht="22.5" customHeight="1" x14ac:dyDescent="0.2">
      <c r="A16" s="2761" t="s">
        <v>46</v>
      </c>
      <c r="B16" s="2761" t="s">
        <v>62</v>
      </c>
      <c r="C16" s="35" t="s">
        <v>51</v>
      </c>
      <c r="D16" s="1675">
        <f t="shared" ref="D16:D17" si="20">SUM(D13:D15)</f>
        <v>0</v>
      </c>
      <c r="E16" s="1675">
        <f t="shared" ref="E16:E17" si="21">SUM(E13:E15)</f>
        <v>0</v>
      </c>
      <c r="F16" s="1675">
        <v>0</v>
      </c>
      <c r="G16" s="1675">
        <v>0</v>
      </c>
      <c r="H16" s="578">
        <v>5</v>
      </c>
      <c r="I16" s="578">
        <v>5</v>
      </c>
      <c r="J16" s="1675">
        <f t="shared" ref="J16" si="22">SUM(J13:J15)</f>
        <v>0</v>
      </c>
      <c r="K16" s="1675">
        <f t="shared" ref="K16" si="23">SUM(K13:K15)</f>
        <v>0</v>
      </c>
      <c r="L16" s="1675">
        <v>0</v>
      </c>
      <c r="M16" s="1892">
        <f t="shared" si="0"/>
        <v>0</v>
      </c>
      <c r="N16" s="1892">
        <f t="shared" si="0"/>
        <v>5</v>
      </c>
      <c r="O16" s="1892">
        <f t="shared" si="0"/>
        <v>5</v>
      </c>
      <c r="P16" s="1755" t="s">
        <v>477</v>
      </c>
      <c r="Q16" s="3311" t="s">
        <v>143</v>
      </c>
      <c r="R16" s="3311" t="s">
        <v>131</v>
      </c>
    </row>
    <row r="17" spans="1:18" s="40" customFormat="1" ht="22.5" customHeight="1" x14ac:dyDescent="0.2">
      <c r="A17" s="2761"/>
      <c r="B17" s="2761"/>
      <c r="C17" s="35" t="s">
        <v>431</v>
      </c>
      <c r="D17" s="1675">
        <f t="shared" si="20"/>
        <v>0</v>
      </c>
      <c r="E17" s="1675">
        <f t="shared" si="21"/>
        <v>0</v>
      </c>
      <c r="F17" s="1675">
        <v>0</v>
      </c>
      <c r="G17" s="578">
        <v>3</v>
      </c>
      <c r="H17" s="578">
        <v>10</v>
      </c>
      <c r="I17" s="578">
        <v>13</v>
      </c>
      <c r="J17" s="578"/>
      <c r="K17" s="578">
        <v>8</v>
      </c>
      <c r="L17" s="578">
        <v>8</v>
      </c>
      <c r="M17" s="1892">
        <f t="shared" ref="M17:M18" si="24">SUM(D17,G17,J17)</f>
        <v>3</v>
      </c>
      <c r="N17" s="1892">
        <f t="shared" ref="N17:N18" si="25">SUM(E17,H17,K17)</f>
        <v>18</v>
      </c>
      <c r="O17" s="1892">
        <f t="shared" ref="O17:O18" si="26">SUM(F17,I17,L17)</f>
        <v>21</v>
      </c>
      <c r="P17" s="1755" t="s">
        <v>2053</v>
      </c>
      <c r="Q17" s="3311"/>
      <c r="R17" s="3311"/>
    </row>
    <row r="18" spans="1:18" s="40" customFormat="1" ht="22.5" customHeight="1" x14ac:dyDescent="0.2">
      <c r="A18" s="2761"/>
      <c r="B18" s="2816" t="s">
        <v>49</v>
      </c>
      <c r="C18" s="2816"/>
      <c r="D18" s="578">
        <f>SUM(D16:D17)</f>
        <v>0</v>
      </c>
      <c r="E18" s="578">
        <f t="shared" ref="E18:L20" si="27">SUM(E16:E17)</f>
        <v>0</v>
      </c>
      <c r="F18" s="578">
        <f t="shared" ref="F18" si="28">SUM(F16:F17)</f>
        <v>0</v>
      </c>
      <c r="G18" s="578">
        <f t="shared" ref="G18:L18" si="29">SUM(G16:G17)</f>
        <v>3</v>
      </c>
      <c r="H18" s="578">
        <f t="shared" si="29"/>
        <v>15</v>
      </c>
      <c r="I18" s="578">
        <f t="shared" si="29"/>
        <v>18</v>
      </c>
      <c r="J18" s="578">
        <f t="shared" si="29"/>
        <v>0</v>
      </c>
      <c r="K18" s="578">
        <f t="shared" si="29"/>
        <v>8</v>
      </c>
      <c r="L18" s="578">
        <f t="shared" si="29"/>
        <v>8</v>
      </c>
      <c r="M18" s="1892">
        <f t="shared" si="24"/>
        <v>3</v>
      </c>
      <c r="N18" s="1892">
        <f t="shared" si="25"/>
        <v>23</v>
      </c>
      <c r="O18" s="1892">
        <f t="shared" si="26"/>
        <v>26</v>
      </c>
      <c r="P18" s="2759" t="s">
        <v>139</v>
      </c>
      <c r="Q18" s="2759"/>
      <c r="R18" s="3311"/>
    </row>
    <row r="19" spans="1:18" s="40" customFormat="1" ht="22.5" customHeight="1" x14ac:dyDescent="0.2">
      <c r="A19" s="2761"/>
      <c r="B19" s="1819" t="s">
        <v>64</v>
      </c>
      <c r="C19" s="215"/>
      <c r="D19" s="578">
        <f>SUM(D17:D18)</f>
        <v>0</v>
      </c>
      <c r="E19" s="578">
        <f t="shared" si="27"/>
        <v>0</v>
      </c>
      <c r="F19" s="578">
        <v>0</v>
      </c>
      <c r="G19" s="578">
        <v>4</v>
      </c>
      <c r="H19" s="578">
        <v>8</v>
      </c>
      <c r="I19" s="578">
        <v>12</v>
      </c>
      <c r="J19" s="578">
        <v>2</v>
      </c>
      <c r="K19" s="578">
        <v>3</v>
      </c>
      <c r="L19" s="578">
        <v>5</v>
      </c>
      <c r="M19" s="1892">
        <f t="shared" si="0"/>
        <v>6</v>
      </c>
      <c r="N19" s="1892">
        <f t="shared" si="0"/>
        <v>11</v>
      </c>
      <c r="O19" s="1892">
        <f t="shared" si="0"/>
        <v>17</v>
      </c>
      <c r="P19" s="286"/>
      <c r="Q19" s="1815" t="s">
        <v>145</v>
      </c>
      <c r="R19" s="3311"/>
    </row>
    <row r="20" spans="1:18" s="40" customFormat="1" ht="22.5" customHeight="1" x14ac:dyDescent="0.2">
      <c r="A20" s="2761" t="s">
        <v>96</v>
      </c>
      <c r="B20" s="2761"/>
      <c r="C20" s="2761"/>
      <c r="D20" s="578">
        <f>SUM(D18:D19)</f>
        <v>0</v>
      </c>
      <c r="E20" s="578">
        <f t="shared" si="27"/>
        <v>0</v>
      </c>
      <c r="F20" s="578">
        <f t="shared" si="27"/>
        <v>0</v>
      </c>
      <c r="G20" s="578">
        <f t="shared" si="27"/>
        <v>7</v>
      </c>
      <c r="H20" s="578">
        <f t="shared" si="27"/>
        <v>23</v>
      </c>
      <c r="I20" s="578">
        <f t="shared" si="27"/>
        <v>30</v>
      </c>
      <c r="J20" s="578">
        <f t="shared" si="27"/>
        <v>2</v>
      </c>
      <c r="K20" s="578">
        <f t="shared" si="27"/>
        <v>11</v>
      </c>
      <c r="L20" s="578">
        <f t="shared" si="27"/>
        <v>13</v>
      </c>
      <c r="M20" s="1892">
        <f t="shared" si="0"/>
        <v>9</v>
      </c>
      <c r="N20" s="1892">
        <f t="shared" si="0"/>
        <v>34</v>
      </c>
      <c r="O20" s="1892">
        <f t="shared" si="0"/>
        <v>43</v>
      </c>
      <c r="P20" s="3311" t="s">
        <v>136</v>
      </c>
      <c r="Q20" s="3311"/>
      <c r="R20" s="3311"/>
    </row>
    <row r="21" spans="1:18" s="40" customFormat="1" ht="22.5" customHeight="1" x14ac:dyDescent="0.2">
      <c r="A21" s="2816" t="s">
        <v>41</v>
      </c>
      <c r="B21" s="1819" t="s">
        <v>74</v>
      </c>
      <c r="C21" s="215"/>
      <c r="D21" s="578">
        <v>8</v>
      </c>
      <c r="E21" s="578">
        <v>4</v>
      </c>
      <c r="F21" s="578">
        <v>12</v>
      </c>
      <c r="G21" s="578">
        <v>11</v>
      </c>
      <c r="H21" s="578">
        <v>7</v>
      </c>
      <c r="I21" s="578">
        <v>18</v>
      </c>
      <c r="J21" s="578">
        <v>2</v>
      </c>
      <c r="K21" s="578">
        <v>4</v>
      </c>
      <c r="L21" s="578">
        <v>6</v>
      </c>
      <c r="M21" s="1892">
        <f t="shared" si="0"/>
        <v>21</v>
      </c>
      <c r="N21" s="1892">
        <f t="shared" si="0"/>
        <v>15</v>
      </c>
      <c r="O21" s="1892">
        <f t="shared" si="0"/>
        <v>36</v>
      </c>
      <c r="P21" s="217"/>
      <c r="Q21" s="1815" t="s">
        <v>171</v>
      </c>
      <c r="R21" s="3311" t="s">
        <v>166</v>
      </c>
    </row>
    <row r="22" spans="1:18" s="40" customFormat="1" ht="22.5" customHeight="1" thickBot="1" x14ac:dyDescent="0.25">
      <c r="A22" s="3353"/>
      <c r="B22" s="1820" t="s">
        <v>73</v>
      </c>
      <c r="C22" s="282"/>
      <c r="D22" s="1148">
        <v>0</v>
      </c>
      <c r="E22" s="1148">
        <v>0</v>
      </c>
      <c r="F22" s="1148">
        <v>0</v>
      </c>
      <c r="G22" s="1148">
        <v>9</v>
      </c>
      <c r="H22" s="1148">
        <v>9</v>
      </c>
      <c r="I22" s="1148">
        <v>18</v>
      </c>
      <c r="J22" s="1148">
        <v>0</v>
      </c>
      <c r="K22" s="1148">
        <v>0</v>
      </c>
      <c r="L22" s="1148">
        <v>0</v>
      </c>
      <c r="M22" s="1912">
        <f t="shared" si="0"/>
        <v>9</v>
      </c>
      <c r="N22" s="1912">
        <f t="shared" si="0"/>
        <v>9</v>
      </c>
      <c r="O22" s="1912">
        <f t="shared" si="0"/>
        <v>18</v>
      </c>
      <c r="P22" s="276"/>
      <c r="Q22" s="1909" t="s">
        <v>170</v>
      </c>
      <c r="R22" s="3354"/>
    </row>
    <row r="23" spans="1:18" s="40" customFormat="1" ht="22.5" customHeight="1" thickBot="1" x14ac:dyDescent="0.25">
      <c r="A23" s="3198" t="s">
        <v>96</v>
      </c>
      <c r="B23" s="3198"/>
      <c r="C23" s="3198"/>
      <c r="D23" s="1818">
        <f>SUM(D21:D22)</f>
        <v>8</v>
      </c>
      <c r="E23" s="1818">
        <f t="shared" ref="E23:L23" si="30">SUM(E21:E22)</f>
        <v>4</v>
      </c>
      <c r="F23" s="1818">
        <f t="shared" si="30"/>
        <v>12</v>
      </c>
      <c r="G23" s="1818">
        <f t="shared" si="30"/>
        <v>20</v>
      </c>
      <c r="H23" s="1818">
        <f t="shared" si="30"/>
        <v>16</v>
      </c>
      <c r="I23" s="1818">
        <f t="shared" si="30"/>
        <v>36</v>
      </c>
      <c r="J23" s="1818">
        <f t="shared" si="30"/>
        <v>2</v>
      </c>
      <c r="K23" s="1818">
        <f t="shared" si="30"/>
        <v>4</v>
      </c>
      <c r="L23" s="1818">
        <f t="shared" si="30"/>
        <v>6</v>
      </c>
      <c r="M23" s="1913">
        <f t="shared" si="0"/>
        <v>30</v>
      </c>
      <c r="N23" s="1913">
        <f t="shared" si="0"/>
        <v>24</v>
      </c>
      <c r="O23" s="1913">
        <f t="shared" si="0"/>
        <v>54</v>
      </c>
      <c r="P23" s="3318" t="s">
        <v>136</v>
      </c>
      <c r="Q23" s="3318"/>
      <c r="R23" s="3318"/>
    </row>
    <row r="24" spans="1:18" s="40" customFormat="1" ht="23.25" customHeight="1" thickTop="1" x14ac:dyDescent="0.2"/>
    <row r="25" spans="1:18" s="40" customFormat="1" ht="23.25" customHeight="1" x14ac:dyDescent="0.2"/>
    <row r="26" spans="1:18" s="40" customFormat="1" ht="23.25" customHeight="1" x14ac:dyDescent="0.2"/>
    <row r="27" spans="1:18" s="40" customFormat="1" ht="23.25" customHeight="1" x14ac:dyDescent="0.2"/>
    <row r="28" spans="1:18" s="40" customFormat="1" ht="23.25" customHeight="1" x14ac:dyDescent="0.2"/>
    <row r="29" spans="1:18" s="40" customFormat="1" ht="23.25" customHeight="1" x14ac:dyDescent="0.2"/>
    <row r="30" spans="1:18" ht="23.25" customHeight="1" thickBot="1" x14ac:dyDescent="0.25">
      <c r="A30" s="3319" t="s">
        <v>2914</v>
      </c>
      <c r="B30" s="3319"/>
      <c r="C30" s="119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3131" t="s">
        <v>2915</v>
      </c>
      <c r="Q30" s="3131"/>
      <c r="R30" s="3131"/>
    </row>
    <row r="31" spans="1:18" ht="20.25" customHeight="1" thickTop="1" x14ac:dyDescent="0.2">
      <c r="A31" s="2641" t="s">
        <v>47</v>
      </c>
      <c r="B31" s="2641" t="s">
        <v>90</v>
      </c>
      <c r="C31" s="2641" t="s">
        <v>48</v>
      </c>
      <c r="D31" s="2641" t="s">
        <v>36</v>
      </c>
      <c r="E31" s="2641"/>
      <c r="F31" s="2641"/>
      <c r="G31" s="2641" t="s">
        <v>2</v>
      </c>
      <c r="H31" s="2641"/>
      <c r="I31" s="2641"/>
      <c r="J31" s="2641" t="s">
        <v>3</v>
      </c>
      <c r="K31" s="2641"/>
      <c r="L31" s="2641"/>
      <c r="M31" s="2641" t="s">
        <v>29</v>
      </c>
      <c r="N31" s="2641"/>
      <c r="O31" s="2641"/>
      <c r="P31" s="2740" t="s">
        <v>103</v>
      </c>
      <c r="Q31" s="2740" t="s">
        <v>132</v>
      </c>
      <c r="R31" s="2740" t="s">
        <v>102</v>
      </c>
    </row>
    <row r="32" spans="1:18" s="40" customFormat="1" ht="15.75" x14ac:dyDescent="0.2">
      <c r="A32" s="2645"/>
      <c r="B32" s="2645"/>
      <c r="C32" s="2645"/>
      <c r="D32" s="3160" t="s">
        <v>98</v>
      </c>
      <c r="E32" s="3160"/>
      <c r="F32" s="3160"/>
      <c r="G32" s="2814" t="s">
        <v>99</v>
      </c>
      <c r="H32" s="2814"/>
      <c r="I32" s="2814"/>
      <c r="J32" s="3160" t="s">
        <v>100</v>
      </c>
      <c r="K32" s="3160"/>
      <c r="L32" s="3160"/>
      <c r="M32" s="2814" t="s">
        <v>101</v>
      </c>
      <c r="N32" s="2814"/>
      <c r="O32" s="2814"/>
      <c r="P32" s="2741"/>
      <c r="Q32" s="2741"/>
      <c r="R32" s="2741"/>
    </row>
    <row r="33" spans="1:18" s="40" customFormat="1" ht="20.25" customHeight="1" x14ac:dyDescent="0.2">
      <c r="A33" s="2645"/>
      <c r="B33" s="2645"/>
      <c r="C33" s="2645"/>
      <c r="D33" s="173" t="s">
        <v>187</v>
      </c>
      <c r="E33" s="173" t="s">
        <v>211</v>
      </c>
      <c r="F33" s="173" t="s">
        <v>204</v>
      </c>
      <c r="G33" s="173" t="s">
        <v>187</v>
      </c>
      <c r="H33" s="173" t="s">
        <v>211</v>
      </c>
      <c r="I33" s="173" t="s">
        <v>204</v>
      </c>
      <c r="J33" s="173" t="s">
        <v>187</v>
      </c>
      <c r="K33" s="173" t="s">
        <v>211</v>
      </c>
      <c r="L33" s="173" t="s">
        <v>204</v>
      </c>
      <c r="M33" s="173" t="s">
        <v>187</v>
      </c>
      <c r="N33" s="173" t="s">
        <v>211</v>
      </c>
      <c r="O33" s="173" t="s">
        <v>204</v>
      </c>
      <c r="P33" s="2741"/>
      <c r="Q33" s="2741"/>
      <c r="R33" s="2741"/>
    </row>
    <row r="34" spans="1:18" s="40" customFormat="1" ht="23.25" customHeight="1" thickBot="1" x14ac:dyDescent="0.25">
      <c r="A34" s="3357"/>
      <c r="B34" s="3357"/>
      <c r="C34" s="3357"/>
      <c r="D34" s="145" t="s">
        <v>188</v>
      </c>
      <c r="E34" s="145" t="s">
        <v>189</v>
      </c>
      <c r="F34" s="145" t="s">
        <v>190</v>
      </c>
      <c r="G34" s="145" t="s">
        <v>188</v>
      </c>
      <c r="H34" s="145" t="s">
        <v>189</v>
      </c>
      <c r="I34" s="145" t="s">
        <v>190</v>
      </c>
      <c r="J34" s="145" t="s">
        <v>188</v>
      </c>
      <c r="K34" s="145" t="s">
        <v>189</v>
      </c>
      <c r="L34" s="145" t="s">
        <v>190</v>
      </c>
      <c r="M34" s="145" t="s">
        <v>188</v>
      </c>
      <c r="N34" s="145" t="s">
        <v>189</v>
      </c>
      <c r="O34" s="145" t="s">
        <v>190</v>
      </c>
      <c r="P34" s="3358"/>
      <c r="Q34" s="3358"/>
      <c r="R34" s="2742"/>
    </row>
    <row r="35" spans="1:18" s="40" customFormat="1" ht="24" customHeight="1" thickTop="1" x14ac:dyDescent="0.2">
      <c r="A35" s="3355" t="s">
        <v>277</v>
      </c>
      <c r="B35" s="3355" t="s">
        <v>75</v>
      </c>
      <c r="C35" s="1910" t="s">
        <v>75</v>
      </c>
      <c r="D35" s="578">
        <v>0</v>
      </c>
      <c r="E35" s="578">
        <v>0</v>
      </c>
      <c r="F35" s="578">
        <v>0</v>
      </c>
      <c r="G35" s="578">
        <v>4</v>
      </c>
      <c r="H35" s="578">
        <v>9</v>
      </c>
      <c r="I35" s="578">
        <v>13</v>
      </c>
      <c r="J35" s="578">
        <v>3</v>
      </c>
      <c r="K35" s="578">
        <v>5</v>
      </c>
      <c r="L35" s="578">
        <v>8</v>
      </c>
      <c r="M35" s="1892">
        <f t="shared" ref="M35:O37" si="31">SUM(D35,G35,J35)</f>
        <v>7</v>
      </c>
      <c r="N35" s="1892">
        <f t="shared" si="31"/>
        <v>14</v>
      </c>
      <c r="O35" s="1892">
        <f t="shared" si="31"/>
        <v>21</v>
      </c>
      <c r="P35" s="1911" t="s">
        <v>151</v>
      </c>
      <c r="Q35" s="3356" t="s">
        <v>151</v>
      </c>
      <c r="R35" s="3356" t="s">
        <v>253</v>
      </c>
    </row>
    <row r="36" spans="1:18" s="40" customFormat="1" ht="24" customHeight="1" x14ac:dyDescent="0.2">
      <c r="A36" s="2761"/>
      <c r="B36" s="2761"/>
      <c r="C36" s="1819" t="s">
        <v>76</v>
      </c>
      <c r="D36" s="1148">
        <v>0</v>
      </c>
      <c r="E36" s="1148">
        <v>0</v>
      </c>
      <c r="F36" s="1148">
        <v>0</v>
      </c>
      <c r="G36" s="1148">
        <v>5</v>
      </c>
      <c r="H36" s="1148">
        <v>11</v>
      </c>
      <c r="I36" s="1148">
        <v>16</v>
      </c>
      <c r="J36" s="1148">
        <v>4</v>
      </c>
      <c r="K36" s="1148">
        <v>2</v>
      </c>
      <c r="L36" s="1148">
        <v>6</v>
      </c>
      <c r="M36" s="34">
        <f t="shared" si="31"/>
        <v>9</v>
      </c>
      <c r="N36" s="34">
        <f t="shared" si="31"/>
        <v>13</v>
      </c>
      <c r="O36" s="34">
        <f t="shared" si="31"/>
        <v>22</v>
      </c>
      <c r="P36" s="1815" t="s">
        <v>165</v>
      </c>
      <c r="Q36" s="3311"/>
      <c r="R36" s="3311"/>
    </row>
    <row r="37" spans="1:18" s="40" customFormat="1" ht="19.5" customHeight="1" x14ac:dyDescent="0.2">
      <c r="A37" s="2761"/>
      <c r="B37" s="2761" t="s">
        <v>49</v>
      </c>
      <c r="C37" s="2761"/>
      <c r="D37" s="578">
        <f>SUM(D35:D36)</f>
        <v>0</v>
      </c>
      <c r="E37" s="578">
        <f t="shared" ref="E37:L37" si="32">SUM(E35:E36)</f>
        <v>0</v>
      </c>
      <c r="F37" s="578">
        <f t="shared" si="32"/>
        <v>0</v>
      </c>
      <c r="G37" s="578">
        <f t="shared" si="32"/>
        <v>9</v>
      </c>
      <c r="H37" s="578">
        <f t="shared" si="32"/>
        <v>20</v>
      </c>
      <c r="I37" s="578">
        <f t="shared" si="32"/>
        <v>29</v>
      </c>
      <c r="J37" s="578">
        <f t="shared" si="32"/>
        <v>7</v>
      </c>
      <c r="K37" s="578">
        <f t="shared" si="32"/>
        <v>7</v>
      </c>
      <c r="L37" s="578">
        <f t="shared" si="32"/>
        <v>14</v>
      </c>
      <c r="M37" s="1892">
        <f t="shared" si="31"/>
        <v>16</v>
      </c>
      <c r="N37" s="1892">
        <f t="shared" si="31"/>
        <v>27</v>
      </c>
      <c r="O37" s="1892">
        <f t="shared" si="31"/>
        <v>43</v>
      </c>
      <c r="P37" s="3311" t="s">
        <v>139</v>
      </c>
      <c r="Q37" s="3311"/>
      <c r="R37" s="3311"/>
    </row>
    <row r="38" spans="1:18" s="40" customFormat="1" ht="24" customHeight="1" x14ac:dyDescent="0.2">
      <c r="A38" s="2761"/>
      <c r="B38" s="215" t="s">
        <v>77</v>
      </c>
      <c r="C38" s="215"/>
      <c r="D38" s="578">
        <f t="shared" ref="D38:E38" si="33">SUM(D36:D37)</f>
        <v>0</v>
      </c>
      <c r="E38" s="578">
        <f t="shared" si="33"/>
        <v>0</v>
      </c>
      <c r="F38" s="578">
        <v>0</v>
      </c>
      <c r="G38" s="1675">
        <v>4</v>
      </c>
      <c r="H38" s="1675">
        <v>11</v>
      </c>
      <c r="I38" s="1675">
        <v>15</v>
      </c>
      <c r="J38" s="1675">
        <v>0</v>
      </c>
      <c r="K38" s="1675">
        <v>0</v>
      </c>
      <c r="L38" s="1675">
        <v>0</v>
      </c>
      <c r="M38" s="1905">
        <v>0</v>
      </c>
      <c r="N38" s="1905">
        <v>0</v>
      </c>
      <c r="O38" s="1905">
        <v>0</v>
      </c>
      <c r="P38" s="217"/>
      <c r="Q38" s="216" t="s">
        <v>158</v>
      </c>
      <c r="R38" s="3311"/>
    </row>
    <row r="39" spans="1:18" s="40" customFormat="1" ht="23.25" customHeight="1" x14ac:dyDescent="0.2">
      <c r="A39" s="2761"/>
      <c r="B39" s="2761" t="s">
        <v>78</v>
      </c>
      <c r="C39" s="1819" t="s">
        <v>79</v>
      </c>
      <c r="D39" s="578">
        <f t="shared" ref="D39:E39" si="34">SUM(D37:D38)</f>
        <v>0</v>
      </c>
      <c r="E39" s="578">
        <f t="shared" si="34"/>
        <v>0</v>
      </c>
      <c r="F39" s="578">
        <v>0</v>
      </c>
      <c r="G39" s="1675">
        <v>2</v>
      </c>
      <c r="H39" s="1675">
        <v>5</v>
      </c>
      <c r="I39" s="1675">
        <v>7</v>
      </c>
      <c r="J39" s="1675">
        <v>4</v>
      </c>
      <c r="K39" s="1675">
        <v>2</v>
      </c>
      <c r="L39" s="1675">
        <v>6</v>
      </c>
      <c r="M39" s="1675">
        <f>SUM(D39,G39,J39)</f>
        <v>6</v>
      </c>
      <c r="N39" s="1675">
        <f>SUM(E39,H39,K39)</f>
        <v>7</v>
      </c>
      <c r="O39" s="1675">
        <f>SUM(F39,I39,L39)</f>
        <v>13</v>
      </c>
      <c r="P39" s="1815" t="s">
        <v>159</v>
      </c>
      <c r="Q39" s="3311" t="s">
        <v>154</v>
      </c>
      <c r="R39" s="3311"/>
    </row>
    <row r="40" spans="1:18" s="40" customFormat="1" ht="23.25" customHeight="1" x14ac:dyDescent="0.2">
      <c r="A40" s="2761"/>
      <c r="B40" s="2761"/>
      <c r="C40" s="1819" t="s">
        <v>81</v>
      </c>
      <c r="D40" s="578">
        <f t="shared" ref="D40:E40" si="35">SUM(D38:D39)</f>
        <v>0</v>
      </c>
      <c r="E40" s="578">
        <f t="shared" si="35"/>
        <v>0</v>
      </c>
      <c r="F40" s="578">
        <v>0</v>
      </c>
      <c r="G40" s="578">
        <v>5</v>
      </c>
      <c r="H40" s="578">
        <v>1</v>
      </c>
      <c r="I40" s="578">
        <v>6</v>
      </c>
      <c r="J40" s="578">
        <v>2</v>
      </c>
      <c r="K40" s="578"/>
      <c r="L40" s="578">
        <v>2</v>
      </c>
      <c r="M40" s="578">
        <f t="shared" ref="M40:O48" si="36">SUM(D40,G40,J40)</f>
        <v>7</v>
      </c>
      <c r="N40" s="578">
        <f t="shared" si="36"/>
        <v>1</v>
      </c>
      <c r="O40" s="578">
        <f t="shared" si="36"/>
        <v>8</v>
      </c>
      <c r="P40" s="1815" t="s">
        <v>290</v>
      </c>
      <c r="Q40" s="3311"/>
      <c r="R40" s="3311"/>
    </row>
    <row r="41" spans="1:18" s="40" customFormat="1" ht="23.25" customHeight="1" x14ac:dyDescent="0.2">
      <c r="A41" s="2761"/>
      <c r="B41" s="2761"/>
      <c r="C41" s="1819" t="s">
        <v>80</v>
      </c>
      <c r="D41" s="578">
        <f t="shared" ref="D41:E41" si="37">SUM(D39:D40)</f>
        <v>0</v>
      </c>
      <c r="E41" s="578">
        <f t="shared" si="37"/>
        <v>0</v>
      </c>
      <c r="F41" s="578">
        <v>0</v>
      </c>
      <c r="G41" s="578">
        <v>1</v>
      </c>
      <c r="H41" s="578">
        <v>4</v>
      </c>
      <c r="I41" s="578">
        <v>5</v>
      </c>
      <c r="J41" s="578">
        <v>3</v>
      </c>
      <c r="K41" s="578">
        <v>2</v>
      </c>
      <c r="L41" s="578">
        <v>5</v>
      </c>
      <c r="M41" s="578">
        <f t="shared" si="36"/>
        <v>4</v>
      </c>
      <c r="N41" s="578">
        <f t="shared" si="36"/>
        <v>6</v>
      </c>
      <c r="O41" s="578">
        <f t="shared" si="36"/>
        <v>10</v>
      </c>
      <c r="P41" s="1815" t="s">
        <v>160</v>
      </c>
      <c r="Q41" s="3311"/>
      <c r="R41" s="3311"/>
    </row>
    <row r="42" spans="1:18" s="40" customFormat="1" ht="18.75" customHeight="1" x14ac:dyDescent="0.2">
      <c r="A42" s="2761"/>
      <c r="B42" s="2761" t="s">
        <v>49</v>
      </c>
      <c r="C42" s="2761"/>
      <c r="D42" s="578">
        <f>SUM(D39:D41)</f>
        <v>0</v>
      </c>
      <c r="E42" s="578">
        <f t="shared" ref="E42:O42" si="38">SUM(E39:E41)</f>
        <v>0</v>
      </c>
      <c r="F42" s="578">
        <f t="shared" si="38"/>
        <v>0</v>
      </c>
      <c r="G42" s="578">
        <f t="shared" si="38"/>
        <v>8</v>
      </c>
      <c r="H42" s="578">
        <f t="shared" si="38"/>
        <v>10</v>
      </c>
      <c r="I42" s="578">
        <f t="shared" si="38"/>
        <v>18</v>
      </c>
      <c r="J42" s="578">
        <f t="shared" si="38"/>
        <v>9</v>
      </c>
      <c r="K42" s="578">
        <f t="shared" si="38"/>
        <v>4</v>
      </c>
      <c r="L42" s="578">
        <f t="shared" si="38"/>
        <v>13</v>
      </c>
      <c r="M42" s="578">
        <f t="shared" si="38"/>
        <v>17</v>
      </c>
      <c r="N42" s="578">
        <f t="shared" si="38"/>
        <v>14</v>
      </c>
      <c r="O42" s="578">
        <f t="shared" si="38"/>
        <v>31</v>
      </c>
      <c r="P42" s="3311" t="s">
        <v>139</v>
      </c>
      <c r="Q42" s="3311"/>
      <c r="R42" s="3311"/>
    </row>
    <row r="43" spans="1:18" s="40" customFormat="1" ht="23.25" customHeight="1" x14ac:dyDescent="0.2">
      <c r="A43" s="2761"/>
      <c r="B43" s="1819" t="s">
        <v>82</v>
      </c>
      <c r="C43" s="1819" t="s">
        <v>291</v>
      </c>
      <c r="D43" s="578">
        <f t="shared" ref="D43:E43" si="39">SUM(D40:D42)</f>
        <v>0</v>
      </c>
      <c r="E43" s="578">
        <f t="shared" si="39"/>
        <v>0</v>
      </c>
      <c r="F43" s="578">
        <v>0</v>
      </c>
      <c r="G43" s="578">
        <v>10</v>
      </c>
      <c r="H43" s="578">
        <v>8</v>
      </c>
      <c r="I43" s="578">
        <v>18</v>
      </c>
      <c r="J43" s="578">
        <v>4</v>
      </c>
      <c r="K43" s="578">
        <v>6</v>
      </c>
      <c r="L43" s="578">
        <v>10</v>
      </c>
      <c r="M43" s="578">
        <f t="shared" si="36"/>
        <v>14</v>
      </c>
      <c r="N43" s="578">
        <f t="shared" si="36"/>
        <v>14</v>
      </c>
      <c r="O43" s="578">
        <f t="shared" si="36"/>
        <v>28</v>
      </c>
      <c r="P43" s="1815" t="s">
        <v>292</v>
      </c>
      <c r="Q43" s="1815" t="s">
        <v>155</v>
      </c>
      <c r="R43" s="3311"/>
    </row>
    <row r="44" spans="1:18" s="40" customFormat="1" ht="23.25" customHeight="1" x14ac:dyDescent="0.2">
      <c r="A44" s="2761"/>
      <c r="B44" s="2816" t="s">
        <v>86</v>
      </c>
      <c r="C44" s="1785" t="s">
        <v>85</v>
      </c>
      <c r="D44" s="578">
        <f t="shared" ref="D44:E44" si="40">SUM(D41:D43)</f>
        <v>0</v>
      </c>
      <c r="E44" s="578">
        <f t="shared" si="40"/>
        <v>0</v>
      </c>
      <c r="F44" s="578">
        <v>0</v>
      </c>
      <c r="G44" s="578">
        <v>3</v>
      </c>
      <c r="H44" s="578">
        <v>9</v>
      </c>
      <c r="I44" s="578">
        <v>12</v>
      </c>
      <c r="J44" s="578">
        <v>0</v>
      </c>
      <c r="K44" s="578">
        <v>0</v>
      </c>
      <c r="L44" s="578">
        <v>0</v>
      </c>
      <c r="M44" s="578">
        <f t="shared" si="36"/>
        <v>3</v>
      </c>
      <c r="N44" s="578">
        <f t="shared" si="36"/>
        <v>9</v>
      </c>
      <c r="O44" s="578">
        <f t="shared" si="36"/>
        <v>12</v>
      </c>
      <c r="P44" s="1815" t="s">
        <v>163</v>
      </c>
      <c r="Q44" s="3311" t="s">
        <v>162</v>
      </c>
      <c r="R44" s="3311"/>
    </row>
    <row r="45" spans="1:18" s="40" customFormat="1" ht="23.25" customHeight="1" x14ac:dyDescent="0.2">
      <c r="A45" s="2761"/>
      <c r="B45" s="2816"/>
      <c r="C45" s="1819" t="s">
        <v>293</v>
      </c>
      <c r="D45" s="578">
        <f t="shared" ref="D45:E45" si="41">SUM(D42:D44)</f>
        <v>0</v>
      </c>
      <c r="E45" s="578">
        <f t="shared" si="41"/>
        <v>0</v>
      </c>
      <c r="F45" s="578">
        <v>0</v>
      </c>
      <c r="G45" s="578">
        <v>4</v>
      </c>
      <c r="H45" s="578">
        <v>6</v>
      </c>
      <c r="I45" s="578">
        <v>10</v>
      </c>
      <c r="J45" s="578">
        <v>0</v>
      </c>
      <c r="K45" s="578">
        <v>0</v>
      </c>
      <c r="L45" s="578">
        <v>0</v>
      </c>
      <c r="M45" s="578">
        <f t="shared" si="36"/>
        <v>4</v>
      </c>
      <c r="N45" s="578">
        <f t="shared" si="36"/>
        <v>6</v>
      </c>
      <c r="O45" s="578">
        <f t="shared" si="36"/>
        <v>10</v>
      </c>
      <c r="P45" s="1815" t="s">
        <v>294</v>
      </c>
      <c r="Q45" s="3311"/>
      <c r="R45" s="3311"/>
    </row>
    <row r="46" spans="1:18" s="40" customFormat="1" ht="23.25" customHeight="1" x14ac:dyDescent="0.2">
      <c r="A46" s="2761"/>
      <c r="B46" s="2761" t="s">
        <v>49</v>
      </c>
      <c r="C46" s="2761"/>
      <c r="D46" s="578">
        <f>SUM(D44:D45)</f>
        <v>0</v>
      </c>
      <c r="E46" s="578">
        <f>SUM(E44:E45)</f>
        <v>0</v>
      </c>
      <c r="F46" s="578">
        <f t="shared" ref="F46:L47" si="42">SUM(F44:F45)</f>
        <v>0</v>
      </c>
      <c r="G46" s="578">
        <f t="shared" si="42"/>
        <v>7</v>
      </c>
      <c r="H46" s="578">
        <f t="shared" si="42"/>
        <v>15</v>
      </c>
      <c r="I46" s="578">
        <f t="shared" si="42"/>
        <v>22</v>
      </c>
      <c r="J46" s="578">
        <f t="shared" si="42"/>
        <v>0</v>
      </c>
      <c r="K46" s="578">
        <f t="shared" si="42"/>
        <v>0</v>
      </c>
      <c r="L46" s="578">
        <f t="shared" si="42"/>
        <v>0</v>
      </c>
      <c r="M46" s="578">
        <f t="shared" si="36"/>
        <v>7</v>
      </c>
      <c r="N46" s="578">
        <f t="shared" si="36"/>
        <v>15</v>
      </c>
      <c r="O46" s="578">
        <f t="shared" si="36"/>
        <v>22</v>
      </c>
      <c r="P46" s="3311" t="s">
        <v>139</v>
      </c>
      <c r="Q46" s="3311"/>
      <c r="R46" s="3311"/>
    </row>
    <row r="47" spans="1:18" s="40" customFormat="1" ht="33.75" customHeight="1" x14ac:dyDescent="0.2">
      <c r="A47" s="2761"/>
      <c r="B47" s="1785" t="s">
        <v>295</v>
      </c>
      <c r="C47" s="215"/>
      <c r="D47" s="578">
        <f>SUM(D45:D46)</f>
        <v>0</v>
      </c>
      <c r="E47" s="578">
        <f>SUM(E45:E46)</f>
        <v>0</v>
      </c>
      <c r="F47" s="578">
        <v>0</v>
      </c>
      <c r="G47" s="578">
        <v>4</v>
      </c>
      <c r="H47" s="578">
        <v>6</v>
      </c>
      <c r="I47" s="578">
        <v>10</v>
      </c>
      <c r="J47" s="578">
        <f t="shared" si="42"/>
        <v>0</v>
      </c>
      <c r="K47" s="578">
        <f t="shared" si="42"/>
        <v>0</v>
      </c>
      <c r="L47" s="578">
        <v>0</v>
      </c>
      <c r="M47" s="578">
        <f t="shared" si="36"/>
        <v>4</v>
      </c>
      <c r="N47" s="578">
        <f t="shared" si="36"/>
        <v>6</v>
      </c>
      <c r="O47" s="578">
        <f t="shared" si="36"/>
        <v>10</v>
      </c>
      <c r="P47" s="217"/>
      <c r="Q47" s="1815" t="s">
        <v>296</v>
      </c>
      <c r="R47" s="3311"/>
    </row>
    <row r="48" spans="1:18" s="40" customFormat="1" ht="21.75" customHeight="1" x14ac:dyDescent="0.2">
      <c r="A48" s="2761" t="s">
        <v>96</v>
      </c>
      <c r="B48" s="2761"/>
      <c r="C48" s="2761"/>
      <c r="D48" s="578">
        <f>SUM(D47,D46,D43,D42,D38,D37)</f>
        <v>0</v>
      </c>
      <c r="E48" s="578">
        <f t="shared" ref="E48:L48" si="43">SUM(E47,E46,E43,E42,E38,E37)</f>
        <v>0</v>
      </c>
      <c r="F48" s="578">
        <f t="shared" si="43"/>
        <v>0</v>
      </c>
      <c r="G48" s="578">
        <f t="shared" si="43"/>
        <v>42</v>
      </c>
      <c r="H48" s="578">
        <f t="shared" si="43"/>
        <v>70</v>
      </c>
      <c r="I48" s="578">
        <f t="shared" si="43"/>
        <v>112</v>
      </c>
      <c r="J48" s="578">
        <f t="shared" si="43"/>
        <v>20</v>
      </c>
      <c r="K48" s="578">
        <f t="shared" si="43"/>
        <v>17</v>
      </c>
      <c r="L48" s="578">
        <f t="shared" si="43"/>
        <v>37</v>
      </c>
      <c r="M48" s="578">
        <f t="shared" si="36"/>
        <v>62</v>
      </c>
      <c r="N48" s="578">
        <f t="shared" si="36"/>
        <v>87</v>
      </c>
      <c r="O48" s="578">
        <f t="shared" si="36"/>
        <v>149</v>
      </c>
      <c r="P48" s="3311" t="s">
        <v>136</v>
      </c>
      <c r="Q48" s="3311"/>
      <c r="R48" s="3311"/>
    </row>
    <row r="49" spans="1:18" s="40" customFormat="1" ht="21.75" customHeight="1" x14ac:dyDescent="0.2">
      <c r="A49" s="2923" t="s">
        <v>42</v>
      </c>
      <c r="B49" s="2760" t="s">
        <v>75</v>
      </c>
      <c r="C49" s="1819" t="s">
        <v>1543</v>
      </c>
      <c r="D49" s="578">
        <f t="shared" ref="D49:E49" si="44">SUM(D48,D47,D44,D43,D39,D38)</f>
        <v>0</v>
      </c>
      <c r="E49" s="578">
        <f t="shared" si="44"/>
        <v>0</v>
      </c>
      <c r="F49" s="578">
        <v>0</v>
      </c>
      <c r="G49" s="578">
        <v>6</v>
      </c>
      <c r="H49" s="578">
        <v>3</v>
      </c>
      <c r="I49" s="578">
        <v>9</v>
      </c>
      <c r="J49" s="578">
        <v>0</v>
      </c>
      <c r="K49" s="578">
        <v>0</v>
      </c>
      <c r="L49" s="578">
        <v>0</v>
      </c>
      <c r="M49" s="578">
        <f t="shared" ref="M49:M53" si="45">SUM(D49,G49,J49)</f>
        <v>6</v>
      </c>
      <c r="N49" s="578">
        <f t="shared" ref="N49:N53" si="46">SUM(E49,H49,K49)</f>
        <v>3</v>
      </c>
      <c r="O49" s="578">
        <f t="shared" ref="O49:O53" si="47">SUM(F49,I49,L49)</f>
        <v>9</v>
      </c>
      <c r="P49" s="1815" t="s">
        <v>1544</v>
      </c>
      <c r="Q49" s="3302" t="s">
        <v>151</v>
      </c>
      <c r="R49" s="3302" t="s">
        <v>218</v>
      </c>
    </row>
    <row r="50" spans="1:18" s="40" customFormat="1" ht="21.75" customHeight="1" x14ac:dyDescent="0.2">
      <c r="A50" s="2859"/>
      <c r="B50" s="2763"/>
      <c r="C50" s="1819" t="s">
        <v>1525</v>
      </c>
      <c r="D50" s="578">
        <f t="shared" ref="D50:E50" si="48">SUM(D49,D48,D45,D44,D40,D39)</f>
        <v>0</v>
      </c>
      <c r="E50" s="578">
        <f t="shared" si="48"/>
        <v>0</v>
      </c>
      <c r="F50" s="578">
        <v>0</v>
      </c>
      <c r="G50" s="578">
        <v>3</v>
      </c>
      <c r="H50" s="578">
        <v>7</v>
      </c>
      <c r="I50" s="578">
        <v>10</v>
      </c>
      <c r="J50" s="578">
        <v>0</v>
      </c>
      <c r="K50" s="578">
        <v>0</v>
      </c>
      <c r="L50" s="578">
        <v>0</v>
      </c>
      <c r="M50" s="578">
        <f t="shared" si="45"/>
        <v>3</v>
      </c>
      <c r="N50" s="578">
        <f t="shared" si="46"/>
        <v>7</v>
      </c>
      <c r="O50" s="578">
        <f t="shared" si="47"/>
        <v>10</v>
      </c>
      <c r="P50" s="1815" t="s">
        <v>623</v>
      </c>
      <c r="Q50" s="3303"/>
      <c r="R50" s="2785"/>
    </row>
    <row r="51" spans="1:18" s="40" customFormat="1" ht="21.75" customHeight="1" x14ac:dyDescent="0.2">
      <c r="A51" s="2859"/>
      <c r="B51" s="2761" t="s">
        <v>49</v>
      </c>
      <c r="C51" s="2761"/>
      <c r="D51" s="578">
        <f t="shared" ref="D51:E51" si="49">SUM(D50,D49,D46,D45,D41,D40)</f>
        <v>0</v>
      </c>
      <c r="E51" s="578">
        <f t="shared" si="49"/>
        <v>0</v>
      </c>
      <c r="F51" s="578">
        <v>0</v>
      </c>
      <c r="G51" s="578">
        <v>9</v>
      </c>
      <c r="H51" s="578">
        <v>10</v>
      </c>
      <c r="I51" s="578">
        <v>19</v>
      </c>
      <c r="J51" s="578">
        <v>0</v>
      </c>
      <c r="K51" s="578">
        <v>0</v>
      </c>
      <c r="L51" s="578">
        <v>0</v>
      </c>
      <c r="M51" s="578">
        <f t="shared" si="45"/>
        <v>9</v>
      </c>
      <c r="N51" s="578">
        <f t="shared" si="46"/>
        <v>10</v>
      </c>
      <c r="O51" s="578">
        <f t="shared" si="47"/>
        <v>19</v>
      </c>
      <c r="P51" s="3311" t="s">
        <v>139</v>
      </c>
      <c r="Q51" s="3311"/>
      <c r="R51" s="2785"/>
    </row>
    <row r="52" spans="1:18" s="40" customFormat="1" ht="21.75" customHeight="1" x14ac:dyDescent="0.2">
      <c r="A52" s="2905"/>
      <c r="B52" s="1796" t="s">
        <v>88</v>
      </c>
      <c r="C52" s="215"/>
      <c r="D52" s="578">
        <f t="shared" ref="D52:E52" si="50">SUM(D51,D50,D47,D46,D42,D41)</f>
        <v>0</v>
      </c>
      <c r="E52" s="578">
        <f t="shared" si="50"/>
        <v>0</v>
      </c>
      <c r="F52" s="578">
        <v>0</v>
      </c>
      <c r="G52" s="578">
        <v>0</v>
      </c>
      <c r="H52" s="578">
        <v>4</v>
      </c>
      <c r="I52" s="578">
        <v>4</v>
      </c>
      <c r="J52" s="578">
        <v>0</v>
      </c>
      <c r="K52" s="578">
        <v>0</v>
      </c>
      <c r="L52" s="578">
        <v>0</v>
      </c>
      <c r="M52" s="578">
        <f t="shared" si="45"/>
        <v>0</v>
      </c>
      <c r="N52" s="578">
        <f t="shared" si="46"/>
        <v>4</v>
      </c>
      <c r="O52" s="578">
        <f t="shared" si="47"/>
        <v>4</v>
      </c>
      <c r="P52" s="217"/>
      <c r="Q52" s="1815" t="s">
        <v>1441</v>
      </c>
      <c r="R52" s="1485"/>
    </row>
    <row r="53" spans="1:18" s="40" customFormat="1" ht="21.75" customHeight="1" x14ac:dyDescent="0.2">
      <c r="A53" s="2761" t="s">
        <v>96</v>
      </c>
      <c r="B53" s="2761"/>
      <c r="C53" s="2761"/>
      <c r="D53" s="578">
        <f>SUM(D51:D52)</f>
        <v>0</v>
      </c>
      <c r="E53" s="578">
        <f t="shared" ref="E53:L53" si="51">SUM(E51:E52)</f>
        <v>0</v>
      </c>
      <c r="F53" s="578">
        <f t="shared" si="51"/>
        <v>0</v>
      </c>
      <c r="G53" s="578">
        <f t="shared" si="51"/>
        <v>9</v>
      </c>
      <c r="H53" s="578">
        <f t="shared" si="51"/>
        <v>14</v>
      </c>
      <c r="I53" s="578">
        <f t="shared" si="51"/>
        <v>23</v>
      </c>
      <c r="J53" s="578">
        <f t="shared" si="51"/>
        <v>0</v>
      </c>
      <c r="K53" s="578">
        <f t="shared" si="51"/>
        <v>0</v>
      </c>
      <c r="L53" s="578">
        <f t="shared" si="51"/>
        <v>0</v>
      </c>
      <c r="M53" s="578">
        <f t="shared" si="45"/>
        <v>9</v>
      </c>
      <c r="N53" s="578">
        <f t="shared" si="46"/>
        <v>14</v>
      </c>
      <c r="O53" s="578">
        <f t="shared" si="47"/>
        <v>23</v>
      </c>
      <c r="P53" s="3311" t="s">
        <v>136</v>
      </c>
      <c r="Q53" s="3311"/>
      <c r="R53" s="3311"/>
    </row>
    <row r="54" spans="1:18" s="40" customFormat="1" ht="48" customHeight="1" thickBot="1" x14ac:dyDescent="0.25">
      <c r="A54" s="997" t="s">
        <v>210</v>
      </c>
      <c r="B54" s="1906"/>
      <c r="C54" s="997" t="s">
        <v>439</v>
      </c>
      <c r="D54" s="578">
        <v>0</v>
      </c>
      <c r="E54" s="578">
        <v>0</v>
      </c>
      <c r="F54" s="578">
        <v>0</v>
      </c>
      <c r="G54" s="578">
        <v>11</v>
      </c>
      <c r="H54" s="578">
        <v>6</v>
      </c>
      <c r="I54" s="578">
        <v>17</v>
      </c>
      <c r="J54" s="578">
        <v>0</v>
      </c>
      <c r="K54" s="578">
        <v>0</v>
      </c>
      <c r="L54" s="578">
        <v>0</v>
      </c>
      <c r="M54" s="578">
        <f t="shared" ref="M54" si="52">SUM(D54,G54,J54)</f>
        <v>11</v>
      </c>
      <c r="N54" s="578">
        <f t="shared" ref="N54" si="53">SUM(E54,H54,K54)</f>
        <v>6</v>
      </c>
      <c r="O54" s="578">
        <f t="shared" ref="O54" si="54">SUM(F54,I54,L54)</f>
        <v>17</v>
      </c>
      <c r="P54" s="1815" t="s">
        <v>228</v>
      </c>
      <c r="Q54" s="1815"/>
      <c r="R54" s="1815" t="s">
        <v>228</v>
      </c>
    </row>
    <row r="55" spans="1:18" s="40" customFormat="1" ht="26.25" customHeight="1" thickBot="1" x14ac:dyDescent="0.25">
      <c r="A55" s="3198" t="s">
        <v>91</v>
      </c>
      <c r="B55" s="3198"/>
      <c r="C55" s="3198"/>
      <c r="D55" s="1818">
        <f>SUM(D8,D14,D15,D20,D23,D48,D53,D54)</f>
        <v>8</v>
      </c>
      <c r="E55" s="1818">
        <f t="shared" ref="E55:O55" si="55">SUM(E8,E14,E15,E20,E23,E48,E53,E54)</f>
        <v>4</v>
      </c>
      <c r="F55" s="1818">
        <f t="shared" si="55"/>
        <v>12</v>
      </c>
      <c r="G55" s="1818">
        <f t="shared" si="55"/>
        <v>109</v>
      </c>
      <c r="H55" s="1818">
        <f t="shared" si="55"/>
        <v>156</v>
      </c>
      <c r="I55" s="1818">
        <f t="shared" si="55"/>
        <v>265</v>
      </c>
      <c r="J55" s="1818">
        <f t="shared" si="55"/>
        <v>24</v>
      </c>
      <c r="K55" s="1818">
        <f t="shared" si="55"/>
        <v>32</v>
      </c>
      <c r="L55" s="1818">
        <f t="shared" si="55"/>
        <v>56</v>
      </c>
      <c r="M55" s="1818">
        <f t="shared" si="55"/>
        <v>141</v>
      </c>
      <c r="N55" s="1818">
        <f t="shared" si="55"/>
        <v>192</v>
      </c>
      <c r="O55" s="1818">
        <f t="shared" si="55"/>
        <v>333</v>
      </c>
      <c r="P55" s="3359" t="s">
        <v>153</v>
      </c>
      <c r="Q55" s="3359"/>
      <c r="R55" s="3359"/>
    </row>
    <row r="56" spans="1:18" ht="13.5" thickTop="1" x14ac:dyDescent="0.2"/>
  </sheetData>
  <mergeCells count="80">
    <mergeCell ref="A48:C48"/>
    <mergeCell ref="P48:R48"/>
    <mergeCell ref="A55:C55"/>
    <mergeCell ref="P55:R55"/>
    <mergeCell ref="B51:C51"/>
    <mergeCell ref="P51:Q51"/>
    <mergeCell ref="A49:A52"/>
    <mergeCell ref="R49:R51"/>
    <mergeCell ref="A53:C53"/>
    <mergeCell ref="P53:R53"/>
    <mergeCell ref="B49:B50"/>
    <mergeCell ref="Q49:Q50"/>
    <mergeCell ref="B46:C46"/>
    <mergeCell ref="P46:Q46"/>
    <mergeCell ref="A35:A47"/>
    <mergeCell ref="R35:R47"/>
    <mergeCell ref="B37:C37"/>
    <mergeCell ref="P37:Q37"/>
    <mergeCell ref="B39:B41"/>
    <mergeCell ref="Q39:Q41"/>
    <mergeCell ref="B42:C42"/>
    <mergeCell ref="P42:Q42"/>
    <mergeCell ref="B44:B45"/>
    <mergeCell ref="Q44:Q45"/>
    <mergeCell ref="M31:O31"/>
    <mergeCell ref="P31:P34"/>
    <mergeCell ref="Q31:Q34"/>
    <mergeCell ref="R31:R34"/>
    <mergeCell ref="J32:L32"/>
    <mergeCell ref="M32:O32"/>
    <mergeCell ref="A21:A22"/>
    <mergeCell ref="R21:R22"/>
    <mergeCell ref="A23:C23"/>
    <mergeCell ref="P23:R23"/>
    <mergeCell ref="B35:B36"/>
    <mergeCell ref="Q35:Q36"/>
    <mergeCell ref="A30:B30"/>
    <mergeCell ref="P30:R30"/>
    <mergeCell ref="A31:A34"/>
    <mergeCell ref="B31:B34"/>
    <mergeCell ref="C31:C34"/>
    <mergeCell ref="D31:F31"/>
    <mergeCell ref="G31:I31"/>
    <mergeCell ref="D32:F32"/>
    <mergeCell ref="G32:I32"/>
    <mergeCell ref="J31:L31"/>
    <mergeCell ref="A16:A19"/>
    <mergeCell ref="R16:R19"/>
    <mergeCell ref="A20:C20"/>
    <mergeCell ref="P20:R20"/>
    <mergeCell ref="B16:B17"/>
    <mergeCell ref="B18:C18"/>
    <mergeCell ref="Q16:Q17"/>
    <mergeCell ref="P18:Q18"/>
    <mergeCell ref="J5:L5"/>
    <mergeCell ref="M5:O5"/>
    <mergeCell ref="A9:A13"/>
    <mergeCell ref="A14:C14"/>
    <mergeCell ref="P14:R14"/>
    <mergeCell ref="B9:B10"/>
    <mergeCell ref="B11:C11"/>
    <mergeCell ref="Q9:Q10"/>
    <mergeCell ref="P11:Q11"/>
    <mergeCell ref="R9:R13"/>
    <mergeCell ref="A1:R1"/>
    <mergeCell ref="A2:R2"/>
    <mergeCell ref="A3:O3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278" orientation="landscape" useFirstPageNumber="1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18"/>
  <sheetViews>
    <sheetView rightToLeft="1" view="pageBreakPreview" zoomScale="85" zoomScaleNormal="75" zoomScaleSheetLayoutView="85" workbookViewId="0">
      <selection activeCell="O17" sqref="O17"/>
    </sheetView>
  </sheetViews>
  <sheetFormatPr defaultColWidth="10.28515625" defaultRowHeight="12.75" x14ac:dyDescent="0.2"/>
  <cols>
    <col min="1" max="1" width="28.28515625" style="38" customWidth="1"/>
    <col min="2" max="13" width="10" style="38" customWidth="1"/>
    <col min="14" max="14" width="38" style="93" customWidth="1"/>
    <col min="15" max="16384" width="10.28515625" style="93"/>
  </cols>
  <sheetData>
    <row r="1" spans="1:14" ht="16.5" customHeight="1" x14ac:dyDescent="0.2"/>
    <row r="2" spans="1:14" ht="22.5" customHeight="1" x14ac:dyDescent="0.2">
      <c r="A2" s="2730" t="s">
        <v>2407</v>
      </c>
      <c r="B2" s="2730"/>
      <c r="C2" s="2730"/>
      <c r="D2" s="2730"/>
      <c r="E2" s="2730"/>
      <c r="F2" s="2730"/>
      <c r="G2" s="2730"/>
      <c r="H2" s="2730"/>
      <c r="I2" s="2730"/>
      <c r="J2" s="2730"/>
      <c r="K2" s="2730"/>
      <c r="L2" s="2730"/>
      <c r="M2" s="2730"/>
      <c r="N2" s="2730"/>
    </row>
    <row r="3" spans="1:14" ht="22.5" customHeight="1" x14ac:dyDescent="0.2">
      <c r="A3" s="3330" t="s">
        <v>2408</v>
      </c>
      <c r="B3" s="3330"/>
      <c r="C3" s="3330"/>
      <c r="D3" s="3330"/>
      <c r="E3" s="3330"/>
      <c r="F3" s="3330"/>
      <c r="G3" s="3330"/>
      <c r="H3" s="3330"/>
      <c r="I3" s="3330"/>
      <c r="J3" s="3330"/>
      <c r="K3" s="3330"/>
      <c r="L3" s="3330"/>
      <c r="M3" s="3330"/>
      <c r="N3" s="3330"/>
    </row>
    <row r="4" spans="1:14" ht="22.5" customHeight="1" thickBot="1" x14ac:dyDescent="0.3">
      <c r="A4" s="21" t="s">
        <v>2916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474" t="s">
        <v>424</v>
      </c>
      <c r="N4" s="2474"/>
    </row>
    <row r="5" spans="1:14" ht="22.5" customHeight="1" thickTop="1" x14ac:dyDescent="0.2">
      <c r="A5" s="2898" t="s">
        <v>35</v>
      </c>
      <c r="B5" s="2898" t="s">
        <v>36</v>
      </c>
      <c r="C5" s="2898"/>
      <c r="D5" s="2898"/>
      <c r="E5" s="2898" t="s">
        <v>2</v>
      </c>
      <c r="F5" s="2898"/>
      <c r="G5" s="2898"/>
      <c r="H5" s="2898" t="s">
        <v>3</v>
      </c>
      <c r="I5" s="2898"/>
      <c r="J5" s="2898"/>
      <c r="K5" s="2898" t="s">
        <v>29</v>
      </c>
      <c r="L5" s="2898"/>
      <c r="M5" s="2898"/>
      <c r="N5" s="2898" t="s">
        <v>102</v>
      </c>
    </row>
    <row r="6" spans="1:14" s="33" customFormat="1" ht="21" customHeight="1" x14ac:dyDescent="0.25">
      <c r="A6" s="2762"/>
      <c r="B6" s="3160" t="s">
        <v>98</v>
      </c>
      <c r="C6" s="3160"/>
      <c r="D6" s="3160"/>
      <c r="E6" s="2814" t="s">
        <v>99</v>
      </c>
      <c r="F6" s="2814"/>
      <c r="G6" s="2814"/>
      <c r="H6" s="3160" t="s">
        <v>100</v>
      </c>
      <c r="I6" s="3160"/>
      <c r="J6" s="3160"/>
      <c r="K6" s="2814" t="s">
        <v>101</v>
      </c>
      <c r="L6" s="2814"/>
      <c r="M6" s="2814"/>
      <c r="N6" s="2762"/>
    </row>
    <row r="7" spans="1:14" ht="21" customHeight="1" x14ac:dyDescent="0.2">
      <c r="A7" s="2762"/>
      <c r="B7" s="22" t="s">
        <v>187</v>
      </c>
      <c r="C7" s="22" t="s">
        <v>211</v>
      </c>
      <c r="D7" s="22" t="s">
        <v>204</v>
      </c>
      <c r="E7" s="22" t="s">
        <v>187</v>
      </c>
      <c r="F7" s="22" t="s">
        <v>211</v>
      </c>
      <c r="G7" s="22" t="s">
        <v>204</v>
      </c>
      <c r="H7" s="22" t="s">
        <v>187</v>
      </c>
      <c r="I7" s="22" t="s">
        <v>211</v>
      </c>
      <c r="J7" s="22" t="s">
        <v>204</v>
      </c>
      <c r="K7" s="22" t="s">
        <v>187</v>
      </c>
      <c r="L7" s="22" t="s">
        <v>211</v>
      </c>
      <c r="M7" s="22" t="s">
        <v>204</v>
      </c>
      <c r="N7" s="2762"/>
    </row>
    <row r="8" spans="1:14" ht="21" customHeight="1" thickBot="1" x14ac:dyDescent="0.25">
      <c r="A8" s="2762"/>
      <c r="B8" s="23" t="s">
        <v>188</v>
      </c>
      <c r="C8" s="23" t="s">
        <v>189</v>
      </c>
      <c r="D8" s="23" t="s">
        <v>190</v>
      </c>
      <c r="E8" s="23" t="s">
        <v>188</v>
      </c>
      <c r="F8" s="23" t="s">
        <v>189</v>
      </c>
      <c r="G8" s="23" t="s">
        <v>190</v>
      </c>
      <c r="H8" s="23" t="s">
        <v>188</v>
      </c>
      <c r="I8" s="23" t="s">
        <v>189</v>
      </c>
      <c r="J8" s="23" t="s">
        <v>190</v>
      </c>
      <c r="K8" s="23" t="s">
        <v>188</v>
      </c>
      <c r="L8" s="23" t="s">
        <v>189</v>
      </c>
      <c r="M8" s="23" t="s">
        <v>190</v>
      </c>
      <c r="N8" s="2899"/>
    </row>
    <row r="9" spans="1:14" ht="26.25" customHeight="1" x14ac:dyDescent="0.2">
      <c r="A9" s="84" t="s">
        <v>37</v>
      </c>
      <c r="B9" s="1904">
        <v>2</v>
      </c>
      <c r="C9" s="1904">
        <v>1</v>
      </c>
      <c r="D9" s="1904">
        <v>3</v>
      </c>
      <c r="E9" s="1904">
        <v>7</v>
      </c>
      <c r="F9" s="1904">
        <v>12</v>
      </c>
      <c r="G9" s="1904">
        <v>19</v>
      </c>
      <c r="H9" s="1904">
        <v>0</v>
      </c>
      <c r="I9" s="1904">
        <v>0</v>
      </c>
      <c r="J9" s="1904">
        <v>0</v>
      </c>
      <c r="K9" s="1904">
        <f>SUM(B9,E9,H9)</f>
        <v>9</v>
      </c>
      <c r="L9" s="1904">
        <f t="shared" ref="L9:M13" si="0">SUM(C9,F9,I9)</f>
        <v>13</v>
      </c>
      <c r="M9" s="1904">
        <f t="shared" si="0"/>
        <v>22</v>
      </c>
      <c r="N9" s="46" t="s">
        <v>134</v>
      </c>
    </row>
    <row r="10" spans="1:14" ht="31.5" customHeight="1" x14ac:dyDescent="0.2">
      <c r="A10" s="2226" t="s">
        <v>276</v>
      </c>
      <c r="B10" s="578">
        <v>0</v>
      </c>
      <c r="C10" s="578">
        <v>0</v>
      </c>
      <c r="D10" s="578">
        <v>0</v>
      </c>
      <c r="E10" s="578">
        <v>33</v>
      </c>
      <c r="F10" s="578">
        <v>40</v>
      </c>
      <c r="G10" s="578">
        <v>73</v>
      </c>
      <c r="H10" s="578">
        <v>0</v>
      </c>
      <c r="I10" s="578">
        <v>0</v>
      </c>
      <c r="J10" s="578">
        <v>0</v>
      </c>
      <c r="K10" s="1892">
        <f>SUM(B10,E10,H10)</f>
        <v>33</v>
      </c>
      <c r="L10" s="1892">
        <f t="shared" si="0"/>
        <v>40</v>
      </c>
      <c r="M10" s="1892">
        <f t="shared" si="0"/>
        <v>73</v>
      </c>
      <c r="N10" s="1055" t="s">
        <v>104</v>
      </c>
    </row>
    <row r="11" spans="1:14" ht="31.5" customHeight="1" x14ac:dyDescent="0.2">
      <c r="A11" s="2220" t="s">
        <v>39</v>
      </c>
      <c r="B11" s="578">
        <v>0</v>
      </c>
      <c r="C11" s="578">
        <v>0</v>
      </c>
      <c r="D11" s="578">
        <v>0</v>
      </c>
      <c r="E11" s="578">
        <v>16</v>
      </c>
      <c r="F11" s="578">
        <v>45</v>
      </c>
      <c r="G11" s="578">
        <v>61</v>
      </c>
      <c r="H11" s="578">
        <v>2</v>
      </c>
      <c r="I11" s="578">
        <v>11</v>
      </c>
      <c r="J11" s="578">
        <v>13</v>
      </c>
      <c r="K11" s="1892">
        <f t="shared" ref="K11" si="1">SUM(B11,E11,H11)</f>
        <v>18</v>
      </c>
      <c r="L11" s="1892">
        <f>SUM(C11,F11,I11)</f>
        <v>56</v>
      </c>
      <c r="M11" s="1892">
        <f>SUM(D11,G11,J11)</f>
        <v>74</v>
      </c>
      <c r="N11" s="86" t="s">
        <v>129</v>
      </c>
    </row>
    <row r="12" spans="1:14" s="95" customFormat="1" ht="29.25" customHeight="1" x14ac:dyDescent="0.2">
      <c r="A12" s="35" t="s">
        <v>46</v>
      </c>
      <c r="B12" s="578">
        <v>0</v>
      </c>
      <c r="C12" s="578">
        <v>0</v>
      </c>
      <c r="D12" s="578">
        <v>0</v>
      </c>
      <c r="E12" s="578">
        <v>3</v>
      </c>
      <c r="F12" s="578">
        <v>4</v>
      </c>
      <c r="G12" s="578">
        <v>7</v>
      </c>
      <c r="H12" s="578">
        <v>0</v>
      </c>
      <c r="I12" s="578">
        <v>0</v>
      </c>
      <c r="J12" s="578">
        <v>0</v>
      </c>
      <c r="K12" s="1892">
        <f>SUM(B12,E12,H12)</f>
        <v>3</v>
      </c>
      <c r="L12" s="1892">
        <f t="shared" si="0"/>
        <v>4</v>
      </c>
      <c r="M12" s="1892">
        <f t="shared" si="0"/>
        <v>7</v>
      </c>
      <c r="N12" s="1055" t="s">
        <v>131</v>
      </c>
    </row>
    <row r="13" spans="1:14" s="95" customFormat="1" ht="30.75" customHeight="1" x14ac:dyDescent="0.2">
      <c r="A13" s="35" t="s">
        <v>41</v>
      </c>
      <c r="B13" s="578">
        <v>18</v>
      </c>
      <c r="C13" s="578">
        <v>13</v>
      </c>
      <c r="D13" s="578">
        <v>31</v>
      </c>
      <c r="E13" s="578">
        <v>45</v>
      </c>
      <c r="F13" s="578">
        <v>42</v>
      </c>
      <c r="G13" s="578">
        <v>87</v>
      </c>
      <c r="H13" s="578">
        <v>11</v>
      </c>
      <c r="I13" s="578">
        <v>17</v>
      </c>
      <c r="J13" s="578">
        <v>28</v>
      </c>
      <c r="K13" s="1892">
        <f>SUM(B13,E13,H13)</f>
        <v>74</v>
      </c>
      <c r="L13" s="1892">
        <f t="shared" si="0"/>
        <v>72</v>
      </c>
      <c r="M13" s="1892">
        <f t="shared" si="0"/>
        <v>146</v>
      </c>
      <c r="N13" s="1055" t="s">
        <v>166</v>
      </c>
    </row>
    <row r="14" spans="1:14" s="95" customFormat="1" ht="30.75" customHeight="1" x14ac:dyDescent="0.2">
      <c r="A14" s="35" t="s">
        <v>277</v>
      </c>
      <c r="B14" s="578">
        <v>0</v>
      </c>
      <c r="C14" s="578">
        <v>0</v>
      </c>
      <c r="D14" s="578">
        <v>0</v>
      </c>
      <c r="E14" s="578">
        <v>79</v>
      </c>
      <c r="F14" s="578">
        <v>110</v>
      </c>
      <c r="G14" s="578">
        <v>189</v>
      </c>
      <c r="H14" s="578">
        <v>38</v>
      </c>
      <c r="I14" s="578">
        <v>37</v>
      </c>
      <c r="J14" s="578">
        <v>75</v>
      </c>
      <c r="K14" s="1892">
        <f>SUM(B14,E14,H14)</f>
        <v>117</v>
      </c>
      <c r="L14" s="1892">
        <f>SUM(C14,F14,I14)</f>
        <v>147</v>
      </c>
      <c r="M14" s="1892">
        <f>SUM(D14,G14,J14)</f>
        <v>264</v>
      </c>
      <c r="N14" s="1055" t="s">
        <v>253</v>
      </c>
    </row>
    <row r="15" spans="1:14" s="95" customFormat="1" ht="30.75" customHeight="1" x14ac:dyDescent="0.2">
      <c r="A15" s="35" t="s">
        <v>42</v>
      </c>
      <c r="B15" s="578">
        <v>0</v>
      </c>
      <c r="C15" s="578">
        <v>0</v>
      </c>
      <c r="D15" s="578">
        <v>0</v>
      </c>
      <c r="E15" s="578">
        <v>12</v>
      </c>
      <c r="F15" s="578">
        <v>21</v>
      </c>
      <c r="G15" s="578">
        <v>33</v>
      </c>
      <c r="H15" s="578">
        <v>0</v>
      </c>
      <c r="I15" s="578">
        <v>0</v>
      </c>
      <c r="J15" s="578">
        <v>0</v>
      </c>
      <c r="K15" s="1892">
        <f t="shared" ref="K15:K16" si="2">SUM(B15,E15,H15)</f>
        <v>12</v>
      </c>
      <c r="L15" s="1892">
        <f t="shared" ref="L15:L16" si="3">SUM(C15,F15,I15)</f>
        <v>21</v>
      </c>
      <c r="M15" s="1892">
        <f t="shared" ref="M15:M16" si="4">SUM(D15,G15,J15)</f>
        <v>33</v>
      </c>
      <c r="N15" s="1055" t="s">
        <v>218</v>
      </c>
    </row>
    <row r="16" spans="1:14" s="95" customFormat="1" ht="31.5" customHeight="1" thickBot="1" x14ac:dyDescent="0.25">
      <c r="A16" s="110" t="s">
        <v>210</v>
      </c>
      <c r="B16" s="1908">
        <v>0</v>
      </c>
      <c r="C16" s="1908">
        <v>0</v>
      </c>
      <c r="D16" s="1908">
        <v>0</v>
      </c>
      <c r="E16" s="1908">
        <v>25</v>
      </c>
      <c r="F16" s="1908">
        <v>11</v>
      </c>
      <c r="G16" s="1908">
        <v>36</v>
      </c>
      <c r="H16" s="1908">
        <v>0</v>
      </c>
      <c r="I16" s="1908">
        <v>0</v>
      </c>
      <c r="J16" s="1908">
        <v>0</v>
      </c>
      <c r="K16" s="1892">
        <f t="shared" si="2"/>
        <v>25</v>
      </c>
      <c r="L16" s="1892">
        <f t="shared" si="3"/>
        <v>11</v>
      </c>
      <c r="M16" s="1892">
        <f t="shared" si="4"/>
        <v>36</v>
      </c>
      <c r="N16" s="71" t="s">
        <v>228</v>
      </c>
    </row>
    <row r="17" spans="1:14" s="95" customFormat="1" ht="30.75" customHeight="1" thickBot="1" x14ac:dyDescent="0.25">
      <c r="A17" s="103" t="s">
        <v>91</v>
      </c>
      <c r="B17" s="1818">
        <f t="shared" ref="B17:M17" si="5">SUM(B9:B16)</f>
        <v>20</v>
      </c>
      <c r="C17" s="1818">
        <f t="shared" si="5"/>
        <v>14</v>
      </c>
      <c r="D17" s="1818">
        <f t="shared" si="5"/>
        <v>34</v>
      </c>
      <c r="E17" s="1818">
        <f t="shared" si="5"/>
        <v>220</v>
      </c>
      <c r="F17" s="1818">
        <f t="shared" si="5"/>
        <v>285</v>
      </c>
      <c r="G17" s="1818">
        <f t="shared" si="5"/>
        <v>505</v>
      </c>
      <c r="H17" s="1818">
        <f t="shared" si="5"/>
        <v>51</v>
      </c>
      <c r="I17" s="1818">
        <f t="shared" si="5"/>
        <v>65</v>
      </c>
      <c r="J17" s="1818">
        <f t="shared" si="5"/>
        <v>116</v>
      </c>
      <c r="K17" s="1818">
        <f t="shared" si="5"/>
        <v>291</v>
      </c>
      <c r="L17" s="1818">
        <f t="shared" si="5"/>
        <v>364</v>
      </c>
      <c r="M17" s="1818">
        <f t="shared" si="5"/>
        <v>655</v>
      </c>
      <c r="N17" s="92" t="s">
        <v>153</v>
      </c>
    </row>
    <row r="18" spans="1:14" ht="13.5" thickTop="1" x14ac:dyDescent="0.2"/>
  </sheetData>
  <mergeCells count="13">
    <mergeCell ref="E6:G6"/>
    <mergeCell ref="H6:J6"/>
    <mergeCell ref="K6:M6"/>
    <mergeCell ref="A2:N2"/>
    <mergeCell ref="A3:N3"/>
    <mergeCell ref="M4:N4"/>
    <mergeCell ref="A5:A8"/>
    <mergeCell ref="B5:D5"/>
    <mergeCell ref="E5:G5"/>
    <mergeCell ref="H5:J5"/>
    <mergeCell ref="K5:M5"/>
    <mergeCell ref="N5:N8"/>
    <mergeCell ref="B6:D6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280" orientation="landscape" useFirstPageNumber="1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55"/>
  <sheetViews>
    <sheetView rightToLeft="1" view="pageBreakPreview" zoomScale="80" zoomScaleNormal="77" zoomScaleSheetLayoutView="80" workbookViewId="0">
      <selection activeCell="O17" sqref="O17"/>
    </sheetView>
  </sheetViews>
  <sheetFormatPr defaultColWidth="10.28515625" defaultRowHeight="12.75" x14ac:dyDescent="0.2"/>
  <cols>
    <col min="1" max="1" width="12.28515625" style="97" customWidth="1"/>
    <col min="2" max="2" width="15.85546875" style="97" customWidth="1"/>
    <col min="3" max="3" width="16.85546875" style="97" customWidth="1"/>
    <col min="4" max="5" width="6" style="97" customWidth="1"/>
    <col min="6" max="6" width="7.140625" style="97" customWidth="1"/>
    <col min="7" max="8" width="6.5703125" style="97" customWidth="1"/>
    <col min="9" max="9" width="7.140625" style="97" customWidth="1"/>
    <col min="10" max="11" width="6.5703125" style="97" customWidth="1"/>
    <col min="12" max="12" width="7.5703125" style="97" customWidth="1"/>
    <col min="13" max="14" width="6.5703125" style="97" customWidth="1"/>
    <col min="15" max="15" width="7.7109375" style="97" customWidth="1"/>
    <col min="16" max="17" width="22.42578125" style="97" customWidth="1"/>
    <col min="18" max="18" width="15" style="97" customWidth="1"/>
    <col min="19" max="16384" width="10.28515625" style="97"/>
  </cols>
  <sheetData>
    <row r="1" spans="1:18" ht="19.5" customHeight="1" x14ac:dyDescent="0.2">
      <c r="A1" s="3188" t="s">
        <v>2409</v>
      </c>
      <c r="B1" s="3188"/>
      <c r="C1" s="3188"/>
      <c r="D1" s="3188"/>
      <c r="E1" s="3188"/>
      <c r="F1" s="3188"/>
      <c r="G1" s="3188"/>
      <c r="H1" s="3188"/>
      <c r="I1" s="3188"/>
      <c r="J1" s="3188"/>
      <c r="K1" s="3188"/>
      <c r="L1" s="3188"/>
      <c r="M1" s="3188"/>
      <c r="N1" s="3188"/>
      <c r="O1" s="3188"/>
      <c r="P1" s="3188"/>
      <c r="Q1" s="3188"/>
      <c r="R1" s="3188"/>
    </row>
    <row r="2" spans="1:18" ht="40.5" customHeight="1" x14ac:dyDescent="0.2">
      <c r="A2" s="2731" t="s">
        <v>2410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</row>
    <row r="3" spans="1:18" ht="26.25" customHeight="1" thickBot="1" x14ac:dyDescent="0.3">
      <c r="A3" s="3345" t="s">
        <v>2573</v>
      </c>
      <c r="B3" s="3345"/>
      <c r="C3" s="3345"/>
      <c r="D3" s="3345"/>
      <c r="E3" s="3345"/>
      <c r="F3" s="3345"/>
      <c r="G3" s="3345"/>
      <c r="H3" s="3345"/>
      <c r="I3" s="3345"/>
      <c r="J3" s="3345"/>
      <c r="K3" s="3345"/>
      <c r="L3" s="3345"/>
      <c r="M3" s="3345"/>
      <c r="N3" s="3345"/>
      <c r="O3" s="3345"/>
      <c r="P3" s="1897"/>
      <c r="Q3" s="2474" t="s">
        <v>425</v>
      </c>
      <c r="R3" s="2474"/>
    </row>
    <row r="4" spans="1:18" ht="26.25" customHeight="1" thickTop="1" x14ac:dyDescent="0.2">
      <c r="A4" s="2641" t="s">
        <v>47</v>
      </c>
      <c r="B4" s="2641" t="s">
        <v>90</v>
      </c>
      <c r="C4" s="2641" t="s">
        <v>48</v>
      </c>
      <c r="D4" s="2641" t="s">
        <v>36</v>
      </c>
      <c r="E4" s="2641"/>
      <c r="F4" s="2641"/>
      <c r="G4" s="2641" t="s">
        <v>2</v>
      </c>
      <c r="H4" s="2641"/>
      <c r="I4" s="2641"/>
      <c r="J4" s="2641" t="s">
        <v>3</v>
      </c>
      <c r="K4" s="2641"/>
      <c r="L4" s="2641"/>
      <c r="M4" s="2641" t="s">
        <v>29</v>
      </c>
      <c r="N4" s="2641"/>
      <c r="O4" s="2641"/>
      <c r="P4" s="2740" t="s">
        <v>103</v>
      </c>
      <c r="Q4" s="2740" t="s">
        <v>132</v>
      </c>
      <c r="R4" s="2740" t="s">
        <v>102</v>
      </c>
    </row>
    <row r="5" spans="1:18" s="98" customFormat="1" ht="20.25" customHeight="1" x14ac:dyDescent="0.2">
      <c r="A5" s="2645"/>
      <c r="B5" s="2645"/>
      <c r="C5" s="2645"/>
      <c r="D5" s="3160" t="s">
        <v>98</v>
      </c>
      <c r="E5" s="3160"/>
      <c r="F5" s="3160"/>
      <c r="G5" s="2814" t="s">
        <v>99</v>
      </c>
      <c r="H5" s="2814"/>
      <c r="I5" s="2814"/>
      <c r="J5" s="3160" t="s">
        <v>100</v>
      </c>
      <c r="K5" s="3160"/>
      <c r="L5" s="3160"/>
      <c r="M5" s="2814" t="s">
        <v>101</v>
      </c>
      <c r="N5" s="2814"/>
      <c r="O5" s="2814"/>
      <c r="P5" s="2741"/>
      <c r="Q5" s="2741"/>
      <c r="R5" s="2741"/>
    </row>
    <row r="6" spans="1:18" s="98" customFormat="1" ht="24" customHeight="1" x14ac:dyDescent="0.2">
      <c r="A6" s="2645"/>
      <c r="B6" s="2645"/>
      <c r="C6" s="2645"/>
      <c r="D6" s="22" t="s">
        <v>187</v>
      </c>
      <c r="E6" s="22" t="s">
        <v>211</v>
      </c>
      <c r="F6" s="22" t="s">
        <v>204</v>
      </c>
      <c r="G6" s="22" t="s">
        <v>187</v>
      </c>
      <c r="H6" s="22" t="s">
        <v>211</v>
      </c>
      <c r="I6" s="22" t="s">
        <v>204</v>
      </c>
      <c r="J6" s="22" t="s">
        <v>187</v>
      </c>
      <c r="K6" s="22" t="s">
        <v>211</v>
      </c>
      <c r="L6" s="22" t="s">
        <v>204</v>
      </c>
      <c r="M6" s="22" t="s">
        <v>187</v>
      </c>
      <c r="N6" s="22" t="s">
        <v>211</v>
      </c>
      <c r="O6" s="22" t="s">
        <v>204</v>
      </c>
      <c r="P6" s="2741"/>
      <c r="Q6" s="2741"/>
      <c r="R6" s="2741"/>
    </row>
    <row r="7" spans="1:18" s="98" customFormat="1" ht="21" customHeight="1" thickBot="1" x14ac:dyDescent="0.25">
      <c r="A7" s="2646"/>
      <c r="B7" s="2646"/>
      <c r="C7" s="2646"/>
      <c r="D7" s="23" t="s">
        <v>188</v>
      </c>
      <c r="E7" s="23" t="s">
        <v>189</v>
      </c>
      <c r="F7" s="23" t="s">
        <v>190</v>
      </c>
      <c r="G7" s="23" t="s">
        <v>188</v>
      </c>
      <c r="H7" s="23" t="s">
        <v>189</v>
      </c>
      <c r="I7" s="23" t="s">
        <v>190</v>
      </c>
      <c r="J7" s="23" t="s">
        <v>188</v>
      </c>
      <c r="K7" s="23" t="s">
        <v>189</v>
      </c>
      <c r="L7" s="23" t="s">
        <v>190</v>
      </c>
      <c r="M7" s="23" t="s">
        <v>188</v>
      </c>
      <c r="N7" s="23" t="s">
        <v>189</v>
      </c>
      <c r="O7" s="23" t="s">
        <v>190</v>
      </c>
      <c r="P7" s="2742"/>
      <c r="Q7" s="2742"/>
      <c r="R7" s="2742"/>
    </row>
    <row r="8" spans="1:18" s="98" customFormat="1" ht="27.75" customHeight="1" x14ac:dyDescent="0.2">
      <c r="A8" s="3197" t="s">
        <v>37</v>
      </c>
      <c r="B8" s="188" t="s">
        <v>279</v>
      </c>
      <c r="C8" s="43"/>
      <c r="D8" s="1903">
        <v>2</v>
      </c>
      <c r="E8" s="1903">
        <v>1</v>
      </c>
      <c r="F8" s="1903">
        <v>3</v>
      </c>
      <c r="G8" s="1903">
        <v>0</v>
      </c>
      <c r="H8" s="1903">
        <v>0</v>
      </c>
      <c r="I8" s="1903">
        <v>0</v>
      </c>
      <c r="J8" s="1903">
        <v>0</v>
      </c>
      <c r="K8" s="1903">
        <v>0</v>
      </c>
      <c r="L8" s="1903">
        <v>0</v>
      </c>
      <c r="M8" s="1904">
        <f>SUM(D8,G8,J8)</f>
        <v>2</v>
      </c>
      <c r="N8" s="1904">
        <f t="shared" ref="N8:O28" si="0">SUM(E8,H8,K8)</f>
        <v>1</v>
      </c>
      <c r="O8" s="1904">
        <f t="shared" si="0"/>
        <v>3</v>
      </c>
      <c r="P8" s="197"/>
      <c r="Q8" s="283" t="s">
        <v>280</v>
      </c>
      <c r="R8" s="2826" t="s">
        <v>134</v>
      </c>
    </row>
    <row r="9" spans="1:18" s="98" customFormat="1" ht="32.25" customHeight="1" x14ac:dyDescent="0.2">
      <c r="A9" s="2761"/>
      <c r="B9" s="215" t="s">
        <v>51</v>
      </c>
      <c r="C9" s="44"/>
      <c r="D9" s="1892">
        <v>0</v>
      </c>
      <c r="E9" s="1892">
        <v>0</v>
      </c>
      <c r="F9" s="1892">
        <v>0</v>
      </c>
      <c r="G9" s="1892">
        <v>7</v>
      </c>
      <c r="H9" s="1892">
        <v>12</v>
      </c>
      <c r="I9" s="1892">
        <v>19</v>
      </c>
      <c r="J9" s="1892">
        <v>0</v>
      </c>
      <c r="K9" s="1892">
        <v>0</v>
      </c>
      <c r="L9" s="1892">
        <v>0</v>
      </c>
      <c r="M9" s="1892">
        <f t="shared" ref="M9:M27" si="1">SUM(D9,G9,J9)</f>
        <v>7</v>
      </c>
      <c r="N9" s="1892">
        <f t="shared" si="0"/>
        <v>12</v>
      </c>
      <c r="O9" s="1892">
        <f t="shared" si="0"/>
        <v>19</v>
      </c>
      <c r="P9" s="216"/>
      <c r="Q9" s="1081" t="s">
        <v>281</v>
      </c>
      <c r="R9" s="2759"/>
    </row>
    <row r="10" spans="1:18" s="98" customFormat="1" ht="23.25" customHeight="1" x14ac:dyDescent="0.2">
      <c r="A10" s="2761" t="s">
        <v>96</v>
      </c>
      <c r="B10" s="2761"/>
      <c r="C10" s="2761"/>
      <c r="D10" s="1892">
        <f>SUM(D8:D9)</f>
        <v>2</v>
      </c>
      <c r="E10" s="1892">
        <f t="shared" ref="E10:L10" si="2">SUM(E8:E9)</f>
        <v>1</v>
      </c>
      <c r="F10" s="1892">
        <f t="shared" si="2"/>
        <v>3</v>
      </c>
      <c r="G10" s="1892">
        <f t="shared" si="2"/>
        <v>7</v>
      </c>
      <c r="H10" s="1892">
        <f t="shared" si="2"/>
        <v>12</v>
      </c>
      <c r="I10" s="1892">
        <f t="shared" si="2"/>
        <v>19</v>
      </c>
      <c r="J10" s="1892">
        <f t="shared" si="2"/>
        <v>0</v>
      </c>
      <c r="K10" s="1892">
        <f t="shared" si="2"/>
        <v>0</v>
      </c>
      <c r="L10" s="1892">
        <f t="shared" si="2"/>
        <v>0</v>
      </c>
      <c r="M10" s="1892">
        <f t="shared" si="1"/>
        <v>9</v>
      </c>
      <c r="N10" s="1892">
        <f t="shared" si="0"/>
        <v>13</v>
      </c>
      <c r="O10" s="1892">
        <f t="shared" si="0"/>
        <v>22</v>
      </c>
      <c r="P10" s="3311" t="s">
        <v>136</v>
      </c>
      <c r="Q10" s="3311"/>
      <c r="R10" s="3311"/>
    </row>
    <row r="11" spans="1:18" s="98" customFormat="1" ht="27" customHeight="1" x14ac:dyDescent="0.2">
      <c r="A11" s="2822" t="s">
        <v>276</v>
      </c>
      <c r="B11" s="476" t="s">
        <v>282</v>
      </c>
      <c r="C11" s="476" t="s">
        <v>283</v>
      </c>
      <c r="D11" s="1905">
        <v>0</v>
      </c>
      <c r="E11" s="1905">
        <v>0</v>
      </c>
      <c r="F11" s="1905">
        <v>0</v>
      </c>
      <c r="G11" s="1905">
        <v>13</v>
      </c>
      <c r="H11" s="1905">
        <v>6</v>
      </c>
      <c r="I11" s="1905">
        <v>19</v>
      </c>
      <c r="J11" s="1905">
        <v>0</v>
      </c>
      <c r="K11" s="1905">
        <v>0</v>
      </c>
      <c r="L11" s="1905">
        <v>0</v>
      </c>
      <c r="M11" s="1892">
        <f t="shared" ref="M11" si="3">SUM(D11,G11,J11)</f>
        <v>13</v>
      </c>
      <c r="N11" s="1892">
        <f t="shared" ref="N11" si="4">SUM(E11,H11,K11)</f>
        <v>6</v>
      </c>
      <c r="O11" s="1892">
        <f t="shared" ref="O11" si="5">SUM(F11,I11,L11)</f>
        <v>19</v>
      </c>
      <c r="P11" s="1815" t="s">
        <v>284</v>
      </c>
      <c r="Q11" s="3311" t="s">
        <v>285</v>
      </c>
      <c r="R11" s="3302" t="s">
        <v>104</v>
      </c>
    </row>
    <row r="12" spans="1:18" s="98" customFormat="1" ht="24" customHeight="1" x14ac:dyDescent="0.2">
      <c r="A12" s="3352"/>
      <c r="B12" s="476" t="s">
        <v>282</v>
      </c>
      <c r="C12" s="1899" t="s">
        <v>438</v>
      </c>
      <c r="D12" s="1905">
        <v>0</v>
      </c>
      <c r="E12" s="1905">
        <v>0</v>
      </c>
      <c r="F12" s="1675">
        <v>0</v>
      </c>
      <c r="G12" s="1675">
        <v>6</v>
      </c>
      <c r="H12" s="1675">
        <v>4</v>
      </c>
      <c r="I12" s="1675">
        <v>10</v>
      </c>
      <c r="J12" s="1675">
        <v>0</v>
      </c>
      <c r="K12" s="1675">
        <v>0</v>
      </c>
      <c r="L12" s="1675">
        <v>0</v>
      </c>
      <c r="M12" s="1892">
        <f t="shared" si="1"/>
        <v>6</v>
      </c>
      <c r="N12" s="1892">
        <f t="shared" si="0"/>
        <v>4</v>
      </c>
      <c r="O12" s="1892">
        <f t="shared" si="0"/>
        <v>10</v>
      </c>
      <c r="P12" s="1815" t="s">
        <v>2052</v>
      </c>
      <c r="Q12" s="3311"/>
      <c r="R12" s="2785"/>
    </row>
    <row r="13" spans="1:18" s="98" customFormat="1" ht="24" customHeight="1" x14ac:dyDescent="0.2">
      <c r="A13" s="3352"/>
      <c r="B13" s="2816" t="s">
        <v>49</v>
      </c>
      <c r="C13" s="2816"/>
      <c r="D13" s="1675">
        <f>SUM(D11:D12)</f>
        <v>0</v>
      </c>
      <c r="E13" s="1675">
        <f t="shared" ref="E13:L13" si="6">SUM(E11:E12)</f>
        <v>0</v>
      </c>
      <c r="F13" s="1675">
        <f t="shared" si="6"/>
        <v>0</v>
      </c>
      <c r="G13" s="1675">
        <f t="shared" si="6"/>
        <v>19</v>
      </c>
      <c r="H13" s="1675">
        <f t="shared" si="6"/>
        <v>10</v>
      </c>
      <c r="I13" s="1675">
        <f t="shared" si="6"/>
        <v>29</v>
      </c>
      <c r="J13" s="1675">
        <f t="shared" si="6"/>
        <v>0</v>
      </c>
      <c r="K13" s="1675">
        <f t="shared" si="6"/>
        <v>0</v>
      </c>
      <c r="L13" s="1675">
        <f t="shared" si="6"/>
        <v>0</v>
      </c>
      <c r="M13" s="1892">
        <f t="shared" ref="M13" si="7">SUM(D13,G13,J13)</f>
        <v>19</v>
      </c>
      <c r="N13" s="1892">
        <f t="shared" ref="N13" si="8">SUM(E13,H13,K13)</f>
        <v>10</v>
      </c>
      <c r="O13" s="1892">
        <f t="shared" ref="O13" si="9">SUM(F13,I13,L13)</f>
        <v>29</v>
      </c>
      <c r="P13" s="3311" t="s">
        <v>139</v>
      </c>
      <c r="Q13" s="3311"/>
      <c r="R13" s="2785"/>
    </row>
    <row r="14" spans="1:18" s="98" customFormat="1" ht="30.75" customHeight="1" x14ac:dyDescent="0.2">
      <c r="A14" s="3352"/>
      <c r="B14" s="476" t="s">
        <v>286</v>
      </c>
      <c r="C14" s="476" t="s">
        <v>287</v>
      </c>
      <c r="D14" s="1675">
        <f t="shared" ref="D14:E14" si="10">SUM(D12:D13)</f>
        <v>0</v>
      </c>
      <c r="E14" s="1675">
        <f t="shared" si="10"/>
        <v>0</v>
      </c>
      <c r="F14" s="1675">
        <v>0</v>
      </c>
      <c r="G14" s="1675">
        <v>10</v>
      </c>
      <c r="H14" s="1675">
        <v>26</v>
      </c>
      <c r="I14" s="1675">
        <v>36</v>
      </c>
      <c r="J14" s="1675">
        <f t="shared" ref="J14:K14" si="11">SUM(J12:J13)</f>
        <v>0</v>
      </c>
      <c r="K14" s="1675">
        <f t="shared" si="11"/>
        <v>0</v>
      </c>
      <c r="L14" s="1675">
        <v>0</v>
      </c>
      <c r="M14" s="1892">
        <f t="shared" si="1"/>
        <v>10</v>
      </c>
      <c r="N14" s="1892">
        <f t="shared" si="0"/>
        <v>26</v>
      </c>
      <c r="O14" s="1892">
        <f t="shared" si="0"/>
        <v>36</v>
      </c>
      <c r="P14" s="1900" t="s">
        <v>288</v>
      </c>
      <c r="Q14" s="1900" t="s">
        <v>289</v>
      </c>
      <c r="R14" s="2785"/>
    </row>
    <row r="15" spans="1:18" s="98" customFormat="1" ht="19.5" customHeight="1" x14ac:dyDescent="0.2">
      <c r="A15" s="2823"/>
      <c r="B15" s="476" t="s">
        <v>2404</v>
      </c>
      <c r="C15" s="476" t="s">
        <v>539</v>
      </c>
      <c r="D15" s="1675">
        <f t="shared" ref="D15:E15" si="12">SUM(D13:D14)</f>
        <v>0</v>
      </c>
      <c r="E15" s="1675">
        <f t="shared" si="12"/>
        <v>0</v>
      </c>
      <c r="F15" s="1675">
        <v>0</v>
      </c>
      <c r="G15" s="1675">
        <v>4</v>
      </c>
      <c r="H15" s="1675">
        <v>4</v>
      </c>
      <c r="I15" s="1675">
        <v>8</v>
      </c>
      <c r="J15" s="1675">
        <f t="shared" ref="J15:K15" si="13">SUM(J13:J14)</f>
        <v>0</v>
      </c>
      <c r="K15" s="1675">
        <f t="shared" si="13"/>
        <v>0</v>
      </c>
      <c r="L15" s="1675">
        <v>0</v>
      </c>
      <c r="M15" s="1892">
        <f t="shared" si="1"/>
        <v>4</v>
      </c>
      <c r="N15" s="1892">
        <f t="shared" si="0"/>
        <v>4</v>
      </c>
      <c r="O15" s="1892">
        <f t="shared" si="0"/>
        <v>8</v>
      </c>
      <c r="P15" s="1900" t="s">
        <v>133</v>
      </c>
      <c r="Q15" s="1900" t="s">
        <v>2538</v>
      </c>
      <c r="R15" s="3303"/>
    </row>
    <row r="16" spans="1:18" s="98" customFormat="1" ht="25.5" customHeight="1" x14ac:dyDescent="0.2">
      <c r="A16" s="2761" t="s">
        <v>96</v>
      </c>
      <c r="B16" s="2761"/>
      <c r="C16" s="2761"/>
      <c r="D16" s="1675">
        <f>SUM(D13:D15)</f>
        <v>0</v>
      </c>
      <c r="E16" s="1675">
        <f t="shared" ref="E16:L16" si="14">SUM(E13:E15)</f>
        <v>0</v>
      </c>
      <c r="F16" s="1675">
        <f t="shared" si="14"/>
        <v>0</v>
      </c>
      <c r="G16" s="1675">
        <f t="shared" si="14"/>
        <v>33</v>
      </c>
      <c r="H16" s="1675">
        <f t="shared" si="14"/>
        <v>40</v>
      </c>
      <c r="I16" s="1675">
        <f t="shared" si="14"/>
        <v>73</v>
      </c>
      <c r="J16" s="1675">
        <f t="shared" si="14"/>
        <v>0</v>
      </c>
      <c r="K16" s="1675">
        <f t="shared" si="14"/>
        <v>0</v>
      </c>
      <c r="L16" s="1675">
        <f t="shared" si="14"/>
        <v>0</v>
      </c>
      <c r="M16" s="1892">
        <f t="shared" si="1"/>
        <v>33</v>
      </c>
      <c r="N16" s="1892">
        <f t="shared" si="0"/>
        <v>40</v>
      </c>
      <c r="O16" s="1892">
        <f t="shared" si="0"/>
        <v>73</v>
      </c>
      <c r="P16" s="3311" t="s">
        <v>136</v>
      </c>
      <c r="Q16" s="3311"/>
      <c r="R16" s="3311"/>
    </row>
    <row r="17" spans="1:18" s="98" customFormat="1" ht="25.5" customHeight="1" x14ac:dyDescent="0.2">
      <c r="A17" s="1461" t="s">
        <v>39</v>
      </c>
      <c r="B17" s="1819" t="s">
        <v>2405</v>
      </c>
      <c r="C17" s="1819" t="s">
        <v>2406</v>
      </c>
      <c r="D17" s="1675">
        <f>SUM(D14:D16)</f>
        <v>0</v>
      </c>
      <c r="E17" s="1675">
        <f t="shared" ref="E17:F17" si="15">SUM(E14:E16)</f>
        <v>0</v>
      </c>
      <c r="F17" s="1675">
        <f t="shared" si="15"/>
        <v>0</v>
      </c>
      <c r="G17" s="1675">
        <v>3</v>
      </c>
      <c r="H17" s="1675">
        <v>4</v>
      </c>
      <c r="I17" s="1675">
        <v>7</v>
      </c>
      <c r="J17" s="1675">
        <f t="shared" ref="J17:K17" si="16">SUM(J14:J16)</f>
        <v>0</v>
      </c>
      <c r="K17" s="1675">
        <f t="shared" si="16"/>
        <v>0</v>
      </c>
      <c r="L17" s="1675">
        <v>0</v>
      </c>
      <c r="M17" s="1892">
        <f t="shared" si="1"/>
        <v>3</v>
      </c>
      <c r="N17" s="1892">
        <f t="shared" si="0"/>
        <v>4</v>
      </c>
      <c r="O17" s="1892">
        <f t="shared" si="0"/>
        <v>7</v>
      </c>
      <c r="P17" s="1898" t="s">
        <v>2540</v>
      </c>
      <c r="Q17" s="1901" t="s">
        <v>2539</v>
      </c>
      <c r="R17" s="86" t="s">
        <v>129</v>
      </c>
    </row>
    <row r="18" spans="1:18" s="98" customFormat="1" ht="20.25" customHeight="1" x14ac:dyDescent="0.2">
      <c r="A18" s="2761" t="s">
        <v>46</v>
      </c>
      <c r="B18" s="2761" t="s">
        <v>62</v>
      </c>
      <c r="C18" s="476" t="s">
        <v>51</v>
      </c>
      <c r="D18" s="1675">
        <f>SUM(D14:D16)</f>
        <v>0</v>
      </c>
      <c r="E18" s="1675">
        <f>SUM(E14:E16)</f>
        <v>0</v>
      </c>
      <c r="F18" s="1675">
        <v>0</v>
      </c>
      <c r="G18" s="578"/>
      <c r="H18" s="578">
        <v>5</v>
      </c>
      <c r="I18" s="578">
        <v>5</v>
      </c>
      <c r="J18" s="1675">
        <f t="shared" ref="J18" si="17">SUM(J14:J16)</f>
        <v>0</v>
      </c>
      <c r="K18" s="1675">
        <f t="shared" ref="K18" si="18">SUM(K14:K16)</f>
        <v>0</v>
      </c>
      <c r="L18" s="1675">
        <v>0</v>
      </c>
      <c r="M18" s="1892">
        <f t="shared" si="1"/>
        <v>0</v>
      </c>
      <c r="N18" s="1892">
        <f t="shared" si="0"/>
        <v>5</v>
      </c>
      <c r="O18" s="1892">
        <f t="shared" si="0"/>
        <v>5</v>
      </c>
      <c r="P18" s="1902" t="s">
        <v>477</v>
      </c>
      <c r="Q18" s="3311" t="s">
        <v>143</v>
      </c>
      <c r="R18" s="3311" t="s">
        <v>131</v>
      </c>
    </row>
    <row r="19" spans="1:18" s="98" customFormat="1" ht="19.5" customHeight="1" x14ac:dyDescent="0.2">
      <c r="A19" s="2761"/>
      <c r="B19" s="2761"/>
      <c r="C19" s="476" t="s">
        <v>431</v>
      </c>
      <c r="D19" s="1675">
        <f>SUM(D15:D18)</f>
        <v>0</v>
      </c>
      <c r="E19" s="1675">
        <f>SUM(E15:E18)</f>
        <v>0</v>
      </c>
      <c r="F19" s="1675">
        <v>0</v>
      </c>
      <c r="G19" s="578">
        <v>3</v>
      </c>
      <c r="H19" s="578">
        <v>28</v>
      </c>
      <c r="I19" s="578">
        <v>31</v>
      </c>
      <c r="J19" s="578">
        <v>0</v>
      </c>
      <c r="K19" s="578">
        <v>8</v>
      </c>
      <c r="L19" s="578">
        <v>8</v>
      </c>
      <c r="M19" s="1892">
        <f t="shared" ref="M19:M20" si="19">SUM(D19,G19,J19)</f>
        <v>3</v>
      </c>
      <c r="N19" s="1892">
        <f t="shared" ref="N19:N20" si="20">SUM(E19,H19,K19)</f>
        <v>36</v>
      </c>
      <c r="O19" s="1892">
        <f t="shared" ref="O19:O20" si="21">SUM(F19,I19,L19)</f>
        <v>39</v>
      </c>
      <c r="P19" s="1902" t="s">
        <v>2053</v>
      </c>
      <c r="Q19" s="3311"/>
      <c r="R19" s="3311"/>
    </row>
    <row r="20" spans="1:18" s="98" customFormat="1" ht="19.5" customHeight="1" x14ac:dyDescent="0.2">
      <c r="A20" s="2761"/>
      <c r="B20" s="2816" t="s">
        <v>49</v>
      </c>
      <c r="C20" s="2816"/>
      <c r="D20" s="578">
        <f>SUM(D18:D19)</f>
        <v>0</v>
      </c>
      <c r="E20" s="578">
        <f t="shared" ref="E20:E21" si="22">SUM(E18:E19)</f>
        <v>0</v>
      </c>
      <c r="F20" s="578">
        <f t="shared" ref="F20" si="23">SUM(F18:F19)</f>
        <v>0</v>
      </c>
      <c r="G20" s="578">
        <f t="shared" ref="G20:L20" si="24">SUM(G18:G19)</f>
        <v>3</v>
      </c>
      <c r="H20" s="578">
        <f t="shared" si="24"/>
        <v>33</v>
      </c>
      <c r="I20" s="578">
        <f t="shared" si="24"/>
        <v>36</v>
      </c>
      <c r="J20" s="578">
        <f t="shared" si="24"/>
        <v>0</v>
      </c>
      <c r="K20" s="578">
        <f t="shared" si="24"/>
        <v>8</v>
      </c>
      <c r="L20" s="578">
        <f t="shared" si="24"/>
        <v>8</v>
      </c>
      <c r="M20" s="1892">
        <f t="shared" si="19"/>
        <v>3</v>
      </c>
      <c r="N20" s="1892">
        <f t="shared" si="20"/>
        <v>41</v>
      </c>
      <c r="O20" s="1892">
        <f t="shared" si="21"/>
        <v>44</v>
      </c>
      <c r="P20" s="3311" t="s">
        <v>139</v>
      </c>
      <c r="Q20" s="3311"/>
      <c r="R20" s="3311"/>
    </row>
    <row r="21" spans="1:18" s="98" customFormat="1" ht="19.5" customHeight="1" x14ac:dyDescent="0.2">
      <c r="A21" s="2761"/>
      <c r="B21" s="1819" t="s">
        <v>64</v>
      </c>
      <c r="C21" s="215"/>
      <c r="D21" s="578">
        <f>SUM(D19:D20)</f>
        <v>0</v>
      </c>
      <c r="E21" s="578">
        <f t="shared" si="22"/>
        <v>0</v>
      </c>
      <c r="F21" s="578">
        <v>0</v>
      </c>
      <c r="G21" s="578">
        <v>13</v>
      </c>
      <c r="H21" s="578">
        <v>12</v>
      </c>
      <c r="I21" s="578">
        <v>25</v>
      </c>
      <c r="J21" s="578">
        <v>2</v>
      </c>
      <c r="K21" s="578">
        <v>3</v>
      </c>
      <c r="L21" s="578">
        <v>5</v>
      </c>
      <c r="M21" s="1892">
        <f t="shared" si="1"/>
        <v>15</v>
      </c>
      <c r="N21" s="1892">
        <f t="shared" si="0"/>
        <v>15</v>
      </c>
      <c r="O21" s="1892">
        <f t="shared" si="0"/>
        <v>30</v>
      </c>
      <c r="P21" s="287"/>
      <c r="Q21" s="1815" t="s">
        <v>145</v>
      </c>
      <c r="R21" s="3311"/>
    </row>
    <row r="22" spans="1:18" s="98" customFormat="1" ht="19.5" customHeight="1" x14ac:dyDescent="0.2">
      <c r="A22" s="2761" t="s">
        <v>96</v>
      </c>
      <c r="B22" s="2761"/>
      <c r="C22" s="2761"/>
      <c r="D22" s="578">
        <f>SUM(D20:D21)</f>
        <v>0</v>
      </c>
      <c r="E22" s="578">
        <f t="shared" ref="E22" si="25">SUM(E20:E21)</f>
        <v>0</v>
      </c>
      <c r="F22" s="578">
        <f t="shared" ref="F22" si="26">SUM(F20:F21)</f>
        <v>0</v>
      </c>
      <c r="G22" s="578">
        <f t="shared" ref="G22:L22" si="27">SUM(G20:G21)</f>
        <v>16</v>
      </c>
      <c r="H22" s="578">
        <f t="shared" si="27"/>
        <v>45</v>
      </c>
      <c r="I22" s="578">
        <f t="shared" si="27"/>
        <v>61</v>
      </c>
      <c r="J22" s="578">
        <f t="shared" si="27"/>
        <v>2</v>
      </c>
      <c r="K22" s="578">
        <f t="shared" si="27"/>
        <v>11</v>
      </c>
      <c r="L22" s="578">
        <f t="shared" si="27"/>
        <v>13</v>
      </c>
      <c r="M22" s="1892">
        <f t="shared" si="1"/>
        <v>18</v>
      </c>
      <c r="N22" s="1892">
        <f t="shared" si="0"/>
        <v>56</v>
      </c>
      <c r="O22" s="1892">
        <f t="shared" si="0"/>
        <v>74</v>
      </c>
      <c r="P22" s="3311" t="s">
        <v>136</v>
      </c>
      <c r="Q22" s="3311"/>
      <c r="R22" s="3311"/>
    </row>
    <row r="23" spans="1:18" s="98" customFormat="1" ht="19.5" customHeight="1" x14ac:dyDescent="0.2">
      <c r="A23" s="2816" t="s">
        <v>41</v>
      </c>
      <c r="B23" s="1819" t="s">
        <v>74</v>
      </c>
      <c r="C23" s="215"/>
      <c r="D23" s="578">
        <v>18</v>
      </c>
      <c r="E23" s="578">
        <v>13</v>
      </c>
      <c r="F23" s="578">
        <v>31</v>
      </c>
      <c r="G23" s="578">
        <v>23</v>
      </c>
      <c r="H23" s="578">
        <v>24</v>
      </c>
      <c r="I23" s="578">
        <v>47</v>
      </c>
      <c r="J23" s="578">
        <v>11</v>
      </c>
      <c r="K23" s="578">
        <v>17</v>
      </c>
      <c r="L23" s="578">
        <v>28</v>
      </c>
      <c r="M23" s="1892">
        <f t="shared" si="1"/>
        <v>52</v>
      </c>
      <c r="N23" s="1892">
        <f t="shared" si="0"/>
        <v>54</v>
      </c>
      <c r="O23" s="1892">
        <f t="shared" si="0"/>
        <v>106</v>
      </c>
      <c r="P23" s="217"/>
      <c r="Q23" s="1815" t="s">
        <v>171</v>
      </c>
      <c r="R23" s="3311" t="s">
        <v>166</v>
      </c>
    </row>
    <row r="24" spans="1:18" s="98" customFormat="1" ht="19.5" customHeight="1" x14ac:dyDescent="0.2">
      <c r="A24" s="2816"/>
      <c r="B24" s="1819" t="s">
        <v>73</v>
      </c>
      <c r="C24" s="215"/>
      <c r="D24" s="578">
        <v>0</v>
      </c>
      <c r="E24" s="578">
        <v>0</v>
      </c>
      <c r="F24" s="578">
        <v>0</v>
      </c>
      <c r="G24" s="578">
        <v>22</v>
      </c>
      <c r="H24" s="578">
        <v>18</v>
      </c>
      <c r="I24" s="578">
        <v>40</v>
      </c>
      <c r="J24" s="578">
        <v>0</v>
      </c>
      <c r="K24" s="578">
        <v>0</v>
      </c>
      <c r="L24" s="578">
        <v>0</v>
      </c>
      <c r="M24" s="1892">
        <f t="shared" si="1"/>
        <v>22</v>
      </c>
      <c r="N24" s="1892">
        <f t="shared" si="0"/>
        <v>18</v>
      </c>
      <c r="O24" s="1892">
        <f t="shared" si="0"/>
        <v>40</v>
      </c>
      <c r="P24" s="217"/>
      <c r="Q24" s="1900" t="s">
        <v>170</v>
      </c>
      <c r="R24" s="3311"/>
    </row>
    <row r="25" spans="1:18" s="98" customFormat="1" ht="19.5" customHeight="1" x14ac:dyDescent="0.2">
      <c r="A25" s="2761" t="s">
        <v>96</v>
      </c>
      <c r="B25" s="2761"/>
      <c r="C25" s="2761"/>
      <c r="D25" s="578">
        <f>SUM(D23:D24)</f>
        <v>18</v>
      </c>
      <c r="E25" s="578">
        <f t="shared" ref="E25:L25" si="28">SUM(E23:E24)</f>
        <v>13</v>
      </c>
      <c r="F25" s="578">
        <f t="shared" si="28"/>
        <v>31</v>
      </c>
      <c r="G25" s="578">
        <f t="shared" si="28"/>
        <v>45</v>
      </c>
      <c r="H25" s="578">
        <f t="shared" si="28"/>
        <v>42</v>
      </c>
      <c r="I25" s="578">
        <f t="shared" si="28"/>
        <v>87</v>
      </c>
      <c r="J25" s="578">
        <f t="shared" si="28"/>
        <v>11</v>
      </c>
      <c r="K25" s="578">
        <f t="shared" si="28"/>
        <v>17</v>
      </c>
      <c r="L25" s="578">
        <f t="shared" si="28"/>
        <v>28</v>
      </c>
      <c r="M25" s="1892">
        <f t="shared" si="1"/>
        <v>74</v>
      </c>
      <c r="N25" s="1892">
        <f t="shared" si="0"/>
        <v>72</v>
      </c>
      <c r="O25" s="1892">
        <f t="shared" si="0"/>
        <v>146</v>
      </c>
      <c r="P25" s="3311" t="s">
        <v>136</v>
      </c>
      <c r="Q25" s="3311"/>
      <c r="R25" s="3311"/>
    </row>
    <row r="26" spans="1:18" s="98" customFormat="1" ht="19.5" customHeight="1" x14ac:dyDescent="0.2">
      <c r="A26" s="2761" t="s">
        <v>277</v>
      </c>
      <c r="B26" s="2761" t="s">
        <v>75</v>
      </c>
      <c r="C26" s="1819" t="s">
        <v>75</v>
      </c>
      <c r="D26" s="578">
        <v>0</v>
      </c>
      <c r="E26" s="578">
        <v>0</v>
      </c>
      <c r="F26" s="578">
        <v>0</v>
      </c>
      <c r="G26" s="578">
        <v>9</v>
      </c>
      <c r="H26" s="578">
        <v>13</v>
      </c>
      <c r="I26" s="578">
        <v>22</v>
      </c>
      <c r="J26" s="578">
        <v>4</v>
      </c>
      <c r="K26" s="578">
        <v>7</v>
      </c>
      <c r="L26" s="578">
        <v>11</v>
      </c>
      <c r="M26" s="1892">
        <f t="shared" si="1"/>
        <v>13</v>
      </c>
      <c r="N26" s="1892">
        <f t="shared" si="0"/>
        <v>20</v>
      </c>
      <c r="O26" s="1892">
        <f t="shared" si="0"/>
        <v>33</v>
      </c>
      <c r="P26" s="1815" t="s">
        <v>151</v>
      </c>
      <c r="Q26" s="3311" t="s">
        <v>151</v>
      </c>
      <c r="R26" s="3311" t="s">
        <v>253</v>
      </c>
    </row>
    <row r="27" spans="1:18" s="98" customFormat="1" ht="19.5" customHeight="1" x14ac:dyDescent="0.2">
      <c r="A27" s="2761"/>
      <c r="B27" s="2761"/>
      <c r="C27" s="1819" t="s">
        <v>76</v>
      </c>
      <c r="D27" s="1148">
        <v>0</v>
      </c>
      <c r="E27" s="1148">
        <v>0</v>
      </c>
      <c r="F27" s="1148">
        <v>0</v>
      </c>
      <c r="G27" s="1148">
        <v>11</v>
      </c>
      <c r="H27" s="1148">
        <v>17</v>
      </c>
      <c r="I27" s="1148">
        <v>28</v>
      </c>
      <c r="J27" s="1148">
        <v>5</v>
      </c>
      <c r="K27" s="1148">
        <v>8</v>
      </c>
      <c r="L27" s="1148">
        <v>13</v>
      </c>
      <c r="M27" s="34">
        <f t="shared" si="1"/>
        <v>16</v>
      </c>
      <c r="N27" s="34">
        <f t="shared" si="0"/>
        <v>25</v>
      </c>
      <c r="O27" s="34">
        <f t="shared" si="0"/>
        <v>41</v>
      </c>
      <c r="P27" s="1815" t="s">
        <v>165</v>
      </c>
      <c r="Q27" s="3311"/>
      <c r="R27" s="3311"/>
    </row>
    <row r="28" spans="1:18" s="98" customFormat="1" ht="19.5" customHeight="1" thickBot="1" x14ac:dyDescent="0.25">
      <c r="A28" s="2770"/>
      <c r="B28" s="2770" t="s">
        <v>49</v>
      </c>
      <c r="C28" s="2770"/>
      <c r="D28" s="1677">
        <f>SUM(D26:D27)</f>
        <v>0</v>
      </c>
      <c r="E28" s="1677">
        <f t="shared" ref="E28:L28" si="29">SUM(E26:E27)</f>
        <v>0</v>
      </c>
      <c r="F28" s="1677">
        <f t="shared" si="29"/>
        <v>0</v>
      </c>
      <c r="G28" s="1677">
        <f t="shared" si="29"/>
        <v>20</v>
      </c>
      <c r="H28" s="1677">
        <f t="shared" si="29"/>
        <v>30</v>
      </c>
      <c r="I28" s="1677">
        <f t="shared" si="29"/>
        <v>50</v>
      </c>
      <c r="J28" s="1677">
        <f t="shared" si="29"/>
        <v>9</v>
      </c>
      <c r="K28" s="1677">
        <f t="shared" si="29"/>
        <v>15</v>
      </c>
      <c r="L28" s="1677">
        <f t="shared" si="29"/>
        <v>24</v>
      </c>
      <c r="M28" s="1782">
        <f>SUM(D28,G28,J28)</f>
        <v>29</v>
      </c>
      <c r="N28" s="1782">
        <f t="shared" si="0"/>
        <v>45</v>
      </c>
      <c r="O28" s="1782">
        <f t="shared" si="0"/>
        <v>74</v>
      </c>
      <c r="P28" s="3360" t="s">
        <v>139</v>
      </c>
      <c r="Q28" s="3360"/>
      <c r="R28" s="3360"/>
    </row>
    <row r="29" spans="1:18" s="98" customFormat="1" ht="23.25" customHeight="1" thickTop="1" x14ac:dyDescent="0.2">
      <c r="A29" s="29"/>
      <c r="B29" s="22"/>
      <c r="C29" s="22"/>
      <c r="D29" s="36"/>
      <c r="E29" s="36"/>
      <c r="F29" s="36"/>
      <c r="G29" s="36"/>
      <c r="H29" s="36"/>
      <c r="I29" s="36"/>
      <c r="J29" s="36"/>
      <c r="K29" s="36"/>
      <c r="L29" s="36"/>
      <c r="M29" s="34"/>
      <c r="N29" s="34"/>
      <c r="O29" s="34"/>
      <c r="P29" s="96"/>
      <c r="Q29" s="96"/>
      <c r="R29" s="79"/>
    </row>
    <row r="30" spans="1:18" s="98" customFormat="1" ht="23.25" customHeight="1" x14ac:dyDescent="0.2">
      <c r="A30" s="29"/>
      <c r="B30" s="2224"/>
      <c r="C30" s="2224"/>
      <c r="D30" s="2225"/>
      <c r="E30" s="2225"/>
      <c r="F30" s="2225"/>
      <c r="G30" s="2225"/>
      <c r="H30" s="2225"/>
      <c r="I30" s="2225"/>
      <c r="J30" s="2225"/>
      <c r="K30" s="2225"/>
      <c r="L30" s="2225"/>
      <c r="M30" s="34"/>
      <c r="N30" s="34"/>
      <c r="O30" s="34"/>
      <c r="P30" s="2223"/>
      <c r="Q30" s="2223"/>
      <c r="R30" s="79"/>
    </row>
    <row r="31" spans="1:18" s="98" customFormat="1" ht="23.25" customHeight="1" x14ac:dyDescent="0.2">
      <c r="A31" s="29"/>
      <c r="B31" s="2224"/>
      <c r="C31" s="2224"/>
      <c r="D31" s="2225"/>
      <c r="E31" s="2225"/>
      <c r="F31" s="2225"/>
      <c r="G31" s="2225"/>
      <c r="H31" s="2225"/>
      <c r="I31" s="2225"/>
      <c r="J31" s="2225"/>
      <c r="K31" s="2225"/>
      <c r="L31" s="2225"/>
      <c r="M31" s="34"/>
      <c r="N31" s="34"/>
      <c r="O31" s="34"/>
      <c r="P31" s="2223"/>
      <c r="Q31" s="2223"/>
      <c r="R31" s="79"/>
    </row>
    <row r="32" spans="1:18" s="99" customFormat="1" ht="26.25" customHeight="1" thickBot="1" x14ac:dyDescent="0.3">
      <c r="A32" s="3319" t="s">
        <v>2917</v>
      </c>
      <c r="B32" s="3319"/>
      <c r="C32" s="119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118"/>
      <c r="O32" s="118"/>
      <c r="P32" s="3131" t="s">
        <v>2918</v>
      </c>
      <c r="Q32" s="3131"/>
      <c r="R32" s="3131"/>
    </row>
    <row r="33" spans="1:18" ht="21" customHeight="1" thickTop="1" x14ac:dyDescent="0.2">
      <c r="A33" s="2898" t="s">
        <v>47</v>
      </c>
      <c r="B33" s="2898" t="s">
        <v>90</v>
      </c>
      <c r="C33" s="2898" t="s">
        <v>48</v>
      </c>
      <c r="D33" s="2898" t="s">
        <v>36</v>
      </c>
      <c r="E33" s="2898"/>
      <c r="F33" s="2898"/>
      <c r="G33" s="2898" t="s">
        <v>2</v>
      </c>
      <c r="H33" s="2898"/>
      <c r="I33" s="2898"/>
      <c r="J33" s="2898" t="s">
        <v>3</v>
      </c>
      <c r="K33" s="2898"/>
      <c r="L33" s="2898"/>
      <c r="M33" s="2898" t="s">
        <v>29</v>
      </c>
      <c r="N33" s="2898"/>
      <c r="O33" s="2898"/>
      <c r="P33" s="2740" t="s">
        <v>103</v>
      </c>
      <c r="Q33" s="2740" t="s">
        <v>132</v>
      </c>
      <c r="R33" s="2740" t="s">
        <v>102</v>
      </c>
    </row>
    <row r="34" spans="1:18" s="98" customFormat="1" ht="21" customHeight="1" x14ac:dyDescent="0.2">
      <c r="A34" s="2762"/>
      <c r="B34" s="2762"/>
      <c r="C34" s="2762"/>
      <c r="D34" s="3160" t="s">
        <v>98</v>
      </c>
      <c r="E34" s="3160"/>
      <c r="F34" s="3160"/>
      <c r="G34" s="2814" t="s">
        <v>99</v>
      </c>
      <c r="H34" s="2814"/>
      <c r="I34" s="2814"/>
      <c r="J34" s="3160" t="s">
        <v>100</v>
      </c>
      <c r="K34" s="3160"/>
      <c r="L34" s="3160"/>
      <c r="M34" s="2814" t="s">
        <v>101</v>
      </c>
      <c r="N34" s="2814"/>
      <c r="O34" s="2814"/>
      <c r="P34" s="2741"/>
      <c r="Q34" s="2741"/>
      <c r="R34" s="2741"/>
    </row>
    <row r="35" spans="1:18" s="98" customFormat="1" ht="21" customHeight="1" x14ac:dyDescent="0.2">
      <c r="A35" s="2762"/>
      <c r="B35" s="2762"/>
      <c r="C35" s="2762"/>
      <c r="D35" s="22" t="s">
        <v>187</v>
      </c>
      <c r="E35" s="22" t="s">
        <v>211</v>
      </c>
      <c r="F35" s="22" t="s">
        <v>204</v>
      </c>
      <c r="G35" s="22" t="s">
        <v>187</v>
      </c>
      <c r="H35" s="22" t="s">
        <v>211</v>
      </c>
      <c r="I35" s="22" t="s">
        <v>204</v>
      </c>
      <c r="J35" s="22" t="s">
        <v>187</v>
      </c>
      <c r="K35" s="22" t="s">
        <v>211</v>
      </c>
      <c r="L35" s="22" t="s">
        <v>204</v>
      </c>
      <c r="M35" s="22" t="s">
        <v>187</v>
      </c>
      <c r="N35" s="22" t="s">
        <v>211</v>
      </c>
      <c r="O35" s="22" t="s">
        <v>204</v>
      </c>
      <c r="P35" s="2741"/>
      <c r="Q35" s="2741"/>
      <c r="R35" s="2741"/>
    </row>
    <row r="36" spans="1:18" s="98" customFormat="1" ht="21" customHeight="1" thickBot="1" x14ac:dyDescent="0.25">
      <c r="A36" s="2899"/>
      <c r="B36" s="2899"/>
      <c r="C36" s="2899"/>
      <c r="D36" s="23" t="s">
        <v>188</v>
      </c>
      <c r="E36" s="23" t="s">
        <v>189</v>
      </c>
      <c r="F36" s="23" t="s">
        <v>190</v>
      </c>
      <c r="G36" s="23" t="s">
        <v>188</v>
      </c>
      <c r="H36" s="23" t="s">
        <v>189</v>
      </c>
      <c r="I36" s="23" t="s">
        <v>190</v>
      </c>
      <c r="J36" s="23" t="s">
        <v>188</v>
      </c>
      <c r="K36" s="23" t="s">
        <v>189</v>
      </c>
      <c r="L36" s="23" t="s">
        <v>190</v>
      </c>
      <c r="M36" s="23" t="s">
        <v>188</v>
      </c>
      <c r="N36" s="23" t="s">
        <v>189</v>
      </c>
      <c r="O36" s="23" t="s">
        <v>190</v>
      </c>
      <c r="P36" s="2742"/>
      <c r="Q36" s="2742"/>
      <c r="R36" s="2742"/>
    </row>
    <row r="37" spans="1:18" s="98" customFormat="1" ht="23.25" customHeight="1" x14ac:dyDescent="0.2">
      <c r="A37" s="3197" t="s">
        <v>277</v>
      </c>
      <c r="B37" s="188" t="s">
        <v>77</v>
      </c>
      <c r="C37" s="180" t="s">
        <v>429</v>
      </c>
      <c r="D37" s="1903">
        <v>0</v>
      </c>
      <c r="E37" s="1903">
        <v>0</v>
      </c>
      <c r="F37" s="1903">
        <v>0</v>
      </c>
      <c r="G37" s="1903">
        <v>6</v>
      </c>
      <c r="H37" s="1903">
        <v>20</v>
      </c>
      <c r="I37" s="1903">
        <v>26</v>
      </c>
      <c r="J37" s="1903">
        <v>0</v>
      </c>
      <c r="K37" s="1903">
        <v>0</v>
      </c>
      <c r="L37" s="1903">
        <v>0</v>
      </c>
      <c r="M37" s="1781">
        <f>SUM(D37,G37,J37)</f>
        <v>6</v>
      </c>
      <c r="N37" s="1781">
        <f>SUM(E37,H37,K37)</f>
        <v>20</v>
      </c>
      <c r="O37" s="1781">
        <f>SUM(M37:N37)</f>
        <v>26</v>
      </c>
      <c r="P37" s="1787" t="s">
        <v>318</v>
      </c>
      <c r="Q37" s="1787" t="s">
        <v>158</v>
      </c>
      <c r="R37" s="3361" t="s">
        <v>253</v>
      </c>
    </row>
    <row r="38" spans="1:18" s="98" customFormat="1" ht="23.25" customHeight="1" x14ac:dyDescent="0.2">
      <c r="A38" s="2761"/>
      <c r="B38" s="2761" t="s">
        <v>78</v>
      </c>
      <c r="C38" s="1819" t="s">
        <v>79</v>
      </c>
      <c r="D38" s="578">
        <v>0</v>
      </c>
      <c r="E38" s="578">
        <v>0</v>
      </c>
      <c r="F38" s="578">
        <v>0</v>
      </c>
      <c r="G38" s="578">
        <v>7</v>
      </c>
      <c r="H38" s="578">
        <v>7</v>
      </c>
      <c r="I38" s="578">
        <v>14</v>
      </c>
      <c r="J38" s="578">
        <v>6</v>
      </c>
      <c r="K38" s="578">
        <v>6</v>
      </c>
      <c r="L38" s="578">
        <v>12</v>
      </c>
      <c r="M38" s="578">
        <f>SUM(D38,G38,J38)</f>
        <v>13</v>
      </c>
      <c r="N38" s="578">
        <f t="shared" ref="N38:O46" si="30">SUM(E38,H38,K38)</f>
        <v>13</v>
      </c>
      <c r="O38" s="578">
        <f t="shared" si="30"/>
        <v>26</v>
      </c>
      <c r="P38" s="1815" t="s">
        <v>159</v>
      </c>
      <c r="Q38" s="3311" t="s">
        <v>154</v>
      </c>
      <c r="R38" s="3311"/>
    </row>
    <row r="39" spans="1:18" s="98" customFormat="1" ht="23.25" customHeight="1" x14ac:dyDescent="0.2">
      <c r="A39" s="2761"/>
      <c r="B39" s="2761"/>
      <c r="C39" s="1819" t="s">
        <v>81</v>
      </c>
      <c r="D39" s="578">
        <v>0</v>
      </c>
      <c r="E39" s="578">
        <v>0</v>
      </c>
      <c r="F39" s="578">
        <v>0</v>
      </c>
      <c r="G39" s="578">
        <v>7</v>
      </c>
      <c r="H39" s="578">
        <v>4</v>
      </c>
      <c r="I39" s="578">
        <v>11</v>
      </c>
      <c r="J39" s="578">
        <v>5</v>
      </c>
      <c r="K39" s="578">
        <v>0</v>
      </c>
      <c r="L39" s="578">
        <v>5</v>
      </c>
      <c r="M39" s="578">
        <f t="shared" ref="M39:M46" si="31">SUM(D39,G39,J39)</f>
        <v>12</v>
      </c>
      <c r="N39" s="578">
        <f t="shared" si="30"/>
        <v>4</v>
      </c>
      <c r="O39" s="578">
        <f t="shared" si="30"/>
        <v>16</v>
      </c>
      <c r="P39" s="1815" t="s">
        <v>290</v>
      </c>
      <c r="Q39" s="3311"/>
      <c r="R39" s="3311"/>
    </row>
    <row r="40" spans="1:18" s="98" customFormat="1" ht="23.25" customHeight="1" x14ac:dyDescent="0.2">
      <c r="A40" s="2761"/>
      <c r="B40" s="2761"/>
      <c r="C40" s="1819" t="s">
        <v>80</v>
      </c>
      <c r="D40" s="578">
        <v>0</v>
      </c>
      <c r="E40" s="578">
        <v>0</v>
      </c>
      <c r="F40" s="578">
        <v>0</v>
      </c>
      <c r="G40" s="578">
        <v>5</v>
      </c>
      <c r="H40" s="578">
        <v>4</v>
      </c>
      <c r="I40" s="578">
        <v>9</v>
      </c>
      <c r="J40" s="578">
        <v>9</v>
      </c>
      <c r="K40" s="578">
        <v>2</v>
      </c>
      <c r="L40" s="578">
        <v>11</v>
      </c>
      <c r="M40" s="578">
        <f t="shared" si="31"/>
        <v>14</v>
      </c>
      <c r="N40" s="578">
        <f t="shared" si="30"/>
        <v>6</v>
      </c>
      <c r="O40" s="578">
        <f t="shared" si="30"/>
        <v>20</v>
      </c>
      <c r="P40" s="1815" t="s">
        <v>160</v>
      </c>
      <c r="Q40" s="3311"/>
      <c r="R40" s="3311"/>
    </row>
    <row r="41" spans="1:18" s="98" customFormat="1" ht="23.25" customHeight="1" x14ac:dyDescent="0.2">
      <c r="A41" s="2761"/>
      <c r="B41" s="2761" t="s">
        <v>49</v>
      </c>
      <c r="C41" s="2761"/>
      <c r="D41" s="578">
        <f>SUM(D38:D40)</f>
        <v>0</v>
      </c>
      <c r="E41" s="578">
        <f t="shared" ref="E41:L41" si="32">SUM(E38:E40)</f>
        <v>0</v>
      </c>
      <c r="F41" s="578">
        <f t="shared" si="32"/>
        <v>0</v>
      </c>
      <c r="G41" s="578">
        <f t="shared" si="32"/>
        <v>19</v>
      </c>
      <c r="H41" s="578">
        <f t="shared" si="32"/>
        <v>15</v>
      </c>
      <c r="I41" s="578">
        <f t="shared" si="32"/>
        <v>34</v>
      </c>
      <c r="J41" s="578">
        <f t="shared" si="32"/>
        <v>20</v>
      </c>
      <c r="K41" s="578">
        <f t="shared" si="32"/>
        <v>8</v>
      </c>
      <c r="L41" s="578">
        <f t="shared" si="32"/>
        <v>28</v>
      </c>
      <c r="M41" s="578">
        <f t="shared" si="31"/>
        <v>39</v>
      </c>
      <c r="N41" s="578">
        <f t="shared" si="30"/>
        <v>23</v>
      </c>
      <c r="O41" s="578">
        <f t="shared" si="30"/>
        <v>62</v>
      </c>
      <c r="P41" s="3311" t="s">
        <v>139</v>
      </c>
      <c r="Q41" s="3311"/>
      <c r="R41" s="3311"/>
    </row>
    <row r="42" spans="1:18" s="98" customFormat="1" ht="30" customHeight="1" x14ac:dyDescent="0.2">
      <c r="A42" s="2761"/>
      <c r="B42" s="215" t="s">
        <v>82</v>
      </c>
      <c r="C42" s="215" t="s">
        <v>84</v>
      </c>
      <c r="D42" s="578">
        <f t="shared" ref="D42:E42" si="33">SUM(D39:D41)</f>
        <v>0</v>
      </c>
      <c r="E42" s="578">
        <f t="shared" si="33"/>
        <v>0</v>
      </c>
      <c r="F42" s="578">
        <v>0</v>
      </c>
      <c r="G42" s="578">
        <v>16</v>
      </c>
      <c r="H42" s="578">
        <v>14</v>
      </c>
      <c r="I42" s="578">
        <v>30</v>
      </c>
      <c r="J42" s="578">
        <v>9</v>
      </c>
      <c r="K42" s="578">
        <v>14</v>
      </c>
      <c r="L42" s="578">
        <v>23</v>
      </c>
      <c r="M42" s="578">
        <f t="shared" si="31"/>
        <v>25</v>
      </c>
      <c r="N42" s="578">
        <f t="shared" si="30"/>
        <v>28</v>
      </c>
      <c r="O42" s="578">
        <f t="shared" si="30"/>
        <v>53</v>
      </c>
      <c r="P42" s="1815" t="s">
        <v>161</v>
      </c>
      <c r="Q42" s="217" t="s">
        <v>155</v>
      </c>
      <c r="R42" s="3311"/>
    </row>
    <row r="43" spans="1:18" s="98" customFormat="1" ht="33" customHeight="1" x14ac:dyDescent="0.2">
      <c r="A43" s="2761"/>
      <c r="B43" s="2816" t="s">
        <v>86</v>
      </c>
      <c r="C43" s="214" t="s">
        <v>85</v>
      </c>
      <c r="D43" s="578">
        <f t="shared" ref="D43:E43" si="34">SUM(D40:D42)</f>
        <v>0</v>
      </c>
      <c r="E43" s="578">
        <f t="shared" si="34"/>
        <v>0</v>
      </c>
      <c r="F43" s="578">
        <v>0</v>
      </c>
      <c r="G43" s="578">
        <v>4</v>
      </c>
      <c r="H43" s="578">
        <v>13</v>
      </c>
      <c r="I43" s="578">
        <v>17</v>
      </c>
      <c r="J43" s="578">
        <v>0</v>
      </c>
      <c r="K43" s="578">
        <v>0</v>
      </c>
      <c r="L43" s="578">
        <v>0</v>
      </c>
      <c r="M43" s="578">
        <f t="shared" si="31"/>
        <v>4</v>
      </c>
      <c r="N43" s="578">
        <f t="shared" si="30"/>
        <v>13</v>
      </c>
      <c r="O43" s="578">
        <f t="shared" si="30"/>
        <v>17</v>
      </c>
      <c r="P43" s="1815" t="s">
        <v>163</v>
      </c>
      <c r="Q43" s="3311" t="s">
        <v>162</v>
      </c>
      <c r="R43" s="3311"/>
    </row>
    <row r="44" spans="1:18" s="98" customFormat="1" ht="23.25" customHeight="1" x14ac:dyDescent="0.2">
      <c r="A44" s="2761"/>
      <c r="B44" s="2816"/>
      <c r="C44" s="215" t="s">
        <v>293</v>
      </c>
      <c r="D44" s="578">
        <f t="shared" ref="D44:E44" si="35">SUM(D41:D43)</f>
        <v>0</v>
      </c>
      <c r="E44" s="578">
        <f t="shared" si="35"/>
        <v>0</v>
      </c>
      <c r="F44" s="578">
        <v>0</v>
      </c>
      <c r="G44" s="578">
        <v>7</v>
      </c>
      <c r="H44" s="578">
        <v>12</v>
      </c>
      <c r="I44" s="578">
        <v>19</v>
      </c>
      <c r="J44" s="578">
        <v>0</v>
      </c>
      <c r="K44" s="578">
        <v>0</v>
      </c>
      <c r="L44" s="578">
        <v>0</v>
      </c>
      <c r="M44" s="578">
        <f t="shared" si="31"/>
        <v>7</v>
      </c>
      <c r="N44" s="578">
        <f t="shared" si="30"/>
        <v>12</v>
      </c>
      <c r="O44" s="578">
        <f t="shared" si="30"/>
        <v>19</v>
      </c>
      <c r="P44" s="1815" t="s">
        <v>294</v>
      </c>
      <c r="Q44" s="3311"/>
      <c r="R44" s="3311"/>
    </row>
    <row r="45" spans="1:18" s="98" customFormat="1" ht="23.25" customHeight="1" x14ac:dyDescent="0.2">
      <c r="A45" s="2761"/>
      <c r="B45" s="2761" t="s">
        <v>49</v>
      </c>
      <c r="C45" s="2761"/>
      <c r="D45" s="578">
        <f>SUM(D43:D44)</f>
        <v>0</v>
      </c>
      <c r="E45" s="578">
        <f t="shared" ref="E45:L46" si="36">SUM(E43:E44)</f>
        <v>0</v>
      </c>
      <c r="F45" s="578">
        <f t="shared" si="36"/>
        <v>0</v>
      </c>
      <c r="G45" s="578">
        <f t="shared" si="36"/>
        <v>11</v>
      </c>
      <c r="H45" s="578">
        <f t="shared" si="36"/>
        <v>25</v>
      </c>
      <c r="I45" s="578">
        <f t="shared" si="36"/>
        <v>36</v>
      </c>
      <c r="J45" s="578">
        <f t="shared" si="36"/>
        <v>0</v>
      </c>
      <c r="K45" s="578">
        <f t="shared" si="36"/>
        <v>0</v>
      </c>
      <c r="L45" s="578">
        <f t="shared" si="36"/>
        <v>0</v>
      </c>
      <c r="M45" s="578">
        <f t="shared" si="31"/>
        <v>11</v>
      </c>
      <c r="N45" s="578">
        <f t="shared" si="30"/>
        <v>25</v>
      </c>
      <c r="O45" s="578">
        <f t="shared" si="30"/>
        <v>36</v>
      </c>
      <c r="P45" s="3311" t="s">
        <v>139</v>
      </c>
      <c r="Q45" s="3311"/>
      <c r="R45" s="3311"/>
    </row>
    <row r="46" spans="1:18" s="98" customFormat="1" ht="32.25" customHeight="1" x14ac:dyDescent="0.2">
      <c r="A46" s="2761"/>
      <c r="B46" s="214" t="s">
        <v>295</v>
      </c>
      <c r="C46" s="215"/>
      <c r="D46" s="578">
        <f>SUM(D44:D45)</f>
        <v>0</v>
      </c>
      <c r="E46" s="578">
        <f t="shared" si="36"/>
        <v>0</v>
      </c>
      <c r="F46" s="578">
        <v>0</v>
      </c>
      <c r="G46" s="578">
        <v>7</v>
      </c>
      <c r="H46" s="578">
        <v>6</v>
      </c>
      <c r="I46" s="578">
        <v>13</v>
      </c>
      <c r="J46" s="578">
        <v>0</v>
      </c>
      <c r="K46" s="578">
        <v>0</v>
      </c>
      <c r="L46" s="578">
        <v>0</v>
      </c>
      <c r="M46" s="578">
        <f t="shared" si="31"/>
        <v>7</v>
      </c>
      <c r="N46" s="578">
        <f t="shared" si="30"/>
        <v>6</v>
      </c>
      <c r="O46" s="578">
        <f t="shared" si="30"/>
        <v>13</v>
      </c>
      <c r="P46" s="217"/>
      <c r="Q46" s="1815" t="s">
        <v>296</v>
      </c>
      <c r="R46" s="3311"/>
    </row>
    <row r="47" spans="1:18" s="98" customFormat="1" ht="24" customHeight="1" x14ac:dyDescent="0.2">
      <c r="A47" s="2761" t="s">
        <v>96</v>
      </c>
      <c r="B47" s="2761"/>
      <c r="C47" s="2761"/>
      <c r="D47" s="578">
        <f>SUM(D28,D37,D41,D42,D45,D46)</f>
        <v>0</v>
      </c>
      <c r="E47" s="578">
        <f t="shared" ref="E47:O47" si="37">SUM(E28,E37,E41,E42,E45,E46)</f>
        <v>0</v>
      </c>
      <c r="F47" s="578">
        <f t="shared" si="37"/>
        <v>0</v>
      </c>
      <c r="G47" s="578">
        <f t="shared" si="37"/>
        <v>79</v>
      </c>
      <c r="H47" s="578">
        <f t="shared" si="37"/>
        <v>110</v>
      </c>
      <c r="I47" s="578">
        <f t="shared" si="37"/>
        <v>189</v>
      </c>
      <c r="J47" s="578">
        <f t="shared" si="37"/>
        <v>38</v>
      </c>
      <c r="K47" s="578">
        <f t="shared" si="37"/>
        <v>37</v>
      </c>
      <c r="L47" s="578">
        <f t="shared" si="37"/>
        <v>75</v>
      </c>
      <c r="M47" s="578">
        <f t="shared" si="37"/>
        <v>117</v>
      </c>
      <c r="N47" s="578">
        <f t="shared" si="37"/>
        <v>147</v>
      </c>
      <c r="O47" s="578">
        <f t="shared" si="37"/>
        <v>264</v>
      </c>
      <c r="P47" s="3311" t="s">
        <v>136</v>
      </c>
      <c r="Q47" s="3311"/>
      <c r="R47" s="3311"/>
    </row>
    <row r="48" spans="1:18" s="98" customFormat="1" ht="23.25" customHeight="1" x14ac:dyDescent="0.2">
      <c r="A48" s="2923" t="s">
        <v>42</v>
      </c>
      <c r="B48" s="2760" t="s">
        <v>75</v>
      </c>
      <c r="C48" s="1819" t="s">
        <v>1543</v>
      </c>
      <c r="D48" s="578">
        <f t="shared" ref="D48:E48" si="38">SUM(D29,D38,D42,D43,D46,D47)</f>
        <v>0</v>
      </c>
      <c r="E48" s="578">
        <f t="shared" si="38"/>
        <v>0</v>
      </c>
      <c r="F48" s="578">
        <v>0</v>
      </c>
      <c r="G48" s="578">
        <v>6</v>
      </c>
      <c r="H48" s="578">
        <v>3</v>
      </c>
      <c r="I48" s="578">
        <v>9</v>
      </c>
      <c r="J48" s="578">
        <v>0</v>
      </c>
      <c r="K48" s="578">
        <v>0</v>
      </c>
      <c r="L48" s="578">
        <v>0</v>
      </c>
      <c r="M48" s="578">
        <f t="shared" ref="M48:O51" si="39">SUM(D48,G48,J48)</f>
        <v>6</v>
      </c>
      <c r="N48" s="578">
        <f t="shared" si="39"/>
        <v>3</v>
      </c>
      <c r="O48" s="578">
        <f t="shared" si="39"/>
        <v>9</v>
      </c>
      <c r="P48" s="1900" t="s">
        <v>1544</v>
      </c>
      <c r="Q48" s="3348" t="s">
        <v>151</v>
      </c>
      <c r="R48" s="3302" t="s">
        <v>218</v>
      </c>
    </row>
    <row r="49" spans="1:18" s="98" customFormat="1" ht="23.25" customHeight="1" x14ac:dyDescent="0.2">
      <c r="A49" s="2859"/>
      <c r="B49" s="2763"/>
      <c r="C49" s="1819" t="s">
        <v>1525</v>
      </c>
      <c r="D49" s="578">
        <f t="shared" ref="D49:E49" si="40">SUM(D32,D39,D43,D44,D47,D48)</f>
        <v>0</v>
      </c>
      <c r="E49" s="578">
        <f t="shared" si="40"/>
        <v>0</v>
      </c>
      <c r="F49" s="578">
        <v>0</v>
      </c>
      <c r="G49" s="578">
        <v>3</v>
      </c>
      <c r="H49" s="578">
        <v>7</v>
      </c>
      <c r="I49" s="578">
        <v>10</v>
      </c>
      <c r="J49" s="578">
        <v>0</v>
      </c>
      <c r="K49" s="578">
        <v>0</v>
      </c>
      <c r="L49" s="578">
        <v>0</v>
      </c>
      <c r="M49" s="578">
        <f t="shared" si="39"/>
        <v>3</v>
      </c>
      <c r="N49" s="578">
        <f t="shared" si="39"/>
        <v>7</v>
      </c>
      <c r="O49" s="578">
        <f t="shared" si="39"/>
        <v>10</v>
      </c>
      <c r="P49" s="1900" t="s">
        <v>623</v>
      </c>
      <c r="Q49" s="3350"/>
      <c r="R49" s="2785"/>
    </row>
    <row r="50" spans="1:18" s="98" customFormat="1" ht="23.25" customHeight="1" x14ac:dyDescent="0.2">
      <c r="A50" s="2859"/>
      <c r="B50" s="2761" t="s">
        <v>49</v>
      </c>
      <c r="C50" s="2761"/>
      <c r="D50" s="578">
        <f t="shared" ref="D50:E50" si="41">SUM(D33,D40,D44,D45,D48,D49)</f>
        <v>0</v>
      </c>
      <c r="E50" s="578">
        <f t="shared" si="41"/>
        <v>0</v>
      </c>
      <c r="F50" s="578">
        <v>0</v>
      </c>
      <c r="G50" s="578">
        <v>9</v>
      </c>
      <c r="H50" s="578">
        <v>10</v>
      </c>
      <c r="I50" s="578">
        <v>19</v>
      </c>
      <c r="J50" s="578">
        <v>0</v>
      </c>
      <c r="K50" s="578">
        <v>0</v>
      </c>
      <c r="L50" s="578">
        <v>0</v>
      </c>
      <c r="M50" s="578">
        <f t="shared" si="39"/>
        <v>9</v>
      </c>
      <c r="N50" s="578">
        <f t="shared" si="39"/>
        <v>10</v>
      </c>
      <c r="O50" s="578">
        <f t="shared" si="39"/>
        <v>19</v>
      </c>
      <c r="P50" s="3311" t="s">
        <v>139</v>
      </c>
      <c r="Q50" s="3311"/>
      <c r="R50" s="2785"/>
    </row>
    <row r="51" spans="1:18" s="98" customFormat="1" ht="23.25" customHeight="1" x14ac:dyDescent="0.2">
      <c r="A51" s="2905"/>
      <c r="B51" s="1796" t="s">
        <v>88</v>
      </c>
      <c r="C51" s="1461"/>
      <c r="D51" s="578">
        <f t="shared" ref="D51:E51" si="42">SUM(D34,D41,D45,D46,D49,D50)</f>
        <v>0</v>
      </c>
      <c r="E51" s="578">
        <f t="shared" si="42"/>
        <v>0</v>
      </c>
      <c r="F51" s="578">
        <v>0</v>
      </c>
      <c r="G51" s="578">
        <v>3</v>
      </c>
      <c r="H51" s="578">
        <v>11</v>
      </c>
      <c r="I51" s="578">
        <v>14</v>
      </c>
      <c r="J51" s="578">
        <v>0</v>
      </c>
      <c r="K51" s="578">
        <v>0</v>
      </c>
      <c r="L51" s="578">
        <v>0</v>
      </c>
      <c r="M51" s="578">
        <f t="shared" si="39"/>
        <v>3</v>
      </c>
      <c r="N51" s="578">
        <f t="shared" si="39"/>
        <v>11</v>
      </c>
      <c r="O51" s="578">
        <f t="shared" si="39"/>
        <v>14</v>
      </c>
      <c r="P51" s="1475"/>
      <c r="Q51" s="1815" t="s">
        <v>1441</v>
      </c>
      <c r="R51" s="1485"/>
    </row>
    <row r="52" spans="1:18" s="98" customFormat="1" ht="23.25" customHeight="1" x14ac:dyDescent="0.2">
      <c r="A52" s="2761" t="s">
        <v>96</v>
      </c>
      <c r="B52" s="2761"/>
      <c r="C52" s="2761"/>
      <c r="D52" s="578">
        <f>SUM(D50:D51)</f>
        <v>0</v>
      </c>
      <c r="E52" s="578">
        <f t="shared" ref="E52:L52" si="43">SUM(E50:E51)</f>
        <v>0</v>
      </c>
      <c r="F52" s="578">
        <f t="shared" si="43"/>
        <v>0</v>
      </c>
      <c r="G52" s="578">
        <f t="shared" si="43"/>
        <v>12</v>
      </c>
      <c r="H52" s="578">
        <f t="shared" si="43"/>
        <v>21</v>
      </c>
      <c r="I52" s="578">
        <f t="shared" si="43"/>
        <v>33</v>
      </c>
      <c r="J52" s="578">
        <f t="shared" si="43"/>
        <v>0</v>
      </c>
      <c r="K52" s="578">
        <f t="shared" si="43"/>
        <v>0</v>
      </c>
      <c r="L52" s="578">
        <f t="shared" si="43"/>
        <v>0</v>
      </c>
      <c r="M52" s="578">
        <f t="shared" ref="M52" si="44">SUM(D52,G52,J52)</f>
        <v>12</v>
      </c>
      <c r="N52" s="578">
        <f t="shared" ref="N52" si="45">SUM(E52,H52,K52)</f>
        <v>21</v>
      </c>
      <c r="O52" s="578">
        <f t="shared" ref="O52" si="46">SUM(F52,I52,L52)</f>
        <v>33</v>
      </c>
      <c r="P52" s="3311" t="s">
        <v>136</v>
      </c>
      <c r="Q52" s="3311"/>
      <c r="R52" s="3311"/>
    </row>
    <row r="53" spans="1:18" s="98" customFormat="1" ht="48" customHeight="1" thickBot="1" x14ac:dyDescent="0.25">
      <c r="A53" s="1725" t="s">
        <v>210</v>
      </c>
      <c r="B53" s="1907"/>
      <c r="C53" s="997" t="s">
        <v>210</v>
      </c>
      <c r="D53" s="578">
        <f>SUM(D51:D52)</f>
        <v>0</v>
      </c>
      <c r="E53" s="578">
        <f t="shared" ref="E53" si="47">SUM(E51:E52)</f>
        <v>0</v>
      </c>
      <c r="F53" s="578">
        <f t="shared" ref="F53" si="48">SUM(F51:F52)</f>
        <v>0</v>
      </c>
      <c r="G53" s="578">
        <v>25</v>
      </c>
      <c r="H53" s="578">
        <v>11</v>
      </c>
      <c r="I53" s="578">
        <v>36</v>
      </c>
      <c r="J53" s="578">
        <f t="shared" ref="J53" si="49">SUM(J51:J52)</f>
        <v>0</v>
      </c>
      <c r="K53" s="578">
        <f t="shared" ref="K53" si="50">SUM(K51:K52)</f>
        <v>0</v>
      </c>
      <c r="L53" s="578">
        <f t="shared" ref="L53" si="51">SUM(L51:L52)</f>
        <v>0</v>
      </c>
      <c r="M53" s="578">
        <f t="shared" ref="M53" si="52">SUM(D53,G53,J53)</f>
        <v>25</v>
      </c>
      <c r="N53" s="578">
        <f t="shared" ref="N53" si="53">SUM(E53,H53,K53)</f>
        <v>11</v>
      </c>
      <c r="O53" s="578">
        <f t="shared" ref="O53" si="54">SUM(M53:N53)</f>
        <v>36</v>
      </c>
      <c r="P53" s="1815" t="s">
        <v>228</v>
      </c>
      <c r="Q53" s="1815"/>
      <c r="R53" s="1815" t="s">
        <v>228</v>
      </c>
    </row>
    <row r="54" spans="1:18" s="98" customFormat="1" ht="24" customHeight="1" thickBot="1" x14ac:dyDescent="0.25">
      <c r="A54" s="3198" t="s">
        <v>91</v>
      </c>
      <c r="B54" s="3198"/>
      <c r="C54" s="3198"/>
      <c r="D54" s="1818">
        <f>SUM(D10,D16,D17,D22,D25,D47,D52,D53)</f>
        <v>20</v>
      </c>
      <c r="E54" s="1818">
        <f t="shared" ref="E54:O54" si="55">SUM(E10,E16,E17,E22,E25,E47,E52,E53)</f>
        <v>14</v>
      </c>
      <c r="F54" s="1818">
        <f t="shared" si="55"/>
        <v>34</v>
      </c>
      <c r="G54" s="1818">
        <f t="shared" si="55"/>
        <v>220</v>
      </c>
      <c r="H54" s="1818">
        <f t="shared" si="55"/>
        <v>285</v>
      </c>
      <c r="I54" s="1818">
        <f t="shared" si="55"/>
        <v>505</v>
      </c>
      <c r="J54" s="1818">
        <f t="shared" si="55"/>
        <v>51</v>
      </c>
      <c r="K54" s="1818">
        <f t="shared" si="55"/>
        <v>65</v>
      </c>
      <c r="L54" s="1818">
        <f t="shared" si="55"/>
        <v>116</v>
      </c>
      <c r="M54" s="1818">
        <f t="shared" si="55"/>
        <v>291</v>
      </c>
      <c r="N54" s="1818">
        <f t="shared" si="55"/>
        <v>364</v>
      </c>
      <c r="O54" s="1818">
        <f t="shared" si="55"/>
        <v>655</v>
      </c>
      <c r="P54" s="3359" t="s">
        <v>153</v>
      </c>
      <c r="Q54" s="3359"/>
      <c r="R54" s="3359"/>
    </row>
    <row r="55" spans="1:18" ht="13.5" thickTop="1" x14ac:dyDescent="0.2"/>
  </sheetData>
  <mergeCells count="85">
    <mergeCell ref="B50:C50"/>
    <mergeCell ref="P50:Q50"/>
    <mergeCell ref="A52:C52"/>
    <mergeCell ref="P52:R52"/>
    <mergeCell ref="B48:B49"/>
    <mergeCell ref="Q48:Q49"/>
    <mergeCell ref="A47:C47"/>
    <mergeCell ref="P47:R47"/>
    <mergeCell ref="A54:C54"/>
    <mergeCell ref="P54:R54"/>
    <mergeCell ref="B38:B40"/>
    <mergeCell ref="Q38:Q40"/>
    <mergeCell ref="B41:C41"/>
    <mergeCell ref="P41:Q41"/>
    <mergeCell ref="B43:B44"/>
    <mergeCell ref="Q43:Q44"/>
    <mergeCell ref="B45:C45"/>
    <mergeCell ref="P45:Q45"/>
    <mergeCell ref="A37:A46"/>
    <mergeCell ref="R37:R46"/>
    <mergeCell ref="A48:A51"/>
    <mergeCell ref="R48:R50"/>
    <mergeCell ref="J33:L33"/>
    <mergeCell ref="M33:O33"/>
    <mergeCell ref="P33:P36"/>
    <mergeCell ref="Q33:Q36"/>
    <mergeCell ref="R33:R36"/>
    <mergeCell ref="J34:L34"/>
    <mergeCell ref="M34:O34"/>
    <mergeCell ref="A33:A36"/>
    <mergeCell ref="B33:B36"/>
    <mergeCell ref="C33:C36"/>
    <mergeCell ref="D33:F33"/>
    <mergeCell ref="G33:I33"/>
    <mergeCell ref="D34:F34"/>
    <mergeCell ref="G34:I34"/>
    <mergeCell ref="A23:A24"/>
    <mergeCell ref="R23:R24"/>
    <mergeCell ref="A25:C25"/>
    <mergeCell ref="P25:R25"/>
    <mergeCell ref="A26:A28"/>
    <mergeCell ref="B26:B27"/>
    <mergeCell ref="Q26:Q27"/>
    <mergeCell ref="R26:R28"/>
    <mergeCell ref="B28:C28"/>
    <mergeCell ref="P28:Q28"/>
    <mergeCell ref="A16:C16"/>
    <mergeCell ref="P16:R16"/>
    <mergeCell ref="A18:A21"/>
    <mergeCell ref="R18:R21"/>
    <mergeCell ref="A22:C22"/>
    <mergeCell ref="P22:R22"/>
    <mergeCell ref="B18:B19"/>
    <mergeCell ref="B20:C20"/>
    <mergeCell ref="Q18:Q19"/>
    <mergeCell ref="P20:Q20"/>
    <mergeCell ref="R8:R9"/>
    <mergeCell ref="A10:C10"/>
    <mergeCell ref="P10:R10"/>
    <mergeCell ref="B13:C13"/>
    <mergeCell ref="P13:Q13"/>
    <mergeCell ref="Q11:Q12"/>
    <mergeCell ref="A11:A15"/>
    <mergeCell ref="R11:R15"/>
    <mergeCell ref="D5:F5"/>
    <mergeCell ref="G5:I5"/>
    <mergeCell ref="J5:L5"/>
    <mergeCell ref="M5:O5"/>
    <mergeCell ref="A8:A9"/>
    <mergeCell ref="A32:B32"/>
    <mergeCell ref="P32:R32"/>
    <mergeCell ref="A1:R1"/>
    <mergeCell ref="A2:R2"/>
    <mergeCell ref="A3:O3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281" orientation="landscape" useFirstPageNumber="1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7:M17"/>
  <sheetViews>
    <sheetView rightToLeft="1" view="pageBreakPreview" zoomScaleSheetLayoutView="100" workbookViewId="0">
      <selection activeCell="O24" sqref="O24"/>
    </sheetView>
  </sheetViews>
  <sheetFormatPr defaultRowHeight="12.75" x14ac:dyDescent="0.2"/>
  <sheetData>
    <row r="17" spans="1:13" ht="60" x14ac:dyDescent="0.8">
      <c r="A17" s="2486" t="s">
        <v>2077</v>
      </c>
      <c r="B17" s="2486"/>
      <c r="C17" s="2486"/>
      <c r="D17" s="2486"/>
      <c r="E17" s="2486"/>
      <c r="F17" s="2486"/>
      <c r="G17" s="2486"/>
      <c r="H17" s="2486"/>
      <c r="I17" s="2486"/>
      <c r="J17" s="2486"/>
      <c r="K17" s="2486"/>
      <c r="L17" s="2486"/>
      <c r="M17" s="248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PL545"/>
  <sheetViews>
    <sheetView rightToLeft="1" view="pageBreakPreview" topLeftCell="A202" zoomScale="75" zoomScaleSheetLayoutView="75" workbookViewId="0">
      <selection activeCell="D34" sqref="D34:D35"/>
    </sheetView>
  </sheetViews>
  <sheetFormatPr defaultColWidth="6.7109375" defaultRowHeight="15" customHeight="1" x14ac:dyDescent="0.25"/>
  <cols>
    <col min="1" max="1" width="11" style="442" customWidth="1"/>
    <col min="2" max="2" width="14.85546875" style="442" customWidth="1"/>
    <col min="3" max="3" width="18.42578125" style="442" customWidth="1"/>
    <col min="4" max="4" width="6.85546875" style="443" customWidth="1"/>
    <col min="5" max="5" width="7.5703125" style="443" customWidth="1"/>
    <col min="6" max="6" width="6.5703125" style="443" customWidth="1"/>
    <col min="7" max="7" width="7.5703125" style="443" customWidth="1"/>
    <col min="8" max="8" width="6.7109375" style="443" customWidth="1"/>
    <col min="9" max="9" width="7.42578125" style="443" customWidth="1"/>
    <col min="10" max="10" width="7.7109375" style="443" customWidth="1"/>
    <col min="11" max="11" width="8.140625" style="443" customWidth="1"/>
    <col min="12" max="12" width="7.85546875" style="443" customWidth="1"/>
    <col min="13" max="13" width="9" style="444" customWidth="1"/>
    <col min="14" max="14" width="7.42578125" style="444" customWidth="1"/>
    <col min="15" max="15" width="10" style="444" customWidth="1"/>
    <col min="16" max="16" width="22.85546875" style="420" customWidth="1"/>
    <col min="17" max="17" width="20.28515625" style="420" customWidth="1"/>
    <col min="18" max="18" width="15.5703125" style="420" customWidth="1"/>
    <col min="19" max="19" width="22" style="420" customWidth="1"/>
    <col min="20" max="20" width="3.85546875" style="420" customWidth="1"/>
    <col min="21" max="21" width="9.7109375" style="420" customWidth="1"/>
    <col min="22" max="32" width="0" style="422" hidden="1" customWidth="1"/>
    <col min="33" max="428" width="6.7109375" style="420"/>
    <col min="429" max="16384" width="6.7109375" style="422"/>
  </cols>
  <sheetData>
    <row r="1" spans="1:19" ht="30.75" customHeight="1" x14ac:dyDescent="0.25">
      <c r="A1" s="2647" t="s">
        <v>2469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  <c r="M1" s="2647"/>
      <c r="N1" s="2647"/>
      <c r="O1" s="2647"/>
      <c r="P1" s="2647"/>
      <c r="Q1" s="2647"/>
      <c r="R1" s="2647"/>
    </row>
    <row r="2" spans="1:19" ht="30.75" customHeight="1" x14ac:dyDescent="0.25">
      <c r="A2" s="2648" t="s">
        <v>2470</v>
      </c>
      <c r="B2" s="2648"/>
      <c r="C2" s="2648"/>
      <c r="D2" s="2648"/>
      <c r="E2" s="2648"/>
      <c r="F2" s="2648"/>
      <c r="G2" s="2648"/>
      <c r="H2" s="2648"/>
      <c r="I2" s="2648"/>
      <c r="J2" s="2648"/>
      <c r="K2" s="2648"/>
      <c r="L2" s="2648"/>
      <c r="M2" s="2648"/>
      <c r="N2" s="2648"/>
      <c r="O2" s="2648"/>
      <c r="P2" s="2648"/>
      <c r="Q2" s="2648"/>
      <c r="R2" s="2648"/>
    </row>
    <row r="3" spans="1:19" ht="19.5" customHeight="1" thickBot="1" x14ac:dyDescent="0.3">
      <c r="A3" s="2649" t="s">
        <v>2492</v>
      </c>
      <c r="B3" s="2649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2650" t="s">
        <v>1160</v>
      </c>
      <c r="Q3" s="2650"/>
      <c r="R3" s="2650"/>
    </row>
    <row r="4" spans="1:19" ht="30.75" customHeight="1" thickTop="1" x14ac:dyDescent="0.25">
      <c r="A4" s="2488" t="s">
        <v>47</v>
      </c>
      <c r="B4" s="2488" t="s">
        <v>90</v>
      </c>
      <c r="C4" s="2488" t="s">
        <v>48</v>
      </c>
      <c r="D4" s="2488" t="s">
        <v>36</v>
      </c>
      <c r="E4" s="2488"/>
      <c r="F4" s="2488"/>
      <c r="G4" s="2488" t="s">
        <v>2</v>
      </c>
      <c r="H4" s="2488"/>
      <c r="I4" s="2488"/>
      <c r="J4" s="2488" t="s">
        <v>3</v>
      </c>
      <c r="K4" s="2488"/>
      <c r="L4" s="2488"/>
      <c r="M4" s="2488" t="s">
        <v>29</v>
      </c>
      <c r="N4" s="2488"/>
      <c r="O4" s="2488"/>
      <c r="P4" s="2523" t="s">
        <v>103</v>
      </c>
      <c r="Q4" s="2523" t="s">
        <v>132</v>
      </c>
      <c r="R4" s="2523" t="s">
        <v>172</v>
      </c>
    </row>
    <row r="5" spans="1:19" ht="24.75" customHeight="1" x14ac:dyDescent="0.25">
      <c r="A5" s="2489"/>
      <c r="B5" s="2489"/>
      <c r="C5" s="2489"/>
      <c r="D5" s="2492" t="s">
        <v>98</v>
      </c>
      <c r="E5" s="2492"/>
      <c r="F5" s="2492"/>
      <c r="G5" s="2492" t="s">
        <v>99</v>
      </c>
      <c r="H5" s="2492"/>
      <c r="I5" s="2492"/>
      <c r="J5" s="2492" t="s">
        <v>100</v>
      </c>
      <c r="K5" s="2492"/>
      <c r="L5" s="2492"/>
      <c r="M5" s="2492" t="s">
        <v>126</v>
      </c>
      <c r="N5" s="2492"/>
      <c r="O5" s="2492"/>
      <c r="P5" s="2524"/>
      <c r="Q5" s="2524"/>
      <c r="R5" s="2524"/>
    </row>
    <row r="6" spans="1:19" ht="30.75" customHeight="1" x14ac:dyDescent="0.25">
      <c r="A6" s="2489"/>
      <c r="B6" s="2489"/>
      <c r="C6" s="2489"/>
      <c r="D6" s="304" t="s">
        <v>187</v>
      </c>
      <c r="E6" s="304" t="s">
        <v>203</v>
      </c>
      <c r="F6" s="304" t="s">
        <v>204</v>
      </c>
      <c r="G6" s="304" t="s">
        <v>187</v>
      </c>
      <c r="H6" s="304" t="s">
        <v>203</v>
      </c>
      <c r="I6" s="304" t="s">
        <v>204</v>
      </c>
      <c r="J6" s="304" t="s">
        <v>187</v>
      </c>
      <c r="K6" s="304" t="s">
        <v>203</v>
      </c>
      <c r="L6" s="304" t="s">
        <v>204</v>
      </c>
      <c r="M6" s="304" t="s">
        <v>187</v>
      </c>
      <c r="N6" s="304" t="s">
        <v>203</v>
      </c>
      <c r="O6" s="304" t="s">
        <v>204</v>
      </c>
      <c r="P6" s="2524"/>
      <c r="Q6" s="2524"/>
      <c r="R6" s="2524"/>
    </row>
    <row r="7" spans="1:19" ht="21.75" customHeight="1" thickBot="1" x14ac:dyDescent="0.3">
      <c r="A7" s="2489"/>
      <c r="B7" s="2489"/>
      <c r="C7" s="2489"/>
      <c r="D7" s="325" t="s">
        <v>188</v>
      </c>
      <c r="E7" s="325" t="s">
        <v>189</v>
      </c>
      <c r="F7" s="325" t="s">
        <v>190</v>
      </c>
      <c r="G7" s="325" t="s">
        <v>188</v>
      </c>
      <c r="H7" s="325" t="s">
        <v>189</v>
      </c>
      <c r="I7" s="325" t="s">
        <v>190</v>
      </c>
      <c r="J7" s="325" t="s">
        <v>188</v>
      </c>
      <c r="K7" s="325" t="s">
        <v>189</v>
      </c>
      <c r="L7" s="325" t="s">
        <v>190</v>
      </c>
      <c r="M7" s="325" t="s">
        <v>188</v>
      </c>
      <c r="N7" s="325" t="s">
        <v>189</v>
      </c>
      <c r="O7" s="325" t="s">
        <v>190</v>
      </c>
      <c r="P7" s="2525"/>
      <c r="Q7" s="2525"/>
      <c r="R7" s="2525"/>
    </row>
    <row r="8" spans="1:19" ht="36" customHeight="1" x14ac:dyDescent="0.25">
      <c r="A8" s="2534" t="s">
        <v>471</v>
      </c>
      <c r="B8" s="2562" t="s">
        <v>501</v>
      </c>
      <c r="C8" s="1558" t="s">
        <v>655</v>
      </c>
      <c r="D8" s="535">
        <v>15</v>
      </c>
      <c r="E8" s="535">
        <v>29</v>
      </c>
      <c r="F8" s="535">
        <v>44</v>
      </c>
      <c r="G8" s="535">
        <v>0</v>
      </c>
      <c r="H8" s="535">
        <v>0</v>
      </c>
      <c r="I8" s="535">
        <v>0</v>
      </c>
      <c r="J8" s="535">
        <v>0</v>
      </c>
      <c r="K8" s="535">
        <v>0</v>
      </c>
      <c r="L8" s="535">
        <v>0</v>
      </c>
      <c r="M8" s="535">
        <f>SUM(J8,G8,D8)</f>
        <v>15</v>
      </c>
      <c r="N8" s="535">
        <f>SUM(E8,H8,K8)</f>
        <v>29</v>
      </c>
      <c r="O8" s="535">
        <f>SUM(M8:N8)</f>
        <v>44</v>
      </c>
      <c r="P8" s="1540" t="s">
        <v>656</v>
      </c>
      <c r="Q8" s="2651" t="s">
        <v>504</v>
      </c>
      <c r="R8" s="2651" t="s">
        <v>134</v>
      </c>
    </row>
    <row r="9" spans="1:19" ht="26.25" customHeight="1" x14ac:dyDescent="0.25">
      <c r="A9" s="2489"/>
      <c r="B9" s="2532" t="s">
        <v>501</v>
      </c>
      <c r="C9" s="1511" t="s">
        <v>658</v>
      </c>
      <c r="D9" s="1512">
        <v>16</v>
      </c>
      <c r="E9" s="1512">
        <v>20</v>
      </c>
      <c r="F9" s="1512">
        <v>36</v>
      </c>
      <c r="G9" s="1512">
        <v>0</v>
      </c>
      <c r="H9" s="1512">
        <v>0</v>
      </c>
      <c r="I9" s="1512">
        <v>0</v>
      </c>
      <c r="J9" s="1512">
        <v>0</v>
      </c>
      <c r="K9" s="1512">
        <v>0</v>
      </c>
      <c r="L9" s="1512">
        <v>0</v>
      </c>
      <c r="M9" s="1512">
        <f>SUM(J9,G9,D9)</f>
        <v>16</v>
      </c>
      <c r="N9" s="1512">
        <f>SUM(E9,H9,K9)</f>
        <v>20</v>
      </c>
      <c r="O9" s="1512">
        <f>SUM(M9:N9)</f>
        <v>36</v>
      </c>
      <c r="P9" s="1541" t="s">
        <v>659</v>
      </c>
      <c r="Q9" s="2530"/>
      <c r="R9" s="2530"/>
    </row>
    <row r="10" spans="1:19" ht="27" customHeight="1" x14ac:dyDescent="0.25">
      <c r="A10" s="2489"/>
      <c r="B10" s="2532" t="s">
        <v>501</v>
      </c>
      <c r="C10" s="1511" t="s">
        <v>660</v>
      </c>
      <c r="D10" s="1512">
        <v>9</v>
      </c>
      <c r="E10" s="1512">
        <v>0</v>
      </c>
      <c r="F10" s="1512">
        <v>9</v>
      </c>
      <c r="G10" s="1512">
        <v>0</v>
      </c>
      <c r="H10" s="1512">
        <v>0</v>
      </c>
      <c r="I10" s="1512">
        <v>0</v>
      </c>
      <c r="J10" s="1512">
        <v>0</v>
      </c>
      <c r="K10" s="1512">
        <v>0</v>
      </c>
      <c r="L10" s="1512">
        <v>0</v>
      </c>
      <c r="M10" s="1512">
        <f t="shared" ref="M10:M41" si="0">SUM(J10,G10,D10)</f>
        <v>9</v>
      </c>
      <c r="N10" s="1512">
        <f t="shared" ref="N10:N41" si="1">SUM(E10,H10,K10)</f>
        <v>0</v>
      </c>
      <c r="O10" s="1512">
        <f t="shared" ref="O10:O12" si="2">SUM(M10:N10)</f>
        <v>9</v>
      </c>
      <c r="P10" s="1541" t="s">
        <v>661</v>
      </c>
      <c r="Q10" s="2530"/>
      <c r="R10" s="2530"/>
    </row>
    <row r="11" spans="1:19" ht="26.25" customHeight="1" x14ac:dyDescent="0.25">
      <c r="A11" s="2489"/>
      <c r="B11" s="2532" t="s">
        <v>501</v>
      </c>
      <c r="C11" s="1511" t="s">
        <v>662</v>
      </c>
      <c r="D11" s="1512">
        <v>22</v>
      </c>
      <c r="E11" s="1512">
        <v>3</v>
      </c>
      <c r="F11" s="1512">
        <v>25</v>
      </c>
      <c r="G11" s="1512">
        <v>0</v>
      </c>
      <c r="H11" s="1512">
        <v>0</v>
      </c>
      <c r="I11" s="1512">
        <v>0</v>
      </c>
      <c r="J11" s="1512">
        <v>0</v>
      </c>
      <c r="K11" s="1512">
        <v>0</v>
      </c>
      <c r="L11" s="1512">
        <v>0</v>
      </c>
      <c r="M11" s="1512">
        <f t="shared" si="0"/>
        <v>22</v>
      </c>
      <c r="N11" s="1512">
        <f t="shared" si="1"/>
        <v>3</v>
      </c>
      <c r="O11" s="1512">
        <f t="shared" si="2"/>
        <v>25</v>
      </c>
      <c r="P11" s="1541" t="s">
        <v>663</v>
      </c>
      <c r="Q11" s="2531"/>
      <c r="R11" s="2530"/>
    </row>
    <row r="12" spans="1:19" ht="22.5" customHeight="1" x14ac:dyDescent="0.25">
      <c r="A12" s="2489"/>
      <c r="B12" s="2532" t="s">
        <v>49</v>
      </c>
      <c r="C12" s="2532"/>
      <c r="D12" s="1512">
        <f>SUM(D8:D11)</f>
        <v>62</v>
      </c>
      <c r="E12" s="1512">
        <f t="shared" ref="E12:L12" si="3">SUM(E8:E11)</f>
        <v>52</v>
      </c>
      <c r="F12" s="1512">
        <f t="shared" si="3"/>
        <v>114</v>
      </c>
      <c r="G12" s="1512">
        <f t="shared" si="3"/>
        <v>0</v>
      </c>
      <c r="H12" s="1512">
        <f t="shared" si="3"/>
        <v>0</v>
      </c>
      <c r="I12" s="1512">
        <f t="shared" si="3"/>
        <v>0</v>
      </c>
      <c r="J12" s="1512">
        <f t="shared" si="3"/>
        <v>0</v>
      </c>
      <c r="K12" s="1512">
        <f t="shared" si="3"/>
        <v>0</v>
      </c>
      <c r="L12" s="1512">
        <f t="shared" si="3"/>
        <v>0</v>
      </c>
      <c r="M12" s="1512">
        <f t="shared" si="0"/>
        <v>62</v>
      </c>
      <c r="N12" s="1512">
        <f t="shared" si="1"/>
        <v>52</v>
      </c>
      <c r="O12" s="1512">
        <f t="shared" si="2"/>
        <v>114</v>
      </c>
      <c r="P12" s="2511" t="s">
        <v>664</v>
      </c>
      <c r="Q12" s="2511"/>
      <c r="R12" s="2530"/>
    </row>
    <row r="13" spans="1:19" ht="30.75" customHeight="1" x14ac:dyDescent="0.25">
      <c r="A13" s="2489"/>
      <c r="B13" s="2526" t="s">
        <v>92</v>
      </c>
      <c r="C13" s="1511" t="s">
        <v>666</v>
      </c>
      <c r="D13" s="1512">
        <v>2</v>
      </c>
      <c r="E13" s="1512">
        <v>9</v>
      </c>
      <c r="F13" s="1512">
        <v>11</v>
      </c>
      <c r="G13" s="1512">
        <f t="shared" ref="G13:G15" si="4">SUM(G9:G12)</f>
        <v>0</v>
      </c>
      <c r="H13" s="1512">
        <f t="shared" ref="H13:H15" si="5">SUM(H9:H12)</f>
        <v>0</v>
      </c>
      <c r="I13" s="1512">
        <v>0</v>
      </c>
      <c r="J13" s="1512">
        <f t="shared" ref="J13:J15" si="6">SUM(J9:J12)</f>
        <v>0</v>
      </c>
      <c r="K13" s="1512">
        <f t="shared" ref="K13:K15" si="7">SUM(K9:K12)</f>
        <v>0</v>
      </c>
      <c r="L13" s="1512">
        <v>0</v>
      </c>
      <c r="M13" s="1512">
        <f t="shared" si="0"/>
        <v>2</v>
      </c>
      <c r="N13" s="1512">
        <f t="shared" si="1"/>
        <v>9</v>
      </c>
      <c r="O13" s="1512">
        <f>SUM(M13:N13)</f>
        <v>11</v>
      </c>
      <c r="P13" s="1560" t="s">
        <v>667</v>
      </c>
      <c r="Q13" s="2527" t="s">
        <v>156</v>
      </c>
      <c r="R13" s="2530"/>
    </row>
    <row r="14" spans="1:19" ht="30.75" customHeight="1" x14ac:dyDescent="0.25">
      <c r="A14" s="2489"/>
      <c r="B14" s="2489"/>
      <c r="C14" s="1511" t="s">
        <v>669</v>
      </c>
      <c r="D14" s="1512">
        <v>9</v>
      </c>
      <c r="E14" s="1512">
        <v>14</v>
      </c>
      <c r="F14" s="1512">
        <v>23</v>
      </c>
      <c r="G14" s="1512">
        <f t="shared" si="4"/>
        <v>0</v>
      </c>
      <c r="H14" s="1512">
        <f t="shared" si="5"/>
        <v>0</v>
      </c>
      <c r="I14" s="1512">
        <v>0</v>
      </c>
      <c r="J14" s="1512">
        <f t="shared" si="6"/>
        <v>0</v>
      </c>
      <c r="K14" s="1512">
        <f t="shared" si="7"/>
        <v>0</v>
      </c>
      <c r="L14" s="1512">
        <v>0</v>
      </c>
      <c r="M14" s="1512">
        <f t="shared" si="0"/>
        <v>9</v>
      </c>
      <c r="N14" s="1512">
        <f t="shared" si="1"/>
        <v>14</v>
      </c>
      <c r="O14" s="1512">
        <f t="shared" ref="O14:O18" si="8">SUM(M14:N14)</f>
        <v>23</v>
      </c>
      <c r="P14" s="1561" t="s">
        <v>670</v>
      </c>
      <c r="Q14" s="2517"/>
      <c r="R14" s="2530"/>
    </row>
    <row r="15" spans="1:19" ht="21.75" customHeight="1" x14ac:dyDescent="0.25">
      <c r="A15" s="2489"/>
      <c r="B15" s="2489"/>
      <c r="C15" s="1511" t="s">
        <v>460</v>
      </c>
      <c r="D15" s="1512">
        <v>8</v>
      </c>
      <c r="E15" s="1512">
        <v>3</v>
      </c>
      <c r="F15" s="1512">
        <v>11</v>
      </c>
      <c r="G15" s="1512">
        <f t="shared" si="4"/>
        <v>0</v>
      </c>
      <c r="H15" s="1512">
        <f t="shared" si="5"/>
        <v>0</v>
      </c>
      <c r="I15" s="1512">
        <v>0</v>
      </c>
      <c r="J15" s="1512">
        <f t="shared" si="6"/>
        <v>0</v>
      </c>
      <c r="K15" s="1512">
        <f t="shared" si="7"/>
        <v>0</v>
      </c>
      <c r="L15" s="1512">
        <v>0</v>
      </c>
      <c r="M15" s="1512">
        <f t="shared" si="0"/>
        <v>8</v>
      </c>
      <c r="N15" s="1512">
        <f t="shared" si="1"/>
        <v>3</v>
      </c>
      <c r="O15" s="1512">
        <f t="shared" si="8"/>
        <v>11</v>
      </c>
      <c r="P15" s="1560" t="s">
        <v>461</v>
      </c>
      <c r="Q15" s="2517"/>
      <c r="R15" s="2530"/>
    </row>
    <row r="16" spans="1:19" ht="23.25" customHeight="1" x14ac:dyDescent="0.25">
      <c r="A16" s="2489"/>
      <c r="B16" s="2532" t="s">
        <v>49</v>
      </c>
      <c r="C16" s="2532"/>
      <c r="D16" s="1512">
        <f>SUM(D13:D15)</f>
        <v>19</v>
      </c>
      <c r="E16" s="1512">
        <f t="shared" ref="E16:L16" si="9">SUM(E13:E15)</f>
        <v>26</v>
      </c>
      <c r="F16" s="1512">
        <f t="shared" si="9"/>
        <v>45</v>
      </c>
      <c r="G16" s="1512">
        <f t="shared" si="9"/>
        <v>0</v>
      </c>
      <c r="H16" s="1512">
        <f t="shared" si="9"/>
        <v>0</v>
      </c>
      <c r="I16" s="1512">
        <f t="shared" si="9"/>
        <v>0</v>
      </c>
      <c r="J16" s="1512">
        <f t="shared" si="9"/>
        <v>0</v>
      </c>
      <c r="K16" s="1512">
        <f t="shared" si="9"/>
        <v>0</v>
      </c>
      <c r="L16" s="1512">
        <f t="shared" si="9"/>
        <v>0</v>
      </c>
      <c r="M16" s="1512">
        <f t="shared" si="0"/>
        <v>19</v>
      </c>
      <c r="N16" s="1512">
        <f t="shared" si="1"/>
        <v>26</v>
      </c>
      <c r="O16" s="1512">
        <f t="shared" si="8"/>
        <v>45</v>
      </c>
      <c r="P16" s="2511" t="s">
        <v>664</v>
      </c>
      <c r="Q16" s="2511"/>
      <c r="R16" s="2530"/>
      <c r="S16" s="421"/>
    </row>
    <row r="17" spans="1:18" ht="26.25" customHeight="1" x14ac:dyDescent="0.25">
      <c r="A17" s="2489"/>
      <c r="B17" s="2276" t="s">
        <v>462</v>
      </c>
      <c r="C17" s="2276" t="s">
        <v>672</v>
      </c>
      <c r="D17" s="1512">
        <v>0</v>
      </c>
      <c r="E17" s="1512">
        <v>0</v>
      </c>
      <c r="F17" s="1512">
        <v>0</v>
      </c>
      <c r="G17" s="1512">
        <v>1</v>
      </c>
      <c r="H17" s="1512">
        <v>0</v>
      </c>
      <c r="I17" s="1512">
        <v>1</v>
      </c>
      <c r="J17" s="1512">
        <v>0</v>
      </c>
      <c r="K17" s="1512">
        <v>1</v>
      </c>
      <c r="L17" s="1512">
        <v>1</v>
      </c>
      <c r="M17" s="1512">
        <f t="shared" si="0"/>
        <v>1</v>
      </c>
      <c r="N17" s="1512">
        <f t="shared" si="1"/>
        <v>1</v>
      </c>
      <c r="O17" s="1512">
        <f t="shared" si="8"/>
        <v>2</v>
      </c>
      <c r="P17" s="2298" t="s">
        <v>508</v>
      </c>
      <c r="Q17" s="2298" t="s">
        <v>463</v>
      </c>
      <c r="R17" s="2530"/>
    </row>
    <row r="18" spans="1:18" ht="26.25" customHeight="1" x14ac:dyDescent="0.25">
      <c r="A18" s="2489"/>
      <c r="B18" s="2276" t="s">
        <v>50</v>
      </c>
      <c r="C18" s="2276" t="s">
        <v>673</v>
      </c>
      <c r="D18" s="1512">
        <v>0</v>
      </c>
      <c r="E18" s="1512">
        <v>0</v>
      </c>
      <c r="F18" s="1512">
        <v>0</v>
      </c>
      <c r="G18" s="1512">
        <v>0</v>
      </c>
      <c r="H18" s="1512">
        <v>1</v>
      </c>
      <c r="I18" s="1512">
        <v>1</v>
      </c>
      <c r="J18" s="1512">
        <v>6</v>
      </c>
      <c r="K18" s="1512">
        <v>8</v>
      </c>
      <c r="L18" s="1512">
        <v>14</v>
      </c>
      <c r="M18" s="1512">
        <f t="shared" si="0"/>
        <v>6</v>
      </c>
      <c r="N18" s="1512">
        <f t="shared" si="1"/>
        <v>9</v>
      </c>
      <c r="O18" s="1512">
        <f t="shared" si="8"/>
        <v>15</v>
      </c>
      <c r="P18" s="2298" t="s">
        <v>1064</v>
      </c>
      <c r="Q18" s="2298" t="s">
        <v>135</v>
      </c>
      <c r="R18" s="2530"/>
    </row>
    <row r="19" spans="1:18" ht="26.25" customHeight="1" x14ac:dyDescent="0.25">
      <c r="A19" s="2489"/>
      <c r="B19" s="1559" t="s">
        <v>674</v>
      </c>
      <c r="C19" s="1559" t="s">
        <v>674</v>
      </c>
      <c r="D19" s="1513">
        <v>0</v>
      </c>
      <c r="E19" s="1513">
        <v>0</v>
      </c>
      <c r="F19" s="1513">
        <v>0</v>
      </c>
      <c r="G19" s="1513">
        <v>4</v>
      </c>
      <c r="H19" s="1513">
        <v>5</v>
      </c>
      <c r="I19" s="1513">
        <v>9</v>
      </c>
      <c r="J19" s="1513">
        <v>5</v>
      </c>
      <c r="K19" s="1513">
        <v>7</v>
      </c>
      <c r="L19" s="1513">
        <v>12</v>
      </c>
      <c r="M19" s="1513">
        <f t="shared" si="0"/>
        <v>9</v>
      </c>
      <c r="N19" s="1513">
        <f t="shared" si="1"/>
        <v>12</v>
      </c>
      <c r="O19" s="1513">
        <f>SUM(M19:N19)</f>
        <v>21</v>
      </c>
      <c r="P19" s="2079" t="s">
        <v>1065</v>
      </c>
      <c r="Q19" s="2079" t="s">
        <v>1065</v>
      </c>
      <c r="R19" s="2530"/>
    </row>
    <row r="20" spans="1:18" s="420" customFormat="1" ht="28.5" customHeight="1" x14ac:dyDescent="0.25">
      <c r="A20" s="2489"/>
      <c r="B20" s="2621" t="s">
        <v>689</v>
      </c>
      <c r="C20" s="1511" t="s">
        <v>474</v>
      </c>
      <c r="D20" s="1513">
        <v>0</v>
      </c>
      <c r="E20" s="1513">
        <v>0</v>
      </c>
      <c r="F20" s="1512">
        <v>0</v>
      </c>
      <c r="G20" s="1512">
        <v>2</v>
      </c>
      <c r="H20" s="1512">
        <v>2</v>
      </c>
      <c r="I20" s="1512">
        <v>4</v>
      </c>
      <c r="J20" s="1512">
        <v>0</v>
      </c>
      <c r="K20" s="1512">
        <v>0</v>
      </c>
      <c r="L20" s="1512">
        <v>0</v>
      </c>
      <c r="M20" s="1512">
        <f>SUM(J20,G20,D20)</f>
        <v>2</v>
      </c>
      <c r="N20" s="1512">
        <f>SUM(E20,H20,K20)</f>
        <v>2</v>
      </c>
      <c r="O20" s="1512">
        <f t="shared" ref="O20" si="10">SUM(M20:N20)</f>
        <v>4</v>
      </c>
      <c r="P20" s="389" t="s">
        <v>475</v>
      </c>
      <c r="Q20" s="2655" t="s">
        <v>690</v>
      </c>
      <c r="R20" s="2530"/>
    </row>
    <row r="21" spans="1:18" s="420" customFormat="1" ht="28.5" customHeight="1" x14ac:dyDescent="0.25">
      <c r="A21" s="2489"/>
      <c r="B21" s="2621"/>
      <c r="C21" s="1511" t="s">
        <v>678</v>
      </c>
      <c r="D21" s="1512">
        <v>4</v>
      </c>
      <c r="E21" s="1512">
        <v>27</v>
      </c>
      <c r="F21" s="1512">
        <v>31</v>
      </c>
      <c r="G21" s="1512">
        <v>0</v>
      </c>
      <c r="H21" s="1512">
        <v>0</v>
      </c>
      <c r="I21" s="1512">
        <v>0</v>
      </c>
      <c r="J21" s="1512">
        <v>0</v>
      </c>
      <c r="K21" s="1512">
        <v>0</v>
      </c>
      <c r="L21" s="1512">
        <v>0</v>
      </c>
      <c r="M21" s="1512">
        <f>SUM(J21,G21,D21)</f>
        <v>4</v>
      </c>
      <c r="N21" s="1512">
        <f>SUM(E21,H21,K21)</f>
        <v>27</v>
      </c>
      <c r="O21" s="1512">
        <f>SUM(M21:N21)</f>
        <v>31</v>
      </c>
      <c r="P21" s="1543" t="s">
        <v>679</v>
      </c>
      <c r="Q21" s="2656"/>
      <c r="R21" s="2530"/>
    </row>
    <row r="22" spans="1:18" s="420" customFormat="1" ht="28.5" customHeight="1" x14ac:dyDescent="0.25">
      <c r="A22" s="2489"/>
      <c r="B22" s="2621" t="s">
        <v>474</v>
      </c>
      <c r="C22" s="1511" t="s">
        <v>680</v>
      </c>
      <c r="D22" s="1512">
        <v>11</v>
      </c>
      <c r="E22" s="1512">
        <v>5</v>
      </c>
      <c r="F22" s="1512">
        <v>16</v>
      </c>
      <c r="G22" s="1512">
        <v>0</v>
      </c>
      <c r="H22" s="1512">
        <v>0</v>
      </c>
      <c r="I22" s="1512">
        <v>0</v>
      </c>
      <c r="J22" s="1512">
        <v>0</v>
      </c>
      <c r="K22" s="1512">
        <v>0</v>
      </c>
      <c r="L22" s="1512">
        <v>0</v>
      </c>
      <c r="M22" s="1512">
        <f>SUM(J22,G22,D22)</f>
        <v>11</v>
      </c>
      <c r="N22" s="1512">
        <f>SUM(E22,H22,K22)</f>
        <v>5</v>
      </c>
      <c r="O22" s="1512">
        <f>SUM(M22:N22)</f>
        <v>16</v>
      </c>
      <c r="P22" s="1628" t="s">
        <v>681</v>
      </c>
      <c r="Q22" s="2657"/>
      <c r="R22" s="2530"/>
    </row>
    <row r="23" spans="1:18" s="420" customFormat="1" ht="28.5" customHeight="1" thickBot="1" x14ac:dyDescent="0.3">
      <c r="A23" s="2535"/>
      <c r="B23" s="2560" t="s">
        <v>49</v>
      </c>
      <c r="C23" s="2560"/>
      <c r="D23" s="1573">
        <f t="shared" ref="D23:L23" si="11">SUM(D20:D22)</f>
        <v>15</v>
      </c>
      <c r="E23" s="1573">
        <f t="shared" si="11"/>
        <v>32</v>
      </c>
      <c r="F23" s="1573">
        <f t="shared" ref="F23" si="12">SUM(D23:E23)</f>
        <v>47</v>
      </c>
      <c r="G23" s="1573">
        <f t="shared" si="11"/>
        <v>2</v>
      </c>
      <c r="H23" s="1573">
        <f t="shared" si="11"/>
        <v>2</v>
      </c>
      <c r="I23" s="1573">
        <f t="shared" si="11"/>
        <v>4</v>
      </c>
      <c r="J23" s="1573">
        <f t="shared" si="11"/>
        <v>0</v>
      </c>
      <c r="K23" s="1573">
        <f t="shared" si="11"/>
        <v>0</v>
      </c>
      <c r="L23" s="1573">
        <f t="shared" si="11"/>
        <v>0</v>
      </c>
      <c r="M23" s="1573">
        <f>SUM(J23,G23,D23)</f>
        <v>17</v>
      </c>
      <c r="N23" s="1573">
        <f>SUM(E23,H23,K23)</f>
        <v>34</v>
      </c>
      <c r="O23" s="1573">
        <f>SUM(M23:N23)</f>
        <v>51</v>
      </c>
      <c r="P23" s="2590" t="s">
        <v>664</v>
      </c>
      <c r="Q23" s="2590"/>
      <c r="R23" s="2652"/>
    </row>
    <row r="24" spans="1:18" s="420" customFormat="1" ht="34.5" customHeight="1" thickTop="1" x14ac:dyDescent="0.25">
      <c r="A24" s="423"/>
      <c r="B24" s="1199"/>
      <c r="C24" s="1199"/>
      <c r="D24" s="359"/>
      <c r="E24" s="359"/>
      <c r="F24" s="359"/>
      <c r="G24" s="359"/>
      <c r="H24" s="359"/>
      <c r="I24" s="359"/>
      <c r="J24" s="359"/>
      <c r="K24" s="359"/>
      <c r="L24" s="359"/>
      <c r="M24" s="359"/>
      <c r="N24" s="359"/>
      <c r="O24" s="359"/>
      <c r="P24" s="1199"/>
      <c r="Q24" s="1199"/>
      <c r="R24" s="423"/>
    </row>
    <row r="25" spans="1:18" s="420" customFormat="1" ht="34.5" customHeight="1" x14ac:dyDescent="0.25">
      <c r="A25" s="423"/>
      <c r="B25" s="2022"/>
      <c r="C25" s="2022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2022"/>
      <c r="Q25" s="2022"/>
      <c r="R25" s="423"/>
    </row>
    <row r="26" spans="1:18" s="420" customFormat="1" ht="34.5" customHeight="1" x14ac:dyDescent="0.25">
      <c r="A26" s="423"/>
      <c r="B26" s="2022"/>
      <c r="C26" s="2022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2022"/>
      <c r="Q26" s="2022"/>
      <c r="R26" s="423"/>
    </row>
    <row r="27" spans="1:18" s="420" customFormat="1" ht="34.5" customHeight="1" x14ac:dyDescent="0.25">
      <c r="A27" s="423"/>
      <c r="B27" s="2022"/>
      <c r="C27" s="2022"/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2022"/>
      <c r="Q27" s="2022"/>
      <c r="R27" s="423"/>
    </row>
    <row r="28" spans="1:18" s="420" customFormat="1" ht="34.5" customHeight="1" thickBot="1" x14ac:dyDescent="0.3">
      <c r="A28" s="2658" t="s">
        <v>2502</v>
      </c>
      <c r="B28" s="2658"/>
      <c r="C28" s="353"/>
      <c r="D28" s="353"/>
      <c r="E28" s="353"/>
      <c r="F28" s="353"/>
      <c r="G28" s="353"/>
      <c r="H28" s="353"/>
      <c r="I28" s="353"/>
      <c r="J28" s="353"/>
      <c r="K28" s="414"/>
      <c r="L28" s="2635"/>
      <c r="M28" s="2635"/>
      <c r="N28" s="2635"/>
      <c r="O28" s="345"/>
      <c r="P28" s="2653" t="s">
        <v>2503</v>
      </c>
      <c r="Q28" s="2653"/>
      <c r="R28" s="2653"/>
    </row>
    <row r="29" spans="1:18" s="420" customFormat="1" ht="29.25" customHeight="1" thickTop="1" x14ac:dyDescent="0.25">
      <c r="A29" s="2488" t="s">
        <v>97</v>
      </c>
      <c r="B29" s="2488" t="s">
        <v>90</v>
      </c>
      <c r="C29" s="2488" t="s">
        <v>48</v>
      </c>
      <c r="D29" s="2488" t="s">
        <v>36</v>
      </c>
      <c r="E29" s="2488"/>
      <c r="F29" s="2488"/>
      <c r="G29" s="2488" t="s">
        <v>2</v>
      </c>
      <c r="H29" s="2488"/>
      <c r="I29" s="2488"/>
      <c r="J29" s="2488" t="s">
        <v>3</v>
      </c>
      <c r="K29" s="2488"/>
      <c r="L29" s="2488"/>
      <c r="M29" s="2488" t="s">
        <v>29</v>
      </c>
      <c r="N29" s="2488"/>
      <c r="O29" s="2488"/>
      <c r="P29" s="2523" t="s">
        <v>103</v>
      </c>
      <c r="Q29" s="2523" t="s">
        <v>132</v>
      </c>
      <c r="R29" s="2523" t="s">
        <v>172</v>
      </c>
    </row>
    <row r="30" spans="1:18" s="420" customFormat="1" ht="27.75" customHeight="1" x14ac:dyDescent="0.25">
      <c r="A30" s="2489"/>
      <c r="B30" s="2489"/>
      <c r="C30" s="2489"/>
      <c r="D30" s="2492" t="s">
        <v>98</v>
      </c>
      <c r="E30" s="2492"/>
      <c r="F30" s="2492"/>
      <c r="G30" s="2492" t="s">
        <v>99</v>
      </c>
      <c r="H30" s="2492"/>
      <c r="I30" s="2492"/>
      <c r="J30" s="2492" t="s">
        <v>100</v>
      </c>
      <c r="K30" s="2492"/>
      <c r="L30" s="2492"/>
      <c r="M30" s="2492" t="s">
        <v>126</v>
      </c>
      <c r="N30" s="2492"/>
      <c r="O30" s="2492"/>
      <c r="P30" s="2524"/>
      <c r="Q30" s="2524"/>
      <c r="R30" s="2524"/>
    </row>
    <row r="31" spans="1:18" s="420" customFormat="1" ht="27.75" customHeight="1" x14ac:dyDescent="0.25">
      <c r="A31" s="2489"/>
      <c r="B31" s="2489"/>
      <c r="C31" s="2489"/>
      <c r="D31" s="1196" t="s">
        <v>187</v>
      </c>
      <c r="E31" s="1196" t="s">
        <v>203</v>
      </c>
      <c r="F31" s="1196" t="s">
        <v>204</v>
      </c>
      <c r="G31" s="1196" t="s">
        <v>187</v>
      </c>
      <c r="H31" s="1196" t="s">
        <v>203</v>
      </c>
      <c r="I31" s="1196" t="s">
        <v>204</v>
      </c>
      <c r="J31" s="1196" t="s">
        <v>187</v>
      </c>
      <c r="K31" s="1196" t="s">
        <v>203</v>
      </c>
      <c r="L31" s="1196" t="s">
        <v>204</v>
      </c>
      <c r="M31" s="1196" t="s">
        <v>187</v>
      </c>
      <c r="N31" s="1196" t="s">
        <v>203</v>
      </c>
      <c r="O31" s="1196" t="s">
        <v>204</v>
      </c>
      <c r="P31" s="2524"/>
      <c r="Q31" s="2524"/>
      <c r="R31" s="2524"/>
    </row>
    <row r="32" spans="1:18" s="420" customFormat="1" ht="35.25" customHeight="1" thickBot="1" x14ac:dyDescent="0.3">
      <c r="A32" s="2490"/>
      <c r="B32" s="2490"/>
      <c r="C32" s="2490"/>
      <c r="D32" s="325" t="s">
        <v>188</v>
      </c>
      <c r="E32" s="325" t="s">
        <v>189</v>
      </c>
      <c r="F32" s="325" t="s">
        <v>190</v>
      </c>
      <c r="G32" s="325" t="s">
        <v>188</v>
      </c>
      <c r="H32" s="325" t="s">
        <v>189</v>
      </c>
      <c r="I32" s="325" t="s">
        <v>190</v>
      </c>
      <c r="J32" s="325" t="s">
        <v>188</v>
      </c>
      <c r="K32" s="325" t="s">
        <v>189</v>
      </c>
      <c r="L32" s="325" t="s">
        <v>190</v>
      </c>
      <c r="M32" s="325" t="s">
        <v>188</v>
      </c>
      <c r="N32" s="325" t="s">
        <v>189</v>
      </c>
      <c r="O32" s="325" t="s">
        <v>190</v>
      </c>
      <c r="P32" s="2525"/>
      <c r="Q32" s="2525"/>
      <c r="R32" s="2525"/>
    </row>
    <row r="33" spans="1:428" ht="29.25" customHeight="1" x14ac:dyDescent="0.25">
      <c r="A33" s="2534" t="s">
        <v>471</v>
      </c>
      <c r="B33" s="1558" t="s">
        <v>469</v>
      </c>
      <c r="C33" s="1558" t="s">
        <v>676</v>
      </c>
      <c r="D33" s="535">
        <v>0</v>
      </c>
      <c r="E33" s="535">
        <v>0</v>
      </c>
      <c r="F33" s="535">
        <v>0</v>
      </c>
      <c r="G33" s="535">
        <v>1</v>
      </c>
      <c r="H33" s="535">
        <v>2</v>
      </c>
      <c r="I33" s="535">
        <v>3</v>
      </c>
      <c r="J33" s="535">
        <v>0</v>
      </c>
      <c r="K33" s="535">
        <v>0</v>
      </c>
      <c r="L33" s="535">
        <v>0</v>
      </c>
      <c r="M33" s="535">
        <f t="shared" si="0"/>
        <v>1</v>
      </c>
      <c r="N33" s="535">
        <f t="shared" si="1"/>
        <v>2</v>
      </c>
      <c r="O33" s="535">
        <f t="shared" ref="O33:O38" si="13">SUM(M33:N33)</f>
        <v>3</v>
      </c>
      <c r="P33" s="1629" t="s">
        <v>470</v>
      </c>
      <c r="Q33" s="1200" t="s">
        <v>470</v>
      </c>
      <c r="R33" s="2651" t="s">
        <v>134</v>
      </c>
      <c r="S33" s="422"/>
      <c r="T33" s="422"/>
      <c r="U33" s="422"/>
      <c r="AG33" s="422"/>
      <c r="AH33" s="422"/>
      <c r="AI33" s="422"/>
      <c r="AJ33" s="422"/>
      <c r="AK33" s="422"/>
      <c r="AL33" s="422"/>
      <c r="AM33" s="422"/>
      <c r="AN33" s="422"/>
      <c r="AO33" s="422"/>
      <c r="AP33" s="422"/>
      <c r="AQ33" s="422"/>
      <c r="AR33" s="422"/>
      <c r="AS33" s="422"/>
      <c r="AT33" s="422"/>
      <c r="AU33" s="422"/>
      <c r="AV33" s="422"/>
      <c r="AW33" s="422"/>
      <c r="AX33" s="422"/>
      <c r="AY33" s="422"/>
      <c r="AZ33" s="422"/>
      <c r="BA33" s="422"/>
      <c r="BB33" s="422"/>
      <c r="BC33" s="422"/>
      <c r="BD33" s="422"/>
      <c r="BE33" s="422"/>
      <c r="BF33" s="422"/>
      <c r="BG33" s="422"/>
      <c r="BH33" s="422"/>
      <c r="BI33" s="422"/>
      <c r="BJ33" s="422"/>
      <c r="BK33" s="422"/>
      <c r="BL33" s="422"/>
      <c r="BM33" s="422"/>
      <c r="BN33" s="422"/>
      <c r="BO33" s="422"/>
      <c r="BP33" s="422"/>
      <c r="BQ33" s="422"/>
      <c r="BR33" s="422"/>
      <c r="BS33" s="422"/>
      <c r="BT33" s="422"/>
      <c r="BU33" s="422"/>
      <c r="BV33" s="422"/>
      <c r="BW33" s="422"/>
      <c r="BX33" s="422"/>
      <c r="BY33" s="422"/>
      <c r="BZ33" s="422"/>
      <c r="CA33" s="422"/>
      <c r="CB33" s="422"/>
      <c r="CC33" s="422"/>
      <c r="CD33" s="422"/>
      <c r="CE33" s="422"/>
      <c r="CF33" s="422"/>
      <c r="CG33" s="422"/>
      <c r="CH33" s="422"/>
      <c r="CI33" s="422"/>
      <c r="CJ33" s="422"/>
      <c r="CK33" s="422"/>
      <c r="CL33" s="422"/>
      <c r="CM33" s="422"/>
      <c r="CN33" s="422"/>
      <c r="CO33" s="422"/>
      <c r="CP33" s="422"/>
      <c r="CQ33" s="422"/>
      <c r="CR33" s="422"/>
      <c r="CS33" s="422"/>
      <c r="CT33" s="422"/>
      <c r="CU33" s="422"/>
      <c r="CV33" s="422"/>
      <c r="CW33" s="422"/>
      <c r="CX33" s="422"/>
      <c r="CY33" s="422"/>
      <c r="CZ33" s="422"/>
      <c r="DA33" s="422"/>
      <c r="DB33" s="422"/>
      <c r="DC33" s="422"/>
      <c r="DD33" s="422"/>
      <c r="DE33" s="422"/>
      <c r="DF33" s="422"/>
      <c r="DG33" s="422"/>
      <c r="DH33" s="422"/>
      <c r="DI33" s="422"/>
      <c r="DJ33" s="422"/>
      <c r="DK33" s="422"/>
      <c r="DL33" s="422"/>
      <c r="DM33" s="422"/>
      <c r="DN33" s="422"/>
      <c r="DO33" s="422"/>
      <c r="DP33" s="422"/>
      <c r="DQ33" s="422"/>
      <c r="DR33" s="422"/>
      <c r="DS33" s="422"/>
      <c r="DT33" s="422"/>
      <c r="DU33" s="422"/>
      <c r="DV33" s="422"/>
      <c r="DW33" s="422"/>
      <c r="DX33" s="422"/>
      <c r="DY33" s="422"/>
      <c r="DZ33" s="422"/>
      <c r="EA33" s="422"/>
      <c r="EB33" s="422"/>
      <c r="EC33" s="422"/>
      <c r="ED33" s="422"/>
      <c r="EE33" s="422"/>
      <c r="EF33" s="422"/>
      <c r="EG33" s="422"/>
      <c r="EH33" s="422"/>
      <c r="EI33" s="422"/>
      <c r="EJ33" s="422"/>
      <c r="EK33" s="422"/>
      <c r="EL33" s="422"/>
      <c r="EM33" s="422"/>
      <c r="EN33" s="422"/>
      <c r="EO33" s="422"/>
      <c r="EP33" s="422"/>
      <c r="EQ33" s="422"/>
      <c r="ER33" s="422"/>
      <c r="ES33" s="422"/>
      <c r="ET33" s="422"/>
      <c r="EU33" s="422"/>
      <c r="EV33" s="422"/>
      <c r="EW33" s="422"/>
      <c r="EX33" s="422"/>
      <c r="EY33" s="422"/>
      <c r="EZ33" s="422"/>
      <c r="FA33" s="422"/>
      <c r="FB33" s="422"/>
      <c r="FC33" s="422"/>
      <c r="FD33" s="422"/>
      <c r="FE33" s="422"/>
      <c r="FF33" s="422"/>
      <c r="FG33" s="422"/>
      <c r="FH33" s="422"/>
      <c r="FI33" s="422"/>
      <c r="FJ33" s="422"/>
      <c r="FK33" s="422"/>
      <c r="FL33" s="422"/>
      <c r="FM33" s="422"/>
      <c r="FN33" s="422"/>
      <c r="FO33" s="422"/>
      <c r="FP33" s="422"/>
      <c r="FQ33" s="422"/>
      <c r="FR33" s="422"/>
      <c r="FS33" s="422"/>
      <c r="FT33" s="422"/>
      <c r="FU33" s="422"/>
      <c r="FV33" s="422"/>
      <c r="FW33" s="422"/>
      <c r="FX33" s="422"/>
      <c r="FY33" s="422"/>
      <c r="FZ33" s="422"/>
      <c r="GA33" s="422"/>
      <c r="GB33" s="422"/>
      <c r="GC33" s="422"/>
      <c r="GD33" s="422"/>
      <c r="GE33" s="422"/>
      <c r="GF33" s="422"/>
      <c r="GG33" s="422"/>
      <c r="GH33" s="422"/>
      <c r="GI33" s="422"/>
      <c r="GJ33" s="422"/>
      <c r="GK33" s="422"/>
      <c r="GL33" s="422"/>
      <c r="GM33" s="422"/>
      <c r="GN33" s="422"/>
      <c r="GO33" s="422"/>
      <c r="GP33" s="422"/>
      <c r="GQ33" s="422"/>
      <c r="GR33" s="422"/>
      <c r="GS33" s="422"/>
      <c r="GT33" s="422"/>
      <c r="GU33" s="422"/>
      <c r="GV33" s="422"/>
      <c r="GW33" s="422"/>
      <c r="GX33" s="422"/>
      <c r="GY33" s="422"/>
      <c r="GZ33" s="422"/>
      <c r="HA33" s="422"/>
      <c r="HB33" s="422"/>
      <c r="HC33" s="422"/>
      <c r="HD33" s="422"/>
      <c r="HE33" s="422"/>
      <c r="HF33" s="422"/>
      <c r="HG33" s="422"/>
      <c r="HH33" s="422"/>
      <c r="HI33" s="422"/>
      <c r="HJ33" s="422"/>
      <c r="HK33" s="422"/>
      <c r="HL33" s="422"/>
      <c r="HM33" s="422"/>
      <c r="HN33" s="422"/>
      <c r="HO33" s="422"/>
      <c r="HP33" s="422"/>
      <c r="HQ33" s="422"/>
      <c r="HR33" s="422"/>
      <c r="HS33" s="422"/>
      <c r="HT33" s="422"/>
      <c r="HU33" s="422"/>
      <c r="HV33" s="422"/>
      <c r="HW33" s="422"/>
      <c r="HX33" s="422"/>
      <c r="HY33" s="422"/>
      <c r="HZ33" s="422"/>
      <c r="IA33" s="422"/>
      <c r="IB33" s="422"/>
      <c r="IC33" s="422"/>
      <c r="ID33" s="422"/>
      <c r="IE33" s="422"/>
      <c r="IF33" s="422"/>
      <c r="IG33" s="422"/>
      <c r="IH33" s="422"/>
      <c r="II33" s="422"/>
      <c r="IJ33" s="422"/>
      <c r="IK33" s="422"/>
      <c r="IL33" s="422"/>
      <c r="IM33" s="422"/>
      <c r="IN33" s="422"/>
      <c r="IO33" s="422"/>
      <c r="IP33" s="422"/>
      <c r="IQ33" s="422"/>
      <c r="IR33" s="422"/>
      <c r="IS33" s="422"/>
      <c r="IT33" s="422"/>
      <c r="IU33" s="422"/>
      <c r="IV33" s="422"/>
      <c r="IW33" s="422"/>
      <c r="IX33" s="422"/>
      <c r="IY33" s="422"/>
      <c r="IZ33" s="422"/>
      <c r="JA33" s="422"/>
      <c r="JB33" s="422"/>
      <c r="JC33" s="422"/>
      <c r="JD33" s="422"/>
      <c r="JE33" s="422"/>
      <c r="JF33" s="422"/>
      <c r="JG33" s="422"/>
      <c r="JH33" s="422"/>
      <c r="JI33" s="422"/>
      <c r="JJ33" s="422"/>
      <c r="JK33" s="422"/>
      <c r="JL33" s="422"/>
      <c r="JM33" s="422"/>
      <c r="JN33" s="422"/>
      <c r="JO33" s="422"/>
      <c r="JP33" s="422"/>
      <c r="JQ33" s="422"/>
      <c r="JR33" s="422"/>
      <c r="JS33" s="422"/>
      <c r="JT33" s="422"/>
      <c r="JU33" s="422"/>
      <c r="JV33" s="422"/>
      <c r="JW33" s="422"/>
      <c r="JX33" s="422"/>
      <c r="JY33" s="422"/>
      <c r="JZ33" s="422"/>
      <c r="KA33" s="422"/>
      <c r="KB33" s="422"/>
      <c r="KC33" s="422"/>
      <c r="KD33" s="422"/>
      <c r="KE33" s="422"/>
      <c r="KF33" s="422"/>
      <c r="KG33" s="422"/>
      <c r="KH33" s="422"/>
      <c r="KI33" s="422"/>
      <c r="KJ33" s="422"/>
      <c r="KK33" s="422"/>
      <c r="KL33" s="422"/>
      <c r="KM33" s="422"/>
      <c r="KN33" s="422"/>
      <c r="KO33" s="422"/>
      <c r="KP33" s="422"/>
      <c r="KQ33" s="422"/>
      <c r="KR33" s="422"/>
      <c r="KS33" s="422"/>
      <c r="KT33" s="422"/>
      <c r="KU33" s="422"/>
      <c r="KV33" s="422"/>
      <c r="KW33" s="422"/>
      <c r="KX33" s="422"/>
      <c r="KY33" s="422"/>
      <c r="KZ33" s="422"/>
      <c r="LA33" s="422"/>
      <c r="LB33" s="422"/>
      <c r="LC33" s="422"/>
      <c r="LD33" s="422"/>
      <c r="LE33" s="422"/>
      <c r="LF33" s="422"/>
      <c r="LG33" s="422"/>
      <c r="LH33" s="422"/>
      <c r="LI33" s="422"/>
      <c r="LJ33" s="422"/>
      <c r="LK33" s="422"/>
      <c r="LL33" s="422"/>
      <c r="LM33" s="422"/>
      <c r="LN33" s="422"/>
      <c r="LO33" s="422"/>
      <c r="LP33" s="422"/>
      <c r="LQ33" s="422"/>
      <c r="LR33" s="422"/>
      <c r="LS33" s="422"/>
      <c r="LT33" s="422"/>
      <c r="LU33" s="422"/>
      <c r="LV33" s="422"/>
      <c r="LW33" s="422"/>
      <c r="LX33" s="422"/>
      <c r="LY33" s="422"/>
      <c r="LZ33" s="422"/>
      <c r="MA33" s="422"/>
      <c r="MB33" s="422"/>
      <c r="MC33" s="422"/>
      <c r="MD33" s="422"/>
      <c r="ME33" s="422"/>
      <c r="MF33" s="422"/>
      <c r="MG33" s="422"/>
      <c r="MH33" s="422"/>
      <c r="MI33" s="422"/>
      <c r="MJ33" s="422"/>
      <c r="MK33" s="422"/>
      <c r="ML33" s="422"/>
      <c r="MM33" s="422"/>
      <c r="MN33" s="422"/>
      <c r="MO33" s="422"/>
      <c r="MP33" s="422"/>
      <c r="MQ33" s="422"/>
      <c r="MR33" s="422"/>
      <c r="MS33" s="422"/>
      <c r="MT33" s="422"/>
      <c r="MU33" s="422"/>
      <c r="MV33" s="422"/>
      <c r="MW33" s="422"/>
      <c r="MX33" s="422"/>
      <c r="MY33" s="422"/>
      <c r="MZ33" s="422"/>
      <c r="NA33" s="422"/>
      <c r="NB33" s="422"/>
      <c r="NC33" s="422"/>
      <c r="ND33" s="422"/>
      <c r="NE33" s="422"/>
      <c r="NF33" s="422"/>
      <c r="NG33" s="422"/>
      <c r="NH33" s="422"/>
      <c r="NI33" s="422"/>
      <c r="NJ33" s="422"/>
      <c r="NK33" s="422"/>
      <c r="NL33" s="422"/>
      <c r="NM33" s="422"/>
      <c r="NN33" s="422"/>
      <c r="NO33" s="422"/>
      <c r="NP33" s="422"/>
      <c r="NQ33" s="422"/>
      <c r="NR33" s="422"/>
      <c r="NS33" s="422"/>
      <c r="NT33" s="422"/>
      <c r="NU33" s="422"/>
      <c r="NV33" s="422"/>
      <c r="NW33" s="422"/>
      <c r="NX33" s="422"/>
      <c r="NY33" s="422"/>
      <c r="NZ33" s="422"/>
      <c r="OA33" s="422"/>
      <c r="OB33" s="422"/>
      <c r="OC33" s="422"/>
      <c r="OD33" s="422"/>
      <c r="OE33" s="422"/>
      <c r="OF33" s="422"/>
      <c r="OG33" s="422"/>
      <c r="OH33" s="422"/>
      <c r="OI33" s="422"/>
      <c r="OJ33" s="422"/>
      <c r="OK33" s="422"/>
      <c r="OL33" s="422"/>
      <c r="OM33" s="422"/>
      <c r="ON33" s="422"/>
      <c r="OO33" s="422"/>
      <c r="OP33" s="422"/>
      <c r="OQ33" s="422"/>
      <c r="OR33" s="422"/>
      <c r="OS33" s="422"/>
      <c r="OT33" s="422"/>
      <c r="OU33" s="422"/>
      <c r="OV33" s="422"/>
      <c r="OW33" s="422"/>
      <c r="OX33" s="422"/>
      <c r="OY33" s="422"/>
      <c r="OZ33" s="422"/>
      <c r="PA33" s="422"/>
      <c r="PB33" s="422"/>
      <c r="PC33" s="422"/>
      <c r="PD33" s="422"/>
      <c r="PE33" s="422"/>
      <c r="PF33" s="422"/>
      <c r="PG33" s="422"/>
      <c r="PH33" s="422"/>
      <c r="PI33" s="422"/>
      <c r="PJ33" s="422"/>
      <c r="PK33" s="422"/>
      <c r="PL33" s="422"/>
    </row>
    <row r="34" spans="1:428" ht="29.25" customHeight="1" x14ac:dyDescent="0.25">
      <c r="A34" s="2489"/>
      <c r="B34" s="1511" t="s">
        <v>51</v>
      </c>
      <c r="C34" s="1511" t="s">
        <v>51</v>
      </c>
      <c r="D34" s="1512">
        <v>0</v>
      </c>
      <c r="E34" s="1512">
        <v>0</v>
      </c>
      <c r="F34" s="1512">
        <v>0</v>
      </c>
      <c r="G34" s="1512">
        <v>1</v>
      </c>
      <c r="H34" s="1512">
        <v>2</v>
      </c>
      <c r="I34" s="1512">
        <v>3</v>
      </c>
      <c r="J34" s="1512">
        <v>1</v>
      </c>
      <c r="K34" s="1512">
        <v>8</v>
      </c>
      <c r="L34" s="1512">
        <v>9</v>
      </c>
      <c r="M34" s="1512">
        <f t="shared" si="0"/>
        <v>2</v>
      </c>
      <c r="N34" s="1512">
        <f t="shared" si="1"/>
        <v>10</v>
      </c>
      <c r="O34" s="1512">
        <f t="shared" si="13"/>
        <v>12</v>
      </c>
      <c r="P34" s="1628" t="s">
        <v>477</v>
      </c>
      <c r="Q34" s="1198" t="s">
        <v>477</v>
      </c>
      <c r="R34" s="2530"/>
      <c r="S34" s="422"/>
      <c r="T34" s="422"/>
      <c r="U34" s="422"/>
      <c r="AG34" s="422"/>
      <c r="AH34" s="422"/>
      <c r="AI34" s="422"/>
      <c r="AJ34" s="422"/>
      <c r="AK34" s="422"/>
      <c r="AL34" s="422"/>
      <c r="AM34" s="422"/>
      <c r="AN34" s="422"/>
      <c r="AO34" s="422"/>
      <c r="AP34" s="422"/>
      <c r="AQ34" s="422"/>
      <c r="AR34" s="422"/>
      <c r="AS34" s="422"/>
      <c r="AT34" s="422"/>
      <c r="AU34" s="422"/>
      <c r="AV34" s="422"/>
      <c r="AW34" s="422"/>
      <c r="AX34" s="422"/>
      <c r="AY34" s="422"/>
      <c r="AZ34" s="422"/>
      <c r="BA34" s="422"/>
      <c r="BB34" s="422"/>
      <c r="BC34" s="422"/>
      <c r="BD34" s="422"/>
      <c r="BE34" s="422"/>
      <c r="BF34" s="422"/>
      <c r="BG34" s="422"/>
      <c r="BH34" s="422"/>
      <c r="BI34" s="422"/>
      <c r="BJ34" s="422"/>
      <c r="BK34" s="422"/>
      <c r="BL34" s="422"/>
      <c r="BM34" s="422"/>
      <c r="BN34" s="422"/>
      <c r="BO34" s="422"/>
      <c r="BP34" s="422"/>
      <c r="BQ34" s="422"/>
      <c r="BR34" s="422"/>
      <c r="BS34" s="422"/>
      <c r="BT34" s="422"/>
      <c r="BU34" s="422"/>
      <c r="BV34" s="422"/>
      <c r="BW34" s="422"/>
      <c r="BX34" s="422"/>
      <c r="BY34" s="422"/>
      <c r="BZ34" s="422"/>
      <c r="CA34" s="422"/>
      <c r="CB34" s="422"/>
      <c r="CC34" s="422"/>
      <c r="CD34" s="422"/>
      <c r="CE34" s="422"/>
      <c r="CF34" s="422"/>
      <c r="CG34" s="422"/>
      <c r="CH34" s="422"/>
      <c r="CI34" s="422"/>
      <c r="CJ34" s="422"/>
      <c r="CK34" s="422"/>
      <c r="CL34" s="422"/>
      <c r="CM34" s="422"/>
      <c r="CN34" s="422"/>
      <c r="CO34" s="422"/>
      <c r="CP34" s="422"/>
      <c r="CQ34" s="422"/>
      <c r="CR34" s="422"/>
      <c r="CS34" s="422"/>
      <c r="CT34" s="422"/>
      <c r="CU34" s="422"/>
      <c r="CV34" s="422"/>
      <c r="CW34" s="422"/>
      <c r="CX34" s="422"/>
      <c r="CY34" s="422"/>
      <c r="CZ34" s="422"/>
      <c r="DA34" s="422"/>
      <c r="DB34" s="422"/>
      <c r="DC34" s="422"/>
      <c r="DD34" s="422"/>
      <c r="DE34" s="422"/>
      <c r="DF34" s="422"/>
      <c r="DG34" s="422"/>
      <c r="DH34" s="422"/>
      <c r="DI34" s="422"/>
      <c r="DJ34" s="422"/>
      <c r="DK34" s="422"/>
      <c r="DL34" s="422"/>
      <c r="DM34" s="422"/>
      <c r="DN34" s="422"/>
      <c r="DO34" s="422"/>
      <c r="DP34" s="422"/>
      <c r="DQ34" s="422"/>
      <c r="DR34" s="422"/>
      <c r="DS34" s="422"/>
      <c r="DT34" s="422"/>
      <c r="DU34" s="422"/>
      <c r="DV34" s="422"/>
      <c r="DW34" s="422"/>
      <c r="DX34" s="422"/>
      <c r="DY34" s="422"/>
      <c r="DZ34" s="422"/>
      <c r="EA34" s="422"/>
      <c r="EB34" s="422"/>
      <c r="EC34" s="422"/>
      <c r="ED34" s="422"/>
      <c r="EE34" s="422"/>
      <c r="EF34" s="422"/>
      <c r="EG34" s="422"/>
      <c r="EH34" s="422"/>
      <c r="EI34" s="422"/>
      <c r="EJ34" s="422"/>
      <c r="EK34" s="422"/>
      <c r="EL34" s="422"/>
      <c r="EM34" s="422"/>
      <c r="EN34" s="422"/>
      <c r="EO34" s="422"/>
      <c r="EP34" s="422"/>
      <c r="EQ34" s="422"/>
      <c r="ER34" s="422"/>
      <c r="ES34" s="422"/>
      <c r="ET34" s="422"/>
      <c r="EU34" s="422"/>
      <c r="EV34" s="422"/>
      <c r="EW34" s="422"/>
      <c r="EX34" s="422"/>
      <c r="EY34" s="422"/>
      <c r="EZ34" s="422"/>
      <c r="FA34" s="422"/>
      <c r="FB34" s="422"/>
      <c r="FC34" s="422"/>
      <c r="FD34" s="422"/>
      <c r="FE34" s="422"/>
      <c r="FF34" s="422"/>
      <c r="FG34" s="422"/>
      <c r="FH34" s="422"/>
      <c r="FI34" s="422"/>
      <c r="FJ34" s="422"/>
      <c r="FK34" s="422"/>
      <c r="FL34" s="422"/>
      <c r="FM34" s="422"/>
      <c r="FN34" s="422"/>
      <c r="FO34" s="422"/>
      <c r="FP34" s="422"/>
      <c r="FQ34" s="422"/>
      <c r="FR34" s="422"/>
      <c r="FS34" s="422"/>
      <c r="FT34" s="422"/>
      <c r="FU34" s="422"/>
      <c r="FV34" s="422"/>
      <c r="FW34" s="422"/>
      <c r="FX34" s="422"/>
      <c r="FY34" s="422"/>
      <c r="FZ34" s="422"/>
      <c r="GA34" s="422"/>
      <c r="GB34" s="422"/>
      <c r="GC34" s="422"/>
      <c r="GD34" s="422"/>
      <c r="GE34" s="422"/>
      <c r="GF34" s="422"/>
      <c r="GG34" s="422"/>
      <c r="GH34" s="422"/>
      <c r="GI34" s="422"/>
      <c r="GJ34" s="422"/>
      <c r="GK34" s="422"/>
      <c r="GL34" s="422"/>
      <c r="GM34" s="422"/>
      <c r="GN34" s="422"/>
      <c r="GO34" s="422"/>
      <c r="GP34" s="422"/>
      <c r="GQ34" s="422"/>
      <c r="GR34" s="422"/>
      <c r="GS34" s="422"/>
      <c r="GT34" s="422"/>
      <c r="GU34" s="422"/>
      <c r="GV34" s="422"/>
      <c r="GW34" s="422"/>
      <c r="GX34" s="422"/>
      <c r="GY34" s="422"/>
      <c r="GZ34" s="422"/>
      <c r="HA34" s="422"/>
      <c r="HB34" s="422"/>
      <c r="HC34" s="422"/>
      <c r="HD34" s="422"/>
      <c r="HE34" s="422"/>
      <c r="HF34" s="422"/>
      <c r="HG34" s="422"/>
      <c r="HH34" s="422"/>
      <c r="HI34" s="422"/>
      <c r="HJ34" s="422"/>
      <c r="HK34" s="422"/>
      <c r="HL34" s="422"/>
      <c r="HM34" s="422"/>
      <c r="HN34" s="422"/>
      <c r="HO34" s="422"/>
      <c r="HP34" s="422"/>
      <c r="HQ34" s="422"/>
      <c r="HR34" s="422"/>
      <c r="HS34" s="422"/>
      <c r="HT34" s="422"/>
      <c r="HU34" s="422"/>
      <c r="HV34" s="422"/>
      <c r="HW34" s="422"/>
      <c r="HX34" s="422"/>
      <c r="HY34" s="422"/>
      <c r="HZ34" s="422"/>
      <c r="IA34" s="422"/>
      <c r="IB34" s="422"/>
      <c r="IC34" s="422"/>
      <c r="ID34" s="422"/>
      <c r="IE34" s="422"/>
      <c r="IF34" s="422"/>
      <c r="IG34" s="422"/>
      <c r="IH34" s="422"/>
      <c r="II34" s="422"/>
      <c r="IJ34" s="422"/>
      <c r="IK34" s="422"/>
      <c r="IL34" s="422"/>
      <c r="IM34" s="422"/>
      <c r="IN34" s="422"/>
      <c r="IO34" s="422"/>
      <c r="IP34" s="422"/>
      <c r="IQ34" s="422"/>
      <c r="IR34" s="422"/>
      <c r="IS34" s="422"/>
      <c r="IT34" s="422"/>
      <c r="IU34" s="422"/>
      <c r="IV34" s="422"/>
      <c r="IW34" s="422"/>
      <c r="IX34" s="422"/>
      <c r="IY34" s="422"/>
      <c r="IZ34" s="422"/>
      <c r="JA34" s="422"/>
      <c r="JB34" s="422"/>
      <c r="JC34" s="422"/>
      <c r="JD34" s="422"/>
      <c r="JE34" s="422"/>
      <c r="JF34" s="422"/>
      <c r="JG34" s="422"/>
      <c r="JH34" s="422"/>
      <c r="JI34" s="422"/>
      <c r="JJ34" s="422"/>
      <c r="JK34" s="422"/>
      <c r="JL34" s="422"/>
      <c r="JM34" s="422"/>
      <c r="JN34" s="422"/>
      <c r="JO34" s="422"/>
      <c r="JP34" s="422"/>
      <c r="JQ34" s="422"/>
      <c r="JR34" s="422"/>
      <c r="JS34" s="422"/>
      <c r="JT34" s="422"/>
      <c r="JU34" s="422"/>
      <c r="JV34" s="422"/>
      <c r="JW34" s="422"/>
      <c r="JX34" s="422"/>
      <c r="JY34" s="422"/>
      <c r="JZ34" s="422"/>
      <c r="KA34" s="422"/>
      <c r="KB34" s="422"/>
      <c r="KC34" s="422"/>
      <c r="KD34" s="422"/>
      <c r="KE34" s="422"/>
      <c r="KF34" s="422"/>
      <c r="KG34" s="422"/>
      <c r="KH34" s="422"/>
      <c r="KI34" s="422"/>
      <c r="KJ34" s="422"/>
      <c r="KK34" s="422"/>
      <c r="KL34" s="422"/>
      <c r="KM34" s="422"/>
      <c r="KN34" s="422"/>
      <c r="KO34" s="422"/>
      <c r="KP34" s="422"/>
      <c r="KQ34" s="422"/>
      <c r="KR34" s="422"/>
      <c r="KS34" s="422"/>
      <c r="KT34" s="422"/>
      <c r="KU34" s="422"/>
      <c r="KV34" s="422"/>
      <c r="KW34" s="422"/>
      <c r="KX34" s="422"/>
      <c r="KY34" s="422"/>
      <c r="KZ34" s="422"/>
      <c r="LA34" s="422"/>
      <c r="LB34" s="422"/>
      <c r="LC34" s="422"/>
      <c r="LD34" s="422"/>
      <c r="LE34" s="422"/>
      <c r="LF34" s="422"/>
      <c r="LG34" s="422"/>
      <c r="LH34" s="422"/>
      <c r="LI34" s="422"/>
      <c r="LJ34" s="422"/>
      <c r="LK34" s="422"/>
      <c r="LL34" s="422"/>
      <c r="LM34" s="422"/>
      <c r="LN34" s="422"/>
      <c r="LO34" s="422"/>
      <c r="LP34" s="422"/>
      <c r="LQ34" s="422"/>
      <c r="LR34" s="422"/>
      <c r="LS34" s="422"/>
      <c r="LT34" s="422"/>
      <c r="LU34" s="422"/>
      <c r="LV34" s="422"/>
      <c r="LW34" s="422"/>
      <c r="LX34" s="422"/>
      <c r="LY34" s="422"/>
      <c r="LZ34" s="422"/>
      <c r="MA34" s="422"/>
      <c r="MB34" s="422"/>
      <c r="MC34" s="422"/>
      <c r="MD34" s="422"/>
      <c r="ME34" s="422"/>
      <c r="MF34" s="422"/>
      <c r="MG34" s="422"/>
      <c r="MH34" s="422"/>
      <c r="MI34" s="422"/>
      <c r="MJ34" s="422"/>
      <c r="MK34" s="422"/>
      <c r="ML34" s="422"/>
      <c r="MM34" s="422"/>
      <c r="MN34" s="422"/>
      <c r="MO34" s="422"/>
      <c r="MP34" s="422"/>
      <c r="MQ34" s="422"/>
      <c r="MR34" s="422"/>
      <c r="MS34" s="422"/>
      <c r="MT34" s="422"/>
      <c r="MU34" s="422"/>
      <c r="MV34" s="422"/>
      <c r="MW34" s="422"/>
      <c r="MX34" s="422"/>
      <c r="MY34" s="422"/>
      <c r="MZ34" s="422"/>
      <c r="NA34" s="422"/>
      <c r="NB34" s="422"/>
      <c r="NC34" s="422"/>
      <c r="ND34" s="422"/>
      <c r="NE34" s="422"/>
      <c r="NF34" s="422"/>
      <c r="NG34" s="422"/>
      <c r="NH34" s="422"/>
      <c r="NI34" s="422"/>
      <c r="NJ34" s="422"/>
      <c r="NK34" s="422"/>
      <c r="NL34" s="422"/>
      <c r="NM34" s="422"/>
      <c r="NN34" s="422"/>
      <c r="NO34" s="422"/>
      <c r="NP34" s="422"/>
      <c r="NQ34" s="422"/>
      <c r="NR34" s="422"/>
      <c r="NS34" s="422"/>
      <c r="NT34" s="422"/>
      <c r="NU34" s="422"/>
      <c r="NV34" s="422"/>
      <c r="NW34" s="422"/>
      <c r="NX34" s="422"/>
      <c r="NY34" s="422"/>
      <c r="NZ34" s="422"/>
      <c r="OA34" s="422"/>
      <c r="OB34" s="422"/>
      <c r="OC34" s="422"/>
      <c r="OD34" s="422"/>
      <c r="OE34" s="422"/>
      <c r="OF34" s="422"/>
      <c r="OG34" s="422"/>
      <c r="OH34" s="422"/>
      <c r="OI34" s="422"/>
      <c r="OJ34" s="422"/>
      <c r="OK34" s="422"/>
      <c r="OL34" s="422"/>
      <c r="OM34" s="422"/>
      <c r="ON34" s="422"/>
      <c r="OO34" s="422"/>
      <c r="OP34" s="422"/>
      <c r="OQ34" s="422"/>
      <c r="OR34" s="422"/>
      <c r="OS34" s="422"/>
      <c r="OT34" s="422"/>
      <c r="OU34" s="422"/>
      <c r="OV34" s="422"/>
      <c r="OW34" s="422"/>
      <c r="OX34" s="422"/>
      <c r="OY34" s="422"/>
      <c r="OZ34" s="422"/>
      <c r="PA34" s="422"/>
      <c r="PB34" s="422"/>
      <c r="PC34" s="422"/>
      <c r="PD34" s="422"/>
      <c r="PE34" s="422"/>
      <c r="PF34" s="422"/>
      <c r="PG34" s="422"/>
      <c r="PH34" s="422"/>
      <c r="PI34" s="422"/>
      <c r="PJ34" s="422"/>
      <c r="PK34" s="422"/>
      <c r="PL34" s="422"/>
    </row>
    <row r="35" spans="1:428" ht="29.25" customHeight="1" x14ac:dyDescent="0.25">
      <c r="A35" s="2489"/>
      <c r="B35" s="2539" t="s">
        <v>682</v>
      </c>
      <c r="C35" s="1511" t="s">
        <v>2525</v>
      </c>
      <c r="D35" s="1512">
        <v>0</v>
      </c>
      <c r="E35" s="1512">
        <v>0</v>
      </c>
      <c r="F35" s="1512">
        <v>0</v>
      </c>
      <c r="G35" s="1512">
        <v>1</v>
      </c>
      <c r="H35" s="1512">
        <v>2</v>
      </c>
      <c r="I35" s="1512">
        <v>3</v>
      </c>
      <c r="J35" s="1512">
        <v>1</v>
      </c>
      <c r="K35" s="1512">
        <v>0</v>
      </c>
      <c r="L35" s="1512">
        <v>1</v>
      </c>
      <c r="M35" s="1512">
        <f t="shared" si="0"/>
        <v>2</v>
      </c>
      <c r="N35" s="1512">
        <f t="shared" si="1"/>
        <v>2</v>
      </c>
      <c r="O35" s="1512">
        <f t="shared" si="13"/>
        <v>4</v>
      </c>
      <c r="P35" s="494" t="s">
        <v>684</v>
      </c>
      <c r="Q35" s="2527" t="s">
        <v>684</v>
      </c>
      <c r="R35" s="2530"/>
      <c r="S35" s="422"/>
      <c r="T35" s="422"/>
      <c r="U35" s="422"/>
      <c r="AG35" s="422"/>
      <c r="AH35" s="422"/>
      <c r="AI35" s="422"/>
      <c r="AJ35" s="422"/>
      <c r="AK35" s="422"/>
      <c r="AL35" s="422"/>
      <c r="AM35" s="422"/>
      <c r="AN35" s="422"/>
      <c r="AO35" s="422"/>
      <c r="AP35" s="422"/>
      <c r="AQ35" s="422"/>
      <c r="AR35" s="422"/>
      <c r="AS35" s="422"/>
      <c r="AT35" s="422"/>
      <c r="AU35" s="422"/>
      <c r="AV35" s="422"/>
      <c r="AW35" s="422"/>
      <c r="AX35" s="422"/>
      <c r="AY35" s="422"/>
      <c r="AZ35" s="422"/>
      <c r="BA35" s="422"/>
      <c r="BB35" s="422"/>
      <c r="BC35" s="422"/>
      <c r="BD35" s="422"/>
      <c r="BE35" s="422"/>
      <c r="BF35" s="422"/>
      <c r="BG35" s="422"/>
      <c r="BH35" s="422"/>
      <c r="BI35" s="422"/>
      <c r="BJ35" s="422"/>
      <c r="BK35" s="422"/>
      <c r="BL35" s="422"/>
      <c r="BM35" s="422"/>
      <c r="BN35" s="422"/>
      <c r="BO35" s="422"/>
      <c r="BP35" s="422"/>
      <c r="BQ35" s="422"/>
      <c r="BR35" s="422"/>
      <c r="BS35" s="422"/>
      <c r="BT35" s="422"/>
      <c r="BU35" s="422"/>
      <c r="BV35" s="422"/>
      <c r="BW35" s="422"/>
      <c r="BX35" s="422"/>
      <c r="BY35" s="422"/>
      <c r="BZ35" s="422"/>
      <c r="CA35" s="422"/>
      <c r="CB35" s="422"/>
      <c r="CC35" s="422"/>
      <c r="CD35" s="422"/>
      <c r="CE35" s="422"/>
      <c r="CF35" s="422"/>
      <c r="CG35" s="422"/>
      <c r="CH35" s="422"/>
      <c r="CI35" s="422"/>
      <c r="CJ35" s="422"/>
      <c r="CK35" s="422"/>
      <c r="CL35" s="422"/>
      <c r="CM35" s="422"/>
      <c r="CN35" s="422"/>
      <c r="CO35" s="422"/>
      <c r="CP35" s="422"/>
      <c r="CQ35" s="422"/>
      <c r="CR35" s="422"/>
      <c r="CS35" s="422"/>
      <c r="CT35" s="422"/>
      <c r="CU35" s="422"/>
      <c r="CV35" s="422"/>
      <c r="CW35" s="422"/>
      <c r="CX35" s="422"/>
      <c r="CY35" s="422"/>
      <c r="CZ35" s="422"/>
      <c r="DA35" s="422"/>
      <c r="DB35" s="422"/>
      <c r="DC35" s="422"/>
      <c r="DD35" s="422"/>
      <c r="DE35" s="422"/>
      <c r="DF35" s="422"/>
      <c r="DG35" s="422"/>
      <c r="DH35" s="422"/>
      <c r="DI35" s="422"/>
      <c r="DJ35" s="422"/>
      <c r="DK35" s="422"/>
      <c r="DL35" s="422"/>
      <c r="DM35" s="422"/>
      <c r="DN35" s="422"/>
      <c r="DO35" s="422"/>
      <c r="DP35" s="422"/>
      <c r="DQ35" s="422"/>
      <c r="DR35" s="422"/>
      <c r="DS35" s="422"/>
      <c r="DT35" s="422"/>
      <c r="DU35" s="422"/>
      <c r="DV35" s="422"/>
      <c r="DW35" s="422"/>
      <c r="DX35" s="422"/>
      <c r="DY35" s="422"/>
      <c r="DZ35" s="422"/>
      <c r="EA35" s="422"/>
      <c r="EB35" s="422"/>
      <c r="EC35" s="422"/>
      <c r="ED35" s="422"/>
      <c r="EE35" s="422"/>
      <c r="EF35" s="422"/>
      <c r="EG35" s="422"/>
      <c r="EH35" s="422"/>
      <c r="EI35" s="422"/>
      <c r="EJ35" s="422"/>
      <c r="EK35" s="422"/>
      <c r="EL35" s="422"/>
      <c r="EM35" s="422"/>
      <c r="EN35" s="422"/>
      <c r="EO35" s="422"/>
      <c r="EP35" s="422"/>
      <c r="EQ35" s="422"/>
      <c r="ER35" s="422"/>
      <c r="ES35" s="422"/>
      <c r="ET35" s="422"/>
      <c r="EU35" s="422"/>
      <c r="EV35" s="422"/>
      <c r="EW35" s="422"/>
      <c r="EX35" s="422"/>
      <c r="EY35" s="422"/>
      <c r="EZ35" s="422"/>
      <c r="FA35" s="422"/>
      <c r="FB35" s="422"/>
      <c r="FC35" s="422"/>
      <c r="FD35" s="422"/>
      <c r="FE35" s="422"/>
      <c r="FF35" s="422"/>
      <c r="FG35" s="422"/>
      <c r="FH35" s="422"/>
      <c r="FI35" s="422"/>
      <c r="FJ35" s="422"/>
      <c r="FK35" s="422"/>
      <c r="FL35" s="422"/>
      <c r="FM35" s="422"/>
      <c r="FN35" s="422"/>
      <c r="FO35" s="422"/>
      <c r="FP35" s="422"/>
      <c r="FQ35" s="422"/>
      <c r="FR35" s="422"/>
      <c r="FS35" s="422"/>
      <c r="FT35" s="422"/>
      <c r="FU35" s="422"/>
      <c r="FV35" s="422"/>
      <c r="FW35" s="422"/>
      <c r="FX35" s="422"/>
      <c r="FY35" s="422"/>
      <c r="FZ35" s="422"/>
      <c r="GA35" s="422"/>
      <c r="GB35" s="422"/>
      <c r="GC35" s="422"/>
      <c r="GD35" s="422"/>
      <c r="GE35" s="422"/>
      <c r="GF35" s="422"/>
      <c r="GG35" s="422"/>
      <c r="GH35" s="422"/>
      <c r="GI35" s="422"/>
      <c r="GJ35" s="422"/>
      <c r="GK35" s="422"/>
      <c r="GL35" s="422"/>
      <c r="GM35" s="422"/>
      <c r="GN35" s="422"/>
      <c r="GO35" s="422"/>
      <c r="GP35" s="422"/>
      <c r="GQ35" s="422"/>
      <c r="GR35" s="422"/>
      <c r="GS35" s="422"/>
      <c r="GT35" s="422"/>
      <c r="GU35" s="422"/>
      <c r="GV35" s="422"/>
      <c r="GW35" s="422"/>
      <c r="GX35" s="422"/>
      <c r="GY35" s="422"/>
      <c r="GZ35" s="422"/>
      <c r="HA35" s="422"/>
      <c r="HB35" s="422"/>
      <c r="HC35" s="422"/>
      <c r="HD35" s="422"/>
      <c r="HE35" s="422"/>
      <c r="HF35" s="422"/>
      <c r="HG35" s="422"/>
      <c r="HH35" s="422"/>
      <c r="HI35" s="422"/>
      <c r="HJ35" s="422"/>
      <c r="HK35" s="422"/>
      <c r="HL35" s="422"/>
      <c r="HM35" s="422"/>
      <c r="HN35" s="422"/>
      <c r="HO35" s="422"/>
      <c r="HP35" s="422"/>
      <c r="HQ35" s="422"/>
      <c r="HR35" s="422"/>
      <c r="HS35" s="422"/>
      <c r="HT35" s="422"/>
      <c r="HU35" s="422"/>
      <c r="HV35" s="422"/>
      <c r="HW35" s="422"/>
      <c r="HX35" s="422"/>
      <c r="HY35" s="422"/>
      <c r="HZ35" s="422"/>
      <c r="IA35" s="422"/>
      <c r="IB35" s="422"/>
      <c r="IC35" s="422"/>
      <c r="ID35" s="422"/>
      <c r="IE35" s="422"/>
      <c r="IF35" s="422"/>
      <c r="IG35" s="422"/>
      <c r="IH35" s="422"/>
      <c r="II35" s="422"/>
      <c r="IJ35" s="422"/>
      <c r="IK35" s="422"/>
      <c r="IL35" s="422"/>
      <c r="IM35" s="422"/>
      <c r="IN35" s="422"/>
      <c r="IO35" s="422"/>
      <c r="IP35" s="422"/>
      <c r="IQ35" s="422"/>
      <c r="IR35" s="422"/>
      <c r="IS35" s="422"/>
      <c r="IT35" s="422"/>
      <c r="IU35" s="422"/>
      <c r="IV35" s="422"/>
      <c r="IW35" s="422"/>
      <c r="IX35" s="422"/>
      <c r="IY35" s="422"/>
      <c r="IZ35" s="422"/>
      <c r="JA35" s="422"/>
      <c r="JB35" s="422"/>
      <c r="JC35" s="422"/>
      <c r="JD35" s="422"/>
      <c r="JE35" s="422"/>
      <c r="JF35" s="422"/>
      <c r="JG35" s="422"/>
      <c r="JH35" s="422"/>
      <c r="JI35" s="422"/>
      <c r="JJ35" s="422"/>
      <c r="JK35" s="422"/>
      <c r="JL35" s="422"/>
      <c r="JM35" s="422"/>
      <c r="JN35" s="422"/>
      <c r="JO35" s="422"/>
      <c r="JP35" s="422"/>
      <c r="JQ35" s="422"/>
      <c r="JR35" s="422"/>
      <c r="JS35" s="422"/>
      <c r="JT35" s="422"/>
      <c r="JU35" s="422"/>
      <c r="JV35" s="422"/>
      <c r="JW35" s="422"/>
      <c r="JX35" s="422"/>
      <c r="JY35" s="422"/>
      <c r="JZ35" s="422"/>
      <c r="KA35" s="422"/>
      <c r="KB35" s="422"/>
      <c r="KC35" s="422"/>
      <c r="KD35" s="422"/>
      <c r="KE35" s="422"/>
      <c r="KF35" s="422"/>
      <c r="KG35" s="422"/>
      <c r="KH35" s="422"/>
      <c r="KI35" s="422"/>
      <c r="KJ35" s="422"/>
      <c r="KK35" s="422"/>
      <c r="KL35" s="422"/>
      <c r="KM35" s="422"/>
      <c r="KN35" s="422"/>
      <c r="KO35" s="422"/>
      <c r="KP35" s="422"/>
      <c r="KQ35" s="422"/>
      <c r="KR35" s="422"/>
      <c r="KS35" s="422"/>
      <c r="KT35" s="422"/>
      <c r="KU35" s="422"/>
      <c r="KV35" s="422"/>
      <c r="KW35" s="422"/>
      <c r="KX35" s="422"/>
      <c r="KY35" s="422"/>
      <c r="KZ35" s="422"/>
      <c r="LA35" s="422"/>
      <c r="LB35" s="422"/>
      <c r="LC35" s="422"/>
      <c r="LD35" s="422"/>
      <c r="LE35" s="422"/>
      <c r="LF35" s="422"/>
      <c r="LG35" s="422"/>
      <c r="LH35" s="422"/>
      <c r="LI35" s="422"/>
      <c r="LJ35" s="422"/>
      <c r="LK35" s="422"/>
      <c r="LL35" s="422"/>
      <c r="LM35" s="422"/>
      <c r="LN35" s="422"/>
      <c r="LO35" s="422"/>
      <c r="LP35" s="422"/>
      <c r="LQ35" s="422"/>
      <c r="LR35" s="422"/>
      <c r="LS35" s="422"/>
      <c r="LT35" s="422"/>
      <c r="LU35" s="422"/>
      <c r="LV35" s="422"/>
      <c r="LW35" s="422"/>
      <c r="LX35" s="422"/>
      <c r="LY35" s="422"/>
      <c r="LZ35" s="422"/>
      <c r="MA35" s="422"/>
      <c r="MB35" s="422"/>
      <c r="MC35" s="422"/>
      <c r="MD35" s="422"/>
      <c r="ME35" s="422"/>
      <c r="MF35" s="422"/>
      <c r="MG35" s="422"/>
      <c r="MH35" s="422"/>
      <c r="MI35" s="422"/>
      <c r="MJ35" s="422"/>
      <c r="MK35" s="422"/>
      <c r="ML35" s="422"/>
      <c r="MM35" s="422"/>
      <c r="MN35" s="422"/>
      <c r="MO35" s="422"/>
      <c r="MP35" s="422"/>
      <c r="MQ35" s="422"/>
      <c r="MR35" s="422"/>
      <c r="MS35" s="422"/>
      <c r="MT35" s="422"/>
      <c r="MU35" s="422"/>
      <c r="MV35" s="422"/>
      <c r="MW35" s="422"/>
      <c r="MX35" s="422"/>
      <c r="MY35" s="422"/>
      <c r="MZ35" s="422"/>
      <c r="NA35" s="422"/>
      <c r="NB35" s="422"/>
      <c r="NC35" s="422"/>
      <c r="ND35" s="422"/>
      <c r="NE35" s="422"/>
      <c r="NF35" s="422"/>
      <c r="NG35" s="422"/>
      <c r="NH35" s="422"/>
      <c r="NI35" s="422"/>
      <c r="NJ35" s="422"/>
      <c r="NK35" s="422"/>
      <c r="NL35" s="422"/>
      <c r="NM35" s="422"/>
      <c r="NN35" s="422"/>
      <c r="NO35" s="422"/>
      <c r="NP35" s="422"/>
      <c r="NQ35" s="422"/>
      <c r="NR35" s="422"/>
      <c r="NS35" s="422"/>
      <c r="NT35" s="422"/>
      <c r="NU35" s="422"/>
      <c r="NV35" s="422"/>
      <c r="NW35" s="422"/>
      <c r="NX35" s="422"/>
      <c r="NY35" s="422"/>
      <c r="NZ35" s="422"/>
      <c r="OA35" s="422"/>
      <c r="OB35" s="422"/>
      <c r="OC35" s="422"/>
      <c r="OD35" s="422"/>
      <c r="OE35" s="422"/>
      <c r="OF35" s="422"/>
      <c r="OG35" s="422"/>
      <c r="OH35" s="422"/>
      <c r="OI35" s="422"/>
      <c r="OJ35" s="422"/>
      <c r="OK35" s="422"/>
      <c r="OL35" s="422"/>
      <c r="OM35" s="422"/>
      <c r="ON35" s="422"/>
      <c r="OO35" s="422"/>
      <c r="OP35" s="422"/>
      <c r="OQ35" s="422"/>
      <c r="OR35" s="422"/>
      <c r="OS35" s="422"/>
      <c r="OT35" s="422"/>
      <c r="OU35" s="422"/>
      <c r="OV35" s="422"/>
      <c r="OW35" s="422"/>
      <c r="OX35" s="422"/>
      <c r="OY35" s="422"/>
      <c r="OZ35" s="422"/>
      <c r="PA35" s="422"/>
      <c r="PB35" s="422"/>
      <c r="PC35" s="422"/>
      <c r="PD35" s="422"/>
      <c r="PE35" s="422"/>
      <c r="PF35" s="422"/>
      <c r="PG35" s="422"/>
      <c r="PH35" s="422"/>
      <c r="PI35" s="422"/>
      <c r="PJ35" s="422"/>
      <c r="PK35" s="422"/>
      <c r="PL35" s="422"/>
    </row>
    <row r="36" spans="1:428" ht="29.25" customHeight="1" x14ac:dyDescent="0.25">
      <c r="A36" s="2489"/>
      <c r="B36" s="2559"/>
      <c r="C36" s="1511" t="s">
        <v>685</v>
      </c>
      <c r="D36" s="1512">
        <v>4</v>
      </c>
      <c r="E36" s="1512">
        <v>1</v>
      </c>
      <c r="F36" s="1512">
        <v>5</v>
      </c>
      <c r="G36" s="1512">
        <v>0</v>
      </c>
      <c r="H36" s="1512">
        <v>0</v>
      </c>
      <c r="I36" s="1512">
        <v>0</v>
      </c>
      <c r="J36" s="1512">
        <v>3</v>
      </c>
      <c r="K36" s="1512">
        <v>0</v>
      </c>
      <c r="L36" s="1512">
        <v>3</v>
      </c>
      <c r="M36" s="1512">
        <f t="shared" si="0"/>
        <v>7</v>
      </c>
      <c r="N36" s="1512">
        <f t="shared" si="1"/>
        <v>1</v>
      </c>
      <c r="O36" s="1512">
        <f t="shared" si="13"/>
        <v>8</v>
      </c>
      <c r="P36" s="1630" t="s">
        <v>686</v>
      </c>
      <c r="Q36" s="2517"/>
      <c r="R36" s="2530"/>
      <c r="S36" s="422"/>
      <c r="T36" s="422"/>
      <c r="U36" s="422"/>
      <c r="AG36" s="422"/>
      <c r="AH36" s="422"/>
      <c r="AI36" s="422"/>
      <c r="AJ36" s="422"/>
      <c r="AK36" s="422"/>
      <c r="AL36" s="422"/>
      <c r="AM36" s="422"/>
      <c r="AN36" s="422"/>
      <c r="AO36" s="422"/>
      <c r="AP36" s="422"/>
      <c r="AQ36" s="422"/>
      <c r="AR36" s="422"/>
      <c r="AS36" s="422"/>
      <c r="AT36" s="422"/>
      <c r="AU36" s="422"/>
      <c r="AV36" s="422"/>
      <c r="AW36" s="422"/>
      <c r="AX36" s="422"/>
      <c r="AY36" s="422"/>
      <c r="AZ36" s="422"/>
      <c r="BA36" s="422"/>
      <c r="BB36" s="422"/>
      <c r="BC36" s="422"/>
      <c r="BD36" s="422"/>
      <c r="BE36" s="422"/>
      <c r="BF36" s="422"/>
      <c r="BG36" s="422"/>
      <c r="BH36" s="422"/>
      <c r="BI36" s="422"/>
      <c r="BJ36" s="422"/>
      <c r="BK36" s="422"/>
      <c r="BL36" s="422"/>
      <c r="BM36" s="422"/>
      <c r="BN36" s="422"/>
      <c r="BO36" s="422"/>
      <c r="BP36" s="422"/>
      <c r="BQ36" s="422"/>
      <c r="BR36" s="422"/>
      <c r="BS36" s="422"/>
      <c r="BT36" s="422"/>
      <c r="BU36" s="422"/>
      <c r="BV36" s="422"/>
      <c r="BW36" s="422"/>
      <c r="BX36" s="422"/>
      <c r="BY36" s="422"/>
      <c r="BZ36" s="422"/>
      <c r="CA36" s="422"/>
      <c r="CB36" s="422"/>
      <c r="CC36" s="422"/>
      <c r="CD36" s="422"/>
      <c r="CE36" s="422"/>
      <c r="CF36" s="422"/>
      <c r="CG36" s="422"/>
      <c r="CH36" s="422"/>
      <c r="CI36" s="422"/>
      <c r="CJ36" s="422"/>
      <c r="CK36" s="422"/>
      <c r="CL36" s="422"/>
      <c r="CM36" s="422"/>
      <c r="CN36" s="422"/>
      <c r="CO36" s="422"/>
      <c r="CP36" s="422"/>
      <c r="CQ36" s="422"/>
      <c r="CR36" s="422"/>
      <c r="CS36" s="422"/>
      <c r="CT36" s="422"/>
      <c r="CU36" s="422"/>
      <c r="CV36" s="422"/>
      <c r="CW36" s="422"/>
      <c r="CX36" s="422"/>
      <c r="CY36" s="422"/>
      <c r="CZ36" s="422"/>
      <c r="DA36" s="422"/>
      <c r="DB36" s="422"/>
      <c r="DC36" s="422"/>
      <c r="DD36" s="422"/>
      <c r="DE36" s="422"/>
      <c r="DF36" s="422"/>
      <c r="DG36" s="422"/>
      <c r="DH36" s="422"/>
      <c r="DI36" s="422"/>
      <c r="DJ36" s="422"/>
      <c r="DK36" s="422"/>
      <c r="DL36" s="422"/>
      <c r="DM36" s="422"/>
      <c r="DN36" s="422"/>
      <c r="DO36" s="422"/>
      <c r="DP36" s="422"/>
      <c r="DQ36" s="422"/>
      <c r="DR36" s="422"/>
      <c r="DS36" s="422"/>
      <c r="DT36" s="422"/>
      <c r="DU36" s="422"/>
      <c r="DV36" s="422"/>
      <c r="DW36" s="422"/>
      <c r="DX36" s="422"/>
      <c r="DY36" s="422"/>
      <c r="DZ36" s="422"/>
      <c r="EA36" s="422"/>
      <c r="EB36" s="422"/>
      <c r="EC36" s="422"/>
      <c r="ED36" s="422"/>
      <c r="EE36" s="422"/>
      <c r="EF36" s="422"/>
      <c r="EG36" s="422"/>
      <c r="EH36" s="422"/>
      <c r="EI36" s="422"/>
      <c r="EJ36" s="422"/>
      <c r="EK36" s="422"/>
      <c r="EL36" s="422"/>
      <c r="EM36" s="422"/>
      <c r="EN36" s="422"/>
      <c r="EO36" s="422"/>
      <c r="EP36" s="422"/>
      <c r="EQ36" s="422"/>
      <c r="ER36" s="422"/>
      <c r="ES36" s="422"/>
      <c r="ET36" s="422"/>
      <c r="EU36" s="422"/>
      <c r="EV36" s="422"/>
      <c r="EW36" s="422"/>
      <c r="EX36" s="422"/>
      <c r="EY36" s="422"/>
      <c r="EZ36" s="422"/>
      <c r="FA36" s="422"/>
      <c r="FB36" s="422"/>
      <c r="FC36" s="422"/>
      <c r="FD36" s="422"/>
      <c r="FE36" s="422"/>
      <c r="FF36" s="422"/>
      <c r="FG36" s="422"/>
      <c r="FH36" s="422"/>
      <c r="FI36" s="422"/>
      <c r="FJ36" s="422"/>
      <c r="FK36" s="422"/>
      <c r="FL36" s="422"/>
      <c r="FM36" s="422"/>
      <c r="FN36" s="422"/>
      <c r="FO36" s="422"/>
      <c r="FP36" s="422"/>
      <c r="FQ36" s="422"/>
      <c r="FR36" s="422"/>
      <c r="FS36" s="422"/>
      <c r="FT36" s="422"/>
      <c r="FU36" s="422"/>
      <c r="FV36" s="422"/>
      <c r="FW36" s="422"/>
      <c r="FX36" s="422"/>
      <c r="FY36" s="422"/>
      <c r="FZ36" s="422"/>
      <c r="GA36" s="422"/>
      <c r="GB36" s="422"/>
      <c r="GC36" s="422"/>
      <c r="GD36" s="422"/>
      <c r="GE36" s="422"/>
      <c r="GF36" s="422"/>
      <c r="GG36" s="422"/>
      <c r="GH36" s="422"/>
      <c r="GI36" s="422"/>
      <c r="GJ36" s="422"/>
      <c r="GK36" s="422"/>
      <c r="GL36" s="422"/>
      <c r="GM36" s="422"/>
      <c r="GN36" s="422"/>
      <c r="GO36" s="422"/>
      <c r="GP36" s="422"/>
      <c r="GQ36" s="422"/>
      <c r="GR36" s="422"/>
      <c r="GS36" s="422"/>
      <c r="GT36" s="422"/>
      <c r="GU36" s="422"/>
      <c r="GV36" s="422"/>
      <c r="GW36" s="422"/>
      <c r="GX36" s="422"/>
      <c r="GY36" s="422"/>
      <c r="GZ36" s="422"/>
      <c r="HA36" s="422"/>
      <c r="HB36" s="422"/>
      <c r="HC36" s="422"/>
      <c r="HD36" s="422"/>
      <c r="HE36" s="422"/>
      <c r="HF36" s="422"/>
      <c r="HG36" s="422"/>
      <c r="HH36" s="422"/>
      <c r="HI36" s="422"/>
      <c r="HJ36" s="422"/>
      <c r="HK36" s="422"/>
      <c r="HL36" s="422"/>
      <c r="HM36" s="422"/>
      <c r="HN36" s="422"/>
      <c r="HO36" s="422"/>
      <c r="HP36" s="422"/>
      <c r="HQ36" s="422"/>
      <c r="HR36" s="422"/>
      <c r="HS36" s="422"/>
      <c r="HT36" s="422"/>
      <c r="HU36" s="422"/>
      <c r="HV36" s="422"/>
      <c r="HW36" s="422"/>
      <c r="HX36" s="422"/>
      <c r="HY36" s="422"/>
      <c r="HZ36" s="422"/>
      <c r="IA36" s="422"/>
      <c r="IB36" s="422"/>
      <c r="IC36" s="422"/>
      <c r="ID36" s="422"/>
      <c r="IE36" s="422"/>
      <c r="IF36" s="422"/>
      <c r="IG36" s="422"/>
      <c r="IH36" s="422"/>
      <c r="II36" s="422"/>
      <c r="IJ36" s="422"/>
      <c r="IK36" s="422"/>
      <c r="IL36" s="422"/>
      <c r="IM36" s="422"/>
      <c r="IN36" s="422"/>
      <c r="IO36" s="422"/>
      <c r="IP36" s="422"/>
      <c r="IQ36" s="422"/>
      <c r="IR36" s="422"/>
      <c r="IS36" s="422"/>
      <c r="IT36" s="422"/>
      <c r="IU36" s="422"/>
      <c r="IV36" s="422"/>
      <c r="IW36" s="422"/>
      <c r="IX36" s="422"/>
      <c r="IY36" s="422"/>
      <c r="IZ36" s="422"/>
      <c r="JA36" s="422"/>
      <c r="JB36" s="422"/>
      <c r="JC36" s="422"/>
      <c r="JD36" s="422"/>
      <c r="JE36" s="422"/>
      <c r="JF36" s="422"/>
      <c r="JG36" s="422"/>
      <c r="JH36" s="422"/>
      <c r="JI36" s="422"/>
      <c r="JJ36" s="422"/>
      <c r="JK36" s="422"/>
      <c r="JL36" s="422"/>
      <c r="JM36" s="422"/>
      <c r="JN36" s="422"/>
      <c r="JO36" s="422"/>
      <c r="JP36" s="422"/>
      <c r="JQ36" s="422"/>
      <c r="JR36" s="422"/>
      <c r="JS36" s="422"/>
      <c r="JT36" s="422"/>
      <c r="JU36" s="422"/>
      <c r="JV36" s="422"/>
      <c r="JW36" s="422"/>
      <c r="JX36" s="422"/>
      <c r="JY36" s="422"/>
      <c r="JZ36" s="422"/>
      <c r="KA36" s="422"/>
      <c r="KB36" s="422"/>
      <c r="KC36" s="422"/>
      <c r="KD36" s="422"/>
      <c r="KE36" s="422"/>
      <c r="KF36" s="422"/>
      <c r="KG36" s="422"/>
      <c r="KH36" s="422"/>
      <c r="KI36" s="422"/>
      <c r="KJ36" s="422"/>
      <c r="KK36" s="422"/>
      <c r="KL36" s="422"/>
      <c r="KM36" s="422"/>
      <c r="KN36" s="422"/>
      <c r="KO36" s="422"/>
      <c r="KP36" s="422"/>
      <c r="KQ36" s="422"/>
      <c r="KR36" s="422"/>
      <c r="KS36" s="422"/>
      <c r="KT36" s="422"/>
      <c r="KU36" s="422"/>
      <c r="KV36" s="422"/>
      <c r="KW36" s="422"/>
      <c r="KX36" s="422"/>
      <c r="KY36" s="422"/>
      <c r="KZ36" s="422"/>
      <c r="LA36" s="422"/>
      <c r="LB36" s="422"/>
      <c r="LC36" s="422"/>
      <c r="LD36" s="422"/>
      <c r="LE36" s="422"/>
      <c r="LF36" s="422"/>
      <c r="LG36" s="422"/>
      <c r="LH36" s="422"/>
      <c r="LI36" s="422"/>
      <c r="LJ36" s="422"/>
      <c r="LK36" s="422"/>
      <c r="LL36" s="422"/>
      <c r="LM36" s="422"/>
      <c r="LN36" s="422"/>
      <c r="LO36" s="422"/>
      <c r="LP36" s="422"/>
      <c r="LQ36" s="422"/>
      <c r="LR36" s="422"/>
      <c r="LS36" s="422"/>
      <c r="LT36" s="422"/>
      <c r="LU36" s="422"/>
      <c r="LV36" s="422"/>
      <c r="LW36" s="422"/>
      <c r="LX36" s="422"/>
      <c r="LY36" s="422"/>
      <c r="LZ36" s="422"/>
      <c r="MA36" s="422"/>
      <c r="MB36" s="422"/>
      <c r="MC36" s="422"/>
      <c r="MD36" s="422"/>
      <c r="ME36" s="422"/>
      <c r="MF36" s="422"/>
      <c r="MG36" s="422"/>
      <c r="MH36" s="422"/>
      <c r="MI36" s="422"/>
      <c r="MJ36" s="422"/>
      <c r="MK36" s="422"/>
      <c r="ML36" s="422"/>
      <c r="MM36" s="422"/>
      <c r="MN36" s="422"/>
      <c r="MO36" s="422"/>
      <c r="MP36" s="422"/>
      <c r="MQ36" s="422"/>
      <c r="MR36" s="422"/>
      <c r="MS36" s="422"/>
      <c r="MT36" s="422"/>
      <c r="MU36" s="422"/>
      <c r="MV36" s="422"/>
      <c r="MW36" s="422"/>
      <c r="MX36" s="422"/>
      <c r="MY36" s="422"/>
      <c r="MZ36" s="422"/>
      <c r="NA36" s="422"/>
      <c r="NB36" s="422"/>
      <c r="NC36" s="422"/>
      <c r="ND36" s="422"/>
      <c r="NE36" s="422"/>
      <c r="NF36" s="422"/>
      <c r="NG36" s="422"/>
      <c r="NH36" s="422"/>
      <c r="NI36" s="422"/>
      <c r="NJ36" s="422"/>
      <c r="NK36" s="422"/>
      <c r="NL36" s="422"/>
      <c r="NM36" s="422"/>
      <c r="NN36" s="422"/>
      <c r="NO36" s="422"/>
      <c r="NP36" s="422"/>
      <c r="NQ36" s="422"/>
      <c r="NR36" s="422"/>
      <c r="NS36" s="422"/>
      <c r="NT36" s="422"/>
      <c r="NU36" s="422"/>
      <c r="NV36" s="422"/>
      <c r="NW36" s="422"/>
      <c r="NX36" s="422"/>
      <c r="NY36" s="422"/>
      <c r="NZ36" s="422"/>
      <c r="OA36" s="422"/>
      <c r="OB36" s="422"/>
      <c r="OC36" s="422"/>
      <c r="OD36" s="422"/>
      <c r="OE36" s="422"/>
      <c r="OF36" s="422"/>
      <c r="OG36" s="422"/>
      <c r="OH36" s="422"/>
      <c r="OI36" s="422"/>
      <c r="OJ36" s="422"/>
      <c r="OK36" s="422"/>
      <c r="OL36" s="422"/>
      <c r="OM36" s="422"/>
      <c r="ON36" s="422"/>
      <c r="OO36" s="422"/>
      <c r="OP36" s="422"/>
      <c r="OQ36" s="422"/>
      <c r="OR36" s="422"/>
      <c r="OS36" s="422"/>
      <c r="OT36" s="422"/>
      <c r="OU36" s="422"/>
      <c r="OV36" s="422"/>
      <c r="OW36" s="422"/>
      <c r="OX36" s="422"/>
      <c r="OY36" s="422"/>
      <c r="OZ36" s="422"/>
      <c r="PA36" s="422"/>
      <c r="PB36" s="422"/>
      <c r="PC36" s="422"/>
      <c r="PD36" s="422"/>
      <c r="PE36" s="422"/>
      <c r="PF36" s="422"/>
      <c r="PG36" s="422"/>
      <c r="PH36" s="422"/>
      <c r="PI36" s="422"/>
      <c r="PJ36" s="422"/>
      <c r="PK36" s="422"/>
      <c r="PL36" s="422"/>
    </row>
    <row r="37" spans="1:428" ht="29.25" customHeight="1" x14ac:dyDescent="0.25">
      <c r="A37" s="2489"/>
      <c r="B37" s="2559"/>
      <c r="C37" s="1511" t="s">
        <v>1069</v>
      </c>
      <c r="D37" s="1512">
        <v>0</v>
      </c>
      <c r="E37" s="1512">
        <v>0</v>
      </c>
      <c r="F37" s="1512">
        <v>0</v>
      </c>
      <c r="G37" s="1512">
        <v>1</v>
      </c>
      <c r="H37" s="1512">
        <v>1</v>
      </c>
      <c r="I37" s="1512">
        <v>2</v>
      </c>
      <c r="J37" s="1512">
        <v>0</v>
      </c>
      <c r="K37" s="1512">
        <v>3</v>
      </c>
      <c r="L37" s="1512">
        <v>3</v>
      </c>
      <c r="M37" s="1512">
        <f t="shared" si="0"/>
        <v>1</v>
      </c>
      <c r="N37" s="1512">
        <f t="shared" si="1"/>
        <v>4</v>
      </c>
      <c r="O37" s="1512">
        <f t="shared" si="13"/>
        <v>5</v>
      </c>
      <c r="P37" s="389" t="s">
        <v>684</v>
      </c>
      <c r="Q37" s="2517"/>
      <c r="R37" s="2530"/>
      <c r="S37" s="422"/>
      <c r="T37" s="422"/>
      <c r="U37" s="422"/>
      <c r="AG37" s="422"/>
      <c r="AH37" s="422"/>
      <c r="AI37" s="422"/>
      <c r="AJ37" s="422"/>
      <c r="AK37" s="422"/>
      <c r="AL37" s="422"/>
      <c r="AM37" s="422"/>
      <c r="AN37" s="422"/>
      <c r="AO37" s="422"/>
      <c r="AP37" s="422"/>
      <c r="AQ37" s="422"/>
      <c r="AR37" s="422"/>
      <c r="AS37" s="422"/>
      <c r="AT37" s="422"/>
      <c r="AU37" s="422"/>
      <c r="AV37" s="422"/>
      <c r="AW37" s="422"/>
      <c r="AX37" s="422"/>
      <c r="AY37" s="422"/>
      <c r="AZ37" s="422"/>
      <c r="BA37" s="422"/>
      <c r="BB37" s="422"/>
      <c r="BC37" s="422"/>
      <c r="BD37" s="422"/>
      <c r="BE37" s="422"/>
      <c r="BF37" s="422"/>
      <c r="BG37" s="422"/>
      <c r="BH37" s="422"/>
      <c r="BI37" s="422"/>
      <c r="BJ37" s="422"/>
      <c r="BK37" s="422"/>
      <c r="BL37" s="422"/>
      <c r="BM37" s="422"/>
      <c r="BN37" s="422"/>
      <c r="BO37" s="422"/>
      <c r="BP37" s="422"/>
      <c r="BQ37" s="422"/>
      <c r="BR37" s="422"/>
      <c r="BS37" s="422"/>
      <c r="BT37" s="422"/>
      <c r="BU37" s="422"/>
      <c r="BV37" s="422"/>
      <c r="BW37" s="422"/>
      <c r="BX37" s="422"/>
      <c r="BY37" s="422"/>
      <c r="BZ37" s="422"/>
      <c r="CA37" s="422"/>
      <c r="CB37" s="422"/>
      <c r="CC37" s="422"/>
      <c r="CD37" s="422"/>
      <c r="CE37" s="422"/>
      <c r="CF37" s="422"/>
      <c r="CG37" s="422"/>
      <c r="CH37" s="422"/>
      <c r="CI37" s="422"/>
      <c r="CJ37" s="422"/>
      <c r="CK37" s="422"/>
      <c r="CL37" s="422"/>
      <c r="CM37" s="422"/>
      <c r="CN37" s="422"/>
      <c r="CO37" s="422"/>
      <c r="CP37" s="422"/>
      <c r="CQ37" s="422"/>
      <c r="CR37" s="422"/>
      <c r="CS37" s="422"/>
      <c r="CT37" s="422"/>
      <c r="CU37" s="422"/>
      <c r="CV37" s="422"/>
      <c r="CW37" s="422"/>
      <c r="CX37" s="422"/>
      <c r="CY37" s="422"/>
      <c r="CZ37" s="422"/>
      <c r="DA37" s="422"/>
      <c r="DB37" s="422"/>
      <c r="DC37" s="422"/>
      <c r="DD37" s="422"/>
      <c r="DE37" s="422"/>
      <c r="DF37" s="422"/>
      <c r="DG37" s="422"/>
      <c r="DH37" s="422"/>
      <c r="DI37" s="422"/>
      <c r="DJ37" s="422"/>
      <c r="DK37" s="422"/>
      <c r="DL37" s="422"/>
      <c r="DM37" s="422"/>
      <c r="DN37" s="422"/>
      <c r="DO37" s="422"/>
      <c r="DP37" s="422"/>
      <c r="DQ37" s="422"/>
      <c r="DR37" s="422"/>
      <c r="DS37" s="422"/>
      <c r="DT37" s="422"/>
      <c r="DU37" s="422"/>
      <c r="DV37" s="422"/>
      <c r="DW37" s="422"/>
      <c r="DX37" s="422"/>
      <c r="DY37" s="422"/>
      <c r="DZ37" s="422"/>
      <c r="EA37" s="422"/>
      <c r="EB37" s="422"/>
      <c r="EC37" s="422"/>
      <c r="ED37" s="422"/>
      <c r="EE37" s="422"/>
      <c r="EF37" s="422"/>
      <c r="EG37" s="422"/>
      <c r="EH37" s="422"/>
      <c r="EI37" s="422"/>
      <c r="EJ37" s="422"/>
      <c r="EK37" s="422"/>
      <c r="EL37" s="422"/>
      <c r="EM37" s="422"/>
      <c r="EN37" s="422"/>
      <c r="EO37" s="422"/>
      <c r="EP37" s="422"/>
      <c r="EQ37" s="422"/>
      <c r="ER37" s="422"/>
      <c r="ES37" s="422"/>
      <c r="ET37" s="422"/>
      <c r="EU37" s="422"/>
      <c r="EV37" s="422"/>
      <c r="EW37" s="422"/>
      <c r="EX37" s="422"/>
      <c r="EY37" s="422"/>
      <c r="EZ37" s="422"/>
      <c r="FA37" s="422"/>
      <c r="FB37" s="422"/>
      <c r="FC37" s="422"/>
      <c r="FD37" s="422"/>
      <c r="FE37" s="422"/>
      <c r="FF37" s="422"/>
      <c r="FG37" s="422"/>
      <c r="FH37" s="422"/>
      <c r="FI37" s="422"/>
      <c r="FJ37" s="422"/>
      <c r="FK37" s="422"/>
      <c r="FL37" s="422"/>
      <c r="FM37" s="422"/>
      <c r="FN37" s="422"/>
      <c r="FO37" s="422"/>
      <c r="FP37" s="422"/>
      <c r="FQ37" s="422"/>
      <c r="FR37" s="422"/>
      <c r="FS37" s="422"/>
      <c r="FT37" s="422"/>
      <c r="FU37" s="422"/>
      <c r="FV37" s="422"/>
      <c r="FW37" s="422"/>
      <c r="FX37" s="422"/>
      <c r="FY37" s="422"/>
      <c r="FZ37" s="422"/>
      <c r="GA37" s="422"/>
      <c r="GB37" s="422"/>
      <c r="GC37" s="422"/>
      <c r="GD37" s="422"/>
      <c r="GE37" s="422"/>
      <c r="GF37" s="422"/>
      <c r="GG37" s="422"/>
      <c r="GH37" s="422"/>
      <c r="GI37" s="422"/>
      <c r="GJ37" s="422"/>
      <c r="GK37" s="422"/>
      <c r="GL37" s="422"/>
      <c r="GM37" s="422"/>
      <c r="GN37" s="422"/>
      <c r="GO37" s="422"/>
      <c r="GP37" s="422"/>
      <c r="GQ37" s="422"/>
      <c r="GR37" s="422"/>
      <c r="GS37" s="422"/>
      <c r="GT37" s="422"/>
      <c r="GU37" s="422"/>
      <c r="GV37" s="422"/>
      <c r="GW37" s="422"/>
      <c r="GX37" s="422"/>
      <c r="GY37" s="422"/>
      <c r="GZ37" s="422"/>
      <c r="HA37" s="422"/>
      <c r="HB37" s="422"/>
      <c r="HC37" s="422"/>
      <c r="HD37" s="422"/>
      <c r="HE37" s="422"/>
      <c r="HF37" s="422"/>
      <c r="HG37" s="422"/>
      <c r="HH37" s="422"/>
      <c r="HI37" s="422"/>
      <c r="HJ37" s="422"/>
      <c r="HK37" s="422"/>
      <c r="HL37" s="422"/>
      <c r="HM37" s="422"/>
      <c r="HN37" s="422"/>
      <c r="HO37" s="422"/>
      <c r="HP37" s="422"/>
      <c r="HQ37" s="422"/>
      <c r="HR37" s="422"/>
      <c r="HS37" s="422"/>
      <c r="HT37" s="422"/>
      <c r="HU37" s="422"/>
      <c r="HV37" s="422"/>
      <c r="HW37" s="422"/>
      <c r="HX37" s="422"/>
      <c r="HY37" s="422"/>
      <c r="HZ37" s="422"/>
      <c r="IA37" s="422"/>
      <c r="IB37" s="422"/>
      <c r="IC37" s="422"/>
      <c r="ID37" s="422"/>
      <c r="IE37" s="422"/>
      <c r="IF37" s="422"/>
      <c r="IG37" s="422"/>
      <c r="IH37" s="422"/>
      <c r="II37" s="422"/>
      <c r="IJ37" s="422"/>
      <c r="IK37" s="422"/>
      <c r="IL37" s="422"/>
      <c r="IM37" s="422"/>
      <c r="IN37" s="422"/>
      <c r="IO37" s="422"/>
      <c r="IP37" s="422"/>
      <c r="IQ37" s="422"/>
      <c r="IR37" s="422"/>
      <c r="IS37" s="422"/>
      <c r="IT37" s="422"/>
      <c r="IU37" s="422"/>
      <c r="IV37" s="422"/>
      <c r="IW37" s="422"/>
      <c r="IX37" s="422"/>
      <c r="IY37" s="422"/>
      <c r="IZ37" s="422"/>
      <c r="JA37" s="422"/>
      <c r="JB37" s="422"/>
      <c r="JC37" s="422"/>
      <c r="JD37" s="422"/>
      <c r="JE37" s="422"/>
      <c r="JF37" s="422"/>
      <c r="JG37" s="422"/>
      <c r="JH37" s="422"/>
      <c r="JI37" s="422"/>
      <c r="JJ37" s="422"/>
      <c r="JK37" s="422"/>
      <c r="JL37" s="422"/>
      <c r="JM37" s="422"/>
      <c r="JN37" s="422"/>
      <c r="JO37" s="422"/>
      <c r="JP37" s="422"/>
      <c r="JQ37" s="422"/>
      <c r="JR37" s="422"/>
      <c r="JS37" s="422"/>
      <c r="JT37" s="422"/>
      <c r="JU37" s="422"/>
      <c r="JV37" s="422"/>
      <c r="JW37" s="422"/>
      <c r="JX37" s="422"/>
      <c r="JY37" s="422"/>
      <c r="JZ37" s="422"/>
      <c r="KA37" s="422"/>
      <c r="KB37" s="422"/>
      <c r="KC37" s="422"/>
      <c r="KD37" s="422"/>
      <c r="KE37" s="422"/>
      <c r="KF37" s="422"/>
      <c r="KG37" s="422"/>
      <c r="KH37" s="422"/>
      <c r="KI37" s="422"/>
      <c r="KJ37" s="422"/>
      <c r="KK37" s="422"/>
      <c r="KL37" s="422"/>
      <c r="KM37" s="422"/>
      <c r="KN37" s="422"/>
      <c r="KO37" s="422"/>
      <c r="KP37" s="422"/>
      <c r="KQ37" s="422"/>
      <c r="KR37" s="422"/>
      <c r="KS37" s="422"/>
      <c r="KT37" s="422"/>
      <c r="KU37" s="422"/>
      <c r="KV37" s="422"/>
      <c r="KW37" s="422"/>
      <c r="KX37" s="422"/>
      <c r="KY37" s="422"/>
      <c r="KZ37" s="422"/>
      <c r="LA37" s="422"/>
      <c r="LB37" s="422"/>
      <c r="LC37" s="422"/>
      <c r="LD37" s="422"/>
      <c r="LE37" s="422"/>
      <c r="LF37" s="422"/>
      <c r="LG37" s="422"/>
      <c r="LH37" s="422"/>
      <c r="LI37" s="422"/>
      <c r="LJ37" s="422"/>
      <c r="LK37" s="422"/>
      <c r="LL37" s="422"/>
      <c r="LM37" s="422"/>
      <c r="LN37" s="422"/>
      <c r="LO37" s="422"/>
      <c r="LP37" s="422"/>
      <c r="LQ37" s="422"/>
      <c r="LR37" s="422"/>
      <c r="LS37" s="422"/>
      <c r="LT37" s="422"/>
      <c r="LU37" s="422"/>
      <c r="LV37" s="422"/>
      <c r="LW37" s="422"/>
      <c r="LX37" s="422"/>
      <c r="LY37" s="422"/>
      <c r="LZ37" s="422"/>
      <c r="MA37" s="422"/>
      <c r="MB37" s="422"/>
      <c r="MC37" s="422"/>
      <c r="MD37" s="422"/>
      <c r="ME37" s="422"/>
      <c r="MF37" s="422"/>
      <c r="MG37" s="422"/>
      <c r="MH37" s="422"/>
      <c r="MI37" s="422"/>
      <c r="MJ37" s="422"/>
      <c r="MK37" s="422"/>
      <c r="ML37" s="422"/>
      <c r="MM37" s="422"/>
      <c r="MN37" s="422"/>
      <c r="MO37" s="422"/>
      <c r="MP37" s="422"/>
      <c r="MQ37" s="422"/>
      <c r="MR37" s="422"/>
      <c r="MS37" s="422"/>
      <c r="MT37" s="422"/>
      <c r="MU37" s="422"/>
      <c r="MV37" s="422"/>
      <c r="MW37" s="422"/>
      <c r="MX37" s="422"/>
      <c r="MY37" s="422"/>
      <c r="MZ37" s="422"/>
      <c r="NA37" s="422"/>
      <c r="NB37" s="422"/>
      <c r="NC37" s="422"/>
      <c r="ND37" s="422"/>
      <c r="NE37" s="422"/>
      <c r="NF37" s="422"/>
      <c r="NG37" s="422"/>
      <c r="NH37" s="422"/>
      <c r="NI37" s="422"/>
      <c r="NJ37" s="422"/>
      <c r="NK37" s="422"/>
      <c r="NL37" s="422"/>
      <c r="NM37" s="422"/>
      <c r="NN37" s="422"/>
      <c r="NO37" s="422"/>
      <c r="NP37" s="422"/>
      <c r="NQ37" s="422"/>
      <c r="NR37" s="422"/>
      <c r="NS37" s="422"/>
      <c r="NT37" s="422"/>
      <c r="NU37" s="422"/>
      <c r="NV37" s="422"/>
      <c r="NW37" s="422"/>
      <c r="NX37" s="422"/>
      <c r="NY37" s="422"/>
      <c r="NZ37" s="422"/>
      <c r="OA37" s="422"/>
      <c r="OB37" s="422"/>
      <c r="OC37" s="422"/>
      <c r="OD37" s="422"/>
      <c r="OE37" s="422"/>
      <c r="OF37" s="422"/>
      <c r="OG37" s="422"/>
      <c r="OH37" s="422"/>
      <c r="OI37" s="422"/>
      <c r="OJ37" s="422"/>
      <c r="OK37" s="422"/>
      <c r="OL37" s="422"/>
      <c r="OM37" s="422"/>
      <c r="ON37" s="422"/>
      <c r="OO37" s="422"/>
      <c r="OP37" s="422"/>
      <c r="OQ37" s="422"/>
      <c r="OR37" s="422"/>
      <c r="OS37" s="422"/>
      <c r="OT37" s="422"/>
      <c r="OU37" s="422"/>
      <c r="OV37" s="422"/>
      <c r="OW37" s="422"/>
      <c r="OX37" s="422"/>
      <c r="OY37" s="422"/>
      <c r="OZ37" s="422"/>
      <c r="PA37" s="422"/>
      <c r="PB37" s="422"/>
      <c r="PC37" s="422"/>
      <c r="PD37" s="422"/>
      <c r="PE37" s="422"/>
      <c r="PF37" s="422"/>
      <c r="PG37" s="422"/>
      <c r="PH37" s="422"/>
      <c r="PI37" s="422"/>
      <c r="PJ37" s="422"/>
      <c r="PK37" s="422"/>
      <c r="PL37" s="422"/>
    </row>
    <row r="38" spans="1:428" ht="29.25" customHeight="1" x14ac:dyDescent="0.25">
      <c r="A38" s="2489"/>
      <c r="B38" s="2540"/>
      <c r="C38" s="1511" t="s">
        <v>2103</v>
      </c>
      <c r="D38" s="1512">
        <v>0</v>
      </c>
      <c r="E38" s="1512">
        <v>0</v>
      </c>
      <c r="F38" s="1512">
        <v>0</v>
      </c>
      <c r="G38" s="1512">
        <v>0</v>
      </c>
      <c r="H38" s="1512">
        <v>1</v>
      </c>
      <c r="I38" s="1512">
        <v>1</v>
      </c>
      <c r="J38" s="1512">
        <v>0</v>
      </c>
      <c r="K38" s="1512">
        <v>1</v>
      </c>
      <c r="L38" s="1512">
        <v>1</v>
      </c>
      <c r="M38" s="1512">
        <f t="shared" si="0"/>
        <v>0</v>
      </c>
      <c r="N38" s="1512">
        <f t="shared" si="1"/>
        <v>2</v>
      </c>
      <c r="O38" s="1512">
        <f t="shared" si="13"/>
        <v>2</v>
      </c>
      <c r="P38" s="1742" t="s">
        <v>882</v>
      </c>
      <c r="Q38" s="2522"/>
      <c r="R38" s="2530"/>
      <c r="S38" s="422"/>
      <c r="T38" s="422"/>
      <c r="U38" s="422"/>
      <c r="AG38" s="422"/>
      <c r="AH38" s="422"/>
      <c r="AI38" s="422"/>
      <c r="AJ38" s="422"/>
      <c r="AK38" s="422"/>
      <c r="AL38" s="422"/>
      <c r="AM38" s="422"/>
      <c r="AN38" s="422"/>
      <c r="AO38" s="422"/>
      <c r="AP38" s="422"/>
      <c r="AQ38" s="422"/>
      <c r="AR38" s="422"/>
      <c r="AS38" s="422"/>
      <c r="AT38" s="422"/>
      <c r="AU38" s="422"/>
      <c r="AV38" s="422"/>
      <c r="AW38" s="422"/>
      <c r="AX38" s="422"/>
      <c r="AY38" s="422"/>
      <c r="AZ38" s="422"/>
      <c r="BA38" s="422"/>
      <c r="BB38" s="422"/>
      <c r="BC38" s="422"/>
      <c r="BD38" s="422"/>
      <c r="BE38" s="422"/>
      <c r="BF38" s="422"/>
      <c r="BG38" s="422"/>
      <c r="BH38" s="422"/>
      <c r="BI38" s="422"/>
      <c r="BJ38" s="422"/>
      <c r="BK38" s="422"/>
      <c r="BL38" s="422"/>
      <c r="BM38" s="422"/>
      <c r="BN38" s="422"/>
      <c r="BO38" s="422"/>
      <c r="BP38" s="422"/>
      <c r="BQ38" s="422"/>
      <c r="BR38" s="422"/>
      <c r="BS38" s="422"/>
      <c r="BT38" s="422"/>
      <c r="BU38" s="422"/>
      <c r="BV38" s="422"/>
      <c r="BW38" s="422"/>
      <c r="BX38" s="422"/>
      <c r="BY38" s="422"/>
      <c r="BZ38" s="422"/>
      <c r="CA38" s="422"/>
      <c r="CB38" s="422"/>
      <c r="CC38" s="422"/>
      <c r="CD38" s="422"/>
      <c r="CE38" s="422"/>
      <c r="CF38" s="422"/>
      <c r="CG38" s="422"/>
      <c r="CH38" s="422"/>
      <c r="CI38" s="422"/>
      <c r="CJ38" s="422"/>
      <c r="CK38" s="422"/>
      <c r="CL38" s="422"/>
      <c r="CM38" s="422"/>
      <c r="CN38" s="422"/>
      <c r="CO38" s="422"/>
      <c r="CP38" s="422"/>
      <c r="CQ38" s="422"/>
      <c r="CR38" s="422"/>
      <c r="CS38" s="422"/>
      <c r="CT38" s="422"/>
      <c r="CU38" s="422"/>
      <c r="CV38" s="422"/>
      <c r="CW38" s="422"/>
      <c r="CX38" s="422"/>
      <c r="CY38" s="422"/>
      <c r="CZ38" s="422"/>
      <c r="DA38" s="422"/>
      <c r="DB38" s="422"/>
      <c r="DC38" s="422"/>
      <c r="DD38" s="422"/>
      <c r="DE38" s="422"/>
      <c r="DF38" s="422"/>
      <c r="DG38" s="422"/>
      <c r="DH38" s="422"/>
      <c r="DI38" s="422"/>
      <c r="DJ38" s="422"/>
      <c r="DK38" s="422"/>
      <c r="DL38" s="422"/>
      <c r="DM38" s="422"/>
      <c r="DN38" s="422"/>
      <c r="DO38" s="422"/>
      <c r="DP38" s="422"/>
      <c r="DQ38" s="422"/>
      <c r="DR38" s="422"/>
      <c r="DS38" s="422"/>
      <c r="DT38" s="422"/>
      <c r="DU38" s="422"/>
      <c r="DV38" s="422"/>
      <c r="DW38" s="422"/>
      <c r="DX38" s="422"/>
      <c r="DY38" s="422"/>
      <c r="DZ38" s="422"/>
      <c r="EA38" s="422"/>
      <c r="EB38" s="422"/>
      <c r="EC38" s="422"/>
      <c r="ED38" s="422"/>
      <c r="EE38" s="422"/>
      <c r="EF38" s="422"/>
      <c r="EG38" s="422"/>
      <c r="EH38" s="422"/>
      <c r="EI38" s="422"/>
      <c r="EJ38" s="422"/>
      <c r="EK38" s="422"/>
      <c r="EL38" s="422"/>
      <c r="EM38" s="422"/>
      <c r="EN38" s="422"/>
      <c r="EO38" s="422"/>
      <c r="EP38" s="422"/>
      <c r="EQ38" s="422"/>
      <c r="ER38" s="422"/>
      <c r="ES38" s="422"/>
      <c r="ET38" s="422"/>
      <c r="EU38" s="422"/>
      <c r="EV38" s="422"/>
      <c r="EW38" s="422"/>
      <c r="EX38" s="422"/>
      <c r="EY38" s="422"/>
      <c r="EZ38" s="422"/>
      <c r="FA38" s="422"/>
      <c r="FB38" s="422"/>
      <c r="FC38" s="422"/>
      <c r="FD38" s="422"/>
      <c r="FE38" s="422"/>
      <c r="FF38" s="422"/>
      <c r="FG38" s="422"/>
      <c r="FH38" s="422"/>
      <c r="FI38" s="422"/>
      <c r="FJ38" s="422"/>
      <c r="FK38" s="422"/>
      <c r="FL38" s="422"/>
      <c r="FM38" s="422"/>
      <c r="FN38" s="422"/>
      <c r="FO38" s="422"/>
      <c r="FP38" s="422"/>
      <c r="FQ38" s="422"/>
      <c r="FR38" s="422"/>
      <c r="FS38" s="422"/>
      <c r="FT38" s="422"/>
      <c r="FU38" s="422"/>
      <c r="FV38" s="422"/>
      <c r="FW38" s="422"/>
      <c r="FX38" s="422"/>
      <c r="FY38" s="422"/>
      <c r="FZ38" s="422"/>
      <c r="GA38" s="422"/>
      <c r="GB38" s="422"/>
      <c r="GC38" s="422"/>
      <c r="GD38" s="422"/>
      <c r="GE38" s="422"/>
      <c r="GF38" s="422"/>
      <c r="GG38" s="422"/>
      <c r="GH38" s="422"/>
      <c r="GI38" s="422"/>
      <c r="GJ38" s="422"/>
      <c r="GK38" s="422"/>
      <c r="GL38" s="422"/>
      <c r="GM38" s="422"/>
      <c r="GN38" s="422"/>
      <c r="GO38" s="422"/>
      <c r="GP38" s="422"/>
      <c r="GQ38" s="422"/>
      <c r="GR38" s="422"/>
      <c r="GS38" s="422"/>
      <c r="GT38" s="422"/>
      <c r="GU38" s="422"/>
      <c r="GV38" s="422"/>
      <c r="GW38" s="422"/>
      <c r="GX38" s="422"/>
      <c r="GY38" s="422"/>
      <c r="GZ38" s="422"/>
      <c r="HA38" s="422"/>
      <c r="HB38" s="422"/>
      <c r="HC38" s="422"/>
      <c r="HD38" s="422"/>
      <c r="HE38" s="422"/>
      <c r="HF38" s="422"/>
      <c r="HG38" s="422"/>
      <c r="HH38" s="422"/>
      <c r="HI38" s="422"/>
      <c r="HJ38" s="422"/>
      <c r="HK38" s="422"/>
      <c r="HL38" s="422"/>
      <c r="HM38" s="422"/>
      <c r="HN38" s="422"/>
      <c r="HO38" s="422"/>
      <c r="HP38" s="422"/>
      <c r="HQ38" s="422"/>
      <c r="HR38" s="422"/>
      <c r="HS38" s="422"/>
      <c r="HT38" s="422"/>
      <c r="HU38" s="422"/>
      <c r="HV38" s="422"/>
      <c r="HW38" s="422"/>
      <c r="HX38" s="422"/>
      <c r="HY38" s="422"/>
      <c r="HZ38" s="422"/>
      <c r="IA38" s="422"/>
      <c r="IB38" s="422"/>
      <c r="IC38" s="422"/>
      <c r="ID38" s="422"/>
      <c r="IE38" s="422"/>
      <c r="IF38" s="422"/>
      <c r="IG38" s="422"/>
      <c r="IH38" s="422"/>
      <c r="II38" s="422"/>
      <c r="IJ38" s="422"/>
      <c r="IK38" s="422"/>
      <c r="IL38" s="422"/>
      <c r="IM38" s="422"/>
      <c r="IN38" s="422"/>
      <c r="IO38" s="422"/>
      <c r="IP38" s="422"/>
      <c r="IQ38" s="422"/>
      <c r="IR38" s="422"/>
      <c r="IS38" s="422"/>
      <c r="IT38" s="422"/>
      <c r="IU38" s="422"/>
      <c r="IV38" s="422"/>
      <c r="IW38" s="422"/>
      <c r="IX38" s="422"/>
      <c r="IY38" s="422"/>
      <c r="IZ38" s="422"/>
      <c r="JA38" s="422"/>
      <c r="JB38" s="422"/>
      <c r="JC38" s="422"/>
      <c r="JD38" s="422"/>
      <c r="JE38" s="422"/>
      <c r="JF38" s="422"/>
      <c r="JG38" s="422"/>
      <c r="JH38" s="422"/>
      <c r="JI38" s="422"/>
      <c r="JJ38" s="422"/>
      <c r="JK38" s="422"/>
      <c r="JL38" s="422"/>
      <c r="JM38" s="422"/>
      <c r="JN38" s="422"/>
      <c r="JO38" s="422"/>
      <c r="JP38" s="422"/>
      <c r="JQ38" s="422"/>
      <c r="JR38" s="422"/>
      <c r="JS38" s="422"/>
      <c r="JT38" s="422"/>
      <c r="JU38" s="422"/>
      <c r="JV38" s="422"/>
      <c r="JW38" s="422"/>
      <c r="JX38" s="422"/>
      <c r="JY38" s="422"/>
      <c r="JZ38" s="422"/>
      <c r="KA38" s="422"/>
      <c r="KB38" s="422"/>
      <c r="KC38" s="422"/>
      <c r="KD38" s="422"/>
      <c r="KE38" s="422"/>
      <c r="KF38" s="422"/>
      <c r="KG38" s="422"/>
      <c r="KH38" s="422"/>
      <c r="KI38" s="422"/>
      <c r="KJ38" s="422"/>
      <c r="KK38" s="422"/>
      <c r="KL38" s="422"/>
      <c r="KM38" s="422"/>
      <c r="KN38" s="422"/>
      <c r="KO38" s="422"/>
      <c r="KP38" s="422"/>
      <c r="KQ38" s="422"/>
      <c r="KR38" s="422"/>
      <c r="KS38" s="422"/>
      <c r="KT38" s="422"/>
      <c r="KU38" s="422"/>
      <c r="KV38" s="422"/>
      <c r="KW38" s="422"/>
      <c r="KX38" s="422"/>
      <c r="KY38" s="422"/>
      <c r="KZ38" s="422"/>
      <c r="LA38" s="422"/>
      <c r="LB38" s="422"/>
      <c r="LC38" s="422"/>
      <c r="LD38" s="422"/>
      <c r="LE38" s="422"/>
      <c r="LF38" s="422"/>
      <c r="LG38" s="422"/>
      <c r="LH38" s="422"/>
      <c r="LI38" s="422"/>
      <c r="LJ38" s="422"/>
      <c r="LK38" s="422"/>
      <c r="LL38" s="422"/>
      <c r="LM38" s="422"/>
      <c r="LN38" s="422"/>
      <c r="LO38" s="422"/>
      <c r="LP38" s="422"/>
      <c r="LQ38" s="422"/>
      <c r="LR38" s="422"/>
      <c r="LS38" s="422"/>
      <c r="LT38" s="422"/>
      <c r="LU38" s="422"/>
      <c r="LV38" s="422"/>
      <c r="LW38" s="422"/>
      <c r="LX38" s="422"/>
      <c r="LY38" s="422"/>
      <c r="LZ38" s="422"/>
      <c r="MA38" s="422"/>
      <c r="MB38" s="422"/>
      <c r="MC38" s="422"/>
      <c r="MD38" s="422"/>
      <c r="ME38" s="422"/>
      <c r="MF38" s="422"/>
      <c r="MG38" s="422"/>
      <c r="MH38" s="422"/>
      <c r="MI38" s="422"/>
      <c r="MJ38" s="422"/>
      <c r="MK38" s="422"/>
      <c r="ML38" s="422"/>
      <c r="MM38" s="422"/>
      <c r="MN38" s="422"/>
      <c r="MO38" s="422"/>
      <c r="MP38" s="422"/>
      <c r="MQ38" s="422"/>
      <c r="MR38" s="422"/>
      <c r="MS38" s="422"/>
      <c r="MT38" s="422"/>
      <c r="MU38" s="422"/>
      <c r="MV38" s="422"/>
      <c r="MW38" s="422"/>
      <c r="MX38" s="422"/>
      <c r="MY38" s="422"/>
      <c r="MZ38" s="422"/>
      <c r="NA38" s="422"/>
      <c r="NB38" s="422"/>
      <c r="NC38" s="422"/>
      <c r="ND38" s="422"/>
      <c r="NE38" s="422"/>
      <c r="NF38" s="422"/>
      <c r="NG38" s="422"/>
      <c r="NH38" s="422"/>
      <c r="NI38" s="422"/>
      <c r="NJ38" s="422"/>
      <c r="NK38" s="422"/>
      <c r="NL38" s="422"/>
      <c r="NM38" s="422"/>
      <c r="NN38" s="422"/>
      <c r="NO38" s="422"/>
      <c r="NP38" s="422"/>
      <c r="NQ38" s="422"/>
      <c r="NR38" s="422"/>
      <c r="NS38" s="422"/>
      <c r="NT38" s="422"/>
      <c r="NU38" s="422"/>
      <c r="NV38" s="422"/>
      <c r="NW38" s="422"/>
      <c r="NX38" s="422"/>
      <c r="NY38" s="422"/>
      <c r="NZ38" s="422"/>
      <c r="OA38" s="422"/>
      <c r="OB38" s="422"/>
      <c r="OC38" s="422"/>
      <c r="OD38" s="422"/>
      <c r="OE38" s="422"/>
      <c r="OF38" s="422"/>
      <c r="OG38" s="422"/>
      <c r="OH38" s="422"/>
      <c r="OI38" s="422"/>
      <c r="OJ38" s="422"/>
      <c r="OK38" s="422"/>
      <c r="OL38" s="422"/>
      <c r="OM38" s="422"/>
      <c r="ON38" s="422"/>
      <c r="OO38" s="422"/>
      <c r="OP38" s="422"/>
      <c r="OQ38" s="422"/>
      <c r="OR38" s="422"/>
      <c r="OS38" s="422"/>
      <c r="OT38" s="422"/>
      <c r="OU38" s="422"/>
      <c r="OV38" s="422"/>
      <c r="OW38" s="422"/>
      <c r="OX38" s="422"/>
      <c r="OY38" s="422"/>
      <c r="OZ38" s="422"/>
      <c r="PA38" s="422"/>
      <c r="PB38" s="422"/>
      <c r="PC38" s="422"/>
      <c r="PD38" s="422"/>
      <c r="PE38" s="422"/>
      <c r="PF38" s="422"/>
      <c r="PG38" s="422"/>
      <c r="PH38" s="422"/>
      <c r="PI38" s="422"/>
      <c r="PJ38" s="422"/>
      <c r="PK38" s="422"/>
      <c r="PL38" s="422"/>
    </row>
    <row r="39" spans="1:428" ht="29.25" customHeight="1" x14ac:dyDescent="0.25">
      <c r="A39" s="2549"/>
      <c r="B39" s="2532" t="s">
        <v>49</v>
      </c>
      <c r="C39" s="2532"/>
      <c r="D39" s="1512">
        <f>SUM(D35:D38)</f>
        <v>4</v>
      </c>
      <c r="E39" s="1512">
        <f t="shared" ref="E39:L39" si="14">SUM(E35:E38)</f>
        <v>1</v>
      </c>
      <c r="F39" s="1512">
        <f t="shared" si="14"/>
        <v>5</v>
      </c>
      <c r="G39" s="1512">
        <f t="shared" si="14"/>
        <v>2</v>
      </c>
      <c r="H39" s="1512">
        <f t="shared" si="14"/>
        <v>4</v>
      </c>
      <c r="I39" s="1512">
        <f t="shared" si="14"/>
        <v>6</v>
      </c>
      <c r="J39" s="1512">
        <f t="shared" si="14"/>
        <v>4</v>
      </c>
      <c r="K39" s="1512">
        <f t="shared" si="14"/>
        <v>4</v>
      </c>
      <c r="L39" s="1512">
        <f t="shared" si="14"/>
        <v>8</v>
      </c>
      <c r="M39" s="1512">
        <f t="shared" si="0"/>
        <v>10</v>
      </c>
      <c r="N39" s="1512">
        <f t="shared" si="1"/>
        <v>9</v>
      </c>
      <c r="O39" s="1512">
        <f>SUM(M39:N39)</f>
        <v>19</v>
      </c>
      <c r="P39" s="2511" t="s">
        <v>664</v>
      </c>
      <c r="Q39" s="2511"/>
      <c r="R39" s="2531"/>
      <c r="S39" s="422"/>
      <c r="T39" s="422"/>
      <c r="U39" s="422"/>
      <c r="AG39" s="422"/>
      <c r="AH39" s="422"/>
      <c r="AI39" s="422"/>
      <c r="AJ39" s="422"/>
      <c r="AK39" s="422"/>
      <c r="AL39" s="422"/>
      <c r="AM39" s="422"/>
      <c r="AN39" s="422"/>
      <c r="AO39" s="422"/>
      <c r="AP39" s="422"/>
      <c r="AQ39" s="422"/>
      <c r="AR39" s="422"/>
      <c r="AS39" s="422"/>
      <c r="AT39" s="422"/>
      <c r="AU39" s="422"/>
      <c r="AV39" s="422"/>
      <c r="AW39" s="422"/>
      <c r="AX39" s="422"/>
      <c r="AY39" s="422"/>
      <c r="AZ39" s="422"/>
      <c r="BA39" s="422"/>
      <c r="BB39" s="422"/>
      <c r="BC39" s="422"/>
      <c r="BD39" s="422"/>
      <c r="BE39" s="422"/>
      <c r="BF39" s="422"/>
      <c r="BG39" s="422"/>
      <c r="BH39" s="422"/>
      <c r="BI39" s="422"/>
      <c r="BJ39" s="422"/>
      <c r="BK39" s="422"/>
      <c r="BL39" s="422"/>
      <c r="BM39" s="422"/>
      <c r="BN39" s="422"/>
      <c r="BO39" s="422"/>
      <c r="BP39" s="422"/>
      <c r="BQ39" s="422"/>
      <c r="BR39" s="422"/>
      <c r="BS39" s="422"/>
      <c r="BT39" s="422"/>
      <c r="BU39" s="422"/>
      <c r="BV39" s="422"/>
      <c r="BW39" s="422"/>
      <c r="BX39" s="422"/>
      <c r="BY39" s="422"/>
      <c r="BZ39" s="422"/>
      <c r="CA39" s="422"/>
      <c r="CB39" s="422"/>
      <c r="CC39" s="422"/>
      <c r="CD39" s="422"/>
      <c r="CE39" s="422"/>
      <c r="CF39" s="422"/>
      <c r="CG39" s="422"/>
      <c r="CH39" s="422"/>
      <c r="CI39" s="422"/>
      <c r="CJ39" s="422"/>
      <c r="CK39" s="422"/>
      <c r="CL39" s="422"/>
      <c r="CM39" s="422"/>
      <c r="CN39" s="422"/>
      <c r="CO39" s="422"/>
      <c r="CP39" s="422"/>
      <c r="CQ39" s="422"/>
      <c r="CR39" s="422"/>
      <c r="CS39" s="422"/>
      <c r="CT39" s="422"/>
      <c r="CU39" s="422"/>
      <c r="CV39" s="422"/>
      <c r="CW39" s="422"/>
      <c r="CX39" s="422"/>
      <c r="CY39" s="422"/>
      <c r="CZ39" s="422"/>
      <c r="DA39" s="422"/>
      <c r="DB39" s="422"/>
      <c r="DC39" s="422"/>
      <c r="DD39" s="422"/>
      <c r="DE39" s="422"/>
      <c r="DF39" s="422"/>
      <c r="DG39" s="422"/>
      <c r="DH39" s="422"/>
      <c r="DI39" s="422"/>
      <c r="DJ39" s="422"/>
      <c r="DK39" s="422"/>
      <c r="DL39" s="422"/>
      <c r="DM39" s="422"/>
      <c r="DN39" s="422"/>
      <c r="DO39" s="422"/>
      <c r="DP39" s="422"/>
      <c r="DQ39" s="422"/>
      <c r="DR39" s="422"/>
      <c r="DS39" s="422"/>
      <c r="DT39" s="422"/>
      <c r="DU39" s="422"/>
      <c r="DV39" s="422"/>
      <c r="DW39" s="422"/>
      <c r="DX39" s="422"/>
      <c r="DY39" s="422"/>
      <c r="DZ39" s="422"/>
      <c r="EA39" s="422"/>
      <c r="EB39" s="422"/>
      <c r="EC39" s="422"/>
      <c r="ED39" s="422"/>
      <c r="EE39" s="422"/>
      <c r="EF39" s="422"/>
      <c r="EG39" s="422"/>
      <c r="EH39" s="422"/>
      <c r="EI39" s="422"/>
      <c r="EJ39" s="422"/>
      <c r="EK39" s="422"/>
      <c r="EL39" s="422"/>
      <c r="EM39" s="422"/>
      <c r="EN39" s="422"/>
      <c r="EO39" s="422"/>
      <c r="EP39" s="422"/>
      <c r="EQ39" s="422"/>
      <c r="ER39" s="422"/>
      <c r="ES39" s="422"/>
      <c r="ET39" s="422"/>
      <c r="EU39" s="422"/>
      <c r="EV39" s="422"/>
      <c r="EW39" s="422"/>
      <c r="EX39" s="422"/>
      <c r="EY39" s="422"/>
      <c r="EZ39" s="422"/>
      <c r="FA39" s="422"/>
      <c r="FB39" s="422"/>
      <c r="FC39" s="422"/>
      <c r="FD39" s="422"/>
      <c r="FE39" s="422"/>
      <c r="FF39" s="422"/>
      <c r="FG39" s="422"/>
      <c r="FH39" s="422"/>
      <c r="FI39" s="422"/>
      <c r="FJ39" s="422"/>
      <c r="FK39" s="422"/>
      <c r="FL39" s="422"/>
      <c r="FM39" s="422"/>
      <c r="FN39" s="422"/>
      <c r="FO39" s="422"/>
      <c r="FP39" s="422"/>
      <c r="FQ39" s="422"/>
      <c r="FR39" s="422"/>
      <c r="FS39" s="422"/>
      <c r="FT39" s="422"/>
      <c r="FU39" s="422"/>
      <c r="FV39" s="422"/>
      <c r="FW39" s="422"/>
      <c r="FX39" s="422"/>
      <c r="FY39" s="422"/>
      <c r="FZ39" s="422"/>
      <c r="GA39" s="422"/>
      <c r="GB39" s="422"/>
      <c r="GC39" s="422"/>
      <c r="GD39" s="422"/>
      <c r="GE39" s="422"/>
      <c r="GF39" s="422"/>
      <c r="GG39" s="422"/>
      <c r="GH39" s="422"/>
      <c r="GI39" s="422"/>
      <c r="GJ39" s="422"/>
      <c r="GK39" s="422"/>
      <c r="GL39" s="422"/>
      <c r="GM39" s="422"/>
      <c r="GN39" s="422"/>
      <c r="GO39" s="422"/>
      <c r="GP39" s="422"/>
      <c r="GQ39" s="422"/>
      <c r="GR39" s="422"/>
      <c r="GS39" s="422"/>
      <c r="GT39" s="422"/>
      <c r="GU39" s="422"/>
      <c r="GV39" s="422"/>
      <c r="GW39" s="422"/>
      <c r="GX39" s="422"/>
      <c r="GY39" s="422"/>
      <c r="GZ39" s="422"/>
      <c r="HA39" s="422"/>
      <c r="HB39" s="422"/>
      <c r="HC39" s="422"/>
      <c r="HD39" s="422"/>
      <c r="HE39" s="422"/>
      <c r="HF39" s="422"/>
      <c r="HG39" s="422"/>
      <c r="HH39" s="422"/>
      <c r="HI39" s="422"/>
      <c r="HJ39" s="422"/>
      <c r="HK39" s="422"/>
      <c r="HL39" s="422"/>
      <c r="HM39" s="422"/>
      <c r="HN39" s="422"/>
      <c r="HO39" s="422"/>
      <c r="HP39" s="422"/>
      <c r="HQ39" s="422"/>
      <c r="HR39" s="422"/>
      <c r="HS39" s="422"/>
      <c r="HT39" s="422"/>
      <c r="HU39" s="422"/>
      <c r="HV39" s="422"/>
      <c r="HW39" s="422"/>
      <c r="HX39" s="422"/>
      <c r="HY39" s="422"/>
      <c r="HZ39" s="422"/>
      <c r="IA39" s="422"/>
      <c r="IB39" s="422"/>
      <c r="IC39" s="422"/>
      <c r="ID39" s="422"/>
      <c r="IE39" s="422"/>
      <c r="IF39" s="422"/>
      <c r="IG39" s="422"/>
      <c r="IH39" s="422"/>
      <c r="II39" s="422"/>
      <c r="IJ39" s="422"/>
      <c r="IK39" s="422"/>
      <c r="IL39" s="422"/>
      <c r="IM39" s="422"/>
      <c r="IN39" s="422"/>
      <c r="IO39" s="422"/>
      <c r="IP39" s="422"/>
      <c r="IQ39" s="422"/>
      <c r="IR39" s="422"/>
      <c r="IS39" s="422"/>
      <c r="IT39" s="422"/>
      <c r="IU39" s="422"/>
      <c r="IV39" s="422"/>
      <c r="IW39" s="422"/>
      <c r="IX39" s="422"/>
      <c r="IY39" s="422"/>
      <c r="IZ39" s="422"/>
      <c r="JA39" s="422"/>
      <c r="JB39" s="422"/>
      <c r="JC39" s="422"/>
      <c r="JD39" s="422"/>
      <c r="JE39" s="422"/>
      <c r="JF39" s="422"/>
      <c r="JG39" s="422"/>
      <c r="JH39" s="422"/>
      <c r="JI39" s="422"/>
      <c r="JJ39" s="422"/>
      <c r="JK39" s="422"/>
      <c r="JL39" s="422"/>
      <c r="JM39" s="422"/>
      <c r="JN39" s="422"/>
      <c r="JO39" s="422"/>
      <c r="JP39" s="422"/>
      <c r="JQ39" s="422"/>
      <c r="JR39" s="422"/>
      <c r="JS39" s="422"/>
      <c r="JT39" s="422"/>
      <c r="JU39" s="422"/>
      <c r="JV39" s="422"/>
      <c r="JW39" s="422"/>
      <c r="JX39" s="422"/>
      <c r="JY39" s="422"/>
      <c r="JZ39" s="422"/>
      <c r="KA39" s="422"/>
      <c r="KB39" s="422"/>
      <c r="KC39" s="422"/>
      <c r="KD39" s="422"/>
      <c r="KE39" s="422"/>
      <c r="KF39" s="422"/>
      <c r="KG39" s="422"/>
      <c r="KH39" s="422"/>
      <c r="KI39" s="422"/>
      <c r="KJ39" s="422"/>
      <c r="KK39" s="422"/>
      <c r="KL39" s="422"/>
      <c r="KM39" s="422"/>
      <c r="KN39" s="422"/>
      <c r="KO39" s="422"/>
      <c r="KP39" s="422"/>
      <c r="KQ39" s="422"/>
      <c r="KR39" s="422"/>
      <c r="KS39" s="422"/>
      <c r="KT39" s="422"/>
      <c r="KU39" s="422"/>
      <c r="KV39" s="422"/>
      <c r="KW39" s="422"/>
      <c r="KX39" s="422"/>
      <c r="KY39" s="422"/>
      <c r="KZ39" s="422"/>
      <c r="LA39" s="422"/>
      <c r="LB39" s="422"/>
      <c r="LC39" s="422"/>
      <c r="LD39" s="422"/>
      <c r="LE39" s="422"/>
      <c r="LF39" s="422"/>
      <c r="LG39" s="422"/>
      <c r="LH39" s="422"/>
      <c r="LI39" s="422"/>
      <c r="LJ39" s="422"/>
      <c r="LK39" s="422"/>
      <c r="LL39" s="422"/>
      <c r="LM39" s="422"/>
      <c r="LN39" s="422"/>
      <c r="LO39" s="422"/>
      <c r="LP39" s="422"/>
      <c r="LQ39" s="422"/>
      <c r="LR39" s="422"/>
      <c r="LS39" s="422"/>
      <c r="LT39" s="422"/>
      <c r="LU39" s="422"/>
      <c r="LV39" s="422"/>
      <c r="LW39" s="422"/>
      <c r="LX39" s="422"/>
      <c r="LY39" s="422"/>
      <c r="LZ39" s="422"/>
      <c r="MA39" s="422"/>
      <c r="MB39" s="422"/>
      <c r="MC39" s="422"/>
      <c r="MD39" s="422"/>
      <c r="ME39" s="422"/>
      <c r="MF39" s="422"/>
      <c r="MG39" s="422"/>
      <c r="MH39" s="422"/>
      <c r="MI39" s="422"/>
      <c r="MJ39" s="422"/>
      <c r="MK39" s="422"/>
      <c r="ML39" s="422"/>
      <c r="MM39" s="422"/>
      <c r="MN39" s="422"/>
      <c r="MO39" s="422"/>
      <c r="MP39" s="422"/>
      <c r="MQ39" s="422"/>
      <c r="MR39" s="422"/>
      <c r="MS39" s="422"/>
      <c r="MT39" s="422"/>
      <c r="MU39" s="422"/>
      <c r="MV39" s="422"/>
      <c r="MW39" s="422"/>
      <c r="MX39" s="422"/>
      <c r="MY39" s="422"/>
      <c r="MZ39" s="422"/>
      <c r="NA39" s="422"/>
      <c r="NB39" s="422"/>
      <c r="NC39" s="422"/>
      <c r="ND39" s="422"/>
      <c r="NE39" s="422"/>
      <c r="NF39" s="422"/>
      <c r="NG39" s="422"/>
      <c r="NH39" s="422"/>
      <c r="NI39" s="422"/>
      <c r="NJ39" s="422"/>
      <c r="NK39" s="422"/>
      <c r="NL39" s="422"/>
      <c r="NM39" s="422"/>
      <c r="NN39" s="422"/>
      <c r="NO39" s="422"/>
      <c r="NP39" s="422"/>
      <c r="NQ39" s="422"/>
      <c r="NR39" s="422"/>
      <c r="NS39" s="422"/>
      <c r="NT39" s="422"/>
      <c r="NU39" s="422"/>
      <c r="NV39" s="422"/>
      <c r="NW39" s="422"/>
      <c r="NX39" s="422"/>
      <c r="NY39" s="422"/>
      <c r="NZ39" s="422"/>
      <c r="OA39" s="422"/>
      <c r="OB39" s="422"/>
      <c r="OC39" s="422"/>
      <c r="OD39" s="422"/>
      <c r="OE39" s="422"/>
      <c r="OF39" s="422"/>
      <c r="OG39" s="422"/>
      <c r="OH39" s="422"/>
      <c r="OI39" s="422"/>
      <c r="OJ39" s="422"/>
      <c r="OK39" s="422"/>
      <c r="OL39" s="422"/>
      <c r="OM39" s="422"/>
      <c r="ON39" s="422"/>
      <c r="OO39" s="422"/>
      <c r="OP39" s="422"/>
      <c r="OQ39" s="422"/>
      <c r="OR39" s="422"/>
      <c r="OS39" s="422"/>
      <c r="OT39" s="422"/>
      <c r="OU39" s="422"/>
      <c r="OV39" s="422"/>
      <c r="OW39" s="422"/>
      <c r="OX39" s="422"/>
      <c r="OY39" s="422"/>
      <c r="OZ39" s="422"/>
      <c r="PA39" s="422"/>
      <c r="PB39" s="422"/>
      <c r="PC39" s="422"/>
      <c r="PD39" s="422"/>
      <c r="PE39" s="422"/>
      <c r="PF39" s="422"/>
      <c r="PG39" s="422"/>
      <c r="PH39" s="422"/>
      <c r="PI39" s="422"/>
      <c r="PJ39" s="422"/>
      <c r="PK39" s="422"/>
      <c r="PL39" s="422"/>
    </row>
    <row r="40" spans="1:428" ht="29.25" customHeight="1" x14ac:dyDescent="0.25">
      <c r="A40" s="2654" t="s">
        <v>52</v>
      </c>
      <c r="B40" s="2654"/>
      <c r="C40" s="2654"/>
      <c r="D40" s="1565">
        <f>SUM(D12,D16,D17:D19,D23,D33:D34,D39)</f>
        <v>100</v>
      </c>
      <c r="E40" s="1565">
        <f t="shared" ref="E40:L40" si="15">SUM(E12,E16,E17:E19,E23,E33:E34,E39)</f>
        <v>111</v>
      </c>
      <c r="F40" s="1565">
        <f t="shared" si="15"/>
        <v>211</v>
      </c>
      <c r="G40" s="1565">
        <f t="shared" si="15"/>
        <v>11</v>
      </c>
      <c r="H40" s="1565">
        <f t="shared" si="15"/>
        <v>16</v>
      </c>
      <c r="I40" s="1565">
        <f t="shared" si="15"/>
        <v>27</v>
      </c>
      <c r="J40" s="1565">
        <f t="shared" si="15"/>
        <v>16</v>
      </c>
      <c r="K40" s="1565">
        <f t="shared" si="15"/>
        <v>28</v>
      </c>
      <c r="L40" s="1565">
        <f t="shared" si="15"/>
        <v>44</v>
      </c>
      <c r="M40" s="1565">
        <f t="shared" si="0"/>
        <v>127</v>
      </c>
      <c r="N40" s="1565">
        <f t="shared" si="1"/>
        <v>155</v>
      </c>
      <c r="O40" s="1565">
        <f t="shared" ref="O40:O41" si="16">SUM(M40:N40)</f>
        <v>282</v>
      </c>
      <c r="P40" s="2628" t="s">
        <v>136</v>
      </c>
      <c r="Q40" s="2628"/>
      <c r="R40" s="2628"/>
      <c r="S40" s="422"/>
      <c r="T40" s="422"/>
      <c r="U40" s="422"/>
      <c r="AG40" s="422"/>
      <c r="AH40" s="422"/>
      <c r="AI40" s="422"/>
      <c r="AJ40" s="422"/>
      <c r="AK40" s="422"/>
      <c r="AL40" s="422"/>
      <c r="AM40" s="422"/>
      <c r="AN40" s="422"/>
      <c r="AO40" s="422"/>
      <c r="AP40" s="422"/>
      <c r="AQ40" s="422"/>
      <c r="AR40" s="422"/>
      <c r="AS40" s="422"/>
      <c r="AT40" s="422"/>
      <c r="AU40" s="422"/>
      <c r="AV40" s="422"/>
      <c r="AW40" s="422"/>
      <c r="AX40" s="422"/>
      <c r="AY40" s="422"/>
      <c r="AZ40" s="422"/>
      <c r="BA40" s="422"/>
      <c r="BB40" s="422"/>
      <c r="BC40" s="422"/>
      <c r="BD40" s="422"/>
      <c r="BE40" s="422"/>
      <c r="BF40" s="422"/>
      <c r="BG40" s="422"/>
      <c r="BH40" s="422"/>
      <c r="BI40" s="422"/>
      <c r="BJ40" s="422"/>
      <c r="BK40" s="422"/>
      <c r="BL40" s="422"/>
      <c r="BM40" s="422"/>
      <c r="BN40" s="422"/>
      <c r="BO40" s="422"/>
      <c r="BP40" s="422"/>
      <c r="BQ40" s="422"/>
      <c r="BR40" s="422"/>
      <c r="BS40" s="422"/>
      <c r="BT40" s="422"/>
      <c r="BU40" s="422"/>
      <c r="BV40" s="422"/>
      <c r="BW40" s="422"/>
      <c r="BX40" s="422"/>
      <c r="BY40" s="422"/>
      <c r="BZ40" s="422"/>
      <c r="CA40" s="422"/>
      <c r="CB40" s="422"/>
      <c r="CC40" s="422"/>
      <c r="CD40" s="422"/>
      <c r="CE40" s="422"/>
      <c r="CF40" s="422"/>
      <c r="CG40" s="422"/>
      <c r="CH40" s="422"/>
      <c r="CI40" s="422"/>
      <c r="CJ40" s="422"/>
      <c r="CK40" s="422"/>
      <c r="CL40" s="422"/>
      <c r="CM40" s="422"/>
      <c r="CN40" s="422"/>
      <c r="CO40" s="422"/>
      <c r="CP40" s="422"/>
      <c r="CQ40" s="422"/>
      <c r="CR40" s="422"/>
      <c r="CS40" s="422"/>
      <c r="CT40" s="422"/>
      <c r="CU40" s="422"/>
      <c r="CV40" s="422"/>
      <c r="CW40" s="422"/>
      <c r="CX40" s="422"/>
      <c r="CY40" s="422"/>
      <c r="CZ40" s="422"/>
      <c r="DA40" s="422"/>
      <c r="DB40" s="422"/>
      <c r="DC40" s="422"/>
      <c r="DD40" s="422"/>
      <c r="DE40" s="422"/>
      <c r="DF40" s="422"/>
      <c r="DG40" s="422"/>
      <c r="DH40" s="422"/>
      <c r="DI40" s="422"/>
      <c r="DJ40" s="422"/>
      <c r="DK40" s="422"/>
      <c r="DL40" s="422"/>
      <c r="DM40" s="422"/>
      <c r="DN40" s="422"/>
      <c r="DO40" s="422"/>
      <c r="DP40" s="422"/>
      <c r="DQ40" s="422"/>
      <c r="DR40" s="422"/>
      <c r="DS40" s="422"/>
      <c r="DT40" s="422"/>
      <c r="DU40" s="422"/>
      <c r="DV40" s="422"/>
      <c r="DW40" s="422"/>
      <c r="DX40" s="422"/>
      <c r="DY40" s="422"/>
      <c r="DZ40" s="422"/>
      <c r="EA40" s="422"/>
      <c r="EB40" s="422"/>
      <c r="EC40" s="422"/>
      <c r="ED40" s="422"/>
      <c r="EE40" s="422"/>
      <c r="EF40" s="422"/>
      <c r="EG40" s="422"/>
      <c r="EH40" s="422"/>
      <c r="EI40" s="422"/>
      <c r="EJ40" s="422"/>
      <c r="EK40" s="422"/>
      <c r="EL40" s="422"/>
      <c r="EM40" s="422"/>
      <c r="EN40" s="422"/>
      <c r="EO40" s="422"/>
      <c r="EP40" s="422"/>
      <c r="EQ40" s="422"/>
      <c r="ER40" s="422"/>
      <c r="ES40" s="422"/>
      <c r="ET40" s="422"/>
      <c r="EU40" s="422"/>
      <c r="EV40" s="422"/>
      <c r="EW40" s="422"/>
      <c r="EX40" s="422"/>
      <c r="EY40" s="422"/>
      <c r="EZ40" s="422"/>
      <c r="FA40" s="422"/>
      <c r="FB40" s="422"/>
      <c r="FC40" s="422"/>
      <c r="FD40" s="422"/>
      <c r="FE40" s="422"/>
      <c r="FF40" s="422"/>
      <c r="FG40" s="422"/>
      <c r="FH40" s="422"/>
      <c r="FI40" s="422"/>
      <c r="FJ40" s="422"/>
      <c r="FK40" s="422"/>
      <c r="FL40" s="422"/>
      <c r="FM40" s="422"/>
      <c r="FN40" s="422"/>
      <c r="FO40" s="422"/>
      <c r="FP40" s="422"/>
      <c r="FQ40" s="422"/>
      <c r="FR40" s="422"/>
      <c r="FS40" s="422"/>
      <c r="FT40" s="422"/>
      <c r="FU40" s="422"/>
      <c r="FV40" s="422"/>
      <c r="FW40" s="422"/>
      <c r="FX40" s="422"/>
      <c r="FY40" s="422"/>
      <c r="FZ40" s="422"/>
      <c r="GA40" s="422"/>
      <c r="GB40" s="422"/>
      <c r="GC40" s="422"/>
      <c r="GD40" s="422"/>
      <c r="GE40" s="422"/>
      <c r="GF40" s="422"/>
      <c r="GG40" s="422"/>
      <c r="GH40" s="422"/>
      <c r="GI40" s="422"/>
      <c r="GJ40" s="422"/>
      <c r="GK40" s="422"/>
      <c r="GL40" s="422"/>
      <c r="GM40" s="422"/>
      <c r="GN40" s="422"/>
      <c r="GO40" s="422"/>
      <c r="GP40" s="422"/>
      <c r="GQ40" s="422"/>
      <c r="GR40" s="422"/>
      <c r="GS40" s="422"/>
      <c r="GT40" s="422"/>
      <c r="GU40" s="422"/>
      <c r="GV40" s="422"/>
      <c r="GW40" s="422"/>
      <c r="GX40" s="422"/>
      <c r="GY40" s="422"/>
      <c r="GZ40" s="422"/>
      <c r="HA40" s="422"/>
      <c r="HB40" s="422"/>
      <c r="HC40" s="422"/>
      <c r="HD40" s="422"/>
      <c r="HE40" s="422"/>
      <c r="HF40" s="422"/>
      <c r="HG40" s="422"/>
      <c r="HH40" s="422"/>
      <c r="HI40" s="422"/>
      <c r="HJ40" s="422"/>
      <c r="HK40" s="422"/>
      <c r="HL40" s="422"/>
      <c r="HM40" s="422"/>
      <c r="HN40" s="422"/>
      <c r="HO40" s="422"/>
      <c r="HP40" s="422"/>
      <c r="HQ40" s="422"/>
      <c r="HR40" s="422"/>
      <c r="HS40" s="422"/>
      <c r="HT40" s="422"/>
      <c r="HU40" s="422"/>
      <c r="HV40" s="422"/>
      <c r="HW40" s="422"/>
      <c r="HX40" s="422"/>
      <c r="HY40" s="422"/>
      <c r="HZ40" s="422"/>
      <c r="IA40" s="422"/>
      <c r="IB40" s="422"/>
      <c r="IC40" s="422"/>
      <c r="ID40" s="422"/>
      <c r="IE40" s="422"/>
      <c r="IF40" s="422"/>
      <c r="IG40" s="422"/>
      <c r="IH40" s="422"/>
      <c r="II40" s="422"/>
      <c r="IJ40" s="422"/>
      <c r="IK40" s="422"/>
      <c r="IL40" s="422"/>
      <c r="IM40" s="422"/>
      <c r="IN40" s="422"/>
      <c r="IO40" s="422"/>
      <c r="IP40" s="422"/>
      <c r="IQ40" s="422"/>
      <c r="IR40" s="422"/>
      <c r="IS40" s="422"/>
      <c r="IT40" s="422"/>
      <c r="IU40" s="422"/>
      <c r="IV40" s="422"/>
      <c r="IW40" s="422"/>
      <c r="IX40" s="422"/>
      <c r="IY40" s="422"/>
      <c r="IZ40" s="422"/>
      <c r="JA40" s="422"/>
      <c r="JB40" s="422"/>
      <c r="JC40" s="422"/>
      <c r="JD40" s="422"/>
      <c r="JE40" s="422"/>
      <c r="JF40" s="422"/>
      <c r="JG40" s="422"/>
      <c r="JH40" s="422"/>
      <c r="JI40" s="422"/>
      <c r="JJ40" s="422"/>
      <c r="JK40" s="422"/>
      <c r="JL40" s="422"/>
      <c r="JM40" s="422"/>
      <c r="JN40" s="422"/>
      <c r="JO40" s="422"/>
      <c r="JP40" s="422"/>
      <c r="JQ40" s="422"/>
      <c r="JR40" s="422"/>
      <c r="JS40" s="422"/>
      <c r="JT40" s="422"/>
      <c r="JU40" s="422"/>
      <c r="JV40" s="422"/>
      <c r="JW40" s="422"/>
      <c r="JX40" s="422"/>
      <c r="JY40" s="422"/>
      <c r="JZ40" s="422"/>
      <c r="KA40" s="422"/>
      <c r="KB40" s="422"/>
      <c r="KC40" s="422"/>
      <c r="KD40" s="422"/>
      <c r="KE40" s="422"/>
      <c r="KF40" s="422"/>
      <c r="KG40" s="422"/>
      <c r="KH40" s="422"/>
      <c r="KI40" s="422"/>
      <c r="KJ40" s="422"/>
      <c r="KK40" s="422"/>
      <c r="KL40" s="422"/>
      <c r="KM40" s="422"/>
      <c r="KN40" s="422"/>
      <c r="KO40" s="422"/>
      <c r="KP40" s="422"/>
      <c r="KQ40" s="422"/>
      <c r="KR40" s="422"/>
      <c r="KS40" s="422"/>
      <c r="KT40" s="422"/>
      <c r="KU40" s="422"/>
      <c r="KV40" s="422"/>
      <c r="KW40" s="422"/>
      <c r="KX40" s="422"/>
      <c r="KY40" s="422"/>
      <c r="KZ40" s="422"/>
      <c r="LA40" s="422"/>
      <c r="LB40" s="422"/>
      <c r="LC40" s="422"/>
      <c r="LD40" s="422"/>
      <c r="LE40" s="422"/>
      <c r="LF40" s="422"/>
      <c r="LG40" s="422"/>
      <c r="LH40" s="422"/>
      <c r="LI40" s="422"/>
      <c r="LJ40" s="422"/>
      <c r="LK40" s="422"/>
      <c r="LL40" s="422"/>
      <c r="LM40" s="422"/>
      <c r="LN40" s="422"/>
      <c r="LO40" s="422"/>
      <c r="LP40" s="422"/>
      <c r="LQ40" s="422"/>
      <c r="LR40" s="422"/>
      <c r="LS40" s="422"/>
      <c r="LT40" s="422"/>
      <c r="LU40" s="422"/>
      <c r="LV40" s="422"/>
      <c r="LW40" s="422"/>
      <c r="LX40" s="422"/>
      <c r="LY40" s="422"/>
      <c r="LZ40" s="422"/>
      <c r="MA40" s="422"/>
      <c r="MB40" s="422"/>
      <c r="MC40" s="422"/>
      <c r="MD40" s="422"/>
      <c r="ME40" s="422"/>
      <c r="MF40" s="422"/>
      <c r="MG40" s="422"/>
      <c r="MH40" s="422"/>
      <c r="MI40" s="422"/>
      <c r="MJ40" s="422"/>
      <c r="MK40" s="422"/>
      <c r="ML40" s="422"/>
      <c r="MM40" s="422"/>
      <c r="MN40" s="422"/>
      <c r="MO40" s="422"/>
      <c r="MP40" s="422"/>
      <c r="MQ40" s="422"/>
      <c r="MR40" s="422"/>
      <c r="MS40" s="422"/>
      <c r="MT40" s="422"/>
      <c r="MU40" s="422"/>
      <c r="MV40" s="422"/>
      <c r="MW40" s="422"/>
      <c r="MX40" s="422"/>
      <c r="MY40" s="422"/>
      <c r="MZ40" s="422"/>
      <c r="NA40" s="422"/>
      <c r="NB40" s="422"/>
      <c r="NC40" s="422"/>
      <c r="ND40" s="422"/>
      <c r="NE40" s="422"/>
      <c r="NF40" s="422"/>
      <c r="NG40" s="422"/>
      <c r="NH40" s="422"/>
      <c r="NI40" s="422"/>
      <c r="NJ40" s="422"/>
      <c r="NK40" s="422"/>
      <c r="NL40" s="422"/>
      <c r="NM40" s="422"/>
      <c r="NN40" s="422"/>
      <c r="NO40" s="422"/>
      <c r="NP40" s="422"/>
      <c r="NQ40" s="422"/>
      <c r="NR40" s="422"/>
      <c r="NS40" s="422"/>
      <c r="NT40" s="422"/>
      <c r="NU40" s="422"/>
      <c r="NV40" s="422"/>
      <c r="NW40" s="422"/>
      <c r="NX40" s="422"/>
      <c r="NY40" s="422"/>
      <c r="NZ40" s="422"/>
      <c r="OA40" s="422"/>
      <c r="OB40" s="422"/>
      <c r="OC40" s="422"/>
      <c r="OD40" s="422"/>
      <c r="OE40" s="422"/>
      <c r="OF40" s="422"/>
      <c r="OG40" s="422"/>
      <c r="OH40" s="422"/>
      <c r="OI40" s="422"/>
      <c r="OJ40" s="422"/>
      <c r="OK40" s="422"/>
      <c r="OL40" s="422"/>
      <c r="OM40" s="422"/>
      <c r="ON40" s="422"/>
      <c r="OO40" s="422"/>
      <c r="OP40" s="422"/>
      <c r="OQ40" s="422"/>
      <c r="OR40" s="422"/>
      <c r="OS40" s="422"/>
      <c r="OT40" s="422"/>
      <c r="OU40" s="422"/>
      <c r="OV40" s="422"/>
      <c r="OW40" s="422"/>
      <c r="OX40" s="422"/>
      <c r="OY40" s="422"/>
      <c r="OZ40" s="422"/>
      <c r="PA40" s="422"/>
      <c r="PB40" s="422"/>
      <c r="PC40" s="422"/>
      <c r="PD40" s="422"/>
      <c r="PE40" s="422"/>
      <c r="PF40" s="422"/>
      <c r="PG40" s="422"/>
      <c r="PH40" s="422"/>
      <c r="PI40" s="422"/>
      <c r="PJ40" s="422"/>
      <c r="PK40" s="422"/>
      <c r="PL40" s="422"/>
    </row>
    <row r="41" spans="1:428" ht="45" customHeight="1" x14ac:dyDescent="0.25">
      <c r="A41" s="333" t="s">
        <v>604</v>
      </c>
      <c r="B41" s="1419" t="s">
        <v>1070</v>
      </c>
      <c r="C41" s="2299" t="s">
        <v>678</v>
      </c>
      <c r="D41" s="1513">
        <v>4</v>
      </c>
      <c r="E41" s="1513">
        <v>18</v>
      </c>
      <c r="F41" s="1513">
        <v>22</v>
      </c>
      <c r="G41" s="1513">
        <v>0</v>
      </c>
      <c r="H41" s="1513">
        <v>0</v>
      </c>
      <c r="I41" s="1513">
        <v>0</v>
      </c>
      <c r="J41" s="1513">
        <v>0</v>
      </c>
      <c r="K41" s="1513">
        <v>0</v>
      </c>
      <c r="L41" s="1513">
        <v>0</v>
      </c>
      <c r="M41" s="1513">
        <f t="shared" si="0"/>
        <v>4</v>
      </c>
      <c r="N41" s="1513">
        <f t="shared" si="1"/>
        <v>18</v>
      </c>
      <c r="O41" s="1513">
        <f t="shared" si="16"/>
        <v>22</v>
      </c>
      <c r="P41" s="819" t="s">
        <v>1071</v>
      </c>
      <c r="Q41" s="1248" t="s">
        <v>690</v>
      </c>
      <c r="R41" s="1109" t="s">
        <v>691</v>
      </c>
      <c r="S41" s="422"/>
      <c r="T41" s="422"/>
      <c r="U41" s="422"/>
      <c r="AG41" s="422"/>
      <c r="AH41" s="422"/>
      <c r="AI41" s="422"/>
      <c r="AJ41" s="422"/>
      <c r="AK41" s="422"/>
      <c r="AL41" s="422"/>
      <c r="AM41" s="422"/>
      <c r="AN41" s="422"/>
      <c r="AO41" s="422"/>
      <c r="AP41" s="422"/>
      <c r="AQ41" s="422"/>
      <c r="AR41" s="422"/>
      <c r="AS41" s="422"/>
      <c r="AT41" s="422"/>
      <c r="AU41" s="422"/>
      <c r="AV41" s="422"/>
      <c r="AW41" s="422"/>
      <c r="AX41" s="422"/>
      <c r="AY41" s="422"/>
      <c r="AZ41" s="422"/>
      <c r="BA41" s="422"/>
      <c r="BB41" s="422"/>
      <c r="BC41" s="422"/>
      <c r="BD41" s="422"/>
      <c r="BE41" s="422"/>
      <c r="BF41" s="422"/>
      <c r="BG41" s="422"/>
      <c r="BH41" s="422"/>
      <c r="BI41" s="422"/>
      <c r="BJ41" s="422"/>
      <c r="BK41" s="422"/>
      <c r="BL41" s="422"/>
      <c r="BM41" s="422"/>
      <c r="BN41" s="422"/>
      <c r="BO41" s="422"/>
      <c r="BP41" s="422"/>
      <c r="BQ41" s="422"/>
      <c r="BR41" s="422"/>
      <c r="BS41" s="422"/>
      <c r="BT41" s="422"/>
      <c r="BU41" s="422"/>
      <c r="BV41" s="422"/>
      <c r="BW41" s="422"/>
      <c r="BX41" s="422"/>
      <c r="BY41" s="422"/>
      <c r="BZ41" s="422"/>
      <c r="CA41" s="422"/>
      <c r="CB41" s="422"/>
      <c r="CC41" s="422"/>
      <c r="CD41" s="422"/>
      <c r="CE41" s="422"/>
      <c r="CF41" s="422"/>
      <c r="CG41" s="422"/>
      <c r="CH41" s="422"/>
      <c r="CI41" s="422"/>
      <c r="CJ41" s="422"/>
      <c r="CK41" s="422"/>
      <c r="CL41" s="422"/>
      <c r="CM41" s="422"/>
      <c r="CN41" s="422"/>
      <c r="CO41" s="422"/>
      <c r="CP41" s="422"/>
      <c r="CQ41" s="422"/>
      <c r="CR41" s="422"/>
      <c r="CS41" s="422"/>
      <c r="CT41" s="422"/>
      <c r="CU41" s="422"/>
      <c r="CV41" s="422"/>
      <c r="CW41" s="422"/>
      <c r="CX41" s="422"/>
      <c r="CY41" s="422"/>
      <c r="CZ41" s="422"/>
      <c r="DA41" s="422"/>
      <c r="DB41" s="422"/>
      <c r="DC41" s="422"/>
      <c r="DD41" s="422"/>
      <c r="DE41" s="422"/>
      <c r="DF41" s="422"/>
      <c r="DG41" s="422"/>
      <c r="DH41" s="422"/>
      <c r="DI41" s="422"/>
      <c r="DJ41" s="422"/>
      <c r="DK41" s="422"/>
      <c r="DL41" s="422"/>
      <c r="DM41" s="422"/>
      <c r="DN41" s="422"/>
      <c r="DO41" s="422"/>
      <c r="DP41" s="422"/>
      <c r="DQ41" s="422"/>
      <c r="DR41" s="422"/>
      <c r="DS41" s="422"/>
      <c r="DT41" s="422"/>
      <c r="DU41" s="422"/>
      <c r="DV41" s="422"/>
      <c r="DW41" s="422"/>
      <c r="DX41" s="422"/>
      <c r="DY41" s="422"/>
      <c r="DZ41" s="422"/>
      <c r="EA41" s="422"/>
      <c r="EB41" s="422"/>
      <c r="EC41" s="422"/>
      <c r="ED41" s="422"/>
      <c r="EE41" s="422"/>
      <c r="EF41" s="422"/>
      <c r="EG41" s="422"/>
      <c r="EH41" s="422"/>
      <c r="EI41" s="422"/>
      <c r="EJ41" s="422"/>
      <c r="EK41" s="422"/>
      <c r="EL41" s="422"/>
      <c r="EM41" s="422"/>
      <c r="EN41" s="422"/>
      <c r="EO41" s="422"/>
      <c r="EP41" s="422"/>
      <c r="EQ41" s="422"/>
      <c r="ER41" s="422"/>
      <c r="ES41" s="422"/>
      <c r="ET41" s="422"/>
      <c r="EU41" s="422"/>
      <c r="EV41" s="422"/>
      <c r="EW41" s="422"/>
      <c r="EX41" s="422"/>
      <c r="EY41" s="422"/>
      <c r="EZ41" s="422"/>
      <c r="FA41" s="422"/>
      <c r="FB41" s="422"/>
      <c r="FC41" s="422"/>
      <c r="FD41" s="422"/>
      <c r="FE41" s="422"/>
      <c r="FF41" s="422"/>
      <c r="FG41" s="422"/>
      <c r="FH41" s="422"/>
      <c r="FI41" s="422"/>
      <c r="FJ41" s="422"/>
      <c r="FK41" s="422"/>
      <c r="FL41" s="422"/>
      <c r="FM41" s="422"/>
      <c r="FN41" s="422"/>
      <c r="FO41" s="422"/>
      <c r="FP41" s="422"/>
      <c r="FQ41" s="422"/>
      <c r="FR41" s="422"/>
      <c r="FS41" s="422"/>
      <c r="FT41" s="422"/>
      <c r="FU41" s="422"/>
      <c r="FV41" s="422"/>
      <c r="FW41" s="422"/>
      <c r="FX41" s="422"/>
      <c r="FY41" s="422"/>
      <c r="FZ41" s="422"/>
      <c r="GA41" s="422"/>
      <c r="GB41" s="422"/>
      <c r="GC41" s="422"/>
      <c r="GD41" s="422"/>
      <c r="GE41" s="422"/>
      <c r="GF41" s="422"/>
      <c r="GG41" s="422"/>
      <c r="GH41" s="422"/>
      <c r="GI41" s="422"/>
      <c r="GJ41" s="422"/>
      <c r="GK41" s="422"/>
      <c r="GL41" s="422"/>
      <c r="GM41" s="422"/>
      <c r="GN41" s="422"/>
      <c r="GO41" s="422"/>
      <c r="GP41" s="422"/>
      <c r="GQ41" s="422"/>
      <c r="GR41" s="422"/>
      <c r="GS41" s="422"/>
      <c r="GT41" s="422"/>
      <c r="GU41" s="422"/>
      <c r="GV41" s="422"/>
      <c r="GW41" s="422"/>
      <c r="GX41" s="422"/>
      <c r="GY41" s="422"/>
      <c r="GZ41" s="422"/>
      <c r="HA41" s="422"/>
      <c r="HB41" s="422"/>
      <c r="HC41" s="422"/>
      <c r="HD41" s="422"/>
      <c r="HE41" s="422"/>
      <c r="HF41" s="422"/>
      <c r="HG41" s="422"/>
      <c r="HH41" s="422"/>
      <c r="HI41" s="422"/>
      <c r="HJ41" s="422"/>
      <c r="HK41" s="422"/>
      <c r="HL41" s="422"/>
      <c r="HM41" s="422"/>
      <c r="HN41" s="422"/>
      <c r="HO41" s="422"/>
      <c r="HP41" s="422"/>
      <c r="HQ41" s="422"/>
      <c r="HR41" s="422"/>
      <c r="HS41" s="422"/>
      <c r="HT41" s="422"/>
      <c r="HU41" s="422"/>
      <c r="HV41" s="422"/>
      <c r="HW41" s="422"/>
      <c r="HX41" s="422"/>
      <c r="HY41" s="422"/>
      <c r="HZ41" s="422"/>
      <c r="IA41" s="422"/>
      <c r="IB41" s="422"/>
      <c r="IC41" s="422"/>
      <c r="ID41" s="422"/>
      <c r="IE41" s="422"/>
      <c r="IF41" s="422"/>
      <c r="IG41" s="422"/>
      <c r="IH41" s="422"/>
      <c r="II41" s="422"/>
      <c r="IJ41" s="422"/>
      <c r="IK41" s="422"/>
      <c r="IL41" s="422"/>
      <c r="IM41" s="422"/>
      <c r="IN41" s="422"/>
      <c r="IO41" s="422"/>
      <c r="IP41" s="422"/>
      <c r="IQ41" s="422"/>
      <c r="IR41" s="422"/>
      <c r="IS41" s="422"/>
      <c r="IT41" s="422"/>
      <c r="IU41" s="422"/>
      <c r="IV41" s="422"/>
      <c r="IW41" s="422"/>
      <c r="IX41" s="422"/>
      <c r="IY41" s="422"/>
      <c r="IZ41" s="422"/>
      <c r="JA41" s="422"/>
      <c r="JB41" s="422"/>
      <c r="JC41" s="422"/>
      <c r="JD41" s="422"/>
      <c r="JE41" s="422"/>
      <c r="JF41" s="422"/>
      <c r="JG41" s="422"/>
      <c r="JH41" s="422"/>
      <c r="JI41" s="422"/>
      <c r="JJ41" s="422"/>
      <c r="JK41" s="422"/>
      <c r="JL41" s="422"/>
      <c r="JM41" s="422"/>
      <c r="JN41" s="422"/>
      <c r="JO41" s="422"/>
      <c r="JP41" s="422"/>
      <c r="JQ41" s="422"/>
      <c r="JR41" s="422"/>
      <c r="JS41" s="422"/>
      <c r="JT41" s="422"/>
      <c r="JU41" s="422"/>
      <c r="JV41" s="422"/>
      <c r="JW41" s="422"/>
      <c r="JX41" s="422"/>
      <c r="JY41" s="422"/>
      <c r="JZ41" s="422"/>
      <c r="KA41" s="422"/>
      <c r="KB41" s="422"/>
      <c r="KC41" s="422"/>
      <c r="KD41" s="422"/>
      <c r="KE41" s="422"/>
      <c r="KF41" s="422"/>
      <c r="KG41" s="422"/>
      <c r="KH41" s="422"/>
      <c r="KI41" s="422"/>
      <c r="KJ41" s="422"/>
      <c r="KK41" s="422"/>
      <c r="KL41" s="422"/>
      <c r="KM41" s="422"/>
      <c r="KN41" s="422"/>
      <c r="KO41" s="422"/>
      <c r="KP41" s="422"/>
      <c r="KQ41" s="422"/>
      <c r="KR41" s="422"/>
      <c r="KS41" s="422"/>
      <c r="KT41" s="422"/>
      <c r="KU41" s="422"/>
      <c r="KV41" s="422"/>
      <c r="KW41" s="422"/>
      <c r="KX41" s="422"/>
      <c r="KY41" s="422"/>
      <c r="KZ41" s="422"/>
      <c r="LA41" s="422"/>
      <c r="LB41" s="422"/>
      <c r="LC41" s="422"/>
      <c r="LD41" s="422"/>
      <c r="LE41" s="422"/>
      <c r="LF41" s="422"/>
      <c r="LG41" s="422"/>
      <c r="LH41" s="422"/>
      <c r="LI41" s="422"/>
      <c r="LJ41" s="422"/>
      <c r="LK41" s="422"/>
      <c r="LL41" s="422"/>
      <c r="LM41" s="422"/>
      <c r="LN41" s="422"/>
      <c r="LO41" s="422"/>
      <c r="LP41" s="422"/>
      <c r="LQ41" s="422"/>
      <c r="LR41" s="422"/>
      <c r="LS41" s="422"/>
      <c r="LT41" s="422"/>
      <c r="LU41" s="422"/>
      <c r="LV41" s="422"/>
      <c r="LW41" s="422"/>
      <c r="LX41" s="422"/>
      <c r="LY41" s="422"/>
      <c r="LZ41" s="422"/>
      <c r="MA41" s="422"/>
      <c r="MB41" s="422"/>
      <c r="MC41" s="422"/>
      <c r="MD41" s="422"/>
      <c r="ME41" s="422"/>
      <c r="MF41" s="422"/>
      <c r="MG41" s="422"/>
      <c r="MH41" s="422"/>
      <c r="MI41" s="422"/>
      <c r="MJ41" s="422"/>
      <c r="MK41" s="422"/>
      <c r="ML41" s="422"/>
      <c r="MM41" s="422"/>
      <c r="MN41" s="422"/>
      <c r="MO41" s="422"/>
      <c r="MP41" s="422"/>
      <c r="MQ41" s="422"/>
      <c r="MR41" s="422"/>
      <c r="MS41" s="422"/>
      <c r="MT41" s="422"/>
      <c r="MU41" s="422"/>
      <c r="MV41" s="422"/>
      <c r="MW41" s="422"/>
      <c r="MX41" s="422"/>
      <c r="MY41" s="422"/>
      <c r="MZ41" s="422"/>
      <c r="NA41" s="422"/>
      <c r="NB41" s="422"/>
      <c r="NC41" s="422"/>
      <c r="ND41" s="422"/>
      <c r="NE41" s="422"/>
      <c r="NF41" s="422"/>
      <c r="NG41" s="422"/>
      <c r="NH41" s="422"/>
      <c r="NI41" s="422"/>
      <c r="NJ41" s="422"/>
      <c r="NK41" s="422"/>
      <c r="NL41" s="422"/>
      <c r="NM41" s="422"/>
      <c r="NN41" s="422"/>
      <c r="NO41" s="422"/>
      <c r="NP41" s="422"/>
      <c r="NQ41" s="422"/>
      <c r="NR41" s="422"/>
      <c r="NS41" s="422"/>
      <c r="NT41" s="422"/>
      <c r="NU41" s="422"/>
      <c r="NV41" s="422"/>
      <c r="NW41" s="422"/>
      <c r="NX41" s="422"/>
      <c r="NY41" s="422"/>
      <c r="NZ41" s="422"/>
      <c r="OA41" s="422"/>
      <c r="OB41" s="422"/>
      <c r="OC41" s="422"/>
      <c r="OD41" s="422"/>
      <c r="OE41" s="422"/>
      <c r="OF41" s="422"/>
      <c r="OG41" s="422"/>
      <c r="OH41" s="422"/>
      <c r="OI41" s="422"/>
      <c r="OJ41" s="422"/>
      <c r="OK41" s="422"/>
      <c r="OL41" s="422"/>
      <c r="OM41" s="422"/>
      <c r="ON41" s="422"/>
      <c r="OO41" s="422"/>
      <c r="OP41" s="422"/>
      <c r="OQ41" s="422"/>
      <c r="OR41" s="422"/>
      <c r="OS41" s="422"/>
      <c r="OT41" s="422"/>
      <c r="OU41" s="422"/>
      <c r="OV41" s="422"/>
      <c r="OW41" s="422"/>
      <c r="OX41" s="422"/>
      <c r="OY41" s="422"/>
      <c r="OZ41" s="422"/>
      <c r="PA41" s="422"/>
      <c r="PB41" s="422"/>
      <c r="PC41" s="422"/>
      <c r="PD41" s="422"/>
      <c r="PE41" s="422"/>
      <c r="PF41" s="422"/>
      <c r="PG41" s="422"/>
      <c r="PH41" s="422"/>
      <c r="PI41" s="422"/>
      <c r="PJ41" s="422"/>
      <c r="PK41" s="422"/>
      <c r="PL41" s="422"/>
    </row>
    <row r="42" spans="1:428" ht="29.25" customHeight="1" x14ac:dyDescent="0.25">
      <c r="A42" s="2528" t="s">
        <v>606</v>
      </c>
      <c r="B42" s="1201" t="s">
        <v>692</v>
      </c>
      <c r="C42" s="1197"/>
      <c r="D42" s="1512">
        <v>0</v>
      </c>
      <c r="E42" s="1512">
        <v>0</v>
      </c>
      <c r="F42" s="1512">
        <v>0</v>
      </c>
      <c r="G42" s="1512">
        <v>17</v>
      </c>
      <c r="H42" s="1512">
        <v>8</v>
      </c>
      <c r="I42" s="1512">
        <v>25</v>
      </c>
      <c r="J42" s="1512">
        <v>4</v>
      </c>
      <c r="K42" s="1512">
        <v>2</v>
      </c>
      <c r="L42" s="1512">
        <v>6</v>
      </c>
      <c r="M42" s="1512">
        <f>SUM(J42,G42,D42)</f>
        <v>21</v>
      </c>
      <c r="N42" s="1512">
        <f>SUM(E42,H42,K42)</f>
        <v>10</v>
      </c>
      <c r="O42" s="1512">
        <f t="shared" ref="O42:O44" si="17">SUM(M42:N42)</f>
        <v>31</v>
      </c>
      <c r="P42" s="1631"/>
      <c r="Q42" s="1204" t="s">
        <v>1072</v>
      </c>
      <c r="R42" s="2660" t="s">
        <v>607</v>
      </c>
      <c r="S42" s="422"/>
      <c r="T42" s="422"/>
      <c r="U42" s="422"/>
      <c r="AG42" s="422"/>
      <c r="AH42" s="422"/>
      <c r="AI42" s="422"/>
      <c r="AJ42" s="422"/>
      <c r="AK42" s="422"/>
      <c r="AL42" s="422"/>
      <c r="AM42" s="422"/>
      <c r="AN42" s="422"/>
      <c r="AO42" s="422"/>
      <c r="AP42" s="422"/>
      <c r="AQ42" s="422"/>
      <c r="AR42" s="422"/>
      <c r="AS42" s="422"/>
      <c r="AT42" s="422"/>
      <c r="AU42" s="422"/>
      <c r="AV42" s="422"/>
      <c r="AW42" s="422"/>
      <c r="AX42" s="422"/>
      <c r="AY42" s="422"/>
      <c r="AZ42" s="422"/>
      <c r="BA42" s="422"/>
      <c r="BB42" s="422"/>
      <c r="BC42" s="422"/>
      <c r="BD42" s="422"/>
      <c r="BE42" s="422"/>
      <c r="BF42" s="422"/>
      <c r="BG42" s="422"/>
      <c r="BH42" s="422"/>
      <c r="BI42" s="422"/>
      <c r="BJ42" s="422"/>
      <c r="BK42" s="422"/>
      <c r="BL42" s="422"/>
      <c r="BM42" s="422"/>
      <c r="BN42" s="422"/>
      <c r="BO42" s="422"/>
      <c r="BP42" s="422"/>
      <c r="BQ42" s="422"/>
      <c r="BR42" s="422"/>
      <c r="BS42" s="422"/>
      <c r="BT42" s="422"/>
      <c r="BU42" s="422"/>
      <c r="BV42" s="422"/>
      <c r="BW42" s="422"/>
      <c r="BX42" s="422"/>
      <c r="BY42" s="422"/>
      <c r="BZ42" s="422"/>
      <c r="CA42" s="422"/>
      <c r="CB42" s="422"/>
      <c r="CC42" s="422"/>
      <c r="CD42" s="422"/>
      <c r="CE42" s="422"/>
      <c r="CF42" s="422"/>
      <c r="CG42" s="422"/>
      <c r="CH42" s="422"/>
      <c r="CI42" s="422"/>
      <c r="CJ42" s="422"/>
      <c r="CK42" s="422"/>
      <c r="CL42" s="422"/>
      <c r="CM42" s="422"/>
      <c r="CN42" s="422"/>
      <c r="CO42" s="422"/>
      <c r="CP42" s="422"/>
      <c r="CQ42" s="422"/>
      <c r="CR42" s="422"/>
      <c r="CS42" s="422"/>
      <c r="CT42" s="422"/>
      <c r="CU42" s="422"/>
      <c r="CV42" s="422"/>
      <c r="CW42" s="422"/>
      <c r="CX42" s="422"/>
      <c r="CY42" s="422"/>
      <c r="CZ42" s="422"/>
      <c r="DA42" s="422"/>
      <c r="DB42" s="422"/>
      <c r="DC42" s="422"/>
      <c r="DD42" s="422"/>
      <c r="DE42" s="422"/>
      <c r="DF42" s="422"/>
      <c r="DG42" s="422"/>
      <c r="DH42" s="422"/>
      <c r="DI42" s="422"/>
      <c r="DJ42" s="422"/>
      <c r="DK42" s="422"/>
      <c r="DL42" s="422"/>
      <c r="DM42" s="422"/>
      <c r="DN42" s="422"/>
      <c r="DO42" s="422"/>
      <c r="DP42" s="422"/>
      <c r="DQ42" s="422"/>
      <c r="DR42" s="422"/>
      <c r="DS42" s="422"/>
      <c r="DT42" s="422"/>
      <c r="DU42" s="422"/>
      <c r="DV42" s="422"/>
      <c r="DW42" s="422"/>
      <c r="DX42" s="422"/>
      <c r="DY42" s="422"/>
      <c r="DZ42" s="422"/>
      <c r="EA42" s="422"/>
      <c r="EB42" s="422"/>
      <c r="EC42" s="422"/>
      <c r="ED42" s="422"/>
      <c r="EE42" s="422"/>
      <c r="EF42" s="422"/>
      <c r="EG42" s="422"/>
      <c r="EH42" s="422"/>
      <c r="EI42" s="422"/>
      <c r="EJ42" s="422"/>
      <c r="EK42" s="422"/>
      <c r="EL42" s="422"/>
      <c r="EM42" s="422"/>
      <c r="EN42" s="422"/>
      <c r="EO42" s="422"/>
      <c r="EP42" s="422"/>
      <c r="EQ42" s="422"/>
      <c r="ER42" s="422"/>
      <c r="ES42" s="422"/>
      <c r="ET42" s="422"/>
      <c r="EU42" s="422"/>
      <c r="EV42" s="422"/>
      <c r="EW42" s="422"/>
      <c r="EX42" s="422"/>
      <c r="EY42" s="422"/>
      <c r="EZ42" s="422"/>
      <c r="FA42" s="422"/>
      <c r="FB42" s="422"/>
      <c r="FC42" s="422"/>
      <c r="FD42" s="422"/>
      <c r="FE42" s="422"/>
      <c r="FF42" s="422"/>
      <c r="FG42" s="422"/>
      <c r="FH42" s="422"/>
      <c r="FI42" s="422"/>
      <c r="FJ42" s="422"/>
      <c r="FK42" s="422"/>
      <c r="FL42" s="422"/>
      <c r="FM42" s="422"/>
      <c r="FN42" s="422"/>
      <c r="FO42" s="422"/>
      <c r="FP42" s="422"/>
      <c r="FQ42" s="422"/>
      <c r="FR42" s="422"/>
      <c r="FS42" s="422"/>
      <c r="FT42" s="422"/>
      <c r="FU42" s="422"/>
      <c r="FV42" s="422"/>
      <c r="FW42" s="422"/>
      <c r="FX42" s="422"/>
      <c r="FY42" s="422"/>
      <c r="FZ42" s="422"/>
      <c r="GA42" s="422"/>
      <c r="GB42" s="422"/>
      <c r="GC42" s="422"/>
      <c r="GD42" s="422"/>
      <c r="GE42" s="422"/>
      <c r="GF42" s="422"/>
      <c r="GG42" s="422"/>
      <c r="GH42" s="422"/>
      <c r="GI42" s="422"/>
      <c r="GJ42" s="422"/>
      <c r="GK42" s="422"/>
      <c r="GL42" s="422"/>
      <c r="GM42" s="422"/>
      <c r="GN42" s="422"/>
      <c r="GO42" s="422"/>
      <c r="GP42" s="422"/>
      <c r="GQ42" s="422"/>
      <c r="GR42" s="422"/>
      <c r="GS42" s="422"/>
      <c r="GT42" s="422"/>
      <c r="GU42" s="422"/>
      <c r="GV42" s="422"/>
      <c r="GW42" s="422"/>
      <c r="GX42" s="422"/>
      <c r="GY42" s="422"/>
      <c r="GZ42" s="422"/>
      <c r="HA42" s="422"/>
      <c r="HB42" s="422"/>
      <c r="HC42" s="422"/>
      <c r="HD42" s="422"/>
      <c r="HE42" s="422"/>
      <c r="HF42" s="422"/>
      <c r="HG42" s="422"/>
      <c r="HH42" s="422"/>
      <c r="HI42" s="422"/>
      <c r="HJ42" s="422"/>
      <c r="HK42" s="422"/>
      <c r="HL42" s="422"/>
      <c r="HM42" s="422"/>
      <c r="HN42" s="422"/>
      <c r="HO42" s="422"/>
      <c r="HP42" s="422"/>
      <c r="HQ42" s="422"/>
      <c r="HR42" s="422"/>
      <c r="HS42" s="422"/>
      <c r="HT42" s="422"/>
      <c r="HU42" s="422"/>
      <c r="HV42" s="422"/>
      <c r="HW42" s="422"/>
      <c r="HX42" s="422"/>
      <c r="HY42" s="422"/>
      <c r="HZ42" s="422"/>
      <c r="IA42" s="422"/>
      <c r="IB42" s="422"/>
      <c r="IC42" s="422"/>
      <c r="ID42" s="422"/>
      <c r="IE42" s="422"/>
      <c r="IF42" s="422"/>
      <c r="IG42" s="422"/>
      <c r="IH42" s="422"/>
      <c r="II42" s="422"/>
      <c r="IJ42" s="422"/>
      <c r="IK42" s="422"/>
      <c r="IL42" s="422"/>
      <c r="IM42" s="422"/>
      <c r="IN42" s="422"/>
      <c r="IO42" s="422"/>
      <c r="IP42" s="422"/>
      <c r="IQ42" s="422"/>
      <c r="IR42" s="422"/>
      <c r="IS42" s="422"/>
      <c r="IT42" s="422"/>
      <c r="IU42" s="422"/>
      <c r="IV42" s="422"/>
      <c r="IW42" s="422"/>
      <c r="IX42" s="422"/>
      <c r="IY42" s="422"/>
      <c r="IZ42" s="422"/>
      <c r="JA42" s="422"/>
      <c r="JB42" s="422"/>
      <c r="JC42" s="422"/>
      <c r="JD42" s="422"/>
      <c r="JE42" s="422"/>
      <c r="JF42" s="422"/>
      <c r="JG42" s="422"/>
      <c r="JH42" s="422"/>
      <c r="JI42" s="422"/>
      <c r="JJ42" s="422"/>
      <c r="JK42" s="422"/>
      <c r="JL42" s="422"/>
      <c r="JM42" s="422"/>
      <c r="JN42" s="422"/>
      <c r="JO42" s="422"/>
      <c r="JP42" s="422"/>
      <c r="JQ42" s="422"/>
      <c r="JR42" s="422"/>
      <c r="JS42" s="422"/>
      <c r="JT42" s="422"/>
      <c r="JU42" s="422"/>
      <c r="JV42" s="422"/>
      <c r="JW42" s="422"/>
      <c r="JX42" s="422"/>
      <c r="JY42" s="422"/>
      <c r="JZ42" s="422"/>
      <c r="KA42" s="422"/>
      <c r="KB42" s="422"/>
      <c r="KC42" s="422"/>
      <c r="KD42" s="422"/>
      <c r="KE42" s="422"/>
      <c r="KF42" s="422"/>
      <c r="KG42" s="422"/>
      <c r="KH42" s="422"/>
      <c r="KI42" s="422"/>
      <c r="KJ42" s="422"/>
      <c r="KK42" s="422"/>
      <c r="KL42" s="422"/>
      <c r="KM42" s="422"/>
      <c r="KN42" s="422"/>
      <c r="KO42" s="422"/>
      <c r="KP42" s="422"/>
      <c r="KQ42" s="422"/>
      <c r="KR42" s="422"/>
      <c r="KS42" s="422"/>
      <c r="KT42" s="422"/>
      <c r="KU42" s="422"/>
      <c r="KV42" s="422"/>
      <c r="KW42" s="422"/>
      <c r="KX42" s="422"/>
      <c r="KY42" s="422"/>
      <c r="KZ42" s="422"/>
      <c r="LA42" s="422"/>
      <c r="LB42" s="422"/>
      <c r="LC42" s="422"/>
      <c r="LD42" s="422"/>
      <c r="LE42" s="422"/>
      <c r="LF42" s="422"/>
      <c r="LG42" s="422"/>
      <c r="LH42" s="422"/>
      <c r="LI42" s="422"/>
      <c r="LJ42" s="422"/>
      <c r="LK42" s="422"/>
      <c r="LL42" s="422"/>
      <c r="LM42" s="422"/>
      <c r="LN42" s="422"/>
      <c r="LO42" s="422"/>
      <c r="LP42" s="422"/>
      <c r="LQ42" s="422"/>
      <c r="LR42" s="422"/>
      <c r="LS42" s="422"/>
      <c r="LT42" s="422"/>
      <c r="LU42" s="422"/>
      <c r="LV42" s="422"/>
      <c r="LW42" s="422"/>
      <c r="LX42" s="422"/>
      <c r="LY42" s="422"/>
      <c r="LZ42" s="422"/>
      <c r="MA42" s="422"/>
      <c r="MB42" s="422"/>
      <c r="MC42" s="422"/>
      <c r="MD42" s="422"/>
      <c r="ME42" s="422"/>
      <c r="MF42" s="422"/>
      <c r="MG42" s="422"/>
      <c r="MH42" s="422"/>
      <c r="MI42" s="422"/>
      <c r="MJ42" s="422"/>
      <c r="MK42" s="422"/>
      <c r="ML42" s="422"/>
      <c r="MM42" s="422"/>
      <c r="MN42" s="422"/>
      <c r="MO42" s="422"/>
      <c r="MP42" s="422"/>
      <c r="MQ42" s="422"/>
      <c r="MR42" s="422"/>
      <c r="MS42" s="422"/>
      <c r="MT42" s="422"/>
      <c r="MU42" s="422"/>
      <c r="MV42" s="422"/>
      <c r="MW42" s="422"/>
      <c r="MX42" s="422"/>
      <c r="MY42" s="422"/>
      <c r="MZ42" s="422"/>
      <c r="NA42" s="422"/>
      <c r="NB42" s="422"/>
      <c r="NC42" s="422"/>
      <c r="ND42" s="422"/>
      <c r="NE42" s="422"/>
      <c r="NF42" s="422"/>
      <c r="NG42" s="422"/>
      <c r="NH42" s="422"/>
      <c r="NI42" s="422"/>
      <c r="NJ42" s="422"/>
      <c r="NK42" s="422"/>
      <c r="NL42" s="422"/>
      <c r="NM42" s="422"/>
      <c r="NN42" s="422"/>
      <c r="NO42" s="422"/>
      <c r="NP42" s="422"/>
      <c r="NQ42" s="422"/>
      <c r="NR42" s="422"/>
      <c r="NS42" s="422"/>
      <c r="NT42" s="422"/>
      <c r="NU42" s="422"/>
      <c r="NV42" s="422"/>
      <c r="NW42" s="422"/>
      <c r="NX42" s="422"/>
      <c r="NY42" s="422"/>
      <c r="NZ42" s="422"/>
      <c r="OA42" s="422"/>
      <c r="OB42" s="422"/>
      <c r="OC42" s="422"/>
      <c r="OD42" s="422"/>
      <c r="OE42" s="422"/>
      <c r="OF42" s="422"/>
      <c r="OG42" s="422"/>
      <c r="OH42" s="422"/>
      <c r="OI42" s="422"/>
      <c r="OJ42" s="422"/>
      <c r="OK42" s="422"/>
      <c r="OL42" s="422"/>
      <c r="OM42" s="422"/>
      <c r="ON42" s="422"/>
      <c r="OO42" s="422"/>
      <c r="OP42" s="422"/>
      <c r="OQ42" s="422"/>
      <c r="OR42" s="422"/>
      <c r="OS42" s="422"/>
      <c r="OT42" s="422"/>
      <c r="OU42" s="422"/>
      <c r="OV42" s="422"/>
      <c r="OW42" s="422"/>
      <c r="OX42" s="422"/>
      <c r="OY42" s="422"/>
      <c r="OZ42" s="422"/>
      <c r="PA42" s="422"/>
      <c r="PB42" s="422"/>
      <c r="PC42" s="422"/>
      <c r="PD42" s="422"/>
      <c r="PE42" s="422"/>
      <c r="PF42" s="422"/>
      <c r="PG42" s="422"/>
      <c r="PH42" s="422"/>
      <c r="PI42" s="422"/>
      <c r="PJ42" s="422"/>
      <c r="PK42" s="422"/>
      <c r="PL42" s="422"/>
    </row>
    <row r="43" spans="1:428" ht="29.25" customHeight="1" x14ac:dyDescent="0.25">
      <c r="A43" s="2492"/>
      <c r="B43" s="2663" t="s">
        <v>694</v>
      </c>
      <c r="C43" s="704" t="s">
        <v>695</v>
      </c>
      <c r="D43" s="1512">
        <v>3</v>
      </c>
      <c r="E43" s="1512">
        <v>8</v>
      </c>
      <c r="F43" s="1512">
        <v>11</v>
      </c>
      <c r="G43" s="1512">
        <v>7</v>
      </c>
      <c r="H43" s="1512">
        <v>19</v>
      </c>
      <c r="I43" s="1512">
        <v>26</v>
      </c>
      <c r="J43" s="1512">
        <v>1</v>
      </c>
      <c r="K43" s="1512">
        <v>4</v>
      </c>
      <c r="L43" s="1512">
        <v>5</v>
      </c>
      <c r="M43" s="1512">
        <f>SUM(J43,G43,D43)</f>
        <v>11</v>
      </c>
      <c r="N43" s="1512">
        <f>SUM(E43,H43,K43)</f>
        <v>31</v>
      </c>
      <c r="O43" s="1512">
        <f t="shared" si="17"/>
        <v>42</v>
      </c>
      <c r="P43" s="1632" t="s">
        <v>696</v>
      </c>
      <c r="Q43" s="2664" t="s">
        <v>1073</v>
      </c>
      <c r="R43" s="2661"/>
      <c r="S43" s="422"/>
      <c r="T43" s="422"/>
      <c r="U43" s="422"/>
      <c r="AG43" s="422"/>
      <c r="AH43" s="422"/>
      <c r="AI43" s="422"/>
      <c r="AJ43" s="422"/>
      <c r="AK43" s="422"/>
      <c r="AL43" s="422"/>
      <c r="AM43" s="422"/>
      <c r="AN43" s="422"/>
      <c r="AO43" s="422"/>
      <c r="AP43" s="422"/>
      <c r="AQ43" s="422"/>
      <c r="AR43" s="422"/>
      <c r="AS43" s="422"/>
      <c r="AT43" s="422"/>
      <c r="AU43" s="422"/>
      <c r="AV43" s="422"/>
      <c r="AW43" s="422"/>
      <c r="AX43" s="422"/>
      <c r="AY43" s="422"/>
      <c r="AZ43" s="422"/>
      <c r="BA43" s="422"/>
      <c r="BB43" s="422"/>
      <c r="BC43" s="422"/>
      <c r="BD43" s="422"/>
      <c r="BE43" s="422"/>
      <c r="BF43" s="422"/>
      <c r="BG43" s="422"/>
      <c r="BH43" s="422"/>
      <c r="BI43" s="422"/>
      <c r="BJ43" s="422"/>
      <c r="BK43" s="422"/>
      <c r="BL43" s="422"/>
      <c r="BM43" s="422"/>
      <c r="BN43" s="422"/>
      <c r="BO43" s="422"/>
      <c r="BP43" s="422"/>
      <c r="BQ43" s="422"/>
      <c r="BR43" s="422"/>
      <c r="BS43" s="422"/>
      <c r="BT43" s="422"/>
      <c r="BU43" s="422"/>
      <c r="BV43" s="422"/>
      <c r="BW43" s="422"/>
      <c r="BX43" s="422"/>
      <c r="BY43" s="422"/>
      <c r="BZ43" s="422"/>
      <c r="CA43" s="422"/>
      <c r="CB43" s="422"/>
      <c r="CC43" s="422"/>
      <c r="CD43" s="422"/>
      <c r="CE43" s="422"/>
      <c r="CF43" s="422"/>
      <c r="CG43" s="422"/>
      <c r="CH43" s="422"/>
      <c r="CI43" s="422"/>
      <c r="CJ43" s="422"/>
      <c r="CK43" s="422"/>
      <c r="CL43" s="422"/>
      <c r="CM43" s="422"/>
      <c r="CN43" s="422"/>
      <c r="CO43" s="422"/>
      <c r="CP43" s="422"/>
      <c r="CQ43" s="422"/>
      <c r="CR43" s="422"/>
      <c r="CS43" s="422"/>
      <c r="CT43" s="422"/>
      <c r="CU43" s="422"/>
      <c r="CV43" s="422"/>
      <c r="CW43" s="422"/>
      <c r="CX43" s="422"/>
      <c r="CY43" s="422"/>
      <c r="CZ43" s="422"/>
      <c r="DA43" s="422"/>
      <c r="DB43" s="422"/>
      <c r="DC43" s="422"/>
      <c r="DD43" s="422"/>
      <c r="DE43" s="422"/>
      <c r="DF43" s="422"/>
      <c r="DG43" s="422"/>
      <c r="DH43" s="422"/>
      <c r="DI43" s="422"/>
      <c r="DJ43" s="422"/>
      <c r="DK43" s="422"/>
      <c r="DL43" s="422"/>
      <c r="DM43" s="422"/>
      <c r="DN43" s="422"/>
      <c r="DO43" s="422"/>
      <c r="DP43" s="422"/>
      <c r="DQ43" s="422"/>
      <c r="DR43" s="422"/>
      <c r="DS43" s="422"/>
      <c r="DT43" s="422"/>
      <c r="DU43" s="422"/>
      <c r="DV43" s="422"/>
      <c r="DW43" s="422"/>
      <c r="DX43" s="422"/>
      <c r="DY43" s="422"/>
      <c r="DZ43" s="422"/>
      <c r="EA43" s="422"/>
      <c r="EB43" s="422"/>
      <c r="EC43" s="422"/>
      <c r="ED43" s="422"/>
      <c r="EE43" s="422"/>
      <c r="EF43" s="422"/>
      <c r="EG43" s="422"/>
      <c r="EH43" s="422"/>
      <c r="EI43" s="422"/>
      <c r="EJ43" s="422"/>
      <c r="EK43" s="422"/>
      <c r="EL43" s="422"/>
      <c r="EM43" s="422"/>
      <c r="EN43" s="422"/>
      <c r="EO43" s="422"/>
      <c r="EP43" s="422"/>
      <c r="EQ43" s="422"/>
      <c r="ER43" s="422"/>
      <c r="ES43" s="422"/>
      <c r="ET43" s="422"/>
      <c r="EU43" s="422"/>
      <c r="EV43" s="422"/>
      <c r="EW43" s="422"/>
      <c r="EX43" s="422"/>
      <c r="EY43" s="422"/>
      <c r="EZ43" s="422"/>
      <c r="FA43" s="422"/>
      <c r="FB43" s="422"/>
      <c r="FC43" s="422"/>
      <c r="FD43" s="422"/>
      <c r="FE43" s="422"/>
      <c r="FF43" s="422"/>
      <c r="FG43" s="422"/>
      <c r="FH43" s="422"/>
      <c r="FI43" s="422"/>
      <c r="FJ43" s="422"/>
      <c r="FK43" s="422"/>
      <c r="FL43" s="422"/>
      <c r="FM43" s="422"/>
      <c r="FN43" s="422"/>
      <c r="FO43" s="422"/>
      <c r="FP43" s="422"/>
      <c r="FQ43" s="422"/>
      <c r="FR43" s="422"/>
      <c r="FS43" s="422"/>
      <c r="FT43" s="422"/>
      <c r="FU43" s="422"/>
      <c r="FV43" s="422"/>
      <c r="FW43" s="422"/>
      <c r="FX43" s="422"/>
      <c r="FY43" s="422"/>
      <c r="FZ43" s="422"/>
      <c r="GA43" s="422"/>
      <c r="GB43" s="422"/>
      <c r="GC43" s="422"/>
      <c r="GD43" s="422"/>
      <c r="GE43" s="422"/>
      <c r="GF43" s="422"/>
      <c r="GG43" s="422"/>
      <c r="GH43" s="422"/>
      <c r="GI43" s="422"/>
      <c r="GJ43" s="422"/>
      <c r="GK43" s="422"/>
      <c r="GL43" s="422"/>
      <c r="GM43" s="422"/>
      <c r="GN43" s="422"/>
      <c r="GO43" s="422"/>
      <c r="GP43" s="422"/>
      <c r="GQ43" s="422"/>
      <c r="GR43" s="422"/>
      <c r="GS43" s="422"/>
      <c r="GT43" s="422"/>
      <c r="GU43" s="422"/>
      <c r="GV43" s="422"/>
      <c r="GW43" s="422"/>
      <c r="GX43" s="422"/>
      <c r="GY43" s="422"/>
      <c r="GZ43" s="422"/>
      <c r="HA43" s="422"/>
      <c r="HB43" s="422"/>
      <c r="HC43" s="422"/>
      <c r="HD43" s="422"/>
      <c r="HE43" s="422"/>
      <c r="HF43" s="422"/>
      <c r="HG43" s="422"/>
      <c r="HH43" s="422"/>
      <c r="HI43" s="422"/>
      <c r="HJ43" s="422"/>
      <c r="HK43" s="422"/>
      <c r="HL43" s="422"/>
      <c r="HM43" s="422"/>
      <c r="HN43" s="422"/>
      <c r="HO43" s="422"/>
      <c r="HP43" s="422"/>
      <c r="HQ43" s="422"/>
      <c r="HR43" s="422"/>
      <c r="HS43" s="422"/>
      <c r="HT43" s="422"/>
      <c r="HU43" s="422"/>
      <c r="HV43" s="422"/>
      <c r="HW43" s="422"/>
      <c r="HX43" s="422"/>
      <c r="HY43" s="422"/>
      <c r="HZ43" s="422"/>
      <c r="IA43" s="422"/>
      <c r="IB43" s="422"/>
      <c r="IC43" s="422"/>
      <c r="ID43" s="422"/>
      <c r="IE43" s="422"/>
      <c r="IF43" s="422"/>
      <c r="IG43" s="422"/>
      <c r="IH43" s="422"/>
      <c r="II43" s="422"/>
      <c r="IJ43" s="422"/>
      <c r="IK43" s="422"/>
      <c r="IL43" s="422"/>
      <c r="IM43" s="422"/>
      <c r="IN43" s="422"/>
      <c r="IO43" s="422"/>
      <c r="IP43" s="422"/>
      <c r="IQ43" s="422"/>
      <c r="IR43" s="422"/>
      <c r="IS43" s="422"/>
      <c r="IT43" s="422"/>
      <c r="IU43" s="422"/>
      <c r="IV43" s="422"/>
      <c r="IW43" s="422"/>
      <c r="IX43" s="422"/>
      <c r="IY43" s="422"/>
      <c r="IZ43" s="422"/>
      <c r="JA43" s="422"/>
      <c r="JB43" s="422"/>
      <c r="JC43" s="422"/>
      <c r="JD43" s="422"/>
      <c r="JE43" s="422"/>
      <c r="JF43" s="422"/>
      <c r="JG43" s="422"/>
      <c r="JH43" s="422"/>
      <c r="JI43" s="422"/>
      <c r="JJ43" s="422"/>
      <c r="JK43" s="422"/>
      <c r="JL43" s="422"/>
      <c r="JM43" s="422"/>
      <c r="JN43" s="422"/>
      <c r="JO43" s="422"/>
      <c r="JP43" s="422"/>
      <c r="JQ43" s="422"/>
      <c r="JR43" s="422"/>
      <c r="JS43" s="422"/>
      <c r="JT43" s="422"/>
      <c r="JU43" s="422"/>
      <c r="JV43" s="422"/>
      <c r="JW43" s="422"/>
      <c r="JX43" s="422"/>
      <c r="JY43" s="422"/>
      <c r="JZ43" s="422"/>
      <c r="KA43" s="422"/>
      <c r="KB43" s="422"/>
      <c r="KC43" s="422"/>
      <c r="KD43" s="422"/>
      <c r="KE43" s="422"/>
      <c r="KF43" s="422"/>
      <c r="KG43" s="422"/>
      <c r="KH43" s="422"/>
      <c r="KI43" s="422"/>
      <c r="KJ43" s="422"/>
      <c r="KK43" s="422"/>
      <c r="KL43" s="422"/>
      <c r="KM43" s="422"/>
      <c r="KN43" s="422"/>
      <c r="KO43" s="422"/>
      <c r="KP43" s="422"/>
      <c r="KQ43" s="422"/>
      <c r="KR43" s="422"/>
      <c r="KS43" s="422"/>
      <c r="KT43" s="422"/>
      <c r="KU43" s="422"/>
      <c r="KV43" s="422"/>
      <c r="KW43" s="422"/>
      <c r="KX43" s="422"/>
      <c r="KY43" s="422"/>
      <c r="KZ43" s="422"/>
      <c r="LA43" s="422"/>
      <c r="LB43" s="422"/>
      <c r="LC43" s="422"/>
      <c r="LD43" s="422"/>
      <c r="LE43" s="422"/>
      <c r="LF43" s="422"/>
      <c r="LG43" s="422"/>
      <c r="LH43" s="422"/>
      <c r="LI43" s="422"/>
      <c r="LJ43" s="422"/>
      <c r="LK43" s="422"/>
      <c r="LL43" s="422"/>
      <c r="LM43" s="422"/>
      <c r="LN43" s="422"/>
      <c r="LO43" s="422"/>
      <c r="LP43" s="422"/>
      <c r="LQ43" s="422"/>
      <c r="LR43" s="422"/>
      <c r="LS43" s="422"/>
      <c r="LT43" s="422"/>
      <c r="LU43" s="422"/>
      <c r="LV43" s="422"/>
      <c r="LW43" s="422"/>
      <c r="LX43" s="422"/>
      <c r="LY43" s="422"/>
      <c r="LZ43" s="422"/>
      <c r="MA43" s="422"/>
      <c r="MB43" s="422"/>
      <c r="MC43" s="422"/>
      <c r="MD43" s="422"/>
      <c r="ME43" s="422"/>
      <c r="MF43" s="422"/>
      <c r="MG43" s="422"/>
      <c r="MH43" s="422"/>
      <c r="MI43" s="422"/>
      <c r="MJ43" s="422"/>
      <c r="MK43" s="422"/>
      <c r="ML43" s="422"/>
      <c r="MM43" s="422"/>
      <c r="MN43" s="422"/>
      <c r="MO43" s="422"/>
      <c r="MP43" s="422"/>
      <c r="MQ43" s="422"/>
      <c r="MR43" s="422"/>
      <c r="MS43" s="422"/>
      <c r="MT43" s="422"/>
      <c r="MU43" s="422"/>
      <c r="MV43" s="422"/>
      <c r="MW43" s="422"/>
      <c r="MX43" s="422"/>
      <c r="MY43" s="422"/>
      <c r="MZ43" s="422"/>
      <c r="NA43" s="422"/>
      <c r="NB43" s="422"/>
      <c r="NC43" s="422"/>
      <c r="ND43" s="422"/>
      <c r="NE43" s="422"/>
      <c r="NF43" s="422"/>
      <c r="NG43" s="422"/>
      <c r="NH43" s="422"/>
      <c r="NI43" s="422"/>
      <c r="NJ43" s="422"/>
      <c r="NK43" s="422"/>
      <c r="NL43" s="422"/>
      <c r="NM43" s="422"/>
      <c r="NN43" s="422"/>
      <c r="NO43" s="422"/>
      <c r="NP43" s="422"/>
      <c r="NQ43" s="422"/>
      <c r="NR43" s="422"/>
      <c r="NS43" s="422"/>
      <c r="NT43" s="422"/>
      <c r="NU43" s="422"/>
      <c r="NV43" s="422"/>
      <c r="NW43" s="422"/>
      <c r="NX43" s="422"/>
      <c r="NY43" s="422"/>
      <c r="NZ43" s="422"/>
      <c r="OA43" s="422"/>
      <c r="OB43" s="422"/>
      <c r="OC43" s="422"/>
      <c r="OD43" s="422"/>
      <c r="OE43" s="422"/>
      <c r="OF43" s="422"/>
      <c r="OG43" s="422"/>
      <c r="OH43" s="422"/>
      <c r="OI43" s="422"/>
      <c r="OJ43" s="422"/>
      <c r="OK43" s="422"/>
      <c r="OL43" s="422"/>
      <c r="OM43" s="422"/>
      <c r="ON43" s="422"/>
      <c r="OO43" s="422"/>
      <c r="OP43" s="422"/>
      <c r="OQ43" s="422"/>
      <c r="OR43" s="422"/>
      <c r="OS43" s="422"/>
      <c r="OT43" s="422"/>
      <c r="OU43" s="422"/>
      <c r="OV43" s="422"/>
      <c r="OW43" s="422"/>
      <c r="OX43" s="422"/>
      <c r="OY43" s="422"/>
      <c r="OZ43" s="422"/>
      <c r="PA43" s="422"/>
      <c r="PB43" s="422"/>
      <c r="PC43" s="422"/>
      <c r="PD43" s="422"/>
      <c r="PE43" s="422"/>
      <c r="PF43" s="422"/>
      <c r="PG43" s="422"/>
      <c r="PH43" s="422"/>
      <c r="PI43" s="422"/>
      <c r="PJ43" s="422"/>
      <c r="PK43" s="422"/>
      <c r="PL43" s="422"/>
    </row>
    <row r="44" spans="1:428" ht="29.25" customHeight="1" x14ac:dyDescent="0.25">
      <c r="A44" s="2492"/>
      <c r="B44" s="2663" t="s">
        <v>694</v>
      </c>
      <c r="C44" s="704" t="s">
        <v>698</v>
      </c>
      <c r="D44" s="1512">
        <v>3</v>
      </c>
      <c r="E44" s="1512">
        <v>12</v>
      </c>
      <c r="F44" s="1512">
        <v>15</v>
      </c>
      <c r="G44" s="1512">
        <v>0</v>
      </c>
      <c r="H44" s="1512">
        <v>16</v>
      </c>
      <c r="I44" s="1512">
        <v>16</v>
      </c>
      <c r="J44" s="1512">
        <v>0</v>
      </c>
      <c r="K44" s="1512">
        <v>0</v>
      </c>
      <c r="L44" s="1512">
        <v>0</v>
      </c>
      <c r="M44" s="1512">
        <f>SUM(J44,G44,D44)</f>
        <v>3</v>
      </c>
      <c r="N44" s="1512">
        <f>SUM(E44,H44,K44)</f>
        <v>28</v>
      </c>
      <c r="O44" s="1512">
        <f t="shared" si="17"/>
        <v>31</v>
      </c>
      <c r="P44" s="1632" t="s">
        <v>699</v>
      </c>
      <c r="Q44" s="2664"/>
      <c r="R44" s="2661"/>
      <c r="S44" s="422"/>
      <c r="T44" s="422"/>
      <c r="U44" s="422"/>
      <c r="AG44" s="422"/>
      <c r="AH44" s="422"/>
      <c r="AI44" s="422"/>
      <c r="AJ44" s="422"/>
      <c r="AK44" s="422"/>
      <c r="AL44" s="422"/>
      <c r="AM44" s="422"/>
      <c r="AN44" s="422"/>
      <c r="AO44" s="422"/>
      <c r="AP44" s="422"/>
      <c r="AQ44" s="422"/>
      <c r="AR44" s="422"/>
      <c r="AS44" s="422"/>
      <c r="AT44" s="422"/>
      <c r="AU44" s="422"/>
      <c r="AV44" s="422"/>
      <c r="AW44" s="422"/>
      <c r="AX44" s="422"/>
      <c r="AY44" s="422"/>
      <c r="AZ44" s="422"/>
      <c r="BA44" s="422"/>
      <c r="BB44" s="422"/>
      <c r="BC44" s="422"/>
      <c r="BD44" s="422"/>
      <c r="BE44" s="422"/>
      <c r="BF44" s="422"/>
      <c r="BG44" s="422"/>
      <c r="BH44" s="422"/>
      <c r="BI44" s="422"/>
      <c r="BJ44" s="422"/>
      <c r="BK44" s="422"/>
      <c r="BL44" s="422"/>
      <c r="BM44" s="422"/>
      <c r="BN44" s="422"/>
      <c r="BO44" s="422"/>
      <c r="BP44" s="422"/>
      <c r="BQ44" s="422"/>
      <c r="BR44" s="422"/>
      <c r="BS44" s="422"/>
      <c r="BT44" s="422"/>
      <c r="BU44" s="422"/>
      <c r="BV44" s="422"/>
      <c r="BW44" s="422"/>
      <c r="BX44" s="422"/>
      <c r="BY44" s="422"/>
      <c r="BZ44" s="422"/>
      <c r="CA44" s="422"/>
      <c r="CB44" s="422"/>
      <c r="CC44" s="422"/>
      <c r="CD44" s="422"/>
      <c r="CE44" s="422"/>
      <c r="CF44" s="422"/>
      <c r="CG44" s="422"/>
      <c r="CH44" s="422"/>
      <c r="CI44" s="422"/>
      <c r="CJ44" s="422"/>
      <c r="CK44" s="422"/>
      <c r="CL44" s="422"/>
      <c r="CM44" s="422"/>
      <c r="CN44" s="422"/>
      <c r="CO44" s="422"/>
      <c r="CP44" s="422"/>
      <c r="CQ44" s="422"/>
      <c r="CR44" s="422"/>
      <c r="CS44" s="422"/>
      <c r="CT44" s="422"/>
      <c r="CU44" s="422"/>
      <c r="CV44" s="422"/>
      <c r="CW44" s="422"/>
      <c r="CX44" s="422"/>
      <c r="CY44" s="422"/>
      <c r="CZ44" s="422"/>
      <c r="DA44" s="422"/>
      <c r="DB44" s="422"/>
      <c r="DC44" s="422"/>
      <c r="DD44" s="422"/>
      <c r="DE44" s="422"/>
      <c r="DF44" s="422"/>
      <c r="DG44" s="422"/>
      <c r="DH44" s="422"/>
      <c r="DI44" s="422"/>
      <c r="DJ44" s="422"/>
      <c r="DK44" s="422"/>
      <c r="DL44" s="422"/>
      <c r="DM44" s="422"/>
      <c r="DN44" s="422"/>
      <c r="DO44" s="422"/>
      <c r="DP44" s="422"/>
      <c r="DQ44" s="422"/>
      <c r="DR44" s="422"/>
      <c r="DS44" s="422"/>
      <c r="DT44" s="422"/>
      <c r="DU44" s="422"/>
      <c r="DV44" s="422"/>
      <c r="DW44" s="422"/>
      <c r="DX44" s="422"/>
      <c r="DY44" s="422"/>
      <c r="DZ44" s="422"/>
      <c r="EA44" s="422"/>
      <c r="EB44" s="422"/>
      <c r="EC44" s="422"/>
      <c r="ED44" s="422"/>
      <c r="EE44" s="422"/>
      <c r="EF44" s="422"/>
      <c r="EG44" s="422"/>
      <c r="EH44" s="422"/>
      <c r="EI44" s="422"/>
      <c r="EJ44" s="422"/>
      <c r="EK44" s="422"/>
      <c r="EL44" s="422"/>
      <c r="EM44" s="422"/>
      <c r="EN44" s="422"/>
      <c r="EO44" s="422"/>
      <c r="EP44" s="422"/>
      <c r="EQ44" s="422"/>
      <c r="ER44" s="422"/>
      <c r="ES44" s="422"/>
      <c r="ET44" s="422"/>
      <c r="EU44" s="422"/>
      <c r="EV44" s="422"/>
      <c r="EW44" s="422"/>
      <c r="EX44" s="422"/>
      <c r="EY44" s="422"/>
      <c r="EZ44" s="422"/>
      <c r="FA44" s="422"/>
      <c r="FB44" s="422"/>
      <c r="FC44" s="422"/>
      <c r="FD44" s="422"/>
      <c r="FE44" s="422"/>
      <c r="FF44" s="422"/>
      <c r="FG44" s="422"/>
      <c r="FH44" s="422"/>
      <c r="FI44" s="422"/>
      <c r="FJ44" s="422"/>
      <c r="FK44" s="422"/>
      <c r="FL44" s="422"/>
      <c r="FM44" s="422"/>
      <c r="FN44" s="422"/>
      <c r="FO44" s="422"/>
      <c r="FP44" s="422"/>
      <c r="FQ44" s="422"/>
      <c r="FR44" s="422"/>
      <c r="FS44" s="422"/>
      <c r="FT44" s="422"/>
      <c r="FU44" s="422"/>
      <c r="FV44" s="422"/>
      <c r="FW44" s="422"/>
      <c r="FX44" s="422"/>
      <c r="FY44" s="422"/>
      <c r="FZ44" s="422"/>
      <c r="GA44" s="422"/>
      <c r="GB44" s="422"/>
      <c r="GC44" s="422"/>
      <c r="GD44" s="422"/>
      <c r="GE44" s="422"/>
      <c r="GF44" s="422"/>
      <c r="GG44" s="422"/>
      <c r="GH44" s="422"/>
      <c r="GI44" s="422"/>
      <c r="GJ44" s="422"/>
      <c r="GK44" s="422"/>
      <c r="GL44" s="422"/>
      <c r="GM44" s="422"/>
      <c r="GN44" s="422"/>
      <c r="GO44" s="422"/>
      <c r="GP44" s="422"/>
      <c r="GQ44" s="422"/>
      <c r="GR44" s="422"/>
      <c r="GS44" s="422"/>
      <c r="GT44" s="422"/>
      <c r="GU44" s="422"/>
      <c r="GV44" s="422"/>
      <c r="GW44" s="422"/>
      <c r="GX44" s="422"/>
      <c r="GY44" s="422"/>
      <c r="GZ44" s="422"/>
      <c r="HA44" s="422"/>
      <c r="HB44" s="422"/>
      <c r="HC44" s="422"/>
      <c r="HD44" s="422"/>
      <c r="HE44" s="422"/>
      <c r="HF44" s="422"/>
      <c r="HG44" s="422"/>
      <c r="HH44" s="422"/>
      <c r="HI44" s="422"/>
      <c r="HJ44" s="422"/>
      <c r="HK44" s="422"/>
      <c r="HL44" s="422"/>
      <c r="HM44" s="422"/>
      <c r="HN44" s="422"/>
      <c r="HO44" s="422"/>
      <c r="HP44" s="422"/>
      <c r="HQ44" s="422"/>
      <c r="HR44" s="422"/>
      <c r="HS44" s="422"/>
      <c r="HT44" s="422"/>
      <c r="HU44" s="422"/>
      <c r="HV44" s="422"/>
      <c r="HW44" s="422"/>
      <c r="HX44" s="422"/>
      <c r="HY44" s="422"/>
      <c r="HZ44" s="422"/>
      <c r="IA44" s="422"/>
      <c r="IB44" s="422"/>
      <c r="IC44" s="422"/>
      <c r="ID44" s="422"/>
      <c r="IE44" s="422"/>
      <c r="IF44" s="422"/>
      <c r="IG44" s="422"/>
      <c r="IH44" s="422"/>
      <c r="II44" s="422"/>
      <c r="IJ44" s="422"/>
      <c r="IK44" s="422"/>
      <c r="IL44" s="422"/>
      <c r="IM44" s="422"/>
      <c r="IN44" s="422"/>
      <c r="IO44" s="422"/>
      <c r="IP44" s="422"/>
      <c r="IQ44" s="422"/>
      <c r="IR44" s="422"/>
      <c r="IS44" s="422"/>
      <c r="IT44" s="422"/>
      <c r="IU44" s="422"/>
      <c r="IV44" s="422"/>
      <c r="IW44" s="422"/>
      <c r="IX44" s="422"/>
      <c r="IY44" s="422"/>
      <c r="IZ44" s="422"/>
      <c r="JA44" s="422"/>
      <c r="JB44" s="422"/>
      <c r="JC44" s="422"/>
      <c r="JD44" s="422"/>
      <c r="JE44" s="422"/>
      <c r="JF44" s="422"/>
      <c r="JG44" s="422"/>
      <c r="JH44" s="422"/>
      <c r="JI44" s="422"/>
      <c r="JJ44" s="422"/>
      <c r="JK44" s="422"/>
      <c r="JL44" s="422"/>
      <c r="JM44" s="422"/>
      <c r="JN44" s="422"/>
      <c r="JO44" s="422"/>
      <c r="JP44" s="422"/>
      <c r="JQ44" s="422"/>
      <c r="JR44" s="422"/>
      <c r="JS44" s="422"/>
      <c r="JT44" s="422"/>
      <c r="JU44" s="422"/>
      <c r="JV44" s="422"/>
      <c r="JW44" s="422"/>
      <c r="JX44" s="422"/>
      <c r="JY44" s="422"/>
      <c r="JZ44" s="422"/>
      <c r="KA44" s="422"/>
      <c r="KB44" s="422"/>
      <c r="KC44" s="422"/>
      <c r="KD44" s="422"/>
      <c r="KE44" s="422"/>
      <c r="KF44" s="422"/>
      <c r="KG44" s="422"/>
      <c r="KH44" s="422"/>
      <c r="KI44" s="422"/>
      <c r="KJ44" s="422"/>
      <c r="KK44" s="422"/>
      <c r="KL44" s="422"/>
      <c r="KM44" s="422"/>
      <c r="KN44" s="422"/>
      <c r="KO44" s="422"/>
      <c r="KP44" s="422"/>
      <c r="KQ44" s="422"/>
      <c r="KR44" s="422"/>
      <c r="KS44" s="422"/>
      <c r="KT44" s="422"/>
      <c r="KU44" s="422"/>
      <c r="KV44" s="422"/>
      <c r="KW44" s="422"/>
      <c r="KX44" s="422"/>
      <c r="KY44" s="422"/>
      <c r="KZ44" s="422"/>
      <c r="LA44" s="422"/>
      <c r="LB44" s="422"/>
      <c r="LC44" s="422"/>
      <c r="LD44" s="422"/>
      <c r="LE44" s="422"/>
      <c r="LF44" s="422"/>
      <c r="LG44" s="422"/>
      <c r="LH44" s="422"/>
      <c r="LI44" s="422"/>
      <c r="LJ44" s="422"/>
      <c r="LK44" s="422"/>
      <c r="LL44" s="422"/>
      <c r="LM44" s="422"/>
      <c r="LN44" s="422"/>
      <c r="LO44" s="422"/>
      <c r="LP44" s="422"/>
      <c r="LQ44" s="422"/>
      <c r="LR44" s="422"/>
      <c r="LS44" s="422"/>
      <c r="LT44" s="422"/>
      <c r="LU44" s="422"/>
      <c r="LV44" s="422"/>
      <c r="LW44" s="422"/>
      <c r="LX44" s="422"/>
      <c r="LY44" s="422"/>
      <c r="LZ44" s="422"/>
      <c r="MA44" s="422"/>
      <c r="MB44" s="422"/>
      <c r="MC44" s="422"/>
      <c r="MD44" s="422"/>
      <c r="ME44" s="422"/>
      <c r="MF44" s="422"/>
      <c r="MG44" s="422"/>
      <c r="MH44" s="422"/>
      <c r="MI44" s="422"/>
      <c r="MJ44" s="422"/>
      <c r="MK44" s="422"/>
      <c r="ML44" s="422"/>
      <c r="MM44" s="422"/>
      <c r="MN44" s="422"/>
      <c r="MO44" s="422"/>
      <c r="MP44" s="422"/>
      <c r="MQ44" s="422"/>
      <c r="MR44" s="422"/>
      <c r="MS44" s="422"/>
      <c r="MT44" s="422"/>
      <c r="MU44" s="422"/>
      <c r="MV44" s="422"/>
      <c r="MW44" s="422"/>
      <c r="MX44" s="422"/>
      <c r="MY44" s="422"/>
      <c r="MZ44" s="422"/>
      <c r="NA44" s="422"/>
      <c r="NB44" s="422"/>
      <c r="NC44" s="422"/>
      <c r="ND44" s="422"/>
      <c r="NE44" s="422"/>
      <c r="NF44" s="422"/>
      <c r="NG44" s="422"/>
      <c r="NH44" s="422"/>
      <c r="NI44" s="422"/>
      <c r="NJ44" s="422"/>
      <c r="NK44" s="422"/>
      <c r="NL44" s="422"/>
      <c r="NM44" s="422"/>
      <c r="NN44" s="422"/>
      <c r="NO44" s="422"/>
      <c r="NP44" s="422"/>
      <c r="NQ44" s="422"/>
      <c r="NR44" s="422"/>
      <c r="NS44" s="422"/>
      <c r="NT44" s="422"/>
      <c r="NU44" s="422"/>
      <c r="NV44" s="422"/>
      <c r="NW44" s="422"/>
      <c r="NX44" s="422"/>
      <c r="NY44" s="422"/>
      <c r="NZ44" s="422"/>
      <c r="OA44" s="422"/>
      <c r="OB44" s="422"/>
      <c r="OC44" s="422"/>
      <c r="OD44" s="422"/>
      <c r="OE44" s="422"/>
      <c r="OF44" s="422"/>
      <c r="OG44" s="422"/>
      <c r="OH44" s="422"/>
      <c r="OI44" s="422"/>
      <c r="OJ44" s="422"/>
      <c r="OK44" s="422"/>
      <c r="OL44" s="422"/>
      <c r="OM44" s="422"/>
      <c r="ON44" s="422"/>
      <c r="OO44" s="422"/>
      <c r="OP44" s="422"/>
      <c r="OQ44" s="422"/>
      <c r="OR44" s="422"/>
      <c r="OS44" s="422"/>
      <c r="OT44" s="422"/>
      <c r="OU44" s="422"/>
      <c r="OV44" s="422"/>
      <c r="OW44" s="422"/>
      <c r="OX44" s="422"/>
      <c r="OY44" s="422"/>
      <c r="OZ44" s="422"/>
      <c r="PA44" s="422"/>
      <c r="PB44" s="422"/>
      <c r="PC44" s="422"/>
      <c r="PD44" s="422"/>
      <c r="PE44" s="422"/>
      <c r="PF44" s="422"/>
      <c r="PG44" s="422"/>
      <c r="PH44" s="422"/>
      <c r="PI44" s="422"/>
      <c r="PJ44" s="422"/>
      <c r="PK44" s="422"/>
      <c r="PL44" s="422"/>
    </row>
    <row r="45" spans="1:428" ht="29.25" customHeight="1" thickBot="1" x14ac:dyDescent="0.3">
      <c r="A45" s="2659"/>
      <c r="B45" s="2659" t="s">
        <v>49</v>
      </c>
      <c r="C45" s="2659"/>
      <c r="D45" s="1671">
        <f t="shared" ref="D45:L45" si="18">SUM(D43:D44)</f>
        <v>6</v>
      </c>
      <c r="E45" s="1671">
        <f t="shared" si="18"/>
        <v>20</v>
      </c>
      <c r="F45" s="1671">
        <f t="shared" ref="F45" si="19">SUM(D45:E45)</f>
        <v>26</v>
      </c>
      <c r="G45" s="1671">
        <f>SUM(G43:G44)</f>
        <v>7</v>
      </c>
      <c r="H45" s="1671">
        <f t="shared" si="18"/>
        <v>35</v>
      </c>
      <c r="I45" s="1671">
        <f t="shared" si="18"/>
        <v>42</v>
      </c>
      <c r="J45" s="1671">
        <f t="shared" si="18"/>
        <v>1</v>
      </c>
      <c r="K45" s="1671">
        <f t="shared" si="18"/>
        <v>4</v>
      </c>
      <c r="L45" s="1671">
        <f t="shared" si="18"/>
        <v>5</v>
      </c>
      <c r="M45" s="1671">
        <f>SUM(J45,G45,D45)</f>
        <v>14</v>
      </c>
      <c r="N45" s="1671">
        <f>SUM(E45,H45,K45)</f>
        <v>59</v>
      </c>
      <c r="O45" s="1671">
        <f>SUM(F45,I45,L45)</f>
        <v>73</v>
      </c>
      <c r="P45" s="2662" t="s">
        <v>664</v>
      </c>
      <c r="Q45" s="2662"/>
      <c r="R45" s="2662"/>
      <c r="S45" s="422"/>
      <c r="T45" s="422"/>
      <c r="U45" s="422"/>
      <c r="AG45" s="422"/>
      <c r="AH45" s="422"/>
      <c r="AI45" s="422"/>
      <c r="AJ45" s="422"/>
      <c r="AK45" s="422"/>
      <c r="AL45" s="422"/>
      <c r="AM45" s="422"/>
      <c r="AN45" s="422"/>
      <c r="AO45" s="422"/>
      <c r="AP45" s="422"/>
      <c r="AQ45" s="422"/>
      <c r="AR45" s="422"/>
      <c r="AS45" s="422"/>
      <c r="AT45" s="422"/>
      <c r="AU45" s="422"/>
      <c r="AV45" s="422"/>
      <c r="AW45" s="422"/>
      <c r="AX45" s="422"/>
      <c r="AY45" s="422"/>
      <c r="AZ45" s="422"/>
      <c r="BA45" s="422"/>
      <c r="BB45" s="422"/>
      <c r="BC45" s="422"/>
      <c r="BD45" s="422"/>
      <c r="BE45" s="422"/>
      <c r="BF45" s="422"/>
      <c r="BG45" s="422"/>
      <c r="BH45" s="422"/>
      <c r="BI45" s="422"/>
      <c r="BJ45" s="422"/>
      <c r="BK45" s="422"/>
      <c r="BL45" s="422"/>
      <c r="BM45" s="422"/>
      <c r="BN45" s="422"/>
      <c r="BO45" s="422"/>
      <c r="BP45" s="422"/>
      <c r="BQ45" s="422"/>
      <c r="BR45" s="422"/>
      <c r="BS45" s="422"/>
      <c r="BT45" s="422"/>
      <c r="BU45" s="422"/>
      <c r="BV45" s="422"/>
      <c r="BW45" s="422"/>
      <c r="BX45" s="422"/>
      <c r="BY45" s="422"/>
      <c r="BZ45" s="422"/>
      <c r="CA45" s="422"/>
      <c r="CB45" s="422"/>
      <c r="CC45" s="422"/>
      <c r="CD45" s="422"/>
      <c r="CE45" s="422"/>
      <c r="CF45" s="422"/>
      <c r="CG45" s="422"/>
      <c r="CH45" s="422"/>
      <c r="CI45" s="422"/>
      <c r="CJ45" s="422"/>
      <c r="CK45" s="422"/>
      <c r="CL45" s="422"/>
      <c r="CM45" s="422"/>
      <c r="CN45" s="422"/>
      <c r="CO45" s="422"/>
      <c r="CP45" s="422"/>
      <c r="CQ45" s="422"/>
      <c r="CR45" s="422"/>
      <c r="CS45" s="422"/>
      <c r="CT45" s="422"/>
      <c r="CU45" s="422"/>
      <c r="CV45" s="422"/>
      <c r="CW45" s="422"/>
      <c r="CX45" s="422"/>
      <c r="CY45" s="422"/>
      <c r="CZ45" s="422"/>
      <c r="DA45" s="422"/>
      <c r="DB45" s="422"/>
      <c r="DC45" s="422"/>
      <c r="DD45" s="422"/>
      <c r="DE45" s="422"/>
      <c r="DF45" s="422"/>
      <c r="DG45" s="422"/>
      <c r="DH45" s="422"/>
      <c r="DI45" s="422"/>
      <c r="DJ45" s="422"/>
      <c r="DK45" s="422"/>
      <c r="DL45" s="422"/>
      <c r="DM45" s="422"/>
      <c r="DN45" s="422"/>
      <c r="DO45" s="422"/>
      <c r="DP45" s="422"/>
      <c r="DQ45" s="422"/>
      <c r="DR45" s="422"/>
      <c r="DS45" s="422"/>
      <c r="DT45" s="422"/>
      <c r="DU45" s="422"/>
      <c r="DV45" s="422"/>
      <c r="DW45" s="422"/>
      <c r="DX45" s="422"/>
      <c r="DY45" s="422"/>
      <c r="DZ45" s="422"/>
      <c r="EA45" s="422"/>
      <c r="EB45" s="422"/>
      <c r="EC45" s="422"/>
      <c r="ED45" s="422"/>
      <c r="EE45" s="422"/>
      <c r="EF45" s="422"/>
      <c r="EG45" s="422"/>
      <c r="EH45" s="422"/>
      <c r="EI45" s="422"/>
      <c r="EJ45" s="422"/>
      <c r="EK45" s="422"/>
      <c r="EL45" s="422"/>
      <c r="EM45" s="422"/>
      <c r="EN45" s="422"/>
      <c r="EO45" s="422"/>
      <c r="EP45" s="422"/>
      <c r="EQ45" s="422"/>
      <c r="ER45" s="422"/>
      <c r="ES45" s="422"/>
      <c r="ET45" s="422"/>
      <c r="EU45" s="422"/>
      <c r="EV45" s="422"/>
      <c r="EW45" s="422"/>
      <c r="EX45" s="422"/>
      <c r="EY45" s="422"/>
      <c r="EZ45" s="422"/>
      <c r="FA45" s="422"/>
      <c r="FB45" s="422"/>
      <c r="FC45" s="422"/>
      <c r="FD45" s="422"/>
      <c r="FE45" s="422"/>
      <c r="FF45" s="422"/>
      <c r="FG45" s="422"/>
      <c r="FH45" s="422"/>
      <c r="FI45" s="422"/>
      <c r="FJ45" s="422"/>
      <c r="FK45" s="422"/>
      <c r="FL45" s="422"/>
      <c r="FM45" s="422"/>
      <c r="FN45" s="422"/>
      <c r="FO45" s="422"/>
      <c r="FP45" s="422"/>
      <c r="FQ45" s="422"/>
      <c r="FR45" s="422"/>
      <c r="FS45" s="422"/>
      <c r="FT45" s="422"/>
      <c r="FU45" s="422"/>
      <c r="FV45" s="422"/>
      <c r="FW45" s="422"/>
      <c r="FX45" s="422"/>
      <c r="FY45" s="422"/>
      <c r="FZ45" s="422"/>
      <c r="GA45" s="422"/>
      <c r="GB45" s="422"/>
      <c r="GC45" s="422"/>
      <c r="GD45" s="422"/>
      <c r="GE45" s="422"/>
      <c r="GF45" s="422"/>
      <c r="GG45" s="422"/>
      <c r="GH45" s="422"/>
      <c r="GI45" s="422"/>
      <c r="GJ45" s="422"/>
      <c r="GK45" s="422"/>
      <c r="GL45" s="422"/>
      <c r="GM45" s="422"/>
      <c r="GN45" s="422"/>
      <c r="GO45" s="422"/>
      <c r="GP45" s="422"/>
      <c r="GQ45" s="422"/>
      <c r="GR45" s="422"/>
      <c r="GS45" s="422"/>
      <c r="GT45" s="422"/>
      <c r="GU45" s="422"/>
      <c r="GV45" s="422"/>
      <c r="GW45" s="422"/>
      <c r="GX45" s="422"/>
      <c r="GY45" s="422"/>
      <c r="GZ45" s="422"/>
      <c r="HA45" s="422"/>
      <c r="HB45" s="422"/>
      <c r="HC45" s="422"/>
      <c r="HD45" s="422"/>
      <c r="HE45" s="422"/>
      <c r="HF45" s="422"/>
      <c r="HG45" s="422"/>
      <c r="HH45" s="422"/>
      <c r="HI45" s="422"/>
      <c r="HJ45" s="422"/>
      <c r="HK45" s="422"/>
      <c r="HL45" s="422"/>
      <c r="HM45" s="422"/>
      <c r="HN45" s="422"/>
      <c r="HO45" s="422"/>
      <c r="HP45" s="422"/>
      <c r="HQ45" s="422"/>
      <c r="HR45" s="422"/>
      <c r="HS45" s="422"/>
      <c r="HT45" s="422"/>
      <c r="HU45" s="422"/>
      <c r="HV45" s="422"/>
      <c r="HW45" s="422"/>
      <c r="HX45" s="422"/>
      <c r="HY45" s="422"/>
      <c r="HZ45" s="422"/>
      <c r="IA45" s="422"/>
      <c r="IB45" s="422"/>
      <c r="IC45" s="422"/>
      <c r="ID45" s="422"/>
      <c r="IE45" s="422"/>
      <c r="IF45" s="422"/>
      <c r="IG45" s="422"/>
      <c r="IH45" s="422"/>
      <c r="II45" s="422"/>
      <c r="IJ45" s="422"/>
      <c r="IK45" s="422"/>
      <c r="IL45" s="422"/>
      <c r="IM45" s="422"/>
      <c r="IN45" s="422"/>
      <c r="IO45" s="422"/>
      <c r="IP45" s="422"/>
      <c r="IQ45" s="422"/>
      <c r="IR45" s="422"/>
      <c r="IS45" s="422"/>
      <c r="IT45" s="422"/>
      <c r="IU45" s="422"/>
      <c r="IV45" s="422"/>
      <c r="IW45" s="422"/>
      <c r="IX45" s="422"/>
      <c r="IY45" s="422"/>
      <c r="IZ45" s="422"/>
      <c r="JA45" s="422"/>
      <c r="JB45" s="422"/>
      <c r="JC45" s="422"/>
      <c r="JD45" s="422"/>
      <c r="JE45" s="422"/>
      <c r="JF45" s="422"/>
      <c r="JG45" s="422"/>
      <c r="JH45" s="422"/>
      <c r="JI45" s="422"/>
      <c r="JJ45" s="422"/>
      <c r="JK45" s="422"/>
      <c r="JL45" s="422"/>
      <c r="JM45" s="422"/>
      <c r="JN45" s="422"/>
      <c r="JO45" s="422"/>
      <c r="JP45" s="422"/>
      <c r="JQ45" s="422"/>
      <c r="JR45" s="422"/>
      <c r="JS45" s="422"/>
      <c r="JT45" s="422"/>
      <c r="JU45" s="422"/>
      <c r="JV45" s="422"/>
      <c r="JW45" s="422"/>
      <c r="JX45" s="422"/>
      <c r="JY45" s="422"/>
      <c r="JZ45" s="422"/>
      <c r="KA45" s="422"/>
      <c r="KB45" s="422"/>
      <c r="KC45" s="422"/>
      <c r="KD45" s="422"/>
      <c r="KE45" s="422"/>
      <c r="KF45" s="422"/>
      <c r="KG45" s="422"/>
      <c r="KH45" s="422"/>
      <c r="KI45" s="422"/>
      <c r="KJ45" s="422"/>
      <c r="KK45" s="422"/>
      <c r="KL45" s="422"/>
      <c r="KM45" s="422"/>
      <c r="KN45" s="422"/>
      <c r="KO45" s="422"/>
      <c r="KP45" s="422"/>
      <c r="KQ45" s="422"/>
      <c r="KR45" s="422"/>
      <c r="KS45" s="422"/>
      <c r="KT45" s="422"/>
      <c r="KU45" s="422"/>
      <c r="KV45" s="422"/>
      <c r="KW45" s="422"/>
      <c r="KX45" s="422"/>
      <c r="KY45" s="422"/>
      <c r="KZ45" s="422"/>
      <c r="LA45" s="422"/>
      <c r="LB45" s="422"/>
      <c r="LC45" s="422"/>
      <c r="LD45" s="422"/>
      <c r="LE45" s="422"/>
      <c r="LF45" s="422"/>
      <c r="LG45" s="422"/>
      <c r="LH45" s="422"/>
      <c r="LI45" s="422"/>
      <c r="LJ45" s="422"/>
      <c r="LK45" s="422"/>
      <c r="LL45" s="422"/>
      <c r="LM45" s="422"/>
      <c r="LN45" s="422"/>
      <c r="LO45" s="422"/>
      <c r="LP45" s="422"/>
      <c r="LQ45" s="422"/>
      <c r="LR45" s="422"/>
      <c r="LS45" s="422"/>
      <c r="LT45" s="422"/>
      <c r="LU45" s="422"/>
      <c r="LV45" s="422"/>
      <c r="LW45" s="422"/>
      <c r="LX45" s="422"/>
      <c r="LY45" s="422"/>
      <c r="LZ45" s="422"/>
      <c r="MA45" s="422"/>
      <c r="MB45" s="422"/>
      <c r="MC45" s="422"/>
      <c r="MD45" s="422"/>
      <c r="ME45" s="422"/>
      <c r="MF45" s="422"/>
      <c r="MG45" s="422"/>
      <c r="MH45" s="422"/>
      <c r="MI45" s="422"/>
      <c r="MJ45" s="422"/>
      <c r="MK45" s="422"/>
      <c r="ML45" s="422"/>
      <c r="MM45" s="422"/>
      <c r="MN45" s="422"/>
      <c r="MO45" s="422"/>
      <c r="MP45" s="422"/>
      <c r="MQ45" s="422"/>
      <c r="MR45" s="422"/>
      <c r="MS45" s="422"/>
      <c r="MT45" s="422"/>
      <c r="MU45" s="422"/>
      <c r="MV45" s="422"/>
      <c r="MW45" s="422"/>
      <c r="MX45" s="422"/>
      <c r="MY45" s="422"/>
      <c r="MZ45" s="422"/>
      <c r="NA45" s="422"/>
      <c r="NB45" s="422"/>
      <c r="NC45" s="422"/>
      <c r="ND45" s="422"/>
      <c r="NE45" s="422"/>
      <c r="NF45" s="422"/>
      <c r="NG45" s="422"/>
      <c r="NH45" s="422"/>
      <c r="NI45" s="422"/>
      <c r="NJ45" s="422"/>
      <c r="NK45" s="422"/>
      <c r="NL45" s="422"/>
      <c r="NM45" s="422"/>
      <c r="NN45" s="422"/>
      <c r="NO45" s="422"/>
      <c r="NP45" s="422"/>
      <c r="NQ45" s="422"/>
      <c r="NR45" s="422"/>
      <c r="NS45" s="422"/>
      <c r="NT45" s="422"/>
      <c r="NU45" s="422"/>
      <c r="NV45" s="422"/>
      <c r="NW45" s="422"/>
      <c r="NX45" s="422"/>
      <c r="NY45" s="422"/>
      <c r="NZ45" s="422"/>
      <c r="OA45" s="422"/>
      <c r="OB45" s="422"/>
      <c r="OC45" s="422"/>
      <c r="OD45" s="422"/>
      <c r="OE45" s="422"/>
      <c r="OF45" s="422"/>
      <c r="OG45" s="422"/>
      <c r="OH45" s="422"/>
      <c r="OI45" s="422"/>
      <c r="OJ45" s="422"/>
      <c r="OK45" s="422"/>
      <c r="OL45" s="422"/>
      <c r="OM45" s="422"/>
      <c r="ON45" s="422"/>
      <c r="OO45" s="422"/>
      <c r="OP45" s="422"/>
      <c r="OQ45" s="422"/>
      <c r="OR45" s="422"/>
      <c r="OS45" s="422"/>
      <c r="OT45" s="422"/>
      <c r="OU45" s="422"/>
      <c r="OV45" s="422"/>
      <c r="OW45" s="422"/>
      <c r="OX45" s="422"/>
      <c r="OY45" s="422"/>
      <c r="OZ45" s="422"/>
      <c r="PA45" s="422"/>
      <c r="PB45" s="422"/>
      <c r="PC45" s="422"/>
      <c r="PD45" s="422"/>
      <c r="PE45" s="422"/>
      <c r="PF45" s="422"/>
      <c r="PG45" s="422"/>
      <c r="PH45" s="422"/>
      <c r="PI45" s="422"/>
      <c r="PJ45" s="422"/>
      <c r="PK45" s="422"/>
      <c r="PL45" s="422"/>
    </row>
    <row r="46" spans="1:428" ht="29.25" customHeight="1" thickTop="1" x14ac:dyDescent="0.25">
      <c r="A46" s="1205"/>
      <c r="B46" s="1205"/>
      <c r="C46" s="1205"/>
      <c r="D46" s="426"/>
      <c r="E46" s="426"/>
      <c r="F46" s="426"/>
      <c r="G46" s="426"/>
      <c r="H46" s="426"/>
      <c r="I46" s="426"/>
      <c r="J46" s="426"/>
      <c r="K46" s="426"/>
      <c r="L46" s="426"/>
      <c r="M46" s="426"/>
      <c r="N46" s="426"/>
      <c r="O46" s="426"/>
      <c r="P46" s="1206"/>
      <c r="Q46" s="1206"/>
      <c r="R46" s="1206"/>
      <c r="S46" s="422"/>
      <c r="T46" s="422"/>
      <c r="U46" s="422"/>
      <c r="AG46" s="422"/>
      <c r="AH46" s="422"/>
      <c r="AI46" s="422"/>
      <c r="AJ46" s="422"/>
      <c r="AK46" s="422"/>
      <c r="AL46" s="422"/>
      <c r="AM46" s="422"/>
      <c r="AN46" s="422"/>
      <c r="AO46" s="422"/>
      <c r="AP46" s="422"/>
      <c r="AQ46" s="422"/>
      <c r="AR46" s="422"/>
      <c r="AS46" s="422"/>
      <c r="AT46" s="422"/>
      <c r="AU46" s="422"/>
      <c r="AV46" s="422"/>
      <c r="AW46" s="422"/>
      <c r="AX46" s="422"/>
      <c r="AY46" s="422"/>
      <c r="AZ46" s="422"/>
      <c r="BA46" s="422"/>
      <c r="BB46" s="422"/>
      <c r="BC46" s="422"/>
      <c r="BD46" s="422"/>
      <c r="BE46" s="422"/>
      <c r="BF46" s="422"/>
      <c r="BG46" s="422"/>
      <c r="BH46" s="422"/>
      <c r="BI46" s="422"/>
      <c r="BJ46" s="422"/>
      <c r="BK46" s="422"/>
      <c r="BL46" s="422"/>
      <c r="BM46" s="422"/>
      <c r="BN46" s="422"/>
      <c r="BO46" s="422"/>
      <c r="BP46" s="422"/>
      <c r="BQ46" s="422"/>
      <c r="BR46" s="422"/>
      <c r="BS46" s="422"/>
      <c r="BT46" s="422"/>
      <c r="BU46" s="422"/>
      <c r="BV46" s="422"/>
      <c r="BW46" s="422"/>
      <c r="BX46" s="422"/>
      <c r="BY46" s="422"/>
      <c r="BZ46" s="422"/>
      <c r="CA46" s="422"/>
      <c r="CB46" s="422"/>
      <c r="CC46" s="422"/>
      <c r="CD46" s="422"/>
      <c r="CE46" s="422"/>
      <c r="CF46" s="422"/>
      <c r="CG46" s="422"/>
      <c r="CH46" s="422"/>
      <c r="CI46" s="422"/>
      <c r="CJ46" s="422"/>
      <c r="CK46" s="422"/>
      <c r="CL46" s="422"/>
      <c r="CM46" s="422"/>
      <c r="CN46" s="422"/>
      <c r="CO46" s="422"/>
      <c r="CP46" s="422"/>
      <c r="CQ46" s="422"/>
      <c r="CR46" s="422"/>
      <c r="CS46" s="422"/>
      <c r="CT46" s="422"/>
      <c r="CU46" s="422"/>
      <c r="CV46" s="422"/>
      <c r="CW46" s="422"/>
      <c r="CX46" s="422"/>
      <c r="CY46" s="422"/>
      <c r="CZ46" s="422"/>
      <c r="DA46" s="422"/>
      <c r="DB46" s="422"/>
      <c r="DC46" s="422"/>
      <c r="DD46" s="422"/>
      <c r="DE46" s="422"/>
      <c r="DF46" s="422"/>
      <c r="DG46" s="422"/>
      <c r="DH46" s="422"/>
      <c r="DI46" s="422"/>
      <c r="DJ46" s="422"/>
      <c r="DK46" s="422"/>
      <c r="DL46" s="422"/>
      <c r="DM46" s="422"/>
      <c r="DN46" s="422"/>
      <c r="DO46" s="422"/>
      <c r="DP46" s="422"/>
      <c r="DQ46" s="422"/>
      <c r="DR46" s="422"/>
      <c r="DS46" s="422"/>
      <c r="DT46" s="422"/>
      <c r="DU46" s="422"/>
      <c r="DV46" s="422"/>
      <c r="DW46" s="422"/>
      <c r="DX46" s="422"/>
      <c r="DY46" s="422"/>
      <c r="DZ46" s="422"/>
      <c r="EA46" s="422"/>
      <c r="EB46" s="422"/>
      <c r="EC46" s="422"/>
      <c r="ED46" s="422"/>
      <c r="EE46" s="422"/>
      <c r="EF46" s="422"/>
      <c r="EG46" s="422"/>
      <c r="EH46" s="422"/>
      <c r="EI46" s="422"/>
      <c r="EJ46" s="422"/>
      <c r="EK46" s="422"/>
      <c r="EL46" s="422"/>
      <c r="EM46" s="422"/>
      <c r="EN46" s="422"/>
      <c r="EO46" s="422"/>
      <c r="EP46" s="422"/>
      <c r="EQ46" s="422"/>
      <c r="ER46" s="422"/>
      <c r="ES46" s="422"/>
      <c r="ET46" s="422"/>
      <c r="EU46" s="422"/>
      <c r="EV46" s="422"/>
      <c r="EW46" s="422"/>
      <c r="EX46" s="422"/>
      <c r="EY46" s="422"/>
      <c r="EZ46" s="422"/>
      <c r="FA46" s="422"/>
      <c r="FB46" s="422"/>
      <c r="FC46" s="422"/>
      <c r="FD46" s="422"/>
      <c r="FE46" s="422"/>
      <c r="FF46" s="422"/>
      <c r="FG46" s="422"/>
      <c r="FH46" s="422"/>
      <c r="FI46" s="422"/>
      <c r="FJ46" s="422"/>
      <c r="FK46" s="422"/>
      <c r="FL46" s="422"/>
      <c r="FM46" s="422"/>
      <c r="FN46" s="422"/>
      <c r="FO46" s="422"/>
      <c r="FP46" s="422"/>
      <c r="FQ46" s="422"/>
      <c r="FR46" s="422"/>
      <c r="FS46" s="422"/>
      <c r="FT46" s="422"/>
      <c r="FU46" s="422"/>
      <c r="FV46" s="422"/>
      <c r="FW46" s="422"/>
      <c r="FX46" s="422"/>
      <c r="FY46" s="422"/>
      <c r="FZ46" s="422"/>
      <c r="GA46" s="422"/>
      <c r="GB46" s="422"/>
      <c r="GC46" s="422"/>
      <c r="GD46" s="422"/>
      <c r="GE46" s="422"/>
      <c r="GF46" s="422"/>
      <c r="GG46" s="422"/>
      <c r="GH46" s="422"/>
      <c r="GI46" s="422"/>
      <c r="GJ46" s="422"/>
      <c r="GK46" s="422"/>
      <c r="GL46" s="422"/>
      <c r="GM46" s="422"/>
      <c r="GN46" s="422"/>
      <c r="GO46" s="422"/>
      <c r="GP46" s="422"/>
      <c r="GQ46" s="422"/>
      <c r="GR46" s="422"/>
      <c r="GS46" s="422"/>
      <c r="GT46" s="422"/>
      <c r="GU46" s="422"/>
      <c r="GV46" s="422"/>
      <c r="GW46" s="422"/>
      <c r="GX46" s="422"/>
      <c r="GY46" s="422"/>
      <c r="GZ46" s="422"/>
      <c r="HA46" s="422"/>
      <c r="HB46" s="422"/>
      <c r="HC46" s="422"/>
      <c r="HD46" s="422"/>
      <c r="HE46" s="422"/>
      <c r="HF46" s="422"/>
      <c r="HG46" s="422"/>
      <c r="HH46" s="422"/>
      <c r="HI46" s="422"/>
      <c r="HJ46" s="422"/>
      <c r="HK46" s="422"/>
      <c r="HL46" s="422"/>
      <c r="HM46" s="422"/>
      <c r="HN46" s="422"/>
      <c r="HO46" s="422"/>
      <c r="HP46" s="422"/>
      <c r="HQ46" s="422"/>
      <c r="HR46" s="422"/>
      <c r="HS46" s="422"/>
      <c r="HT46" s="422"/>
      <c r="HU46" s="422"/>
      <c r="HV46" s="422"/>
      <c r="HW46" s="422"/>
      <c r="HX46" s="422"/>
      <c r="HY46" s="422"/>
      <c r="HZ46" s="422"/>
      <c r="IA46" s="422"/>
      <c r="IB46" s="422"/>
      <c r="IC46" s="422"/>
      <c r="ID46" s="422"/>
      <c r="IE46" s="422"/>
      <c r="IF46" s="422"/>
      <c r="IG46" s="422"/>
      <c r="IH46" s="422"/>
      <c r="II46" s="422"/>
      <c r="IJ46" s="422"/>
      <c r="IK46" s="422"/>
      <c r="IL46" s="422"/>
      <c r="IM46" s="422"/>
      <c r="IN46" s="422"/>
      <c r="IO46" s="422"/>
      <c r="IP46" s="422"/>
      <c r="IQ46" s="422"/>
      <c r="IR46" s="422"/>
      <c r="IS46" s="422"/>
      <c r="IT46" s="422"/>
      <c r="IU46" s="422"/>
      <c r="IV46" s="422"/>
      <c r="IW46" s="422"/>
      <c r="IX46" s="422"/>
      <c r="IY46" s="422"/>
      <c r="IZ46" s="422"/>
      <c r="JA46" s="422"/>
      <c r="JB46" s="422"/>
      <c r="JC46" s="422"/>
      <c r="JD46" s="422"/>
      <c r="JE46" s="422"/>
      <c r="JF46" s="422"/>
      <c r="JG46" s="422"/>
      <c r="JH46" s="422"/>
      <c r="JI46" s="422"/>
      <c r="JJ46" s="422"/>
      <c r="JK46" s="422"/>
      <c r="JL46" s="422"/>
      <c r="JM46" s="422"/>
      <c r="JN46" s="422"/>
      <c r="JO46" s="422"/>
      <c r="JP46" s="422"/>
      <c r="JQ46" s="422"/>
      <c r="JR46" s="422"/>
      <c r="JS46" s="422"/>
      <c r="JT46" s="422"/>
      <c r="JU46" s="422"/>
      <c r="JV46" s="422"/>
      <c r="JW46" s="422"/>
      <c r="JX46" s="422"/>
      <c r="JY46" s="422"/>
      <c r="JZ46" s="422"/>
      <c r="KA46" s="422"/>
      <c r="KB46" s="422"/>
      <c r="KC46" s="422"/>
      <c r="KD46" s="422"/>
      <c r="KE46" s="422"/>
      <c r="KF46" s="422"/>
      <c r="KG46" s="422"/>
      <c r="KH46" s="422"/>
      <c r="KI46" s="422"/>
      <c r="KJ46" s="422"/>
      <c r="KK46" s="422"/>
      <c r="KL46" s="422"/>
      <c r="KM46" s="422"/>
      <c r="KN46" s="422"/>
      <c r="KO46" s="422"/>
      <c r="KP46" s="422"/>
      <c r="KQ46" s="422"/>
      <c r="KR46" s="422"/>
      <c r="KS46" s="422"/>
      <c r="KT46" s="422"/>
      <c r="KU46" s="422"/>
      <c r="KV46" s="422"/>
      <c r="KW46" s="422"/>
      <c r="KX46" s="422"/>
      <c r="KY46" s="422"/>
      <c r="KZ46" s="422"/>
      <c r="LA46" s="422"/>
      <c r="LB46" s="422"/>
      <c r="LC46" s="422"/>
      <c r="LD46" s="422"/>
      <c r="LE46" s="422"/>
      <c r="LF46" s="422"/>
      <c r="LG46" s="422"/>
      <c r="LH46" s="422"/>
      <c r="LI46" s="422"/>
      <c r="LJ46" s="422"/>
      <c r="LK46" s="422"/>
      <c r="LL46" s="422"/>
      <c r="LM46" s="422"/>
      <c r="LN46" s="422"/>
      <c r="LO46" s="422"/>
      <c r="LP46" s="422"/>
      <c r="LQ46" s="422"/>
      <c r="LR46" s="422"/>
      <c r="LS46" s="422"/>
      <c r="LT46" s="422"/>
      <c r="LU46" s="422"/>
      <c r="LV46" s="422"/>
      <c r="LW46" s="422"/>
      <c r="LX46" s="422"/>
      <c r="LY46" s="422"/>
      <c r="LZ46" s="422"/>
      <c r="MA46" s="422"/>
      <c r="MB46" s="422"/>
      <c r="MC46" s="422"/>
      <c r="MD46" s="422"/>
      <c r="ME46" s="422"/>
      <c r="MF46" s="422"/>
      <c r="MG46" s="422"/>
      <c r="MH46" s="422"/>
      <c r="MI46" s="422"/>
      <c r="MJ46" s="422"/>
      <c r="MK46" s="422"/>
      <c r="ML46" s="422"/>
      <c r="MM46" s="422"/>
      <c r="MN46" s="422"/>
      <c r="MO46" s="422"/>
      <c r="MP46" s="422"/>
      <c r="MQ46" s="422"/>
      <c r="MR46" s="422"/>
      <c r="MS46" s="422"/>
      <c r="MT46" s="422"/>
      <c r="MU46" s="422"/>
      <c r="MV46" s="422"/>
      <c r="MW46" s="422"/>
      <c r="MX46" s="422"/>
      <c r="MY46" s="422"/>
      <c r="MZ46" s="422"/>
      <c r="NA46" s="422"/>
      <c r="NB46" s="422"/>
      <c r="NC46" s="422"/>
      <c r="ND46" s="422"/>
      <c r="NE46" s="422"/>
      <c r="NF46" s="422"/>
      <c r="NG46" s="422"/>
      <c r="NH46" s="422"/>
      <c r="NI46" s="422"/>
      <c r="NJ46" s="422"/>
      <c r="NK46" s="422"/>
      <c r="NL46" s="422"/>
      <c r="NM46" s="422"/>
      <c r="NN46" s="422"/>
      <c r="NO46" s="422"/>
      <c r="NP46" s="422"/>
      <c r="NQ46" s="422"/>
      <c r="NR46" s="422"/>
      <c r="NS46" s="422"/>
      <c r="NT46" s="422"/>
      <c r="NU46" s="422"/>
      <c r="NV46" s="422"/>
      <c r="NW46" s="422"/>
      <c r="NX46" s="422"/>
      <c r="NY46" s="422"/>
      <c r="NZ46" s="422"/>
      <c r="OA46" s="422"/>
      <c r="OB46" s="422"/>
      <c r="OC46" s="422"/>
      <c r="OD46" s="422"/>
      <c r="OE46" s="422"/>
      <c r="OF46" s="422"/>
      <c r="OG46" s="422"/>
      <c r="OH46" s="422"/>
      <c r="OI46" s="422"/>
      <c r="OJ46" s="422"/>
      <c r="OK46" s="422"/>
      <c r="OL46" s="422"/>
      <c r="OM46" s="422"/>
      <c r="ON46" s="422"/>
      <c r="OO46" s="422"/>
      <c r="OP46" s="422"/>
      <c r="OQ46" s="422"/>
      <c r="OR46" s="422"/>
      <c r="OS46" s="422"/>
      <c r="OT46" s="422"/>
      <c r="OU46" s="422"/>
      <c r="OV46" s="422"/>
      <c r="OW46" s="422"/>
      <c r="OX46" s="422"/>
      <c r="OY46" s="422"/>
      <c r="OZ46" s="422"/>
      <c r="PA46" s="422"/>
      <c r="PB46" s="422"/>
      <c r="PC46" s="422"/>
      <c r="PD46" s="422"/>
      <c r="PE46" s="422"/>
      <c r="PF46" s="422"/>
      <c r="PG46" s="422"/>
      <c r="PH46" s="422"/>
      <c r="PI46" s="422"/>
      <c r="PJ46" s="422"/>
      <c r="PK46" s="422"/>
      <c r="PL46" s="422"/>
    </row>
    <row r="47" spans="1:428" ht="29.25" customHeight="1" x14ac:dyDescent="0.25">
      <c r="A47" s="1205"/>
      <c r="B47" s="1205"/>
      <c r="C47" s="1205"/>
      <c r="D47" s="426"/>
      <c r="E47" s="426"/>
      <c r="F47" s="426"/>
      <c r="G47" s="426"/>
      <c r="H47" s="426"/>
      <c r="I47" s="426"/>
      <c r="J47" s="426"/>
      <c r="K47" s="426"/>
      <c r="L47" s="426"/>
      <c r="M47" s="426"/>
      <c r="N47" s="426"/>
      <c r="O47" s="426"/>
      <c r="P47" s="1206"/>
      <c r="Q47" s="1206"/>
      <c r="R47" s="1206"/>
      <c r="S47" s="422"/>
      <c r="T47" s="422"/>
      <c r="U47" s="422"/>
      <c r="AG47" s="422"/>
      <c r="AH47" s="422"/>
      <c r="AI47" s="422"/>
      <c r="AJ47" s="422"/>
      <c r="AK47" s="422"/>
      <c r="AL47" s="422"/>
      <c r="AM47" s="422"/>
      <c r="AN47" s="422"/>
      <c r="AO47" s="422"/>
      <c r="AP47" s="422"/>
      <c r="AQ47" s="422"/>
      <c r="AR47" s="422"/>
      <c r="AS47" s="422"/>
      <c r="AT47" s="422"/>
      <c r="AU47" s="422"/>
      <c r="AV47" s="422"/>
      <c r="AW47" s="422"/>
      <c r="AX47" s="422"/>
      <c r="AY47" s="422"/>
      <c r="AZ47" s="422"/>
      <c r="BA47" s="422"/>
      <c r="BB47" s="422"/>
      <c r="BC47" s="422"/>
      <c r="BD47" s="422"/>
      <c r="BE47" s="422"/>
      <c r="BF47" s="422"/>
      <c r="BG47" s="422"/>
      <c r="BH47" s="422"/>
      <c r="BI47" s="422"/>
      <c r="BJ47" s="422"/>
      <c r="BK47" s="422"/>
      <c r="BL47" s="422"/>
      <c r="BM47" s="422"/>
      <c r="BN47" s="422"/>
      <c r="BO47" s="422"/>
      <c r="BP47" s="422"/>
      <c r="BQ47" s="422"/>
      <c r="BR47" s="422"/>
      <c r="BS47" s="422"/>
      <c r="BT47" s="422"/>
      <c r="BU47" s="422"/>
      <c r="BV47" s="422"/>
      <c r="BW47" s="422"/>
      <c r="BX47" s="422"/>
      <c r="BY47" s="422"/>
      <c r="BZ47" s="422"/>
      <c r="CA47" s="422"/>
      <c r="CB47" s="422"/>
      <c r="CC47" s="422"/>
      <c r="CD47" s="422"/>
      <c r="CE47" s="422"/>
      <c r="CF47" s="422"/>
      <c r="CG47" s="422"/>
      <c r="CH47" s="422"/>
      <c r="CI47" s="422"/>
      <c r="CJ47" s="422"/>
      <c r="CK47" s="422"/>
      <c r="CL47" s="422"/>
      <c r="CM47" s="422"/>
      <c r="CN47" s="422"/>
      <c r="CO47" s="422"/>
      <c r="CP47" s="422"/>
      <c r="CQ47" s="422"/>
      <c r="CR47" s="422"/>
      <c r="CS47" s="422"/>
      <c r="CT47" s="422"/>
      <c r="CU47" s="422"/>
      <c r="CV47" s="422"/>
      <c r="CW47" s="422"/>
      <c r="CX47" s="422"/>
      <c r="CY47" s="422"/>
      <c r="CZ47" s="422"/>
      <c r="DA47" s="422"/>
      <c r="DB47" s="422"/>
      <c r="DC47" s="422"/>
      <c r="DD47" s="422"/>
      <c r="DE47" s="422"/>
      <c r="DF47" s="422"/>
      <c r="DG47" s="422"/>
      <c r="DH47" s="422"/>
      <c r="DI47" s="422"/>
      <c r="DJ47" s="422"/>
      <c r="DK47" s="422"/>
      <c r="DL47" s="422"/>
      <c r="DM47" s="422"/>
      <c r="DN47" s="422"/>
      <c r="DO47" s="422"/>
      <c r="DP47" s="422"/>
      <c r="DQ47" s="422"/>
      <c r="DR47" s="422"/>
      <c r="DS47" s="422"/>
      <c r="DT47" s="422"/>
      <c r="DU47" s="422"/>
      <c r="DV47" s="422"/>
      <c r="DW47" s="422"/>
      <c r="DX47" s="422"/>
      <c r="DY47" s="422"/>
      <c r="DZ47" s="422"/>
      <c r="EA47" s="422"/>
      <c r="EB47" s="422"/>
      <c r="EC47" s="422"/>
      <c r="ED47" s="422"/>
      <c r="EE47" s="422"/>
      <c r="EF47" s="422"/>
      <c r="EG47" s="422"/>
      <c r="EH47" s="422"/>
      <c r="EI47" s="422"/>
      <c r="EJ47" s="422"/>
      <c r="EK47" s="422"/>
      <c r="EL47" s="422"/>
      <c r="EM47" s="422"/>
      <c r="EN47" s="422"/>
      <c r="EO47" s="422"/>
      <c r="EP47" s="422"/>
      <c r="EQ47" s="422"/>
      <c r="ER47" s="422"/>
      <c r="ES47" s="422"/>
      <c r="ET47" s="422"/>
      <c r="EU47" s="422"/>
      <c r="EV47" s="422"/>
      <c r="EW47" s="422"/>
      <c r="EX47" s="422"/>
      <c r="EY47" s="422"/>
      <c r="EZ47" s="422"/>
      <c r="FA47" s="422"/>
      <c r="FB47" s="422"/>
      <c r="FC47" s="422"/>
      <c r="FD47" s="422"/>
      <c r="FE47" s="422"/>
      <c r="FF47" s="422"/>
      <c r="FG47" s="422"/>
      <c r="FH47" s="422"/>
      <c r="FI47" s="422"/>
      <c r="FJ47" s="422"/>
      <c r="FK47" s="422"/>
      <c r="FL47" s="422"/>
      <c r="FM47" s="422"/>
      <c r="FN47" s="422"/>
      <c r="FO47" s="422"/>
      <c r="FP47" s="422"/>
      <c r="FQ47" s="422"/>
      <c r="FR47" s="422"/>
      <c r="FS47" s="422"/>
      <c r="FT47" s="422"/>
      <c r="FU47" s="422"/>
      <c r="FV47" s="422"/>
      <c r="FW47" s="422"/>
      <c r="FX47" s="422"/>
      <c r="FY47" s="422"/>
      <c r="FZ47" s="422"/>
      <c r="GA47" s="422"/>
      <c r="GB47" s="422"/>
      <c r="GC47" s="422"/>
      <c r="GD47" s="422"/>
      <c r="GE47" s="422"/>
      <c r="GF47" s="422"/>
      <c r="GG47" s="422"/>
      <c r="GH47" s="422"/>
      <c r="GI47" s="422"/>
      <c r="GJ47" s="422"/>
      <c r="GK47" s="422"/>
      <c r="GL47" s="422"/>
      <c r="GM47" s="422"/>
      <c r="GN47" s="422"/>
      <c r="GO47" s="422"/>
      <c r="GP47" s="422"/>
      <c r="GQ47" s="422"/>
      <c r="GR47" s="422"/>
      <c r="GS47" s="422"/>
      <c r="GT47" s="422"/>
      <c r="GU47" s="422"/>
      <c r="GV47" s="422"/>
      <c r="GW47" s="422"/>
      <c r="GX47" s="422"/>
      <c r="GY47" s="422"/>
      <c r="GZ47" s="422"/>
      <c r="HA47" s="422"/>
      <c r="HB47" s="422"/>
      <c r="HC47" s="422"/>
      <c r="HD47" s="422"/>
      <c r="HE47" s="422"/>
      <c r="HF47" s="422"/>
      <c r="HG47" s="422"/>
      <c r="HH47" s="422"/>
      <c r="HI47" s="422"/>
      <c r="HJ47" s="422"/>
      <c r="HK47" s="422"/>
      <c r="HL47" s="422"/>
      <c r="HM47" s="422"/>
      <c r="HN47" s="422"/>
      <c r="HO47" s="422"/>
      <c r="HP47" s="422"/>
      <c r="HQ47" s="422"/>
      <c r="HR47" s="422"/>
      <c r="HS47" s="422"/>
      <c r="HT47" s="422"/>
      <c r="HU47" s="422"/>
      <c r="HV47" s="422"/>
      <c r="HW47" s="422"/>
      <c r="HX47" s="422"/>
      <c r="HY47" s="422"/>
      <c r="HZ47" s="422"/>
      <c r="IA47" s="422"/>
      <c r="IB47" s="422"/>
      <c r="IC47" s="422"/>
      <c r="ID47" s="422"/>
      <c r="IE47" s="422"/>
      <c r="IF47" s="422"/>
      <c r="IG47" s="422"/>
      <c r="IH47" s="422"/>
      <c r="II47" s="422"/>
      <c r="IJ47" s="422"/>
      <c r="IK47" s="422"/>
      <c r="IL47" s="422"/>
      <c r="IM47" s="422"/>
      <c r="IN47" s="422"/>
      <c r="IO47" s="422"/>
      <c r="IP47" s="422"/>
      <c r="IQ47" s="422"/>
      <c r="IR47" s="422"/>
      <c r="IS47" s="422"/>
      <c r="IT47" s="422"/>
      <c r="IU47" s="422"/>
      <c r="IV47" s="422"/>
      <c r="IW47" s="422"/>
      <c r="IX47" s="422"/>
      <c r="IY47" s="422"/>
      <c r="IZ47" s="422"/>
      <c r="JA47" s="422"/>
      <c r="JB47" s="422"/>
      <c r="JC47" s="422"/>
      <c r="JD47" s="422"/>
      <c r="JE47" s="422"/>
      <c r="JF47" s="422"/>
      <c r="JG47" s="422"/>
      <c r="JH47" s="422"/>
      <c r="JI47" s="422"/>
      <c r="JJ47" s="422"/>
      <c r="JK47" s="422"/>
      <c r="JL47" s="422"/>
      <c r="JM47" s="422"/>
      <c r="JN47" s="422"/>
      <c r="JO47" s="422"/>
      <c r="JP47" s="422"/>
      <c r="JQ47" s="422"/>
      <c r="JR47" s="422"/>
      <c r="JS47" s="422"/>
      <c r="JT47" s="422"/>
      <c r="JU47" s="422"/>
      <c r="JV47" s="422"/>
      <c r="JW47" s="422"/>
      <c r="JX47" s="422"/>
      <c r="JY47" s="422"/>
      <c r="JZ47" s="422"/>
      <c r="KA47" s="422"/>
      <c r="KB47" s="422"/>
      <c r="KC47" s="422"/>
      <c r="KD47" s="422"/>
      <c r="KE47" s="422"/>
      <c r="KF47" s="422"/>
      <c r="KG47" s="422"/>
      <c r="KH47" s="422"/>
      <c r="KI47" s="422"/>
      <c r="KJ47" s="422"/>
      <c r="KK47" s="422"/>
      <c r="KL47" s="422"/>
      <c r="KM47" s="422"/>
      <c r="KN47" s="422"/>
      <c r="KO47" s="422"/>
      <c r="KP47" s="422"/>
      <c r="KQ47" s="422"/>
      <c r="KR47" s="422"/>
      <c r="KS47" s="422"/>
      <c r="KT47" s="422"/>
      <c r="KU47" s="422"/>
      <c r="KV47" s="422"/>
      <c r="KW47" s="422"/>
      <c r="KX47" s="422"/>
      <c r="KY47" s="422"/>
      <c r="KZ47" s="422"/>
      <c r="LA47" s="422"/>
      <c r="LB47" s="422"/>
      <c r="LC47" s="422"/>
      <c r="LD47" s="422"/>
      <c r="LE47" s="422"/>
      <c r="LF47" s="422"/>
      <c r="LG47" s="422"/>
      <c r="LH47" s="422"/>
      <c r="LI47" s="422"/>
      <c r="LJ47" s="422"/>
      <c r="LK47" s="422"/>
      <c r="LL47" s="422"/>
      <c r="LM47" s="422"/>
      <c r="LN47" s="422"/>
      <c r="LO47" s="422"/>
      <c r="LP47" s="422"/>
      <c r="LQ47" s="422"/>
      <c r="LR47" s="422"/>
      <c r="LS47" s="422"/>
      <c r="LT47" s="422"/>
      <c r="LU47" s="422"/>
      <c r="LV47" s="422"/>
      <c r="LW47" s="422"/>
      <c r="LX47" s="422"/>
      <c r="LY47" s="422"/>
      <c r="LZ47" s="422"/>
      <c r="MA47" s="422"/>
      <c r="MB47" s="422"/>
      <c r="MC47" s="422"/>
      <c r="MD47" s="422"/>
      <c r="ME47" s="422"/>
      <c r="MF47" s="422"/>
      <c r="MG47" s="422"/>
      <c r="MH47" s="422"/>
      <c r="MI47" s="422"/>
      <c r="MJ47" s="422"/>
      <c r="MK47" s="422"/>
      <c r="ML47" s="422"/>
      <c r="MM47" s="422"/>
      <c r="MN47" s="422"/>
      <c r="MO47" s="422"/>
      <c r="MP47" s="422"/>
      <c r="MQ47" s="422"/>
      <c r="MR47" s="422"/>
      <c r="MS47" s="422"/>
      <c r="MT47" s="422"/>
      <c r="MU47" s="422"/>
      <c r="MV47" s="422"/>
      <c r="MW47" s="422"/>
      <c r="MX47" s="422"/>
      <c r="MY47" s="422"/>
      <c r="MZ47" s="422"/>
      <c r="NA47" s="422"/>
      <c r="NB47" s="422"/>
      <c r="NC47" s="422"/>
      <c r="ND47" s="422"/>
      <c r="NE47" s="422"/>
      <c r="NF47" s="422"/>
      <c r="NG47" s="422"/>
      <c r="NH47" s="422"/>
      <c r="NI47" s="422"/>
      <c r="NJ47" s="422"/>
      <c r="NK47" s="422"/>
      <c r="NL47" s="422"/>
      <c r="NM47" s="422"/>
      <c r="NN47" s="422"/>
      <c r="NO47" s="422"/>
      <c r="NP47" s="422"/>
      <c r="NQ47" s="422"/>
      <c r="NR47" s="422"/>
      <c r="NS47" s="422"/>
      <c r="NT47" s="422"/>
      <c r="NU47" s="422"/>
      <c r="NV47" s="422"/>
      <c r="NW47" s="422"/>
      <c r="NX47" s="422"/>
      <c r="NY47" s="422"/>
      <c r="NZ47" s="422"/>
      <c r="OA47" s="422"/>
      <c r="OB47" s="422"/>
      <c r="OC47" s="422"/>
      <c r="OD47" s="422"/>
      <c r="OE47" s="422"/>
      <c r="OF47" s="422"/>
      <c r="OG47" s="422"/>
      <c r="OH47" s="422"/>
      <c r="OI47" s="422"/>
      <c r="OJ47" s="422"/>
      <c r="OK47" s="422"/>
      <c r="OL47" s="422"/>
      <c r="OM47" s="422"/>
      <c r="ON47" s="422"/>
      <c r="OO47" s="422"/>
      <c r="OP47" s="422"/>
      <c r="OQ47" s="422"/>
      <c r="OR47" s="422"/>
      <c r="OS47" s="422"/>
      <c r="OT47" s="422"/>
      <c r="OU47" s="422"/>
      <c r="OV47" s="422"/>
      <c r="OW47" s="422"/>
      <c r="OX47" s="422"/>
      <c r="OY47" s="422"/>
      <c r="OZ47" s="422"/>
      <c r="PA47" s="422"/>
      <c r="PB47" s="422"/>
      <c r="PC47" s="422"/>
      <c r="PD47" s="422"/>
      <c r="PE47" s="422"/>
      <c r="PF47" s="422"/>
      <c r="PG47" s="422"/>
      <c r="PH47" s="422"/>
      <c r="PI47" s="422"/>
      <c r="PJ47" s="422"/>
      <c r="PK47" s="422"/>
      <c r="PL47" s="422"/>
    </row>
    <row r="48" spans="1:428" ht="29.25" customHeight="1" x14ac:dyDescent="0.25">
      <c r="A48" s="1205"/>
      <c r="B48" s="1205"/>
      <c r="C48" s="1205"/>
      <c r="D48" s="426"/>
      <c r="E48" s="426"/>
      <c r="F48" s="426"/>
      <c r="G48" s="426"/>
      <c r="H48" s="426"/>
      <c r="I48" s="426"/>
      <c r="J48" s="426"/>
      <c r="K48" s="426"/>
      <c r="L48" s="426"/>
      <c r="M48" s="426"/>
      <c r="N48" s="426"/>
      <c r="O48" s="426"/>
      <c r="P48" s="1206"/>
      <c r="Q48" s="1206"/>
      <c r="R48" s="1206"/>
      <c r="S48" s="422"/>
      <c r="T48" s="422"/>
      <c r="U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2"/>
      <c r="AS48" s="422"/>
      <c r="AT48" s="422"/>
      <c r="AU48" s="422"/>
      <c r="AV48" s="422"/>
      <c r="AW48" s="422"/>
      <c r="AX48" s="422"/>
      <c r="AY48" s="422"/>
      <c r="AZ48" s="422"/>
      <c r="BA48" s="422"/>
      <c r="BB48" s="422"/>
      <c r="BC48" s="422"/>
      <c r="BD48" s="422"/>
      <c r="BE48" s="422"/>
      <c r="BF48" s="422"/>
      <c r="BG48" s="422"/>
      <c r="BH48" s="422"/>
      <c r="BI48" s="422"/>
      <c r="BJ48" s="422"/>
      <c r="BK48" s="422"/>
      <c r="BL48" s="422"/>
      <c r="BM48" s="422"/>
      <c r="BN48" s="422"/>
      <c r="BO48" s="422"/>
      <c r="BP48" s="422"/>
      <c r="BQ48" s="422"/>
      <c r="BR48" s="422"/>
      <c r="BS48" s="422"/>
      <c r="BT48" s="422"/>
      <c r="BU48" s="422"/>
      <c r="BV48" s="422"/>
      <c r="BW48" s="422"/>
      <c r="BX48" s="422"/>
      <c r="BY48" s="422"/>
      <c r="BZ48" s="422"/>
      <c r="CA48" s="422"/>
      <c r="CB48" s="422"/>
      <c r="CC48" s="422"/>
      <c r="CD48" s="422"/>
      <c r="CE48" s="422"/>
      <c r="CF48" s="422"/>
      <c r="CG48" s="422"/>
      <c r="CH48" s="422"/>
      <c r="CI48" s="422"/>
      <c r="CJ48" s="422"/>
      <c r="CK48" s="422"/>
      <c r="CL48" s="422"/>
      <c r="CM48" s="422"/>
      <c r="CN48" s="422"/>
      <c r="CO48" s="422"/>
      <c r="CP48" s="422"/>
      <c r="CQ48" s="422"/>
      <c r="CR48" s="422"/>
      <c r="CS48" s="422"/>
      <c r="CT48" s="422"/>
      <c r="CU48" s="422"/>
      <c r="CV48" s="422"/>
      <c r="CW48" s="422"/>
      <c r="CX48" s="422"/>
      <c r="CY48" s="422"/>
      <c r="CZ48" s="422"/>
      <c r="DA48" s="422"/>
      <c r="DB48" s="422"/>
      <c r="DC48" s="422"/>
      <c r="DD48" s="422"/>
      <c r="DE48" s="422"/>
      <c r="DF48" s="422"/>
      <c r="DG48" s="422"/>
      <c r="DH48" s="422"/>
      <c r="DI48" s="422"/>
      <c r="DJ48" s="422"/>
      <c r="DK48" s="422"/>
      <c r="DL48" s="422"/>
      <c r="DM48" s="422"/>
      <c r="DN48" s="422"/>
      <c r="DO48" s="422"/>
      <c r="DP48" s="422"/>
      <c r="DQ48" s="422"/>
      <c r="DR48" s="422"/>
      <c r="DS48" s="422"/>
      <c r="DT48" s="422"/>
      <c r="DU48" s="422"/>
      <c r="DV48" s="422"/>
      <c r="DW48" s="422"/>
      <c r="DX48" s="422"/>
      <c r="DY48" s="422"/>
      <c r="DZ48" s="422"/>
      <c r="EA48" s="422"/>
      <c r="EB48" s="422"/>
      <c r="EC48" s="422"/>
      <c r="ED48" s="422"/>
      <c r="EE48" s="422"/>
      <c r="EF48" s="422"/>
      <c r="EG48" s="422"/>
      <c r="EH48" s="422"/>
      <c r="EI48" s="422"/>
      <c r="EJ48" s="422"/>
      <c r="EK48" s="422"/>
      <c r="EL48" s="422"/>
      <c r="EM48" s="422"/>
      <c r="EN48" s="422"/>
      <c r="EO48" s="422"/>
      <c r="EP48" s="422"/>
      <c r="EQ48" s="422"/>
      <c r="ER48" s="422"/>
      <c r="ES48" s="422"/>
      <c r="ET48" s="422"/>
      <c r="EU48" s="422"/>
      <c r="EV48" s="422"/>
      <c r="EW48" s="422"/>
      <c r="EX48" s="422"/>
      <c r="EY48" s="422"/>
      <c r="EZ48" s="422"/>
      <c r="FA48" s="422"/>
      <c r="FB48" s="422"/>
      <c r="FC48" s="422"/>
      <c r="FD48" s="422"/>
      <c r="FE48" s="422"/>
      <c r="FF48" s="422"/>
      <c r="FG48" s="422"/>
      <c r="FH48" s="422"/>
      <c r="FI48" s="422"/>
      <c r="FJ48" s="422"/>
      <c r="FK48" s="422"/>
      <c r="FL48" s="422"/>
      <c r="FM48" s="422"/>
      <c r="FN48" s="422"/>
      <c r="FO48" s="422"/>
      <c r="FP48" s="422"/>
      <c r="FQ48" s="422"/>
      <c r="FR48" s="422"/>
      <c r="FS48" s="422"/>
      <c r="FT48" s="422"/>
      <c r="FU48" s="422"/>
      <c r="FV48" s="422"/>
      <c r="FW48" s="422"/>
      <c r="FX48" s="422"/>
      <c r="FY48" s="422"/>
      <c r="FZ48" s="422"/>
      <c r="GA48" s="422"/>
      <c r="GB48" s="422"/>
      <c r="GC48" s="422"/>
      <c r="GD48" s="422"/>
      <c r="GE48" s="422"/>
      <c r="GF48" s="422"/>
      <c r="GG48" s="422"/>
      <c r="GH48" s="422"/>
      <c r="GI48" s="422"/>
      <c r="GJ48" s="422"/>
      <c r="GK48" s="422"/>
      <c r="GL48" s="422"/>
      <c r="GM48" s="422"/>
      <c r="GN48" s="422"/>
      <c r="GO48" s="422"/>
      <c r="GP48" s="422"/>
      <c r="GQ48" s="422"/>
      <c r="GR48" s="422"/>
      <c r="GS48" s="422"/>
      <c r="GT48" s="422"/>
      <c r="GU48" s="422"/>
      <c r="GV48" s="422"/>
      <c r="GW48" s="422"/>
      <c r="GX48" s="422"/>
      <c r="GY48" s="422"/>
      <c r="GZ48" s="422"/>
      <c r="HA48" s="422"/>
      <c r="HB48" s="422"/>
      <c r="HC48" s="422"/>
      <c r="HD48" s="422"/>
      <c r="HE48" s="422"/>
      <c r="HF48" s="422"/>
      <c r="HG48" s="422"/>
      <c r="HH48" s="422"/>
      <c r="HI48" s="422"/>
      <c r="HJ48" s="422"/>
      <c r="HK48" s="422"/>
      <c r="HL48" s="422"/>
      <c r="HM48" s="422"/>
      <c r="HN48" s="422"/>
      <c r="HO48" s="422"/>
      <c r="HP48" s="422"/>
      <c r="HQ48" s="422"/>
      <c r="HR48" s="422"/>
      <c r="HS48" s="422"/>
      <c r="HT48" s="422"/>
      <c r="HU48" s="422"/>
      <c r="HV48" s="422"/>
      <c r="HW48" s="422"/>
      <c r="HX48" s="422"/>
      <c r="HY48" s="422"/>
      <c r="HZ48" s="422"/>
      <c r="IA48" s="422"/>
      <c r="IB48" s="422"/>
      <c r="IC48" s="422"/>
      <c r="ID48" s="422"/>
      <c r="IE48" s="422"/>
      <c r="IF48" s="422"/>
      <c r="IG48" s="422"/>
      <c r="IH48" s="422"/>
      <c r="II48" s="422"/>
      <c r="IJ48" s="422"/>
      <c r="IK48" s="422"/>
      <c r="IL48" s="422"/>
      <c r="IM48" s="422"/>
      <c r="IN48" s="422"/>
      <c r="IO48" s="422"/>
      <c r="IP48" s="422"/>
      <c r="IQ48" s="422"/>
      <c r="IR48" s="422"/>
      <c r="IS48" s="422"/>
      <c r="IT48" s="422"/>
      <c r="IU48" s="422"/>
      <c r="IV48" s="422"/>
      <c r="IW48" s="422"/>
      <c r="IX48" s="422"/>
      <c r="IY48" s="422"/>
      <c r="IZ48" s="422"/>
      <c r="JA48" s="422"/>
      <c r="JB48" s="422"/>
      <c r="JC48" s="422"/>
      <c r="JD48" s="422"/>
      <c r="JE48" s="422"/>
      <c r="JF48" s="422"/>
      <c r="JG48" s="422"/>
      <c r="JH48" s="422"/>
      <c r="JI48" s="422"/>
      <c r="JJ48" s="422"/>
      <c r="JK48" s="422"/>
      <c r="JL48" s="422"/>
      <c r="JM48" s="422"/>
      <c r="JN48" s="422"/>
      <c r="JO48" s="422"/>
      <c r="JP48" s="422"/>
      <c r="JQ48" s="422"/>
      <c r="JR48" s="422"/>
      <c r="JS48" s="422"/>
      <c r="JT48" s="422"/>
      <c r="JU48" s="422"/>
      <c r="JV48" s="422"/>
      <c r="JW48" s="422"/>
      <c r="JX48" s="422"/>
      <c r="JY48" s="422"/>
      <c r="JZ48" s="422"/>
      <c r="KA48" s="422"/>
      <c r="KB48" s="422"/>
      <c r="KC48" s="422"/>
      <c r="KD48" s="422"/>
      <c r="KE48" s="422"/>
      <c r="KF48" s="422"/>
      <c r="KG48" s="422"/>
      <c r="KH48" s="422"/>
      <c r="KI48" s="422"/>
      <c r="KJ48" s="422"/>
      <c r="KK48" s="422"/>
      <c r="KL48" s="422"/>
      <c r="KM48" s="422"/>
      <c r="KN48" s="422"/>
      <c r="KO48" s="422"/>
      <c r="KP48" s="422"/>
      <c r="KQ48" s="422"/>
      <c r="KR48" s="422"/>
      <c r="KS48" s="422"/>
      <c r="KT48" s="422"/>
      <c r="KU48" s="422"/>
      <c r="KV48" s="422"/>
      <c r="KW48" s="422"/>
      <c r="KX48" s="422"/>
      <c r="KY48" s="422"/>
      <c r="KZ48" s="422"/>
      <c r="LA48" s="422"/>
      <c r="LB48" s="422"/>
      <c r="LC48" s="422"/>
      <c r="LD48" s="422"/>
      <c r="LE48" s="422"/>
      <c r="LF48" s="422"/>
      <c r="LG48" s="422"/>
      <c r="LH48" s="422"/>
      <c r="LI48" s="422"/>
      <c r="LJ48" s="422"/>
      <c r="LK48" s="422"/>
      <c r="LL48" s="422"/>
      <c r="LM48" s="422"/>
      <c r="LN48" s="422"/>
      <c r="LO48" s="422"/>
      <c r="LP48" s="422"/>
      <c r="LQ48" s="422"/>
      <c r="LR48" s="422"/>
      <c r="LS48" s="422"/>
      <c r="LT48" s="422"/>
      <c r="LU48" s="422"/>
      <c r="LV48" s="422"/>
      <c r="LW48" s="422"/>
      <c r="LX48" s="422"/>
      <c r="LY48" s="422"/>
      <c r="LZ48" s="422"/>
      <c r="MA48" s="422"/>
      <c r="MB48" s="422"/>
      <c r="MC48" s="422"/>
      <c r="MD48" s="422"/>
      <c r="ME48" s="422"/>
      <c r="MF48" s="422"/>
      <c r="MG48" s="422"/>
      <c r="MH48" s="422"/>
      <c r="MI48" s="422"/>
      <c r="MJ48" s="422"/>
      <c r="MK48" s="422"/>
      <c r="ML48" s="422"/>
      <c r="MM48" s="422"/>
      <c r="MN48" s="422"/>
      <c r="MO48" s="422"/>
      <c r="MP48" s="422"/>
      <c r="MQ48" s="422"/>
      <c r="MR48" s="422"/>
      <c r="MS48" s="422"/>
      <c r="MT48" s="422"/>
      <c r="MU48" s="422"/>
      <c r="MV48" s="422"/>
      <c r="MW48" s="422"/>
      <c r="MX48" s="422"/>
      <c r="MY48" s="422"/>
      <c r="MZ48" s="422"/>
      <c r="NA48" s="422"/>
      <c r="NB48" s="422"/>
      <c r="NC48" s="422"/>
      <c r="ND48" s="422"/>
      <c r="NE48" s="422"/>
      <c r="NF48" s="422"/>
      <c r="NG48" s="422"/>
      <c r="NH48" s="422"/>
      <c r="NI48" s="422"/>
      <c r="NJ48" s="422"/>
      <c r="NK48" s="422"/>
      <c r="NL48" s="422"/>
      <c r="NM48" s="422"/>
      <c r="NN48" s="422"/>
      <c r="NO48" s="422"/>
      <c r="NP48" s="422"/>
      <c r="NQ48" s="422"/>
      <c r="NR48" s="422"/>
      <c r="NS48" s="422"/>
      <c r="NT48" s="422"/>
      <c r="NU48" s="422"/>
      <c r="NV48" s="422"/>
      <c r="NW48" s="422"/>
      <c r="NX48" s="422"/>
      <c r="NY48" s="422"/>
      <c r="NZ48" s="422"/>
      <c r="OA48" s="422"/>
      <c r="OB48" s="422"/>
      <c r="OC48" s="422"/>
      <c r="OD48" s="422"/>
      <c r="OE48" s="422"/>
      <c r="OF48" s="422"/>
      <c r="OG48" s="422"/>
      <c r="OH48" s="422"/>
      <c r="OI48" s="422"/>
      <c r="OJ48" s="422"/>
      <c r="OK48" s="422"/>
      <c r="OL48" s="422"/>
      <c r="OM48" s="422"/>
      <c r="ON48" s="422"/>
      <c r="OO48" s="422"/>
      <c r="OP48" s="422"/>
      <c r="OQ48" s="422"/>
      <c r="OR48" s="422"/>
      <c r="OS48" s="422"/>
      <c r="OT48" s="422"/>
      <c r="OU48" s="422"/>
      <c r="OV48" s="422"/>
      <c r="OW48" s="422"/>
      <c r="OX48" s="422"/>
      <c r="OY48" s="422"/>
      <c r="OZ48" s="422"/>
      <c r="PA48" s="422"/>
      <c r="PB48" s="422"/>
      <c r="PC48" s="422"/>
      <c r="PD48" s="422"/>
      <c r="PE48" s="422"/>
      <c r="PF48" s="422"/>
      <c r="PG48" s="422"/>
      <c r="PH48" s="422"/>
      <c r="PI48" s="422"/>
      <c r="PJ48" s="422"/>
      <c r="PK48" s="422"/>
      <c r="PL48" s="422"/>
    </row>
    <row r="49" spans="1:428" ht="29.25" customHeight="1" x14ac:dyDescent="0.25">
      <c r="A49" s="2040"/>
      <c r="B49" s="2040"/>
      <c r="C49" s="2040"/>
      <c r="D49" s="426"/>
      <c r="E49" s="426"/>
      <c r="F49" s="426"/>
      <c r="G49" s="426"/>
      <c r="H49" s="426"/>
      <c r="I49" s="426"/>
      <c r="J49" s="426"/>
      <c r="K49" s="426"/>
      <c r="L49" s="426"/>
      <c r="M49" s="426"/>
      <c r="N49" s="426"/>
      <c r="O49" s="426"/>
      <c r="P49" s="2041"/>
      <c r="Q49" s="2041"/>
      <c r="R49" s="2041"/>
      <c r="S49" s="422"/>
      <c r="T49" s="422"/>
      <c r="U49" s="422"/>
      <c r="AG49" s="422"/>
      <c r="AH49" s="422"/>
      <c r="AI49" s="422"/>
      <c r="AJ49" s="422"/>
      <c r="AK49" s="422"/>
      <c r="AL49" s="422"/>
      <c r="AM49" s="422"/>
      <c r="AN49" s="422"/>
      <c r="AO49" s="422"/>
      <c r="AP49" s="422"/>
      <c r="AQ49" s="422"/>
      <c r="AR49" s="422"/>
      <c r="AS49" s="422"/>
      <c r="AT49" s="422"/>
      <c r="AU49" s="422"/>
      <c r="AV49" s="422"/>
      <c r="AW49" s="422"/>
      <c r="AX49" s="422"/>
      <c r="AY49" s="422"/>
      <c r="AZ49" s="422"/>
      <c r="BA49" s="422"/>
      <c r="BB49" s="422"/>
      <c r="BC49" s="422"/>
      <c r="BD49" s="422"/>
      <c r="BE49" s="422"/>
      <c r="BF49" s="422"/>
      <c r="BG49" s="422"/>
      <c r="BH49" s="422"/>
      <c r="BI49" s="422"/>
      <c r="BJ49" s="422"/>
      <c r="BK49" s="422"/>
      <c r="BL49" s="422"/>
      <c r="BM49" s="422"/>
      <c r="BN49" s="422"/>
      <c r="BO49" s="422"/>
      <c r="BP49" s="422"/>
      <c r="BQ49" s="422"/>
      <c r="BR49" s="422"/>
      <c r="BS49" s="422"/>
      <c r="BT49" s="422"/>
      <c r="BU49" s="422"/>
      <c r="BV49" s="422"/>
      <c r="BW49" s="422"/>
      <c r="BX49" s="422"/>
      <c r="BY49" s="422"/>
      <c r="BZ49" s="422"/>
      <c r="CA49" s="422"/>
      <c r="CB49" s="422"/>
      <c r="CC49" s="422"/>
      <c r="CD49" s="422"/>
      <c r="CE49" s="422"/>
      <c r="CF49" s="422"/>
      <c r="CG49" s="422"/>
      <c r="CH49" s="422"/>
      <c r="CI49" s="422"/>
      <c r="CJ49" s="422"/>
      <c r="CK49" s="422"/>
      <c r="CL49" s="422"/>
      <c r="CM49" s="422"/>
      <c r="CN49" s="422"/>
      <c r="CO49" s="422"/>
      <c r="CP49" s="422"/>
      <c r="CQ49" s="422"/>
      <c r="CR49" s="422"/>
      <c r="CS49" s="422"/>
      <c r="CT49" s="422"/>
      <c r="CU49" s="422"/>
      <c r="CV49" s="422"/>
      <c r="CW49" s="422"/>
      <c r="CX49" s="422"/>
      <c r="CY49" s="422"/>
      <c r="CZ49" s="422"/>
      <c r="DA49" s="422"/>
      <c r="DB49" s="422"/>
      <c r="DC49" s="422"/>
      <c r="DD49" s="422"/>
      <c r="DE49" s="422"/>
      <c r="DF49" s="422"/>
      <c r="DG49" s="422"/>
      <c r="DH49" s="422"/>
      <c r="DI49" s="422"/>
      <c r="DJ49" s="422"/>
      <c r="DK49" s="422"/>
      <c r="DL49" s="422"/>
      <c r="DM49" s="422"/>
      <c r="DN49" s="422"/>
      <c r="DO49" s="422"/>
      <c r="DP49" s="422"/>
      <c r="DQ49" s="422"/>
      <c r="DR49" s="422"/>
      <c r="DS49" s="422"/>
      <c r="DT49" s="422"/>
      <c r="DU49" s="422"/>
      <c r="DV49" s="422"/>
      <c r="DW49" s="422"/>
      <c r="DX49" s="422"/>
      <c r="DY49" s="422"/>
      <c r="DZ49" s="422"/>
      <c r="EA49" s="422"/>
      <c r="EB49" s="422"/>
      <c r="EC49" s="422"/>
      <c r="ED49" s="422"/>
      <c r="EE49" s="422"/>
      <c r="EF49" s="422"/>
      <c r="EG49" s="422"/>
      <c r="EH49" s="422"/>
      <c r="EI49" s="422"/>
      <c r="EJ49" s="422"/>
      <c r="EK49" s="422"/>
      <c r="EL49" s="422"/>
      <c r="EM49" s="422"/>
      <c r="EN49" s="422"/>
      <c r="EO49" s="422"/>
      <c r="EP49" s="422"/>
      <c r="EQ49" s="422"/>
      <c r="ER49" s="422"/>
      <c r="ES49" s="422"/>
      <c r="ET49" s="422"/>
      <c r="EU49" s="422"/>
      <c r="EV49" s="422"/>
      <c r="EW49" s="422"/>
      <c r="EX49" s="422"/>
      <c r="EY49" s="422"/>
      <c r="EZ49" s="422"/>
      <c r="FA49" s="422"/>
      <c r="FB49" s="422"/>
      <c r="FC49" s="422"/>
      <c r="FD49" s="422"/>
      <c r="FE49" s="422"/>
      <c r="FF49" s="422"/>
      <c r="FG49" s="422"/>
      <c r="FH49" s="422"/>
      <c r="FI49" s="422"/>
      <c r="FJ49" s="422"/>
      <c r="FK49" s="422"/>
      <c r="FL49" s="422"/>
      <c r="FM49" s="422"/>
      <c r="FN49" s="422"/>
      <c r="FO49" s="422"/>
      <c r="FP49" s="422"/>
      <c r="FQ49" s="422"/>
      <c r="FR49" s="422"/>
      <c r="FS49" s="422"/>
      <c r="FT49" s="422"/>
      <c r="FU49" s="422"/>
      <c r="FV49" s="422"/>
      <c r="FW49" s="422"/>
      <c r="FX49" s="422"/>
      <c r="FY49" s="422"/>
      <c r="FZ49" s="422"/>
      <c r="GA49" s="422"/>
      <c r="GB49" s="422"/>
      <c r="GC49" s="422"/>
      <c r="GD49" s="422"/>
      <c r="GE49" s="422"/>
      <c r="GF49" s="422"/>
      <c r="GG49" s="422"/>
      <c r="GH49" s="422"/>
      <c r="GI49" s="422"/>
      <c r="GJ49" s="422"/>
      <c r="GK49" s="422"/>
      <c r="GL49" s="422"/>
      <c r="GM49" s="422"/>
      <c r="GN49" s="422"/>
      <c r="GO49" s="422"/>
      <c r="GP49" s="422"/>
      <c r="GQ49" s="422"/>
      <c r="GR49" s="422"/>
      <c r="GS49" s="422"/>
      <c r="GT49" s="422"/>
      <c r="GU49" s="422"/>
      <c r="GV49" s="422"/>
      <c r="GW49" s="422"/>
      <c r="GX49" s="422"/>
      <c r="GY49" s="422"/>
      <c r="GZ49" s="422"/>
      <c r="HA49" s="422"/>
      <c r="HB49" s="422"/>
      <c r="HC49" s="422"/>
      <c r="HD49" s="422"/>
      <c r="HE49" s="422"/>
      <c r="HF49" s="422"/>
      <c r="HG49" s="422"/>
      <c r="HH49" s="422"/>
      <c r="HI49" s="422"/>
      <c r="HJ49" s="422"/>
      <c r="HK49" s="422"/>
      <c r="HL49" s="422"/>
      <c r="HM49" s="422"/>
      <c r="HN49" s="422"/>
      <c r="HO49" s="422"/>
      <c r="HP49" s="422"/>
      <c r="HQ49" s="422"/>
      <c r="HR49" s="422"/>
      <c r="HS49" s="422"/>
      <c r="HT49" s="422"/>
      <c r="HU49" s="422"/>
      <c r="HV49" s="422"/>
      <c r="HW49" s="422"/>
      <c r="HX49" s="422"/>
      <c r="HY49" s="422"/>
      <c r="HZ49" s="422"/>
      <c r="IA49" s="422"/>
      <c r="IB49" s="422"/>
      <c r="IC49" s="422"/>
      <c r="ID49" s="422"/>
      <c r="IE49" s="422"/>
      <c r="IF49" s="422"/>
      <c r="IG49" s="422"/>
      <c r="IH49" s="422"/>
      <c r="II49" s="422"/>
      <c r="IJ49" s="422"/>
      <c r="IK49" s="422"/>
      <c r="IL49" s="422"/>
      <c r="IM49" s="422"/>
      <c r="IN49" s="422"/>
      <c r="IO49" s="422"/>
      <c r="IP49" s="422"/>
      <c r="IQ49" s="422"/>
      <c r="IR49" s="422"/>
      <c r="IS49" s="422"/>
      <c r="IT49" s="422"/>
      <c r="IU49" s="422"/>
      <c r="IV49" s="422"/>
      <c r="IW49" s="422"/>
      <c r="IX49" s="422"/>
      <c r="IY49" s="422"/>
      <c r="IZ49" s="422"/>
      <c r="JA49" s="422"/>
      <c r="JB49" s="422"/>
      <c r="JC49" s="422"/>
      <c r="JD49" s="422"/>
      <c r="JE49" s="422"/>
      <c r="JF49" s="422"/>
      <c r="JG49" s="422"/>
      <c r="JH49" s="422"/>
      <c r="JI49" s="422"/>
      <c r="JJ49" s="422"/>
      <c r="JK49" s="422"/>
      <c r="JL49" s="422"/>
      <c r="JM49" s="422"/>
      <c r="JN49" s="422"/>
      <c r="JO49" s="422"/>
      <c r="JP49" s="422"/>
      <c r="JQ49" s="422"/>
      <c r="JR49" s="422"/>
      <c r="JS49" s="422"/>
      <c r="JT49" s="422"/>
      <c r="JU49" s="422"/>
      <c r="JV49" s="422"/>
      <c r="JW49" s="422"/>
      <c r="JX49" s="422"/>
      <c r="JY49" s="422"/>
      <c r="JZ49" s="422"/>
      <c r="KA49" s="422"/>
      <c r="KB49" s="422"/>
      <c r="KC49" s="422"/>
      <c r="KD49" s="422"/>
      <c r="KE49" s="422"/>
      <c r="KF49" s="422"/>
      <c r="KG49" s="422"/>
      <c r="KH49" s="422"/>
      <c r="KI49" s="422"/>
      <c r="KJ49" s="422"/>
      <c r="KK49" s="422"/>
      <c r="KL49" s="422"/>
      <c r="KM49" s="422"/>
      <c r="KN49" s="422"/>
      <c r="KO49" s="422"/>
      <c r="KP49" s="422"/>
      <c r="KQ49" s="422"/>
      <c r="KR49" s="422"/>
      <c r="KS49" s="422"/>
      <c r="KT49" s="422"/>
      <c r="KU49" s="422"/>
      <c r="KV49" s="422"/>
      <c r="KW49" s="422"/>
      <c r="KX49" s="422"/>
      <c r="KY49" s="422"/>
      <c r="KZ49" s="422"/>
      <c r="LA49" s="422"/>
      <c r="LB49" s="422"/>
      <c r="LC49" s="422"/>
      <c r="LD49" s="422"/>
      <c r="LE49" s="422"/>
      <c r="LF49" s="422"/>
      <c r="LG49" s="422"/>
      <c r="LH49" s="422"/>
      <c r="LI49" s="422"/>
      <c r="LJ49" s="422"/>
      <c r="LK49" s="422"/>
      <c r="LL49" s="422"/>
      <c r="LM49" s="422"/>
      <c r="LN49" s="422"/>
      <c r="LO49" s="422"/>
      <c r="LP49" s="422"/>
      <c r="LQ49" s="422"/>
      <c r="LR49" s="422"/>
      <c r="LS49" s="422"/>
      <c r="LT49" s="422"/>
      <c r="LU49" s="422"/>
      <c r="LV49" s="422"/>
      <c r="LW49" s="422"/>
      <c r="LX49" s="422"/>
      <c r="LY49" s="422"/>
      <c r="LZ49" s="422"/>
      <c r="MA49" s="422"/>
      <c r="MB49" s="422"/>
      <c r="MC49" s="422"/>
      <c r="MD49" s="422"/>
      <c r="ME49" s="422"/>
      <c r="MF49" s="422"/>
      <c r="MG49" s="422"/>
      <c r="MH49" s="422"/>
      <c r="MI49" s="422"/>
      <c r="MJ49" s="422"/>
      <c r="MK49" s="422"/>
      <c r="ML49" s="422"/>
      <c r="MM49" s="422"/>
      <c r="MN49" s="422"/>
      <c r="MO49" s="422"/>
      <c r="MP49" s="422"/>
      <c r="MQ49" s="422"/>
      <c r="MR49" s="422"/>
      <c r="MS49" s="422"/>
      <c r="MT49" s="422"/>
      <c r="MU49" s="422"/>
      <c r="MV49" s="422"/>
      <c r="MW49" s="422"/>
      <c r="MX49" s="422"/>
      <c r="MY49" s="422"/>
      <c r="MZ49" s="422"/>
      <c r="NA49" s="422"/>
      <c r="NB49" s="422"/>
      <c r="NC49" s="422"/>
      <c r="ND49" s="422"/>
      <c r="NE49" s="422"/>
      <c r="NF49" s="422"/>
      <c r="NG49" s="422"/>
      <c r="NH49" s="422"/>
      <c r="NI49" s="422"/>
      <c r="NJ49" s="422"/>
      <c r="NK49" s="422"/>
      <c r="NL49" s="422"/>
      <c r="NM49" s="422"/>
      <c r="NN49" s="422"/>
      <c r="NO49" s="422"/>
      <c r="NP49" s="422"/>
      <c r="NQ49" s="422"/>
      <c r="NR49" s="422"/>
      <c r="NS49" s="422"/>
      <c r="NT49" s="422"/>
      <c r="NU49" s="422"/>
      <c r="NV49" s="422"/>
      <c r="NW49" s="422"/>
      <c r="NX49" s="422"/>
      <c r="NY49" s="422"/>
      <c r="NZ49" s="422"/>
      <c r="OA49" s="422"/>
      <c r="OB49" s="422"/>
      <c r="OC49" s="422"/>
      <c r="OD49" s="422"/>
      <c r="OE49" s="422"/>
      <c r="OF49" s="422"/>
      <c r="OG49" s="422"/>
      <c r="OH49" s="422"/>
      <c r="OI49" s="422"/>
      <c r="OJ49" s="422"/>
      <c r="OK49" s="422"/>
      <c r="OL49" s="422"/>
      <c r="OM49" s="422"/>
      <c r="ON49" s="422"/>
      <c r="OO49" s="422"/>
      <c r="OP49" s="422"/>
      <c r="OQ49" s="422"/>
      <c r="OR49" s="422"/>
      <c r="OS49" s="422"/>
      <c r="OT49" s="422"/>
      <c r="OU49" s="422"/>
      <c r="OV49" s="422"/>
      <c r="OW49" s="422"/>
      <c r="OX49" s="422"/>
      <c r="OY49" s="422"/>
      <c r="OZ49" s="422"/>
      <c r="PA49" s="422"/>
      <c r="PB49" s="422"/>
      <c r="PC49" s="422"/>
      <c r="PD49" s="422"/>
      <c r="PE49" s="422"/>
      <c r="PF49" s="422"/>
      <c r="PG49" s="422"/>
      <c r="PH49" s="422"/>
      <c r="PI49" s="422"/>
      <c r="PJ49" s="422"/>
      <c r="PK49" s="422"/>
      <c r="PL49" s="422"/>
    </row>
    <row r="50" spans="1:428" ht="29.25" customHeight="1" x14ac:dyDescent="0.25">
      <c r="A50" s="2040"/>
      <c r="B50" s="2040"/>
      <c r="C50" s="2040"/>
      <c r="D50" s="426"/>
      <c r="E50" s="426"/>
      <c r="F50" s="426"/>
      <c r="G50" s="426"/>
      <c r="H50" s="426"/>
      <c r="I50" s="426"/>
      <c r="J50" s="426"/>
      <c r="K50" s="426"/>
      <c r="L50" s="426"/>
      <c r="M50" s="426"/>
      <c r="N50" s="426"/>
      <c r="O50" s="426"/>
      <c r="P50" s="2041"/>
      <c r="Q50" s="2041"/>
      <c r="R50" s="2041"/>
      <c r="S50" s="422"/>
      <c r="T50" s="422"/>
      <c r="U50" s="422"/>
      <c r="AG50" s="422"/>
      <c r="AH50" s="422"/>
      <c r="AI50" s="422"/>
      <c r="AJ50" s="422"/>
      <c r="AK50" s="422"/>
      <c r="AL50" s="422"/>
      <c r="AM50" s="422"/>
      <c r="AN50" s="422"/>
      <c r="AO50" s="422"/>
      <c r="AP50" s="422"/>
      <c r="AQ50" s="422"/>
      <c r="AR50" s="422"/>
      <c r="AS50" s="422"/>
      <c r="AT50" s="422"/>
      <c r="AU50" s="422"/>
      <c r="AV50" s="422"/>
      <c r="AW50" s="422"/>
      <c r="AX50" s="422"/>
      <c r="AY50" s="422"/>
      <c r="AZ50" s="422"/>
      <c r="BA50" s="422"/>
      <c r="BB50" s="422"/>
      <c r="BC50" s="422"/>
      <c r="BD50" s="422"/>
      <c r="BE50" s="422"/>
      <c r="BF50" s="422"/>
      <c r="BG50" s="422"/>
      <c r="BH50" s="422"/>
      <c r="BI50" s="422"/>
      <c r="BJ50" s="422"/>
      <c r="BK50" s="422"/>
      <c r="BL50" s="422"/>
      <c r="BM50" s="422"/>
      <c r="BN50" s="422"/>
      <c r="BO50" s="422"/>
      <c r="BP50" s="422"/>
      <c r="BQ50" s="422"/>
      <c r="BR50" s="422"/>
      <c r="BS50" s="422"/>
      <c r="BT50" s="422"/>
      <c r="BU50" s="422"/>
      <c r="BV50" s="422"/>
      <c r="BW50" s="422"/>
      <c r="BX50" s="422"/>
      <c r="BY50" s="422"/>
      <c r="BZ50" s="422"/>
      <c r="CA50" s="422"/>
      <c r="CB50" s="422"/>
      <c r="CC50" s="422"/>
      <c r="CD50" s="422"/>
      <c r="CE50" s="422"/>
      <c r="CF50" s="422"/>
      <c r="CG50" s="422"/>
      <c r="CH50" s="422"/>
      <c r="CI50" s="422"/>
      <c r="CJ50" s="422"/>
      <c r="CK50" s="422"/>
      <c r="CL50" s="422"/>
      <c r="CM50" s="422"/>
      <c r="CN50" s="422"/>
      <c r="CO50" s="422"/>
      <c r="CP50" s="422"/>
      <c r="CQ50" s="422"/>
      <c r="CR50" s="422"/>
      <c r="CS50" s="422"/>
      <c r="CT50" s="422"/>
      <c r="CU50" s="422"/>
      <c r="CV50" s="422"/>
      <c r="CW50" s="422"/>
      <c r="CX50" s="422"/>
      <c r="CY50" s="422"/>
      <c r="CZ50" s="422"/>
      <c r="DA50" s="422"/>
      <c r="DB50" s="422"/>
      <c r="DC50" s="422"/>
      <c r="DD50" s="422"/>
      <c r="DE50" s="422"/>
      <c r="DF50" s="422"/>
      <c r="DG50" s="422"/>
      <c r="DH50" s="422"/>
      <c r="DI50" s="422"/>
      <c r="DJ50" s="422"/>
      <c r="DK50" s="422"/>
      <c r="DL50" s="422"/>
      <c r="DM50" s="422"/>
      <c r="DN50" s="422"/>
      <c r="DO50" s="422"/>
      <c r="DP50" s="422"/>
      <c r="DQ50" s="422"/>
      <c r="DR50" s="422"/>
      <c r="DS50" s="422"/>
      <c r="DT50" s="422"/>
      <c r="DU50" s="422"/>
      <c r="DV50" s="422"/>
      <c r="DW50" s="422"/>
      <c r="DX50" s="422"/>
      <c r="DY50" s="422"/>
      <c r="DZ50" s="422"/>
      <c r="EA50" s="422"/>
      <c r="EB50" s="422"/>
      <c r="EC50" s="422"/>
      <c r="ED50" s="422"/>
      <c r="EE50" s="422"/>
      <c r="EF50" s="422"/>
      <c r="EG50" s="422"/>
      <c r="EH50" s="422"/>
      <c r="EI50" s="422"/>
      <c r="EJ50" s="422"/>
      <c r="EK50" s="422"/>
      <c r="EL50" s="422"/>
      <c r="EM50" s="422"/>
      <c r="EN50" s="422"/>
      <c r="EO50" s="422"/>
      <c r="EP50" s="422"/>
      <c r="EQ50" s="422"/>
      <c r="ER50" s="422"/>
      <c r="ES50" s="422"/>
      <c r="ET50" s="422"/>
      <c r="EU50" s="422"/>
      <c r="EV50" s="422"/>
      <c r="EW50" s="422"/>
      <c r="EX50" s="422"/>
      <c r="EY50" s="422"/>
      <c r="EZ50" s="422"/>
      <c r="FA50" s="422"/>
      <c r="FB50" s="422"/>
      <c r="FC50" s="422"/>
      <c r="FD50" s="422"/>
      <c r="FE50" s="422"/>
      <c r="FF50" s="422"/>
      <c r="FG50" s="422"/>
      <c r="FH50" s="422"/>
      <c r="FI50" s="422"/>
      <c r="FJ50" s="422"/>
      <c r="FK50" s="422"/>
      <c r="FL50" s="422"/>
      <c r="FM50" s="422"/>
      <c r="FN50" s="422"/>
      <c r="FO50" s="422"/>
      <c r="FP50" s="422"/>
      <c r="FQ50" s="422"/>
      <c r="FR50" s="422"/>
      <c r="FS50" s="422"/>
      <c r="FT50" s="422"/>
      <c r="FU50" s="422"/>
      <c r="FV50" s="422"/>
      <c r="FW50" s="422"/>
      <c r="FX50" s="422"/>
      <c r="FY50" s="422"/>
      <c r="FZ50" s="422"/>
      <c r="GA50" s="422"/>
      <c r="GB50" s="422"/>
      <c r="GC50" s="422"/>
      <c r="GD50" s="422"/>
      <c r="GE50" s="422"/>
      <c r="GF50" s="422"/>
      <c r="GG50" s="422"/>
      <c r="GH50" s="422"/>
      <c r="GI50" s="422"/>
      <c r="GJ50" s="422"/>
      <c r="GK50" s="422"/>
      <c r="GL50" s="422"/>
      <c r="GM50" s="422"/>
      <c r="GN50" s="422"/>
      <c r="GO50" s="422"/>
      <c r="GP50" s="422"/>
      <c r="GQ50" s="422"/>
      <c r="GR50" s="422"/>
      <c r="GS50" s="422"/>
      <c r="GT50" s="422"/>
      <c r="GU50" s="422"/>
      <c r="GV50" s="422"/>
      <c r="GW50" s="422"/>
      <c r="GX50" s="422"/>
      <c r="GY50" s="422"/>
      <c r="GZ50" s="422"/>
      <c r="HA50" s="422"/>
      <c r="HB50" s="422"/>
      <c r="HC50" s="422"/>
      <c r="HD50" s="422"/>
      <c r="HE50" s="422"/>
      <c r="HF50" s="422"/>
      <c r="HG50" s="422"/>
      <c r="HH50" s="422"/>
      <c r="HI50" s="422"/>
      <c r="HJ50" s="422"/>
      <c r="HK50" s="422"/>
      <c r="HL50" s="422"/>
      <c r="HM50" s="422"/>
      <c r="HN50" s="422"/>
      <c r="HO50" s="422"/>
      <c r="HP50" s="422"/>
      <c r="HQ50" s="422"/>
      <c r="HR50" s="422"/>
      <c r="HS50" s="422"/>
      <c r="HT50" s="422"/>
      <c r="HU50" s="422"/>
      <c r="HV50" s="422"/>
      <c r="HW50" s="422"/>
      <c r="HX50" s="422"/>
      <c r="HY50" s="422"/>
      <c r="HZ50" s="422"/>
      <c r="IA50" s="422"/>
      <c r="IB50" s="422"/>
      <c r="IC50" s="422"/>
      <c r="ID50" s="422"/>
      <c r="IE50" s="422"/>
      <c r="IF50" s="422"/>
      <c r="IG50" s="422"/>
      <c r="IH50" s="422"/>
      <c r="II50" s="422"/>
      <c r="IJ50" s="422"/>
      <c r="IK50" s="422"/>
      <c r="IL50" s="422"/>
      <c r="IM50" s="422"/>
      <c r="IN50" s="422"/>
      <c r="IO50" s="422"/>
      <c r="IP50" s="422"/>
      <c r="IQ50" s="422"/>
      <c r="IR50" s="422"/>
      <c r="IS50" s="422"/>
      <c r="IT50" s="422"/>
      <c r="IU50" s="422"/>
      <c r="IV50" s="422"/>
      <c r="IW50" s="422"/>
      <c r="IX50" s="422"/>
      <c r="IY50" s="422"/>
      <c r="IZ50" s="422"/>
      <c r="JA50" s="422"/>
      <c r="JB50" s="422"/>
      <c r="JC50" s="422"/>
      <c r="JD50" s="422"/>
      <c r="JE50" s="422"/>
      <c r="JF50" s="422"/>
      <c r="JG50" s="422"/>
      <c r="JH50" s="422"/>
      <c r="JI50" s="422"/>
      <c r="JJ50" s="422"/>
      <c r="JK50" s="422"/>
      <c r="JL50" s="422"/>
      <c r="JM50" s="422"/>
      <c r="JN50" s="422"/>
      <c r="JO50" s="422"/>
      <c r="JP50" s="422"/>
      <c r="JQ50" s="422"/>
      <c r="JR50" s="422"/>
      <c r="JS50" s="422"/>
      <c r="JT50" s="422"/>
      <c r="JU50" s="422"/>
      <c r="JV50" s="422"/>
      <c r="JW50" s="422"/>
      <c r="JX50" s="422"/>
      <c r="JY50" s="422"/>
      <c r="JZ50" s="422"/>
      <c r="KA50" s="422"/>
      <c r="KB50" s="422"/>
      <c r="KC50" s="422"/>
      <c r="KD50" s="422"/>
      <c r="KE50" s="422"/>
      <c r="KF50" s="422"/>
      <c r="KG50" s="422"/>
      <c r="KH50" s="422"/>
      <c r="KI50" s="422"/>
      <c r="KJ50" s="422"/>
      <c r="KK50" s="422"/>
      <c r="KL50" s="422"/>
      <c r="KM50" s="422"/>
      <c r="KN50" s="422"/>
      <c r="KO50" s="422"/>
      <c r="KP50" s="422"/>
      <c r="KQ50" s="422"/>
      <c r="KR50" s="422"/>
      <c r="KS50" s="422"/>
      <c r="KT50" s="422"/>
      <c r="KU50" s="422"/>
      <c r="KV50" s="422"/>
      <c r="KW50" s="422"/>
      <c r="KX50" s="422"/>
      <c r="KY50" s="422"/>
      <c r="KZ50" s="422"/>
      <c r="LA50" s="422"/>
      <c r="LB50" s="422"/>
      <c r="LC50" s="422"/>
      <c r="LD50" s="422"/>
      <c r="LE50" s="422"/>
      <c r="LF50" s="422"/>
      <c r="LG50" s="422"/>
      <c r="LH50" s="422"/>
      <c r="LI50" s="422"/>
      <c r="LJ50" s="422"/>
      <c r="LK50" s="422"/>
      <c r="LL50" s="422"/>
      <c r="LM50" s="422"/>
      <c r="LN50" s="422"/>
      <c r="LO50" s="422"/>
      <c r="LP50" s="422"/>
      <c r="LQ50" s="422"/>
      <c r="LR50" s="422"/>
      <c r="LS50" s="422"/>
      <c r="LT50" s="422"/>
      <c r="LU50" s="422"/>
      <c r="LV50" s="422"/>
      <c r="LW50" s="422"/>
      <c r="LX50" s="422"/>
      <c r="LY50" s="422"/>
      <c r="LZ50" s="422"/>
      <c r="MA50" s="422"/>
      <c r="MB50" s="422"/>
      <c r="MC50" s="422"/>
      <c r="MD50" s="422"/>
      <c r="ME50" s="422"/>
      <c r="MF50" s="422"/>
      <c r="MG50" s="422"/>
      <c r="MH50" s="422"/>
      <c r="MI50" s="422"/>
      <c r="MJ50" s="422"/>
      <c r="MK50" s="422"/>
      <c r="ML50" s="422"/>
      <c r="MM50" s="422"/>
      <c r="MN50" s="422"/>
      <c r="MO50" s="422"/>
      <c r="MP50" s="422"/>
      <c r="MQ50" s="422"/>
      <c r="MR50" s="422"/>
      <c r="MS50" s="422"/>
      <c r="MT50" s="422"/>
      <c r="MU50" s="422"/>
      <c r="MV50" s="422"/>
      <c r="MW50" s="422"/>
      <c r="MX50" s="422"/>
      <c r="MY50" s="422"/>
      <c r="MZ50" s="422"/>
      <c r="NA50" s="422"/>
      <c r="NB50" s="422"/>
      <c r="NC50" s="422"/>
      <c r="ND50" s="422"/>
      <c r="NE50" s="422"/>
      <c r="NF50" s="422"/>
      <c r="NG50" s="422"/>
      <c r="NH50" s="422"/>
      <c r="NI50" s="422"/>
      <c r="NJ50" s="422"/>
      <c r="NK50" s="422"/>
      <c r="NL50" s="422"/>
      <c r="NM50" s="422"/>
      <c r="NN50" s="422"/>
      <c r="NO50" s="422"/>
      <c r="NP50" s="422"/>
      <c r="NQ50" s="422"/>
      <c r="NR50" s="422"/>
      <c r="NS50" s="422"/>
      <c r="NT50" s="422"/>
      <c r="NU50" s="422"/>
      <c r="NV50" s="422"/>
      <c r="NW50" s="422"/>
      <c r="NX50" s="422"/>
      <c r="NY50" s="422"/>
      <c r="NZ50" s="422"/>
      <c r="OA50" s="422"/>
      <c r="OB50" s="422"/>
      <c r="OC50" s="422"/>
      <c r="OD50" s="422"/>
      <c r="OE50" s="422"/>
      <c r="OF50" s="422"/>
      <c r="OG50" s="422"/>
      <c r="OH50" s="422"/>
      <c r="OI50" s="422"/>
      <c r="OJ50" s="422"/>
      <c r="OK50" s="422"/>
      <c r="OL50" s="422"/>
      <c r="OM50" s="422"/>
      <c r="ON50" s="422"/>
      <c r="OO50" s="422"/>
      <c r="OP50" s="422"/>
      <c r="OQ50" s="422"/>
      <c r="OR50" s="422"/>
      <c r="OS50" s="422"/>
      <c r="OT50" s="422"/>
      <c r="OU50" s="422"/>
      <c r="OV50" s="422"/>
      <c r="OW50" s="422"/>
      <c r="OX50" s="422"/>
      <c r="OY50" s="422"/>
      <c r="OZ50" s="422"/>
      <c r="PA50" s="422"/>
      <c r="PB50" s="422"/>
      <c r="PC50" s="422"/>
      <c r="PD50" s="422"/>
      <c r="PE50" s="422"/>
      <c r="PF50" s="422"/>
      <c r="PG50" s="422"/>
      <c r="PH50" s="422"/>
      <c r="PI50" s="422"/>
      <c r="PJ50" s="422"/>
      <c r="PK50" s="422"/>
      <c r="PL50" s="422"/>
    </row>
    <row r="51" spans="1:428" ht="34.5" customHeight="1" thickBot="1" x14ac:dyDescent="0.3">
      <c r="A51" s="2658" t="s">
        <v>2502</v>
      </c>
      <c r="B51" s="2658"/>
      <c r="C51" s="1483"/>
      <c r="D51" s="1483"/>
      <c r="E51" s="1483"/>
      <c r="F51" s="1483"/>
      <c r="G51" s="1483"/>
      <c r="H51" s="1483"/>
      <c r="I51" s="1483"/>
      <c r="J51" s="1483"/>
      <c r="K51" s="414"/>
      <c r="L51" s="2635"/>
      <c r="M51" s="2635"/>
      <c r="N51" s="2635"/>
      <c r="O51" s="345"/>
      <c r="P51" s="2653" t="s">
        <v>2503</v>
      </c>
      <c r="Q51" s="2653"/>
      <c r="R51" s="2653"/>
      <c r="S51" s="422"/>
      <c r="T51" s="422"/>
      <c r="U51" s="422"/>
      <c r="AG51" s="422"/>
      <c r="AH51" s="422"/>
      <c r="AI51" s="422"/>
      <c r="AJ51" s="422"/>
      <c r="AK51" s="422"/>
      <c r="AL51" s="422"/>
      <c r="AM51" s="422"/>
      <c r="AN51" s="422"/>
      <c r="AO51" s="422"/>
      <c r="AP51" s="422"/>
      <c r="AQ51" s="422"/>
      <c r="AR51" s="422"/>
      <c r="AS51" s="422"/>
      <c r="AT51" s="422"/>
      <c r="AU51" s="422"/>
      <c r="AV51" s="422"/>
      <c r="AW51" s="422"/>
      <c r="AX51" s="422"/>
      <c r="AY51" s="422"/>
      <c r="AZ51" s="422"/>
      <c r="BA51" s="422"/>
      <c r="BB51" s="422"/>
      <c r="BC51" s="422"/>
      <c r="BD51" s="422"/>
      <c r="BE51" s="422"/>
      <c r="BF51" s="422"/>
      <c r="BG51" s="422"/>
      <c r="BH51" s="422"/>
      <c r="BI51" s="422"/>
      <c r="BJ51" s="422"/>
      <c r="BK51" s="422"/>
      <c r="BL51" s="422"/>
      <c r="BM51" s="422"/>
      <c r="BN51" s="422"/>
      <c r="BO51" s="422"/>
      <c r="BP51" s="422"/>
      <c r="BQ51" s="422"/>
      <c r="BR51" s="422"/>
      <c r="BS51" s="422"/>
      <c r="BT51" s="422"/>
      <c r="BU51" s="422"/>
      <c r="BV51" s="422"/>
      <c r="BW51" s="422"/>
      <c r="BX51" s="422"/>
      <c r="BY51" s="422"/>
      <c r="BZ51" s="422"/>
      <c r="CA51" s="422"/>
      <c r="CB51" s="422"/>
      <c r="CC51" s="422"/>
      <c r="CD51" s="422"/>
      <c r="CE51" s="422"/>
      <c r="CF51" s="422"/>
      <c r="CG51" s="422"/>
      <c r="CH51" s="422"/>
      <c r="CI51" s="422"/>
      <c r="CJ51" s="422"/>
      <c r="CK51" s="422"/>
      <c r="CL51" s="422"/>
      <c r="CM51" s="422"/>
      <c r="CN51" s="422"/>
      <c r="CO51" s="422"/>
      <c r="CP51" s="422"/>
      <c r="CQ51" s="422"/>
      <c r="CR51" s="422"/>
      <c r="CS51" s="422"/>
      <c r="CT51" s="422"/>
      <c r="CU51" s="422"/>
      <c r="CV51" s="422"/>
      <c r="CW51" s="422"/>
      <c r="CX51" s="422"/>
      <c r="CY51" s="422"/>
      <c r="CZ51" s="422"/>
      <c r="DA51" s="422"/>
      <c r="DB51" s="422"/>
      <c r="DC51" s="422"/>
      <c r="DD51" s="422"/>
      <c r="DE51" s="422"/>
      <c r="DF51" s="422"/>
      <c r="DG51" s="422"/>
      <c r="DH51" s="422"/>
      <c r="DI51" s="422"/>
      <c r="DJ51" s="422"/>
      <c r="DK51" s="422"/>
      <c r="DL51" s="422"/>
      <c r="DM51" s="422"/>
      <c r="DN51" s="422"/>
      <c r="DO51" s="422"/>
      <c r="DP51" s="422"/>
      <c r="DQ51" s="422"/>
      <c r="DR51" s="422"/>
      <c r="DS51" s="422"/>
      <c r="DT51" s="422"/>
      <c r="DU51" s="422"/>
      <c r="DV51" s="422"/>
      <c r="DW51" s="422"/>
      <c r="DX51" s="422"/>
      <c r="DY51" s="422"/>
      <c r="DZ51" s="422"/>
      <c r="EA51" s="422"/>
      <c r="EB51" s="422"/>
      <c r="EC51" s="422"/>
      <c r="ED51" s="422"/>
      <c r="EE51" s="422"/>
      <c r="EF51" s="422"/>
      <c r="EG51" s="422"/>
      <c r="EH51" s="422"/>
      <c r="EI51" s="422"/>
      <c r="EJ51" s="422"/>
      <c r="EK51" s="422"/>
      <c r="EL51" s="422"/>
      <c r="EM51" s="422"/>
      <c r="EN51" s="422"/>
      <c r="EO51" s="422"/>
      <c r="EP51" s="422"/>
      <c r="EQ51" s="422"/>
      <c r="ER51" s="422"/>
      <c r="ES51" s="422"/>
      <c r="ET51" s="422"/>
      <c r="EU51" s="422"/>
      <c r="EV51" s="422"/>
      <c r="EW51" s="422"/>
      <c r="EX51" s="422"/>
      <c r="EY51" s="422"/>
      <c r="EZ51" s="422"/>
      <c r="FA51" s="422"/>
      <c r="FB51" s="422"/>
      <c r="FC51" s="422"/>
      <c r="FD51" s="422"/>
      <c r="FE51" s="422"/>
      <c r="FF51" s="422"/>
      <c r="FG51" s="422"/>
      <c r="FH51" s="422"/>
      <c r="FI51" s="422"/>
      <c r="FJ51" s="422"/>
      <c r="FK51" s="422"/>
      <c r="FL51" s="422"/>
      <c r="FM51" s="422"/>
      <c r="FN51" s="422"/>
      <c r="FO51" s="422"/>
      <c r="FP51" s="422"/>
      <c r="FQ51" s="422"/>
      <c r="FR51" s="422"/>
      <c r="FS51" s="422"/>
      <c r="FT51" s="422"/>
      <c r="FU51" s="422"/>
      <c r="FV51" s="422"/>
      <c r="FW51" s="422"/>
      <c r="FX51" s="422"/>
      <c r="FY51" s="422"/>
      <c r="FZ51" s="422"/>
      <c r="GA51" s="422"/>
      <c r="GB51" s="422"/>
      <c r="GC51" s="422"/>
      <c r="GD51" s="422"/>
      <c r="GE51" s="422"/>
      <c r="GF51" s="422"/>
      <c r="GG51" s="422"/>
      <c r="GH51" s="422"/>
      <c r="GI51" s="422"/>
      <c r="GJ51" s="422"/>
      <c r="GK51" s="422"/>
      <c r="GL51" s="422"/>
      <c r="GM51" s="422"/>
      <c r="GN51" s="422"/>
      <c r="GO51" s="422"/>
      <c r="GP51" s="422"/>
      <c r="GQ51" s="422"/>
      <c r="GR51" s="422"/>
      <c r="GS51" s="422"/>
      <c r="GT51" s="422"/>
      <c r="GU51" s="422"/>
      <c r="GV51" s="422"/>
      <c r="GW51" s="422"/>
      <c r="GX51" s="422"/>
      <c r="GY51" s="422"/>
      <c r="GZ51" s="422"/>
      <c r="HA51" s="422"/>
      <c r="HB51" s="422"/>
      <c r="HC51" s="422"/>
      <c r="HD51" s="422"/>
      <c r="HE51" s="422"/>
      <c r="HF51" s="422"/>
      <c r="HG51" s="422"/>
      <c r="HH51" s="422"/>
      <c r="HI51" s="422"/>
      <c r="HJ51" s="422"/>
      <c r="HK51" s="422"/>
      <c r="HL51" s="422"/>
      <c r="HM51" s="422"/>
      <c r="HN51" s="422"/>
      <c r="HO51" s="422"/>
      <c r="HP51" s="422"/>
      <c r="HQ51" s="422"/>
      <c r="HR51" s="422"/>
      <c r="HS51" s="422"/>
      <c r="HT51" s="422"/>
      <c r="HU51" s="422"/>
      <c r="HV51" s="422"/>
      <c r="HW51" s="422"/>
      <c r="HX51" s="422"/>
      <c r="HY51" s="422"/>
      <c r="HZ51" s="422"/>
      <c r="IA51" s="422"/>
      <c r="IB51" s="422"/>
      <c r="IC51" s="422"/>
      <c r="ID51" s="422"/>
      <c r="IE51" s="422"/>
      <c r="IF51" s="422"/>
      <c r="IG51" s="422"/>
      <c r="IH51" s="422"/>
      <c r="II51" s="422"/>
      <c r="IJ51" s="422"/>
      <c r="IK51" s="422"/>
      <c r="IL51" s="422"/>
      <c r="IM51" s="422"/>
      <c r="IN51" s="422"/>
      <c r="IO51" s="422"/>
      <c r="IP51" s="422"/>
      <c r="IQ51" s="422"/>
      <c r="IR51" s="422"/>
      <c r="IS51" s="422"/>
      <c r="IT51" s="422"/>
      <c r="IU51" s="422"/>
      <c r="IV51" s="422"/>
      <c r="IW51" s="422"/>
      <c r="IX51" s="422"/>
      <c r="IY51" s="422"/>
      <c r="IZ51" s="422"/>
      <c r="JA51" s="422"/>
      <c r="JB51" s="422"/>
      <c r="JC51" s="422"/>
      <c r="JD51" s="422"/>
      <c r="JE51" s="422"/>
      <c r="JF51" s="422"/>
      <c r="JG51" s="422"/>
      <c r="JH51" s="422"/>
      <c r="JI51" s="422"/>
      <c r="JJ51" s="422"/>
      <c r="JK51" s="422"/>
      <c r="JL51" s="422"/>
      <c r="JM51" s="422"/>
      <c r="JN51" s="422"/>
      <c r="JO51" s="422"/>
      <c r="JP51" s="422"/>
      <c r="JQ51" s="422"/>
      <c r="JR51" s="422"/>
      <c r="JS51" s="422"/>
      <c r="JT51" s="422"/>
      <c r="JU51" s="422"/>
      <c r="JV51" s="422"/>
      <c r="JW51" s="422"/>
      <c r="JX51" s="422"/>
      <c r="JY51" s="422"/>
      <c r="JZ51" s="422"/>
      <c r="KA51" s="422"/>
      <c r="KB51" s="422"/>
      <c r="KC51" s="422"/>
      <c r="KD51" s="422"/>
      <c r="KE51" s="422"/>
      <c r="KF51" s="422"/>
      <c r="KG51" s="422"/>
      <c r="KH51" s="422"/>
      <c r="KI51" s="422"/>
      <c r="KJ51" s="422"/>
      <c r="KK51" s="422"/>
      <c r="KL51" s="422"/>
      <c r="KM51" s="422"/>
      <c r="KN51" s="422"/>
      <c r="KO51" s="422"/>
      <c r="KP51" s="422"/>
      <c r="KQ51" s="422"/>
      <c r="KR51" s="422"/>
      <c r="KS51" s="422"/>
      <c r="KT51" s="422"/>
      <c r="KU51" s="422"/>
      <c r="KV51" s="422"/>
      <c r="KW51" s="422"/>
      <c r="KX51" s="422"/>
      <c r="KY51" s="422"/>
      <c r="KZ51" s="422"/>
      <c r="LA51" s="422"/>
      <c r="LB51" s="422"/>
      <c r="LC51" s="422"/>
      <c r="LD51" s="422"/>
      <c r="LE51" s="422"/>
      <c r="LF51" s="422"/>
      <c r="LG51" s="422"/>
      <c r="LH51" s="422"/>
      <c r="LI51" s="422"/>
      <c r="LJ51" s="422"/>
      <c r="LK51" s="422"/>
      <c r="LL51" s="422"/>
      <c r="LM51" s="422"/>
      <c r="LN51" s="422"/>
      <c r="LO51" s="422"/>
      <c r="LP51" s="422"/>
      <c r="LQ51" s="422"/>
      <c r="LR51" s="422"/>
      <c r="LS51" s="422"/>
      <c r="LT51" s="422"/>
      <c r="LU51" s="422"/>
      <c r="LV51" s="422"/>
      <c r="LW51" s="422"/>
      <c r="LX51" s="422"/>
      <c r="LY51" s="422"/>
      <c r="LZ51" s="422"/>
      <c r="MA51" s="422"/>
      <c r="MB51" s="422"/>
      <c r="MC51" s="422"/>
      <c r="MD51" s="422"/>
      <c r="ME51" s="422"/>
      <c r="MF51" s="422"/>
      <c r="MG51" s="422"/>
      <c r="MH51" s="422"/>
      <c r="MI51" s="422"/>
      <c r="MJ51" s="422"/>
      <c r="MK51" s="422"/>
      <c r="ML51" s="422"/>
      <c r="MM51" s="422"/>
      <c r="MN51" s="422"/>
      <c r="MO51" s="422"/>
      <c r="MP51" s="422"/>
      <c r="MQ51" s="422"/>
      <c r="MR51" s="422"/>
      <c r="MS51" s="422"/>
      <c r="MT51" s="422"/>
      <c r="MU51" s="422"/>
      <c r="MV51" s="422"/>
      <c r="MW51" s="422"/>
      <c r="MX51" s="422"/>
      <c r="MY51" s="422"/>
      <c r="MZ51" s="422"/>
      <c r="NA51" s="422"/>
      <c r="NB51" s="422"/>
      <c r="NC51" s="422"/>
      <c r="ND51" s="422"/>
      <c r="NE51" s="422"/>
      <c r="NF51" s="422"/>
      <c r="NG51" s="422"/>
      <c r="NH51" s="422"/>
      <c r="NI51" s="422"/>
      <c r="NJ51" s="422"/>
      <c r="NK51" s="422"/>
      <c r="NL51" s="422"/>
      <c r="NM51" s="422"/>
      <c r="NN51" s="422"/>
      <c r="NO51" s="422"/>
      <c r="NP51" s="422"/>
      <c r="NQ51" s="422"/>
      <c r="NR51" s="422"/>
      <c r="NS51" s="422"/>
      <c r="NT51" s="422"/>
      <c r="NU51" s="422"/>
      <c r="NV51" s="422"/>
      <c r="NW51" s="422"/>
      <c r="NX51" s="422"/>
      <c r="NY51" s="422"/>
      <c r="NZ51" s="422"/>
      <c r="OA51" s="422"/>
      <c r="OB51" s="422"/>
      <c r="OC51" s="422"/>
      <c r="OD51" s="422"/>
      <c r="OE51" s="422"/>
      <c r="OF51" s="422"/>
      <c r="OG51" s="422"/>
      <c r="OH51" s="422"/>
      <c r="OI51" s="422"/>
      <c r="OJ51" s="422"/>
      <c r="OK51" s="422"/>
      <c r="OL51" s="422"/>
      <c r="OM51" s="422"/>
      <c r="ON51" s="422"/>
      <c r="OO51" s="422"/>
      <c r="OP51" s="422"/>
      <c r="OQ51" s="422"/>
      <c r="OR51" s="422"/>
      <c r="OS51" s="422"/>
      <c r="OT51" s="422"/>
      <c r="OU51" s="422"/>
      <c r="OV51" s="422"/>
      <c r="OW51" s="422"/>
      <c r="OX51" s="422"/>
      <c r="OY51" s="422"/>
      <c r="OZ51" s="422"/>
      <c r="PA51" s="422"/>
      <c r="PB51" s="422"/>
      <c r="PC51" s="422"/>
      <c r="PD51" s="422"/>
      <c r="PE51" s="422"/>
      <c r="PF51" s="422"/>
      <c r="PG51" s="422"/>
      <c r="PH51" s="422"/>
      <c r="PI51" s="422"/>
      <c r="PJ51" s="422"/>
      <c r="PK51" s="422"/>
      <c r="PL51" s="422"/>
    </row>
    <row r="52" spans="1:428" ht="20.25" customHeight="1" thickTop="1" x14ac:dyDescent="0.25">
      <c r="A52" s="2468" t="s">
        <v>47</v>
      </c>
      <c r="B52" s="2468" t="s">
        <v>90</v>
      </c>
      <c r="C52" s="2468" t="s">
        <v>48</v>
      </c>
      <c r="D52" s="2468" t="s">
        <v>36</v>
      </c>
      <c r="E52" s="2468"/>
      <c r="F52" s="2468"/>
      <c r="G52" s="2468" t="s">
        <v>2</v>
      </c>
      <c r="H52" s="2468"/>
      <c r="I52" s="2468"/>
      <c r="J52" s="2468" t="s">
        <v>3</v>
      </c>
      <c r="K52" s="2468"/>
      <c r="L52" s="2468"/>
      <c r="M52" s="2665" t="s">
        <v>29</v>
      </c>
      <c r="N52" s="2665"/>
      <c r="O52" s="2665"/>
      <c r="P52" s="2523" t="s">
        <v>103</v>
      </c>
      <c r="Q52" s="2523" t="s">
        <v>132</v>
      </c>
      <c r="R52" s="2471" t="s">
        <v>172</v>
      </c>
      <c r="S52" s="422"/>
      <c r="T52" s="422"/>
      <c r="U52" s="422"/>
      <c r="AG52" s="422"/>
      <c r="AH52" s="422"/>
      <c r="AI52" s="422"/>
      <c r="AJ52" s="422"/>
      <c r="AK52" s="422"/>
      <c r="AL52" s="422"/>
      <c r="AM52" s="422"/>
      <c r="AN52" s="422"/>
      <c r="AO52" s="422"/>
      <c r="AP52" s="422"/>
      <c r="AQ52" s="422"/>
      <c r="AR52" s="422"/>
      <c r="AS52" s="422"/>
      <c r="AT52" s="422"/>
      <c r="AU52" s="422"/>
      <c r="AV52" s="422"/>
      <c r="AW52" s="422"/>
      <c r="AX52" s="422"/>
      <c r="AY52" s="422"/>
      <c r="AZ52" s="422"/>
      <c r="BA52" s="422"/>
      <c r="BB52" s="422"/>
      <c r="BC52" s="422"/>
      <c r="BD52" s="422"/>
      <c r="BE52" s="422"/>
      <c r="BF52" s="422"/>
      <c r="BG52" s="422"/>
      <c r="BH52" s="422"/>
      <c r="BI52" s="422"/>
      <c r="BJ52" s="422"/>
      <c r="BK52" s="422"/>
      <c r="BL52" s="422"/>
      <c r="BM52" s="422"/>
      <c r="BN52" s="422"/>
      <c r="BO52" s="422"/>
      <c r="BP52" s="422"/>
      <c r="BQ52" s="422"/>
      <c r="BR52" s="422"/>
      <c r="BS52" s="422"/>
      <c r="BT52" s="422"/>
      <c r="BU52" s="422"/>
      <c r="BV52" s="422"/>
      <c r="BW52" s="422"/>
      <c r="BX52" s="422"/>
      <c r="BY52" s="422"/>
      <c r="BZ52" s="422"/>
      <c r="CA52" s="422"/>
      <c r="CB52" s="422"/>
      <c r="CC52" s="422"/>
      <c r="CD52" s="422"/>
      <c r="CE52" s="422"/>
      <c r="CF52" s="422"/>
      <c r="CG52" s="422"/>
      <c r="CH52" s="422"/>
      <c r="CI52" s="422"/>
      <c r="CJ52" s="422"/>
      <c r="CK52" s="422"/>
      <c r="CL52" s="422"/>
      <c r="CM52" s="422"/>
      <c r="CN52" s="422"/>
      <c r="CO52" s="422"/>
      <c r="CP52" s="422"/>
      <c r="CQ52" s="422"/>
      <c r="CR52" s="422"/>
      <c r="CS52" s="422"/>
      <c r="CT52" s="422"/>
      <c r="CU52" s="422"/>
      <c r="CV52" s="422"/>
      <c r="CW52" s="422"/>
      <c r="CX52" s="422"/>
      <c r="CY52" s="422"/>
      <c r="CZ52" s="422"/>
      <c r="DA52" s="422"/>
      <c r="DB52" s="422"/>
      <c r="DC52" s="422"/>
      <c r="DD52" s="422"/>
      <c r="DE52" s="422"/>
      <c r="DF52" s="422"/>
      <c r="DG52" s="422"/>
      <c r="DH52" s="422"/>
      <c r="DI52" s="422"/>
      <c r="DJ52" s="422"/>
      <c r="DK52" s="422"/>
      <c r="DL52" s="422"/>
      <c r="DM52" s="422"/>
      <c r="DN52" s="422"/>
      <c r="DO52" s="422"/>
      <c r="DP52" s="422"/>
      <c r="DQ52" s="422"/>
      <c r="DR52" s="422"/>
      <c r="DS52" s="422"/>
      <c r="DT52" s="422"/>
      <c r="DU52" s="422"/>
      <c r="DV52" s="422"/>
      <c r="DW52" s="422"/>
      <c r="DX52" s="422"/>
      <c r="DY52" s="422"/>
      <c r="DZ52" s="422"/>
      <c r="EA52" s="422"/>
      <c r="EB52" s="422"/>
      <c r="EC52" s="422"/>
      <c r="ED52" s="422"/>
      <c r="EE52" s="422"/>
      <c r="EF52" s="422"/>
      <c r="EG52" s="422"/>
      <c r="EH52" s="422"/>
      <c r="EI52" s="422"/>
      <c r="EJ52" s="422"/>
      <c r="EK52" s="422"/>
      <c r="EL52" s="422"/>
      <c r="EM52" s="422"/>
      <c r="EN52" s="422"/>
      <c r="EO52" s="422"/>
      <c r="EP52" s="422"/>
      <c r="EQ52" s="422"/>
      <c r="ER52" s="422"/>
      <c r="ES52" s="422"/>
      <c r="ET52" s="422"/>
      <c r="EU52" s="422"/>
      <c r="EV52" s="422"/>
      <c r="EW52" s="422"/>
      <c r="EX52" s="422"/>
      <c r="EY52" s="422"/>
      <c r="EZ52" s="422"/>
      <c r="FA52" s="422"/>
      <c r="FB52" s="422"/>
      <c r="FC52" s="422"/>
      <c r="FD52" s="422"/>
      <c r="FE52" s="422"/>
      <c r="FF52" s="422"/>
      <c r="FG52" s="422"/>
      <c r="FH52" s="422"/>
      <c r="FI52" s="422"/>
      <c r="FJ52" s="422"/>
      <c r="FK52" s="422"/>
      <c r="FL52" s="422"/>
      <c r="FM52" s="422"/>
      <c r="FN52" s="422"/>
      <c r="FO52" s="422"/>
      <c r="FP52" s="422"/>
      <c r="FQ52" s="422"/>
      <c r="FR52" s="422"/>
      <c r="FS52" s="422"/>
      <c r="FT52" s="422"/>
      <c r="FU52" s="422"/>
      <c r="FV52" s="422"/>
      <c r="FW52" s="422"/>
      <c r="FX52" s="422"/>
      <c r="FY52" s="422"/>
      <c r="FZ52" s="422"/>
      <c r="GA52" s="422"/>
      <c r="GB52" s="422"/>
      <c r="GC52" s="422"/>
      <c r="GD52" s="422"/>
      <c r="GE52" s="422"/>
      <c r="GF52" s="422"/>
      <c r="GG52" s="422"/>
      <c r="GH52" s="422"/>
      <c r="GI52" s="422"/>
      <c r="GJ52" s="422"/>
      <c r="GK52" s="422"/>
      <c r="GL52" s="422"/>
      <c r="GM52" s="422"/>
      <c r="GN52" s="422"/>
      <c r="GO52" s="422"/>
      <c r="GP52" s="422"/>
      <c r="GQ52" s="422"/>
      <c r="GR52" s="422"/>
      <c r="GS52" s="422"/>
      <c r="GT52" s="422"/>
      <c r="GU52" s="422"/>
      <c r="GV52" s="422"/>
      <c r="GW52" s="422"/>
      <c r="GX52" s="422"/>
      <c r="GY52" s="422"/>
      <c r="GZ52" s="422"/>
      <c r="HA52" s="422"/>
      <c r="HB52" s="422"/>
      <c r="HC52" s="422"/>
      <c r="HD52" s="422"/>
      <c r="HE52" s="422"/>
      <c r="HF52" s="422"/>
      <c r="HG52" s="422"/>
      <c r="HH52" s="422"/>
      <c r="HI52" s="422"/>
      <c r="HJ52" s="422"/>
      <c r="HK52" s="422"/>
      <c r="HL52" s="422"/>
      <c r="HM52" s="422"/>
      <c r="HN52" s="422"/>
      <c r="HO52" s="422"/>
      <c r="HP52" s="422"/>
      <c r="HQ52" s="422"/>
      <c r="HR52" s="422"/>
      <c r="HS52" s="422"/>
      <c r="HT52" s="422"/>
      <c r="HU52" s="422"/>
      <c r="HV52" s="422"/>
      <c r="HW52" s="422"/>
      <c r="HX52" s="422"/>
      <c r="HY52" s="422"/>
      <c r="HZ52" s="422"/>
      <c r="IA52" s="422"/>
      <c r="IB52" s="422"/>
      <c r="IC52" s="422"/>
      <c r="ID52" s="422"/>
      <c r="IE52" s="422"/>
      <c r="IF52" s="422"/>
      <c r="IG52" s="422"/>
      <c r="IH52" s="422"/>
      <c r="II52" s="422"/>
      <c r="IJ52" s="422"/>
      <c r="IK52" s="422"/>
      <c r="IL52" s="422"/>
      <c r="IM52" s="422"/>
      <c r="IN52" s="422"/>
      <c r="IO52" s="422"/>
      <c r="IP52" s="422"/>
      <c r="IQ52" s="422"/>
      <c r="IR52" s="422"/>
      <c r="IS52" s="422"/>
      <c r="IT52" s="422"/>
      <c r="IU52" s="422"/>
      <c r="IV52" s="422"/>
      <c r="IW52" s="422"/>
      <c r="IX52" s="422"/>
      <c r="IY52" s="422"/>
      <c r="IZ52" s="422"/>
      <c r="JA52" s="422"/>
      <c r="JB52" s="422"/>
      <c r="JC52" s="422"/>
      <c r="JD52" s="422"/>
      <c r="JE52" s="422"/>
      <c r="JF52" s="422"/>
      <c r="JG52" s="422"/>
      <c r="JH52" s="422"/>
      <c r="JI52" s="422"/>
      <c r="JJ52" s="422"/>
      <c r="JK52" s="422"/>
      <c r="JL52" s="422"/>
      <c r="JM52" s="422"/>
      <c r="JN52" s="422"/>
      <c r="JO52" s="422"/>
      <c r="JP52" s="422"/>
      <c r="JQ52" s="422"/>
      <c r="JR52" s="422"/>
      <c r="JS52" s="422"/>
      <c r="JT52" s="422"/>
      <c r="JU52" s="422"/>
      <c r="JV52" s="422"/>
      <c r="JW52" s="422"/>
      <c r="JX52" s="422"/>
      <c r="JY52" s="422"/>
      <c r="JZ52" s="422"/>
      <c r="KA52" s="422"/>
      <c r="KB52" s="422"/>
      <c r="KC52" s="422"/>
      <c r="KD52" s="422"/>
      <c r="KE52" s="422"/>
      <c r="KF52" s="422"/>
      <c r="KG52" s="422"/>
      <c r="KH52" s="422"/>
      <c r="KI52" s="422"/>
      <c r="KJ52" s="422"/>
      <c r="KK52" s="422"/>
      <c r="KL52" s="422"/>
      <c r="KM52" s="422"/>
      <c r="KN52" s="422"/>
      <c r="KO52" s="422"/>
      <c r="KP52" s="422"/>
      <c r="KQ52" s="422"/>
      <c r="KR52" s="422"/>
      <c r="KS52" s="422"/>
      <c r="KT52" s="422"/>
      <c r="KU52" s="422"/>
      <c r="KV52" s="422"/>
      <c r="KW52" s="422"/>
      <c r="KX52" s="422"/>
      <c r="KY52" s="422"/>
      <c r="KZ52" s="422"/>
      <c r="LA52" s="422"/>
      <c r="LB52" s="422"/>
      <c r="LC52" s="422"/>
      <c r="LD52" s="422"/>
      <c r="LE52" s="422"/>
      <c r="LF52" s="422"/>
      <c r="LG52" s="422"/>
      <c r="LH52" s="422"/>
      <c r="LI52" s="422"/>
      <c r="LJ52" s="422"/>
      <c r="LK52" s="422"/>
      <c r="LL52" s="422"/>
      <c r="LM52" s="422"/>
      <c r="LN52" s="422"/>
      <c r="LO52" s="422"/>
      <c r="LP52" s="422"/>
      <c r="LQ52" s="422"/>
      <c r="LR52" s="422"/>
      <c r="LS52" s="422"/>
      <c r="LT52" s="422"/>
      <c r="LU52" s="422"/>
      <c r="LV52" s="422"/>
      <c r="LW52" s="422"/>
      <c r="LX52" s="422"/>
      <c r="LY52" s="422"/>
      <c r="LZ52" s="422"/>
      <c r="MA52" s="422"/>
      <c r="MB52" s="422"/>
      <c r="MC52" s="422"/>
      <c r="MD52" s="422"/>
      <c r="ME52" s="422"/>
      <c r="MF52" s="422"/>
      <c r="MG52" s="422"/>
      <c r="MH52" s="422"/>
      <c r="MI52" s="422"/>
      <c r="MJ52" s="422"/>
      <c r="MK52" s="422"/>
      <c r="ML52" s="422"/>
      <c r="MM52" s="422"/>
      <c r="MN52" s="422"/>
      <c r="MO52" s="422"/>
      <c r="MP52" s="422"/>
      <c r="MQ52" s="422"/>
      <c r="MR52" s="422"/>
      <c r="MS52" s="422"/>
      <c r="MT52" s="422"/>
      <c r="MU52" s="422"/>
      <c r="MV52" s="422"/>
      <c r="MW52" s="422"/>
      <c r="MX52" s="422"/>
      <c r="MY52" s="422"/>
      <c r="MZ52" s="422"/>
      <c r="NA52" s="422"/>
      <c r="NB52" s="422"/>
      <c r="NC52" s="422"/>
      <c r="ND52" s="422"/>
      <c r="NE52" s="422"/>
      <c r="NF52" s="422"/>
      <c r="NG52" s="422"/>
      <c r="NH52" s="422"/>
      <c r="NI52" s="422"/>
      <c r="NJ52" s="422"/>
      <c r="NK52" s="422"/>
      <c r="NL52" s="422"/>
      <c r="NM52" s="422"/>
      <c r="NN52" s="422"/>
      <c r="NO52" s="422"/>
      <c r="NP52" s="422"/>
      <c r="NQ52" s="422"/>
      <c r="NR52" s="422"/>
      <c r="NS52" s="422"/>
      <c r="NT52" s="422"/>
      <c r="NU52" s="422"/>
      <c r="NV52" s="422"/>
      <c r="NW52" s="422"/>
      <c r="NX52" s="422"/>
      <c r="NY52" s="422"/>
      <c r="NZ52" s="422"/>
      <c r="OA52" s="422"/>
      <c r="OB52" s="422"/>
      <c r="OC52" s="422"/>
      <c r="OD52" s="422"/>
      <c r="OE52" s="422"/>
      <c r="OF52" s="422"/>
      <c r="OG52" s="422"/>
      <c r="OH52" s="422"/>
      <c r="OI52" s="422"/>
      <c r="OJ52" s="422"/>
      <c r="OK52" s="422"/>
      <c r="OL52" s="422"/>
      <c r="OM52" s="422"/>
      <c r="ON52" s="422"/>
      <c r="OO52" s="422"/>
      <c r="OP52" s="422"/>
      <c r="OQ52" s="422"/>
      <c r="OR52" s="422"/>
      <c r="OS52" s="422"/>
      <c r="OT52" s="422"/>
      <c r="OU52" s="422"/>
      <c r="OV52" s="422"/>
      <c r="OW52" s="422"/>
      <c r="OX52" s="422"/>
      <c r="OY52" s="422"/>
      <c r="OZ52" s="422"/>
      <c r="PA52" s="422"/>
      <c r="PB52" s="422"/>
      <c r="PC52" s="422"/>
      <c r="PD52" s="422"/>
      <c r="PE52" s="422"/>
      <c r="PF52" s="422"/>
      <c r="PG52" s="422"/>
      <c r="PH52" s="422"/>
      <c r="PI52" s="422"/>
      <c r="PJ52" s="422"/>
      <c r="PK52" s="422"/>
      <c r="PL52" s="422"/>
    </row>
    <row r="53" spans="1:428" ht="19.5" customHeight="1" x14ac:dyDescent="0.25">
      <c r="A53" s="2469"/>
      <c r="B53" s="2469"/>
      <c r="C53" s="2469"/>
      <c r="D53" s="2492" t="s">
        <v>98</v>
      </c>
      <c r="E53" s="2492"/>
      <c r="F53" s="2492"/>
      <c r="G53" s="2492" t="s">
        <v>99</v>
      </c>
      <c r="H53" s="2492"/>
      <c r="I53" s="2492"/>
      <c r="J53" s="2492" t="s">
        <v>100</v>
      </c>
      <c r="K53" s="2492"/>
      <c r="L53" s="2492"/>
      <c r="M53" s="2666" t="s">
        <v>126</v>
      </c>
      <c r="N53" s="2666"/>
      <c r="O53" s="2666"/>
      <c r="P53" s="2524"/>
      <c r="Q53" s="2524"/>
      <c r="R53" s="2472"/>
      <c r="S53" s="422"/>
      <c r="T53" s="422"/>
      <c r="U53" s="422"/>
      <c r="AG53" s="422"/>
      <c r="AH53" s="422"/>
      <c r="AI53" s="422"/>
      <c r="AJ53" s="422"/>
      <c r="AK53" s="422"/>
      <c r="AL53" s="422"/>
      <c r="AM53" s="422"/>
      <c r="AN53" s="422"/>
      <c r="AO53" s="422"/>
      <c r="AP53" s="422"/>
      <c r="AQ53" s="422"/>
      <c r="AR53" s="422"/>
      <c r="AS53" s="422"/>
      <c r="AT53" s="422"/>
      <c r="AU53" s="422"/>
      <c r="AV53" s="422"/>
      <c r="AW53" s="422"/>
      <c r="AX53" s="422"/>
      <c r="AY53" s="422"/>
      <c r="AZ53" s="422"/>
      <c r="BA53" s="422"/>
      <c r="BB53" s="422"/>
      <c r="BC53" s="422"/>
      <c r="BD53" s="422"/>
      <c r="BE53" s="422"/>
      <c r="BF53" s="422"/>
      <c r="BG53" s="422"/>
      <c r="BH53" s="422"/>
      <c r="BI53" s="422"/>
      <c r="BJ53" s="422"/>
      <c r="BK53" s="422"/>
      <c r="BL53" s="422"/>
      <c r="BM53" s="422"/>
      <c r="BN53" s="422"/>
      <c r="BO53" s="422"/>
      <c r="BP53" s="422"/>
      <c r="BQ53" s="422"/>
      <c r="BR53" s="422"/>
      <c r="BS53" s="422"/>
      <c r="BT53" s="422"/>
      <c r="BU53" s="422"/>
      <c r="BV53" s="422"/>
      <c r="BW53" s="422"/>
      <c r="BX53" s="422"/>
      <c r="BY53" s="422"/>
      <c r="BZ53" s="422"/>
      <c r="CA53" s="422"/>
      <c r="CB53" s="422"/>
      <c r="CC53" s="422"/>
      <c r="CD53" s="422"/>
      <c r="CE53" s="422"/>
      <c r="CF53" s="422"/>
      <c r="CG53" s="422"/>
      <c r="CH53" s="422"/>
      <c r="CI53" s="422"/>
      <c r="CJ53" s="422"/>
      <c r="CK53" s="422"/>
      <c r="CL53" s="422"/>
      <c r="CM53" s="422"/>
      <c r="CN53" s="422"/>
      <c r="CO53" s="422"/>
      <c r="CP53" s="422"/>
      <c r="CQ53" s="422"/>
      <c r="CR53" s="422"/>
      <c r="CS53" s="422"/>
      <c r="CT53" s="422"/>
      <c r="CU53" s="422"/>
      <c r="CV53" s="422"/>
      <c r="CW53" s="422"/>
      <c r="CX53" s="422"/>
      <c r="CY53" s="422"/>
      <c r="CZ53" s="422"/>
      <c r="DA53" s="422"/>
      <c r="DB53" s="422"/>
      <c r="DC53" s="422"/>
      <c r="DD53" s="422"/>
      <c r="DE53" s="422"/>
      <c r="DF53" s="422"/>
      <c r="DG53" s="422"/>
      <c r="DH53" s="422"/>
      <c r="DI53" s="422"/>
      <c r="DJ53" s="422"/>
      <c r="DK53" s="422"/>
      <c r="DL53" s="422"/>
      <c r="DM53" s="422"/>
      <c r="DN53" s="422"/>
      <c r="DO53" s="422"/>
      <c r="DP53" s="422"/>
      <c r="DQ53" s="422"/>
      <c r="DR53" s="422"/>
      <c r="DS53" s="422"/>
      <c r="DT53" s="422"/>
      <c r="DU53" s="422"/>
      <c r="DV53" s="422"/>
      <c r="DW53" s="422"/>
      <c r="DX53" s="422"/>
      <c r="DY53" s="422"/>
      <c r="DZ53" s="422"/>
      <c r="EA53" s="422"/>
      <c r="EB53" s="422"/>
      <c r="EC53" s="422"/>
      <c r="ED53" s="422"/>
      <c r="EE53" s="422"/>
      <c r="EF53" s="422"/>
      <c r="EG53" s="422"/>
      <c r="EH53" s="422"/>
      <c r="EI53" s="422"/>
      <c r="EJ53" s="422"/>
      <c r="EK53" s="422"/>
      <c r="EL53" s="422"/>
      <c r="EM53" s="422"/>
      <c r="EN53" s="422"/>
      <c r="EO53" s="422"/>
      <c r="EP53" s="422"/>
      <c r="EQ53" s="422"/>
      <c r="ER53" s="422"/>
      <c r="ES53" s="422"/>
      <c r="ET53" s="422"/>
      <c r="EU53" s="422"/>
      <c r="EV53" s="422"/>
      <c r="EW53" s="422"/>
      <c r="EX53" s="422"/>
      <c r="EY53" s="422"/>
      <c r="EZ53" s="422"/>
      <c r="FA53" s="422"/>
      <c r="FB53" s="422"/>
      <c r="FC53" s="422"/>
      <c r="FD53" s="422"/>
      <c r="FE53" s="422"/>
      <c r="FF53" s="422"/>
      <c r="FG53" s="422"/>
      <c r="FH53" s="422"/>
      <c r="FI53" s="422"/>
      <c r="FJ53" s="422"/>
      <c r="FK53" s="422"/>
      <c r="FL53" s="422"/>
      <c r="FM53" s="422"/>
      <c r="FN53" s="422"/>
      <c r="FO53" s="422"/>
      <c r="FP53" s="422"/>
      <c r="FQ53" s="422"/>
      <c r="FR53" s="422"/>
      <c r="FS53" s="422"/>
      <c r="FT53" s="422"/>
      <c r="FU53" s="422"/>
      <c r="FV53" s="422"/>
      <c r="FW53" s="422"/>
      <c r="FX53" s="422"/>
      <c r="FY53" s="422"/>
      <c r="FZ53" s="422"/>
      <c r="GA53" s="422"/>
      <c r="GB53" s="422"/>
      <c r="GC53" s="422"/>
      <c r="GD53" s="422"/>
      <c r="GE53" s="422"/>
      <c r="GF53" s="422"/>
      <c r="GG53" s="422"/>
      <c r="GH53" s="422"/>
      <c r="GI53" s="422"/>
      <c r="GJ53" s="422"/>
      <c r="GK53" s="422"/>
      <c r="GL53" s="422"/>
      <c r="GM53" s="422"/>
      <c r="GN53" s="422"/>
      <c r="GO53" s="422"/>
      <c r="GP53" s="422"/>
      <c r="GQ53" s="422"/>
      <c r="GR53" s="422"/>
      <c r="GS53" s="422"/>
      <c r="GT53" s="422"/>
      <c r="GU53" s="422"/>
      <c r="GV53" s="422"/>
      <c r="GW53" s="422"/>
      <c r="GX53" s="422"/>
      <c r="GY53" s="422"/>
      <c r="GZ53" s="422"/>
      <c r="HA53" s="422"/>
      <c r="HB53" s="422"/>
      <c r="HC53" s="422"/>
      <c r="HD53" s="422"/>
      <c r="HE53" s="422"/>
      <c r="HF53" s="422"/>
      <c r="HG53" s="422"/>
      <c r="HH53" s="422"/>
      <c r="HI53" s="422"/>
      <c r="HJ53" s="422"/>
      <c r="HK53" s="422"/>
      <c r="HL53" s="422"/>
      <c r="HM53" s="422"/>
      <c r="HN53" s="422"/>
      <c r="HO53" s="422"/>
      <c r="HP53" s="422"/>
      <c r="HQ53" s="422"/>
      <c r="HR53" s="422"/>
      <c r="HS53" s="422"/>
      <c r="HT53" s="422"/>
      <c r="HU53" s="422"/>
      <c r="HV53" s="422"/>
      <c r="HW53" s="422"/>
      <c r="HX53" s="422"/>
      <c r="HY53" s="422"/>
      <c r="HZ53" s="422"/>
      <c r="IA53" s="422"/>
      <c r="IB53" s="422"/>
      <c r="IC53" s="422"/>
      <c r="ID53" s="422"/>
      <c r="IE53" s="422"/>
      <c r="IF53" s="422"/>
      <c r="IG53" s="422"/>
      <c r="IH53" s="422"/>
      <c r="II53" s="422"/>
      <c r="IJ53" s="422"/>
      <c r="IK53" s="422"/>
      <c r="IL53" s="422"/>
      <c r="IM53" s="422"/>
      <c r="IN53" s="422"/>
      <c r="IO53" s="422"/>
      <c r="IP53" s="422"/>
      <c r="IQ53" s="422"/>
      <c r="IR53" s="422"/>
      <c r="IS53" s="422"/>
      <c r="IT53" s="422"/>
      <c r="IU53" s="422"/>
      <c r="IV53" s="422"/>
      <c r="IW53" s="422"/>
      <c r="IX53" s="422"/>
      <c r="IY53" s="422"/>
      <c r="IZ53" s="422"/>
      <c r="JA53" s="422"/>
      <c r="JB53" s="422"/>
      <c r="JC53" s="422"/>
      <c r="JD53" s="422"/>
      <c r="JE53" s="422"/>
      <c r="JF53" s="422"/>
      <c r="JG53" s="422"/>
      <c r="JH53" s="422"/>
      <c r="JI53" s="422"/>
      <c r="JJ53" s="422"/>
      <c r="JK53" s="422"/>
      <c r="JL53" s="422"/>
      <c r="JM53" s="422"/>
      <c r="JN53" s="422"/>
      <c r="JO53" s="422"/>
      <c r="JP53" s="422"/>
      <c r="JQ53" s="422"/>
      <c r="JR53" s="422"/>
      <c r="JS53" s="422"/>
      <c r="JT53" s="422"/>
      <c r="JU53" s="422"/>
      <c r="JV53" s="422"/>
      <c r="JW53" s="422"/>
      <c r="JX53" s="422"/>
      <c r="JY53" s="422"/>
      <c r="JZ53" s="422"/>
      <c r="KA53" s="422"/>
      <c r="KB53" s="422"/>
      <c r="KC53" s="422"/>
      <c r="KD53" s="422"/>
      <c r="KE53" s="422"/>
      <c r="KF53" s="422"/>
      <c r="KG53" s="422"/>
      <c r="KH53" s="422"/>
      <c r="KI53" s="422"/>
      <c r="KJ53" s="422"/>
      <c r="KK53" s="422"/>
      <c r="KL53" s="422"/>
      <c r="KM53" s="422"/>
      <c r="KN53" s="422"/>
      <c r="KO53" s="422"/>
      <c r="KP53" s="422"/>
      <c r="KQ53" s="422"/>
      <c r="KR53" s="422"/>
      <c r="KS53" s="422"/>
      <c r="KT53" s="422"/>
      <c r="KU53" s="422"/>
      <c r="KV53" s="422"/>
      <c r="KW53" s="422"/>
      <c r="KX53" s="422"/>
      <c r="KY53" s="422"/>
      <c r="KZ53" s="422"/>
      <c r="LA53" s="422"/>
      <c r="LB53" s="422"/>
      <c r="LC53" s="422"/>
      <c r="LD53" s="422"/>
      <c r="LE53" s="422"/>
      <c r="LF53" s="422"/>
      <c r="LG53" s="422"/>
      <c r="LH53" s="422"/>
      <c r="LI53" s="422"/>
      <c r="LJ53" s="422"/>
      <c r="LK53" s="422"/>
      <c r="LL53" s="422"/>
      <c r="LM53" s="422"/>
      <c r="LN53" s="422"/>
      <c r="LO53" s="422"/>
      <c r="LP53" s="422"/>
      <c r="LQ53" s="422"/>
      <c r="LR53" s="422"/>
      <c r="LS53" s="422"/>
      <c r="LT53" s="422"/>
      <c r="LU53" s="422"/>
      <c r="LV53" s="422"/>
      <c r="LW53" s="422"/>
      <c r="LX53" s="422"/>
      <c r="LY53" s="422"/>
      <c r="LZ53" s="422"/>
      <c r="MA53" s="422"/>
      <c r="MB53" s="422"/>
      <c r="MC53" s="422"/>
      <c r="MD53" s="422"/>
      <c r="ME53" s="422"/>
      <c r="MF53" s="422"/>
      <c r="MG53" s="422"/>
      <c r="MH53" s="422"/>
      <c r="MI53" s="422"/>
      <c r="MJ53" s="422"/>
      <c r="MK53" s="422"/>
      <c r="ML53" s="422"/>
      <c r="MM53" s="422"/>
      <c r="MN53" s="422"/>
      <c r="MO53" s="422"/>
      <c r="MP53" s="422"/>
      <c r="MQ53" s="422"/>
      <c r="MR53" s="422"/>
      <c r="MS53" s="422"/>
      <c r="MT53" s="422"/>
      <c r="MU53" s="422"/>
      <c r="MV53" s="422"/>
      <c r="MW53" s="422"/>
      <c r="MX53" s="422"/>
      <c r="MY53" s="422"/>
      <c r="MZ53" s="422"/>
      <c r="NA53" s="422"/>
      <c r="NB53" s="422"/>
      <c r="NC53" s="422"/>
      <c r="ND53" s="422"/>
      <c r="NE53" s="422"/>
      <c r="NF53" s="422"/>
      <c r="NG53" s="422"/>
      <c r="NH53" s="422"/>
      <c r="NI53" s="422"/>
      <c r="NJ53" s="422"/>
      <c r="NK53" s="422"/>
      <c r="NL53" s="422"/>
      <c r="NM53" s="422"/>
      <c r="NN53" s="422"/>
      <c r="NO53" s="422"/>
      <c r="NP53" s="422"/>
      <c r="NQ53" s="422"/>
      <c r="NR53" s="422"/>
      <c r="NS53" s="422"/>
      <c r="NT53" s="422"/>
      <c r="NU53" s="422"/>
      <c r="NV53" s="422"/>
      <c r="NW53" s="422"/>
      <c r="NX53" s="422"/>
      <c r="NY53" s="422"/>
      <c r="NZ53" s="422"/>
      <c r="OA53" s="422"/>
      <c r="OB53" s="422"/>
      <c r="OC53" s="422"/>
      <c r="OD53" s="422"/>
      <c r="OE53" s="422"/>
      <c r="OF53" s="422"/>
      <c r="OG53" s="422"/>
      <c r="OH53" s="422"/>
      <c r="OI53" s="422"/>
      <c r="OJ53" s="422"/>
      <c r="OK53" s="422"/>
      <c r="OL53" s="422"/>
      <c r="OM53" s="422"/>
      <c r="ON53" s="422"/>
      <c r="OO53" s="422"/>
      <c r="OP53" s="422"/>
      <c r="OQ53" s="422"/>
      <c r="OR53" s="422"/>
      <c r="OS53" s="422"/>
      <c r="OT53" s="422"/>
      <c r="OU53" s="422"/>
      <c r="OV53" s="422"/>
      <c r="OW53" s="422"/>
      <c r="OX53" s="422"/>
      <c r="OY53" s="422"/>
      <c r="OZ53" s="422"/>
      <c r="PA53" s="422"/>
      <c r="PB53" s="422"/>
      <c r="PC53" s="422"/>
      <c r="PD53" s="422"/>
      <c r="PE53" s="422"/>
      <c r="PF53" s="422"/>
      <c r="PG53" s="422"/>
      <c r="PH53" s="422"/>
      <c r="PI53" s="422"/>
      <c r="PJ53" s="422"/>
      <c r="PK53" s="422"/>
      <c r="PL53" s="422"/>
    </row>
    <row r="54" spans="1:428" ht="19.5" customHeight="1" x14ac:dyDescent="0.25">
      <c r="A54" s="2469"/>
      <c r="B54" s="2469"/>
      <c r="C54" s="2469"/>
      <c r="D54" s="304" t="s">
        <v>187</v>
      </c>
      <c r="E54" s="304" t="s">
        <v>203</v>
      </c>
      <c r="F54" s="304" t="s">
        <v>204</v>
      </c>
      <c r="G54" s="304" t="s">
        <v>187</v>
      </c>
      <c r="H54" s="304" t="s">
        <v>203</v>
      </c>
      <c r="I54" s="304" t="s">
        <v>204</v>
      </c>
      <c r="J54" s="304" t="s">
        <v>187</v>
      </c>
      <c r="K54" s="304" t="s">
        <v>203</v>
      </c>
      <c r="L54" s="304" t="s">
        <v>204</v>
      </c>
      <c r="M54" s="304" t="s">
        <v>187</v>
      </c>
      <c r="N54" s="304" t="s">
        <v>203</v>
      </c>
      <c r="O54" s="304" t="s">
        <v>204</v>
      </c>
      <c r="P54" s="2524"/>
      <c r="Q54" s="2524"/>
      <c r="R54" s="2472"/>
      <c r="S54" s="422"/>
      <c r="T54" s="422"/>
      <c r="U54" s="422"/>
      <c r="AG54" s="422"/>
      <c r="AH54" s="422"/>
      <c r="AI54" s="422"/>
      <c r="AJ54" s="422"/>
      <c r="AK54" s="422"/>
      <c r="AL54" s="422"/>
      <c r="AM54" s="422"/>
      <c r="AN54" s="422"/>
      <c r="AO54" s="422"/>
      <c r="AP54" s="422"/>
      <c r="AQ54" s="422"/>
      <c r="AR54" s="422"/>
      <c r="AS54" s="422"/>
      <c r="AT54" s="422"/>
      <c r="AU54" s="422"/>
      <c r="AV54" s="422"/>
      <c r="AW54" s="422"/>
      <c r="AX54" s="422"/>
      <c r="AY54" s="422"/>
      <c r="AZ54" s="422"/>
      <c r="BA54" s="422"/>
      <c r="BB54" s="422"/>
      <c r="BC54" s="422"/>
      <c r="BD54" s="422"/>
      <c r="BE54" s="422"/>
      <c r="BF54" s="422"/>
      <c r="BG54" s="422"/>
      <c r="BH54" s="422"/>
      <c r="BI54" s="422"/>
      <c r="BJ54" s="422"/>
      <c r="BK54" s="422"/>
      <c r="BL54" s="422"/>
      <c r="BM54" s="422"/>
      <c r="BN54" s="422"/>
      <c r="BO54" s="422"/>
      <c r="BP54" s="422"/>
      <c r="BQ54" s="422"/>
      <c r="BR54" s="422"/>
      <c r="BS54" s="422"/>
      <c r="BT54" s="422"/>
      <c r="BU54" s="422"/>
      <c r="BV54" s="422"/>
      <c r="BW54" s="422"/>
      <c r="BX54" s="422"/>
      <c r="BY54" s="422"/>
      <c r="BZ54" s="422"/>
      <c r="CA54" s="422"/>
      <c r="CB54" s="422"/>
      <c r="CC54" s="422"/>
      <c r="CD54" s="422"/>
      <c r="CE54" s="422"/>
      <c r="CF54" s="422"/>
      <c r="CG54" s="422"/>
      <c r="CH54" s="422"/>
      <c r="CI54" s="422"/>
      <c r="CJ54" s="422"/>
      <c r="CK54" s="422"/>
      <c r="CL54" s="422"/>
      <c r="CM54" s="422"/>
      <c r="CN54" s="422"/>
      <c r="CO54" s="422"/>
      <c r="CP54" s="422"/>
      <c r="CQ54" s="422"/>
      <c r="CR54" s="422"/>
      <c r="CS54" s="422"/>
      <c r="CT54" s="422"/>
      <c r="CU54" s="422"/>
      <c r="CV54" s="422"/>
      <c r="CW54" s="422"/>
      <c r="CX54" s="422"/>
      <c r="CY54" s="422"/>
      <c r="CZ54" s="422"/>
      <c r="DA54" s="422"/>
      <c r="DB54" s="422"/>
      <c r="DC54" s="422"/>
      <c r="DD54" s="422"/>
      <c r="DE54" s="422"/>
      <c r="DF54" s="422"/>
      <c r="DG54" s="422"/>
      <c r="DH54" s="422"/>
      <c r="DI54" s="422"/>
      <c r="DJ54" s="422"/>
      <c r="DK54" s="422"/>
      <c r="DL54" s="422"/>
      <c r="DM54" s="422"/>
      <c r="DN54" s="422"/>
      <c r="DO54" s="422"/>
      <c r="DP54" s="422"/>
      <c r="DQ54" s="422"/>
      <c r="DR54" s="422"/>
      <c r="DS54" s="422"/>
      <c r="DT54" s="422"/>
      <c r="DU54" s="422"/>
      <c r="DV54" s="422"/>
      <c r="DW54" s="422"/>
      <c r="DX54" s="422"/>
      <c r="DY54" s="422"/>
      <c r="DZ54" s="422"/>
      <c r="EA54" s="422"/>
      <c r="EB54" s="422"/>
      <c r="EC54" s="422"/>
      <c r="ED54" s="422"/>
      <c r="EE54" s="422"/>
      <c r="EF54" s="422"/>
      <c r="EG54" s="422"/>
      <c r="EH54" s="422"/>
      <c r="EI54" s="422"/>
      <c r="EJ54" s="422"/>
      <c r="EK54" s="422"/>
      <c r="EL54" s="422"/>
      <c r="EM54" s="422"/>
      <c r="EN54" s="422"/>
      <c r="EO54" s="422"/>
      <c r="EP54" s="422"/>
      <c r="EQ54" s="422"/>
      <c r="ER54" s="422"/>
      <c r="ES54" s="422"/>
      <c r="ET54" s="422"/>
      <c r="EU54" s="422"/>
      <c r="EV54" s="422"/>
      <c r="EW54" s="422"/>
      <c r="EX54" s="422"/>
      <c r="EY54" s="422"/>
      <c r="EZ54" s="422"/>
      <c r="FA54" s="422"/>
      <c r="FB54" s="422"/>
      <c r="FC54" s="422"/>
      <c r="FD54" s="422"/>
      <c r="FE54" s="422"/>
      <c r="FF54" s="422"/>
      <c r="FG54" s="422"/>
      <c r="FH54" s="422"/>
      <c r="FI54" s="422"/>
      <c r="FJ54" s="422"/>
      <c r="FK54" s="422"/>
      <c r="FL54" s="422"/>
      <c r="FM54" s="422"/>
      <c r="FN54" s="422"/>
      <c r="FO54" s="422"/>
      <c r="FP54" s="422"/>
      <c r="FQ54" s="422"/>
      <c r="FR54" s="422"/>
      <c r="FS54" s="422"/>
      <c r="FT54" s="422"/>
      <c r="FU54" s="422"/>
      <c r="FV54" s="422"/>
      <c r="FW54" s="422"/>
      <c r="FX54" s="422"/>
      <c r="FY54" s="422"/>
      <c r="FZ54" s="422"/>
      <c r="GA54" s="422"/>
      <c r="GB54" s="422"/>
      <c r="GC54" s="422"/>
      <c r="GD54" s="422"/>
      <c r="GE54" s="422"/>
      <c r="GF54" s="422"/>
      <c r="GG54" s="422"/>
      <c r="GH54" s="422"/>
      <c r="GI54" s="422"/>
      <c r="GJ54" s="422"/>
      <c r="GK54" s="422"/>
      <c r="GL54" s="422"/>
      <c r="GM54" s="422"/>
      <c r="GN54" s="422"/>
      <c r="GO54" s="422"/>
      <c r="GP54" s="422"/>
      <c r="GQ54" s="422"/>
      <c r="GR54" s="422"/>
      <c r="GS54" s="422"/>
      <c r="GT54" s="422"/>
      <c r="GU54" s="422"/>
      <c r="GV54" s="422"/>
      <c r="GW54" s="422"/>
      <c r="GX54" s="422"/>
      <c r="GY54" s="422"/>
      <c r="GZ54" s="422"/>
      <c r="HA54" s="422"/>
      <c r="HB54" s="422"/>
      <c r="HC54" s="422"/>
      <c r="HD54" s="422"/>
      <c r="HE54" s="422"/>
      <c r="HF54" s="422"/>
      <c r="HG54" s="422"/>
      <c r="HH54" s="422"/>
      <c r="HI54" s="422"/>
      <c r="HJ54" s="422"/>
      <c r="HK54" s="422"/>
      <c r="HL54" s="422"/>
      <c r="HM54" s="422"/>
      <c r="HN54" s="422"/>
      <c r="HO54" s="422"/>
      <c r="HP54" s="422"/>
      <c r="HQ54" s="422"/>
      <c r="HR54" s="422"/>
      <c r="HS54" s="422"/>
      <c r="HT54" s="422"/>
      <c r="HU54" s="422"/>
      <c r="HV54" s="422"/>
      <c r="HW54" s="422"/>
      <c r="HX54" s="422"/>
      <c r="HY54" s="422"/>
      <c r="HZ54" s="422"/>
      <c r="IA54" s="422"/>
      <c r="IB54" s="422"/>
      <c r="IC54" s="422"/>
      <c r="ID54" s="422"/>
      <c r="IE54" s="422"/>
      <c r="IF54" s="422"/>
      <c r="IG54" s="422"/>
      <c r="IH54" s="422"/>
      <c r="II54" s="422"/>
      <c r="IJ54" s="422"/>
      <c r="IK54" s="422"/>
      <c r="IL54" s="422"/>
      <c r="IM54" s="422"/>
      <c r="IN54" s="422"/>
      <c r="IO54" s="422"/>
      <c r="IP54" s="422"/>
      <c r="IQ54" s="422"/>
      <c r="IR54" s="422"/>
      <c r="IS54" s="422"/>
      <c r="IT54" s="422"/>
      <c r="IU54" s="422"/>
      <c r="IV54" s="422"/>
      <c r="IW54" s="422"/>
      <c r="IX54" s="422"/>
      <c r="IY54" s="422"/>
      <c r="IZ54" s="422"/>
      <c r="JA54" s="422"/>
      <c r="JB54" s="422"/>
      <c r="JC54" s="422"/>
      <c r="JD54" s="422"/>
      <c r="JE54" s="422"/>
      <c r="JF54" s="422"/>
      <c r="JG54" s="422"/>
      <c r="JH54" s="422"/>
      <c r="JI54" s="422"/>
      <c r="JJ54" s="422"/>
      <c r="JK54" s="422"/>
      <c r="JL54" s="422"/>
      <c r="JM54" s="422"/>
      <c r="JN54" s="422"/>
      <c r="JO54" s="422"/>
      <c r="JP54" s="422"/>
      <c r="JQ54" s="422"/>
      <c r="JR54" s="422"/>
      <c r="JS54" s="422"/>
      <c r="JT54" s="422"/>
      <c r="JU54" s="422"/>
      <c r="JV54" s="422"/>
      <c r="JW54" s="422"/>
      <c r="JX54" s="422"/>
      <c r="JY54" s="422"/>
      <c r="JZ54" s="422"/>
      <c r="KA54" s="422"/>
      <c r="KB54" s="422"/>
      <c r="KC54" s="422"/>
      <c r="KD54" s="422"/>
      <c r="KE54" s="422"/>
      <c r="KF54" s="422"/>
      <c r="KG54" s="422"/>
      <c r="KH54" s="422"/>
      <c r="KI54" s="422"/>
      <c r="KJ54" s="422"/>
      <c r="KK54" s="422"/>
      <c r="KL54" s="422"/>
      <c r="KM54" s="422"/>
      <c r="KN54" s="422"/>
      <c r="KO54" s="422"/>
      <c r="KP54" s="422"/>
      <c r="KQ54" s="422"/>
      <c r="KR54" s="422"/>
      <c r="KS54" s="422"/>
      <c r="KT54" s="422"/>
      <c r="KU54" s="422"/>
      <c r="KV54" s="422"/>
      <c r="KW54" s="422"/>
      <c r="KX54" s="422"/>
      <c r="KY54" s="422"/>
      <c r="KZ54" s="422"/>
      <c r="LA54" s="422"/>
      <c r="LB54" s="422"/>
      <c r="LC54" s="422"/>
      <c r="LD54" s="422"/>
      <c r="LE54" s="422"/>
      <c r="LF54" s="422"/>
      <c r="LG54" s="422"/>
      <c r="LH54" s="422"/>
      <c r="LI54" s="422"/>
      <c r="LJ54" s="422"/>
      <c r="LK54" s="422"/>
      <c r="LL54" s="422"/>
      <c r="LM54" s="422"/>
      <c r="LN54" s="422"/>
      <c r="LO54" s="422"/>
      <c r="LP54" s="422"/>
      <c r="LQ54" s="422"/>
      <c r="LR54" s="422"/>
      <c r="LS54" s="422"/>
      <c r="LT54" s="422"/>
      <c r="LU54" s="422"/>
      <c r="LV54" s="422"/>
      <c r="LW54" s="422"/>
      <c r="LX54" s="422"/>
      <c r="LY54" s="422"/>
      <c r="LZ54" s="422"/>
      <c r="MA54" s="422"/>
      <c r="MB54" s="422"/>
      <c r="MC54" s="422"/>
      <c r="MD54" s="422"/>
      <c r="ME54" s="422"/>
      <c r="MF54" s="422"/>
      <c r="MG54" s="422"/>
      <c r="MH54" s="422"/>
      <c r="MI54" s="422"/>
      <c r="MJ54" s="422"/>
      <c r="MK54" s="422"/>
      <c r="ML54" s="422"/>
      <c r="MM54" s="422"/>
      <c r="MN54" s="422"/>
      <c r="MO54" s="422"/>
      <c r="MP54" s="422"/>
      <c r="MQ54" s="422"/>
      <c r="MR54" s="422"/>
      <c r="MS54" s="422"/>
      <c r="MT54" s="422"/>
      <c r="MU54" s="422"/>
      <c r="MV54" s="422"/>
      <c r="MW54" s="422"/>
      <c r="MX54" s="422"/>
      <c r="MY54" s="422"/>
      <c r="MZ54" s="422"/>
      <c r="NA54" s="422"/>
      <c r="NB54" s="422"/>
      <c r="NC54" s="422"/>
      <c r="ND54" s="422"/>
      <c r="NE54" s="422"/>
      <c r="NF54" s="422"/>
      <c r="NG54" s="422"/>
      <c r="NH54" s="422"/>
      <c r="NI54" s="422"/>
      <c r="NJ54" s="422"/>
      <c r="NK54" s="422"/>
      <c r="NL54" s="422"/>
      <c r="NM54" s="422"/>
      <c r="NN54" s="422"/>
      <c r="NO54" s="422"/>
      <c r="NP54" s="422"/>
      <c r="NQ54" s="422"/>
      <c r="NR54" s="422"/>
      <c r="NS54" s="422"/>
      <c r="NT54" s="422"/>
      <c r="NU54" s="422"/>
      <c r="NV54" s="422"/>
      <c r="NW54" s="422"/>
      <c r="NX54" s="422"/>
      <c r="NY54" s="422"/>
      <c r="NZ54" s="422"/>
      <c r="OA54" s="422"/>
      <c r="OB54" s="422"/>
      <c r="OC54" s="422"/>
      <c r="OD54" s="422"/>
      <c r="OE54" s="422"/>
      <c r="OF54" s="422"/>
      <c r="OG54" s="422"/>
      <c r="OH54" s="422"/>
      <c r="OI54" s="422"/>
      <c r="OJ54" s="422"/>
      <c r="OK54" s="422"/>
      <c r="OL54" s="422"/>
      <c r="OM54" s="422"/>
      <c r="ON54" s="422"/>
      <c r="OO54" s="422"/>
      <c r="OP54" s="422"/>
      <c r="OQ54" s="422"/>
      <c r="OR54" s="422"/>
      <c r="OS54" s="422"/>
      <c r="OT54" s="422"/>
      <c r="OU54" s="422"/>
      <c r="OV54" s="422"/>
      <c r="OW54" s="422"/>
      <c r="OX54" s="422"/>
      <c r="OY54" s="422"/>
      <c r="OZ54" s="422"/>
      <c r="PA54" s="422"/>
      <c r="PB54" s="422"/>
      <c r="PC54" s="422"/>
      <c r="PD54" s="422"/>
      <c r="PE54" s="422"/>
      <c r="PF54" s="422"/>
      <c r="PG54" s="422"/>
      <c r="PH54" s="422"/>
      <c r="PI54" s="422"/>
      <c r="PJ54" s="422"/>
      <c r="PK54" s="422"/>
      <c r="PL54" s="422"/>
    </row>
    <row r="55" spans="1:428" ht="24.75" customHeight="1" thickBot="1" x14ac:dyDescent="0.3">
      <c r="A55" s="2470"/>
      <c r="B55" s="2470"/>
      <c r="C55" s="2470"/>
      <c r="D55" s="424" t="s">
        <v>188</v>
      </c>
      <c r="E55" s="424" t="s">
        <v>189</v>
      </c>
      <c r="F55" s="424" t="s">
        <v>190</v>
      </c>
      <c r="G55" s="424" t="s">
        <v>188</v>
      </c>
      <c r="H55" s="424" t="s">
        <v>189</v>
      </c>
      <c r="I55" s="424" t="s">
        <v>190</v>
      </c>
      <c r="J55" s="424" t="s">
        <v>188</v>
      </c>
      <c r="K55" s="424" t="s">
        <v>189</v>
      </c>
      <c r="L55" s="424" t="s">
        <v>190</v>
      </c>
      <c r="M55" s="425" t="s">
        <v>188</v>
      </c>
      <c r="N55" s="425" t="s">
        <v>189</v>
      </c>
      <c r="O55" s="425" t="s">
        <v>190</v>
      </c>
      <c r="P55" s="2525"/>
      <c r="Q55" s="2525"/>
      <c r="R55" s="2473"/>
      <c r="S55" s="422"/>
      <c r="T55" s="422"/>
      <c r="U55" s="422"/>
      <c r="AG55" s="422"/>
      <c r="AH55" s="422"/>
      <c r="AI55" s="422"/>
      <c r="AJ55" s="422"/>
      <c r="AK55" s="422"/>
      <c r="AL55" s="422"/>
      <c r="AM55" s="422"/>
      <c r="AN55" s="422"/>
      <c r="AO55" s="422"/>
      <c r="AP55" s="422"/>
      <c r="AQ55" s="422"/>
      <c r="AR55" s="422"/>
      <c r="AS55" s="422"/>
      <c r="AT55" s="422"/>
      <c r="AU55" s="422"/>
      <c r="AV55" s="422"/>
      <c r="AW55" s="422"/>
      <c r="AX55" s="422"/>
      <c r="AY55" s="422"/>
      <c r="AZ55" s="422"/>
      <c r="BA55" s="422"/>
      <c r="BB55" s="422"/>
      <c r="BC55" s="422"/>
      <c r="BD55" s="422"/>
      <c r="BE55" s="422"/>
      <c r="BF55" s="422"/>
      <c r="BG55" s="422"/>
      <c r="BH55" s="422"/>
      <c r="BI55" s="422"/>
      <c r="BJ55" s="422"/>
      <c r="BK55" s="422"/>
      <c r="BL55" s="422"/>
      <c r="BM55" s="422"/>
      <c r="BN55" s="422"/>
      <c r="BO55" s="422"/>
      <c r="BP55" s="422"/>
      <c r="BQ55" s="422"/>
      <c r="BR55" s="422"/>
      <c r="BS55" s="422"/>
      <c r="BT55" s="422"/>
      <c r="BU55" s="422"/>
      <c r="BV55" s="422"/>
      <c r="BW55" s="422"/>
      <c r="BX55" s="422"/>
      <c r="BY55" s="422"/>
      <c r="BZ55" s="422"/>
      <c r="CA55" s="422"/>
      <c r="CB55" s="422"/>
      <c r="CC55" s="422"/>
      <c r="CD55" s="422"/>
      <c r="CE55" s="422"/>
      <c r="CF55" s="422"/>
      <c r="CG55" s="422"/>
      <c r="CH55" s="422"/>
      <c r="CI55" s="422"/>
      <c r="CJ55" s="422"/>
      <c r="CK55" s="422"/>
      <c r="CL55" s="422"/>
      <c r="CM55" s="422"/>
      <c r="CN55" s="422"/>
      <c r="CO55" s="422"/>
      <c r="CP55" s="422"/>
      <c r="CQ55" s="422"/>
      <c r="CR55" s="422"/>
      <c r="CS55" s="422"/>
      <c r="CT55" s="422"/>
      <c r="CU55" s="422"/>
      <c r="CV55" s="422"/>
      <c r="CW55" s="422"/>
      <c r="CX55" s="422"/>
      <c r="CY55" s="422"/>
      <c r="CZ55" s="422"/>
      <c r="DA55" s="422"/>
      <c r="DB55" s="422"/>
      <c r="DC55" s="422"/>
      <c r="DD55" s="422"/>
      <c r="DE55" s="422"/>
      <c r="DF55" s="422"/>
      <c r="DG55" s="422"/>
      <c r="DH55" s="422"/>
      <c r="DI55" s="422"/>
      <c r="DJ55" s="422"/>
      <c r="DK55" s="422"/>
      <c r="DL55" s="422"/>
      <c r="DM55" s="422"/>
      <c r="DN55" s="422"/>
      <c r="DO55" s="422"/>
      <c r="DP55" s="422"/>
      <c r="DQ55" s="422"/>
      <c r="DR55" s="422"/>
      <c r="DS55" s="422"/>
      <c r="DT55" s="422"/>
      <c r="DU55" s="422"/>
      <c r="DV55" s="422"/>
      <c r="DW55" s="422"/>
      <c r="DX55" s="422"/>
      <c r="DY55" s="422"/>
      <c r="DZ55" s="422"/>
      <c r="EA55" s="422"/>
      <c r="EB55" s="422"/>
      <c r="EC55" s="422"/>
      <c r="ED55" s="422"/>
      <c r="EE55" s="422"/>
      <c r="EF55" s="422"/>
      <c r="EG55" s="422"/>
      <c r="EH55" s="422"/>
      <c r="EI55" s="422"/>
      <c r="EJ55" s="422"/>
      <c r="EK55" s="422"/>
      <c r="EL55" s="422"/>
      <c r="EM55" s="422"/>
      <c r="EN55" s="422"/>
      <c r="EO55" s="422"/>
      <c r="EP55" s="422"/>
      <c r="EQ55" s="422"/>
      <c r="ER55" s="422"/>
      <c r="ES55" s="422"/>
      <c r="ET55" s="422"/>
      <c r="EU55" s="422"/>
      <c r="EV55" s="422"/>
      <c r="EW55" s="422"/>
      <c r="EX55" s="422"/>
      <c r="EY55" s="422"/>
      <c r="EZ55" s="422"/>
      <c r="FA55" s="422"/>
      <c r="FB55" s="422"/>
      <c r="FC55" s="422"/>
      <c r="FD55" s="422"/>
      <c r="FE55" s="422"/>
      <c r="FF55" s="422"/>
      <c r="FG55" s="422"/>
      <c r="FH55" s="422"/>
      <c r="FI55" s="422"/>
      <c r="FJ55" s="422"/>
      <c r="FK55" s="422"/>
      <c r="FL55" s="422"/>
      <c r="FM55" s="422"/>
      <c r="FN55" s="422"/>
      <c r="FO55" s="422"/>
      <c r="FP55" s="422"/>
      <c r="FQ55" s="422"/>
      <c r="FR55" s="422"/>
      <c r="FS55" s="422"/>
      <c r="FT55" s="422"/>
      <c r="FU55" s="422"/>
      <c r="FV55" s="422"/>
      <c r="FW55" s="422"/>
      <c r="FX55" s="422"/>
      <c r="FY55" s="422"/>
      <c r="FZ55" s="422"/>
      <c r="GA55" s="422"/>
      <c r="GB55" s="422"/>
      <c r="GC55" s="422"/>
      <c r="GD55" s="422"/>
      <c r="GE55" s="422"/>
      <c r="GF55" s="422"/>
      <c r="GG55" s="422"/>
      <c r="GH55" s="422"/>
      <c r="GI55" s="422"/>
      <c r="GJ55" s="422"/>
      <c r="GK55" s="422"/>
      <c r="GL55" s="422"/>
      <c r="GM55" s="422"/>
      <c r="GN55" s="422"/>
      <c r="GO55" s="422"/>
      <c r="GP55" s="422"/>
      <c r="GQ55" s="422"/>
      <c r="GR55" s="422"/>
      <c r="GS55" s="422"/>
      <c r="GT55" s="422"/>
      <c r="GU55" s="422"/>
      <c r="GV55" s="422"/>
      <c r="GW55" s="422"/>
      <c r="GX55" s="422"/>
      <c r="GY55" s="422"/>
      <c r="GZ55" s="422"/>
      <c r="HA55" s="422"/>
      <c r="HB55" s="422"/>
      <c r="HC55" s="422"/>
      <c r="HD55" s="422"/>
      <c r="HE55" s="422"/>
      <c r="HF55" s="422"/>
      <c r="HG55" s="422"/>
      <c r="HH55" s="422"/>
      <c r="HI55" s="422"/>
      <c r="HJ55" s="422"/>
      <c r="HK55" s="422"/>
      <c r="HL55" s="422"/>
      <c r="HM55" s="422"/>
      <c r="HN55" s="422"/>
      <c r="HO55" s="422"/>
      <c r="HP55" s="422"/>
      <c r="HQ55" s="422"/>
      <c r="HR55" s="422"/>
      <c r="HS55" s="422"/>
      <c r="HT55" s="422"/>
      <c r="HU55" s="422"/>
      <c r="HV55" s="422"/>
      <c r="HW55" s="422"/>
      <c r="HX55" s="422"/>
      <c r="HY55" s="422"/>
      <c r="HZ55" s="422"/>
      <c r="IA55" s="422"/>
      <c r="IB55" s="422"/>
      <c r="IC55" s="422"/>
      <c r="ID55" s="422"/>
      <c r="IE55" s="422"/>
      <c r="IF55" s="422"/>
      <c r="IG55" s="422"/>
      <c r="IH55" s="422"/>
      <c r="II55" s="422"/>
      <c r="IJ55" s="422"/>
      <c r="IK55" s="422"/>
      <c r="IL55" s="422"/>
      <c r="IM55" s="422"/>
      <c r="IN55" s="422"/>
      <c r="IO55" s="422"/>
      <c r="IP55" s="422"/>
      <c r="IQ55" s="422"/>
      <c r="IR55" s="422"/>
      <c r="IS55" s="422"/>
      <c r="IT55" s="422"/>
      <c r="IU55" s="422"/>
      <c r="IV55" s="422"/>
      <c r="IW55" s="422"/>
      <c r="IX55" s="422"/>
      <c r="IY55" s="422"/>
      <c r="IZ55" s="422"/>
      <c r="JA55" s="422"/>
      <c r="JB55" s="422"/>
      <c r="JC55" s="422"/>
      <c r="JD55" s="422"/>
      <c r="JE55" s="422"/>
      <c r="JF55" s="422"/>
      <c r="JG55" s="422"/>
      <c r="JH55" s="422"/>
      <c r="JI55" s="422"/>
      <c r="JJ55" s="422"/>
      <c r="JK55" s="422"/>
      <c r="JL55" s="422"/>
      <c r="JM55" s="422"/>
      <c r="JN55" s="422"/>
      <c r="JO55" s="422"/>
      <c r="JP55" s="422"/>
      <c r="JQ55" s="422"/>
      <c r="JR55" s="422"/>
      <c r="JS55" s="422"/>
      <c r="JT55" s="422"/>
      <c r="JU55" s="422"/>
      <c r="JV55" s="422"/>
      <c r="JW55" s="422"/>
      <c r="JX55" s="422"/>
      <c r="JY55" s="422"/>
      <c r="JZ55" s="422"/>
      <c r="KA55" s="422"/>
      <c r="KB55" s="422"/>
      <c r="KC55" s="422"/>
      <c r="KD55" s="422"/>
      <c r="KE55" s="422"/>
      <c r="KF55" s="422"/>
      <c r="KG55" s="422"/>
      <c r="KH55" s="422"/>
      <c r="KI55" s="422"/>
      <c r="KJ55" s="422"/>
      <c r="KK55" s="422"/>
      <c r="KL55" s="422"/>
      <c r="KM55" s="422"/>
      <c r="KN55" s="422"/>
      <c r="KO55" s="422"/>
      <c r="KP55" s="422"/>
      <c r="KQ55" s="422"/>
      <c r="KR55" s="422"/>
      <c r="KS55" s="422"/>
      <c r="KT55" s="422"/>
      <c r="KU55" s="422"/>
      <c r="KV55" s="422"/>
      <c r="KW55" s="422"/>
      <c r="KX55" s="422"/>
      <c r="KY55" s="422"/>
      <c r="KZ55" s="422"/>
      <c r="LA55" s="422"/>
      <c r="LB55" s="422"/>
      <c r="LC55" s="422"/>
      <c r="LD55" s="422"/>
      <c r="LE55" s="422"/>
      <c r="LF55" s="422"/>
      <c r="LG55" s="422"/>
      <c r="LH55" s="422"/>
      <c r="LI55" s="422"/>
      <c r="LJ55" s="422"/>
      <c r="LK55" s="422"/>
      <c r="LL55" s="422"/>
      <c r="LM55" s="422"/>
      <c r="LN55" s="422"/>
      <c r="LO55" s="422"/>
      <c r="LP55" s="422"/>
      <c r="LQ55" s="422"/>
      <c r="LR55" s="422"/>
      <c r="LS55" s="422"/>
      <c r="LT55" s="422"/>
      <c r="LU55" s="422"/>
      <c r="LV55" s="422"/>
      <c r="LW55" s="422"/>
      <c r="LX55" s="422"/>
      <c r="LY55" s="422"/>
      <c r="LZ55" s="422"/>
      <c r="MA55" s="422"/>
      <c r="MB55" s="422"/>
      <c r="MC55" s="422"/>
      <c r="MD55" s="422"/>
      <c r="ME55" s="422"/>
      <c r="MF55" s="422"/>
      <c r="MG55" s="422"/>
      <c r="MH55" s="422"/>
      <c r="MI55" s="422"/>
      <c r="MJ55" s="422"/>
      <c r="MK55" s="422"/>
      <c r="ML55" s="422"/>
      <c r="MM55" s="422"/>
      <c r="MN55" s="422"/>
      <c r="MO55" s="422"/>
      <c r="MP55" s="422"/>
      <c r="MQ55" s="422"/>
      <c r="MR55" s="422"/>
      <c r="MS55" s="422"/>
      <c r="MT55" s="422"/>
      <c r="MU55" s="422"/>
      <c r="MV55" s="422"/>
      <c r="MW55" s="422"/>
      <c r="MX55" s="422"/>
      <c r="MY55" s="422"/>
      <c r="MZ55" s="422"/>
      <c r="NA55" s="422"/>
      <c r="NB55" s="422"/>
      <c r="NC55" s="422"/>
      <c r="ND55" s="422"/>
      <c r="NE55" s="422"/>
      <c r="NF55" s="422"/>
      <c r="NG55" s="422"/>
      <c r="NH55" s="422"/>
      <c r="NI55" s="422"/>
      <c r="NJ55" s="422"/>
      <c r="NK55" s="422"/>
      <c r="NL55" s="422"/>
      <c r="NM55" s="422"/>
      <c r="NN55" s="422"/>
      <c r="NO55" s="422"/>
      <c r="NP55" s="422"/>
      <c r="NQ55" s="422"/>
      <c r="NR55" s="422"/>
      <c r="NS55" s="422"/>
      <c r="NT55" s="422"/>
      <c r="NU55" s="422"/>
      <c r="NV55" s="422"/>
      <c r="NW55" s="422"/>
      <c r="NX55" s="422"/>
      <c r="NY55" s="422"/>
      <c r="NZ55" s="422"/>
      <c r="OA55" s="422"/>
      <c r="OB55" s="422"/>
      <c r="OC55" s="422"/>
      <c r="OD55" s="422"/>
      <c r="OE55" s="422"/>
      <c r="OF55" s="422"/>
      <c r="OG55" s="422"/>
      <c r="OH55" s="422"/>
      <c r="OI55" s="422"/>
      <c r="OJ55" s="422"/>
      <c r="OK55" s="422"/>
      <c r="OL55" s="422"/>
      <c r="OM55" s="422"/>
      <c r="ON55" s="422"/>
      <c r="OO55" s="422"/>
      <c r="OP55" s="422"/>
      <c r="OQ55" s="422"/>
      <c r="OR55" s="422"/>
      <c r="OS55" s="422"/>
      <c r="OT55" s="422"/>
      <c r="OU55" s="422"/>
      <c r="OV55" s="422"/>
      <c r="OW55" s="422"/>
      <c r="OX55" s="422"/>
      <c r="OY55" s="422"/>
      <c r="OZ55" s="422"/>
      <c r="PA55" s="422"/>
      <c r="PB55" s="422"/>
      <c r="PC55" s="422"/>
      <c r="PD55" s="422"/>
      <c r="PE55" s="422"/>
      <c r="PF55" s="422"/>
      <c r="PG55" s="422"/>
      <c r="PH55" s="422"/>
      <c r="PI55" s="422"/>
      <c r="PJ55" s="422"/>
      <c r="PK55" s="422"/>
      <c r="PL55" s="422"/>
    </row>
    <row r="56" spans="1:428" ht="34.5" customHeight="1" x14ac:dyDescent="0.25">
      <c r="A56" s="2519" t="s">
        <v>606</v>
      </c>
      <c r="B56" s="2667" t="s">
        <v>701</v>
      </c>
      <c r="C56" s="1633" t="s">
        <v>701</v>
      </c>
      <c r="D56" s="1569">
        <v>1</v>
      </c>
      <c r="E56" s="1669">
        <v>0</v>
      </c>
      <c r="F56" s="1669">
        <v>1</v>
      </c>
      <c r="G56" s="1669">
        <v>0</v>
      </c>
      <c r="H56" s="1669">
        <v>0</v>
      </c>
      <c r="I56" s="1669">
        <v>0</v>
      </c>
      <c r="J56" s="1669">
        <v>0</v>
      </c>
      <c r="K56" s="1669">
        <v>0</v>
      </c>
      <c r="L56" s="1669">
        <v>0</v>
      </c>
      <c r="M56" s="1670">
        <f>SUM(J56,G56,D56)</f>
        <v>1</v>
      </c>
      <c r="N56" s="1670">
        <f>SUM(K56,H56,E56)</f>
        <v>0</v>
      </c>
      <c r="O56" s="1670">
        <f>SUM(M56:N56)</f>
        <v>1</v>
      </c>
      <c r="P56" s="1634" t="s">
        <v>1074</v>
      </c>
      <c r="Q56" s="2669" t="s">
        <v>1074</v>
      </c>
      <c r="R56" s="2671" t="s">
        <v>607</v>
      </c>
      <c r="S56" s="422"/>
      <c r="T56" s="422"/>
      <c r="U56" s="422"/>
      <c r="AG56" s="422"/>
      <c r="AH56" s="422"/>
      <c r="AI56" s="422"/>
      <c r="AJ56" s="422"/>
      <c r="AK56" s="422"/>
      <c r="AL56" s="422"/>
      <c r="AM56" s="422"/>
      <c r="AN56" s="422"/>
      <c r="AO56" s="422"/>
      <c r="AP56" s="422"/>
      <c r="AQ56" s="422"/>
      <c r="AR56" s="422"/>
      <c r="AS56" s="422"/>
      <c r="AT56" s="422"/>
      <c r="AU56" s="422"/>
      <c r="AV56" s="422"/>
      <c r="AW56" s="422"/>
      <c r="AX56" s="422"/>
      <c r="AY56" s="422"/>
      <c r="AZ56" s="422"/>
      <c r="BA56" s="422"/>
      <c r="BB56" s="422"/>
      <c r="BC56" s="422"/>
      <c r="BD56" s="422"/>
      <c r="BE56" s="422"/>
      <c r="BF56" s="422"/>
      <c r="BG56" s="422"/>
      <c r="BH56" s="422"/>
      <c r="BI56" s="422"/>
      <c r="BJ56" s="422"/>
      <c r="BK56" s="422"/>
      <c r="BL56" s="422"/>
      <c r="BM56" s="422"/>
      <c r="BN56" s="422"/>
      <c r="BO56" s="422"/>
      <c r="BP56" s="422"/>
      <c r="BQ56" s="422"/>
      <c r="BR56" s="422"/>
      <c r="BS56" s="422"/>
      <c r="BT56" s="422"/>
      <c r="BU56" s="422"/>
      <c r="BV56" s="422"/>
      <c r="BW56" s="422"/>
      <c r="BX56" s="422"/>
      <c r="BY56" s="422"/>
      <c r="BZ56" s="422"/>
      <c r="CA56" s="422"/>
      <c r="CB56" s="422"/>
      <c r="CC56" s="422"/>
      <c r="CD56" s="422"/>
      <c r="CE56" s="422"/>
      <c r="CF56" s="422"/>
      <c r="CG56" s="422"/>
      <c r="CH56" s="422"/>
      <c r="CI56" s="422"/>
      <c r="CJ56" s="422"/>
      <c r="CK56" s="422"/>
      <c r="CL56" s="422"/>
      <c r="CM56" s="422"/>
      <c r="CN56" s="422"/>
      <c r="CO56" s="422"/>
      <c r="CP56" s="422"/>
      <c r="CQ56" s="422"/>
      <c r="CR56" s="422"/>
      <c r="CS56" s="422"/>
      <c r="CT56" s="422"/>
      <c r="CU56" s="422"/>
      <c r="CV56" s="422"/>
      <c r="CW56" s="422"/>
      <c r="CX56" s="422"/>
      <c r="CY56" s="422"/>
      <c r="CZ56" s="422"/>
      <c r="DA56" s="422"/>
      <c r="DB56" s="422"/>
      <c r="DC56" s="422"/>
      <c r="DD56" s="422"/>
      <c r="DE56" s="422"/>
      <c r="DF56" s="422"/>
      <c r="DG56" s="422"/>
      <c r="DH56" s="422"/>
      <c r="DI56" s="422"/>
      <c r="DJ56" s="422"/>
      <c r="DK56" s="422"/>
      <c r="DL56" s="422"/>
      <c r="DM56" s="422"/>
      <c r="DN56" s="422"/>
      <c r="DO56" s="422"/>
      <c r="DP56" s="422"/>
      <c r="DQ56" s="422"/>
      <c r="DR56" s="422"/>
      <c r="DS56" s="422"/>
      <c r="DT56" s="422"/>
      <c r="DU56" s="422"/>
      <c r="DV56" s="422"/>
      <c r="DW56" s="422"/>
      <c r="DX56" s="422"/>
      <c r="DY56" s="422"/>
      <c r="DZ56" s="422"/>
      <c r="EA56" s="422"/>
      <c r="EB56" s="422"/>
      <c r="EC56" s="422"/>
      <c r="ED56" s="422"/>
      <c r="EE56" s="422"/>
      <c r="EF56" s="422"/>
      <c r="EG56" s="422"/>
      <c r="EH56" s="422"/>
      <c r="EI56" s="422"/>
      <c r="EJ56" s="422"/>
      <c r="EK56" s="422"/>
      <c r="EL56" s="422"/>
      <c r="EM56" s="422"/>
      <c r="EN56" s="422"/>
      <c r="EO56" s="422"/>
      <c r="EP56" s="422"/>
      <c r="EQ56" s="422"/>
      <c r="ER56" s="422"/>
      <c r="ES56" s="422"/>
      <c r="ET56" s="422"/>
      <c r="EU56" s="422"/>
      <c r="EV56" s="422"/>
      <c r="EW56" s="422"/>
      <c r="EX56" s="422"/>
      <c r="EY56" s="422"/>
      <c r="EZ56" s="422"/>
      <c r="FA56" s="422"/>
      <c r="FB56" s="422"/>
      <c r="FC56" s="422"/>
      <c r="FD56" s="422"/>
      <c r="FE56" s="422"/>
      <c r="FF56" s="422"/>
      <c r="FG56" s="422"/>
      <c r="FH56" s="422"/>
      <c r="FI56" s="422"/>
      <c r="FJ56" s="422"/>
      <c r="FK56" s="422"/>
      <c r="FL56" s="422"/>
      <c r="FM56" s="422"/>
      <c r="FN56" s="422"/>
      <c r="FO56" s="422"/>
      <c r="FP56" s="422"/>
      <c r="FQ56" s="422"/>
      <c r="FR56" s="422"/>
      <c r="FS56" s="422"/>
      <c r="FT56" s="422"/>
      <c r="FU56" s="422"/>
      <c r="FV56" s="422"/>
      <c r="FW56" s="422"/>
      <c r="FX56" s="422"/>
      <c r="FY56" s="422"/>
      <c r="FZ56" s="422"/>
      <c r="GA56" s="422"/>
      <c r="GB56" s="422"/>
      <c r="GC56" s="422"/>
      <c r="GD56" s="422"/>
      <c r="GE56" s="422"/>
      <c r="GF56" s="422"/>
      <c r="GG56" s="422"/>
      <c r="GH56" s="422"/>
      <c r="GI56" s="422"/>
      <c r="GJ56" s="422"/>
      <c r="GK56" s="422"/>
      <c r="GL56" s="422"/>
      <c r="GM56" s="422"/>
      <c r="GN56" s="422"/>
      <c r="GO56" s="422"/>
      <c r="GP56" s="422"/>
      <c r="GQ56" s="422"/>
      <c r="GR56" s="422"/>
      <c r="GS56" s="422"/>
      <c r="GT56" s="422"/>
      <c r="GU56" s="422"/>
      <c r="GV56" s="422"/>
      <c r="GW56" s="422"/>
      <c r="GX56" s="422"/>
      <c r="GY56" s="422"/>
      <c r="GZ56" s="422"/>
      <c r="HA56" s="422"/>
      <c r="HB56" s="422"/>
      <c r="HC56" s="422"/>
      <c r="HD56" s="422"/>
      <c r="HE56" s="422"/>
      <c r="HF56" s="422"/>
      <c r="HG56" s="422"/>
      <c r="HH56" s="422"/>
      <c r="HI56" s="422"/>
      <c r="HJ56" s="422"/>
      <c r="HK56" s="422"/>
      <c r="HL56" s="422"/>
      <c r="HM56" s="422"/>
      <c r="HN56" s="422"/>
      <c r="HO56" s="422"/>
      <c r="HP56" s="422"/>
      <c r="HQ56" s="422"/>
      <c r="HR56" s="422"/>
      <c r="HS56" s="422"/>
      <c r="HT56" s="422"/>
      <c r="HU56" s="422"/>
      <c r="HV56" s="422"/>
      <c r="HW56" s="422"/>
      <c r="HX56" s="422"/>
      <c r="HY56" s="422"/>
      <c r="HZ56" s="422"/>
      <c r="IA56" s="422"/>
      <c r="IB56" s="422"/>
      <c r="IC56" s="422"/>
      <c r="ID56" s="422"/>
      <c r="IE56" s="422"/>
      <c r="IF56" s="422"/>
      <c r="IG56" s="422"/>
      <c r="IH56" s="422"/>
      <c r="II56" s="422"/>
      <c r="IJ56" s="422"/>
      <c r="IK56" s="422"/>
      <c r="IL56" s="422"/>
      <c r="IM56" s="422"/>
      <c r="IN56" s="422"/>
      <c r="IO56" s="422"/>
      <c r="IP56" s="422"/>
      <c r="IQ56" s="422"/>
      <c r="IR56" s="422"/>
      <c r="IS56" s="422"/>
      <c r="IT56" s="422"/>
      <c r="IU56" s="422"/>
      <c r="IV56" s="422"/>
      <c r="IW56" s="422"/>
      <c r="IX56" s="422"/>
      <c r="IY56" s="422"/>
      <c r="IZ56" s="422"/>
      <c r="JA56" s="422"/>
      <c r="JB56" s="422"/>
      <c r="JC56" s="422"/>
      <c r="JD56" s="422"/>
      <c r="JE56" s="422"/>
      <c r="JF56" s="422"/>
      <c r="JG56" s="422"/>
      <c r="JH56" s="422"/>
      <c r="JI56" s="422"/>
      <c r="JJ56" s="422"/>
      <c r="JK56" s="422"/>
      <c r="JL56" s="422"/>
      <c r="JM56" s="422"/>
      <c r="JN56" s="422"/>
      <c r="JO56" s="422"/>
      <c r="JP56" s="422"/>
      <c r="JQ56" s="422"/>
      <c r="JR56" s="422"/>
      <c r="JS56" s="422"/>
      <c r="JT56" s="422"/>
      <c r="JU56" s="422"/>
      <c r="JV56" s="422"/>
      <c r="JW56" s="422"/>
      <c r="JX56" s="422"/>
      <c r="JY56" s="422"/>
      <c r="JZ56" s="422"/>
      <c r="KA56" s="422"/>
      <c r="KB56" s="422"/>
      <c r="KC56" s="422"/>
      <c r="KD56" s="422"/>
      <c r="KE56" s="422"/>
      <c r="KF56" s="422"/>
      <c r="KG56" s="422"/>
      <c r="KH56" s="422"/>
      <c r="KI56" s="422"/>
      <c r="KJ56" s="422"/>
      <c r="KK56" s="422"/>
      <c r="KL56" s="422"/>
      <c r="KM56" s="422"/>
      <c r="KN56" s="422"/>
      <c r="KO56" s="422"/>
      <c r="KP56" s="422"/>
      <c r="KQ56" s="422"/>
      <c r="KR56" s="422"/>
      <c r="KS56" s="422"/>
      <c r="KT56" s="422"/>
      <c r="KU56" s="422"/>
      <c r="KV56" s="422"/>
      <c r="KW56" s="422"/>
      <c r="KX56" s="422"/>
      <c r="KY56" s="422"/>
      <c r="KZ56" s="422"/>
      <c r="LA56" s="422"/>
      <c r="LB56" s="422"/>
      <c r="LC56" s="422"/>
      <c r="LD56" s="422"/>
      <c r="LE56" s="422"/>
      <c r="LF56" s="422"/>
      <c r="LG56" s="422"/>
      <c r="LH56" s="422"/>
      <c r="LI56" s="422"/>
      <c r="LJ56" s="422"/>
      <c r="LK56" s="422"/>
      <c r="LL56" s="422"/>
      <c r="LM56" s="422"/>
      <c r="LN56" s="422"/>
      <c r="LO56" s="422"/>
      <c r="LP56" s="422"/>
      <c r="LQ56" s="422"/>
      <c r="LR56" s="422"/>
      <c r="LS56" s="422"/>
      <c r="LT56" s="422"/>
      <c r="LU56" s="422"/>
      <c r="LV56" s="422"/>
      <c r="LW56" s="422"/>
      <c r="LX56" s="422"/>
      <c r="LY56" s="422"/>
      <c r="LZ56" s="422"/>
      <c r="MA56" s="422"/>
      <c r="MB56" s="422"/>
      <c r="MC56" s="422"/>
      <c r="MD56" s="422"/>
      <c r="ME56" s="422"/>
      <c r="MF56" s="422"/>
      <c r="MG56" s="422"/>
      <c r="MH56" s="422"/>
      <c r="MI56" s="422"/>
      <c r="MJ56" s="422"/>
      <c r="MK56" s="422"/>
      <c r="ML56" s="422"/>
      <c r="MM56" s="422"/>
      <c r="MN56" s="422"/>
      <c r="MO56" s="422"/>
      <c r="MP56" s="422"/>
      <c r="MQ56" s="422"/>
      <c r="MR56" s="422"/>
      <c r="MS56" s="422"/>
      <c r="MT56" s="422"/>
      <c r="MU56" s="422"/>
      <c r="MV56" s="422"/>
      <c r="MW56" s="422"/>
      <c r="MX56" s="422"/>
      <c r="MY56" s="422"/>
      <c r="MZ56" s="422"/>
      <c r="NA56" s="422"/>
      <c r="NB56" s="422"/>
      <c r="NC56" s="422"/>
      <c r="ND56" s="422"/>
      <c r="NE56" s="422"/>
      <c r="NF56" s="422"/>
      <c r="NG56" s="422"/>
      <c r="NH56" s="422"/>
      <c r="NI56" s="422"/>
      <c r="NJ56" s="422"/>
      <c r="NK56" s="422"/>
      <c r="NL56" s="422"/>
      <c r="NM56" s="422"/>
      <c r="NN56" s="422"/>
      <c r="NO56" s="422"/>
      <c r="NP56" s="422"/>
      <c r="NQ56" s="422"/>
      <c r="NR56" s="422"/>
      <c r="NS56" s="422"/>
      <c r="NT56" s="422"/>
      <c r="NU56" s="422"/>
      <c r="NV56" s="422"/>
      <c r="NW56" s="422"/>
      <c r="NX56" s="422"/>
      <c r="NY56" s="422"/>
      <c r="NZ56" s="422"/>
      <c r="OA56" s="422"/>
      <c r="OB56" s="422"/>
      <c r="OC56" s="422"/>
      <c r="OD56" s="422"/>
      <c r="OE56" s="422"/>
      <c r="OF56" s="422"/>
      <c r="OG56" s="422"/>
      <c r="OH56" s="422"/>
      <c r="OI56" s="422"/>
      <c r="OJ56" s="422"/>
      <c r="OK56" s="422"/>
      <c r="OL56" s="422"/>
      <c r="OM56" s="422"/>
      <c r="ON56" s="422"/>
      <c r="OO56" s="422"/>
      <c r="OP56" s="422"/>
      <c r="OQ56" s="422"/>
      <c r="OR56" s="422"/>
      <c r="OS56" s="422"/>
      <c r="OT56" s="422"/>
      <c r="OU56" s="422"/>
      <c r="OV56" s="422"/>
      <c r="OW56" s="422"/>
      <c r="OX56" s="422"/>
      <c r="OY56" s="422"/>
      <c r="OZ56" s="422"/>
      <c r="PA56" s="422"/>
      <c r="PB56" s="422"/>
      <c r="PC56" s="422"/>
      <c r="PD56" s="422"/>
      <c r="PE56" s="422"/>
      <c r="PF56" s="422"/>
      <c r="PG56" s="422"/>
      <c r="PH56" s="422"/>
      <c r="PI56" s="422"/>
      <c r="PJ56" s="422"/>
      <c r="PK56" s="422"/>
      <c r="PL56" s="422"/>
    </row>
    <row r="57" spans="1:428" ht="34.5" customHeight="1" x14ac:dyDescent="0.25">
      <c r="A57" s="2501"/>
      <c r="B57" s="2668"/>
      <c r="C57" s="704" t="s">
        <v>1075</v>
      </c>
      <c r="D57" s="1508">
        <v>0</v>
      </c>
      <c r="E57" s="1508">
        <v>0</v>
      </c>
      <c r="F57" s="1508">
        <v>0</v>
      </c>
      <c r="G57" s="1508">
        <v>1</v>
      </c>
      <c r="H57" s="1508">
        <v>4</v>
      </c>
      <c r="I57" s="1508">
        <v>5</v>
      </c>
      <c r="J57" s="1508">
        <v>2</v>
      </c>
      <c r="K57" s="1508">
        <v>4</v>
      </c>
      <c r="L57" s="1508">
        <v>6</v>
      </c>
      <c r="M57" s="1665">
        <f t="shared" ref="M57:N66" si="20">SUM(J57,G57,D57)</f>
        <v>3</v>
      </c>
      <c r="N57" s="1665">
        <f t="shared" si="20"/>
        <v>8</v>
      </c>
      <c r="O57" s="1665">
        <f t="shared" ref="O57:O66" si="21">SUM(M57:N57)</f>
        <v>11</v>
      </c>
      <c r="P57" s="1635" t="s">
        <v>1076</v>
      </c>
      <c r="Q57" s="2670"/>
      <c r="R57" s="2672"/>
      <c r="S57" s="422"/>
      <c r="T57" s="422"/>
      <c r="U57" s="422"/>
      <c r="AG57" s="422"/>
      <c r="AH57" s="422"/>
      <c r="AI57" s="422"/>
      <c r="AJ57" s="422"/>
      <c r="AK57" s="422"/>
      <c r="AL57" s="422"/>
      <c r="AM57" s="422"/>
      <c r="AN57" s="422"/>
      <c r="AO57" s="422"/>
      <c r="AP57" s="422"/>
      <c r="AQ57" s="422"/>
      <c r="AR57" s="422"/>
      <c r="AS57" s="422"/>
      <c r="AT57" s="422"/>
      <c r="AU57" s="422"/>
      <c r="AV57" s="422"/>
      <c r="AW57" s="422"/>
      <c r="AX57" s="422"/>
      <c r="AY57" s="422"/>
      <c r="AZ57" s="422"/>
      <c r="BA57" s="422"/>
      <c r="BB57" s="422"/>
      <c r="BC57" s="422"/>
      <c r="BD57" s="422"/>
      <c r="BE57" s="422"/>
      <c r="BF57" s="422"/>
      <c r="BG57" s="422"/>
      <c r="BH57" s="422"/>
      <c r="BI57" s="422"/>
      <c r="BJ57" s="422"/>
      <c r="BK57" s="422"/>
      <c r="BL57" s="422"/>
      <c r="BM57" s="422"/>
      <c r="BN57" s="422"/>
      <c r="BO57" s="422"/>
      <c r="BP57" s="422"/>
      <c r="BQ57" s="422"/>
      <c r="BR57" s="422"/>
      <c r="BS57" s="422"/>
      <c r="BT57" s="422"/>
      <c r="BU57" s="422"/>
      <c r="BV57" s="422"/>
      <c r="BW57" s="422"/>
      <c r="BX57" s="422"/>
      <c r="BY57" s="422"/>
      <c r="BZ57" s="422"/>
      <c r="CA57" s="422"/>
      <c r="CB57" s="422"/>
      <c r="CC57" s="422"/>
      <c r="CD57" s="422"/>
      <c r="CE57" s="422"/>
      <c r="CF57" s="422"/>
      <c r="CG57" s="422"/>
      <c r="CH57" s="422"/>
      <c r="CI57" s="422"/>
      <c r="CJ57" s="422"/>
      <c r="CK57" s="422"/>
      <c r="CL57" s="422"/>
      <c r="CM57" s="422"/>
      <c r="CN57" s="422"/>
      <c r="CO57" s="422"/>
      <c r="CP57" s="422"/>
      <c r="CQ57" s="422"/>
      <c r="CR57" s="422"/>
      <c r="CS57" s="422"/>
      <c r="CT57" s="422"/>
      <c r="CU57" s="422"/>
      <c r="CV57" s="422"/>
      <c r="CW57" s="422"/>
      <c r="CX57" s="422"/>
      <c r="CY57" s="422"/>
      <c r="CZ57" s="422"/>
      <c r="DA57" s="422"/>
      <c r="DB57" s="422"/>
      <c r="DC57" s="422"/>
      <c r="DD57" s="422"/>
      <c r="DE57" s="422"/>
      <c r="DF57" s="422"/>
      <c r="DG57" s="422"/>
      <c r="DH57" s="422"/>
      <c r="DI57" s="422"/>
      <c r="DJ57" s="422"/>
      <c r="DK57" s="422"/>
      <c r="DL57" s="422"/>
      <c r="DM57" s="422"/>
      <c r="DN57" s="422"/>
      <c r="DO57" s="422"/>
      <c r="DP57" s="422"/>
      <c r="DQ57" s="422"/>
      <c r="DR57" s="422"/>
      <c r="DS57" s="422"/>
      <c r="DT57" s="422"/>
      <c r="DU57" s="422"/>
      <c r="DV57" s="422"/>
      <c r="DW57" s="422"/>
      <c r="DX57" s="422"/>
      <c r="DY57" s="422"/>
      <c r="DZ57" s="422"/>
      <c r="EA57" s="422"/>
      <c r="EB57" s="422"/>
      <c r="EC57" s="422"/>
      <c r="ED57" s="422"/>
      <c r="EE57" s="422"/>
      <c r="EF57" s="422"/>
      <c r="EG57" s="422"/>
      <c r="EH57" s="422"/>
      <c r="EI57" s="422"/>
      <c r="EJ57" s="422"/>
      <c r="EK57" s="422"/>
      <c r="EL57" s="422"/>
      <c r="EM57" s="422"/>
      <c r="EN57" s="422"/>
      <c r="EO57" s="422"/>
      <c r="EP57" s="422"/>
      <c r="EQ57" s="422"/>
      <c r="ER57" s="422"/>
      <c r="ES57" s="422"/>
      <c r="ET57" s="422"/>
      <c r="EU57" s="422"/>
      <c r="EV57" s="422"/>
      <c r="EW57" s="422"/>
      <c r="EX57" s="422"/>
      <c r="EY57" s="422"/>
      <c r="EZ57" s="422"/>
      <c r="FA57" s="422"/>
      <c r="FB57" s="422"/>
      <c r="FC57" s="422"/>
      <c r="FD57" s="422"/>
      <c r="FE57" s="422"/>
      <c r="FF57" s="422"/>
      <c r="FG57" s="422"/>
      <c r="FH57" s="422"/>
      <c r="FI57" s="422"/>
      <c r="FJ57" s="422"/>
      <c r="FK57" s="422"/>
      <c r="FL57" s="422"/>
      <c r="FM57" s="422"/>
      <c r="FN57" s="422"/>
      <c r="FO57" s="422"/>
      <c r="FP57" s="422"/>
      <c r="FQ57" s="422"/>
      <c r="FR57" s="422"/>
      <c r="FS57" s="422"/>
      <c r="FT57" s="422"/>
      <c r="FU57" s="422"/>
      <c r="FV57" s="422"/>
      <c r="FW57" s="422"/>
      <c r="FX57" s="422"/>
      <c r="FY57" s="422"/>
      <c r="FZ57" s="422"/>
      <c r="GA57" s="422"/>
      <c r="GB57" s="422"/>
      <c r="GC57" s="422"/>
      <c r="GD57" s="422"/>
      <c r="GE57" s="422"/>
      <c r="GF57" s="422"/>
      <c r="GG57" s="422"/>
      <c r="GH57" s="422"/>
      <c r="GI57" s="422"/>
      <c r="GJ57" s="422"/>
      <c r="GK57" s="422"/>
      <c r="GL57" s="422"/>
      <c r="GM57" s="422"/>
      <c r="GN57" s="422"/>
      <c r="GO57" s="422"/>
      <c r="GP57" s="422"/>
      <c r="GQ57" s="422"/>
      <c r="GR57" s="422"/>
      <c r="GS57" s="422"/>
      <c r="GT57" s="422"/>
      <c r="GU57" s="422"/>
      <c r="GV57" s="422"/>
      <c r="GW57" s="422"/>
      <c r="GX57" s="422"/>
      <c r="GY57" s="422"/>
      <c r="GZ57" s="422"/>
      <c r="HA57" s="422"/>
      <c r="HB57" s="422"/>
      <c r="HC57" s="422"/>
      <c r="HD57" s="422"/>
      <c r="HE57" s="422"/>
      <c r="HF57" s="422"/>
      <c r="HG57" s="422"/>
      <c r="HH57" s="422"/>
      <c r="HI57" s="422"/>
      <c r="HJ57" s="422"/>
      <c r="HK57" s="422"/>
      <c r="HL57" s="422"/>
      <c r="HM57" s="422"/>
      <c r="HN57" s="422"/>
      <c r="HO57" s="422"/>
      <c r="HP57" s="422"/>
      <c r="HQ57" s="422"/>
      <c r="HR57" s="422"/>
      <c r="HS57" s="422"/>
      <c r="HT57" s="422"/>
      <c r="HU57" s="422"/>
      <c r="HV57" s="422"/>
      <c r="HW57" s="422"/>
      <c r="HX57" s="422"/>
      <c r="HY57" s="422"/>
      <c r="HZ57" s="422"/>
      <c r="IA57" s="422"/>
      <c r="IB57" s="422"/>
      <c r="IC57" s="422"/>
      <c r="ID57" s="422"/>
      <c r="IE57" s="422"/>
      <c r="IF57" s="422"/>
      <c r="IG57" s="422"/>
      <c r="IH57" s="422"/>
      <c r="II57" s="422"/>
      <c r="IJ57" s="422"/>
      <c r="IK57" s="422"/>
      <c r="IL57" s="422"/>
      <c r="IM57" s="422"/>
      <c r="IN57" s="422"/>
      <c r="IO57" s="422"/>
      <c r="IP57" s="422"/>
      <c r="IQ57" s="422"/>
      <c r="IR57" s="422"/>
      <c r="IS57" s="422"/>
      <c r="IT57" s="422"/>
      <c r="IU57" s="422"/>
      <c r="IV57" s="422"/>
      <c r="IW57" s="422"/>
      <c r="IX57" s="422"/>
      <c r="IY57" s="422"/>
      <c r="IZ57" s="422"/>
      <c r="JA57" s="422"/>
      <c r="JB57" s="422"/>
      <c r="JC57" s="422"/>
      <c r="JD57" s="422"/>
      <c r="JE57" s="422"/>
      <c r="JF57" s="422"/>
      <c r="JG57" s="422"/>
      <c r="JH57" s="422"/>
      <c r="JI57" s="422"/>
      <c r="JJ57" s="422"/>
      <c r="JK57" s="422"/>
      <c r="JL57" s="422"/>
      <c r="JM57" s="422"/>
      <c r="JN57" s="422"/>
      <c r="JO57" s="422"/>
      <c r="JP57" s="422"/>
      <c r="JQ57" s="422"/>
      <c r="JR57" s="422"/>
      <c r="JS57" s="422"/>
      <c r="JT57" s="422"/>
      <c r="JU57" s="422"/>
      <c r="JV57" s="422"/>
      <c r="JW57" s="422"/>
      <c r="JX57" s="422"/>
      <c r="JY57" s="422"/>
      <c r="JZ57" s="422"/>
      <c r="KA57" s="422"/>
      <c r="KB57" s="422"/>
      <c r="KC57" s="422"/>
      <c r="KD57" s="422"/>
      <c r="KE57" s="422"/>
      <c r="KF57" s="422"/>
      <c r="KG57" s="422"/>
      <c r="KH57" s="422"/>
      <c r="KI57" s="422"/>
      <c r="KJ57" s="422"/>
      <c r="KK57" s="422"/>
      <c r="KL57" s="422"/>
      <c r="KM57" s="422"/>
      <c r="KN57" s="422"/>
      <c r="KO57" s="422"/>
      <c r="KP57" s="422"/>
      <c r="KQ57" s="422"/>
      <c r="KR57" s="422"/>
      <c r="KS57" s="422"/>
      <c r="KT57" s="422"/>
      <c r="KU57" s="422"/>
      <c r="KV57" s="422"/>
      <c r="KW57" s="422"/>
      <c r="KX57" s="422"/>
      <c r="KY57" s="422"/>
      <c r="KZ57" s="422"/>
      <c r="LA57" s="422"/>
      <c r="LB57" s="422"/>
      <c r="LC57" s="422"/>
      <c r="LD57" s="422"/>
      <c r="LE57" s="422"/>
      <c r="LF57" s="422"/>
      <c r="LG57" s="422"/>
      <c r="LH57" s="422"/>
      <c r="LI57" s="422"/>
      <c r="LJ57" s="422"/>
      <c r="LK57" s="422"/>
      <c r="LL57" s="422"/>
      <c r="LM57" s="422"/>
      <c r="LN57" s="422"/>
      <c r="LO57" s="422"/>
      <c r="LP57" s="422"/>
      <c r="LQ57" s="422"/>
      <c r="LR57" s="422"/>
      <c r="LS57" s="422"/>
      <c r="LT57" s="422"/>
      <c r="LU57" s="422"/>
      <c r="LV57" s="422"/>
      <c r="LW57" s="422"/>
      <c r="LX57" s="422"/>
      <c r="LY57" s="422"/>
      <c r="LZ57" s="422"/>
      <c r="MA57" s="422"/>
      <c r="MB57" s="422"/>
      <c r="MC57" s="422"/>
      <c r="MD57" s="422"/>
      <c r="ME57" s="422"/>
      <c r="MF57" s="422"/>
      <c r="MG57" s="422"/>
      <c r="MH57" s="422"/>
      <c r="MI57" s="422"/>
      <c r="MJ57" s="422"/>
      <c r="MK57" s="422"/>
      <c r="ML57" s="422"/>
      <c r="MM57" s="422"/>
      <c r="MN57" s="422"/>
      <c r="MO57" s="422"/>
      <c r="MP57" s="422"/>
      <c r="MQ57" s="422"/>
      <c r="MR57" s="422"/>
      <c r="MS57" s="422"/>
      <c r="MT57" s="422"/>
      <c r="MU57" s="422"/>
      <c r="MV57" s="422"/>
      <c r="MW57" s="422"/>
      <c r="MX57" s="422"/>
      <c r="MY57" s="422"/>
      <c r="MZ57" s="422"/>
      <c r="NA57" s="422"/>
      <c r="NB57" s="422"/>
      <c r="NC57" s="422"/>
      <c r="ND57" s="422"/>
      <c r="NE57" s="422"/>
      <c r="NF57" s="422"/>
      <c r="NG57" s="422"/>
      <c r="NH57" s="422"/>
      <c r="NI57" s="422"/>
      <c r="NJ57" s="422"/>
      <c r="NK57" s="422"/>
      <c r="NL57" s="422"/>
      <c r="NM57" s="422"/>
      <c r="NN57" s="422"/>
      <c r="NO57" s="422"/>
      <c r="NP57" s="422"/>
      <c r="NQ57" s="422"/>
      <c r="NR57" s="422"/>
      <c r="NS57" s="422"/>
      <c r="NT57" s="422"/>
      <c r="NU57" s="422"/>
      <c r="NV57" s="422"/>
      <c r="NW57" s="422"/>
      <c r="NX57" s="422"/>
      <c r="NY57" s="422"/>
      <c r="NZ57" s="422"/>
      <c r="OA57" s="422"/>
      <c r="OB57" s="422"/>
      <c r="OC57" s="422"/>
      <c r="OD57" s="422"/>
      <c r="OE57" s="422"/>
      <c r="OF57" s="422"/>
      <c r="OG57" s="422"/>
      <c r="OH57" s="422"/>
      <c r="OI57" s="422"/>
      <c r="OJ57" s="422"/>
      <c r="OK57" s="422"/>
      <c r="OL57" s="422"/>
      <c r="OM57" s="422"/>
      <c r="ON57" s="422"/>
      <c r="OO57" s="422"/>
      <c r="OP57" s="422"/>
      <c r="OQ57" s="422"/>
      <c r="OR57" s="422"/>
      <c r="OS57" s="422"/>
      <c r="OT57" s="422"/>
      <c r="OU57" s="422"/>
      <c r="OV57" s="422"/>
      <c r="OW57" s="422"/>
      <c r="OX57" s="422"/>
      <c r="OY57" s="422"/>
      <c r="OZ57" s="422"/>
      <c r="PA57" s="422"/>
      <c r="PB57" s="422"/>
      <c r="PC57" s="422"/>
      <c r="PD57" s="422"/>
      <c r="PE57" s="422"/>
      <c r="PF57" s="422"/>
      <c r="PG57" s="422"/>
      <c r="PH57" s="422"/>
      <c r="PI57" s="422"/>
      <c r="PJ57" s="422"/>
      <c r="PK57" s="422"/>
      <c r="PL57" s="422"/>
    </row>
    <row r="58" spans="1:428" ht="34.5" customHeight="1" x14ac:dyDescent="0.25">
      <c r="A58" s="2501"/>
      <c r="B58" s="2668"/>
      <c r="C58" s="704" t="s">
        <v>704</v>
      </c>
      <c r="D58" s="1508">
        <v>0</v>
      </c>
      <c r="E58" s="1508">
        <v>0</v>
      </c>
      <c r="F58" s="1508">
        <v>0</v>
      </c>
      <c r="G58" s="1508">
        <v>3</v>
      </c>
      <c r="H58" s="1508">
        <v>1</v>
      </c>
      <c r="I58" s="1508">
        <v>4</v>
      </c>
      <c r="J58" s="1508">
        <v>0</v>
      </c>
      <c r="K58" s="1508">
        <v>0</v>
      </c>
      <c r="L58" s="1508">
        <v>0</v>
      </c>
      <c r="M58" s="1665">
        <f t="shared" si="20"/>
        <v>3</v>
      </c>
      <c r="N58" s="1665">
        <f t="shared" si="20"/>
        <v>1</v>
      </c>
      <c r="O58" s="1665">
        <f t="shared" si="21"/>
        <v>4</v>
      </c>
      <c r="P58" s="1635" t="s">
        <v>705</v>
      </c>
      <c r="Q58" s="2670"/>
      <c r="R58" s="2672"/>
      <c r="S58" s="422"/>
      <c r="T58" s="422"/>
      <c r="U58" s="422"/>
      <c r="AG58" s="422"/>
      <c r="AH58" s="422"/>
      <c r="AI58" s="422"/>
      <c r="AJ58" s="422"/>
      <c r="AK58" s="422"/>
      <c r="AL58" s="422"/>
      <c r="AM58" s="422"/>
      <c r="AN58" s="422"/>
      <c r="AO58" s="422"/>
      <c r="AP58" s="422"/>
      <c r="AQ58" s="422"/>
      <c r="AR58" s="422"/>
      <c r="AS58" s="422"/>
      <c r="AT58" s="422"/>
      <c r="AU58" s="422"/>
      <c r="AV58" s="422"/>
      <c r="AW58" s="422"/>
      <c r="AX58" s="422"/>
      <c r="AY58" s="422"/>
      <c r="AZ58" s="422"/>
      <c r="BA58" s="422"/>
      <c r="BB58" s="422"/>
      <c r="BC58" s="422"/>
      <c r="BD58" s="422"/>
      <c r="BE58" s="422"/>
      <c r="BF58" s="422"/>
      <c r="BG58" s="422"/>
      <c r="BH58" s="422"/>
      <c r="BI58" s="422"/>
      <c r="BJ58" s="422"/>
      <c r="BK58" s="422"/>
      <c r="BL58" s="422"/>
      <c r="BM58" s="422"/>
      <c r="BN58" s="422"/>
      <c r="BO58" s="422"/>
      <c r="BP58" s="422"/>
      <c r="BQ58" s="422"/>
      <c r="BR58" s="422"/>
      <c r="BS58" s="422"/>
      <c r="BT58" s="422"/>
      <c r="BU58" s="422"/>
      <c r="BV58" s="422"/>
      <c r="BW58" s="422"/>
      <c r="BX58" s="422"/>
      <c r="BY58" s="422"/>
      <c r="BZ58" s="422"/>
      <c r="CA58" s="422"/>
      <c r="CB58" s="422"/>
      <c r="CC58" s="422"/>
      <c r="CD58" s="422"/>
      <c r="CE58" s="422"/>
      <c r="CF58" s="422"/>
      <c r="CG58" s="422"/>
      <c r="CH58" s="422"/>
      <c r="CI58" s="422"/>
      <c r="CJ58" s="422"/>
      <c r="CK58" s="422"/>
      <c r="CL58" s="422"/>
      <c r="CM58" s="422"/>
      <c r="CN58" s="422"/>
      <c r="CO58" s="422"/>
      <c r="CP58" s="422"/>
      <c r="CQ58" s="422"/>
      <c r="CR58" s="422"/>
      <c r="CS58" s="422"/>
      <c r="CT58" s="422"/>
      <c r="CU58" s="422"/>
      <c r="CV58" s="422"/>
      <c r="CW58" s="422"/>
      <c r="CX58" s="422"/>
      <c r="CY58" s="422"/>
      <c r="CZ58" s="422"/>
      <c r="DA58" s="422"/>
      <c r="DB58" s="422"/>
      <c r="DC58" s="422"/>
      <c r="DD58" s="422"/>
      <c r="DE58" s="422"/>
      <c r="DF58" s="422"/>
      <c r="DG58" s="422"/>
      <c r="DH58" s="422"/>
      <c r="DI58" s="422"/>
      <c r="DJ58" s="422"/>
      <c r="DK58" s="422"/>
      <c r="DL58" s="422"/>
      <c r="DM58" s="422"/>
      <c r="DN58" s="422"/>
      <c r="DO58" s="422"/>
      <c r="DP58" s="422"/>
      <c r="DQ58" s="422"/>
      <c r="DR58" s="422"/>
      <c r="DS58" s="422"/>
      <c r="DT58" s="422"/>
      <c r="DU58" s="422"/>
      <c r="DV58" s="422"/>
      <c r="DW58" s="422"/>
      <c r="DX58" s="422"/>
      <c r="DY58" s="422"/>
      <c r="DZ58" s="422"/>
      <c r="EA58" s="422"/>
      <c r="EB58" s="422"/>
      <c r="EC58" s="422"/>
      <c r="ED58" s="422"/>
      <c r="EE58" s="422"/>
      <c r="EF58" s="422"/>
      <c r="EG58" s="422"/>
      <c r="EH58" s="422"/>
      <c r="EI58" s="422"/>
      <c r="EJ58" s="422"/>
      <c r="EK58" s="422"/>
      <c r="EL58" s="422"/>
      <c r="EM58" s="422"/>
      <c r="EN58" s="422"/>
      <c r="EO58" s="422"/>
      <c r="EP58" s="422"/>
      <c r="EQ58" s="422"/>
      <c r="ER58" s="422"/>
      <c r="ES58" s="422"/>
      <c r="ET58" s="422"/>
      <c r="EU58" s="422"/>
      <c r="EV58" s="422"/>
      <c r="EW58" s="422"/>
      <c r="EX58" s="422"/>
      <c r="EY58" s="422"/>
      <c r="EZ58" s="422"/>
      <c r="FA58" s="422"/>
      <c r="FB58" s="422"/>
      <c r="FC58" s="422"/>
      <c r="FD58" s="422"/>
      <c r="FE58" s="422"/>
      <c r="FF58" s="422"/>
      <c r="FG58" s="422"/>
      <c r="FH58" s="422"/>
      <c r="FI58" s="422"/>
      <c r="FJ58" s="422"/>
      <c r="FK58" s="422"/>
      <c r="FL58" s="422"/>
      <c r="FM58" s="422"/>
      <c r="FN58" s="422"/>
      <c r="FO58" s="422"/>
      <c r="FP58" s="422"/>
      <c r="FQ58" s="422"/>
      <c r="FR58" s="422"/>
      <c r="FS58" s="422"/>
      <c r="FT58" s="422"/>
      <c r="FU58" s="422"/>
      <c r="FV58" s="422"/>
      <c r="FW58" s="422"/>
      <c r="FX58" s="422"/>
      <c r="FY58" s="422"/>
      <c r="FZ58" s="422"/>
      <c r="GA58" s="422"/>
      <c r="GB58" s="422"/>
      <c r="GC58" s="422"/>
      <c r="GD58" s="422"/>
      <c r="GE58" s="422"/>
      <c r="GF58" s="422"/>
      <c r="GG58" s="422"/>
      <c r="GH58" s="422"/>
      <c r="GI58" s="422"/>
      <c r="GJ58" s="422"/>
      <c r="GK58" s="422"/>
      <c r="GL58" s="422"/>
      <c r="GM58" s="422"/>
      <c r="GN58" s="422"/>
      <c r="GO58" s="422"/>
      <c r="GP58" s="422"/>
      <c r="GQ58" s="422"/>
      <c r="GR58" s="422"/>
      <c r="GS58" s="422"/>
      <c r="GT58" s="422"/>
      <c r="GU58" s="422"/>
      <c r="GV58" s="422"/>
      <c r="GW58" s="422"/>
      <c r="GX58" s="422"/>
      <c r="GY58" s="422"/>
      <c r="GZ58" s="422"/>
      <c r="HA58" s="422"/>
      <c r="HB58" s="422"/>
      <c r="HC58" s="422"/>
      <c r="HD58" s="422"/>
      <c r="HE58" s="422"/>
      <c r="HF58" s="422"/>
      <c r="HG58" s="422"/>
      <c r="HH58" s="422"/>
      <c r="HI58" s="422"/>
      <c r="HJ58" s="422"/>
      <c r="HK58" s="422"/>
      <c r="HL58" s="422"/>
      <c r="HM58" s="422"/>
      <c r="HN58" s="422"/>
      <c r="HO58" s="422"/>
      <c r="HP58" s="422"/>
      <c r="HQ58" s="422"/>
      <c r="HR58" s="422"/>
      <c r="HS58" s="422"/>
      <c r="HT58" s="422"/>
      <c r="HU58" s="422"/>
      <c r="HV58" s="422"/>
      <c r="HW58" s="422"/>
      <c r="HX58" s="422"/>
      <c r="HY58" s="422"/>
      <c r="HZ58" s="422"/>
      <c r="IA58" s="422"/>
      <c r="IB58" s="422"/>
      <c r="IC58" s="422"/>
      <c r="ID58" s="422"/>
      <c r="IE58" s="422"/>
      <c r="IF58" s="422"/>
      <c r="IG58" s="422"/>
      <c r="IH58" s="422"/>
      <c r="II58" s="422"/>
      <c r="IJ58" s="422"/>
      <c r="IK58" s="422"/>
      <c r="IL58" s="422"/>
      <c r="IM58" s="422"/>
      <c r="IN58" s="422"/>
      <c r="IO58" s="422"/>
      <c r="IP58" s="422"/>
      <c r="IQ58" s="422"/>
      <c r="IR58" s="422"/>
      <c r="IS58" s="422"/>
      <c r="IT58" s="422"/>
      <c r="IU58" s="422"/>
      <c r="IV58" s="422"/>
      <c r="IW58" s="422"/>
      <c r="IX58" s="422"/>
      <c r="IY58" s="422"/>
      <c r="IZ58" s="422"/>
      <c r="JA58" s="422"/>
      <c r="JB58" s="422"/>
      <c r="JC58" s="422"/>
      <c r="JD58" s="422"/>
      <c r="JE58" s="422"/>
      <c r="JF58" s="422"/>
      <c r="JG58" s="422"/>
      <c r="JH58" s="422"/>
      <c r="JI58" s="422"/>
      <c r="JJ58" s="422"/>
      <c r="JK58" s="422"/>
      <c r="JL58" s="422"/>
      <c r="JM58" s="422"/>
      <c r="JN58" s="422"/>
      <c r="JO58" s="422"/>
      <c r="JP58" s="422"/>
      <c r="JQ58" s="422"/>
      <c r="JR58" s="422"/>
      <c r="JS58" s="422"/>
      <c r="JT58" s="422"/>
      <c r="JU58" s="422"/>
      <c r="JV58" s="422"/>
      <c r="JW58" s="422"/>
      <c r="JX58" s="422"/>
      <c r="JY58" s="422"/>
      <c r="JZ58" s="422"/>
      <c r="KA58" s="422"/>
      <c r="KB58" s="422"/>
      <c r="KC58" s="422"/>
      <c r="KD58" s="422"/>
      <c r="KE58" s="422"/>
      <c r="KF58" s="422"/>
      <c r="KG58" s="422"/>
      <c r="KH58" s="422"/>
      <c r="KI58" s="422"/>
      <c r="KJ58" s="422"/>
      <c r="KK58" s="422"/>
      <c r="KL58" s="422"/>
      <c r="KM58" s="422"/>
      <c r="KN58" s="422"/>
      <c r="KO58" s="422"/>
      <c r="KP58" s="422"/>
      <c r="KQ58" s="422"/>
      <c r="KR58" s="422"/>
      <c r="KS58" s="422"/>
      <c r="KT58" s="422"/>
      <c r="KU58" s="422"/>
      <c r="KV58" s="422"/>
      <c r="KW58" s="422"/>
      <c r="KX58" s="422"/>
      <c r="KY58" s="422"/>
      <c r="KZ58" s="422"/>
      <c r="LA58" s="422"/>
      <c r="LB58" s="422"/>
      <c r="LC58" s="422"/>
      <c r="LD58" s="422"/>
      <c r="LE58" s="422"/>
      <c r="LF58" s="422"/>
      <c r="LG58" s="422"/>
      <c r="LH58" s="422"/>
      <c r="LI58" s="422"/>
      <c r="LJ58" s="422"/>
      <c r="LK58" s="422"/>
      <c r="LL58" s="422"/>
      <c r="LM58" s="422"/>
      <c r="LN58" s="422"/>
      <c r="LO58" s="422"/>
      <c r="LP58" s="422"/>
      <c r="LQ58" s="422"/>
      <c r="LR58" s="422"/>
      <c r="LS58" s="422"/>
      <c r="LT58" s="422"/>
      <c r="LU58" s="422"/>
      <c r="LV58" s="422"/>
      <c r="LW58" s="422"/>
      <c r="LX58" s="422"/>
      <c r="LY58" s="422"/>
      <c r="LZ58" s="422"/>
      <c r="MA58" s="422"/>
      <c r="MB58" s="422"/>
      <c r="MC58" s="422"/>
      <c r="MD58" s="422"/>
      <c r="ME58" s="422"/>
      <c r="MF58" s="422"/>
      <c r="MG58" s="422"/>
      <c r="MH58" s="422"/>
      <c r="MI58" s="422"/>
      <c r="MJ58" s="422"/>
      <c r="MK58" s="422"/>
      <c r="ML58" s="422"/>
      <c r="MM58" s="422"/>
      <c r="MN58" s="422"/>
      <c r="MO58" s="422"/>
      <c r="MP58" s="422"/>
      <c r="MQ58" s="422"/>
      <c r="MR58" s="422"/>
      <c r="MS58" s="422"/>
      <c r="MT58" s="422"/>
      <c r="MU58" s="422"/>
      <c r="MV58" s="422"/>
      <c r="MW58" s="422"/>
      <c r="MX58" s="422"/>
      <c r="MY58" s="422"/>
      <c r="MZ58" s="422"/>
      <c r="NA58" s="422"/>
      <c r="NB58" s="422"/>
      <c r="NC58" s="422"/>
      <c r="ND58" s="422"/>
      <c r="NE58" s="422"/>
      <c r="NF58" s="422"/>
      <c r="NG58" s="422"/>
      <c r="NH58" s="422"/>
      <c r="NI58" s="422"/>
      <c r="NJ58" s="422"/>
      <c r="NK58" s="422"/>
      <c r="NL58" s="422"/>
      <c r="NM58" s="422"/>
      <c r="NN58" s="422"/>
      <c r="NO58" s="422"/>
      <c r="NP58" s="422"/>
      <c r="NQ58" s="422"/>
      <c r="NR58" s="422"/>
      <c r="NS58" s="422"/>
      <c r="NT58" s="422"/>
      <c r="NU58" s="422"/>
      <c r="NV58" s="422"/>
      <c r="NW58" s="422"/>
      <c r="NX58" s="422"/>
      <c r="NY58" s="422"/>
      <c r="NZ58" s="422"/>
      <c r="OA58" s="422"/>
      <c r="OB58" s="422"/>
      <c r="OC58" s="422"/>
      <c r="OD58" s="422"/>
      <c r="OE58" s="422"/>
      <c r="OF58" s="422"/>
      <c r="OG58" s="422"/>
      <c r="OH58" s="422"/>
      <c r="OI58" s="422"/>
      <c r="OJ58" s="422"/>
      <c r="OK58" s="422"/>
      <c r="OL58" s="422"/>
      <c r="OM58" s="422"/>
      <c r="ON58" s="422"/>
      <c r="OO58" s="422"/>
      <c r="OP58" s="422"/>
      <c r="OQ58" s="422"/>
      <c r="OR58" s="422"/>
      <c r="OS58" s="422"/>
      <c r="OT58" s="422"/>
      <c r="OU58" s="422"/>
      <c r="OV58" s="422"/>
      <c r="OW58" s="422"/>
      <c r="OX58" s="422"/>
      <c r="OY58" s="422"/>
      <c r="OZ58" s="422"/>
      <c r="PA58" s="422"/>
      <c r="PB58" s="422"/>
      <c r="PC58" s="422"/>
      <c r="PD58" s="422"/>
      <c r="PE58" s="422"/>
      <c r="PF58" s="422"/>
      <c r="PG58" s="422"/>
      <c r="PH58" s="422"/>
      <c r="PI58" s="422"/>
      <c r="PJ58" s="422"/>
      <c r="PK58" s="422"/>
      <c r="PL58" s="422"/>
    </row>
    <row r="59" spans="1:428" ht="34.5" customHeight="1" x14ac:dyDescent="0.25">
      <c r="A59" s="2501"/>
      <c r="B59" s="2668"/>
      <c r="C59" s="704" t="s">
        <v>706</v>
      </c>
      <c r="D59" s="1508">
        <v>0</v>
      </c>
      <c r="E59" s="1508">
        <v>0</v>
      </c>
      <c r="F59" s="1508">
        <v>0</v>
      </c>
      <c r="G59" s="1508">
        <v>2</v>
      </c>
      <c r="H59" s="1508">
        <v>8</v>
      </c>
      <c r="I59" s="1508">
        <v>10</v>
      </c>
      <c r="J59" s="1508">
        <v>1</v>
      </c>
      <c r="K59" s="1508">
        <v>0</v>
      </c>
      <c r="L59" s="1508">
        <v>1</v>
      </c>
      <c r="M59" s="1665">
        <f t="shared" si="20"/>
        <v>3</v>
      </c>
      <c r="N59" s="1665">
        <f t="shared" si="20"/>
        <v>8</v>
      </c>
      <c r="O59" s="1665">
        <f t="shared" si="21"/>
        <v>11</v>
      </c>
      <c r="P59" s="1635" t="s">
        <v>707</v>
      </c>
      <c r="Q59" s="2670"/>
      <c r="R59" s="2672"/>
      <c r="S59" s="422"/>
      <c r="T59" s="422"/>
      <c r="U59" s="422"/>
      <c r="AG59" s="422"/>
      <c r="AH59" s="422"/>
      <c r="AI59" s="422"/>
      <c r="AJ59" s="422"/>
      <c r="AK59" s="422"/>
      <c r="AL59" s="422"/>
      <c r="AM59" s="422"/>
      <c r="AN59" s="422"/>
      <c r="AO59" s="422"/>
      <c r="AP59" s="422"/>
      <c r="AQ59" s="422"/>
      <c r="AR59" s="422"/>
      <c r="AS59" s="422"/>
      <c r="AT59" s="422"/>
      <c r="AU59" s="422"/>
      <c r="AV59" s="422"/>
      <c r="AW59" s="422"/>
      <c r="AX59" s="422"/>
      <c r="AY59" s="422"/>
      <c r="AZ59" s="422"/>
      <c r="BA59" s="422"/>
      <c r="BB59" s="422"/>
      <c r="BC59" s="422"/>
      <c r="BD59" s="422"/>
      <c r="BE59" s="422"/>
      <c r="BF59" s="422"/>
      <c r="BG59" s="422"/>
      <c r="BH59" s="422"/>
      <c r="BI59" s="422"/>
      <c r="BJ59" s="422"/>
      <c r="BK59" s="422"/>
      <c r="BL59" s="422"/>
      <c r="BM59" s="422"/>
      <c r="BN59" s="422"/>
      <c r="BO59" s="422"/>
      <c r="BP59" s="422"/>
      <c r="BQ59" s="422"/>
      <c r="BR59" s="422"/>
      <c r="BS59" s="422"/>
      <c r="BT59" s="422"/>
      <c r="BU59" s="422"/>
      <c r="BV59" s="422"/>
      <c r="BW59" s="422"/>
      <c r="BX59" s="422"/>
      <c r="BY59" s="422"/>
      <c r="BZ59" s="422"/>
      <c r="CA59" s="422"/>
      <c r="CB59" s="422"/>
      <c r="CC59" s="422"/>
      <c r="CD59" s="422"/>
      <c r="CE59" s="422"/>
      <c r="CF59" s="422"/>
      <c r="CG59" s="422"/>
      <c r="CH59" s="422"/>
      <c r="CI59" s="422"/>
      <c r="CJ59" s="422"/>
      <c r="CK59" s="422"/>
      <c r="CL59" s="422"/>
      <c r="CM59" s="422"/>
      <c r="CN59" s="422"/>
      <c r="CO59" s="422"/>
      <c r="CP59" s="422"/>
      <c r="CQ59" s="422"/>
      <c r="CR59" s="422"/>
      <c r="CS59" s="422"/>
      <c r="CT59" s="422"/>
      <c r="CU59" s="422"/>
      <c r="CV59" s="422"/>
      <c r="CW59" s="422"/>
      <c r="CX59" s="422"/>
      <c r="CY59" s="422"/>
      <c r="CZ59" s="422"/>
      <c r="DA59" s="422"/>
      <c r="DB59" s="422"/>
      <c r="DC59" s="422"/>
      <c r="DD59" s="422"/>
      <c r="DE59" s="422"/>
      <c r="DF59" s="422"/>
      <c r="DG59" s="422"/>
      <c r="DH59" s="422"/>
      <c r="DI59" s="422"/>
      <c r="DJ59" s="422"/>
      <c r="DK59" s="422"/>
      <c r="DL59" s="422"/>
      <c r="DM59" s="422"/>
      <c r="DN59" s="422"/>
      <c r="DO59" s="422"/>
      <c r="DP59" s="422"/>
      <c r="DQ59" s="422"/>
      <c r="DR59" s="422"/>
      <c r="DS59" s="422"/>
      <c r="DT59" s="422"/>
      <c r="DU59" s="422"/>
      <c r="DV59" s="422"/>
      <c r="DW59" s="422"/>
      <c r="DX59" s="422"/>
      <c r="DY59" s="422"/>
      <c r="DZ59" s="422"/>
      <c r="EA59" s="422"/>
      <c r="EB59" s="422"/>
      <c r="EC59" s="422"/>
      <c r="ED59" s="422"/>
      <c r="EE59" s="422"/>
      <c r="EF59" s="422"/>
      <c r="EG59" s="422"/>
      <c r="EH59" s="422"/>
      <c r="EI59" s="422"/>
      <c r="EJ59" s="422"/>
      <c r="EK59" s="422"/>
      <c r="EL59" s="422"/>
      <c r="EM59" s="422"/>
      <c r="EN59" s="422"/>
      <c r="EO59" s="422"/>
      <c r="EP59" s="422"/>
      <c r="EQ59" s="422"/>
      <c r="ER59" s="422"/>
      <c r="ES59" s="422"/>
      <c r="ET59" s="422"/>
      <c r="EU59" s="422"/>
      <c r="EV59" s="422"/>
      <c r="EW59" s="422"/>
      <c r="EX59" s="422"/>
      <c r="EY59" s="422"/>
      <c r="EZ59" s="422"/>
      <c r="FA59" s="422"/>
      <c r="FB59" s="422"/>
      <c r="FC59" s="422"/>
      <c r="FD59" s="422"/>
      <c r="FE59" s="422"/>
      <c r="FF59" s="422"/>
      <c r="FG59" s="422"/>
      <c r="FH59" s="422"/>
      <c r="FI59" s="422"/>
      <c r="FJ59" s="422"/>
      <c r="FK59" s="422"/>
      <c r="FL59" s="422"/>
      <c r="FM59" s="422"/>
      <c r="FN59" s="422"/>
      <c r="FO59" s="422"/>
      <c r="FP59" s="422"/>
      <c r="FQ59" s="422"/>
      <c r="FR59" s="422"/>
      <c r="FS59" s="422"/>
      <c r="FT59" s="422"/>
      <c r="FU59" s="422"/>
      <c r="FV59" s="422"/>
      <c r="FW59" s="422"/>
      <c r="FX59" s="422"/>
      <c r="FY59" s="422"/>
      <c r="FZ59" s="422"/>
      <c r="GA59" s="422"/>
      <c r="GB59" s="422"/>
      <c r="GC59" s="422"/>
      <c r="GD59" s="422"/>
      <c r="GE59" s="422"/>
      <c r="GF59" s="422"/>
      <c r="GG59" s="422"/>
      <c r="GH59" s="422"/>
      <c r="GI59" s="422"/>
      <c r="GJ59" s="422"/>
      <c r="GK59" s="422"/>
      <c r="GL59" s="422"/>
      <c r="GM59" s="422"/>
      <c r="GN59" s="422"/>
      <c r="GO59" s="422"/>
      <c r="GP59" s="422"/>
      <c r="GQ59" s="422"/>
      <c r="GR59" s="422"/>
      <c r="GS59" s="422"/>
      <c r="GT59" s="422"/>
      <c r="GU59" s="422"/>
      <c r="GV59" s="422"/>
      <c r="GW59" s="422"/>
      <c r="GX59" s="422"/>
      <c r="GY59" s="422"/>
      <c r="GZ59" s="422"/>
      <c r="HA59" s="422"/>
      <c r="HB59" s="422"/>
      <c r="HC59" s="422"/>
      <c r="HD59" s="422"/>
      <c r="HE59" s="422"/>
      <c r="HF59" s="422"/>
      <c r="HG59" s="422"/>
      <c r="HH59" s="422"/>
      <c r="HI59" s="422"/>
      <c r="HJ59" s="422"/>
      <c r="HK59" s="422"/>
      <c r="HL59" s="422"/>
      <c r="HM59" s="422"/>
      <c r="HN59" s="422"/>
      <c r="HO59" s="422"/>
      <c r="HP59" s="422"/>
      <c r="HQ59" s="422"/>
      <c r="HR59" s="422"/>
      <c r="HS59" s="422"/>
      <c r="HT59" s="422"/>
      <c r="HU59" s="422"/>
      <c r="HV59" s="422"/>
      <c r="HW59" s="422"/>
      <c r="HX59" s="422"/>
      <c r="HY59" s="422"/>
      <c r="HZ59" s="422"/>
      <c r="IA59" s="422"/>
      <c r="IB59" s="422"/>
      <c r="IC59" s="422"/>
      <c r="ID59" s="422"/>
      <c r="IE59" s="422"/>
      <c r="IF59" s="422"/>
      <c r="IG59" s="422"/>
      <c r="IH59" s="422"/>
      <c r="II59" s="422"/>
      <c r="IJ59" s="422"/>
      <c r="IK59" s="422"/>
      <c r="IL59" s="422"/>
      <c r="IM59" s="422"/>
      <c r="IN59" s="422"/>
      <c r="IO59" s="422"/>
      <c r="IP59" s="422"/>
      <c r="IQ59" s="422"/>
      <c r="IR59" s="422"/>
      <c r="IS59" s="422"/>
      <c r="IT59" s="422"/>
      <c r="IU59" s="422"/>
      <c r="IV59" s="422"/>
      <c r="IW59" s="422"/>
      <c r="IX59" s="422"/>
      <c r="IY59" s="422"/>
      <c r="IZ59" s="422"/>
      <c r="JA59" s="422"/>
      <c r="JB59" s="422"/>
      <c r="JC59" s="422"/>
      <c r="JD59" s="422"/>
      <c r="JE59" s="422"/>
      <c r="JF59" s="422"/>
      <c r="JG59" s="422"/>
      <c r="JH59" s="422"/>
      <c r="JI59" s="422"/>
      <c r="JJ59" s="422"/>
      <c r="JK59" s="422"/>
      <c r="JL59" s="422"/>
      <c r="JM59" s="422"/>
      <c r="JN59" s="422"/>
      <c r="JO59" s="422"/>
      <c r="JP59" s="422"/>
      <c r="JQ59" s="422"/>
      <c r="JR59" s="422"/>
      <c r="JS59" s="422"/>
      <c r="JT59" s="422"/>
      <c r="JU59" s="422"/>
      <c r="JV59" s="422"/>
      <c r="JW59" s="422"/>
      <c r="JX59" s="422"/>
      <c r="JY59" s="422"/>
      <c r="JZ59" s="422"/>
      <c r="KA59" s="422"/>
      <c r="KB59" s="422"/>
      <c r="KC59" s="422"/>
      <c r="KD59" s="422"/>
      <c r="KE59" s="422"/>
      <c r="KF59" s="422"/>
      <c r="KG59" s="422"/>
      <c r="KH59" s="422"/>
      <c r="KI59" s="422"/>
      <c r="KJ59" s="422"/>
      <c r="KK59" s="422"/>
      <c r="KL59" s="422"/>
      <c r="KM59" s="422"/>
      <c r="KN59" s="422"/>
      <c r="KO59" s="422"/>
      <c r="KP59" s="422"/>
      <c r="KQ59" s="422"/>
      <c r="KR59" s="422"/>
      <c r="KS59" s="422"/>
      <c r="KT59" s="422"/>
      <c r="KU59" s="422"/>
      <c r="KV59" s="422"/>
      <c r="KW59" s="422"/>
      <c r="KX59" s="422"/>
      <c r="KY59" s="422"/>
      <c r="KZ59" s="422"/>
      <c r="LA59" s="422"/>
      <c r="LB59" s="422"/>
      <c r="LC59" s="422"/>
      <c r="LD59" s="422"/>
      <c r="LE59" s="422"/>
      <c r="LF59" s="422"/>
      <c r="LG59" s="422"/>
      <c r="LH59" s="422"/>
      <c r="LI59" s="422"/>
      <c r="LJ59" s="422"/>
      <c r="LK59" s="422"/>
      <c r="LL59" s="422"/>
      <c r="LM59" s="422"/>
      <c r="LN59" s="422"/>
      <c r="LO59" s="422"/>
      <c r="LP59" s="422"/>
      <c r="LQ59" s="422"/>
      <c r="LR59" s="422"/>
      <c r="LS59" s="422"/>
      <c r="LT59" s="422"/>
      <c r="LU59" s="422"/>
      <c r="LV59" s="422"/>
      <c r="LW59" s="422"/>
      <c r="LX59" s="422"/>
      <c r="LY59" s="422"/>
      <c r="LZ59" s="422"/>
      <c r="MA59" s="422"/>
      <c r="MB59" s="422"/>
      <c r="MC59" s="422"/>
      <c r="MD59" s="422"/>
      <c r="ME59" s="422"/>
      <c r="MF59" s="422"/>
      <c r="MG59" s="422"/>
      <c r="MH59" s="422"/>
      <c r="MI59" s="422"/>
      <c r="MJ59" s="422"/>
      <c r="MK59" s="422"/>
      <c r="ML59" s="422"/>
      <c r="MM59" s="422"/>
      <c r="MN59" s="422"/>
      <c r="MO59" s="422"/>
      <c r="MP59" s="422"/>
      <c r="MQ59" s="422"/>
      <c r="MR59" s="422"/>
      <c r="MS59" s="422"/>
      <c r="MT59" s="422"/>
      <c r="MU59" s="422"/>
      <c r="MV59" s="422"/>
      <c r="MW59" s="422"/>
      <c r="MX59" s="422"/>
      <c r="MY59" s="422"/>
      <c r="MZ59" s="422"/>
      <c r="NA59" s="422"/>
      <c r="NB59" s="422"/>
      <c r="NC59" s="422"/>
      <c r="ND59" s="422"/>
      <c r="NE59" s="422"/>
      <c r="NF59" s="422"/>
      <c r="NG59" s="422"/>
      <c r="NH59" s="422"/>
      <c r="NI59" s="422"/>
      <c r="NJ59" s="422"/>
      <c r="NK59" s="422"/>
      <c r="NL59" s="422"/>
      <c r="NM59" s="422"/>
      <c r="NN59" s="422"/>
      <c r="NO59" s="422"/>
      <c r="NP59" s="422"/>
      <c r="NQ59" s="422"/>
      <c r="NR59" s="422"/>
      <c r="NS59" s="422"/>
      <c r="NT59" s="422"/>
      <c r="NU59" s="422"/>
      <c r="NV59" s="422"/>
      <c r="NW59" s="422"/>
      <c r="NX59" s="422"/>
      <c r="NY59" s="422"/>
      <c r="NZ59" s="422"/>
      <c r="OA59" s="422"/>
      <c r="OB59" s="422"/>
      <c r="OC59" s="422"/>
      <c r="OD59" s="422"/>
      <c r="OE59" s="422"/>
      <c r="OF59" s="422"/>
      <c r="OG59" s="422"/>
      <c r="OH59" s="422"/>
      <c r="OI59" s="422"/>
      <c r="OJ59" s="422"/>
      <c r="OK59" s="422"/>
      <c r="OL59" s="422"/>
      <c r="OM59" s="422"/>
      <c r="ON59" s="422"/>
      <c r="OO59" s="422"/>
      <c r="OP59" s="422"/>
      <c r="OQ59" s="422"/>
      <c r="OR59" s="422"/>
      <c r="OS59" s="422"/>
      <c r="OT59" s="422"/>
      <c r="OU59" s="422"/>
      <c r="OV59" s="422"/>
      <c r="OW59" s="422"/>
      <c r="OX59" s="422"/>
      <c r="OY59" s="422"/>
      <c r="OZ59" s="422"/>
      <c r="PA59" s="422"/>
      <c r="PB59" s="422"/>
      <c r="PC59" s="422"/>
      <c r="PD59" s="422"/>
      <c r="PE59" s="422"/>
      <c r="PF59" s="422"/>
      <c r="PG59" s="422"/>
      <c r="PH59" s="422"/>
      <c r="PI59" s="422"/>
      <c r="PJ59" s="422"/>
      <c r="PK59" s="422"/>
      <c r="PL59" s="422"/>
    </row>
    <row r="60" spans="1:428" ht="34.5" customHeight="1" x14ac:dyDescent="0.25">
      <c r="A60" s="2501"/>
      <c r="B60" s="2668"/>
      <c r="C60" s="704" t="s">
        <v>708</v>
      </c>
      <c r="D60" s="1508">
        <v>0</v>
      </c>
      <c r="E60" s="1508">
        <v>0</v>
      </c>
      <c r="F60" s="1508">
        <v>0</v>
      </c>
      <c r="G60" s="1508">
        <v>6</v>
      </c>
      <c r="H60" s="1508">
        <v>10</v>
      </c>
      <c r="I60" s="1508">
        <v>16</v>
      </c>
      <c r="J60" s="1508">
        <v>11</v>
      </c>
      <c r="K60" s="1508">
        <v>1</v>
      </c>
      <c r="L60" s="1508">
        <v>12</v>
      </c>
      <c r="M60" s="1665">
        <f t="shared" si="20"/>
        <v>17</v>
      </c>
      <c r="N60" s="1665">
        <f t="shared" si="20"/>
        <v>11</v>
      </c>
      <c r="O60" s="1665">
        <f t="shared" si="21"/>
        <v>28</v>
      </c>
      <c r="P60" s="1635" t="s">
        <v>709</v>
      </c>
      <c r="Q60" s="2670"/>
      <c r="R60" s="2672"/>
      <c r="S60" s="422"/>
      <c r="T60" s="422"/>
      <c r="U60" s="422"/>
      <c r="AG60" s="422"/>
      <c r="AH60" s="422"/>
      <c r="AI60" s="422"/>
      <c r="AJ60" s="422"/>
      <c r="AK60" s="422"/>
      <c r="AL60" s="422"/>
      <c r="AM60" s="422"/>
      <c r="AN60" s="422"/>
      <c r="AO60" s="422"/>
      <c r="AP60" s="422"/>
      <c r="AQ60" s="422"/>
      <c r="AR60" s="422"/>
      <c r="AS60" s="422"/>
      <c r="AT60" s="422"/>
      <c r="AU60" s="422"/>
      <c r="AV60" s="422"/>
      <c r="AW60" s="422"/>
      <c r="AX60" s="422"/>
      <c r="AY60" s="422"/>
      <c r="AZ60" s="422"/>
      <c r="BA60" s="422"/>
      <c r="BB60" s="422"/>
      <c r="BC60" s="422"/>
      <c r="BD60" s="422"/>
      <c r="BE60" s="422"/>
      <c r="BF60" s="422"/>
      <c r="BG60" s="422"/>
      <c r="BH60" s="422"/>
      <c r="BI60" s="422"/>
      <c r="BJ60" s="422"/>
      <c r="BK60" s="422"/>
      <c r="BL60" s="422"/>
      <c r="BM60" s="422"/>
      <c r="BN60" s="422"/>
      <c r="BO60" s="422"/>
      <c r="BP60" s="422"/>
      <c r="BQ60" s="422"/>
      <c r="BR60" s="422"/>
      <c r="BS60" s="422"/>
      <c r="BT60" s="422"/>
      <c r="BU60" s="422"/>
      <c r="BV60" s="422"/>
      <c r="BW60" s="422"/>
      <c r="BX60" s="422"/>
      <c r="BY60" s="422"/>
      <c r="BZ60" s="422"/>
      <c r="CA60" s="422"/>
      <c r="CB60" s="422"/>
      <c r="CC60" s="422"/>
      <c r="CD60" s="422"/>
      <c r="CE60" s="422"/>
      <c r="CF60" s="422"/>
      <c r="CG60" s="422"/>
      <c r="CH60" s="422"/>
      <c r="CI60" s="422"/>
      <c r="CJ60" s="422"/>
      <c r="CK60" s="422"/>
      <c r="CL60" s="422"/>
      <c r="CM60" s="422"/>
      <c r="CN60" s="422"/>
      <c r="CO60" s="422"/>
      <c r="CP60" s="422"/>
      <c r="CQ60" s="422"/>
      <c r="CR60" s="422"/>
      <c r="CS60" s="422"/>
      <c r="CT60" s="422"/>
      <c r="CU60" s="422"/>
      <c r="CV60" s="422"/>
      <c r="CW60" s="422"/>
      <c r="CX60" s="422"/>
      <c r="CY60" s="422"/>
      <c r="CZ60" s="422"/>
      <c r="DA60" s="422"/>
      <c r="DB60" s="422"/>
      <c r="DC60" s="422"/>
      <c r="DD60" s="422"/>
      <c r="DE60" s="422"/>
      <c r="DF60" s="422"/>
      <c r="DG60" s="422"/>
      <c r="DH60" s="422"/>
      <c r="DI60" s="422"/>
      <c r="DJ60" s="422"/>
      <c r="DK60" s="422"/>
      <c r="DL60" s="422"/>
      <c r="DM60" s="422"/>
      <c r="DN60" s="422"/>
      <c r="DO60" s="422"/>
      <c r="DP60" s="422"/>
      <c r="DQ60" s="422"/>
      <c r="DR60" s="422"/>
      <c r="DS60" s="422"/>
      <c r="DT60" s="422"/>
      <c r="DU60" s="422"/>
      <c r="DV60" s="422"/>
      <c r="DW60" s="422"/>
      <c r="DX60" s="422"/>
      <c r="DY60" s="422"/>
      <c r="DZ60" s="422"/>
      <c r="EA60" s="422"/>
      <c r="EB60" s="422"/>
      <c r="EC60" s="422"/>
      <c r="ED60" s="422"/>
      <c r="EE60" s="422"/>
      <c r="EF60" s="422"/>
      <c r="EG60" s="422"/>
      <c r="EH60" s="422"/>
      <c r="EI60" s="422"/>
      <c r="EJ60" s="422"/>
      <c r="EK60" s="422"/>
      <c r="EL60" s="422"/>
      <c r="EM60" s="422"/>
      <c r="EN60" s="422"/>
      <c r="EO60" s="422"/>
      <c r="EP60" s="422"/>
      <c r="EQ60" s="422"/>
      <c r="ER60" s="422"/>
      <c r="ES60" s="422"/>
      <c r="ET60" s="422"/>
      <c r="EU60" s="422"/>
      <c r="EV60" s="422"/>
      <c r="EW60" s="422"/>
      <c r="EX60" s="422"/>
      <c r="EY60" s="422"/>
      <c r="EZ60" s="422"/>
      <c r="FA60" s="422"/>
      <c r="FB60" s="422"/>
      <c r="FC60" s="422"/>
      <c r="FD60" s="422"/>
      <c r="FE60" s="422"/>
      <c r="FF60" s="422"/>
      <c r="FG60" s="422"/>
      <c r="FH60" s="422"/>
      <c r="FI60" s="422"/>
      <c r="FJ60" s="422"/>
      <c r="FK60" s="422"/>
      <c r="FL60" s="422"/>
      <c r="FM60" s="422"/>
      <c r="FN60" s="422"/>
      <c r="FO60" s="422"/>
      <c r="FP60" s="422"/>
      <c r="FQ60" s="422"/>
      <c r="FR60" s="422"/>
      <c r="FS60" s="422"/>
      <c r="FT60" s="422"/>
      <c r="FU60" s="422"/>
      <c r="FV60" s="422"/>
      <c r="FW60" s="422"/>
      <c r="FX60" s="422"/>
      <c r="FY60" s="422"/>
      <c r="FZ60" s="422"/>
      <c r="GA60" s="422"/>
      <c r="GB60" s="422"/>
      <c r="GC60" s="422"/>
      <c r="GD60" s="422"/>
      <c r="GE60" s="422"/>
      <c r="GF60" s="422"/>
      <c r="GG60" s="422"/>
      <c r="GH60" s="422"/>
      <c r="GI60" s="422"/>
      <c r="GJ60" s="422"/>
      <c r="GK60" s="422"/>
      <c r="GL60" s="422"/>
      <c r="GM60" s="422"/>
      <c r="GN60" s="422"/>
      <c r="GO60" s="422"/>
      <c r="GP60" s="422"/>
      <c r="GQ60" s="422"/>
      <c r="GR60" s="422"/>
      <c r="GS60" s="422"/>
      <c r="GT60" s="422"/>
      <c r="GU60" s="422"/>
      <c r="GV60" s="422"/>
      <c r="GW60" s="422"/>
      <c r="GX60" s="422"/>
      <c r="GY60" s="422"/>
      <c r="GZ60" s="422"/>
      <c r="HA60" s="422"/>
      <c r="HB60" s="422"/>
      <c r="HC60" s="422"/>
      <c r="HD60" s="422"/>
      <c r="HE60" s="422"/>
      <c r="HF60" s="422"/>
      <c r="HG60" s="422"/>
      <c r="HH60" s="422"/>
      <c r="HI60" s="422"/>
      <c r="HJ60" s="422"/>
      <c r="HK60" s="422"/>
      <c r="HL60" s="422"/>
      <c r="HM60" s="422"/>
      <c r="HN60" s="422"/>
      <c r="HO60" s="422"/>
      <c r="HP60" s="422"/>
      <c r="HQ60" s="422"/>
      <c r="HR60" s="422"/>
      <c r="HS60" s="422"/>
      <c r="HT60" s="422"/>
      <c r="HU60" s="422"/>
      <c r="HV60" s="422"/>
      <c r="HW60" s="422"/>
      <c r="HX60" s="422"/>
      <c r="HY60" s="422"/>
      <c r="HZ60" s="422"/>
      <c r="IA60" s="422"/>
      <c r="IB60" s="422"/>
      <c r="IC60" s="422"/>
      <c r="ID60" s="422"/>
      <c r="IE60" s="422"/>
      <c r="IF60" s="422"/>
      <c r="IG60" s="422"/>
      <c r="IH60" s="422"/>
      <c r="II60" s="422"/>
      <c r="IJ60" s="422"/>
      <c r="IK60" s="422"/>
      <c r="IL60" s="422"/>
      <c r="IM60" s="422"/>
      <c r="IN60" s="422"/>
      <c r="IO60" s="422"/>
      <c r="IP60" s="422"/>
      <c r="IQ60" s="422"/>
      <c r="IR60" s="422"/>
      <c r="IS60" s="422"/>
      <c r="IT60" s="422"/>
      <c r="IU60" s="422"/>
      <c r="IV60" s="422"/>
      <c r="IW60" s="422"/>
      <c r="IX60" s="422"/>
      <c r="IY60" s="422"/>
      <c r="IZ60" s="422"/>
      <c r="JA60" s="422"/>
      <c r="JB60" s="422"/>
      <c r="JC60" s="422"/>
      <c r="JD60" s="422"/>
      <c r="JE60" s="422"/>
      <c r="JF60" s="422"/>
      <c r="JG60" s="422"/>
      <c r="JH60" s="422"/>
      <c r="JI60" s="422"/>
      <c r="JJ60" s="422"/>
      <c r="JK60" s="422"/>
      <c r="JL60" s="422"/>
      <c r="JM60" s="422"/>
      <c r="JN60" s="422"/>
      <c r="JO60" s="422"/>
      <c r="JP60" s="422"/>
      <c r="JQ60" s="422"/>
      <c r="JR60" s="422"/>
      <c r="JS60" s="422"/>
      <c r="JT60" s="422"/>
      <c r="JU60" s="422"/>
      <c r="JV60" s="422"/>
      <c r="JW60" s="422"/>
      <c r="JX60" s="422"/>
      <c r="JY60" s="422"/>
      <c r="JZ60" s="422"/>
      <c r="KA60" s="422"/>
      <c r="KB60" s="422"/>
      <c r="KC60" s="422"/>
      <c r="KD60" s="422"/>
      <c r="KE60" s="422"/>
      <c r="KF60" s="422"/>
      <c r="KG60" s="422"/>
      <c r="KH60" s="422"/>
      <c r="KI60" s="422"/>
      <c r="KJ60" s="422"/>
      <c r="KK60" s="422"/>
      <c r="KL60" s="422"/>
      <c r="KM60" s="422"/>
      <c r="KN60" s="422"/>
      <c r="KO60" s="422"/>
      <c r="KP60" s="422"/>
      <c r="KQ60" s="422"/>
      <c r="KR60" s="422"/>
      <c r="KS60" s="422"/>
      <c r="KT60" s="422"/>
      <c r="KU60" s="422"/>
      <c r="KV60" s="422"/>
      <c r="KW60" s="422"/>
      <c r="KX60" s="422"/>
      <c r="KY60" s="422"/>
      <c r="KZ60" s="422"/>
      <c r="LA60" s="422"/>
      <c r="LB60" s="422"/>
      <c r="LC60" s="422"/>
      <c r="LD60" s="422"/>
      <c r="LE60" s="422"/>
      <c r="LF60" s="422"/>
      <c r="LG60" s="422"/>
      <c r="LH60" s="422"/>
      <c r="LI60" s="422"/>
      <c r="LJ60" s="422"/>
      <c r="LK60" s="422"/>
      <c r="LL60" s="422"/>
      <c r="LM60" s="422"/>
      <c r="LN60" s="422"/>
      <c r="LO60" s="422"/>
      <c r="LP60" s="422"/>
      <c r="LQ60" s="422"/>
      <c r="LR60" s="422"/>
      <c r="LS60" s="422"/>
      <c r="LT60" s="422"/>
      <c r="LU60" s="422"/>
      <c r="LV60" s="422"/>
      <c r="LW60" s="422"/>
      <c r="LX60" s="422"/>
      <c r="LY60" s="422"/>
      <c r="LZ60" s="422"/>
      <c r="MA60" s="422"/>
      <c r="MB60" s="422"/>
      <c r="MC60" s="422"/>
      <c r="MD60" s="422"/>
      <c r="ME60" s="422"/>
      <c r="MF60" s="422"/>
      <c r="MG60" s="422"/>
      <c r="MH60" s="422"/>
      <c r="MI60" s="422"/>
      <c r="MJ60" s="422"/>
      <c r="MK60" s="422"/>
      <c r="ML60" s="422"/>
      <c r="MM60" s="422"/>
      <c r="MN60" s="422"/>
      <c r="MO60" s="422"/>
      <c r="MP60" s="422"/>
      <c r="MQ60" s="422"/>
      <c r="MR60" s="422"/>
      <c r="MS60" s="422"/>
      <c r="MT60" s="422"/>
      <c r="MU60" s="422"/>
      <c r="MV60" s="422"/>
      <c r="MW60" s="422"/>
      <c r="MX60" s="422"/>
      <c r="MY60" s="422"/>
      <c r="MZ60" s="422"/>
      <c r="NA60" s="422"/>
      <c r="NB60" s="422"/>
      <c r="NC60" s="422"/>
      <c r="ND60" s="422"/>
      <c r="NE60" s="422"/>
      <c r="NF60" s="422"/>
      <c r="NG60" s="422"/>
      <c r="NH60" s="422"/>
      <c r="NI60" s="422"/>
      <c r="NJ60" s="422"/>
      <c r="NK60" s="422"/>
      <c r="NL60" s="422"/>
      <c r="NM60" s="422"/>
      <c r="NN60" s="422"/>
      <c r="NO60" s="422"/>
      <c r="NP60" s="422"/>
      <c r="NQ60" s="422"/>
      <c r="NR60" s="422"/>
      <c r="NS60" s="422"/>
      <c r="NT60" s="422"/>
      <c r="NU60" s="422"/>
      <c r="NV60" s="422"/>
      <c r="NW60" s="422"/>
      <c r="NX60" s="422"/>
      <c r="NY60" s="422"/>
      <c r="NZ60" s="422"/>
      <c r="OA60" s="422"/>
      <c r="OB60" s="422"/>
      <c r="OC60" s="422"/>
      <c r="OD60" s="422"/>
      <c r="OE60" s="422"/>
      <c r="OF60" s="422"/>
      <c r="OG60" s="422"/>
      <c r="OH60" s="422"/>
      <c r="OI60" s="422"/>
      <c r="OJ60" s="422"/>
      <c r="OK60" s="422"/>
      <c r="OL60" s="422"/>
      <c r="OM60" s="422"/>
      <c r="ON60" s="422"/>
      <c r="OO60" s="422"/>
      <c r="OP60" s="422"/>
      <c r="OQ60" s="422"/>
      <c r="OR60" s="422"/>
      <c r="OS60" s="422"/>
      <c r="OT60" s="422"/>
      <c r="OU60" s="422"/>
      <c r="OV60" s="422"/>
      <c r="OW60" s="422"/>
      <c r="OX60" s="422"/>
      <c r="OY60" s="422"/>
      <c r="OZ60" s="422"/>
      <c r="PA60" s="422"/>
      <c r="PB60" s="422"/>
      <c r="PC60" s="422"/>
      <c r="PD60" s="422"/>
      <c r="PE60" s="422"/>
      <c r="PF60" s="422"/>
      <c r="PG60" s="422"/>
      <c r="PH60" s="422"/>
      <c r="PI60" s="422"/>
      <c r="PJ60" s="422"/>
      <c r="PK60" s="422"/>
      <c r="PL60" s="422"/>
    </row>
    <row r="61" spans="1:428" ht="34.5" customHeight="1" x14ac:dyDescent="0.25">
      <c r="A61" s="2501"/>
      <c r="B61" s="2501" t="s">
        <v>49</v>
      </c>
      <c r="C61" s="2501"/>
      <c r="D61" s="1512">
        <f>SUM(D56:D60)</f>
        <v>1</v>
      </c>
      <c r="E61" s="1508">
        <f>SUM(E56:E60)</f>
        <v>0</v>
      </c>
      <c r="F61" s="1508">
        <f>SUM(D61:E61)</f>
        <v>1</v>
      </c>
      <c r="G61" s="1508">
        <f>SUM(G56:G60)</f>
        <v>12</v>
      </c>
      <c r="H61" s="1508">
        <f>SUM(H56:H60)</f>
        <v>23</v>
      </c>
      <c r="I61" s="1508">
        <f t="shared" ref="I61" si="22">SUM(G61:H61)</f>
        <v>35</v>
      </c>
      <c r="J61" s="1508">
        <f>SUM(J56:J60)</f>
        <v>14</v>
      </c>
      <c r="K61" s="1508">
        <f>SUM(K56:K60)</f>
        <v>5</v>
      </c>
      <c r="L61" s="1508">
        <f>SUM(L56:L60)</f>
        <v>19</v>
      </c>
      <c r="M61" s="1665">
        <f t="shared" si="20"/>
        <v>27</v>
      </c>
      <c r="N61" s="1665">
        <f t="shared" si="20"/>
        <v>28</v>
      </c>
      <c r="O61" s="1665">
        <f t="shared" si="21"/>
        <v>55</v>
      </c>
      <c r="P61" s="2672" t="s">
        <v>139</v>
      </c>
      <c r="Q61" s="2672"/>
      <c r="R61" s="2672"/>
      <c r="S61" s="422"/>
      <c r="T61" s="422"/>
      <c r="U61" s="422"/>
      <c r="AG61" s="422"/>
      <c r="AH61" s="422"/>
      <c r="AI61" s="422"/>
      <c r="AJ61" s="422"/>
      <c r="AK61" s="422"/>
      <c r="AL61" s="422"/>
      <c r="AM61" s="422"/>
      <c r="AN61" s="422"/>
      <c r="AO61" s="422"/>
      <c r="AP61" s="422"/>
      <c r="AQ61" s="422"/>
      <c r="AR61" s="422"/>
      <c r="AS61" s="422"/>
      <c r="AT61" s="422"/>
      <c r="AU61" s="422"/>
      <c r="AV61" s="422"/>
      <c r="AW61" s="422"/>
      <c r="AX61" s="422"/>
      <c r="AY61" s="422"/>
      <c r="AZ61" s="422"/>
      <c r="BA61" s="422"/>
      <c r="BB61" s="422"/>
      <c r="BC61" s="422"/>
      <c r="BD61" s="422"/>
      <c r="BE61" s="422"/>
      <c r="BF61" s="422"/>
      <c r="BG61" s="422"/>
      <c r="BH61" s="422"/>
      <c r="BI61" s="422"/>
      <c r="BJ61" s="422"/>
      <c r="BK61" s="422"/>
      <c r="BL61" s="422"/>
      <c r="BM61" s="422"/>
      <c r="BN61" s="422"/>
      <c r="BO61" s="422"/>
      <c r="BP61" s="422"/>
      <c r="BQ61" s="422"/>
      <c r="BR61" s="422"/>
      <c r="BS61" s="422"/>
      <c r="BT61" s="422"/>
      <c r="BU61" s="422"/>
      <c r="BV61" s="422"/>
      <c r="BW61" s="422"/>
      <c r="BX61" s="422"/>
      <c r="BY61" s="422"/>
      <c r="BZ61" s="422"/>
      <c r="CA61" s="422"/>
      <c r="CB61" s="422"/>
      <c r="CC61" s="422"/>
      <c r="CD61" s="422"/>
      <c r="CE61" s="422"/>
      <c r="CF61" s="422"/>
      <c r="CG61" s="422"/>
      <c r="CH61" s="422"/>
      <c r="CI61" s="422"/>
      <c r="CJ61" s="422"/>
      <c r="CK61" s="422"/>
      <c r="CL61" s="422"/>
      <c r="CM61" s="422"/>
      <c r="CN61" s="422"/>
      <c r="CO61" s="422"/>
      <c r="CP61" s="422"/>
      <c r="CQ61" s="422"/>
      <c r="CR61" s="422"/>
      <c r="CS61" s="422"/>
      <c r="CT61" s="422"/>
      <c r="CU61" s="422"/>
      <c r="CV61" s="422"/>
      <c r="CW61" s="422"/>
      <c r="CX61" s="422"/>
      <c r="CY61" s="422"/>
      <c r="CZ61" s="422"/>
      <c r="DA61" s="422"/>
      <c r="DB61" s="422"/>
      <c r="DC61" s="422"/>
      <c r="DD61" s="422"/>
      <c r="DE61" s="422"/>
      <c r="DF61" s="422"/>
      <c r="DG61" s="422"/>
      <c r="DH61" s="422"/>
      <c r="DI61" s="422"/>
      <c r="DJ61" s="422"/>
      <c r="DK61" s="422"/>
      <c r="DL61" s="422"/>
      <c r="DM61" s="422"/>
      <c r="DN61" s="422"/>
      <c r="DO61" s="422"/>
      <c r="DP61" s="422"/>
      <c r="DQ61" s="422"/>
      <c r="DR61" s="422"/>
      <c r="DS61" s="422"/>
      <c r="DT61" s="422"/>
      <c r="DU61" s="422"/>
      <c r="DV61" s="422"/>
      <c r="DW61" s="422"/>
      <c r="DX61" s="422"/>
      <c r="DY61" s="422"/>
      <c r="DZ61" s="422"/>
      <c r="EA61" s="422"/>
      <c r="EB61" s="422"/>
      <c r="EC61" s="422"/>
      <c r="ED61" s="422"/>
      <c r="EE61" s="422"/>
      <c r="EF61" s="422"/>
      <c r="EG61" s="422"/>
      <c r="EH61" s="422"/>
      <c r="EI61" s="422"/>
      <c r="EJ61" s="422"/>
      <c r="EK61" s="422"/>
      <c r="EL61" s="422"/>
      <c r="EM61" s="422"/>
      <c r="EN61" s="422"/>
      <c r="EO61" s="422"/>
      <c r="EP61" s="422"/>
      <c r="EQ61" s="422"/>
      <c r="ER61" s="422"/>
      <c r="ES61" s="422"/>
      <c r="ET61" s="422"/>
      <c r="EU61" s="422"/>
      <c r="EV61" s="422"/>
      <c r="EW61" s="422"/>
      <c r="EX61" s="422"/>
      <c r="EY61" s="422"/>
      <c r="EZ61" s="422"/>
      <c r="FA61" s="422"/>
      <c r="FB61" s="422"/>
      <c r="FC61" s="422"/>
      <c r="FD61" s="422"/>
      <c r="FE61" s="422"/>
      <c r="FF61" s="422"/>
      <c r="FG61" s="422"/>
      <c r="FH61" s="422"/>
      <c r="FI61" s="422"/>
      <c r="FJ61" s="422"/>
      <c r="FK61" s="422"/>
      <c r="FL61" s="422"/>
      <c r="FM61" s="422"/>
      <c r="FN61" s="422"/>
      <c r="FO61" s="422"/>
      <c r="FP61" s="422"/>
      <c r="FQ61" s="422"/>
      <c r="FR61" s="422"/>
      <c r="FS61" s="422"/>
      <c r="FT61" s="422"/>
      <c r="FU61" s="422"/>
      <c r="FV61" s="422"/>
      <c r="FW61" s="422"/>
      <c r="FX61" s="422"/>
      <c r="FY61" s="422"/>
      <c r="FZ61" s="422"/>
      <c r="GA61" s="422"/>
      <c r="GB61" s="422"/>
      <c r="GC61" s="422"/>
      <c r="GD61" s="422"/>
      <c r="GE61" s="422"/>
      <c r="GF61" s="422"/>
      <c r="GG61" s="422"/>
      <c r="GH61" s="422"/>
      <c r="GI61" s="422"/>
      <c r="GJ61" s="422"/>
      <c r="GK61" s="422"/>
      <c r="GL61" s="422"/>
      <c r="GM61" s="422"/>
      <c r="GN61" s="422"/>
      <c r="GO61" s="422"/>
      <c r="GP61" s="422"/>
      <c r="GQ61" s="422"/>
      <c r="GR61" s="422"/>
      <c r="GS61" s="422"/>
      <c r="GT61" s="422"/>
      <c r="GU61" s="422"/>
      <c r="GV61" s="422"/>
      <c r="GW61" s="422"/>
      <c r="GX61" s="422"/>
      <c r="GY61" s="422"/>
      <c r="GZ61" s="422"/>
      <c r="HA61" s="422"/>
      <c r="HB61" s="422"/>
      <c r="HC61" s="422"/>
      <c r="HD61" s="422"/>
      <c r="HE61" s="422"/>
      <c r="HF61" s="422"/>
      <c r="HG61" s="422"/>
      <c r="HH61" s="422"/>
      <c r="HI61" s="422"/>
      <c r="HJ61" s="422"/>
      <c r="HK61" s="422"/>
      <c r="HL61" s="422"/>
      <c r="HM61" s="422"/>
      <c r="HN61" s="422"/>
      <c r="HO61" s="422"/>
      <c r="HP61" s="422"/>
      <c r="HQ61" s="422"/>
      <c r="HR61" s="422"/>
      <c r="HS61" s="422"/>
      <c r="HT61" s="422"/>
      <c r="HU61" s="422"/>
      <c r="HV61" s="422"/>
      <c r="HW61" s="422"/>
      <c r="HX61" s="422"/>
      <c r="HY61" s="422"/>
      <c r="HZ61" s="422"/>
      <c r="IA61" s="422"/>
      <c r="IB61" s="422"/>
      <c r="IC61" s="422"/>
      <c r="ID61" s="422"/>
      <c r="IE61" s="422"/>
      <c r="IF61" s="422"/>
      <c r="IG61" s="422"/>
      <c r="IH61" s="422"/>
      <c r="II61" s="422"/>
      <c r="IJ61" s="422"/>
      <c r="IK61" s="422"/>
      <c r="IL61" s="422"/>
      <c r="IM61" s="422"/>
      <c r="IN61" s="422"/>
      <c r="IO61" s="422"/>
      <c r="IP61" s="422"/>
      <c r="IQ61" s="422"/>
      <c r="IR61" s="422"/>
      <c r="IS61" s="422"/>
      <c r="IT61" s="422"/>
      <c r="IU61" s="422"/>
      <c r="IV61" s="422"/>
      <c r="IW61" s="422"/>
      <c r="IX61" s="422"/>
      <c r="IY61" s="422"/>
      <c r="IZ61" s="422"/>
      <c r="JA61" s="422"/>
      <c r="JB61" s="422"/>
      <c r="JC61" s="422"/>
      <c r="JD61" s="422"/>
      <c r="JE61" s="422"/>
      <c r="JF61" s="422"/>
      <c r="JG61" s="422"/>
      <c r="JH61" s="422"/>
      <c r="JI61" s="422"/>
      <c r="JJ61" s="422"/>
      <c r="JK61" s="422"/>
      <c r="JL61" s="422"/>
      <c r="JM61" s="422"/>
      <c r="JN61" s="422"/>
      <c r="JO61" s="422"/>
      <c r="JP61" s="422"/>
      <c r="JQ61" s="422"/>
      <c r="JR61" s="422"/>
      <c r="JS61" s="422"/>
      <c r="JT61" s="422"/>
      <c r="JU61" s="422"/>
      <c r="JV61" s="422"/>
      <c r="JW61" s="422"/>
      <c r="JX61" s="422"/>
      <c r="JY61" s="422"/>
      <c r="JZ61" s="422"/>
      <c r="KA61" s="422"/>
      <c r="KB61" s="422"/>
      <c r="KC61" s="422"/>
      <c r="KD61" s="422"/>
      <c r="KE61" s="422"/>
      <c r="KF61" s="422"/>
      <c r="KG61" s="422"/>
      <c r="KH61" s="422"/>
      <c r="KI61" s="422"/>
      <c r="KJ61" s="422"/>
      <c r="KK61" s="422"/>
      <c r="KL61" s="422"/>
      <c r="KM61" s="422"/>
      <c r="KN61" s="422"/>
      <c r="KO61" s="422"/>
      <c r="KP61" s="422"/>
      <c r="KQ61" s="422"/>
      <c r="KR61" s="422"/>
      <c r="KS61" s="422"/>
      <c r="KT61" s="422"/>
      <c r="KU61" s="422"/>
      <c r="KV61" s="422"/>
      <c r="KW61" s="422"/>
      <c r="KX61" s="422"/>
      <c r="KY61" s="422"/>
      <c r="KZ61" s="422"/>
      <c r="LA61" s="422"/>
      <c r="LB61" s="422"/>
      <c r="LC61" s="422"/>
      <c r="LD61" s="422"/>
      <c r="LE61" s="422"/>
      <c r="LF61" s="422"/>
      <c r="LG61" s="422"/>
      <c r="LH61" s="422"/>
      <c r="LI61" s="422"/>
      <c r="LJ61" s="422"/>
      <c r="LK61" s="422"/>
      <c r="LL61" s="422"/>
      <c r="LM61" s="422"/>
      <c r="LN61" s="422"/>
      <c r="LO61" s="422"/>
      <c r="LP61" s="422"/>
      <c r="LQ61" s="422"/>
      <c r="LR61" s="422"/>
      <c r="LS61" s="422"/>
      <c r="LT61" s="422"/>
      <c r="LU61" s="422"/>
      <c r="LV61" s="422"/>
      <c r="LW61" s="422"/>
      <c r="LX61" s="422"/>
      <c r="LY61" s="422"/>
      <c r="LZ61" s="422"/>
      <c r="MA61" s="422"/>
      <c r="MB61" s="422"/>
      <c r="MC61" s="422"/>
      <c r="MD61" s="422"/>
      <c r="ME61" s="422"/>
      <c r="MF61" s="422"/>
      <c r="MG61" s="422"/>
      <c r="MH61" s="422"/>
      <c r="MI61" s="422"/>
      <c r="MJ61" s="422"/>
      <c r="MK61" s="422"/>
      <c r="ML61" s="422"/>
      <c r="MM61" s="422"/>
      <c r="MN61" s="422"/>
      <c r="MO61" s="422"/>
      <c r="MP61" s="422"/>
      <c r="MQ61" s="422"/>
      <c r="MR61" s="422"/>
      <c r="MS61" s="422"/>
      <c r="MT61" s="422"/>
      <c r="MU61" s="422"/>
      <c r="MV61" s="422"/>
      <c r="MW61" s="422"/>
      <c r="MX61" s="422"/>
      <c r="MY61" s="422"/>
      <c r="MZ61" s="422"/>
      <c r="NA61" s="422"/>
      <c r="NB61" s="422"/>
      <c r="NC61" s="422"/>
      <c r="ND61" s="422"/>
      <c r="NE61" s="422"/>
      <c r="NF61" s="422"/>
      <c r="NG61" s="422"/>
      <c r="NH61" s="422"/>
      <c r="NI61" s="422"/>
      <c r="NJ61" s="422"/>
      <c r="NK61" s="422"/>
      <c r="NL61" s="422"/>
      <c r="NM61" s="422"/>
      <c r="NN61" s="422"/>
      <c r="NO61" s="422"/>
      <c r="NP61" s="422"/>
      <c r="NQ61" s="422"/>
      <c r="NR61" s="422"/>
      <c r="NS61" s="422"/>
      <c r="NT61" s="422"/>
      <c r="NU61" s="422"/>
      <c r="NV61" s="422"/>
      <c r="NW61" s="422"/>
      <c r="NX61" s="422"/>
      <c r="NY61" s="422"/>
      <c r="NZ61" s="422"/>
      <c r="OA61" s="422"/>
      <c r="OB61" s="422"/>
      <c r="OC61" s="422"/>
      <c r="OD61" s="422"/>
      <c r="OE61" s="422"/>
      <c r="OF61" s="422"/>
      <c r="OG61" s="422"/>
      <c r="OH61" s="422"/>
      <c r="OI61" s="422"/>
      <c r="OJ61" s="422"/>
      <c r="OK61" s="422"/>
      <c r="OL61" s="422"/>
      <c r="OM61" s="422"/>
      <c r="ON61" s="422"/>
      <c r="OO61" s="422"/>
      <c r="OP61" s="422"/>
      <c r="OQ61" s="422"/>
      <c r="OR61" s="422"/>
      <c r="OS61" s="422"/>
      <c r="OT61" s="422"/>
      <c r="OU61" s="422"/>
      <c r="OV61" s="422"/>
      <c r="OW61" s="422"/>
      <c r="OX61" s="422"/>
      <c r="OY61" s="422"/>
      <c r="OZ61" s="422"/>
      <c r="PA61" s="422"/>
      <c r="PB61" s="422"/>
      <c r="PC61" s="422"/>
      <c r="PD61" s="422"/>
      <c r="PE61" s="422"/>
      <c r="PF61" s="422"/>
      <c r="PG61" s="422"/>
      <c r="PH61" s="422"/>
      <c r="PI61" s="422"/>
      <c r="PJ61" s="422"/>
      <c r="PK61" s="422"/>
      <c r="PL61" s="422"/>
    </row>
    <row r="62" spans="1:428" ht="34.5" customHeight="1" x14ac:dyDescent="0.25">
      <c r="A62" s="2501"/>
      <c r="B62" s="704" t="s">
        <v>710</v>
      </c>
      <c r="C62" s="1510"/>
      <c r="D62" s="1512">
        <v>4</v>
      </c>
      <c r="E62" s="1508">
        <v>11</v>
      </c>
      <c r="F62" s="1508">
        <v>15</v>
      </c>
      <c r="G62" s="1508">
        <v>9</v>
      </c>
      <c r="H62" s="1508">
        <v>19</v>
      </c>
      <c r="I62" s="1508">
        <v>28</v>
      </c>
      <c r="J62" s="1508">
        <v>1</v>
      </c>
      <c r="K62" s="1508">
        <v>2</v>
      </c>
      <c r="L62" s="1508">
        <v>3</v>
      </c>
      <c r="M62" s="1665">
        <f t="shared" si="20"/>
        <v>14</v>
      </c>
      <c r="N62" s="1665">
        <f t="shared" si="20"/>
        <v>32</v>
      </c>
      <c r="O62" s="1665">
        <f t="shared" si="21"/>
        <v>46</v>
      </c>
      <c r="P62" s="1632"/>
      <c r="Q62" s="1632" t="s">
        <v>711</v>
      </c>
      <c r="R62" s="2672"/>
      <c r="S62" s="422"/>
      <c r="T62" s="422"/>
      <c r="U62" s="422"/>
      <c r="AG62" s="422"/>
      <c r="AH62" s="422"/>
      <c r="AI62" s="422"/>
      <c r="AJ62" s="422"/>
      <c r="AK62" s="422"/>
      <c r="AL62" s="422"/>
      <c r="AM62" s="422"/>
      <c r="AN62" s="422"/>
      <c r="AO62" s="422"/>
      <c r="AP62" s="422"/>
      <c r="AQ62" s="422"/>
      <c r="AR62" s="422"/>
      <c r="AS62" s="422"/>
      <c r="AT62" s="422"/>
      <c r="AU62" s="422"/>
      <c r="AV62" s="422"/>
      <c r="AW62" s="422"/>
      <c r="AX62" s="422"/>
      <c r="AY62" s="422"/>
      <c r="AZ62" s="422"/>
      <c r="BA62" s="422"/>
      <c r="BB62" s="422"/>
      <c r="BC62" s="422"/>
      <c r="BD62" s="422"/>
      <c r="BE62" s="422"/>
      <c r="BF62" s="422"/>
      <c r="BG62" s="422"/>
      <c r="BH62" s="422"/>
      <c r="BI62" s="422"/>
      <c r="BJ62" s="422"/>
      <c r="BK62" s="422"/>
      <c r="BL62" s="422"/>
      <c r="BM62" s="422"/>
      <c r="BN62" s="422"/>
      <c r="BO62" s="422"/>
      <c r="BP62" s="422"/>
      <c r="BQ62" s="422"/>
      <c r="BR62" s="422"/>
      <c r="BS62" s="422"/>
      <c r="BT62" s="422"/>
      <c r="BU62" s="422"/>
      <c r="BV62" s="422"/>
      <c r="BW62" s="422"/>
      <c r="BX62" s="422"/>
      <c r="BY62" s="422"/>
      <c r="BZ62" s="422"/>
      <c r="CA62" s="422"/>
      <c r="CB62" s="422"/>
      <c r="CC62" s="422"/>
      <c r="CD62" s="422"/>
      <c r="CE62" s="422"/>
      <c r="CF62" s="422"/>
      <c r="CG62" s="422"/>
      <c r="CH62" s="422"/>
      <c r="CI62" s="422"/>
      <c r="CJ62" s="422"/>
      <c r="CK62" s="422"/>
      <c r="CL62" s="422"/>
      <c r="CM62" s="422"/>
      <c r="CN62" s="422"/>
      <c r="CO62" s="422"/>
      <c r="CP62" s="422"/>
      <c r="CQ62" s="422"/>
      <c r="CR62" s="422"/>
      <c r="CS62" s="422"/>
      <c r="CT62" s="422"/>
      <c r="CU62" s="422"/>
      <c r="CV62" s="422"/>
      <c r="CW62" s="422"/>
      <c r="CX62" s="422"/>
      <c r="CY62" s="422"/>
      <c r="CZ62" s="422"/>
      <c r="DA62" s="422"/>
      <c r="DB62" s="422"/>
      <c r="DC62" s="422"/>
      <c r="DD62" s="422"/>
      <c r="DE62" s="422"/>
      <c r="DF62" s="422"/>
      <c r="DG62" s="422"/>
      <c r="DH62" s="422"/>
      <c r="DI62" s="422"/>
      <c r="DJ62" s="422"/>
      <c r="DK62" s="422"/>
      <c r="DL62" s="422"/>
      <c r="DM62" s="422"/>
      <c r="DN62" s="422"/>
      <c r="DO62" s="422"/>
      <c r="DP62" s="422"/>
      <c r="DQ62" s="422"/>
      <c r="DR62" s="422"/>
      <c r="DS62" s="422"/>
      <c r="DT62" s="422"/>
      <c r="DU62" s="422"/>
      <c r="DV62" s="422"/>
      <c r="DW62" s="422"/>
      <c r="DX62" s="422"/>
      <c r="DY62" s="422"/>
      <c r="DZ62" s="422"/>
      <c r="EA62" s="422"/>
      <c r="EB62" s="422"/>
      <c r="EC62" s="422"/>
      <c r="ED62" s="422"/>
      <c r="EE62" s="422"/>
      <c r="EF62" s="422"/>
      <c r="EG62" s="422"/>
      <c r="EH62" s="422"/>
      <c r="EI62" s="422"/>
      <c r="EJ62" s="422"/>
      <c r="EK62" s="422"/>
      <c r="EL62" s="422"/>
      <c r="EM62" s="422"/>
      <c r="EN62" s="422"/>
      <c r="EO62" s="422"/>
      <c r="EP62" s="422"/>
      <c r="EQ62" s="422"/>
      <c r="ER62" s="422"/>
      <c r="ES62" s="422"/>
      <c r="ET62" s="422"/>
      <c r="EU62" s="422"/>
      <c r="EV62" s="422"/>
      <c r="EW62" s="422"/>
      <c r="EX62" s="422"/>
      <c r="EY62" s="422"/>
      <c r="EZ62" s="422"/>
      <c r="FA62" s="422"/>
      <c r="FB62" s="422"/>
      <c r="FC62" s="422"/>
      <c r="FD62" s="422"/>
      <c r="FE62" s="422"/>
      <c r="FF62" s="422"/>
      <c r="FG62" s="422"/>
      <c r="FH62" s="422"/>
      <c r="FI62" s="422"/>
      <c r="FJ62" s="422"/>
      <c r="FK62" s="422"/>
      <c r="FL62" s="422"/>
      <c r="FM62" s="422"/>
      <c r="FN62" s="422"/>
      <c r="FO62" s="422"/>
      <c r="FP62" s="422"/>
      <c r="FQ62" s="422"/>
      <c r="FR62" s="422"/>
      <c r="FS62" s="422"/>
      <c r="FT62" s="422"/>
      <c r="FU62" s="422"/>
      <c r="FV62" s="422"/>
      <c r="FW62" s="422"/>
      <c r="FX62" s="422"/>
      <c r="FY62" s="422"/>
      <c r="FZ62" s="422"/>
      <c r="GA62" s="422"/>
      <c r="GB62" s="422"/>
      <c r="GC62" s="422"/>
      <c r="GD62" s="422"/>
      <c r="GE62" s="422"/>
      <c r="GF62" s="422"/>
      <c r="GG62" s="422"/>
      <c r="GH62" s="422"/>
      <c r="GI62" s="422"/>
      <c r="GJ62" s="422"/>
      <c r="GK62" s="422"/>
      <c r="GL62" s="422"/>
      <c r="GM62" s="422"/>
      <c r="GN62" s="422"/>
      <c r="GO62" s="422"/>
      <c r="GP62" s="422"/>
      <c r="GQ62" s="422"/>
      <c r="GR62" s="422"/>
      <c r="GS62" s="422"/>
      <c r="GT62" s="422"/>
      <c r="GU62" s="422"/>
      <c r="GV62" s="422"/>
      <c r="GW62" s="422"/>
      <c r="GX62" s="422"/>
      <c r="GY62" s="422"/>
      <c r="GZ62" s="422"/>
      <c r="HA62" s="422"/>
      <c r="HB62" s="422"/>
      <c r="HC62" s="422"/>
      <c r="HD62" s="422"/>
      <c r="HE62" s="422"/>
      <c r="HF62" s="422"/>
      <c r="HG62" s="422"/>
      <c r="HH62" s="422"/>
      <c r="HI62" s="422"/>
      <c r="HJ62" s="422"/>
      <c r="HK62" s="422"/>
      <c r="HL62" s="422"/>
      <c r="HM62" s="422"/>
      <c r="HN62" s="422"/>
      <c r="HO62" s="422"/>
      <c r="HP62" s="422"/>
      <c r="HQ62" s="422"/>
      <c r="HR62" s="422"/>
      <c r="HS62" s="422"/>
      <c r="HT62" s="422"/>
      <c r="HU62" s="422"/>
      <c r="HV62" s="422"/>
      <c r="HW62" s="422"/>
      <c r="HX62" s="422"/>
      <c r="HY62" s="422"/>
      <c r="HZ62" s="422"/>
      <c r="IA62" s="422"/>
      <c r="IB62" s="422"/>
      <c r="IC62" s="422"/>
      <c r="ID62" s="422"/>
      <c r="IE62" s="422"/>
      <c r="IF62" s="422"/>
      <c r="IG62" s="422"/>
      <c r="IH62" s="422"/>
      <c r="II62" s="422"/>
      <c r="IJ62" s="422"/>
      <c r="IK62" s="422"/>
      <c r="IL62" s="422"/>
      <c r="IM62" s="422"/>
      <c r="IN62" s="422"/>
      <c r="IO62" s="422"/>
      <c r="IP62" s="422"/>
      <c r="IQ62" s="422"/>
      <c r="IR62" s="422"/>
      <c r="IS62" s="422"/>
      <c r="IT62" s="422"/>
      <c r="IU62" s="422"/>
      <c r="IV62" s="422"/>
      <c r="IW62" s="422"/>
      <c r="IX62" s="422"/>
      <c r="IY62" s="422"/>
      <c r="IZ62" s="422"/>
      <c r="JA62" s="422"/>
      <c r="JB62" s="422"/>
      <c r="JC62" s="422"/>
      <c r="JD62" s="422"/>
      <c r="JE62" s="422"/>
      <c r="JF62" s="422"/>
      <c r="JG62" s="422"/>
      <c r="JH62" s="422"/>
      <c r="JI62" s="422"/>
      <c r="JJ62" s="422"/>
      <c r="JK62" s="422"/>
      <c r="JL62" s="422"/>
      <c r="JM62" s="422"/>
      <c r="JN62" s="422"/>
      <c r="JO62" s="422"/>
      <c r="JP62" s="422"/>
      <c r="JQ62" s="422"/>
      <c r="JR62" s="422"/>
      <c r="JS62" s="422"/>
      <c r="JT62" s="422"/>
      <c r="JU62" s="422"/>
      <c r="JV62" s="422"/>
      <c r="JW62" s="422"/>
      <c r="JX62" s="422"/>
      <c r="JY62" s="422"/>
      <c r="JZ62" s="422"/>
      <c r="KA62" s="422"/>
      <c r="KB62" s="422"/>
      <c r="KC62" s="422"/>
      <c r="KD62" s="422"/>
      <c r="KE62" s="422"/>
      <c r="KF62" s="422"/>
      <c r="KG62" s="422"/>
      <c r="KH62" s="422"/>
      <c r="KI62" s="422"/>
      <c r="KJ62" s="422"/>
      <c r="KK62" s="422"/>
      <c r="KL62" s="422"/>
      <c r="KM62" s="422"/>
      <c r="KN62" s="422"/>
      <c r="KO62" s="422"/>
      <c r="KP62" s="422"/>
      <c r="KQ62" s="422"/>
      <c r="KR62" s="422"/>
      <c r="KS62" s="422"/>
      <c r="KT62" s="422"/>
      <c r="KU62" s="422"/>
      <c r="KV62" s="422"/>
      <c r="KW62" s="422"/>
      <c r="KX62" s="422"/>
      <c r="KY62" s="422"/>
      <c r="KZ62" s="422"/>
      <c r="LA62" s="422"/>
      <c r="LB62" s="422"/>
      <c r="LC62" s="422"/>
      <c r="LD62" s="422"/>
      <c r="LE62" s="422"/>
      <c r="LF62" s="422"/>
      <c r="LG62" s="422"/>
      <c r="LH62" s="422"/>
      <c r="LI62" s="422"/>
      <c r="LJ62" s="422"/>
      <c r="LK62" s="422"/>
      <c r="LL62" s="422"/>
      <c r="LM62" s="422"/>
      <c r="LN62" s="422"/>
      <c r="LO62" s="422"/>
      <c r="LP62" s="422"/>
      <c r="LQ62" s="422"/>
      <c r="LR62" s="422"/>
      <c r="LS62" s="422"/>
      <c r="LT62" s="422"/>
      <c r="LU62" s="422"/>
      <c r="LV62" s="422"/>
      <c r="LW62" s="422"/>
      <c r="LX62" s="422"/>
      <c r="LY62" s="422"/>
      <c r="LZ62" s="422"/>
      <c r="MA62" s="422"/>
      <c r="MB62" s="422"/>
      <c r="MC62" s="422"/>
      <c r="MD62" s="422"/>
      <c r="ME62" s="422"/>
      <c r="MF62" s="422"/>
      <c r="MG62" s="422"/>
      <c r="MH62" s="422"/>
      <c r="MI62" s="422"/>
      <c r="MJ62" s="422"/>
      <c r="MK62" s="422"/>
      <c r="ML62" s="422"/>
      <c r="MM62" s="422"/>
      <c r="MN62" s="422"/>
      <c r="MO62" s="422"/>
      <c r="MP62" s="422"/>
      <c r="MQ62" s="422"/>
      <c r="MR62" s="422"/>
      <c r="MS62" s="422"/>
      <c r="MT62" s="422"/>
      <c r="MU62" s="422"/>
      <c r="MV62" s="422"/>
      <c r="MW62" s="422"/>
      <c r="MX62" s="422"/>
      <c r="MY62" s="422"/>
      <c r="MZ62" s="422"/>
      <c r="NA62" s="422"/>
      <c r="NB62" s="422"/>
      <c r="NC62" s="422"/>
      <c r="ND62" s="422"/>
      <c r="NE62" s="422"/>
      <c r="NF62" s="422"/>
      <c r="NG62" s="422"/>
      <c r="NH62" s="422"/>
      <c r="NI62" s="422"/>
      <c r="NJ62" s="422"/>
      <c r="NK62" s="422"/>
      <c r="NL62" s="422"/>
      <c r="NM62" s="422"/>
      <c r="NN62" s="422"/>
      <c r="NO62" s="422"/>
      <c r="NP62" s="422"/>
      <c r="NQ62" s="422"/>
      <c r="NR62" s="422"/>
      <c r="NS62" s="422"/>
      <c r="NT62" s="422"/>
      <c r="NU62" s="422"/>
      <c r="NV62" s="422"/>
      <c r="NW62" s="422"/>
      <c r="NX62" s="422"/>
      <c r="NY62" s="422"/>
      <c r="NZ62" s="422"/>
      <c r="OA62" s="422"/>
      <c r="OB62" s="422"/>
      <c r="OC62" s="422"/>
      <c r="OD62" s="422"/>
      <c r="OE62" s="422"/>
      <c r="OF62" s="422"/>
      <c r="OG62" s="422"/>
      <c r="OH62" s="422"/>
      <c r="OI62" s="422"/>
      <c r="OJ62" s="422"/>
      <c r="OK62" s="422"/>
      <c r="OL62" s="422"/>
      <c r="OM62" s="422"/>
      <c r="ON62" s="422"/>
      <c r="OO62" s="422"/>
      <c r="OP62" s="422"/>
      <c r="OQ62" s="422"/>
      <c r="OR62" s="422"/>
      <c r="OS62" s="422"/>
      <c r="OT62" s="422"/>
      <c r="OU62" s="422"/>
      <c r="OV62" s="422"/>
      <c r="OW62" s="422"/>
      <c r="OX62" s="422"/>
      <c r="OY62" s="422"/>
      <c r="OZ62" s="422"/>
      <c r="PA62" s="422"/>
      <c r="PB62" s="422"/>
      <c r="PC62" s="422"/>
      <c r="PD62" s="422"/>
      <c r="PE62" s="422"/>
      <c r="PF62" s="422"/>
      <c r="PG62" s="422"/>
      <c r="PH62" s="422"/>
      <c r="PI62" s="422"/>
      <c r="PJ62" s="422"/>
      <c r="PK62" s="422"/>
      <c r="PL62" s="422"/>
    </row>
    <row r="63" spans="1:428" ht="34.5" customHeight="1" x14ac:dyDescent="0.25">
      <c r="A63" s="2501"/>
      <c r="B63" s="704" t="s">
        <v>713</v>
      </c>
      <c r="C63" s="1510"/>
      <c r="D63" s="1512">
        <v>0</v>
      </c>
      <c r="E63" s="1508">
        <v>0</v>
      </c>
      <c r="F63" s="1508">
        <v>0</v>
      </c>
      <c r="G63" s="1508">
        <v>9</v>
      </c>
      <c r="H63" s="1508">
        <v>6</v>
      </c>
      <c r="I63" s="1508">
        <v>15</v>
      </c>
      <c r="J63" s="1508">
        <v>10</v>
      </c>
      <c r="K63" s="1508">
        <v>4</v>
      </c>
      <c r="L63" s="1508">
        <v>14</v>
      </c>
      <c r="M63" s="1665">
        <f t="shared" si="20"/>
        <v>19</v>
      </c>
      <c r="N63" s="1665">
        <f t="shared" si="20"/>
        <v>10</v>
      </c>
      <c r="O63" s="1665">
        <f t="shared" si="21"/>
        <v>29</v>
      </c>
      <c r="P63" s="1632"/>
      <c r="Q63" s="1632" t="s">
        <v>714</v>
      </c>
      <c r="R63" s="2672"/>
      <c r="S63" s="422"/>
      <c r="T63" s="422"/>
      <c r="U63" s="422"/>
      <c r="AG63" s="422"/>
      <c r="AH63" s="422"/>
      <c r="AI63" s="422"/>
      <c r="AJ63" s="422"/>
      <c r="AK63" s="422"/>
      <c r="AL63" s="422"/>
      <c r="AM63" s="422"/>
      <c r="AN63" s="422"/>
      <c r="AO63" s="422"/>
      <c r="AP63" s="422"/>
      <c r="AQ63" s="422"/>
      <c r="AR63" s="422"/>
      <c r="AS63" s="422"/>
      <c r="AT63" s="422"/>
      <c r="AU63" s="422"/>
      <c r="AV63" s="422"/>
      <c r="AW63" s="422"/>
      <c r="AX63" s="422"/>
      <c r="AY63" s="422"/>
      <c r="AZ63" s="422"/>
      <c r="BA63" s="422"/>
      <c r="BB63" s="422"/>
      <c r="BC63" s="422"/>
      <c r="BD63" s="422"/>
      <c r="BE63" s="422"/>
      <c r="BF63" s="422"/>
      <c r="BG63" s="422"/>
      <c r="BH63" s="422"/>
      <c r="BI63" s="422"/>
      <c r="BJ63" s="422"/>
      <c r="BK63" s="422"/>
      <c r="BL63" s="422"/>
      <c r="BM63" s="422"/>
      <c r="BN63" s="422"/>
      <c r="BO63" s="422"/>
      <c r="BP63" s="422"/>
      <c r="BQ63" s="422"/>
      <c r="BR63" s="422"/>
      <c r="BS63" s="422"/>
      <c r="BT63" s="422"/>
      <c r="BU63" s="422"/>
      <c r="BV63" s="422"/>
      <c r="BW63" s="422"/>
      <c r="BX63" s="422"/>
      <c r="BY63" s="422"/>
      <c r="BZ63" s="422"/>
      <c r="CA63" s="422"/>
      <c r="CB63" s="422"/>
      <c r="CC63" s="422"/>
      <c r="CD63" s="422"/>
      <c r="CE63" s="422"/>
      <c r="CF63" s="422"/>
      <c r="CG63" s="422"/>
      <c r="CH63" s="422"/>
      <c r="CI63" s="422"/>
      <c r="CJ63" s="422"/>
      <c r="CK63" s="422"/>
      <c r="CL63" s="422"/>
      <c r="CM63" s="422"/>
      <c r="CN63" s="422"/>
      <c r="CO63" s="422"/>
      <c r="CP63" s="422"/>
      <c r="CQ63" s="422"/>
      <c r="CR63" s="422"/>
      <c r="CS63" s="422"/>
      <c r="CT63" s="422"/>
      <c r="CU63" s="422"/>
      <c r="CV63" s="422"/>
      <c r="CW63" s="422"/>
      <c r="CX63" s="422"/>
      <c r="CY63" s="422"/>
      <c r="CZ63" s="422"/>
      <c r="DA63" s="422"/>
      <c r="DB63" s="422"/>
      <c r="DC63" s="422"/>
      <c r="DD63" s="422"/>
      <c r="DE63" s="422"/>
      <c r="DF63" s="422"/>
      <c r="DG63" s="422"/>
      <c r="DH63" s="422"/>
      <c r="DI63" s="422"/>
      <c r="DJ63" s="422"/>
      <c r="DK63" s="422"/>
      <c r="DL63" s="422"/>
      <c r="DM63" s="422"/>
      <c r="DN63" s="422"/>
      <c r="DO63" s="422"/>
      <c r="DP63" s="422"/>
      <c r="DQ63" s="422"/>
      <c r="DR63" s="422"/>
      <c r="DS63" s="422"/>
      <c r="DT63" s="422"/>
      <c r="DU63" s="422"/>
      <c r="DV63" s="422"/>
      <c r="DW63" s="422"/>
      <c r="DX63" s="422"/>
      <c r="DY63" s="422"/>
      <c r="DZ63" s="422"/>
      <c r="EA63" s="422"/>
      <c r="EB63" s="422"/>
      <c r="EC63" s="422"/>
      <c r="ED63" s="422"/>
      <c r="EE63" s="422"/>
      <c r="EF63" s="422"/>
      <c r="EG63" s="422"/>
      <c r="EH63" s="422"/>
      <c r="EI63" s="422"/>
      <c r="EJ63" s="422"/>
      <c r="EK63" s="422"/>
      <c r="EL63" s="422"/>
      <c r="EM63" s="422"/>
      <c r="EN63" s="422"/>
      <c r="EO63" s="422"/>
      <c r="EP63" s="422"/>
      <c r="EQ63" s="422"/>
      <c r="ER63" s="422"/>
      <c r="ES63" s="422"/>
      <c r="ET63" s="422"/>
      <c r="EU63" s="422"/>
      <c r="EV63" s="422"/>
      <c r="EW63" s="422"/>
      <c r="EX63" s="422"/>
      <c r="EY63" s="422"/>
      <c r="EZ63" s="422"/>
      <c r="FA63" s="422"/>
      <c r="FB63" s="422"/>
      <c r="FC63" s="422"/>
      <c r="FD63" s="422"/>
      <c r="FE63" s="422"/>
      <c r="FF63" s="422"/>
      <c r="FG63" s="422"/>
      <c r="FH63" s="422"/>
      <c r="FI63" s="422"/>
      <c r="FJ63" s="422"/>
      <c r="FK63" s="422"/>
      <c r="FL63" s="422"/>
      <c r="FM63" s="422"/>
      <c r="FN63" s="422"/>
      <c r="FO63" s="422"/>
      <c r="FP63" s="422"/>
      <c r="FQ63" s="422"/>
      <c r="FR63" s="422"/>
      <c r="FS63" s="422"/>
      <c r="FT63" s="422"/>
      <c r="FU63" s="422"/>
      <c r="FV63" s="422"/>
      <c r="FW63" s="422"/>
      <c r="FX63" s="422"/>
      <c r="FY63" s="422"/>
      <c r="FZ63" s="422"/>
      <c r="GA63" s="422"/>
      <c r="GB63" s="422"/>
      <c r="GC63" s="422"/>
      <c r="GD63" s="422"/>
      <c r="GE63" s="422"/>
      <c r="GF63" s="422"/>
      <c r="GG63" s="422"/>
      <c r="GH63" s="422"/>
      <c r="GI63" s="422"/>
      <c r="GJ63" s="422"/>
      <c r="GK63" s="422"/>
      <c r="GL63" s="422"/>
      <c r="GM63" s="422"/>
      <c r="GN63" s="422"/>
      <c r="GO63" s="422"/>
      <c r="GP63" s="422"/>
      <c r="GQ63" s="422"/>
      <c r="GR63" s="422"/>
      <c r="GS63" s="422"/>
      <c r="GT63" s="422"/>
      <c r="GU63" s="422"/>
      <c r="GV63" s="422"/>
      <c r="GW63" s="422"/>
      <c r="GX63" s="422"/>
      <c r="GY63" s="422"/>
      <c r="GZ63" s="422"/>
      <c r="HA63" s="422"/>
      <c r="HB63" s="422"/>
      <c r="HC63" s="422"/>
      <c r="HD63" s="422"/>
      <c r="HE63" s="422"/>
      <c r="HF63" s="422"/>
      <c r="HG63" s="422"/>
      <c r="HH63" s="422"/>
      <c r="HI63" s="422"/>
      <c r="HJ63" s="422"/>
      <c r="HK63" s="422"/>
      <c r="HL63" s="422"/>
      <c r="HM63" s="422"/>
      <c r="HN63" s="422"/>
      <c r="HO63" s="422"/>
      <c r="HP63" s="422"/>
      <c r="HQ63" s="422"/>
      <c r="HR63" s="422"/>
      <c r="HS63" s="422"/>
      <c r="HT63" s="422"/>
      <c r="HU63" s="422"/>
      <c r="HV63" s="422"/>
      <c r="HW63" s="422"/>
      <c r="HX63" s="422"/>
      <c r="HY63" s="422"/>
      <c r="HZ63" s="422"/>
      <c r="IA63" s="422"/>
      <c r="IB63" s="422"/>
      <c r="IC63" s="422"/>
      <c r="ID63" s="422"/>
      <c r="IE63" s="422"/>
      <c r="IF63" s="422"/>
      <c r="IG63" s="422"/>
      <c r="IH63" s="422"/>
      <c r="II63" s="422"/>
      <c r="IJ63" s="422"/>
      <c r="IK63" s="422"/>
      <c r="IL63" s="422"/>
      <c r="IM63" s="422"/>
      <c r="IN63" s="422"/>
      <c r="IO63" s="422"/>
      <c r="IP63" s="422"/>
      <c r="IQ63" s="422"/>
      <c r="IR63" s="422"/>
      <c r="IS63" s="422"/>
      <c r="IT63" s="422"/>
      <c r="IU63" s="422"/>
      <c r="IV63" s="422"/>
      <c r="IW63" s="422"/>
      <c r="IX63" s="422"/>
      <c r="IY63" s="422"/>
      <c r="IZ63" s="422"/>
      <c r="JA63" s="422"/>
      <c r="JB63" s="422"/>
      <c r="JC63" s="422"/>
      <c r="JD63" s="422"/>
      <c r="JE63" s="422"/>
      <c r="JF63" s="422"/>
      <c r="JG63" s="422"/>
      <c r="JH63" s="422"/>
      <c r="JI63" s="422"/>
      <c r="JJ63" s="422"/>
      <c r="JK63" s="422"/>
      <c r="JL63" s="422"/>
      <c r="JM63" s="422"/>
      <c r="JN63" s="422"/>
      <c r="JO63" s="422"/>
      <c r="JP63" s="422"/>
      <c r="JQ63" s="422"/>
      <c r="JR63" s="422"/>
      <c r="JS63" s="422"/>
      <c r="JT63" s="422"/>
      <c r="JU63" s="422"/>
      <c r="JV63" s="422"/>
      <c r="JW63" s="422"/>
      <c r="JX63" s="422"/>
      <c r="JY63" s="422"/>
      <c r="JZ63" s="422"/>
      <c r="KA63" s="422"/>
      <c r="KB63" s="422"/>
      <c r="KC63" s="422"/>
      <c r="KD63" s="422"/>
      <c r="KE63" s="422"/>
      <c r="KF63" s="422"/>
      <c r="KG63" s="422"/>
      <c r="KH63" s="422"/>
      <c r="KI63" s="422"/>
      <c r="KJ63" s="422"/>
      <c r="KK63" s="422"/>
      <c r="KL63" s="422"/>
      <c r="KM63" s="422"/>
      <c r="KN63" s="422"/>
      <c r="KO63" s="422"/>
      <c r="KP63" s="422"/>
      <c r="KQ63" s="422"/>
      <c r="KR63" s="422"/>
      <c r="KS63" s="422"/>
      <c r="KT63" s="422"/>
      <c r="KU63" s="422"/>
      <c r="KV63" s="422"/>
      <c r="KW63" s="422"/>
      <c r="KX63" s="422"/>
      <c r="KY63" s="422"/>
      <c r="KZ63" s="422"/>
      <c r="LA63" s="422"/>
      <c r="LB63" s="422"/>
      <c r="LC63" s="422"/>
      <c r="LD63" s="422"/>
      <c r="LE63" s="422"/>
      <c r="LF63" s="422"/>
      <c r="LG63" s="422"/>
      <c r="LH63" s="422"/>
      <c r="LI63" s="422"/>
      <c r="LJ63" s="422"/>
      <c r="LK63" s="422"/>
      <c r="LL63" s="422"/>
      <c r="LM63" s="422"/>
      <c r="LN63" s="422"/>
      <c r="LO63" s="422"/>
      <c r="LP63" s="422"/>
      <c r="LQ63" s="422"/>
      <c r="LR63" s="422"/>
      <c r="LS63" s="422"/>
      <c r="LT63" s="422"/>
      <c r="LU63" s="422"/>
      <c r="LV63" s="422"/>
      <c r="LW63" s="422"/>
      <c r="LX63" s="422"/>
      <c r="LY63" s="422"/>
      <c r="LZ63" s="422"/>
      <c r="MA63" s="422"/>
      <c r="MB63" s="422"/>
      <c r="MC63" s="422"/>
      <c r="MD63" s="422"/>
      <c r="ME63" s="422"/>
      <c r="MF63" s="422"/>
      <c r="MG63" s="422"/>
      <c r="MH63" s="422"/>
      <c r="MI63" s="422"/>
      <c r="MJ63" s="422"/>
      <c r="MK63" s="422"/>
      <c r="ML63" s="422"/>
      <c r="MM63" s="422"/>
      <c r="MN63" s="422"/>
      <c r="MO63" s="422"/>
      <c r="MP63" s="422"/>
      <c r="MQ63" s="422"/>
      <c r="MR63" s="422"/>
      <c r="MS63" s="422"/>
      <c r="MT63" s="422"/>
      <c r="MU63" s="422"/>
      <c r="MV63" s="422"/>
      <c r="MW63" s="422"/>
      <c r="MX63" s="422"/>
      <c r="MY63" s="422"/>
      <c r="MZ63" s="422"/>
      <c r="NA63" s="422"/>
      <c r="NB63" s="422"/>
      <c r="NC63" s="422"/>
      <c r="ND63" s="422"/>
      <c r="NE63" s="422"/>
      <c r="NF63" s="422"/>
      <c r="NG63" s="422"/>
      <c r="NH63" s="422"/>
      <c r="NI63" s="422"/>
      <c r="NJ63" s="422"/>
      <c r="NK63" s="422"/>
      <c r="NL63" s="422"/>
      <c r="NM63" s="422"/>
      <c r="NN63" s="422"/>
      <c r="NO63" s="422"/>
      <c r="NP63" s="422"/>
      <c r="NQ63" s="422"/>
      <c r="NR63" s="422"/>
      <c r="NS63" s="422"/>
      <c r="NT63" s="422"/>
      <c r="NU63" s="422"/>
      <c r="NV63" s="422"/>
      <c r="NW63" s="422"/>
      <c r="NX63" s="422"/>
      <c r="NY63" s="422"/>
      <c r="NZ63" s="422"/>
      <c r="OA63" s="422"/>
      <c r="OB63" s="422"/>
      <c r="OC63" s="422"/>
      <c r="OD63" s="422"/>
      <c r="OE63" s="422"/>
      <c r="OF63" s="422"/>
      <c r="OG63" s="422"/>
      <c r="OH63" s="422"/>
      <c r="OI63" s="422"/>
      <c r="OJ63" s="422"/>
      <c r="OK63" s="422"/>
      <c r="OL63" s="422"/>
      <c r="OM63" s="422"/>
      <c r="ON63" s="422"/>
      <c r="OO63" s="422"/>
      <c r="OP63" s="422"/>
      <c r="OQ63" s="422"/>
      <c r="OR63" s="422"/>
      <c r="OS63" s="422"/>
      <c r="OT63" s="422"/>
      <c r="OU63" s="422"/>
      <c r="OV63" s="422"/>
      <c r="OW63" s="422"/>
      <c r="OX63" s="422"/>
      <c r="OY63" s="422"/>
      <c r="OZ63" s="422"/>
      <c r="PA63" s="422"/>
      <c r="PB63" s="422"/>
      <c r="PC63" s="422"/>
      <c r="PD63" s="422"/>
      <c r="PE63" s="422"/>
      <c r="PF63" s="422"/>
      <c r="PG63" s="422"/>
      <c r="PH63" s="422"/>
      <c r="PI63" s="422"/>
      <c r="PJ63" s="422"/>
      <c r="PK63" s="422"/>
      <c r="PL63" s="422"/>
    </row>
    <row r="64" spans="1:428" ht="34.5" customHeight="1" x14ac:dyDescent="0.25">
      <c r="A64" s="2501"/>
      <c r="B64" s="705" t="s">
        <v>715</v>
      </c>
      <c r="C64" s="1510" t="s">
        <v>51</v>
      </c>
      <c r="D64" s="1512">
        <v>0</v>
      </c>
      <c r="E64" s="1508">
        <v>0</v>
      </c>
      <c r="F64" s="1508">
        <v>0</v>
      </c>
      <c r="G64" s="1508">
        <v>3</v>
      </c>
      <c r="H64" s="1508">
        <v>3</v>
      </c>
      <c r="I64" s="1508">
        <v>6</v>
      </c>
      <c r="J64" s="1508">
        <v>0</v>
      </c>
      <c r="K64" s="1508">
        <v>0</v>
      </c>
      <c r="L64" s="1508">
        <v>0</v>
      </c>
      <c r="M64" s="1665">
        <f t="shared" si="20"/>
        <v>3</v>
      </c>
      <c r="N64" s="1665">
        <f t="shared" si="20"/>
        <v>3</v>
      </c>
      <c r="O64" s="1665">
        <f t="shared" si="21"/>
        <v>6</v>
      </c>
      <c r="P64" s="1637" t="s">
        <v>477</v>
      </c>
      <c r="Q64" s="1638" t="s">
        <v>1077</v>
      </c>
      <c r="R64" s="2672"/>
      <c r="S64" s="422"/>
      <c r="T64" s="422"/>
      <c r="U64" s="422"/>
      <c r="AG64" s="422"/>
      <c r="AH64" s="422"/>
      <c r="AI64" s="422"/>
      <c r="AJ64" s="422"/>
      <c r="AK64" s="422"/>
      <c r="AL64" s="422"/>
      <c r="AM64" s="422"/>
      <c r="AN64" s="422"/>
      <c r="AO64" s="422"/>
      <c r="AP64" s="422"/>
      <c r="AQ64" s="422"/>
      <c r="AR64" s="422"/>
      <c r="AS64" s="422"/>
      <c r="AT64" s="422"/>
      <c r="AU64" s="422"/>
      <c r="AV64" s="422"/>
      <c r="AW64" s="422"/>
      <c r="AX64" s="422"/>
      <c r="AY64" s="422"/>
      <c r="AZ64" s="422"/>
      <c r="BA64" s="422"/>
      <c r="BB64" s="422"/>
      <c r="BC64" s="422"/>
      <c r="BD64" s="422"/>
      <c r="BE64" s="422"/>
      <c r="BF64" s="422"/>
      <c r="BG64" s="422"/>
      <c r="BH64" s="422"/>
      <c r="BI64" s="422"/>
      <c r="BJ64" s="422"/>
      <c r="BK64" s="422"/>
      <c r="BL64" s="422"/>
      <c r="BM64" s="422"/>
      <c r="BN64" s="422"/>
      <c r="BO64" s="422"/>
      <c r="BP64" s="422"/>
      <c r="BQ64" s="422"/>
      <c r="BR64" s="422"/>
      <c r="BS64" s="422"/>
      <c r="BT64" s="422"/>
      <c r="BU64" s="422"/>
      <c r="BV64" s="422"/>
      <c r="BW64" s="422"/>
      <c r="BX64" s="422"/>
      <c r="BY64" s="422"/>
      <c r="BZ64" s="422"/>
      <c r="CA64" s="422"/>
      <c r="CB64" s="422"/>
      <c r="CC64" s="422"/>
      <c r="CD64" s="422"/>
      <c r="CE64" s="422"/>
      <c r="CF64" s="422"/>
      <c r="CG64" s="422"/>
      <c r="CH64" s="422"/>
      <c r="CI64" s="422"/>
      <c r="CJ64" s="422"/>
      <c r="CK64" s="422"/>
      <c r="CL64" s="422"/>
      <c r="CM64" s="422"/>
      <c r="CN64" s="422"/>
      <c r="CO64" s="422"/>
      <c r="CP64" s="422"/>
      <c r="CQ64" s="422"/>
      <c r="CR64" s="422"/>
      <c r="CS64" s="422"/>
      <c r="CT64" s="422"/>
      <c r="CU64" s="422"/>
      <c r="CV64" s="422"/>
      <c r="CW64" s="422"/>
      <c r="CX64" s="422"/>
      <c r="CY64" s="422"/>
      <c r="CZ64" s="422"/>
      <c r="DA64" s="422"/>
      <c r="DB64" s="422"/>
      <c r="DC64" s="422"/>
      <c r="DD64" s="422"/>
      <c r="DE64" s="422"/>
      <c r="DF64" s="422"/>
      <c r="DG64" s="422"/>
      <c r="DH64" s="422"/>
      <c r="DI64" s="422"/>
      <c r="DJ64" s="422"/>
      <c r="DK64" s="422"/>
      <c r="DL64" s="422"/>
      <c r="DM64" s="422"/>
      <c r="DN64" s="422"/>
      <c r="DO64" s="422"/>
      <c r="DP64" s="422"/>
      <c r="DQ64" s="422"/>
      <c r="DR64" s="422"/>
      <c r="DS64" s="422"/>
      <c r="DT64" s="422"/>
      <c r="DU64" s="422"/>
      <c r="DV64" s="422"/>
      <c r="DW64" s="422"/>
      <c r="DX64" s="422"/>
      <c r="DY64" s="422"/>
      <c r="DZ64" s="422"/>
      <c r="EA64" s="422"/>
      <c r="EB64" s="422"/>
      <c r="EC64" s="422"/>
      <c r="ED64" s="422"/>
      <c r="EE64" s="422"/>
      <c r="EF64" s="422"/>
      <c r="EG64" s="422"/>
      <c r="EH64" s="422"/>
      <c r="EI64" s="422"/>
      <c r="EJ64" s="422"/>
      <c r="EK64" s="422"/>
      <c r="EL64" s="422"/>
      <c r="EM64" s="422"/>
      <c r="EN64" s="422"/>
      <c r="EO64" s="422"/>
      <c r="EP64" s="422"/>
      <c r="EQ64" s="422"/>
      <c r="ER64" s="422"/>
      <c r="ES64" s="422"/>
      <c r="ET64" s="422"/>
      <c r="EU64" s="422"/>
      <c r="EV64" s="422"/>
      <c r="EW64" s="422"/>
      <c r="EX64" s="422"/>
      <c r="EY64" s="422"/>
      <c r="EZ64" s="422"/>
      <c r="FA64" s="422"/>
      <c r="FB64" s="422"/>
      <c r="FC64" s="422"/>
      <c r="FD64" s="422"/>
      <c r="FE64" s="422"/>
      <c r="FF64" s="422"/>
      <c r="FG64" s="422"/>
      <c r="FH64" s="422"/>
      <c r="FI64" s="422"/>
      <c r="FJ64" s="422"/>
      <c r="FK64" s="422"/>
      <c r="FL64" s="422"/>
      <c r="FM64" s="422"/>
      <c r="FN64" s="422"/>
      <c r="FO64" s="422"/>
      <c r="FP64" s="422"/>
      <c r="FQ64" s="422"/>
      <c r="FR64" s="422"/>
      <c r="FS64" s="422"/>
      <c r="FT64" s="422"/>
      <c r="FU64" s="422"/>
      <c r="FV64" s="422"/>
      <c r="FW64" s="422"/>
      <c r="FX64" s="422"/>
      <c r="FY64" s="422"/>
      <c r="FZ64" s="422"/>
      <c r="GA64" s="422"/>
      <c r="GB64" s="422"/>
      <c r="GC64" s="422"/>
      <c r="GD64" s="422"/>
      <c r="GE64" s="422"/>
      <c r="GF64" s="422"/>
      <c r="GG64" s="422"/>
      <c r="GH64" s="422"/>
      <c r="GI64" s="422"/>
      <c r="GJ64" s="422"/>
      <c r="GK64" s="422"/>
      <c r="GL64" s="422"/>
      <c r="GM64" s="422"/>
      <c r="GN64" s="422"/>
      <c r="GO64" s="422"/>
      <c r="GP64" s="422"/>
      <c r="GQ64" s="422"/>
      <c r="GR64" s="422"/>
      <c r="GS64" s="422"/>
      <c r="GT64" s="422"/>
      <c r="GU64" s="422"/>
      <c r="GV64" s="422"/>
      <c r="GW64" s="422"/>
      <c r="GX64" s="422"/>
      <c r="GY64" s="422"/>
      <c r="GZ64" s="422"/>
      <c r="HA64" s="422"/>
      <c r="HB64" s="422"/>
      <c r="HC64" s="422"/>
      <c r="HD64" s="422"/>
      <c r="HE64" s="422"/>
      <c r="HF64" s="422"/>
      <c r="HG64" s="422"/>
      <c r="HH64" s="422"/>
      <c r="HI64" s="422"/>
      <c r="HJ64" s="422"/>
      <c r="HK64" s="422"/>
      <c r="HL64" s="422"/>
      <c r="HM64" s="422"/>
      <c r="HN64" s="422"/>
      <c r="HO64" s="422"/>
      <c r="HP64" s="422"/>
      <c r="HQ64" s="422"/>
      <c r="HR64" s="422"/>
      <c r="HS64" s="422"/>
      <c r="HT64" s="422"/>
      <c r="HU64" s="422"/>
      <c r="HV64" s="422"/>
      <c r="HW64" s="422"/>
      <c r="HX64" s="422"/>
      <c r="HY64" s="422"/>
      <c r="HZ64" s="422"/>
      <c r="IA64" s="422"/>
      <c r="IB64" s="422"/>
      <c r="IC64" s="422"/>
      <c r="ID64" s="422"/>
      <c r="IE64" s="422"/>
      <c r="IF64" s="422"/>
      <c r="IG64" s="422"/>
      <c r="IH64" s="422"/>
      <c r="II64" s="422"/>
      <c r="IJ64" s="422"/>
      <c r="IK64" s="422"/>
      <c r="IL64" s="422"/>
      <c r="IM64" s="422"/>
      <c r="IN64" s="422"/>
      <c r="IO64" s="422"/>
      <c r="IP64" s="422"/>
      <c r="IQ64" s="422"/>
      <c r="IR64" s="422"/>
      <c r="IS64" s="422"/>
      <c r="IT64" s="422"/>
      <c r="IU64" s="422"/>
      <c r="IV64" s="422"/>
      <c r="IW64" s="422"/>
      <c r="IX64" s="422"/>
      <c r="IY64" s="422"/>
      <c r="IZ64" s="422"/>
      <c r="JA64" s="422"/>
      <c r="JB64" s="422"/>
      <c r="JC64" s="422"/>
      <c r="JD64" s="422"/>
      <c r="JE64" s="422"/>
      <c r="JF64" s="422"/>
      <c r="JG64" s="422"/>
      <c r="JH64" s="422"/>
      <c r="JI64" s="422"/>
      <c r="JJ64" s="422"/>
      <c r="JK64" s="422"/>
      <c r="JL64" s="422"/>
      <c r="JM64" s="422"/>
      <c r="JN64" s="422"/>
      <c r="JO64" s="422"/>
      <c r="JP64" s="422"/>
      <c r="JQ64" s="422"/>
      <c r="JR64" s="422"/>
      <c r="JS64" s="422"/>
      <c r="JT64" s="422"/>
      <c r="JU64" s="422"/>
      <c r="JV64" s="422"/>
      <c r="JW64" s="422"/>
      <c r="JX64" s="422"/>
      <c r="JY64" s="422"/>
      <c r="JZ64" s="422"/>
      <c r="KA64" s="422"/>
      <c r="KB64" s="422"/>
      <c r="KC64" s="422"/>
      <c r="KD64" s="422"/>
      <c r="KE64" s="422"/>
      <c r="KF64" s="422"/>
      <c r="KG64" s="422"/>
      <c r="KH64" s="422"/>
      <c r="KI64" s="422"/>
      <c r="KJ64" s="422"/>
      <c r="KK64" s="422"/>
      <c r="KL64" s="422"/>
      <c r="KM64" s="422"/>
      <c r="KN64" s="422"/>
      <c r="KO64" s="422"/>
      <c r="KP64" s="422"/>
      <c r="KQ64" s="422"/>
      <c r="KR64" s="422"/>
      <c r="KS64" s="422"/>
      <c r="KT64" s="422"/>
      <c r="KU64" s="422"/>
      <c r="KV64" s="422"/>
      <c r="KW64" s="422"/>
      <c r="KX64" s="422"/>
      <c r="KY64" s="422"/>
      <c r="KZ64" s="422"/>
      <c r="LA64" s="422"/>
      <c r="LB64" s="422"/>
      <c r="LC64" s="422"/>
      <c r="LD64" s="422"/>
      <c r="LE64" s="422"/>
      <c r="LF64" s="422"/>
      <c r="LG64" s="422"/>
      <c r="LH64" s="422"/>
      <c r="LI64" s="422"/>
      <c r="LJ64" s="422"/>
      <c r="LK64" s="422"/>
      <c r="LL64" s="422"/>
      <c r="LM64" s="422"/>
      <c r="LN64" s="422"/>
      <c r="LO64" s="422"/>
      <c r="LP64" s="422"/>
      <c r="LQ64" s="422"/>
      <c r="LR64" s="422"/>
      <c r="LS64" s="422"/>
      <c r="LT64" s="422"/>
      <c r="LU64" s="422"/>
      <c r="LV64" s="422"/>
      <c r="LW64" s="422"/>
      <c r="LX64" s="422"/>
      <c r="LY64" s="422"/>
      <c r="LZ64" s="422"/>
      <c r="MA64" s="422"/>
      <c r="MB64" s="422"/>
      <c r="MC64" s="422"/>
      <c r="MD64" s="422"/>
      <c r="ME64" s="422"/>
      <c r="MF64" s="422"/>
      <c r="MG64" s="422"/>
      <c r="MH64" s="422"/>
      <c r="MI64" s="422"/>
      <c r="MJ64" s="422"/>
      <c r="MK64" s="422"/>
      <c r="ML64" s="422"/>
      <c r="MM64" s="422"/>
      <c r="MN64" s="422"/>
      <c r="MO64" s="422"/>
      <c r="MP64" s="422"/>
      <c r="MQ64" s="422"/>
      <c r="MR64" s="422"/>
      <c r="MS64" s="422"/>
      <c r="MT64" s="422"/>
      <c r="MU64" s="422"/>
      <c r="MV64" s="422"/>
      <c r="MW64" s="422"/>
      <c r="MX64" s="422"/>
      <c r="MY64" s="422"/>
      <c r="MZ64" s="422"/>
      <c r="NA64" s="422"/>
      <c r="NB64" s="422"/>
      <c r="NC64" s="422"/>
      <c r="ND64" s="422"/>
      <c r="NE64" s="422"/>
      <c r="NF64" s="422"/>
      <c r="NG64" s="422"/>
      <c r="NH64" s="422"/>
      <c r="NI64" s="422"/>
      <c r="NJ64" s="422"/>
      <c r="NK64" s="422"/>
      <c r="NL64" s="422"/>
      <c r="NM64" s="422"/>
      <c r="NN64" s="422"/>
      <c r="NO64" s="422"/>
      <c r="NP64" s="422"/>
      <c r="NQ64" s="422"/>
      <c r="NR64" s="422"/>
      <c r="NS64" s="422"/>
      <c r="NT64" s="422"/>
      <c r="NU64" s="422"/>
      <c r="NV64" s="422"/>
      <c r="NW64" s="422"/>
      <c r="NX64" s="422"/>
      <c r="NY64" s="422"/>
      <c r="NZ64" s="422"/>
      <c r="OA64" s="422"/>
      <c r="OB64" s="422"/>
      <c r="OC64" s="422"/>
      <c r="OD64" s="422"/>
      <c r="OE64" s="422"/>
      <c r="OF64" s="422"/>
      <c r="OG64" s="422"/>
      <c r="OH64" s="422"/>
      <c r="OI64" s="422"/>
      <c r="OJ64" s="422"/>
      <c r="OK64" s="422"/>
      <c r="OL64" s="422"/>
      <c r="OM64" s="422"/>
      <c r="ON64" s="422"/>
      <c r="OO64" s="422"/>
      <c r="OP64" s="422"/>
      <c r="OQ64" s="422"/>
      <c r="OR64" s="422"/>
      <c r="OS64" s="422"/>
      <c r="OT64" s="422"/>
      <c r="OU64" s="422"/>
      <c r="OV64" s="422"/>
      <c r="OW64" s="422"/>
      <c r="OX64" s="422"/>
      <c r="OY64" s="422"/>
      <c r="OZ64" s="422"/>
      <c r="PA64" s="422"/>
      <c r="PB64" s="422"/>
      <c r="PC64" s="422"/>
      <c r="PD64" s="422"/>
      <c r="PE64" s="422"/>
      <c r="PF64" s="422"/>
      <c r="PG64" s="422"/>
      <c r="PH64" s="422"/>
      <c r="PI64" s="422"/>
      <c r="PJ64" s="422"/>
      <c r="PK64" s="422"/>
      <c r="PL64" s="422"/>
    </row>
    <row r="65" spans="1:428" ht="34.5" customHeight="1" x14ac:dyDescent="0.25">
      <c r="A65" s="2501"/>
      <c r="B65" s="704" t="s">
        <v>718</v>
      </c>
      <c r="C65" s="704" t="s">
        <v>53</v>
      </c>
      <c r="D65" s="1512">
        <v>2</v>
      </c>
      <c r="E65" s="1508">
        <v>7</v>
      </c>
      <c r="F65" s="1508">
        <v>9</v>
      </c>
      <c r="G65" s="1508">
        <v>13</v>
      </c>
      <c r="H65" s="1508">
        <v>8</v>
      </c>
      <c r="I65" s="1508">
        <v>21</v>
      </c>
      <c r="J65" s="1508">
        <v>7</v>
      </c>
      <c r="K65" s="1508">
        <v>3</v>
      </c>
      <c r="L65" s="1508">
        <v>10</v>
      </c>
      <c r="M65" s="1665">
        <f t="shared" si="20"/>
        <v>22</v>
      </c>
      <c r="N65" s="1665">
        <f t="shared" si="20"/>
        <v>18</v>
      </c>
      <c r="O65" s="1665">
        <f t="shared" si="21"/>
        <v>40</v>
      </c>
      <c r="P65" s="1632" t="s">
        <v>137</v>
      </c>
      <c r="Q65" s="1637" t="s">
        <v>719</v>
      </c>
      <c r="R65" s="2672"/>
      <c r="S65" s="422"/>
      <c r="T65" s="422"/>
      <c r="U65" s="422"/>
      <c r="AG65" s="422"/>
      <c r="AH65" s="422"/>
      <c r="AI65" s="422"/>
      <c r="AJ65" s="422"/>
      <c r="AK65" s="422"/>
      <c r="AL65" s="422"/>
      <c r="AM65" s="422"/>
      <c r="AN65" s="422"/>
      <c r="AO65" s="422"/>
      <c r="AP65" s="422"/>
      <c r="AQ65" s="422"/>
      <c r="AR65" s="422"/>
      <c r="AS65" s="422"/>
      <c r="AT65" s="422"/>
      <c r="AU65" s="422"/>
      <c r="AV65" s="422"/>
      <c r="AW65" s="422"/>
      <c r="AX65" s="422"/>
      <c r="AY65" s="422"/>
      <c r="AZ65" s="422"/>
      <c r="BA65" s="422"/>
      <c r="BB65" s="422"/>
      <c r="BC65" s="422"/>
      <c r="BD65" s="422"/>
      <c r="BE65" s="422"/>
      <c r="BF65" s="422"/>
      <c r="BG65" s="422"/>
      <c r="BH65" s="422"/>
      <c r="BI65" s="422"/>
      <c r="BJ65" s="422"/>
      <c r="BK65" s="422"/>
      <c r="BL65" s="422"/>
      <c r="BM65" s="422"/>
      <c r="BN65" s="422"/>
      <c r="BO65" s="422"/>
      <c r="BP65" s="422"/>
      <c r="BQ65" s="422"/>
      <c r="BR65" s="422"/>
      <c r="BS65" s="422"/>
      <c r="BT65" s="422"/>
      <c r="BU65" s="422"/>
      <c r="BV65" s="422"/>
      <c r="BW65" s="422"/>
      <c r="BX65" s="422"/>
      <c r="BY65" s="422"/>
      <c r="BZ65" s="422"/>
      <c r="CA65" s="422"/>
      <c r="CB65" s="422"/>
      <c r="CC65" s="422"/>
      <c r="CD65" s="422"/>
      <c r="CE65" s="422"/>
      <c r="CF65" s="422"/>
      <c r="CG65" s="422"/>
      <c r="CH65" s="422"/>
      <c r="CI65" s="422"/>
      <c r="CJ65" s="422"/>
      <c r="CK65" s="422"/>
      <c r="CL65" s="422"/>
      <c r="CM65" s="422"/>
      <c r="CN65" s="422"/>
      <c r="CO65" s="422"/>
      <c r="CP65" s="422"/>
      <c r="CQ65" s="422"/>
      <c r="CR65" s="422"/>
      <c r="CS65" s="422"/>
      <c r="CT65" s="422"/>
      <c r="CU65" s="422"/>
      <c r="CV65" s="422"/>
      <c r="CW65" s="422"/>
      <c r="CX65" s="422"/>
      <c r="CY65" s="422"/>
      <c r="CZ65" s="422"/>
      <c r="DA65" s="422"/>
      <c r="DB65" s="422"/>
      <c r="DC65" s="422"/>
      <c r="DD65" s="422"/>
      <c r="DE65" s="422"/>
      <c r="DF65" s="422"/>
      <c r="DG65" s="422"/>
      <c r="DH65" s="422"/>
      <c r="DI65" s="422"/>
      <c r="DJ65" s="422"/>
      <c r="DK65" s="422"/>
      <c r="DL65" s="422"/>
      <c r="DM65" s="422"/>
      <c r="DN65" s="422"/>
      <c r="DO65" s="422"/>
      <c r="DP65" s="422"/>
      <c r="DQ65" s="422"/>
      <c r="DR65" s="422"/>
      <c r="DS65" s="422"/>
      <c r="DT65" s="422"/>
      <c r="DU65" s="422"/>
      <c r="DV65" s="422"/>
      <c r="DW65" s="422"/>
      <c r="DX65" s="422"/>
      <c r="DY65" s="422"/>
      <c r="DZ65" s="422"/>
      <c r="EA65" s="422"/>
      <c r="EB65" s="422"/>
      <c r="EC65" s="422"/>
      <c r="ED65" s="422"/>
      <c r="EE65" s="422"/>
      <c r="EF65" s="422"/>
      <c r="EG65" s="422"/>
      <c r="EH65" s="422"/>
      <c r="EI65" s="422"/>
      <c r="EJ65" s="422"/>
      <c r="EK65" s="422"/>
      <c r="EL65" s="422"/>
      <c r="EM65" s="422"/>
      <c r="EN65" s="422"/>
      <c r="EO65" s="422"/>
      <c r="EP65" s="422"/>
      <c r="EQ65" s="422"/>
      <c r="ER65" s="422"/>
      <c r="ES65" s="422"/>
      <c r="ET65" s="422"/>
      <c r="EU65" s="422"/>
      <c r="EV65" s="422"/>
      <c r="EW65" s="422"/>
      <c r="EX65" s="422"/>
      <c r="EY65" s="422"/>
      <c r="EZ65" s="422"/>
      <c r="FA65" s="422"/>
      <c r="FB65" s="422"/>
      <c r="FC65" s="422"/>
      <c r="FD65" s="422"/>
      <c r="FE65" s="422"/>
      <c r="FF65" s="422"/>
      <c r="FG65" s="422"/>
      <c r="FH65" s="422"/>
      <c r="FI65" s="422"/>
      <c r="FJ65" s="422"/>
      <c r="FK65" s="422"/>
      <c r="FL65" s="422"/>
      <c r="FM65" s="422"/>
      <c r="FN65" s="422"/>
      <c r="FO65" s="422"/>
      <c r="FP65" s="422"/>
      <c r="FQ65" s="422"/>
      <c r="FR65" s="422"/>
      <c r="FS65" s="422"/>
      <c r="FT65" s="422"/>
      <c r="FU65" s="422"/>
      <c r="FV65" s="422"/>
      <c r="FW65" s="422"/>
      <c r="FX65" s="422"/>
      <c r="FY65" s="422"/>
      <c r="FZ65" s="422"/>
      <c r="GA65" s="422"/>
      <c r="GB65" s="422"/>
      <c r="GC65" s="422"/>
      <c r="GD65" s="422"/>
      <c r="GE65" s="422"/>
      <c r="GF65" s="422"/>
      <c r="GG65" s="422"/>
      <c r="GH65" s="422"/>
      <c r="GI65" s="422"/>
      <c r="GJ65" s="422"/>
      <c r="GK65" s="422"/>
      <c r="GL65" s="422"/>
      <c r="GM65" s="422"/>
      <c r="GN65" s="422"/>
      <c r="GO65" s="422"/>
      <c r="GP65" s="422"/>
      <c r="GQ65" s="422"/>
      <c r="GR65" s="422"/>
      <c r="GS65" s="422"/>
      <c r="GT65" s="422"/>
      <c r="GU65" s="422"/>
      <c r="GV65" s="422"/>
      <c r="GW65" s="422"/>
      <c r="GX65" s="422"/>
      <c r="GY65" s="422"/>
      <c r="GZ65" s="422"/>
      <c r="HA65" s="422"/>
      <c r="HB65" s="422"/>
      <c r="HC65" s="422"/>
      <c r="HD65" s="422"/>
      <c r="HE65" s="422"/>
      <c r="HF65" s="422"/>
      <c r="HG65" s="422"/>
      <c r="HH65" s="422"/>
      <c r="HI65" s="422"/>
      <c r="HJ65" s="422"/>
      <c r="HK65" s="422"/>
      <c r="HL65" s="422"/>
      <c r="HM65" s="422"/>
      <c r="HN65" s="422"/>
      <c r="HO65" s="422"/>
      <c r="HP65" s="422"/>
      <c r="HQ65" s="422"/>
      <c r="HR65" s="422"/>
      <c r="HS65" s="422"/>
      <c r="HT65" s="422"/>
      <c r="HU65" s="422"/>
      <c r="HV65" s="422"/>
      <c r="HW65" s="422"/>
      <c r="HX65" s="422"/>
      <c r="HY65" s="422"/>
      <c r="HZ65" s="422"/>
      <c r="IA65" s="422"/>
      <c r="IB65" s="422"/>
      <c r="IC65" s="422"/>
      <c r="ID65" s="422"/>
      <c r="IE65" s="422"/>
      <c r="IF65" s="422"/>
      <c r="IG65" s="422"/>
      <c r="IH65" s="422"/>
      <c r="II65" s="422"/>
      <c r="IJ65" s="422"/>
      <c r="IK65" s="422"/>
      <c r="IL65" s="422"/>
      <c r="IM65" s="422"/>
      <c r="IN65" s="422"/>
      <c r="IO65" s="422"/>
      <c r="IP65" s="422"/>
      <c r="IQ65" s="422"/>
      <c r="IR65" s="422"/>
      <c r="IS65" s="422"/>
      <c r="IT65" s="422"/>
      <c r="IU65" s="422"/>
      <c r="IV65" s="422"/>
      <c r="IW65" s="422"/>
      <c r="IX65" s="422"/>
      <c r="IY65" s="422"/>
      <c r="IZ65" s="422"/>
      <c r="JA65" s="422"/>
      <c r="JB65" s="422"/>
      <c r="JC65" s="422"/>
      <c r="JD65" s="422"/>
      <c r="JE65" s="422"/>
      <c r="JF65" s="422"/>
      <c r="JG65" s="422"/>
      <c r="JH65" s="422"/>
      <c r="JI65" s="422"/>
      <c r="JJ65" s="422"/>
      <c r="JK65" s="422"/>
      <c r="JL65" s="422"/>
      <c r="JM65" s="422"/>
      <c r="JN65" s="422"/>
      <c r="JO65" s="422"/>
      <c r="JP65" s="422"/>
      <c r="JQ65" s="422"/>
      <c r="JR65" s="422"/>
      <c r="JS65" s="422"/>
      <c r="JT65" s="422"/>
      <c r="JU65" s="422"/>
      <c r="JV65" s="422"/>
      <c r="JW65" s="422"/>
      <c r="JX65" s="422"/>
      <c r="JY65" s="422"/>
      <c r="JZ65" s="422"/>
      <c r="KA65" s="422"/>
      <c r="KB65" s="422"/>
      <c r="KC65" s="422"/>
      <c r="KD65" s="422"/>
      <c r="KE65" s="422"/>
      <c r="KF65" s="422"/>
      <c r="KG65" s="422"/>
      <c r="KH65" s="422"/>
      <c r="KI65" s="422"/>
      <c r="KJ65" s="422"/>
      <c r="KK65" s="422"/>
      <c r="KL65" s="422"/>
      <c r="KM65" s="422"/>
      <c r="KN65" s="422"/>
      <c r="KO65" s="422"/>
      <c r="KP65" s="422"/>
      <c r="KQ65" s="422"/>
      <c r="KR65" s="422"/>
      <c r="KS65" s="422"/>
      <c r="KT65" s="422"/>
      <c r="KU65" s="422"/>
      <c r="KV65" s="422"/>
      <c r="KW65" s="422"/>
      <c r="KX65" s="422"/>
      <c r="KY65" s="422"/>
      <c r="KZ65" s="422"/>
      <c r="LA65" s="422"/>
      <c r="LB65" s="422"/>
      <c r="LC65" s="422"/>
      <c r="LD65" s="422"/>
      <c r="LE65" s="422"/>
      <c r="LF65" s="422"/>
      <c r="LG65" s="422"/>
      <c r="LH65" s="422"/>
      <c r="LI65" s="422"/>
      <c r="LJ65" s="422"/>
      <c r="LK65" s="422"/>
      <c r="LL65" s="422"/>
      <c r="LM65" s="422"/>
      <c r="LN65" s="422"/>
      <c r="LO65" s="422"/>
      <c r="LP65" s="422"/>
      <c r="LQ65" s="422"/>
      <c r="LR65" s="422"/>
      <c r="LS65" s="422"/>
      <c r="LT65" s="422"/>
      <c r="LU65" s="422"/>
      <c r="LV65" s="422"/>
      <c r="LW65" s="422"/>
      <c r="LX65" s="422"/>
      <c r="LY65" s="422"/>
      <c r="LZ65" s="422"/>
      <c r="MA65" s="422"/>
      <c r="MB65" s="422"/>
      <c r="MC65" s="422"/>
      <c r="MD65" s="422"/>
      <c r="ME65" s="422"/>
      <c r="MF65" s="422"/>
      <c r="MG65" s="422"/>
      <c r="MH65" s="422"/>
      <c r="MI65" s="422"/>
      <c r="MJ65" s="422"/>
      <c r="MK65" s="422"/>
      <c r="ML65" s="422"/>
      <c r="MM65" s="422"/>
      <c r="MN65" s="422"/>
      <c r="MO65" s="422"/>
      <c r="MP65" s="422"/>
      <c r="MQ65" s="422"/>
      <c r="MR65" s="422"/>
      <c r="MS65" s="422"/>
      <c r="MT65" s="422"/>
      <c r="MU65" s="422"/>
      <c r="MV65" s="422"/>
      <c r="MW65" s="422"/>
      <c r="MX65" s="422"/>
      <c r="MY65" s="422"/>
      <c r="MZ65" s="422"/>
      <c r="NA65" s="422"/>
      <c r="NB65" s="422"/>
      <c r="NC65" s="422"/>
      <c r="ND65" s="422"/>
      <c r="NE65" s="422"/>
      <c r="NF65" s="422"/>
      <c r="NG65" s="422"/>
      <c r="NH65" s="422"/>
      <c r="NI65" s="422"/>
      <c r="NJ65" s="422"/>
      <c r="NK65" s="422"/>
      <c r="NL65" s="422"/>
      <c r="NM65" s="422"/>
      <c r="NN65" s="422"/>
      <c r="NO65" s="422"/>
      <c r="NP65" s="422"/>
      <c r="NQ65" s="422"/>
      <c r="NR65" s="422"/>
      <c r="NS65" s="422"/>
      <c r="NT65" s="422"/>
      <c r="NU65" s="422"/>
      <c r="NV65" s="422"/>
      <c r="NW65" s="422"/>
      <c r="NX65" s="422"/>
      <c r="NY65" s="422"/>
      <c r="NZ65" s="422"/>
      <c r="OA65" s="422"/>
      <c r="OB65" s="422"/>
      <c r="OC65" s="422"/>
      <c r="OD65" s="422"/>
      <c r="OE65" s="422"/>
      <c r="OF65" s="422"/>
      <c r="OG65" s="422"/>
      <c r="OH65" s="422"/>
      <c r="OI65" s="422"/>
      <c r="OJ65" s="422"/>
      <c r="OK65" s="422"/>
      <c r="OL65" s="422"/>
      <c r="OM65" s="422"/>
      <c r="ON65" s="422"/>
      <c r="OO65" s="422"/>
      <c r="OP65" s="422"/>
      <c r="OQ65" s="422"/>
      <c r="OR65" s="422"/>
      <c r="OS65" s="422"/>
      <c r="OT65" s="422"/>
      <c r="OU65" s="422"/>
      <c r="OV65" s="422"/>
      <c r="OW65" s="422"/>
      <c r="OX65" s="422"/>
      <c r="OY65" s="422"/>
      <c r="OZ65" s="422"/>
      <c r="PA65" s="422"/>
      <c r="PB65" s="422"/>
      <c r="PC65" s="422"/>
      <c r="PD65" s="422"/>
      <c r="PE65" s="422"/>
      <c r="PF65" s="422"/>
      <c r="PG65" s="422"/>
      <c r="PH65" s="422"/>
      <c r="PI65" s="422"/>
      <c r="PJ65" s="422"/>
      <c r="PK65" s="422"/>
      <c r="PL65" s="422"/>
    </row>
    <row r="66" spans="1:428" ht="34.5" customHeight="1" x14ac:dyDescent="0.25">
      <c r="A66" s="2528"/>
      <c r="B66" s="705" t="s">
        <v>720</v>
      </c>
      <c r="C66" s="705" t="s">
        <v>720</v>
      </c>
      <c r="D66" s="1513">
        <v>6</v>
      </c>
      <c r="E66" s="1499">
        <v>2</v>
      </c>
      <c r="F66" s="1499">
        <v>8</v>
      </c>
      <c r="G66" s="1499">
        <v>9</v>
      </c>
      <c r="H66" s="1499">
        <v>7</v>
      </c>
      <c r="I66" s="1499">
        <v>16</v>
      </c>
      <c r="J66" s="1499">
        <v>3</v>
      </c>
      <c r="K66" s="1499">
        <v>1</v>
      </c>
      <c r="L66" s="1499">
        <v>4</v>
      </c>
      <c r="M66" s="1667">
        <f t="shared" si="20"/>
        <v>18</v>
      </c>
      <c r="N66" s="1667">
        <f t="shared" si="20"/>
        <v>10</v>
      </c>
      <c r="O66" s="1667">
        <f t="shared" si="21"/>
        <v>28</v>
      </c>
      <c r="P66" s="1636" t="s">
        <v>721</v>
      </c>
      <c r="Q66" s="1639" t="s">
        <v>721</v>
      </c>
      <c r="R66" s="2673"/>
      <c r="S66" s="422"/>
      <c r="T66" s="422"/>
      <c r="U66" s="422"/>
      <c r="AG66" s="422"/>
      <c r="AH66" s="422"/>
      <c r="AI66" s="422"/>
      <c r="AJ66" s="422"/>
      <c r="AK66" s="422"/>
      <c r="AL66" s="422"/>
      <c r="AM66" s="422"/>
      <c r="AN66" s="422"/>
      <c r="AO66" s="422"/>
      <c r="AP66" s="422"/>
      <c r="AQ66" s="422"/>
      <c r="AR66" s="422"/>
      <c r="AS66" s="422"/>
      <c r="AT66" s="422"/>
      <c r="AU66" s="422"/>
      <c r="AV66" s="422"/>
      <c r="AW66" s="422"/>
      <c r="AX66" s="422"/>
      <c r="AY66" s="422"/>
      <c r="AZ66" s="422"/>
      <c r="BA66" s="422"/>
      <c r="BB66" s="422"/>
      <c r="BC66" s="422"/>
      <c r="BD66" s="422"/>
      <c r="BE66" s="422"/>
      <c r="BF66" s="422"/>
      <c r="BG66" s="422"/>
      <c r="BH66" s="422"/>
      <c r="BI66" s="422"/>
      <c r="BJ66" s="422"/>
      <c r="BK66" s="422"/>
      <c r="BL66" s="422"/>
      <c r="BM66" s="422"/>
      <c r="BN66" s="422"/>
      <c r="BO66" s="422"/>
      <c r="BP66" s="422"/>
      <c r="BQ66" s="422"/>
      <c r="BR66" s="422"/>
      <c r="BS66" s="422"/>
      <c r="BT66" s="422"/>
      <c r="BU66" s="422"/>
      <c r="BV66" s="422"/>
      <c r="BW66" s="422"/>
      <c r="BX66" s="422"/>
      <c r="BY66" s="422"/>
      <c r="BZ66" s="422"/>
      <c r="CA66" s="422"/>
      <c r="CB66" s="422"/>
      <c r="CC66" s="422"/>
      <c r="CD66" s="422"/>
      <c r="CE66" s="422"/>
      <c r="CF66" s="422"/>
      <c r="CG66" s="422"/>
      <c r="CH66" s="422"/>
      <c r="CI66" s="422"/>
      <c r="CJ66" s="422"/>
      <c r="CK66" s="422"/>
      <c r="CL66" s="422"/>
      <c r="CM66" s="422"/>
      <c r="CN66" s="422"/>
      <c r="CO66" s="422"/>
      <c r="CP66" s="422"/>
      <c r="CQ66" s="422"/>
      <c r="CR66" s="422"/>
      <c r="CS66" s="422"/>
      <c r="CT66" s="422"/>
      <c r="CU66" s="422"/>
      <c r="CV66" s="422"/>
      <c r="CW66" s="422"/>
      <c r="CX66" s="422"/>
      <c r="CY66" s="422"/>
      <c r="CZ66" s="422"/>
      <c r="DA66" s="422"/>
      <c r="DB66" s="422"/>
      <c r="DC66" s="422"/>
      <c r="DD66" s="422"/>
      <c r="DE66" s="422"/>
      <c r="DF66" s="422"/>
      <c r="DG66" s="422"/>
      <c r="DH66" s="422"/>
      <c r="DI66" s="422"/>
      <c r="DJ66" s="422"/>
      <c r="DK66" s="422"/>
      <c r="DL66" s="422"/>
      <c r="DM66" s="422"/>
      <c r="DN66" s="422"/>
      <c r="DO66" s="422"/>
      <c r="DP66" s="422"/>
      <c r="DQ66" s="422"/>
      <c r="DR66" s="422"/>
      <c r="DS66" s="422"/>
      <c r="DT66" s="422"/>
      <c r="DU66" s="422"/>
      <c r="DV66" s="422"/>
      <c r="DW66" s="422"/>
      <c r="DX66" s="422"/>
      <c r="DY66" s="422"/>
      <c r="DZ66" s="422"/>
      <c r="EA66" s="422"/>
      <c r="EB66" s="422"/>
      <c r="EC66" s="422"/>
      <c r="ED66" s="422"/>
      <c r="EE66" s="422"/>
      <c r="EF66" s="422"/>
      <c r="EG66" s="422"/>
      <c r="EH66" s="422"/>
      <c r="EI66" s="422"/>
      <c r="EJ66" s="422"/>
      <c r="EK66" s="422"/>
      <c r="EL66" s="422"/>
      <c r="EM66" s="422"/>
      <c r="EN66" s="422"/>
      <c r="EO66" s="422"/>
      <c r="EP66" s="422"/>
      <c r="EQ66" s="422"/>
      <c r="ER66" s="422"/>
      <c r="ES66" s="422"/>
      <c r="ET66" s="422"/>
      <c r="EU66" s="422"/>
      <c r="EV66" s="422"/>
      <c r="EW66" s="422"/>
      <c r="EX66" s="422"/>
      <c r="EY66" s="422"/>
      <c r="EZ66" s="422"/>
      <c r="FA66" s="422"/>
      <c r="FB66" s="422"/>
      <c r="FC66" s="422"/>
      <c r="FD66" s="422"/>
      <c r="FE66" s="422"/>
      <c r="FF66" s="422"/>
      <c r="FG66" s="422"/>
      <c r="FH66" s="422"/>
      <c r="FI66" s="422"/>
      <c r="FJ66" s="422"/>
      <c r="FK66" s="422"/>
      <c r="FL66" s="422"/>
      <c r="FM66" s="422"/>
      <c r="FN66" s="422"/>
      <c r="FO66" s="422"/>
      <c r="FP66" s="422"/>
      <c r="FQ66" s="422"/>
      <c r="FR66" s="422"/>
      <c r="FS66" s="422"/>
      <c r="FT66" s="422"/>
      <c r="FU66" s="422"/>
      <c r="FV66" s="422"/>
      <c r="FW66" s="422"/>
      <c r="FX66" s="422"/>
      <c r="FY66" s="422"/>
      <c r="FZ66" s="422"/>
      <c r="GA66" s="422"/>
      <c r="GB66" s="422"/>
      <c r="GC66" s="422"/>
      <c r="GD66" s="422"/>
      <c r="GE66" s="422"/>
      <c r="GF66" s="422"/>
      <c r="GG66" s="422"/>
      <c r="GH66" s="422"/>
      <c r="GI66" s="422"/>
      <c r="GJ66" s="422"/>
      <c r="GK66" s="422"/>
      <c r="GL66" s="422"/>
      <c r="GM66" s="422"/>
      <c r="GN66" s="422"/>
      <c r="GO66" s="422"/>
      <c r="GP66" s="422"/>
      <c r="GQ66" s="422"/>
      <c r="GR66" s="422"/>
      <c r="GS66" s="422"/>
      <c r="GT66" s="422"/>
      <c r="GU66" s="422"/>
      <c r="GV66" s="422"/>
      <c r="GW66" s="422"/>
      <c r="GX66" s="422"/>
      <c r="GY66" s="422"/>
      <c r="GZ66" s="422"/>
      <c r="HA66" s="422"/>
      <c r="HB66" s="422"/>
      <c r="HC66" s="422"/>
      <c r="HD66" s="422"/>
      <c r="HE66" s="422"/>
      <c r="HF66" s="422"/>
      <c r="HG66" s="422"/>
      <c r="HH66" s="422"/>
      <c r="HI66" s="422"/>
      <c r="HJ66" s="422"/>
      <c r="HK66" s="422"/>
      <c r="HL66" s="422"/>
      <c r="HM66" s="422"/>
      <c r="HN66" s="422"/>
      <c r="HO66" s="422"/>
      <c r="HP66" s="422"/>
      <c r="HQ66" s="422"/>
      <c r="HR66" s="422"/>
      <c r="HS66" s="422"/>
      <c r="HT66" s="422"/>
      <c r="HU66" s="422"/>
      <c r="HV66" s="422"/>
      <c r="HW66" s="422"/>
      <c r="HX66" s="422"/>
      <c r="HY66" s="422"/>
      <c r="HZ66" s="422"/>
      <c r="IA66" s="422"/>
      <c r="IB66" s="422"/>
      <c r="IC66" s="422"/>
      <c r="ID66" s="422"/>
      <c r="IE66" s="422"/>
      <c r="IF66" s="422"/>
      <c r="IG66" s="422"/>
      <c r="IH66" s="422"/>
      <c r="II66" s="422"/>
      <c r="IJ66" s="422"/>
      <c r="IK66" s="422"/>
      <c r="IL66" s="422"/>
      <c r="IM66" s="422"/>
      <c r="IN66" s="422"/>
      <c r="IO66" s="422"/>
      <c r="IP66" s="422"/>
      <c r="IQ66" s="422"/>
      <c r="IR66" s="422"/>
      <c r="IS66" s="422"/>
      <c r="IT66" s="422"/>
      <c r="IU66" s="422"/>
      <c r="IV66" s="422"/>
      <c r="IW66" s="422"/>
      <c r="IX66" s="422"/>
      <c r="IY66" s="422"/>
      <c r="IZ66" s="422"/>
      <c r="JA66" s="422"/>
      <c r="JB66" s="422"/>
      <c r="JC66" s="422"/>
      <c r="JD66" s="422"/>
      <c r="JE66" s="422"/>
      <c r="JF66" s="422"/>
      <c r="JG66" s="422"/>
      <c r="JH66" s="422"/>
      <c r="JI66" s="422"/>
      <c r="JJ66" s="422"/>
      <c r="JK66" s="422"/>
      <c r="JL66" s="422"/>
      <c r="JM66" s="422"/>
      <c r="JN66" s="422"/>
      <c r="JO66" s="422"/>
      <c r="JP66" s="422"/>
      <c r="JQ66" s="422"/>
      <c r="JR66" s="422"/>
      <c r="JS66" s="422"/>
      <c r="JT66" s="422"/>
      <c r="JU66" s="422"/>
      <c r="JV66" s="422"/>
      <c r="JW66" s="422"/>
      <c r="JX66" s="422"/>
      <c r="JY66" s="422"/>
      <c r="JZ66" s="422"/>
      <c r="KA66" s="422"/>
      <c r="KB66" s="422"/>
      <c r="KC66" s="422"/>
      <c r="KD66" s="422"/>
      <c r="KE66" s="422"/>
      <c r="KF66" s="422"/>
      <c r="KG66" s="422"/>
      <c r="KH66" s="422"/>
      <c r="KI66" s="422"/>
      <c r="KJ66" s="422"/>
      <c r="KK66" s="422"/>
      <c r="KL66" s="422"/>
      <c r="KM66" s="422"/>
      <c r="KN66" s="422"/>
      <c r="KO66" s="422"/>
      <c r="KP66" s="422"/>
      <c r="KQ66" s="422"/>
      <c r="KR66" s="422"/>
      <c r="KS66" s="422"/>
      <c r="KT66" s="422"/>
      <c r="KU66" s="422"/>
      <c r="KV66" s="422"/>
      <c r="KW66" s="422"/>
      <c r="KX66" s="422"/>
      <c r="KY66" s="422"/>
      <c r="KZ66" s="422"/>
      <c r="LA66" s="422"/>
      <c r="LB66" s="422"/>
      <c r="LC66" s="422"/>
      <c r="LD66" s="422"/>
      <c r="LE66" s="422"/>
      <c r="LF66" s="422"/>
      <c r="LG66" s="422"/>
      <c r="LH66" s="422"/>
      <c r="LI66" s="422"/>
      <c r="LJ66" s="422"/>
      <c r="LK66" s="422"/>
      <c r="LL66" s="422"/>
      <c r="LM66" s="422"/>
      <c r="LN66" s="422"/>
      <c r="LO66" s="422"/>
      <c r="LP66" s="422"/>
      <c r="LQ66" s="422"/>
      <c r="LR66" s="422"/>
      <c r="LS66" s="422"/>
      <c r="LT66" s="422"/>
      <c r="LU66" s="422"/>
      <c r="LV66" s="422"/>
      <c r="LW66" s="422"/>
      <c r="LX66" s="422"/>
      <c r="LY66" s="422"/>
      <c r="LZ66" s="422"/>
      <c r="MA66" s="422"/>
      <c r="MB66" s="422"/>
      <c r="MC66" s="422"/>
      <c r="MD66" s="422"/>
      <c r="ME66" s="422"/>
      <c r="MF66" s="422"/>
      <c r="MG66" s="422"/>
      <c r="MH66" s="422"/>
      <c r="MI66" s="422"/>
      <c r="MJ66" s="422"/>
      <c r="MK66" s="422"/>
      <c r="ML66" s="422"/>
      <c r="MM66" s="422"/>
      <c r="MN66" s="422"/>
      <c r="MO66" s="422"/>
      <c r="MP66" s="422"/>
      <c r="MQ66" s="422"/>
      <c r="MR66" s="422"/>
      <c r="MS66" s="422"/>
      <c r="MT66" s="422"/>
      <c r="MU66" s="422"/>
      <c r="MV66" s="422"/>
      <c r="MW66" s="422"/>
      <c r="MX66" s="422"/>
      <c r="MY66" s="422"/>
      <c r="MZ66" s="422"/>
      <c r="NA66" s="422"/>
      <c r="NB66" s="422"/>
      <c r="NC66" s="422"/>
      <c r="ND66" s="422"/>
      <c r="NE66" s="422"/>
      <c r="NF66" s="422"/>
      <c r="NG66" s="422"/>
      <c r="NH66" s="422"/>
      <c r="NI66" s="422"/>
      <c r="NJ66" s="422"/>
      <c r="NK66" s="422"/>
      <c r="NL66" s="422"/>
      <c r="NM66" s="422"/>
      <c r="NN66" s="422"/>
      <c r="NO66" s="422"/>
      <c r="NP66" s="422"/>
      <c r="NQ66" s="422"/>
      <c r="NR66" s="422"/>
      <c r="NS66" s="422"/>
      <c r="NT66" s="422"/>
      <c r="NU66" s="422"/>
      <c r="NV66" s="422"/>
      <c r="NW66" s="422"/>
      <c r="NX66" s="422"/>
      <c r="NY66" s="422"/>
      <c r="NZ66" s="422"/>
      <c r="OA66" s="422"/>
      <c r="OB66" s="422"/>
      <c r="OC66" s="422"/>
      <c r="OD66" s="422"/>
      <c r="OE66" s="422"/>
      <c r="OF66" s="422"/>
      <c r="OG66" s="422"/>
      <c r="OH66" s="422"/>
      <c r="OI66" s="422"/>
      <c r="OJ66" s="422"/>
      <c r="OK66" s="422"/>
      <c r="OL66" s="422"/>
      <c r="OM66" s="422"/>
      <c r="ON66" s="422"/>
      <c r="OO66" s="422"/>
      <c r="OP66" s="422"/>
      <c r="OQ66" s="422"/>
      <c r="OR66" s="422"/>
      <c r="OS66" s="422"/>
      <c r="OT66" s="422"/>
      <c r="OU66" s="422"/>
      <c r="OV66" s="422"/>
      <c r="OW66" s="422"/>
      <c r="OX66" s="422"/>
      <c r="OY66" s="422"/>
      <c r="OZ66" s="422"/>
      <c r="PA66" s="422"/>
      <c r="PB66" s="422"/>
      <c r="PC66" s="422"/>
      <c r="PD66" s="422"/>
      <c r="PE66" s="422"/>
      <c r="PF66" s="422"/>
      <c r="PG66" s="422"/>
      <c r="PH66" s="422"/>
      <c r="PI66" s="422"/>
      <c r="PJ66" s="422"/>
      <c r="PK66" s="422"/>
      <c r="PL66" s="422"/>
    </row>
    <row r="67" spans="1:428" ht="34.5" customHeight="1" thickBot="1" x14ac:dyDescent="0.3">
      <c r="A67" s="2674" t="s">
        <v>52</v>
      </c>
      <c r="B67" s="2674"/>
      <c r="C67" s="2674"/>
      <c r="D67" s="1563">
        <f>SUM(D42,D45,D61,D62:D66)</f>
        <v>19</v>
      </c>
      <c r="E67" s="1563">
        <f t="shared" ref="E67:L67" si="23">SUM(E42,E45,E61,E62:E66)</f>
        <v>40</v>
      </c>
      <c r="F67" s="1563">
        <f t="shared" si="23"/>
        <v>59</v>
      </c>
      <c r="G67" s="1563">
        <f t="shared" si="23"/>
        <v>79</v>
      </c>
      <c r="H67" s="1563">
        <f t="shared" si="23"/>
        <v>109</v>
      </c>
      <c r="I67" s="1563">
        <f t="shared" si="23"/>
        <v>188</v>
      </c>
      <c r="J67" s="1563">
        <f t="shared" si="23"/>
        <v>40</v>
      </c>
      <c r="K67" s="1563">
        <f t="shared" si="23"/>
        <v>21</v>
      </c>
      <c r="L67" s="1563">
        <f t="shared" si="23"/>
        <v>61</v>
      </c>
      <c r="M67" s="1563">
        <f>SUM(M42,M45,M61,M62:M66)</f>
        <v>138</v>
      </c>
      <c r="N67" s="1563">
        <f t="shared" ref="N67" si="24">SUM(N42,N45,N61,N62:N66)</f>
        <v>170</v>
      </c>
      <c r="O67" s="1563">
        <f t="shared" ref="O67" si="25">SUM(O42,O45,O61,O62:O66)</f>
        <v>308</v>
      </c>
      <c r="P67" s="2675" t="s">
        <v>136</v>
      </c>
      <c r="Q67" s="2675"/>
      <c r="R67" s="2675"/>
      <c r="S67" s="422"/>
      <c r="T67" s="422"/>
      <c r="U67" s="422"/>
      <c r="AG67" s="422"/>
      <c r="AH67" s="422"/>
      <c r="AI67" s="422"/>
      <c r="AJ67" s="422"/>
      <c r="AK67" s="422"/>
      <c r="AL67" s="422"/>
      <c r="AM67" s="422"/>
      <c r="AN67" s="422"/>
      <c r="AO67" s="422"/>
      <c r="AP67" s="422"/>
      <c r="AQ67" s="422"/>
      <c r="AR67" s="422"/>
      <c r="AS67" s="422"/>
      <c r="AT67" s="422"/>
      <c r="AU67" s="422"/>
      <c r="AV67" s="422"/>
      <c r="AW67" s="422"/>
      <c r="AX67" s="422"/>
      <c r="AY67" s="422"/>
      <c r="AZ67" s="422"/>
      <c r="BA67" s="422"/>
      <c r="BB67" s="422"/>
      <c r="BC67" s="422"/>
      <c r="BD67" s="422"/>
      <c r="BE67" s="422"/>
      <c r="BF67" s="422"/>
      <c r="BG67" s="422"/>
      <c r="BH67" s="422"/>
      <c r="BI67" s="422"/>
      <c r="BJ67" s="422"/>
      <c r="BK67" s="422"/>
      <c r="BL67" s="422"/>
      <c r="BM67" s="422"/>
      <c r="BN67" s="422"/>
      <c r="BO67" s="422"/>
      <c r="BP67" s="422"/>
      <c r="BQ67" s="422"/>
      <c r="BR67" s="422"/>
      <c r="BS67" s="422"/>
      <c r="BT67" s="422"/>
      <c r="BU67" s="422"/>
      <c r="BV67" s="422"/>
      <c r="BW67" s="422"/>
      <c r="BX67" s="422"/>
      <c r="BY67" s="422"/>
      <c r="BZ67" s="422"/>
      <c r="CA67" s="422"/>
      <c r="CB67" s="422"/>
      <c r="CC67" s="422"/>
      <c r="CD67" s="422"/>
      <c r="CE67" s="422"/>
      <c r="CF67" s="422"/>
      <c r="CG67" s="422"/>
      <c r="CH67" s="422"/>
      <c r="CI67" s="422"/>
      <c r="CJ67" s="422"/>
      <c r="CK67" s="422"/>
      <c r="CL67" s="422"/>
      <c r="CM67" s="422"/>
      <c r="CN67" s="422"/>
      <c r="CO67" s="422"/>
      <c r="CP67" s="422"/>
      <c r="CQ67" s="422"/>
      <c r="CR67" s="422"/>
      <c r="CS67" s="422"/>
      <c r="CT67" s="422"/>
      <c r="CU67" s="422"/>
      <c r="CV67" s="422"/>
      <c r="CW67" s="422"/>
      <c r="CX67" s="422"/>
      <c r="CY67" s="422"/>
      <c r="CZ67" s="422"/>
      <c r="DA67" s="422"/>
      <c r="DB67" s="422"/>
      <c r="DC67" s="422"/>
      <c r="DD67" s="422"/>
      <c r="DE67" s="422"/>
      <c r="DF67" s="422"/>
      <c r="DG67" s="422"/>
      <c r="DH67" s="422"/>
      <c r="DI67" s="422"/>
      <c r="DJ67" s="422"/>
      <c r="DK67" s="422"/>
      <c r="DL67" s="422"/>
      <c r="DM67" s="422"/>
      <c r="DN67" s="422"/>
      <c r="DO67" s="422"/>
      <c r="DP67" s="422"/>
      <c r="DQ67" s="422"/>
      <c r="DR67" s="422"/>
      <c r="DS67" s="422"/>
      <c r="DT67" s="422"/>
      <c r="DU67" s="422"/>
      <c r="DV67" s="422"/>
      <c r="DW67" s="422"/>
      <c r="DX67" s="422"/>
      <c r="DY67" s="422"/>
      <c r="DZ67" s="422"/>
      <c r="EA67" s="422"/>
      <c r="EB67" s="422"/>
      <c r="EC67" s="422"/>
      <c r="ED67" s="422"/>
      <c r="EE67" s="422"/>
      <c r="EF67" s="422"/>
      <c r="EG67" s="422"/>
      <c r="EH67" s="422"/>
      <c r="EI67" s="422"/>
      <c r="EJ67" s="422"/>
      <c r="EK67" s="422"/>
      <c r="EL67" s="422"/>
      <c r="EM67" s="422"/>
      <c r="EN67" s="422"/>
      <c r="EO67" s="422"/>
      <c r="EP67" s="422"/>
      <c r="EQ67" s="422"/>
      <c r="ER67" s="422"/>
      <c r="ES67" s="422"/>
      <c r="ET67" s="422"/>
      <c r="EU67" s="422"/>
      <c r="EV67" s="422"/>
      <c r="EW67" s="422"/>
      <c r="EX67" s="422"/>
      <c r="EY67" s="422"/>
      <c r="EZ67" s="422"/>
      <c r="FA67" s="422"/>
      <c r="FB67" s="422"/>
      <c r="FC67" s="422"/>
      <c r="FD67" s="422"/>
      <c r="FE67" s="422"/>
      <c r="FF67" s="422"/>
      <c r="FG67" s="422"/>
      <c r="FH67" s="422"/>
      <c r="FI67" s="422"/>
      <c r="FJ67" s="422"/>
      <c r="FK67" s="422"/>
      <c r="FL67" s="422"/>
      <c r="FM67" s="422"/>
      <c r="FN67" s="422"/>
      <c r="FO67" s="422"/>
      <c r="FP67" s="422"/>
      <c r="FQ67" s="422"/>
      <c r="FR67" s="422"/>
      <c r="FS67" s="422"/>
      <c r="FT67" s="422"/>
      <c r="FU67" s="422"/>
      <c r="FV67" s="422"/>
      <c r="FW67" s="422"/>
      <c r="FX67" s="422"/>
      <c r="FY67" s="422"/>
      <c r="FZ67" s="422"/>
      <c r="GA67" s="422"/>
      <c r="GB67" s="422"/>
      <c r="GC67" s="422"/>
      <c r="GD67" s="422"/>
      <c r="GE67" s="422"/>
      <c r="GF67" s="422"/>
      <c r="GG67" s="422"/>
      <c r="GH67" s="422"/>
      <c r="GI67" s="422"/>
      <c r="GJ67" s="422"/>
      <c r="GK67" s="422"/>
      <c r="GL67" s="422"/>
      <c r="GM67" s="422"/>
      <c r="GN67" s="422"/>
      <c r="GO67" s="422"/>
      <c r="GP67" s="422"/>
      <c r="GQ67" s="422"/>
      <c r="GR67" s="422"/>
      <c r="GS67" s="422"/>
      <c r="GT67" s="422"/>
      <c r="GU67" s="422"/>
      <c r="GV67" s="422"/>
      <c r="GW67" s="422"/>
      <c r="GX67" s="422"/>
      <c r="GY67" s="422"/>
      <c r="GZ67" s="422"/>
      <c r="HA67" s="422"/>
      <c r="HB67" s="422"/>
      <c r="HC67" s="422"/>
      <c r="HD67" s="422"/>
      <c r="HE67" s="422"/>
      <c r="HF67" s="422"/>
      <c r="HG67" s="422"/>
      <c r="HH67" s="422"/>
      <c r="HI67" s="422"/>
      <c r="HJ67" s="422"/>
      <c r="HK67" s="422"/>
      <c r="HL67" s="422"/>
      <c r="HM67" s="422"/>
      <c r="HN67" s="422"/>
      <c r="HO67" s="422"/>
      <c r="HP67" s="422"/>
      <c r="HQ67" s="422"/>
      <c r="HR67" s="422"/>
      <c r="HS67" s="422"/>
      <c r="HT67" s="422"/>
      <c r="HU67" s="422"/>
      <c r="HV67" s="422"/>
      <c r="HW67" s="422"/>
      <c r="HX67" s="422"/>
      <c r="HY67" s="422"/>
      <c r="HZ67" s="422"/>
      <c r="IA67" s="422"/>
      <c r="IB67" s="422"/>
      <c r="IC67" s="422"/>
      <c r="ID67" s="422"/>
      <c r="IE67" s="422"/>
      <c r="IF67" s="422"/>
      <c r="IG67" s="422"/>
      <c r="IH67" s="422"/>
      <c r="II67" s="422"/>
      <c r="IJ67" s="422"/>
      <c r="IK67" s="422"/>
      <c r="IL67" s="422"/>
      <c r="IM67" s="422"/>
      <c r="IN67" s="422"/>
      <c r="IO67" s="422"/>
      <c r="IP67" s="422"/>
      <c r="IQ67" s="422"/>
      <c r="IR67" s="422"/>
      <c r="IS67" s="422"/>
      <c r="IT67" s="422"/>
      <c r="IU67" s="422"/>
      <c r="IV67" s="422"/>
      <c r="IW67" s="422"/>
      <c r="IX67" s="422"/>
      <c r="IY67" s="422"/>
      <c r="IZ67" s="422"/>
      <c r="JA67" s="422"/>
      <c r="JB67" s="422"/>
      <c r="JC67" s="422"/>
      <c r="JD67" s="422"/>
      <c r="JE67" s="422"/>
      <c r="JF67" s="422"/>
      <c r="JG67" s="422"/>
      <c r="JH67" s="422"/>
      <c r="JI67" s="422"/>
      <c r="JJ67" s="422"/>
      <c r="JK67" s="422"/>
      <c r="JL67" s="422"/>
      <c r="JM67" s="422"/>
      <c r="JN67" s="422"/>
      <c r="JO67" s="422"/>
      <c r="JP67" s="422"/>
      <c r="JQ67" s="422"/>
      <c r="JR67" s="422"/>
      <c r="JS67" s="422"/>
      <c r="JT67" s="422"/>
      <c r="JU67" s="422"/>
      <c r="JV67" s="422"/>
      <c r="JW67" s="422"/>
      <c r="JX67" s="422"/>
      <c r="JY67" s="422"/>
      <c r="JZ67" s="422"/>
      <c r="KA67" s="422"/>
      <c r="KB67" s="422"/>
      <c r="KC67" s="422"/>
      <c r="KD67" s="422"/>
      <c r="KE67" s="422"/>
      <c r="KF67" s="422"/>
      <c r="KG67" s="422"/>
      <c r="KH67" s="422"/>
      <c r="KI67" s="422"/>
      <c r="KJ67" s="422"/>
      <c r="KK67" s="422"/>
      <c r="KL67" s="422"/>
      <c r="KM67" s="422"/>
      <c r="KN67" s="422"/>
      <c r="KO67" s="422"/>
      <c r="KP67" s="422"/>
      <c r="KQ67" s="422"/>
      <c r="KR67" s="422"/>
      <c r="KS67" s="422"/>
      <c r="KT67" s="422"/>
      <c r="KU67" s="422"/>
      <c r="KV67" s="422"/>
      <c r="KW67" s="422"/>
      <c r="KX67" s="422"/>
      <c r="KY67" s="422"/>
      <c r="KZ67" s="422"/>
      <c r="LA67" s="422"/>
      <c r="LB67" s="422"/>
      <c r="LC67" s="422"/>
      <c r="LD67" s="422"/>
      <c r="LE67" s="422"/>
      <c r="LF67" s="422"/>
      <c r="LG67" s="422"/>
      <c r="LH67" s="422"/>
      <c r="LI67" s="422"/>
      <c r="LJ67" s="422"/>
      <c r="LK67" s="422"/>
      <c r="LL67" s="422"/>
      <c r="LM67" s="422"/>
      <c r="LN67" s="422"/>
      <c r="LO67" s="422"/>
      <c r="LP67" s="422"/>
      <c r="LQ67" s="422"/>
      <c r="LR67" s="422"/>
      <c r="LS67" s="422"/>
      <c r="LT67" s="422"/>
      <c r="LU67" s="422"/>
      <c r="LV67" s="422"/>
      <c r="LW67" s="422"/>
      <c r="LX67" s="422"/>
      <c r="LY67" s="422"/>
      <c r="LZ67" s="422"/>
      <c r="MA67" s="422"/>
      <c r="MB67" s="422"/>
      <c r="MC67" s="422"/>
      <c r="MD67" s="422"/>
      <c r="ME67" s="422"/>
      <c r="MF67" s="422"/>
      <c r="MG67" s="422"/>
      <c r="MH67" s="422"/>
      <c r="MI67" s="422"/>
      <c r="MJ67" s="422"/>
      <c r="MK67" s="422"/>
      <c r="ML67" s="422"/>
      <c r="MM67" s="422"/>
      <c r="MN67" s="422"/>
      <c r="MO67" s="422"/>
      <c r="MP67" s="422"/>
      <c r="MQ67" s="422"/>
      <c r="MR67" s="422"/>
      <c r="MS67" s="422"/>
      <c r="MT67" s="422"/>
      <c r="MU67" s="422"/>
      <c r="MV67" s="422"/>
      <c r="MW67" s="422"/>
      <c r="MX67" s="422"/>
      <c r="MY67" s="422"/>
      <c r="MZ67" s="422"/>
      <c r="NA67" s="422"/>
      <c r="NB67" s="422"/>
      <c r="NC67" s="422"/>
      <c r="ND67" s="422"/>
      <c r="NE67" s="422"/>
      <c r="NF67" s="422"/>
      <c r="NG67" s="422"/>
      <c r="NH67" s="422"/>
      <c r="NI67" s="422"/>
      <c r="NJ67" s="422"/>
      <c r="NK67" s="422"/>
      <c r="NL67" s="422"/>
      <c r="NM67" s="422"/>
      <c r="NN67" s="422"/>
      <c r="NO67" s="422"/>
      <c r="NP67" s="422"/>
      <c r="NQ67" s="422"/>
      <c r="NR67" s="422"/>
      <c r="NS67" s="422"/>
      <c r="NT67" s="422"/>
      <c r="NU67" s="422"/>
      <c r="NV67" s="422"/>
      <c r="NW67" s="422"/>
      <c r="NX67" s="422"/>
      <c r="NY67" s="422"/>
      <c r="NZ67" s="422"/>
      <c r="OA67" s="422"/>
      <c r="OB67" s="422"/>
      <c r="OC67" s="422"/>
      <c r="OD67" s="422"/>
      <c r="OE67" s="422"/>
      <c r="OF67" s="422"/>
      <c r="OG67" s="422"/>
      <c r="OH67" s="422"/>
      <c r="OI67" s="422"/>
      <c r="OJ67" s="422"/>
      <c r="OK67" s="422"/>
      <c r="OL67" s="422"/>
      <c r="OM67" s="422"/>
      <c r="ON67" s="422"/>
      <c r="OO67" s="422"/>
      <c r="OP67" s="422"/>
      <c r="OQ67" s="422"/>
      <c r="OR67" s="422"/>
      <c r="OS67" s="422"/>
      <c r="OT67" s="422"/>
      <c r="OU67" s="422"/>
      <c r="OV67" s="422"/>
      <c r="OW67" s="422"/>
      <c r="OX67" s="422"/>
      <c r="OY67" s="422"/>
      <c r="OZ67" s="422"/>
      <c r="PA67" s="422"/>
      <c r="PB67" s="422"/>
      <c r="PC67" s="422"/>
      <c r="PD67" s="422"/>
      <c r="PE67" s="422"/>
      <c r="PF67" s="422"/>
      <c r="PG67" s="422"/>
      <c r="PH67" s="422"/>
      <c r="PI67" s="422"/>
      <c r="PJ67" s="422"/>
      <c r="PK67" s="422"/>
      <c r="PL67" s="422"/>
    </row>
    <row r="68" spans="1:428" ht="34.5" customHeight="1" thickTop="1" x14ac:dyDescent="0.25">
      <c r="A68" s="539"/>
      <c r="B68" s="539"/>
      <c r="C68" s="539"/>
      <c r="D68" s="537"/>
      <c r="E68" s="537"/>
      <c r="F68" s="537"/>
      <c r="G68" s="537"/>
      <c r="H68" s="537"/>
      <c r="I68" s="537"/>
      <c r="J68" s="537"/>
      <c r="K68" s="537"/>
      <c r="L68" s="537"/>
      <c r="M68" s="537"/>
      <c r="N68" s="537"/>
      <c r="O68" s="537"/>
      <c r="P68" s="539"/>
      <c r="Q68" s="539"/>
      <c r="R68" s="539"/>
      <c r="S68" s="422"/>
      <c r="T68" s="422"/>
      <c r="U68" s="422"/>
      <c r="AG68" s="422"/>
      <c r="AH68" s="422"/>
      <c r="AI68" s="422"/>
      <c r="AJ68" s="422"/>
      <c r="AK68" s="422"/>
      <c r="AL68" s="422"/>
      <c r="AM68" s="422"/>
      <c r="AN68" s="422"/>
      <c r="AO68" s="422"/>
      <c r="AP68" s="422"/>
      <c r="AQ68" s="422"/>
      <c r="AR68" s="422"/>
      <c r="AS68" s="422"/>
      <c r="AT68" s="422"/>
      <c r="AU68" s="422"/>
      <c r="AV68" s="422"/>
      <c r="AW68" s="422"/>
      <c r="AX68" s="422"/>
      <c r="AY68" s="422"/>
      <c r="AZ68" s="422"/>
      <c r="BA68" s="422"/>
      <c r="BB68" s="422"/>
      <c r="BC68" s="422"/>
      <c r="BD68" s="422"/>
      <c r="BE68" s="422"/>
      <c r="BF68" s="422"/>
      <c r="BG68" s="422"/>
      <c r="BH68" s="422"/>
      <c r="BI68" s="422"/>
      <c r="BJ68" s="422"/>
      <c r="BK68" s="422"/>
      <c r="BL68" s="422"/>
      <c r="BM68" s="422"/>
      <c r="BN68" s="422"/>
      <c r="BO68" s="422"/>
      <c r="BP68" s="422"/>
      <c r="BQ68" s="422"/>
      <c r="BR68" s="422"/>
      <c r="BS68" s="422"/>
      <c r="BT68" s="422"/>
      <c r="BU68" s="422"/>
      <c r="BV68" s="422"/>
      <c r="BW68" s="422"/>
      <c r="BX68" s="422"/>
      <c r="BY68" s="422"/>
      <c r="BZ68" s="422"/>
      <c r="CA68" s="422"/>
      <c r="CB68" s="422"/>
      <c r="CC68" s="422"/>
      <c r="CD68" s="422"/>
      <c r="CE68" s="422"/>
      <c r="CF68" s="422"/>
      <c r="CG68" s="422"/>
      <c r="CH68" s="422"/>
      <c r="CI68" s="422"/>
      <c r="CJ68" s="422"/>
      <c r="CK68" s="422"/>
      <c r="CL68" s="422"/>
      <c r="CM68" s="422"/>
      <c r="CN68" s="422"/>
      <c r="CO68" s="422"/>
      <c r="CP68" s="422"/>
      <c r="CQ68" s="422"/>
      <c r="CR68" s="422"/>
      <c r="CS68" s="422"/>
      <c r="CT68" s="422"/>
      <c r="CU68" s="422"/>
      <c r="CV68" s="422"/>
      <c r="CW68" s="422"/>
      <c r="CX68" s="422"/>
      <c r="CY68" s="422"/>
      <c r="CZ68" s="422"/>
      <c r="DA68" s="422"/>
      <c r="DB68" s="422"/>
      <c r="DC68" s="422"/>
      <c r="DD68" s="422"/>
      <c r="DE68" s="422"/>
      <c r="DF68" s="422"/>
      <c r="DG68" s="422"/>
      <c r="DH68" s="422"/>
      <c r="DI68" s="422"/>
      <c r="DJ68" s="422"/>
      <c r="DK68" s="422"/>
      <c r="DL68" s="422"/>
      <c r="DM68" s="422"/>
      <c r="DN68" s="422"/>
      <c r="DO68" s="422"/>
      <c r="DP68" s="422"/>
      <c r="DQ68" s="422"/>
      <c r="DR68" s="422"/>
      <c r="DS68" s="422"/>
      <c r="DT68" s="422"/>
      <c r="DU68" s="422"/>
      <c r="DV68" s="422"/>
      <c r="DW68" s="422"/>
      <c r="DX68" s="422"/>
      <c r="DY68" s="422"/>
      <c r="DZ68" s="422"/>
      <c r="EA68" s="422"/>
      <c r="EB68" s="422"/>
      <c r="EC68" s="422"/>
      <c r="ED68" s="422"/>
      <c r="EE68" s="422"/>
      <c r="EF68" s="422"/>
      <c r="EG68" s="422"/>
      <c r="EH68" s="422"/>
      <c r="EI68" s="422"/>
      <c r="EJ68" s="422"/>
      <c r="EK68" s="422"/>
      <c r="EL68" s="422"/>
      <c r="EM68" s="422"/>
      <c r="EN68" s="422"/>
      <c r="EO68" s="422"/>
      <c r="EP68" s="422"/>
      <c r="EQ68" s="422"/>
      <c r="ER68" s="422"/>
      <c r="ES68" s="422"/>
      <c r="ET68" s="422"/>
      <c r="EU68" s="422"/>
      <c r="EV68" s="422"/>
      <c r="EW68" s="422"/>
      <c r="EX68" s="422"/>
      <c r="EY68" s="422"/>
      <c r="EZ68" s="422"/>
      <c r="FA68" s="422"/>
      <c r="FB68" s="422"/>
      <c r="FC68" s="422"/>
      <c r="FD68" s="422"/>
      <c r="FE68" s="422"/>
      <c r="FF68" s="422"/>
      <c r="FG68" s="422"/>
      <c r="FH68" s="422"/>
      <c r="FI68" s="422"/>
      <c r="FJ68" s="422"/>
      <c r="FK68" s="422"/>
      <c r="FL68" s="422"/>
      <c r="FM68" s="422"/>
      <c r="FN68" s="422"/>
      <c r="FO68" s="422"/>
      <c r="FP68" s="422"/>
      <c r="FQ68" s="422"/>
      <c r="FR68" s="422"/>
      <c r="FS68" s="422"/>
      <c r="FT68" s="422"/>
      <c r="FU68" s="422"/>
      <c r="FV68" s="422"/>
      <c r="FW68" s="422"/>
      <c r="FX68" s="422"/>
      <c r="FY68" s="422"/>
      <c r="FZ68" s="422"/>
      <c r="GA68" s="422"/>
      <c r="GB68" s="422"/>
      <c r="GC68" s="422"/>
      <c r="GD68" s="422"/>
      <c r="GE68" s="422"/>
      <c r="GF68" s="422"/>
      <c r="GG68" s="422"/>
      <c r="GH68" s="422"/>
      <c r="GI68" s="422"/>
      <c r="GJ68" s="422"/>
      <c r="GK68" s="422"/>
      <c r="GL68" s="422"/>
      <c r="GM68" s="422"/>
      <c r="GN68" s="422"/>
      <c r="GO68" s="422"/>
      <c r="GP68" s="422"/>
      <c r="GQ68" s="422"/>
      <c r="GR68" s="422"/>
      <c r="GS68" s="422"/>
      <c r="GT68" s="422"/>
      <c r="GU68" s="422"/>
      <c r="GV68" s="422"/>
      <c r="GW68" s="422"/>
      <c r="GX68" s="422"/>
      <c r="GY68" s="422"/>
      <c r="GZ68" s="422"/>
      <c r="HA68" s="422"/>
      <c r="HB68" s="422"/>
      <c r="HC68" s="422"/>
      <c r="HD68" s="422"/>
      <c r="HE68" s="422"/>
      <c r="HF68" s="422"/>
      <c r="HG68" s="422"/>
      <c r="HH68" s="422"/>
      <c r="HI68" s="422"/>
      <c r="HJ68" s="422"/>
      <c r="HK68" s="422"/>
      <c r="HL68" s="422"/>
      <c r="HM68" s="422"/>
      <c r="HN68" s="422"/>
      <c r="HO68" s="422"/>
      <c r="HP68" s="422"/>
      <c r="HQ68" s="422"/>
      <c r="HR68" s="422"/>
      <c r="HS68" s="422"/>
      <c r="HT68" s="422"/>
      <c r="HU68" s="422"/>
      <c r="HV68" s="422"/>
      <c r="HW68" s="422"/>
      <c r="HX68" s="422"/>
      <c r="HY68" s="422"/>
      <c r="HZ68" s="422"/>
      <c r="IA68" s="422"/>
      <c r="IB68" s="422"/>
      <c r="IC68" s="422"/>
      <c r="ID68" s="422"/>
      <c r="IE68" s="422"/>
      <c r="IF68" s="422"/>
      <c r="IG68" s="422"/>
      <c r="IH68" s="422"/>
      <c r="II68" s="422"/>
      <c r="IJ68" s="422"/>
      <c r="IK68" s="422"/>
      <c r="IL68" s="422"/>
      <c r="IM68" s="422"/>
      <c r="IN68" s="422"/>
      <c r="IO68" s="422"/>
      <c r="IP68" s="422"/>
      <c r="IQ68" s="422"/>
      <c r="IR68" s="422"/>
      <c r="IS68" s="422"/>
      <c r="IT68" s="422"/>
      <c r="IU68" s="422"/>
      <c r="IV68" s="422"/>
      <c r="IW68" s="422"/>
      <c r="IX68" s="422"/>
      <c r="IY68" s="422"/>
      <c r="IZ68" s="422"/>
      <c r="JA68" s="422"/>
      <c r="JB68" s="422"/>
      <c r="JC68" s="422"/>
      <c r="JD68" s="422"/>
      <c r="JE68" s="422"/>
      <c r="JF68" s="422"/>
      <c r="JG68" s="422"/>
      <c r="JH68" s="422"/>
      <c r="JI68" s="422"/>
      <c r="JJ68" s="422"/>
      <c r="JK68" s="422"/>
      <c r="JL68" s="422"/>
      <c r="JM68" s="422"/>
      <c r="JN68" s="422"/>
      <c r="JO68" s="422"/>
      <c r="JP68" s="422"/>
      <c r="JQ68" s="422"/>
      <c r="JR68" s="422"/>
      <c r="JS68" s="422"/>
      <c r="JT68" s="422"/>
      <c r="JU68" s="422"/>
      <c r="JV68" s="422"/>
      <c r="JW68" s="422"/>
      <c r="JX68" s="422"/>
      <c r="JY68" s="422"/>
      <c r="JZ68" s="422"/>
      <c r="KA68" s="422"/>
      <c r="KB68" s="422"/>
      <c r="KC68" s="422"/>
      <c r="KD68" s="422"/>
      <c r="KE68" s="422"/>
      <c r="KF68" s="422"/>
      <c r="KG68" s="422"/>
      <c r="KH68" s="422"/>
      <c r="KI68" s="422"/>
      <c r="KJ68" s="422"/>
      <c r="KK68" s="422"/>
      <c r="KL68" s="422"/>
      <c r="KM68" s="422"/>
      <c r="KN68" s="422"/>
      <c r="KO68" s="422"/>
      <c r="KP68" s="422"/>
      <c r="KQ68" s="422"/>
      <c r="KR68" s="422"/>
      <c r="KS68" s="422"/>
      <c r="KT68" s="422"/>
      <c r="KU68" s="422"/>
      <c r="KV68" s="422"/>
      <c r="KW68" s="422"/>
      <c r="KX68" s="422"/>
      <c r="KY68" s="422"/>
      <c r="KZ68" s="422"/>
      <c r="LA68" s="422"/>
      <c r="LB68" s="422"/>
      <c r="LC68" s="422"/>
      <c r="LD68" s="422"/>
      <c r="LE68" s="422"/>
      <c r="LF68" s="422"/>
      <c r="LG68" s="422"/>
      <c r="LH68" s="422"/>
      <c r="LI68" s="422"/>
      <c r="LJ68" s="422"/>
      <c r="LK68" s="422"/>
      <c r="LL68" s="422"/>
      <c r="LM68" s="422"/>
      <c r="LN68" s="422"/>
      <c r="LO68" s="422"/>
      <c r="LP68" s="422"/>
      <c r="LQ68" s="422"/>
      <c r="LR68" s="422"/>
      <c r="LS68" s="422"/>
      <c r="LT68" s="422"/>
      <c r="LU68" s="422"/>
      <c r="LV68" s="422"/>
      <c r="LW68" s="422"/>
      <c r="LX68" s="422"/>
      <c r="LY68" s="422"/>
      <c r="LZ68" s="422"/>
      <c r="MA68" s="422"/>
      <c r="MB68" s="422"/>
      <c r="MC68" s="422"/>
      <c r="MD68" s="422"/>
      <c r="ME68" s="422"/>
      <c r="MF68" s="422"/>
      <c r="MG68" s="422"/>
      <c r="MH68" s="422"/>
      <c r="MI68" s="422"/>
      <c r="MJ68" s="422"/>
      <c r="MK68" s="422"/>
      <c r="ML68" s="422"/>
      <c r="MM68" s="422"/>
      <c r="MN68" s="422"/>
      <c r="MO68" s="422"/>
      <c r="MP68" s="422"/>
      <c r="MQ68" s="422"/>
      <c r="MR68" s="422"/>
      <c r="MS68" s="422"/>
      <c r="MT68" s="422"/>
      <c r="MU68" s="422"/>
      <c r="MV68" s="422"/>
      <c r="MW68" s="422"/>
      <c r="MX68" s="422"/>
      <c r="MY68" s="422"/>
      <c r="MZ68" s="422"/>
      <c r="NA68" s="422"/>
      <c r="NB68" s="422"/>
      <c r="NC68" s="422"/>
      <c r="ND68" s="422"/>
      <c r="NE68" s="422"/>
      <c r="NF68" s="422"/>
      <c r="NG68" s="422"/>
      <c r="NH68" s="422"/>
      <c r="NI68" s="422"/>
      <c r="NJ68" s="422"/>
      <c r="NK68" s="422"/>
      <c r="NL68" s="422"/>
      <c r="NM68" s="422"/>
      <c r="NN68" s="422"/>
      <c r="NO68" s="422"/>
      <c r="NP68" s="422"/>
      <c r="NQ68" s="422"/>
      <c r="NR68" s="422"/>
      <c r="NS68" s="422"/>
      <c r="NT68" s="422"/>
      <c r="NU68" s="422"/>
      <c r="NV68" s="422"/>
      <c r="NW68" s="422"/>
      <c r="NX68" s="422"/>
      <c r="NY68" s="422"/>
      <c r="NZ68" s="422"/>
      <c r="OA68" s="422"/>
      <c r="OB68" s="422"/>
      <c r="OC68" s="422"/>
      <c r="OD68" s="422"/>
      <c r="OE68" s="422"/>
      <c r="OF68" s="422"/>
      <c r="OG68" s="422"/>
      <c r="OH68" s="422"/>
      <c r="OI68" s="422"/>
      <c r="OJ68" s="422"/>
      <c r="OK68" s="422"/>
      <c r="OL68" s="422"/>
      <c r="OM68" s="422"/>
      <c r="ON68" s="422"/>
      <c r="OO68" s="422"/>
      <c r="OP68" s="422"/>
      <c r="OQ68" s="422"/>
      <c r="OR68" s="422"/>
      <c r="OS68" s="422"/>
      <c r="OT68" s="422"/>
      <c r="OU68" s="422"/>
      <c r="OV68" s="422"/>
      <c r="OW68" s="422"/>
      <c r="OX68" s="422"/>
      <c r="OY68" s="422"/>
      <c r="OZ68" s="422"/>
      <c r="PA68" s="422"/>
      <c r="PB68" s="422"/>
      <c r="PC68" s="422"/>
      <c r="PD68" s="422"/>
      <c r="PE68" s="422"/>
      <c r="PF68" s="422"/>
      <c r="PG68" s="422"/>
      <c r="PH68" s="422"/>
      <c r="PI68" s="422"/>
      <c r="PJ68" s="422"/>
      <c r="PK68" s="422"/>
      <c r="PL68" s="422"/>
    </row>
    <row r="69" spans="1:428" ht="34.5" customHeight="1" x14ac:dyDescent="0.25">
      <c r="A69" s="1518"/>
      <c r="B69" s="1518"/>
      <c r="C69" s="1518"/>
      <c r="D69" s="426"/>
      <c r="E69" s="426"/>
      <c r="F69" s="426"/>
      <c r="G69" s="426"/>
      <c r="H69" s="426"/>
      <c r="I69" s="426"/>
      <c r="J69" s="426"/>
      <c r="K69" s="426"/>
      <c r="L69" s="426"/>
      <c r="M69" s="426"/>
      <c r="N69" s="426"/>
      <c r="O69" s="426"/>
      <c r="P69" s="1518"/>
      <c r="Q69" s="1518"/>
      <c r="R69" s="1518"/>
      <c r="S69" s="422"/>
      <c r="T69" s="422"/>
      <c r="U69" s="422"/>
      <c r="AG69" s="422"/>
      <c r="AH69" s="422"/>
      <c r="AI69" s="422"/>
      <c r="AJ69" s="422"/>
      <c r="AK69" s="422"/>
      <c r="AL69" s="422"/>
      <c r="AM69" s="422"/>
      <c r="AN69" s="422"/>
      <c r="AO69" s="422"/>
      <c r="AP69" s="422"/>
      <c r="AQ69" s="422"/>
      <c r="AR69" s="422"/>
      <c r="AS69" s="422"/>
      <c r="AT69" s="422"/>
      <c r="AU69" s="422"/>
      <c r="AV69" s="422"/>
      <c r="AW69" s="422"/>
      <c r="AX69" s="422"/>
      <c r="AY69" s="422"/>
      <c r="AZ69" s="422"/>
      <c r="BA69" s="422"/>
      <c r="BB69" s="422"/>
      <c r="BC69" s="422"/>
      <c r="BD69" s="422"/>
      <c r="BE69" s="422"/>
      <c r="BF69" s="422"/>
      <c r="BG69" s="422"/>
      <c r="BH69" s="422"/>
      <c r="BI69" s="422"/>
      <c r="BJ69" s="422"/>
      <c r="BK69" s="422"/>
      <c r="BL69" s="422"/>
      <c r="BM69" s="422"/>
      <c r="BN69" s="422"/>
      <c r="BO69" s="422"/>
      <c r="BP69" s="422"/>
      <c r="BQ69" s="422"/>
      <c r="BR69" s="422"/>
      <c r="BS69" s="422"/>
      <c r="BT69" s="422"/>
      <c r="BU69" s="422"/>
      <c r="BV69" s="422"/>
      <c r="BW69" s="422"/>
      <c r="BX69" s="422"/>
      <c r="BY69" s="422"/>
      <c r="BZ69" s="422"/>
      <c r="CA69" s="422"/>
      <c r="CB69" s="422"/>
      <c r="CC69" s="422"/>
      <c r="CD69" s="422"/>
      <c r="CE69" s="422"/>
      <c r="CF69" s="422"/>
      <c r="CG69" s="422"/>
      <c r="CH69" s="422"/>
      <c r="CI69" s="422"/>
      <c r="CJ69" s="422"/>
      <c r="CK69" s="422"/>
      <c r="CL69" s="422"/>
      <c r="CM69" s="422"/>
      <c r="CN69" s="422"/>
      <c r="CO69" s="422"/>
      <c r="CP69" s="422"/>
      <c r="CQ69" s="422"/>
      <c r="CR69" s="422"/>
      <c r="CS69" s="422"/>
      <c r="CT69" s="422"/>
      <c r="CU69" s="422"/>
      <c r="CV69" s="422"/>
      <c r="CW69" s="422"/>
      <c r="CX69" s="422"/>
      <c r="CY69" s="422"/>
      <c r="CZ69" s="422"/>
      <c r="DA69" s="422"/>
      <c r="DB69" s="422"/>
      <c r="DC69" s="422"/>
      <c r="DD69" s="422"/>
      <c r="DE69" s="422"/>
      <c r="DF69" s="422"/>
      <c r="DG69" s="422"/>
      <c r="DH69" s="422"/>
      <c r="DI69" s="422"/>
      <c r="DJ69" s="422"/>
      <c r="DK69" s="422"/>
      <c r="DL69" s="422"/>
      <c r="DM69" s="422"/>
      <c r="DN69" s="422"/>
      <c r="DO69" s="422"/>
      <c r="DP69" s="422"/>
      <c r="DQ69" s="422"/>
      <c r="DR69" s="422"/>
      <c r="DS69" s="422"/>
      <c r="DT69" s="422"/>
      <c r="DU69" s="422"/>
      <c r="DV69" s="422"/>
      <c r="DW69" s="422"/>
      <c r="DX69" s="422"/>
      <c r="DY69" s="422"/>
      <c r="DZ69" s="422"/>
      <c r="EA69" s="422"/>
      <c r="EB69" s="422"/>
      <c r="EC69" s="422"/>
      <c r="ED69" s="422"/>
      <c r="EE69" s="422"/>
      <c r="EF69" s="422"/>
      <c r="EG69" s="422"/>
      <c r="EH69" s="422"/>
      <c r="EI69" s="422"/>
      <c r="EJ69" s="422"/>
      <c r="EK69" s="422"/>
      <c r="EL69" s="422"/>
      <c r="EM69" s="422"/>
      <c r="EN69" s="422"/>
      <c r="EO69" s="422"/>
      <c r="EP69" s="422"/>
      <c r="EQ69" s="422"/>
      <c r="ER69" s="422"/>
      <c r="ES69" s="422"/>
      <c r="ET69" s="422"/>
      <c r="EU69" s="422"/>
      <c r="EV69" s="422"/>
      <c r="EW69" s="422"/>
      <c r="EX69" s="422"/>
      <c r="EY69" s="422"/>
      <c r="EZ69" s="422"/>
      <c r="FA69" s="422"/>
      <c r="FB69" s="422"/>
      <c r="FC69" s="422"/>
      <c r="FD69" s="422"/>
      <c r="FE69" s="422"/>
      <c r="FF69" s="422"/>
      <c r="FG69" s="422"/>
      <c r="FH69" s="422"/>
      <c r="FI69" s="422"/>
      <c r="FJ69" s="422"/>
      <c r="FK69" s="422"/>
      <c r="FL69" s="422"/>
      <c r="FM69" s="422"/>
      <c r="FN69" s="422"/>
      <c r="FO69" s="422"/>
      <c r="FP69" s="422"/>
      <c r="FQ69" s="422"/>
      <c r="FR69" s="422"/>
      <c r="FS69" s="422"/>
      <c r="FT69" s="422"/>
      <c r="FU69" s="422"/>
      <c r="FV69" s="422"/>
      <c r="FW69" s="422"/>
      <c r="FX69" s="422"/>
      <c r="FY69" s="422"/>
      <c r="FZ69" s="422"/>
      <c r="GA69" s="422"/>
      <c r="GB69" s="422"/>
      <c r="GC69" s="422"/>
      <c r="GD69" s="422"/>
      <c r="GE69" s="422"/>
      <c r="GF69" s="422"/>
      <c r="GG69" s="422"/>
      <c r="GH69" s="422"/>
      <c r="GI69" s="422"/>
      <c r="GJ69" s="422"/>
      <c r="GK69" s="422"/>
      <c r="GL69" s="422"/>
      <c r="GM69" s="422"/>
      <c r="GN69" s="422"/>
      <c r="GO69" s="422"/>
      <c r="GP69" s="422"/>
      <c r="GQ69" s="422"/>
      <c r="GR69" s="422"/>
      <c r="GS69" s="422"/>
      <c r="GT69" s="422"/>
      <c r="GU69" s="422"/>
      <c r="GV69" s="422"/>
      <c r="GW69" s="422"/>
      <c r="GX69" s="422"/>
      <c r="GY69" s="422"/>
      <c r="GZ69" s="422"/>
      <c r="HA69" s="422"/>
      <c r="HB69" s="422"/>
      <c r="HC69" s="422"/>
      <c r="HD69" s="422"/>
      <c r="HE69" s="422"/>
      <c r="HF69" s="422"/>
      <c r="HG69" s="422"/>
      <c r="HH69" s="422"/>
      <c r="HI69" s="422"/>
      <c r="HJ69" s="422"/>
      <c r="HK69" s="422"/>
      <c r="HL69" s="422"/>
      <c r="HM69" s="422"/>
      <c r="HN69" s="422"/>
      <c r="HO69" s="422"/>
      <c r="HP69" s="422"/>
      <c r="HQ69" s="422"/>
      <c r="HR69" s="422"/>
      <c r="HS69" s="422"/>
      <c r="HT69" s="422"/>
      <c r="HU69" s="422"/>
      <c r="HV69" s="422"/>
      <c r="HW69" s="422"/>
      <c r="HX69" s="422"/>
      <c r="HY69" s="422"/>
      <c r="HZ69" s="422"/>
      <c r="IA69" s="422"/>
      <c r="IB69" s="422"/>
      <c r="IC69" s="422"/>
      <c r="ID69" s="422"/>
      <c r="IE69" s="422"/>
      <c r="IF69" s="422"/>
      <c r="IG69" s="422"/>
      <c r="IH69" s="422"/>
      <c r="II69" s="422"/>
      <c r="IJ69" s="422"/>
      <c r="IK69" s="422"/>
      <c r="IL69" s="422"/>
      <c r="IM69" s="422"/>
      <c r="IN69" s="422"/>
      <c r="IO69" s="422"/>
      <c r="IP69" s="422"/>
      <c r="IQ69" s="422"/>
      <c r="IR69" s="422"/>
      <c r="IS69" s="422"/>
      <c r="IT69" s="422"/>
      <c r="IU69" s="422"/>
      <c r="IV69" s="422"/>
      <c r="IW69" s="422"/>
      <c r="IX69" s="422"/>
      <c r="IY69" s="422"/>
      <c r="IZ69" s="422"/>
      <c r="JA69" s="422"/>
      <c r="JB69" s="422"/>
      <c r="JC69" s="422"/>
      <c r="JD69" s="422"/>
      <c r="JE69" s="422"/>
      <c r="JF69" s="422"/>
      <c r="JG69" s="422"/>
      <c r="JH69" s="422"/>
      <c r="JI69" s="422"/>
      <c r="JJ69" s="422"/>
      <c r="JK69" s="422"/>
      <c r="JL69" s="422"/>
      <c r="JM69" s="422"/>
      <c r="JN69" s="422"/>
      <c r="JO69" s="422"/>
      <c r="JP69" s="422"/>
      <c r="JQ69" s="422"/>
      <c r="JR69" s="422"/>
      <c r="JS69" s="422"/>
      <c r="JT69" s="422"/>
      <c r="JU69" s="422"/>
      <c r="JV69" s="422"/>
      <c r="JW69" s="422"/>
      <c r="JX69" s="422"/>
      <c r="JY69" s="422"/>
      <c r="JZ69" s="422"/>
      <c r="KA69" s="422"/>
      <c r="KB69" s="422"/>
      <c r="KC69" s="422"/>
      <c r="KD69" s="422"/>
      <c r="KE69" s="422"/>
      <c r="KF69" s="422"/>
      <c r="KG69" s="422"/>
      <c r="KH69" s="422"/>
      <c r="KI69" s="422"/>
      <c r="KJ69" s="422"/>
      <c r="KK69" s="422"/>
      <c r="KL69" s="422"/>
      <c r="KM69" s="422"/>
      <c r="KN69" s="422"/>
      <c r="KO69" s="422"/>
      <c r="KP69" s="422"/>
      <c r="KQ69" s="422"/>
      <c r="KR69" s="422"/>
      <c r="KS69" s="422"/>
      <c r="KT69" s="422"/>
      <c r="KU69" s="422"/>
      <c r="KV69" s="422"/>
      <c r="KW69" s="422"/>
      <c r="KX69" s="422"/>
      <c r="KY69" s="422"/>
      <c r="KZ69" s="422"/>
      <c r="LA69" s="422"/>
      <c r="LB69" s="422"/>
      <c r="LC69" s="422"/>
      <c r="LD69" s="422"/>
      <c r="LE69" s="422"/>
      <c r="LF69" s="422"/>
      <c r="LG69" s="422"/>
      <c r="LH69" s="422"/>
      <c r="LI69" s="422"/>
      <c r="LJ69" s="422"/>
      <c r="LK69" s="422"/>
      <c r="LL69" s="422"/>
      <c r="LM69" s="422"/>
      <c r="LN69" s="422"/>
      <c r="LO69" s="422"/>
      <c r="LP69" s="422"/>
      <c r="LQ69" s="422"/>
      <c r="LR69" s="422"/>
      <c r="LS69" s="422"/>
      <c r="LT69" s="422"/>
      <c r="LU69" s="422"/>
      <c r="LV69" s="422"/>
      <c r="LW69" s="422"/>
      <c r="LX69" s="422"/>
      <c r="LY69" s="422"/>
      <c r="LZ69" s="422"/>
      <c r="MA69" s="422"/>
      <c r="MB69" s="422"/>
      <c r="MC69" s="422"/>
      <c r="MD69" s="422"/>
      <c r="ME69" s="422"/>
      <c r="MF69" s="422"/>
      <c r="MG69" s="422"/>
      <c r="MH69" s="422"/>
      <c r="MI69" s="422"/>
      <c r="MJ69" s="422"/>
      <c r="MK69" s="422"/>
      <c r="ML69" s="422"/>
      <c r="MM69" s="422"/>
      <c r="MN69" s="422"/>
      <c r="MO69" s="422"/>
      <c r="MP69" s="422"/>
      <c r="MQ69" s="422"/>
      <c r="MR69" s="422"/>
      <c r="MS69" s="422"/>
      <c r="MT69" s="422"/>
      <c r="MU69" s="422"/>
      <c r="MV69" s="422"/>
      <c r="MW69" s="422"/>
      <c r="MX69" s="422"/>
      <c r="MY69" s="422"/>
      <c r="MZ69" s="422"/>
      <c r="NA69" s="422"/>
      <c r="NB69" s="422"/>
      <c r="NC69" s="422"/>
      <c r="ND69" s="422"/>
      <c r="NE69" s="422"/>
      <c r="NF69" s="422"/>
      <c r="NG69" s="422"/>
      <c r="NH69" s="422"/>
      <c r="NI69" s="422"/>
      <c r="NJ69" s="422"/>
      <c r="NK69" s="422"/>
      <c r="NL69" s="422"/>
      <c r="NM69" s="422"/>
      <c r="NN69" s="422"/>
      <c r="NO69" s="422"/>
      <c r="NP69" s="422"/>
      <c r="NQ69" s="422"/>
      <c r="NR69" s="422"/>
      <c r="NS69" s="422"/>
      <c r="NT69" s="422"/>
      <c r="NU69" s="422"/>
      <c r="NV69" s="422"/>
      <c r="NW69" s="422"/>
      <c r="NX69" s="422"/>
      <c r="NY69" s="422"/>
      <c r="NZ69" s="422"/>
      <c r="OA69" s="422"/>
      <c r="OB69" s="422"/>
      <c r="OC69" s="422"/>
      <c r="OD69" s="422"/>
      <c r="OE69" s="422"/>
      <c r="OF69" s="422"/>
      <c r="OG69" s="422"/>
      <c r="OH69" s="422"/>
      <c r="OI69" s="422"/>
      <c r="OJ69" s="422"/>
      <c r="OK69" s="422"/>
      <c r="OL69" s="422"/>
      <c r="OM69" s="422"/>
      <c r="ON69" s="422"/>
      <c r="OO69" s="422"/>
      <c r="OP69" s="422"/>
      <c r="OQ69" s="422"/>
      <c r="OR69" s="422"/>
      <c r="OS69" s="422"/>
      <c r="OT69" s="422"/>
      <c r="OU69" s="422"/>
      <c r="OV69" s="422"/>
      <c r="OW69" s="422"/>
      <c r="OX69" s="422"/>
      <c r="OY69" s="422"/>
      <c r="OZ69" s="422"/>
      <c r="PA69" s="422"/>
      <c r="PB69" s="422"/>
      <c r="PC69" s="422"/>
      <c r="PD69" s="422"/>
      <c r="PE69" s="422"/>
      <c r="PF69" s="422"/>
      <c r="PG69" s="422"/>
      <c r="PH69" s="422"/>
      <c r="PI69" s="422"/>
      <c r="PJ69" s="422"/>
      <c r="PK69" s="422"/>
      <c r="PL69" s="422"/>
    </row>
    <row r="70" spans="1:428" ht="34.5" customHeight="1" x14ac:dyDescent="0.25">
      <c r="A70" s="2040"/>
      <c r="B70" s="2040"/>
      <c r="C70" s="2040"/>
      <c r="D70" s="426"/>
      <c r="E70" s="426"/>
      <c r="F70" s="426"/>
      <c r="G70" s="426"/>
      <c r="H70" s="426"/>
      <c r="I70" s="426"/>
      <c r="J70" s="426"/>
      <c r="K70" s="426"/>
      <c r="L70" s="426"/>
      <c r="M70" s="426"/>
      <c r="N70" s="426"/>
      <c r="O70" s="426"/>
      <c r="P70" s="2040"/>
      <c r="Q70" s="2040"/>
      <c r="R70" s="2040"/>
      <c r="S70" s="422"/>
      <c r="T70" s="422"/>
      <c r="U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2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2"/>
      <c r="BK70" s="422"/>
      <c r="BL70" s="422"/>
      <c r="BM70" s="422"/>
      <c r="BN70" s="422"/>
      <c r="BO70" s="422"/>
      <c r="BP70" s="422"/>
      <c r="BQ70" s="422"/>
      <c r="BR70" s="422"/>
      <c r="BS70" s="422"/>
      <c r="BT70" s="422"/>
      <c r="BU70" s="422"/>
      <c r="BV70" s="422"/>
      <c r="BW70" s="422"/>
      <c r="BX70" s="422"/>
      <c r="BY70" s="422"/>
      <c r="BZ70" s="422"/>
      <c r="CA70" s="422"/>
      <c r="CB70" s="422"/>
      <c r="CC70" s="422"/>
      <c r="CD70" s="422"/>
      <c r="CE70" s="422"/>
      <c r="CF70" s="422"/>
      <c r="CG70" s="422"/>
      <c r="CH70" s="422"/>
      <c r="CI70" s="422"/>
      <c r="CJ70" s="422"/>
      <c r="CK70" s="422"/>
      <c r="CL70" s="422"/>
      <c r="CM70" s="422"/>
      <c r="CN70" s="422"/>
      <c r="CO70" s="422"/>
      <c r="CP70" s="422"/>
      <c r="CQ70" s="422"/>
      <c r="CR70" s="422"/>
      <c r="CS70" s="422"/>
      <c r="CT70" s="422"/>
      <c r="CU70" s="422"/>
      <c r="CV70" s="422"/>
      <c r="CW70" s="422"/>
      <c r="CX70" s="422"/>
      <c r="CY70" s="422"/>
      <c r="CZ70" s="422"/>
      <c r="DA70" s="422"/>
      <c r="DB70" s="422"/>
      <c r="DC70" s="422"/>
      <c r="DD70" s="422"/>
      <c r="DE70" s="422"/>
      <c r="DF70" s="422"/>
      <c r="DG70" s="422"/>
      <c r="DH70" s="422"/>
      <c r="DI70" s="422"/>
      <c r="DJ70" s="422"/>
      <c r="DK70" s="422"/>
      <c r="DL70" s="422"/>
      <c r="DM70" s="422"/>
      <c r="DN70" s="422"/>
      <c r="DO70" s="422"/>
      <c r="DP70" s="422"/>
      <c r="DQ70" s="422"/>
      <c r="DR70" s="422"/>
      <c r="DS70" s="422"/>
      <c r="DT70" s="422"/>
      <c r="DU70" s="422"/>
      <c r="DV70" s="422"/>
      <c r="DW70" s="422"/>
      <c r="DX70" s="422"/>
      <c r="DY70" s="422"/>
      <c r="DZ70" s="422"/>
      <c r="EA70" s="422"/>
      <c r="EB70" s="422"/>
      <c r="EC70" s="422"/>
      <c r="ED70" s="422"/>
      <c r="EE70" s="422"/>
      <c r="EF70" s="422"/>
      <c r="EG70" s="422"/>
      <c r="EH70" s="422"/>
      <c r="EI70" s="422"/>
      <c r="EJ70" s="422"/>
      <c r="EK70" s="422"/>
      <c r="EL70" s="422"/>
      <c r="EM70" s="422"/>
      <c r="EN70" s="422"/>
      <c r="EO70" s="422"/>
      <c r="EP70" s="422"/>
      <c r="EQ70" s="422"/>
      <c r="ER70" s="422"/>
      <c r="ES70" s="422"/>
      <c r="ET70" s="422"/>
      <c r="EU70" s="422"/>
      <c r="EV70" s="422"/>
      <c r="EW70" s="422"/>
      <c r="EX70" s="422"/>
      <c r="EY70" s="422"/>
      <c r="EZ70" s="422"/>
      <c r="FA70" s="422"/>
      <c r="FB70" s="422"/>
      <c r="FC70" s="422"/>
      <c r="FD70" s="422"/>
      <c r="FE70" s="422"/>
      <c r="FF70" s="422"/>
      <c r="FG70" s="422"/>
      <c r="FH70" s="422"/>
      <c r="FI70" s="422"/>
      <c r="FJ70" s="422"/>
      <c r="FK70" s="422"/>
      <c r="FL70" s="422"/>
      <c r="FM70" s="422"/>
      <c r="FN70" s="422"/>
      <c r="FO70" s="422"/>
      <c r="FP70" s="422"/>
      <c r="FQ70" s="422"/>
      <c r="FR70" s="422"/>
      <c r="FS70" s="422"/>
      <c r="FT70" s="422"/>
      <c r="FU70" s="422"/>
      <c r="FV70" s="422"/>
      <c r="FW70" s="422"/>
      <c r="FX70" s="422"/>
      <c r="FY70" s="422"/>
      <c r="FZ70" s="422"/>
      <c r="GA70" s="422"/>
      <c r="GB70" s="422"/>
      <c r="GC70" s="422"/>
      <c r="GD70" s="422"/>
      <c r="GE70" s="422"/>
      <c r="GF70" s="422"/>
      <c r="GG70" s="422"/>
      <c r="GH70" s="422"/>
      <c r="GI70" s="422"/>
      <c r="GJ70" s="422"/>
      <c r="GK70" s="422"/>
      <c r="GL70" s="422"/>
      <c r="GM70" s="422"/>
      <c r="GN70" s="422"/>
      <c r="GO70" s="422"/>
      <c r="GP70" s="422"/>
      <c r="GQ70" s="422"/>
      <c r="GR70" s="422"/>
      <c r="GS70" s="422"/>
      <c r="GT70" s="422"/>
      <c r="GU70" s="422"/>
      <c r="GV70" s="422"/>
      <c r="GW70" s="422"/>
      <c r="GX70" s="422"/>
      <c r="GY70" s="422"/>
      <c r="GZ70" s="422"/>
      <c r="HA70" s="422"/>
      <c r="HB70" s="422"/>
      <c r="HC70" s="422"/>
      <c r="HD70" s="422"/>
      <c r="HE70" s="422"/>
      <c r="HF70" s="422"/>
      <c r="HG70" s="422"/>
      <c r="HH70" s="422"/>
      <c r="HI70" s="422"/>
      <c r="HJ70" s="422"/>
      <c r="HK70" s="422"/>
      <c r="HL70" s="422"/>
      <c r="HM70" s="422"/>
      <c r="HN70" s="422"/>
      <c r="HO70" s="422"/>
      <c r="HP70" s="422"/>
      <c r="HQ70" s="422"/>
      <c r="HR70" s="422"/>
      <c r="HS70" s="422"/>
      <c r="HT70" s="422"/>
      <c r="HU70" s="422"/>
      <c r="HV70" s="422"/>
      <c r="HW70" s="422"/>
      <c r="HX70" s="422"/>
      <c r="HY70" s="422"/>
      <c r="HZ70" s="422"/>
      <c r="IA70" s="422"/>
      <c r="IB70" s="422"/>
      <c r="IC70" s="422"/>
      <c r="ID70" s="422"/>
      <c r="IE70" s="422"/>
      <c r="IF70" s="422"/>
      <c r="IG70" s="422"/>
      <c r="IH70" s="422"/>
      <c r="II70" s="422"/>
      <c r="IJ70" s="422"/>
      <c r="IK70" s="422"/>
      <c r="IL70" s="422"/>
      <c r="IM70" s="422"/>
      <c r="IN70" s="422"/>
      <c r="IO70" s="422"/>
      <c r="IP70" s="422"/>
      <c r="IQ70" s="422"/>
      <c r="IR70" s="422"/>
      <c r="IS70" s="422"/>
      <c r="IT70" s="422"/>
      <c r="IU70" s="422"/>
      <c r="IV70" s="422"/>
      <c r="IW70" s="422"/>
      <c r="IX70" s="422"/>
      <c r="IY70" s="422"/>
      <c r="IZ70" s="422"/>
      <c r="JA70" s="422"/>
      <c r="JB70" s="422"/>
      <c r="JC70" s="422"/>
      <c r="JD70" s="422"/>
      <c r="JE70" s="422"/>
      <c r="JF70" s="422"/>
      <c r="JG70" s="422"/>
      <c r="JH70" s="422"/>
      <c r="JI70" s="422"/>
      <c r="JJ70" s="422"/>
      <c r="JK70" s="422"/>
      <c r="JL70" s="422"/>
      <c r="JM70" s="422"/>
      <c r="JN70" s="422"/>
      <c r="JO70" s="422"/>
      <c r="JP70" s="422"/>
      <c r="JQ70" s="422"/>
      <c r="JR70" s="422"/>
      <c r="JS70" s="422"/>
      <c r="JT70" s="422"/>
      <c r="JU70" s="422"/>
      <c r="JV70" s="422"/>
      <c r="JW70" s="422"/>
      <c r="JX70" s="422"/>
      <c r="JY70" s="422"/>
      <c r="JZ70" s="422"/>
      <c r="KA70" s="422"/>
      <c r="KB70" s="422"/>
      <c r="KC70" s="422"/>
      <c r="KD70" s="422"/>
      <c r="KE70" s="422"/>
      <c r="KF70" s="422"/>
      <c r="KG70" s="422"/>
      <c r="KH70" s="422"/>
      <c r="KI70" s="422"/>
      <c r="KJ70" s="422"/>
      <c r="KK70" s="422"/>
      <c r="KL70" s="422"/>
      <c r="KM70" s="422"/>
      <c r="KN70" s="422"/>
      <c r="KO70" s="422"/>
      <c r="KP70" s="422"/>
      <c r="KQ70" s="422"/>
      <c r="KR70" s="422"/>
      <c r="KS70" s="422"/>
      <c r="KT70" s="422"/>
      <c r="KU70" s="422"/>
      <c r="KV70" s="422"/>
      <c r="KW70" s="422"/>
      <c r="KX70" s="422"/>
      <c r="KY70" s="422"/>
      <c r="KZ70" s="422"/>
      <c r="LA70" s="422"/>
      <c r="LB70" s="422"/>
      <c r="LC70" s="422"/>
      <c r="LD70" s="422"/>
      <c r="LE70" s="422"/>
      <c r="LF70" s="422"/>
      <c r="LG70" s="422"/>
      <c r="LH70" s="422"/>
      <c r="LI70" s="422"/>
      <c r="LJ70" s="422"/>
      <c r="LK70" s="422"/>
      <c r="LL70" s="422"/>
      <c r="LM70" s="422"/>
      <c r="LN70" s="422"/>
      <c r="LO70" s="422"/>
      <c r="LP70" s="422"/>
      <c r="LQ70" s="422"/>
      <c r="LR70" s="422"/>
      <c r="LS70" s="422"/>
      <c r="LT70" s="422"/>
      <c r="LU70" s="422"/>
      <c r="LV70" s="422"/>
      <c r="LW70" s="422"/>
      <c r="LX70" s="422"/>
      <c r="LY70" s="422"/>
      <c r="LZ70" s="422"/>
      <c r="MA70" s="422"/>
      <c r="MB70" s="422"/>
      <c r="MC70" s="422"/>
      <c r="MD70" s="422"/>
      <c r="ME70" s="422"/>
      <c r="MF70" s="422"/>
      <c r="MG70" s="422"/>
      <c r="MH70" s="422"/>
      <c r="MI70" s="422"/>
      <c r="MJ70" s="422"/>
      <c r="MK70" s="422"/>
      <c r="ML70" s="422"/>
      <c r="MM70" s="422"/>
      <c r="MN70" s="422"/>
      <c r="MO70" s="422"/>
      <c r="MP70" s="422"/>
      <c r="MQ70" s="422"/>
      <c r="MR70" s="422"/>
      <c r="MS70" s="422"/>
      <c r="MT70" s="422"/>
      <c r="MU70" s="422"/>
      <c r="MV70" s="422"/>
      <c r="MW70" s="422"/>
      <c r="MX70" s="422"/>
      <c r="MY70" s="422"/>
      <c r="MZ70" s="422"/>
      <c r="NA70" s="422"/>
      <c r="NB70" s="422"/>
      <c r="NC70" s="422"/>
      <c r="ND70" s="422"/>
      <c r="NE70" s="422"/>
      <c r="NF70" s="422"/>
      <c r="NG70" s="422"/>
      <c r="NH70" s="422"/>
      <c r="NI70" s="422"/>
      <c r="NJ70" s="422"/>
      <c r="NK70" s="422"/>
      <c r="NL70" s="422"/>
      <c r="NM70" s="422"/>
      <c r="NN70" s="422"/>
      <c r="NO70" s="422"/>
      <c r="NP70" s="422"/>
      <c r="NQ70" s="422"/>
      <c r="NR70" s="422"/>
      <c r="NS70" s="422"/>
      <c r="NT70" s="422"/>
      <c r="NU70" s="422"/>
      <c r="NV70" s="422"/>
      <c r="NW70" s="422"/>
      <c r="NX70" s="422"/>
      <c r="NY70" s="422"/>
      <c r="NZ70" s="422"/>
      <c r="OA70" s="422"/>
      <c r="OB70" s="422"/>
      <c r="OC70" s="422"/>
      <c r="OD70" s="422"/>
      <c r="OE70" s="422"/>
      <c r="OF70" s="422"/>
      <c r="OG70" s="422"/>
      <c r="OH70" s="422"/>
      <c r="OI70" s="422"/>
      <c r="OJ70" s="422"/>
      <c r="OK70" s="422"/>
      <c r="OL70" s="422"/>
      <c r="OM70" s="422"/>
      <c r="ON70" s="422"/>
      <c r="OO70" s="422"/>
      <c r="OP70" s="422"/>
      <c r="OQ70" s="422"/>
      <c r="OR70" s="422"/>
      <c r="OS70" s="422"/>
      <c r="OT70" s="422"/>
      <c r="OU70" s="422"/>
      <c r="OV70" s="422"/>
      <c r="OW70" s="422"/>
      <c r="OX70" s="422"/>
      <c r="OY70" s="422"/>
      <c r="OZ70" s="422"/>
      <c r="PA70" s="422"/>
      <c r="PB70" s="422"/>
      <c r="PC70" s="422"/>
      <c r="PD70" s="422"/>
      <c r="PE70" s="422"/>
      <c r="PF70" s="422"/>
      <c r="PG70" s="422"/>
      <c r="PH70" s="422"/>
      <c r="PI70" s="422"/>
      <c r="PJ70" s="422"/>
      <c r="PK70" s="422"/>
      <c r="PL70" s="422"/>
    </row>
    <row r="71" spans="1:428" ht="34.5" customHeight="1" x14ac:dyDescent="0.25">
      <c r="A71" s="2040"/>
      <c r="B71" s="2040"/>
      <c r="C71" s="2040"/>
      <c r="D71" s="426"/>
      <c r="E71" s="426"/>
      <c r="F71" s="426"/>
      <c r="G71" s="426"/>
      <c r="H71" s="426"/>
      <c r="I71" s="426"/>
      <c r="J71" s="426"/>
      <c r="K71" s="426"/>
      <c r="L71" s="426"/>
      <c r="M71" s="426"/>
      <c r="N71" s="426"/>
      <c r="O71" s="426"/>
      <c r="P71" s="2040"/>
      <c r="Q71" s="2040"/>
      <c r="R71" s="2040"/>
      <c r="S71" s="422"/>
      <c r="T71" s="422"/>
      <c r="U71" s="422"/>
      <c r="AG71" s="422"/>
      <c r="AH71" s="422"/>
      <c r="AI71" s="422"/>
      <c r="AJ71" s="422"/>
      <c r="AK71" s="422"/>
      <c r="AL71" s="422"/>
      <c r="AM71" s="422"/>
      <c r="AN71" s="422"/>
      <c r="AO71" s="422"/>
      <c r="AP71" s="422"/>
      <c r="AQ71" s="422"/>
      <c r="AR71" s="422"/>
      <c r="AS71" s="422"/>
      <c r="AT71" s="422"/>
      <c r="AU71" s="422"/>
      <c r="AV71" s="422"/>
      <c r="AW71" s="422"/>
      <c r="AX71" s="422"/>
      <c r="AY71" s="422"/>
      <c r="AZ71" s="422"/>
      <c r="BA71" s="422"/>
      <c r="BB71" s="422"/>
      <c r="BC71" s="422"/>
      <c r="BD71" s="422"/>
      <c r="BE71" s="422"/>
      <c r="BF71" s="422"/>
      <c r="BG71" s="422"/>
      <c r="BH71" s="422"/>
      <c r="BI71" s="422"/>
      <c r="BJ71" s="422"/>
      <c r="BK71" s="422"/>
      <c r="BL71" s="422"/>
      <c r="BM71" s="422"/>
      <c r="BN71" s="422"/>
      <c r="BO71" s="422"/>
      <c r="BP71" s="422"/>
      <c r="BQ71" s="422"/>
      <c r="BR71" s="422"/>
      <c r="BS71" s="422"/>
      <c r="BT71" s="422"/>
      <c r="BU71" s="422"/>
      <c r="BV71" s="422"/>
      <c r="BW71" s="422"/>
      <c r="BX71" s="422"/>
      <c r="BY71" s="422"/>
      <c r="BZ71" s="422"/>
      <c r="CA71" s="422"/>
      <c r="CB71" s="422"/>
      <c r="CC71" s="422"/>
      <c r="CD71" s="422"/>
      <c r="CE71" s="422"/>
      <c r="CF71" s="422"/>
      <c r="CG71" s="422"/>
      <c r="CH71" s="422"/>
      <c r="CI71" s="422"/>
      <c r="CJ71" s="422"/>
      <c r="CK71" s="422"/>
      <c r="CL71" s="422"/>
      <c r="CM71" s="422"/>
      <c r="CN71" s="422"/>
      <c r="CO71" s="422"/>
      <c r="CP71" s="422"/>
      <c r="CQ71" s="422"/>
      <c r="CR71" s="422"/>
      <c r="CS71" s="422"/>
      <c r="CT71" s="422"/>
      <c r="CU71" s="422"/>
      <c r="CV71" s="422"/>
      <c r="CW71" s="422"/>
      <c r="CX71" s="422"/>
      <c r="CY71" s="422"/>
      <c r="CZ71" s="422"/>
      <c r="DA71" s="422"/>
      <c r="DB71" s="422"/>
      <c r="DC71" s="422"/>
      <c r="DD71" s="422"/>
      <c r="DE71" s="422"/>
      <c r="DF71" s="422"/>
      <c r="DG71" s="422"/>
      <c r="DH71" s="422"/>
      <c r="DI71" s="422"/>
      <c r="DJ71" s="422"/>
      <c r="DK71" s="422"/>
      <c r="DL71" s="422"/>
      <c r="DM71" s="422"/>
      <c r="DN71" s="422"/>
      <c r="DO71" s="422"/>
      <c r="DP71" s="422"/>
      <c r="DQ71" s="422"/>
      <c r="DR71" s="422"/>
      <c r="DS71" s="422"/>
      <c r="DT71" s="422"/>
      <c r="DU71" s="422"/>
      <c r="DV71" s="422"/>
      <c r="DW71" s="422"/>
      <c r="DX71" s="422"/>
      <c r="DY71" s="422"/>
      <c r="DZ71" s="422"/>
      <c r="EA71" s="422"/>
      <c r="EB71" s="422"/>
      <c r="EC71" s="422"/>
      <c r="ED71" s="422"/>
      <c r="EE71" s="422"/>
      <c r="EF71" s="422"/>
      <c r="EG71" s="422"/>
      <c r="EH71" s="422"/>
      <c r="EI71" s="422"/>
      <c r="EJ71" s="422"/>
      <c r="EK71" s="422"/>
      <c r="EL71" s="422"/>
      <c r="EM71" s="422"/>
      <c r="EN71" s="422"/>
      <c r="EO71" s="422"/>
      <c r="EP71" s="422"/>
      <c r="EQ71" s="422"/>
      <c r="ER71" s="422"/>
      <c r="ES71" s="422"/>
      <c r="ET71" s="422"/>
      <c r="EU71" s="422"/>
      <c r="EV71" s="422"/>
      <c r="EW71" s="422"/>
      <c r="EX71" s="422"/>
      <c r="EY71" s="422"/>
      <c r="EZ71" s="422"/>
      <c r="FA71" s="422"/>
      <c r="FB71" s="422"/>
      <c r="FC71" s="422"/>
      <c r="FD71" s="422"/>
      <c r="FE71" s="422"/>
      <c r="FF71" s="422"/>
      <c r="FG71" s="422"/>
      <c r="FH71" s="422"/>
      <c r="FI71" s="422"/>
      <c r="FJ71" s="422"/>
      <c r="FK71" s="422"/>
      <c r="FL71" s="422"/>
      <c r="FM71" s="422"/>
      <c r="FN71" s="422"/>
      <c r="FO71" s="422"/>
      <c r="FP71" s="422"/>
      <c r="FQ71" s="422"/>
      <c r="FR71" s="422"/>
      <c r="FS71" s="422"/>
      <c r="FT71" s="422"/>
      <c r="FU71" s="422"/>
      <c r="FV71" s="422"/>
      <c r="FW71" s="422"/>
      <c r="FX71" s="422"/>
      <c r="FY71" s="422"/>
      <c r="FZ71" s="422"/>
      <c r="GA71" s="422"/>
      <c r="GB71" s="422"/>
      <c r="GC71" s="422"/>
      <c r="GD71" s="422"/>
      <c r="GE71" s="422"/>
      <c r="GF71" s="422"/>
      <c r="GG71" s="422"/>
      <c r="GH71" s="422"/>
      <c r="GI71" s="422"/>
      <c r="GJ71" s="422"/>
      <c r="GK71" s="422"/>
      <c r="GL71" s="422"/>
      <c r="GM71" s="422"/>
      <c r="GN71" s="422"/>
      <c r="GO71" s="422"/>
      <c r="GP71" s="422"/>
      <c r="GQ71" s="422"/>
      <c r="GR71" s="422"/>
      <c r="GS71" s="422"/>
      <c r="GT71" s="422"/>
      <c r="GU71" s="422"/>
      <c r="GV71" s="422"/>
      <c r="GW71" s="422"/>
      <c r="GX71" s="422"/>
      <c r="GY71" s="422"/>
      <c r="GZ71" s="422"/>
      <c r="HA71" s="422"/>
      <c r="HB71" s="422"/>
      <c r="HC71" s="422"/>
      <c r="HD71" s="422"/>
      <c r="HE71" s="422"/>
      <c r="HF71" s="422"/>
      <c r="HG71" s="422"/>
      <c r="HH71" s="422"/>
      <c r="HI71" s="422"/>
      <c r="HJ71" s="422"/>
      <c r="HK71" s="422"/>
      <c r="HL71" s="422"/>
      <c r="HM71" s="422"/>
      <c r="HN71" s="422"/>
      <c r="HO71" s="422"/>
      <c r="HP71" s="422"/>
      <c r="HQ71" s="422"/>
      <c r="HR71" s="422"/>
      <c r="HS71" s="422"/>
      <c r="HT71" s="422"/>
      <c r="HU71" s="422"/>
      <c r="HV71" s="422"/>
      <c r="HW71" s="422"/>
      <c r="HX71" s="422"/>
      <c r="HY71" s="422"/>
      <c r="HZ71" s="422"/>
      <c r="IA71" s="422"/>
      <c r="IB71" s="422"/>
      <c r="IC71" s="422"/>
      <c r="ID71" s="422"/>
      <c r="IE71" s="422"/>
      <c r="IF71" s="422"/>
      <c r="IG71" s="422"/>
      <c r="IH71" s="422"/>
      <c r="II71" s="422"/>
      <c r="IJ71" s="422"/>
      <c r="IK71" s="422"/>
      <c r="IL71" s="422"/>
      <c r="IM71" s="422"/>
      <c r="IN71" s="422"/>
      <c r="IO71" s="422"/>
      <c r="IP71" s="422"/>
      <c r="IQ71" s="422"/>
      <c r="IR71" s="422"/>
      <c r="IS71" s="422"/>
      <c r="IT71" s="422"/>
      <c r="IU71" s="422"/>
      <c r="IV71" s="422"/>
      <c r="IW71" s="422"/>
      <c r="IX71" s="422"/>
      <c r="IY71" s="422"/>
      <c r="IZ71" s="422"/>
      <c r="JA71" s="422"/>
      <c r="JB71" s="422"/>
      <c r="JC71" s="422"/>
      <c r="JD71" s="422"/>
      <c r="JE71" s="422"/>
      <c r="JF71" s="422"/>
      <c r="JG71" s="422"/>
      <c r="JH71" s="422"/>
      <c r="JI71" s="422"/>
      <c r="JJ71" s="422"/>
      <c r="JK71" s="422"/>
      <c r="JL71" s="422"/>
      <c r="JM71" s="422"/>
      <c r="JN71" s="422"/>
      <c r="JO71" s="422"/>
      <c r="JP71" s="422"/>
      <c r="JQ71" s="422"/>
      <c r="JR71" s="422"/>
      <c r="JS71" s="422"/>
      <c r="JT71" s="422"/>
      <c r="JU71" s="422"/>
      <c r="JV71" s="422"/>
      <c r="JW71" s="422"/>
      <c r="JX71" s="422"/>
      <c r="JY71" s="422"/>
      <c r="JZ71" s="422"/>
      <c r="KA71" s="422"/>
      <c r="KB71" s="422"/>
      <c r="KC71" s="422"/>
      <c r="KD71" s="422"/>
      <c r="KE71" s="422"/>
      <c r="KF71" s="422"/>
      <c r="KG71" s="422"/>
      <c r="KH71" s="422"/>
      <c r="KI71" s="422"/>
      <c r="KJ71" s="422"/>
      <c r="KK71" s="422"/>
      <c r="KL71" s="422"/>
      <c r="KM71" s="422"/>
      <c r="KN71" s="422"/>
      <c r="KO71" s="422"/>
      <c r="KP71" s="422"/>
      <c r="KQ71" s="422"/>
      <c r="KR71" s="422"/>
      <c r="KS71" s="422"/>
      <c r="KT71" s="422"/>
      <c r="KU71" s="422"/>
      <c r="KV71" s="422"/>
      <c r="KW71" s="422"/>
      <c r="KX71" s="422"/>
      <c r="KY71" s="422"/>
      <c r="KZ71" s="422"/>
      <c r="LA71" s="422"/>
      <c r="LB71" s="422"/>
      <c r="LC71" s="422"/>
      <c r="LD71" s="422"/>
      <c r="LE71" s="422"/>
      <c r="LF71" s="422"/>
      <c r="LG71" s="422"/>
      <c r="LH71" s="422"/>
      <c r="LI71" s="422"/>
      <c r="LJ71" s="422"/>
      <c r="LK71" s="422"/>
      <c r="LL71" s="422"/>
      <c r="LM71" s="422"/>
      <c r="LN71" s="422"/>
      <c r="LO71" s="422"/>
      <c r="LP71" s="422"/>
      <c r="LQ71" s="422"/>
      <c r="LR71" s="422"/>
      <c r="LS71" s="422"/>
      <c r="LT71" s="422"/>
      <c r="LU71" s="422"/>
      <c r="LV71" s="422"/>
      <c r="LW71" s="422"/>
      <c r="LX71" s="422"/>
      <c r="LY71" s="422"/>
      <c r="LZ71" s="422"/>
      <c r="MA71" s="422"/>
      <c r="MB71" s="422"/>
      <c r="MC71" s="422"/>
      <c r="MD71" s="422"/>
      <c r="ME71" s="422"/>
      <c r="MF71" s="422"/>
      <c r="MG71" s="422"/>
      <c r="MH71" s="422"/>
      <c r="MI71" s="422"/>
      <c r="MJ71" s="422"/>
      <c r="MK71" s="422"/>
      <c r="ML71" s="422"/>
      <c r="MM71" s="422"/>
      <c r="MN71" s="422"/>
      <c r="MO71" s="422"/>
      <c r="MP71" s="422"/>
      <c r="MQ71" s="422"/>
      <c r="MR71" s="422"/>
      <c r="MS71" s="422"/>
      <c r="MT71" s="422"/>
      <c r="MU71" s="422"/>
      <c r="MV71" s="422"/>
      <c r="MW71" s="422"/>
      <c r="MX71" s="422"/>
      <c r="MY71" s="422"/>
      <c r="MZ71" s="422"/>
      <c r="NA71" s="422"/>
      <c r="NB71" s="422"/>
      <c r="NC71" s="422"/>
      <c r="ND71" s="422"/>
      <c r="NE71" s="422"/>
      <c r="NF71" s="422"/>
      <c r="NG71" s="422"/>
      <c r="NH71" s="422"/>
      <c r="NI71" s="422"/>
      <c r="NJ71" s="422"/>
      <c r="NK71" s="422"/>
      <c r="NL71" s="422"/>
      <c r="NM71" s="422"/>
      <c r="NN71" s="422"/>
      <c r="NO71" s="422"/>
      <c r="NP71" s="422"/>
      <c r="NQ71" s="422"/>
      <c r="NR71" s="422"/>
      <c r="NS71" s="422"/>
      <c r="NT71" s="422"/>
      <c r="NU71" s="422"/>
      <c r="NV71" s="422"/>
      <c r="NW71" s="422"/>
      <c r="NX71" s="422"/>
      <c r="NY71" s="422"/>
      <c r="NZ71" s="422"/>
      <c r="OA71" s="422"/>
      <c r="OB71" s="422"/>
      <c r="OC71" s="422"/>
      <c r="OD71" s="422"/>
      <c r="OE71" s="422"/>
      <c r="OF71" s="422"/>
      <c r="OG71" s="422"/>
      <c r="OH71" s="422"/>
      <c r="OI71" s="422"/>
      <c r="OJ71" s="422"/>
      <c r="OK71" s="422"/>
      <c r="OL71" s="422"/>
      <c r="OM71" s="422"/>
      <c r="ON71" s="422"/>
      <c r="OO71" s="422"/>
      <c r="OP71" s="422"/>
      <c r="OQ71" s="422"/>
      <c r="OR71" s="422"/>
      <c r="OS71" s="422"/>
      <c r="OT71" s="422"/>
      <c r="OU71" s="422"/>
      <c r="OV71" s="422"/>
      <c r="OW71" s="422"/>
      <c r="OX71" s="422"/>
      <c r="OY71" s="422"/>
      <c r="OZ71" s="422"/>
      <c r="PA71" s="422"/>
      <c r="PB71" s="422"/>
      <c r="PC71" s="422"/>
      <c r="PD71" s="422"/>
      <c r="PE71" s="422"/>
      <c r="PF71" s="422"/>
      <c r="PG71" s="422"/>
      <c r="PH71" s="422"/>
      <c r="PI71" s="422"/>
      <c r="PJ71" s="422"/>
      <c r="PK71" s="422"/>
      <c r="PL71" s="422"/>
    </row>
    <row r="72" spans="1:428" ht="34.5" customHeight="1" x14ac:dyDescent="0.25">
      <c r="A72" s="2040"/>
      <c r="B72" s="2040"/>
      <c r="C72" s="2040"/>
      <c r="D72" s="426"/>
      <c r="E72" s="426"/>
      <c r="F72" s="426"/>
      <c r="G72" s="426"/>
      <c r="H72" s="426"/>
      <c r="I72" s="426"/>
      <c r="J72" s="426"/>
      <c r="K72" s="426"/>
      <c r="L72" s="426"/>
      <c r="M72" s="426"/>
      <c r="N72" s="426"/>
      <c r="O72" s="426"/>
      <c r="P72" s="2040"/>
      <c r="Q72" s="2040"/>
      <c r="R72" s="2040"/>
      <c r="S72" s="422"/>
      <c r="T72" s="422"/>
      <c r="U72" s="422"/>
      <c r="AG72" s="422"/>
      <c r="AH72" s="422"/>
      <c r="AI72" s="422"/>
      <c r="AJ72" s="422"/>
      <c r="AK72" s="422"/>
      <c r="AL72" s="422"/>
      <c r="AM72" s="422"/>
      <c r="AN72" s="422"/>
      <c r="AO72" s="422"/>
      <c r="AP72" s="422"/>
      <c r="AQ72" s="422"/>
      <c r="AR72" s="422"/>
      <c r="AS72" s="422"/>
      <c r="AT72" s="422"/>
      <c r="AU72" s="422"/>
      <c r="AV72" s="422"/>
      <c r="AW72" s="422"/>
      <c r="AX72" s="422"/>
      <c r="AY72" s="422"/>
      <c r="AZ72" s="422"/>
      <c r="BA72" s="422"/>
      <c r="BB72" s="422"/>
      <c r="BC72" s="422"/>
      <c r="BD72" s="422"/>
      <c r="BE72" s="422"/>
      <c r="BF72" s="422"/>
      <c r="BG72" s="422"/>
      <c r="BH72" s="422"/>
      <c r="BI72" s="422"/>
      <c r="BJ72" s="422"/>
      <c r="BK72" s="422"/>
      <c r="BL72" s="422"/>
      <c r="BM72" s="422"/>
      <c r="BN72" s="422"/>
      <c r="BO72" s="422"/>
      <c r="BP72" s="422"/>
      <c r="BQ72" s="422"/>
      <c r="BR72" s="422"/>
      <c r="BS72" s="422"/>
      <c r="BT72" s="422"/>
      <c r="BU72" s="422"/>
      <c r="BV72" s="422"/>
      <c r="BW72" s="422"/>
      <c r="BX72" s="422"/>
      <c r="BY72" s="422"/>
      <c r="BZ72" s="422"/>
      <c r="CA72" s="422"/>
      <c r="CB72" s="422"/>
      <c r="CC72" s="422"/>
      <c r="CD72" s="422"/>
      <c r="CE72" s="422"/>
      <c r="CF72" s="422"/>
      <c r="CG72" s="422"/>
      <c r="CH72" s="422"/>
      <c r="CI72" s="422"/>
      <c r="CJ72" s="422"/>
      <c r="CK72" s="422"/>
      <c r="CL72" s="422"/>
      <c r="CM72" s="422"/>
      <c r="CN72" s="422"/>
      <c r="CO72" s="422"/>
      <c r="CP72" s="422"/>
      <c r="CQ72" s="422"/>
      <c r="CR72" s="422"/>
      <c r="CS72" s="422"/>
      <c r="CT72" s="422"/>
      <c r="CU72" s="422"/>
      <c r="CV72" s="422"/>
      <c r="CW72" s="422"/>
      <c r="CX72" s="422"/>
      <c r="CY72" s="422"/>
      <c r="CZ72" s="422"/>
      <c r="DA72" s="422"/>
      <c r="DB72" s="422"/>
      <c r="DC72" s="422"/>
      <c r="DD72" s="422"/>
      <c r="DE72" s="422"/>
      <c r="DF72" s="422"/>
      <c r="DG72" s="422"/>
      <c r="DH72" s="422"/>
      <c r="DI72" s="422"/>
      <c r="DJ72" s="422"/>
      <c r="DK72" s="422"/>
      <c r="DL72" s="422"/>
      <c r="DM72" s="422"/>
      <c r="DN72" s="422"/>
      <c r="DO72" s="422"/>
      <c r="DP72" s="422"/>
      <c r="DQ72" s="422"/>
      <c r="DR72" s="422"/>
      <c r="DS72" s="422"/>
      <c r="DT72" s="422"/>
      <c r="DU72" s="422"/>
      <c r="DV72" s="422"/>
      <c r="DW72" s="422"/>
      <c r="DX72" s="422"/>
      <c r="DY72" s="422"/>
      <c r="DZ72" s="422"/>
      <c r="EA72" s="422"/>
      <c r="EB72" s="422"/>
      <c r="EC72" s="422"/>
      <c r="ED72" s="422"/>
      <c r="EE72" s="422"/>
      <c r="EF72" s="422"/>
      <c r="EG72" s="422"/>
      <c r="EH72" s="422"/>
      <c r="EI72" s="422"/>
      <c r="EJ72" s="422"/>
      <c r="EK72" s="422"/>
      <c r="EL72" s="422"/>
      <c r="EM72" s="422"/>
      <c r="EN72" s="422"/>
      <c r="EO72" s="422"/>
      <c r="EP72" s="422"/>
      <c r="EQ72" s="422"/>
      <c r="ER72" s="422"/>
      <c r="ES72" s="422"/>
      <c r="ET72" s="422"/>
      <c r="EU72" s="422"/>
      <c r="EV72" s="422"/>
      <c r="EW72" s="422"/>
      <c r="EX72" s="422"/>
      <c r="EY72" s="422"/>
      <c r="EZ72" s="422"/>
      <c r="FA72" s="422"/>
      <c r="FB72" s="422"/>
      <c r="FC72" s="422"/>
      <c r="FD72" s="422"/>
      <c r="FE72" s="422"/>
      <c r="FF72" s="422"/>
      <c r="FG72" s="422"/>
      <c r="FH72" s="422"/>
      <c r="FI72" s="422"/>
      <c r="FJ72" s="422"/>
      <c r="FK72" s="422"/>
      <c r="FL72" s="422"/>
      <c r="FM72" s="422"/>
      <c r="FN72" s="422"/>
      <c r="FO72" s="422"/>
      <c r="FP72" s="422"/>
      <c r="FQ72" s="422"/>
      <c r="FR72" s="422"/>
      <c r="FS72" s="422"/>
      <c r="FT72" s="422"/>
      <c r="FU72" s="422"/>
      <c r="FV72" s="422"/>
      <c r="FW72" s="422"/>
      <c r="FX72" s="422"/>
      <c r="FY72" s="422"/>
      <c r="FZ72" s="422"/>
      <c r="GA72" s="422"/>
      <c r="GB72" s="422"/>
      <c r="GC72" s="422"/>
      <c r="GD72" s="422"/>
      <c r="GE72" s="422"/>
      <c r="GF72" s="422"/>
      <c r="GG72" s="422"/>
      <c r="GH72" s="422"/>
      <c r="GI72" s="422"/>
      <c r="GJ72" s="422"/>
      <c r="GK72" s="422"/>
      <c r="GL72" s="422"/>
      <c r="GM72" s="422"/>
      <c r="GN72" s="422"/>
      <c r="GO72" s="422"/>
      <c r="GP72" s="422"/>
      <c r="GQ72" s="422"/>
      <c r="GR72" s="422"/>
      <c r="GS72" s="422"/>
      <c r="GT72" s="422"/>
      <c r="GU72" s="422"/>
      <c r="GV72" s="422"/>
      <c r="GW72" s="422"/>
      <c r="GX72" s="422"/>
      <c r="GY72" s="422"/>
      <c r="GZ72" s="422"/>
      <c r="HA72" s="422"/>
      <c r="HB72" s="422"/>
      <c r="HC72" s="422"/>
      <c r="HD72" s="422"/>
      <c r="HE72" s="422"/>
      <c r="HF72" s="422"/>
      <c r="HG72" s="422"/>
      <c r="HH72" s="422"/>
      <c r="HI72" s="422"/>
      <c r="HJ72" s="422"/>
      <c r="HK72" s="422"/>
      <c r="HL72" s="422"/>
      <c r="HM72" s="422"/>
      <c r="HN72" s="422"/>
      <c r="HO72" s="422"/>
      <c r="HP72" s="422"/>
      <c r="HQ72" s="422"/>
      <c r="HR72" s="422"/>
      <c r="HS72" s="422"/>
      <c r="HT72" s="422"/>
      <c r="HU72" s="422"/>
      <c r="HV72" s="422"/>
      <c r="HW72" s="422"/>
      <c r="HX72" s="422"/>
      <c r="HY72" s="422"/>
      <c r="HZ72" s="422"/>
      <c r="IA72" s="422"/>
      <c r="IB72" s="422"/>
      <c r="IC72" s="422"/>
      <c r="ID72" s="422"/>
      <c r="IE72" s="422"/>
      <c r="IF72" s="422"/>
      <c r="IG72" s="422"/>
      <c r="IH72" s="422"/>
      <c r="II72" s="422"/>
      <c r="IJ72" s="422"/>
      <c r="IK72" s="422"/>
      <c r="IL72" s="422"/>
      <c r="IM72" s="422"/>
      <c r="IN72" s="422"/>
      <c r="IO72" s="422"/>
      <c r="IP72" s="422"/>
      <c r="IQ72" s="422"/>
      <c r="IR72" s="422"/>
      <c r="IS72" s="422"/>
      <c r="IT72" s="422"/>
      <c r="IU72" s="422"/>
      <c r="IV72" s="422"/>
      <c r="IW72" s="422"/>
      <c r="IX72" s="422"/>
      <c r="IY72" s="422"/>
      <c r="IZ72" s="422"/>
      <c r="JA72" s="422"/>
      <c r="JB72" s="422"/>
      <c r="JC72" s="422"/>
      <c r="JD72" s="422"/>
      <c r="JE72" s="422"/>
      <c r="JF72" s="422"/>
      <c r="JG72" s="422"/>
      <c r="JH72" s="422"/>
      <c r="JI72" s="422"/>
      <c r="JJ72" s="422"/>
      <c r="JK72" s="422"/>
      <c r="JL72" s="422"/>
      <c r="JM72" s="422"/>
      <c r="JN72" s="422"/>
      <c r="JO72" s="422"/>
      <c r="JP72" s="422"/>
      <c r="JQ72" s="422"/>
      <c r="JR72" s="422"/>
      <c r="JS72" s="422"/>
      <c r="JT72" s="422"/>
      <c r="JU72" s="422"/>
      <c r="JV72" s="422"/>
      <c r="JW72" s="422"/>
      <c r="JX72" s="422"/>
      <c r="JY72" s="422"/>
      <c r="JZ72" s="422"/>
      <c r="KA72" s="422"/>
      <c r="KB72" s="422"/>
      <c r="KC72" s="422"/>
      <c r="KD72" s="422"/>
      <c r="KE72" s="422"/>
      <c r="KF72" s="422"/>
      <c r="KG72" s="422"/>
      <c r="KH72" s="422"/>
      <c r="KI72" s="422"/>
      <c r="KJ72" s="422"/>
      <c r="KK72" s="422"/>
      <c r="KL72" s="422"/>
      <c r="KM72" s="422"/>
      <c r="KN72" s="422"/>
      <c r="KO72" s="422"/>
      <c r="KP72" s="422"/>
      <c r="KQ72" s="422"/>
      <c r="KR72" s="422"/>
      <c r="KS72" s="422"/>
      <c r="KT72" s="422"/>
      <c r="KU72" s="422"/>
      <c r="KV72" s="422"/>
      <c r="KW72" s="422"/>
      <c r="KX72" s="422"/>
      <c r="KY72" s="422"/>
      <c r="KZ72" s="422"/>
      <c r="LA72" s="422"/>
      <c r="LB72" s="422"/>
      <c r="LC72" s="422"/>
      <c r="LD72" s="422"/>
      <c r="LE72" s="422"/>
      <c r="LF72" s="422"/>
      <c r="LG72" s="422"/>
      <c r="LH72" s="422"/>
      <c r="LI72" s="422"/>
      <c r="LJ72" s="422"/>
      <c r="LK72" s="422"/>
      <c r="LL72" s="422"/>
      <c r="LM72" s="422"/>
      <c r="LN72" s="422"/>
      <c r="LO72" s="422"/>
      <c r="LP72" s="422"/>
      <c r="LQ72" s="422"/>
      <c r="LR72" s="422"/>
      <c r="LS72" s="422"/>
      <c r="LT72" s="422"/>
      <c r="LU72" s="422"/>
      <c r="LV72" s="422"/>
      <c r="LW72" s="422"/>
      <c r="LX72" s="422"/>
      <c r="LY72" s="422"/>
      <c r="LZ72" s="422"/>
      <c r="MA72" s="422"/>
      <c r="MB72" s="422"/>
      <c r="MC72" s="422"/>
      <c r="MD72" s="422"/>
      <c r="ME72" s="422"/>
      <c r="MF72" s="422"/>
      <c r="MG72" s="422"/>
      <c r="MH72" s="422"/>
      <c r="MI72" s="422"/>
      <c r="MJ72" s="422"/>
      <c r="MK72" s="422"/>
      <c r="ML72" s="422"/>
      <c r="MM72" s="422"/>
      <c r="MN72" s="422"/>
      <c r="MO72" s="422"/>
      <c r="MP72" s="422"/>
      <c r="MQ72" s="422"/>
      <c r="MR72" s="422"/>
      <c r="MS72" s="422"/>
      <c r="MT72" s="422"/>
      <c r="MU72" s="422"/>
      <c r="MV72" s="422"/>
      <c r="MW72" s="422"/>
      <c r="MX72" s="422"/>
      <c r="MY72" s="422"/>
      <c r="MZ72" s="422"/>
      <c r="NA72" s="422"/>
      <c r="NB72" s="422"/>
      <c r="NC72" s="422"/>
      <c r="ND72" s="422"/>
      <c r="NE72" s="422"/>
      <c r="NF72" s="422"/>
      <c r="NG72" s="422"/>
      <c r="NH72" s="422"/>
      <c r="NI72" s="422"/>
      <c r="NJ72" s="422"/>
      <c r="NK72" s="422"/>
      <c r="NL72" s="422"/>
      <c r="NM72" s="422"/>
      <c r="NN72" s="422"/>
      <c r="NO72" s="422"/>
      <c r="NP72" s="422"/>
      <c r="NQ72" s="422"/>
      <c r="NR72" s="422"/>
      <c r="NS72" s="422"/>
      <c r="NT72" s="422"/>
      <c r="NU72" s="422"/>
      <c r="NV72" s="422"/>
      <c r="NW72" s="422"/>
      <c r="NX72" s="422"/>
      <c r="NY72" s="422"/>
      <c r="NZ72" s="422"/>
      <c r="OA72" s="422"/>
      <c r="OB72" s="422"/>
      <c r="OC72" s="422"/>
      <c r="OD72" s="422"/>
      <c r="OE72" s="422"/>
      <c r="OF72" s="422"/>
      <c r="OG72" s="422"/>
      <c r="OH72" s="422"/>
      <c r="OI72" s="422"/>
      <c r="OJ72" s="422"/>
      <c r="OK72" s="422"/>
      <c r="OL72" s="422"/>
      <c r="OM72" s="422"/>
      <c r="ON72" s="422"/>
      <c r="OO72" s="422"/>
      <c r="OP72" s="422"/>
      <c r="OQ72" s="422"/>
      <c r="OR72" s="422"/>
      <c r="OS72" s="422"/>
      <c r="OT72" s="422"/>
      <c r="OU72" s="422"/>
      <c r="OV72" s="422"/>
      <c r="OW72" s="422"/>
      <c r="OX72" s="422"/>
      <c r="OY72" s="422"/>
      <c r="OZ72" s="422"/>
      <c r="PA72" s="422"/>
      <c r="PB72" s="422"/>
      <c r="PC72" s="422"/>
      <c r="PD72" s="422"/>
      <c r="PE72" s="422"/>
      <c r="PF72" s="422"/>
      <c r="PG72" s="422"/>
      <c r="PH72" s="422"/>
      <c r="PI72" s="422"/>
      <c r="PJ72" s="422"/>
      <c r="PK72" s="422"/>
      <c r="PL72" s="422"/>
    </row>
    <row r="73" spans="1:428" ht="34.5" customHeight="1" x14ac:dyDescent="0.25">
      <c r="A73" s="2040"/>
      <c r="B73" s="2040"/>
      <c r="C73" s="2040"/>
      <c r="D73" s="426"/>
      <c r="E73" s="426"/>
      <c r="F73" s="426"/>
      <c r="G73" s="426"/>
      <c r="H73" s="426"/>
      <c r="I73" s="426"/>
      <c r="J73" s="426"/>
      <c r="K73" s="426"/>
      <c r="L73" s="426"/>
      <c r="M73" s="426"/>
      <c r="N73" s="426"/>
      <c r="O73" s="426"/>
      <c r="P73" s="2040"/>
      <c r="Q73" s="2040"/>
      <c r="R73" s="2040"/>
      <c r="S73" s="422"/>
      <c r="T73" s="422"/>
      <c r="U73" s="422"/>
      <c r="AG73" s="422"/>
      <c r="AH73" s="422"/>
      <c r="AI73" s="422"/>
      <c r="AJ73" s="422"/>
      <c r="AK73" s="422"/>
      <c r="AL73" s="422"/>
      <c r="AM73" s="422"/>
      <c r="AN73" s="422"/>
      <c r="AO73" s="422"/>
      <c r="AP73" s="422"/>
      <c r="AQ73" s="422"/>
      <c r="AR73" s="422"/>
      <c r="AS73" s="422"/>
      <c r="AT73" s="422"/>
      <c r="AU73" s="422"/>
      <c r="AV73" s="422"/>
      <c r="AW73" s="422"/>
      <c r="AX73" s="422"/>
      <c r="AY73" s="422"/>
      <c r="AZ73" s="422"/>
      <c r="BA73" s="422"/>
      <c r="BB73" s="422"/>
      <c r="BC73" s="422"/>
      <c r="BD73" s="422"/>
      <c r="BE73" s="422"/>
      <c r="BF73" s="422"/>
      <c r="BG73" s="422"/>
      <c r="BH73" s="422"/>
      <c r="BI73" s="422"/>
      <c r="BJ73" s="422"/>
      <c r="BK73" s="422"/>
      <c r="BL73" s="422"/>
      <c r="BM73" s="422"/>
      <c r="BN73" s="422"/>
      <c r="BO73" s="422"/>
      <c r="BP73" s="422"/>
      <c r="BQ73" s="422"/>
      <c r="BR73" s="422"/>
      <c r="BS73" s="422"/>
      <c r="BT73" s="422"/>
      <c r="BU73" s="422"/>
      <c r="BV73" s="422"/>
      <c r="BW73" s="422"/>
      <c r="BX73" s="422"/>
      <c r="BY73" s="422"/>
      <c r="BZ73" s="422"/>
      <c r="CA73" s="422"/>
      <c r="CB73" s="422"/>
      <c r="CC73" s="422"/>
      <c r="CD73" s="422"/>
      <c r="CE73" s="422"/>
      <c r="CF73" s="422"/>
      <c r="CG73" s="422"/>
      <c r="CH73" s="422"/>
      <c r="CI73" s="422"/>
      <c r="CJ73" s="422"/>
      <c r="CK73" s="422"/>
      <c r="CL73" s="422"/>
      <c r="CM73" s="422"/>
      <c r="CN73" s="422"/>
      <c r="CO73" s="422"/>
      <c r="CP73" s="422"/>
      <c r="CQ73" s="422"/>
      <c r="CR73" s="422"/>
      <c r="CS73" s="422"/>
      <c r="CT73" s="422"/>
      <c r="CU73" s="422"/>
      <c r="CV73" s="422"/>
      <c r="CW73" s="422"/>
      <c r="CX73" s="422"/>
      <c r="CY73" s="422"/>
      <c r="CZ73" s="422"/>
      <c r="DA73" s="422"/>
      <c r="DB73" s="422"/>
      <c r="DC73" s="422"/>
      <c r="DD73" s="422"/>
      <c r="DE73" s="422"/>
      <c r="DF73" s="422"/>
      <c r="DG73" s="422"/>
      <c r="DH73" s="422"/>
      <c r="DI73" s="422"/>
      <c r="DJ73" s="422"/>
      <c r="DK73" s="422"/>
      <c r="DL73" s="422"/>
      <c r="DM73" s="422"/>
      <c r="DN73" s="422"/>
      <c r="DO73" s="422"/>
      <c r="DP73" s="422"/>
      <c r="DQ73" s="422"/>
      <c r="DR73" s="422"/>
      <c r="DS73" s="422"/>
      <c r="DT73" s="422"/>
      <c r="DU73" s="422"/>
      <c r="DV73" s="422"/>
      <c r="DW73" s="422"/>
      <c r="DX73" s="422"/>
      <c r="DY73" s="422"/>
      <c r="DZ73" s="422"/>
      <c r="EA73" s="422"/>
      <c r="EB73" s="422"/>
      <c r="EC73" s="422"/>
      <c r="ED73" s="422"/>
      <c r="EE73" s="422"/>
      <c r="EF73" s="422"/>
      <c r="EG73" s="422"/>
      <c r="EH73" s="422"/>
      <c r="EI73" s="422"/>
      <c r="EJ73" s="422"/>
      <c r="EK73" s="422"/>
      <c r="EL73" s="422"/>
      <c r="EM73" s="422"/>
      <c r="EN73" s="422"/>
      <c r="EO73" s="422"/>
      <c r="EP73" s="422"/>
      <c r="EQ73" s="422"/>
      <c r="ER73" s="422"/>
      <c r="ES73" s="422"/>
      <c r="ET73" s="422"/>
      <c r="EU73" s="422"/>
      <c r="EV73" s="422"/>
      <c r="EW73" s="422"/>
      <c r="EX73" s="422"/>
      <c r="EY73" s="422"/>
      <c r="EZ73" s="422"/>
      <c r="FA73" s="422"/>
      <c r="FB73" s="422"/>
      <c r="FC73" s="422"/>
      <c r="FD73" s="422"/>
      <c r="FE73" s="422"/>
      <c r="FF73" s="422"/>
      <c r="FG73" s="422"/>
      <c r="FH73" s="422"/>
      <c r="FI73" s="422"/>
      <c r="FJ73" s="422"/>
      <c r="FK73" s="422"/>
      <c r="FL73" s="422"/>
      <c r="FM73" s="422"/>
      <c r="FN73" s="422"/>
      <c r="FO73" s="422"/>
      <c r="FP73" s="422"/>
      <c r="FQ73" s="422"/>
      <c r="FR73" s="422"/>
      <c r="FS73" s="422"/>
      <c r="FT73" s="422"/>
      <c r="FU73" s="422"/>
      <c r="FV73" s="422"/>
      <c r="FW73" s="422"/>
      <c r="FX73" s="422"/>
      <c r="FY73" s="422"/>
      <c r="FZ73" s="422"/>
      <c r="GA73" s="422"/>
      <c r="GB73" s="422"/>
      <c r="GC73" s="422"/>
      <c r="GD73" s="422"/>
      <c r="GE73" s="422"/>
      <c r="GF73" s="422"/>
      <c r="GG73" s="422"/>
      <c r="GH73" s="422"/>
      <c r="GI73" s="422"/>
      <c r="GJ73" s="422"/>
      <c r="GK73" s="422"/>
      <c r="GL73" s="422"/>
      <c r="GM73" s="422"/>
      <c r="GN73" s="422"/>
      <c r="GO73" s="422"/>
      <c r="GP73" s="422"/>
      <c r="GQ73" s="422"/>
      <c r="GR73" s="422"/>
      <c r="GS73" s="422"/>
      <c r="GT73" s="422"/>
      <c r="GU73" s="422"/>
      <c r="GV73" s="422"/>
      <c r="GW73" s="422"/>
      <c r="GX73" s="422"/>
      <c r="GY73" s="422"/>
      <c r="GZ73" s="422"/>
      <c r="HA73" s="422"/>
      <c r="HB73" s="422"/>
      <c r="HC73" s="422"/>
      <c r="HD73" s="422"/>
      <c r="HE73" s="422"/>
      <c r="HF73" s="422"/>
      <c r="HG73" s="422"/>
      <c r="HH73" s="422"/>
      <c r="HI73" s="422"/>
      <c r="HJ73" s="422"/>
      <c r="HK73" s="422"/>
      <c r="HL73" s="422"/>
      <c r="HM73" s="422"/>
      <c r="HN73" s="422"/>
      <c r="HO73" s="422"/>
      <c r="HP73" s="422"/>
      <c r="HQ73" s="422"/>
      <c r="HR73" s="422"/>
      <c r="HS73" s="422"/>
      <c r="HT73" s="422"/>
      <c r="HU73" s="422"/>
      <c r="HV73" s="422"/>
      <c r="HW73" s="422"/>
      <c r="HX73" s="422"/>
      <c r="HY73" s="422"/>
      <c r="HZ73" s="422"/>
      <c r="IA73" s="422"/>
      <c r="IB73" s="422"/>
      <c r="IC73" s="422"/>
      <c r="ID73" s="422"/>
      <c r="IE73" s="422"/>
      <c r="IF73" s="422"/>
      <c r="IG73" s="422"/>
      <c r="IH73" s="422"/>
      <c r="II73" s="422"/>
      <c r="IJ73" s="422"/>
      <c r="IK73" s="422"/>
      <c r="IL73" s="422"/>
      <c r="IM73" s="422"/>
      <c r="IN73" s="422"/>
      <c r="IO73" s="422"/>
      <c r="IP73" s="422"/>
      <c r="IQ73" s="422"/>
      <c r="IR73" s="422"/>
      <c r="IS73" s="422"/>
      <c r="IT73" s="422"/>
      <c r="IU73" s="422"/>
      <c r="IV73" s="422"/>
      <c r="IW73" s="422"/>
      <c r="IX73" s="422"/>
      <c r="IY73" s="422"/>
      <c r="IZ73" s="422"/>
      <c r="JA73" s="422"/>
      <c r="JB73" s="422"/>
      <c r="JC73" s="422"/>
      <c r="JD73" s="422"/>
      <c r="JE73" s="422"/>
      <c r="JF73" s="422"/>
      <c r="JG73" s="422"/>
      <c r="JH73" s="422"/>
      <c r="JI73" s="422"/>
      <c r="JJ73" s="422"/>
      <c r="JK73" s="422"/>
      <c r="JL73" s="422"/>
      <c r="JM73" s="422"/>
      <c r="JN73" s="422"/>
      <c r="JO73" s="422"/>
      <c r="JP73" s="422"/>
      <c r="JQ73" s="422"/>
      <c r="JR73" s="422"/>
      <c r="JS73" s="422"/>
      <c r="JT73" s="422"/>
      <c r="JU73" s="422"/>
      <c r="JV73" s="422"/>
      <c r="JW73" s="422"/>
      <c r="JX73" s="422"/>
      <c r="JY73" s="422"/>
      <c r="JZ73" s="422"/>
      <c r="KA73" s="422"/>
      <c r="KB73" s="422"/>
      <c r="KC73" s="422"/>
      <c r="KD73" s="422"/>
      <c r="KE73" s="422"/>
      <c r="KF73" s="422"/>
      <c r="KG73" s="422"/>
      <c r="KH73" s="422"/>
      <c r="KI73" s="422"/>
      <c r="KJ73" s="422"/>
      <c r="KK73" s="422"/>
      <c r="KL73" s="422"/>
      <c r="KM73" s="422"/>
      <c r="KN73" s="422"/>
      <c r="KO73" s="422"/>
      <c r="KP73" s="422"/>
      <c r="KQ73" s="422"/>
      <c r="KR73" s="422"/>
      <c r="KS73" s="422"/>
      <c r="KT73" s="422"/>
      <c r="KU73" s="422"/>
      <c r="KV73" s="422"/>
      <c r="KW73" s="422"/>
      <c r="KX73" s="422"/>
      <c r="KY73" s="422"/>
      <c r="KZ73" s="422"/>
      <c r="LA73" s="422"/>
      <c r="LB73" s="422"/>
      <c r="LC73" s="422"/>
      <c r="LD73" s="422"/>
      <c r="LE73" s="422"/>
      <c r="LF73" s="422"/>
      <c r="LG73" s="422"/>
      <c r="LH73" s="422"/>
      <c r="LI73" s="422"/>
      <c r="LJ73" s="422"/>
      <c r="LK73" s="422"/>
      <c r="LL73" s="422"/>
      <c r="LM73" s="422"/>
      <c r="LN73" s="422"/>
      <c r="LO73" s="422"/>
      <c r="LP73" s="422"/>
      <c r="LQ73" s="422"/>
      <c r="LR73" s="422"/>
      <c r="LS73" s="422"/>
      <c r="LT73" s="422"/>
      <c r="LU73" s="422"/>
      <c r="LV73" s="422"/>
      <c r="LW73" s="422"/>
      <c r="LX73" s="422"/>
      <c r="LY73" s="422"/>
      <c r="LZ73" s="422"/>
      <c r="MA73" s="422"/>
      <c r="MB73" s="422"/>
      <c r="MC73" s="422"/>
      <c r="MD73" s="422"/>
      <c r="ME73" s="422"/>
      <c r="MF73" s="422"/>
      <c r="MG73" s="422"/>
      <c r="MH73" s="422"/>
      <c r="MI73" s="422"/>
      <c r="MJ73" s="422"/>
      <c r="MK73" s="422"/>
      <c r="ML73" s="422"/>
      <c r="MM73" s="422"/>
      <c r="MN73" s="422"/>
      <c r="MO73" s="422"/>
      <c r="MP73" s="422"/>
      <c r="MQ73" s="422"/>
      <c r="MR73" s="422"/>
      <c r="MS73" s="422"/>
      <c r="MT73" s="422"/>
      <c r="MU73" s="422"/>
      <c r="MV73" s="422"/>
      <c r="MW73" s="422"/>
      <c r="MX73" s="422"/>
      <c r="MY73" s="422"/>
      <c r="MZ73" s="422"/>
      <c r="NA73" s="422"/>
      <c r="NB73" s="422"/>
      <c r="NC73" s="422"/>
      <c r="ND73" s="422"/>
      <c r="NE73" s="422"/>
      <c r="NF73" s="422"/>
      <c r="NG73" s="422"/>
      <c r="NH73" s="422"/>
      <c r="NI73" s="422"/>
      <c r="NJ73" s="422"/>
      <c r="NK73" s="422"/>
      <c r="NL73" s="422"/>
      <c r="NM73" s="422"/>
      <c r="NN73" s="422"/>
      <c r="NO73" s="422"/>
      <c r="NP73" s="422"/>
      <c r="NQ73" s="422"/>
      <c r="NR73" s="422"/>
      <c r="NS73" s="422"/>
      <c r="NT73" s="422"/>
      <c r="NU73" s="422"/>
      <c r="NV73" s="422"/>
      <c r="NW73" s="422"/>
      <c r="NX73" s="422"/>
      <c r="NY73" s="422"/>
      <c r="NZ73" s="422"/>
      <c r="OA73" s="422"/>
      <c r="OB73" s="422"/>
      <c r="OC73" s="422"/>
      <c r="OD73" s="422"/>
      <c r="OE73" s="422"/>
      <c r="OF73" s="422"/>
      <c r="OG73" s="422"/>
      <c r="OH73" s="422"/>
      <c r="OI73" s="422"/>
      <c r="OJ73" s="422"/>
      <c r="OK73" s="422"/>
      <c r="OL73" s="422"/>
      <c r="OM73" s="422"/>
      <c r="ON73" s="422"/>
      <c r="OO73" s="422"/>
      <c r="OP73" s="422"/>
      <c r="OQ73" s="422"/>
      <c r="OR73" s="422"/>
      <c r="OS73" s="422"/>
      <c r="OT73" s="422"/>
      <c r="OU73" s="422"/>
      <c r="OV73" s="422"/>
      <c r="OW73" s="422"/>
      <c r="OX73" s="422"/>
      <c r="OY73" s="422"/>
      <c r="OZ73" s="422"/>
      <c r="PA73" s="422"/>
      <c r="PB73" s="422"/>
      <c r="PC73" s="422"/>
      <c r="PD73" s="422"/>
      <c r="PE73" s="422"/>
      <c r="PF73" s="422"/>
      <c r="PG73" s="422"/>
      <c r="PH73" s="422"/>
      <c r="PI73" s="422"/>
      <c r="PJ73" s="422"/>
      <c r="PK73" s="422"/>
      <c r="PL73" s="422"/>
    </row>
    <row r="74" spans="1:428" ht="34.5" customHeight="1" x14ac:dyDescent="0.25">
      <c r="A74" s="2040"/>
      <c r="B74" s="2040"/>
      <c r="C74" s="2040"/>
      <c r="D74" s="426"/>
      <c r="E74" s="426"/>
      <c r="F74" s="426"/>
      <c r="G74" s="426"/>
      <c r="H74" s="426"/>
      <c r="I74" s="426"/>
      <c r="J74" s="426"/>
      <c r="K74" s="426"/>
      <c r="L74" s="426"/>
      <c r="M74" s="426"/>
      <c r="N74" s="426"/>
      <c r="O74" s="426"/>
      <c r="P74" s="2040"/>
      <c r="Q74" s="2040"/>
      <c r="R74" s="2040"/>
      <c r="S74" s="422"/>
      <c r="T74" s="422"/>
      <c r="U74" s="422"/>
      <c r="AG74" s="422"/>
      <c r="AH74" s="422"/>
      <c r="AI74" s="422"/>
      <c r="AJ74" s="422"/>
      <c r="AK74" s="422"/>
      <c r="AL74" s="422"/>
      <c r="AM74" s="422"/>
      <c r="AN74" s="422"/>
      <c r="AO74" s="422"/>
      <c r="AP74" s="422"/>
      <c r="AQ74" s="422"/>
      <c r="AR74" s="422"/>
      <c r="AS74" s="422"/>
      <c r="AT74" s="422"/>
      <c r="AU74" s="422"/>
      <c r="AV74" s="422"/>
      <c r="AW74" s="422"/>
      <c r="AX74" s="422"/>
      <c r="AY74" s="422"/>
      <c r="AZ74" s="422"/>
      <c r="BA74" s="422"/>
      <c r="BB74" s="422"/>
      <c r="BC74" s="422"/>
      <c r="BD74" s="422"/>
      <c r="BE74" s="422"/>
      <c r="BF74" s="422"/>
      <c r="BG74" s="422"/>
      <c r="BH74" s="422"/>
      <c r="BI74" s="422"/>
      <c r="BJ74" s="422"/>
      <c r="BK74" s="422"/>
      <c r="BL74" s="422"/>
      <c r="BM74" s="422"/>
      <c r="BN74" s="422"/>
      <c r="BO74" s="422"/>
      <c r="BP74" s="422"/>
      <c r="BQ74" s="422"/>
      <c r="BR74" s="422"/>
      <c r="BS74" s="422"/>
      <c r="BT74" s="422"/>
      <c r="BU74" s="422"/>
      <c r="BV74" s="422"/>
      <c r="BW74" s="422"/>
      <c r="BX74" s="422"/>
      <c r="BY74" s="422"/>
      <c r="BZ74" s="422"/>
      <c r="CA74" s="422"/>
      <c r="CB74" s="422"/>
      <c r="CC74" s="422"/>
      <c r="CD74" s="422"/>
      <c r="CE74" s="422"/>
      <c r="CF74" s="422"/>
      <c r="CG74" s="422"/>
      <c r="CH74" s="422"/>
      <c r="CI74" s="422"/>
      <c r="CJ74" s="422"/>
      <c r="CK74" s="422"/>
      <c r="CL74" s="422"/>
      <c r="CM74" s="422"/>
      <c r="CN74" s="422"/>
      <c r="CO74" s="422"/>
      <c r="CP74" s="422"/>
      <c r="CQ74" s="422"/>
      <c r="CR74" s="422"/>
      <c r="CS74" s="422"/>
      <c r="CT74" s="422"/>
      <c r="CU74" s="422"/>
      <c r="CV74" s="422"/>
      <c r="CW74" s="422"/>
      <c r="CX74" s="422"/>
      <c r="CY74" s="422"/>
      <c r="CZ74" s="422"/>
      <c r="DA74" s="422"/>
      <c r="DB74" s="422"/>
      <c r="DC74" s="422"/>
      <c r="DD74" s="422"/>
      <c r="DE74" s="422"/>
      <c r="DF74" s="422"/>
      <c r="DG74" s="422"/>
      <c r="DH74" s="422"/>
      <c r="DI74" s="422"/>
      <c r="DJ74" s="422"/>
      <c r="DK74" s="422"/>
      <c r="DL74" s="422"/>
      <c r="DM74" s="422"/>
      <c r="DN74" s="422"/>
      <c r="DO74" s="422"/>
      <c r="DP74" s="422"/>
      <c r="DQ74" s="422"/>
      <c r="DR74" s="422"/>
      <c r="DS74" s="422"/>
      <c r="DT74" s="422"/>
      <c r="DU74" s="422"/>
      <c r="DV74" s="422"/>
      <c r="DW74" s="422"/>
      <c r="DX74" s="422"/>
      <c r="DY74" s="422"/>
      <c r="DZ74" s="422"/>
      <c r="EA74" s="422"/>
      <c r="EB74" s="422"/>
      <c r="EC74" s="422"/>
      <c r="ED74" s="422"/>
      <c r="EE74" s="422"/>
      <c r="EF74" s="422"/>
      <c r="EG74" s="422"/>
      <c r="EH74" s="422"/>
      <c r="EI74" s="422"/>
      <c r="EJ74" s="422"/>
      <c r="EK74" s="422"/>
      <c r="EL74" s="422"/>
      <c r="EM74" s="422"/>
      <c r="EN74" s="422"/>
      <c r="EO74" s="422"/>
      <c r="EP74" s="422"/>
      <c r="EQ74" s="422"/>
      <c r="ER74" s="422"/>
      <c r="ES74" s="422"/>
      <c r="ET74" s="422"/>
      <c r="EU74" s="422"/>
      <c r="EV74" s="422"/>
      <c r="EW74" s="422"/>
      <c r="EX74" s="422"/>
      <c r="EY74" s="422"/>
      <c r="EZ74" s="422"/>
      <c r="FA74" s="422"/>
      <c r="FB74" s="422"/>
      <c r="FC74" s="422"/>
      <c r="FD74" s="422"/>
      <c r="FE74" s="422"/>
      <c r="FF74" s="422"/>
      <c r="FG74" s="422"/>
      <c r="FH74" s="422"/>
      <c r="FI74" s="422"/>
      <c r="FJ74" s="422"/>
      <c r="FK74" s="422"/>
      <c r="FL74" s="422"/>
      <c r="FM74" s="422"/>
      <c r="FN74" s="422"/>
      <c r="FO74" s="422"/>
      <c r="FP74" s="422"/>
      <c r="FQ74" s="422"/>
      <c r="FR74" s="422"/>
      <c r="FS74" s="422"/>
      <c r="FT74" s="422"/>
      <c r="FU74" s="422"/>
      <c r="FV74" s="422"/>
      <c r="FW74" s="422"/>
      <c r="FX74" s="422"/>
      <c r="FY74" s="422"/>
      <c r="FZ74" s="422"/>
      <c r="GA74" s="422"/>
      <c r="GB74" s="422"/>
      <c r="GC74" s="422"/>
      <c r="GD74" s="422"/>
      <c r="GE74" s="422"/>
      <c r="GF74" s="422"/>
      <c r="GG74" s="422"/>
      <c r="GH74" s="422"/>
      <c r="GI74" s="422"/>
      <c r="GJ74" s="422"/>
      <c r="GK74" s="422"/>
      <c r="GL74" s="422"/>
      <c r="GM74" s="422"/>
      <c r="GN74" s="422"/>
      <c r="GO74" s="422"/>
      <c r="GP74" s="422"/>
      <c r="GQ74" s="422"/>
      <c r="GR74" s="422"/>
      <c r="GS74" s="422"/>
      <c r="GT74" s="422"/>
      <c r="GU74" s="422"/>
      <c r="GV74" s="422"/>
      <c r="GW74" s="422"/>
      <c r="GX74" s="422"/>
      <c r="GY74" s="422"/>
      <c r="GZ74" s="422"/>
      <c r="HA74" s="422"/>
      <c r="HB74" s="422"/>
      <c r="HC74" s="422"/>
      <c r="HD74" s="422"/>
      <c r="HE74" s="422"/>
      <c r="HF74" s="422"/>
      <c r="HG74" s="422"/>
      <c r="HH74" s="422"/>
      <c r="HI74" s="422"/>
      <c r="HJ74" s="422"/>
      <c r="HK74" s="422"/>
      <c r="HL74" s="422"/>
      <c r="HM74" s="422"/>
      <c r="HN74" s="422"/>
      <c r="HO74" s="422"/>
      <c r="HP74" s="422"/>
      <c r="HQ74" s="422"/>
      <c r="HR74" s="422"/>
      <c r="HS74" s="422"/>
      <c r="HT74" s="422"/>
      <c r="HU74" s="422"/>
      <c r="HV74" s="422"/>
      <c r="HW74" s="422"/>
      <c r="HX74" s="422"/>
      <c r="HY74" s="422"/>
      <c r="HZ74" s="422"/>
      <c r="IA74" s="422"/>
      <c r="IB74" s="422"/>
      <c r="IC74" s="422"/>
      <c r="ID74" s="422"/>
      <c r="IE74" s="422"/>
      <c r="IF74" s="422"/>
      <c r="IG74" s="422"/>
      <c r="IH74" s="422"/>
      <c r="II74" s="422"/>
      <c r="IJ74" s="422"/>
      <c r="IK74" s="422"/>
      <c r="IL74" s="422"/>
      <c r="IM74" s="422"/>
      <c r="IN74" s="422"/>
      <c r="IO74" s="422"/>
      <c r="IP74" s="422"/>
      <c r="IQ74" s="422"/>
      <c r="IR74" s="422"/>
      <c r="IS74" s="422"/>
      <c r="IT74" s="422"/>
      <c r="IU74" s="422"/>
      <c r="IV74" s="422"/>
      <c r="IW74" s="422"/>
      <c r="IX74" s="422"/>
      <c r="IY74" s="422"/>
      <c r="IZ74" s="422"/>
      <c r="JA74" s="422"/>
      <c r="JB74" s="422"/>
      <c r="JC74" s="422"/>
      <c r="JD74" s="422"/>
      <c r="JE74" s="422"/>
      <c r="JF74" s="422"/>
      <c r="JG74" s="422"/>
      <c r="JH74" s="422"/>
      <c r="JI74" s="422"/>
      <c r="JJ74" s="422"/>
      <c r="JK74" s="422"/>
      <c r="JL74" s="422"/>
      <c r="JM74" s="422"/>
      <c r="JN74" s="422"/>
      <c r="JO74" s="422"/>
      <c r="JP74" s="422"/>
      <c r="JQ74" s="422"/>
      <c r="JR74" s="422"/>
      <c r="JS74" s="422"/>
      <c r="JT74" s="422"/>
      <c r="JU74" s="422"/>
      <c r="JV74" s="422"/>
      <c r="JW74" s="422"/>
      <c r="JX74" s="422"/>
      <c r="JY74" s="422"/>
      <c r="JZ74" s="422"/>
      <c r="KA74" s="422"/>
      <c r="KB74" s="422"/>
      <c r="KC74" s="422"/>
      <c r="KD74" s="422"/>
      <c r="KE74" s="422"/>
      <c r="KF74" s="422"/>
      <c r="KG74" s="422"/>
      <c r="KH74" s="422"/>
      <c r="KI74" s="422"/>
      <c r="KJ74" s="422"/>
      <c r="KK74" s="422"/>
      <c r="KL74" s="422"/>
      <c r="KM74" s="422"/>
      <c r="KN74" s="422"/>
      <c r="KO74" s="422"/>
      <c r="KP74" s="422"/>
      <c r="KQ74" s="422"/>
      <c r="KR74" s="422"/>
      <c r="KS74" s="422"/>
      <c r="KT74" s="422"/>
      <c r="KU74" s="422"/>
      <c r="KV74" s="422"/>
      <c r="KW74" s="422"/>
      <c r="KX74" s="422"/>
      <c r="KY74" s="422"/>
      <c r="KZ74" s="422"/>
      <c r="LA74" s="422"/>
      <c r="LB74" s="422"/>
      <c r="LC74" s="422"/>
      <c r="LD74" s="422"/>
      <c r="LE74" s="422"/>
      <c r="LF74" s="422"/>
      <c r="LG74" s="422"/>
      <c r="LH74" s="422"/>
      <c r="LI74" s="422"/>
      <c r="LJ74" s="422"/>
      <c r="LK74" s="422"/>
      <c r="LL74" s="422"/>
      <c r="LM74" s="422"/>
      <c r="LN74" s="422"/>
      <c r="LO74" s="422"/>
      <c r="LP74" s="422"/>
      <c r="LQ74" s="422"/>
      <c r="LR74" s="422"/>
      <c r="LS74" s="422"/>
      <c r="LT74" s="422"/>
      <c r="LU74" s="422"/>
      <c r="LV74" s="422"/>
      <c r="LW74" s="422"/>
      <c r="LX74" s="422"/>
      <c r="LY74" s="422"/>
      <c r="LZ74" s="422"/>
      <c r="MA74" s="422"/>
      <c r="MB74" s="422"/>
      <c r="MC74" s="422"/>
      <c r="MD74" s="422"/>
      <c r="ME74" s="422"/>
      <c r="MF74" s="422"/>
      <c r="MG74" s="422"/>
      <c r="MH74" s="422"/>
      <c r="MI74" s="422"/>
      <c r="MJ74" s="422"/>
      <c r="MK74" s="422"/>
      <c r="ML74" s="422"/>
      <c r="MM74" s="422"/>
      <c r="MN74" s="422"/>
      <c r="MO74" s="422"/>
      <c r="MP74" s="422"/>
      <c r="MQ74" s="422"/>
      <c r="MR74" s="422"/>
      <c r="MS74" s="422"/>
      <c r="MT74" s="422"/>
      <c r="MU74" s="422"/>
      <c r="MV74" s="422"/>
      <c r="MW74" s="422"/>
      <c r="MX74" s="422"/>
      <c r="MY74" s="422"/>
      <c r="MZ74" s="422"/>
      <c r="NA74" s="422"/>
      <c r="NB74" s="422"/>
      <c r="NC74" s="422"/>
      <c r="ND74" s="422"/>
      <c r="NE74" s="422"/>
      <c r="NF74" s="422"/>
      <c r="NG74" s="422"/>
      <c r="NH74" s="422"/>
      <c r="NI74" s="422"/>
      <c r="NJ74" s="422"/>
      <c r="NK74" s="422"/>
      <c r="NL74" s="422"/>
      <c r="NM74" s="422"/>
      <c r="NN74" s="422"/>
      <c r="NO74" s="422"/>
      <c r="NP74" s="422"/>
      <c r="NQ74" s="422"/>
      <c r="NR74" s="422"/>
      <c r="NS74" s="422"/>
      <c r="NT74" s="422"/>
      <c r="NU74" s="422"/>
      <c r="NV74" s="422"/>
      <c r="NW74" s="422"/>
      <c r="NX74" s="422"/>
      <c r="NY74" s="422"/>
      <c r="NZ74" s="422"/>
      <c r="OA74" s="422"/>
      <c r="OB74" s="422"/>
      <c r="OC74" s="422"/>
      <c r="OD74" s="422"/>
      <c r="OE74" s="422"/>
      <c r="OF74" s="422"/>
      <c r="OG74" s="422"/>
      <c r="OH74" s="422"/>
      <c r="OI74" s="422"/>
      <c r="OJ74" s="422"/>
      <c r="OK74" s="422"/>
      <c r="OL74" s="422"/>
      <c r="OM74" s="422"/>
      <c r="ON74" s="422"/>
      <c r="OO74" s="422"/>
      <c r="OP74" s="422"/>
      <c r="OQ74" s="422"/>
      <c r="OR74" s="422"/>
      <c r="OS74" s="422"/>
      <c r="OT74" s="422"/>
      <c r="OU74" s="422"/>
      <c r="OV74" s="422"/>
      <c r="OW74" s="422"/>
      <c r="OX74" s="422"/>
      <c r="OY74" s="422"/>
      <c r="OZ74" s="422"/>
      <c r="PA74" s="422"/>
      <c r="PB74" s="422"/>
      <c r="PC74" s="422"/>
      <c r="PD74" s="422"/>
      <c r="PE74" s="422"/>
      <c r="PF74" s="422"/>
      <c r="PG74" s="422"/>
      <c r="PH74" s="422"/>
      <c r="PI74" s="422"/>
      <c r="PJ74" s="422"/>
      <c r="PK74" s="422"/>
      <c r="PL74" s="422"/>
    </row>
    <row r="75" spans="1:428" ht="34.5" customHeight="1" x14ac:dyDescent="0.25">
      <c r="A75" s="2040"/>
      <c r="B75" s="2040"/>
      <c r="C75" s="2040"/>
      <c r="D75" s="426"/>
      <c r="E75" s="426"/>
      <c r="F75" s="426"/>
      <c r="G75" s="426"/>
      <c r="H75" s="426"/>
      <c r="I75" s="426"/>
      <c r="J75" s="426"/>
      <c r="K75" s="426"/>
      <c r="L75" s="426"/>
      <c r="M75" s="426"/>
      <c r="N75" s="426"/>
      <c r="O75" s="426"/>
      <c r="P75" s="2040"/>
      <c r="Q75" s="2040"/>
      <c r="R75" s="2040"/>
      <c r="S75" s="422"/>
      <c r="T75" s="422"/>
      <c r="U75" s="422"/>
      <c r="AG75" s="422"/>
      <c r="AH75" s="422"/>
      <c r="AI75" s="422"/>
      <c r="AJ75" s="422"/>
      <c r="AK75" s="422"/>
      <c r="AL75" s="422"/>
      <c r="AM75" s="422"/>
      <c r="AN75" s="422"/>
      <c r="AO75" s="422"/>
      <c r="AP75" s="422"/>
      <c r="AQ75" s="422"/>
      <c r="AR75" s="422"/>
      <c r="AS75" s="422"/>
      <c r="AT75" s="422"/>
      <c r="AU75" s="422"/>
      <c r="AV75" s="422"/>
      <c r="AW75" s="422"/>
      <c r="AX75" s="422"/>
      <c r="AY75" s="422"/>
      <c r="AZ75" s="422"/>
      <c r="BA75" s="422"/>
      <c r="BB75" s="422"/>
      <c r="BC75" s="422"/>
      <c r="BD75" s="422"/>
      <c r="BE75" s="422"/>
      <c r="BF75" s="422"/>
      <c r="BG75" s="422"/>
      <c r="BH75" s="422"/>
      <c r="BI75" s="422"/>
      <c r="BJ75" s="422"/>
      <c r="BK75" s="422"/>
      <c r="BL75" s="422"/>
      <c r="BM75" s="422"/>
      <c r="BN75" s="422"/>
      <c r="BO75" s="422"/>
      <c r="BP75" s="422"/>
      <c r="BQ75" s="422"/>
      <c r="BR75" s="422"/>
      <c r="BS75" s="422"/>
      <c r="BT75" s="422"/>
      <c r="BU75" s="422"/>
      <c r="BV75" s="422"/>
      <c r="BW75" s="422"/>
      <c r="BX75" s="422"/>
      <c r="BY75" s="422"/>
      <c r="BZ75" s="422"/>
      <c r="CA75" s="422"/>
      <c r="CB75" s="422"/>
      <c r="CC75" s="422"/>
      <c r="CD75" s="422"/>
      <c r="CE75" s="422"/>
      <c r="CF75" s="422"/>
      <c r="CG75" s="422"/>
      <c r="CH75" s="422"/>
      <c r="CI75" s="422"/>
      <c r="CJ75" s="422"/>
      <c r="CK75" s="422"/>
      <c r="CL75" s="422"/>
      <c r="CM75" s="422"/>
      <c r="CN75" s="422"/>
      <c r="CO75" s="422"/>
      <c r="CP75" s="422"/>
      <c r="CQ75" s="422"/>
      <c r="CR75" s="422"/>
      <c r="CS75" s="422"/>
      <c r="CT75" s="422"/>
      <c r="CU75" s="422"/>
      <c r="CV75" s="422"/>
      <c r="CW75" s="422"/>
      <c r="CX75" s="422"/>
      <c r="CY75" s="422"/>
      <c r="CZ75" s="422"/>
      <c r="DA75" s="422"/>
      <c r="DB75" s="422"/>
      <c r="DC75" s="422"/>
      <c r="DD75" s="422"/>
      <c r="DE75" s="422"/>
      <c r="DF75" s="422"/>
      <c r="DG75" s="422"/>
      <c r="DH75" s="422"/>
      <c r="DI75" s="422"/>
      <c r="DJ75" s="422"/>
      <c r="DK75" s="422"/>
      <c r="DL75" s="422"/>
      <c r="DM75" s="422"/>
      <c r="DN75" s="422"/>
      <c r="DO75" s="422"/>
      <c r="DP75" s="422"/>
      <c r="DQ75" s="422"/>
      <c r="DR75" s="422"/>
      <c r="DS75" s="422"/>
      <c r="DT75" s="422"/>
      <c r="DU75" s="422"/>
      <c r="DV75" s="422"/>
      <c r="DW75" s="422"/>
      <c r="DX75" s="422"/>
      <c r="DY75" s="422"/>
      <c r="DZ75" s="422"/>
      <c r="EA75" s="422"/>
      <c r="EB75" s="422"/>
      <c r="EC75" s="422"/>
      <c r="ED75" s="422"/>
      <c r="EE75" s="422"/>
      <c r="EF75" s="422"/>
      <c r="EG75" s="422"/>
      <c r="EH75" s="422"/>
      <c r="EI75" s="422"/>
      <c r="EJ75" s="422"/>
      <c r="EK75" s="422"/>
      <c r="EL75" s="422"/>
      <c r="EM75" s="422"/>
      <c r="EN75" s="422"/>
      <c r="EO75" s="422"/>
      <c r="EP75" s="422"/>
      <c r="EQ75" s="422"/>
      <c r="ER75" s="422"/>
      <c r="ES75" s="422"/>
      <c r="ET75" s="422"/>
      <c r="EU75" s="422"/>
      <c r="EV75" s="422"/>
      <c r="EW75" s="422"/>
      <c r="EX75" s="422"/>
      <c r="EY75" s="422"/>
      <c r="EZ75" s="422"/>
      <c r="FA75" s="422"/>
      <c r="FB75" s="422"/>
      <c r="FC75" s="422"/>
      <c r="FD75" s="422"/>
      <c r="FE75" s="422"/>
      <c r="FF75" s="422"/>
      <c r="FG75" s="422"/>
      <c r="FH75" s="422"/>
      <c r="FI75" s="422"/>
      <c r="FJ75" s="422"/>
      <c r="FK75" s="422"/>
      <c r="FL75" s="422"/>
      <c r="FM75" s="422"/>
      <c r="FN75" s="422"/>
      <c r="FO75" s="422"/>
      <c r="FP75" s="422"/>
      <c r="FQ75" s="422"/>
      <c r="FR75" s="422"/>
      <c r="FS75" s="422"/>
      <c r="FT75" s="422"/>
      <c r="FU75" s="422"/>
      <c r="FV75" s="422"/>
      <c r="FW75" s="422"/>
      <c r="FX75" s="422"/>
      <c r="FY75" s="422"/>
      <c r="FZ75" s="422"/>
      <c r="GA75" s="422"/>
      <c r="GB75" s="422"/>
      <c r="GC75" s="422"/>
      <c r="GD75" s="422"/>
      <c r="GE75" s="422"/>
      <c r="GF75" s="422"/>
      <c r="GG75" s="422"/>
      <c r="GH75" s="422"/>
      <c r="GI75" s="422"/>
      <c r="GJ75" s="422"/>
      <c r="GK75" s="422"/>
      <c r="GL75" s="422"/>
      <c r="GM75" s="422"/>
      <c r="GN75" s="422"/>
      <c r="GO75" s="422"/>
      <c r="GP75" s="422"/>
      <c r="GQ75" s="422"/>
      <c r="GR75" s="422"/>
      <c r="GS75" s="422"/>
      <c r="GT75" s="422"/>
      <c r="GU75" s="422"/>
      <c r="GV75" s="422"/>
      <c r="GW75" s="422"/>
      <c r="GX75" s="422"/>
      <c r="GY75" s="422"/>
      <c r="GZ75" s="422"/>
      <c r="HA75" s="422"/>
      <c r="HB75" s="422"/>
      <c r="HC75" s="422"/>
      <c r="HD75" s="422"/>
      <c r="HE75" s="422"/>
      <c r="HF75" s="422"/>
      <c r="HG75" s="422"/>
      <c r="HH75" s="422"/>
      <c r="HI75" s="422"/>
      <c r="HJ75" s="422"/>
      <c r="HK75" s="422"/>
      <c r="HL75" s="422"/>
      <c r="HM75" s="422"/>
      <c r="HN75" s="422"/>
      <c r="HO75" s="422"/>
      <c r="HP75" s="422"/>
      <c r="HQ75" s="422"/>
      <c r="HR75" s="422"/>
      <c r="HS75" s="422"/>
      <c r="HT75" s="422"/>
      <c r="HU75" s="422"/>
      <c r="HV75" s="422"/>
      <c r="HW75" s="422"/>
      <c r="HX75" s="422"/>
      <c r="HY75" s="422"/>
      <c r="HZ75" s="422"/>
      <c r="IA75" s="422"/>
      <c r="IB75" s="422"/>
      <c r="IC75" s="422"/>
      <c r="ID75" s="422"/>
      <c r="IE75" s="422"/>
      <c r="IF75" s="422"/>
      <c r="IG75" s="422"/>
      <c r="IH75" s="422"/>
      <c r="II75" s="422"/>
      <c r="IJ75" s="422"/>
      <c r="IK75" s="422"/>
      <c r="IL75" s="422"/>
      <c r="IM75" s="422"/>
      <c r="IN75" s="422"/>
      <c r="IO75" s="422"/>
      <c r="IP75" s="422"/>
      <c r="IQ75" s="422"/>
      <c r="IR75" s="422"/>
      <c r="IS75" s="422"/>
      <c r="IT75" s="422"/>
      <c r="IU75" s="422"/>
      <c r="IV75" s="422"/>
      <c r="IW75" s="422"/>
      <c r="IX75" s="422"/>
      <c r="IY75" s="422"/>
      <c r="IZ75" s="422"/>
      <c r="JA75" s="422"/>
      <c r="JB75" s="422"/>
      <c r="JC75" s="422"/>
      <c r="JD75" s="422"/>
      <c r="JE75" s="422"/>
      <c r="JF75" s="422"/>
      <c r="JG75" s="422"/>
      <c r="JH75" s="422"/>
      <c r="JI75" s="422"/>
      <c r="JJ75" s="422"/>
      <c r="JK75" s="422"/>
      <c r="JL75" s="422"/>
      <c r="JM75" s="422"/>
      <c r="JN75" s="422"/>
      <c r="JO75" s="422"/>
      <c r="JP75" s="422"/>
      <c r="JQ75" s="422"/>
      <c r="JR75" s="422"/>
      <c r="JS75" s="422"/>
      <c r="JT75" s="422"/>
      <c r="JU75" s="422"/>
      <c r="JV75" s="422"/>
      <c r="JW75" s="422"/>
      <c r="JX75" s="422"/>
      <c r="JY75" s="422"/>
      <c r="JZ75" s="422"/>
      <c r="KA75" s="422"/>
      <c r="KB75" s="422"/>
      <c r="KC75" s="422"/>
      <c r="KD75" s="422"/>
      <c r="KE75" s="422"/>
      <c r="KF75" s="422"/>
      <c r="KG75" s="422"/>
      <c r="KH75" s="422"/>
      <c r="KI75" s="422"/>
      <c r="KJ75" s="422"/>
      <c r="KK75" s="422"/>
      <c r="KL75" s="422"/>
      <c r="KM75" s="422"/>
      <c r="KN75" s="422"/>
      <c r="KO75" s="422"/>
      <c r="KP75" s="422"/>
      <c r="KQ75" s="422"/>
      <c r="KR75" s="422"/>
      <c r="KS75" s="422"/>
      <c r="KT75" s="422"/>
      <c r="KU75" s="422"/>
      <c r="KV75" s="422"/>
      <c r="KW75" s="422"/>
      <c r="KX75" s="422"/>
      <c r="KY75" s="422"/>
      <c r="KZ75" s="422"/>
      <c r="LA75" s="422"/>
      <c r="LB75" s="422"/>
      <c r="LC75" s="422"/>
      <c r="LD75" s="422"/>
      <c r="LE75" s="422"/>
      <c r="LF75" s="422"/>
      <c r="LG75" s="422"/>
      <c r="LH75" s="422"/>
      <c r="LI75" s="422"/>
      <c r="LJ75" s="422"/>
      <c r="LK75" s="422"/>
      <c r="LL75" s="422"/>
      <c r="LM75" s="422"/>
      <c r="LN75" s="422"/>
      <c r="LO75" s="422"/>
      <c r="LP75" s="422"/>
      <c r="LQ75" s="422"/>
      <c r="LR75" s="422"/>
      <c r="LS75" s="422"/>
      <c r="LT75" s="422"/>
      <c r="LU75" s="422"/>
      <c r="LV75" s="422"/>
      <c r="LW75" s="422"/>
      <c r="LX75" s="422"/>
      <c r="LY75" s="422"/>
      <c r="LZ75" s="422"/>
      <c r="MA75" s="422"/>
      <c r="MB75" s="422"/>
      <c r="MC75" s="422"/>
      <c r="MD75" s="422"/>
      <c r="ME75" s="422"/>
      <c r="MF75" s="422"/>
      <c r="MG75" s="422"/>
      <c r="MH75" s="422"/>
      <c r="MI75" s="422"/>
      <c r="MJ75" s="422"/>
      <c r="MK75" s="422"/>
      <c r="ML75" s="422"/>
      <c r="MM75" s="422"/>
      <c r="MN75" s="422"/>
      <c r="MO75" s="422"/>
      <c r="MP75" s="422"/>
      <c r="MQ75" s="422"/>
      <c r="MR75" s="422"/>
      <c r="MS75" s="422"/>
      <c r="MT75" s="422"/>
      <c r="MU75" s="422"/>
      <c r="MV75" s="422"/>
      <c r="MW75" s="422"/>
      <c r="MX75" s="422"/>
      <c r="MY75" s="422"/>
      <c r="MZ75" s="422"/>
      <c r="NA75" s="422"/>
      <c r="NB75" s="422"/>
      <c r="NC75" s="422"/>
      <c r="ND75" s="422"/>
      <c r="NE75" s="422"/>
      <c r="NF75" s="422"/>
      <c r="NG75" s="422"/>
      <c r="NH75" s="422"/>
      <c r="NI75" s="422"/>
      <c r="NJ75" s="422"/>
      <c r="NK75" s="422"/>
      <c r="NL75" s="422"/>
      <c r="NM75" s="422"/>
      <c r="NN75" s="422"/>
      <c r="NO75" s="422"/>
      <c r="NP75" s="422"/>
      <c r="NQ75" s="422"/>
      <c r="NR75" s="422"/>
      <c r="NS75" s="422"/>
      <c r="NT75" s="422"/>
      <c r="NU75" s="422"/>
      <c r="NV75" s="422"/>
      <c r="NW75" s="422"/>
      <c r="NX75" s="422"/>
      <c r="NY75" s="422"/>
      <c r="NZ75" s="422"/>
      <c r="OA75" s="422"/>
      <c r="OB75" s="422"/>
      <c r="OC75" s="422"/>
      <c r="OD75" s="422"/>
      <c r="OE75" s="422"/>
      <c r="OF75" s="422"/>
      <c r="OG75" s="422"/>
      <c r="OH75" s="422"/>
      <c r="OI75" s="422"/>
      <c r="OJ75" s="422"/>
      <c r="OK75" s="422"/>
      <c r="OL75" s="422"/>
      <c r="OM75" s="422"/>
      <c r="ON75" s="422"/>
      <c r="OO75" s="422"/>
      <c r="OP75" s="422"/>
      <c r="OQ75" s="422"/>
      <c r="OR75" s="422"/>
      <c r="OS75" s="422"/>
      <c r="OT75" s="422"/>
      <c r="OU75" s="422"/>
      <c r="OV75" s="422"/>
      <c r="OW75" s="422"/>
      <c r="OX75" s="422"/>
      <c r="OY75" s="422"/>
      <c r="OZ75" s="422"/>
      <c r="PA75" s="422"/>
      <c r="PB75" s="422"/>
      <c r="PC75" s="422"/>
      <c r="PD75" s="422"/>
      <c r="PE75" s="422"/>
      <c r="PF75" s="422"/>
      <c r="PG75" s="422"/>
      <c r="PH75" s="422"/>
      <c r="PI75" s="422"/>
      <c r="PJ75" s="422"/>
      <c r="PK75" s="422"/>
      <c r="PL75" s="422"/>
    </row>
    <row r="76" spans="1:428" ht="34.5" customHeight="1" thickBot="1" x14ac:dyDescent="0.3">
      <c r="A76" s="2658" t="s">
        <v>2502</v>
      </c>
      <c r="B76" s="2658"/>
      <c r="C76" s="1483"/>
      <c r="D76" s="1483"/>
      <c r="E76" s="1483"/>
      <c r="F76" s="1483"/>
      <c r="G76" s="1483"/>
      <c r="H76" s="1483"/>
      <c r="I76" s="1483"/>
      <c r="J76" s="1483"/>
      <c r="K76" s="414"/>
      <c r="L76" s="2635"/>
      <c r="M76" s="2635"/>
      <c r="N76" s="2635"/>
      <c r="O76" s="345"/>
      <c r="P76" s="2653" t="s">
        <v>2503</v>
      </c>
      <c r="Q76" s="2653"/>
      <c r="R76" s="2653"/>
      <c r="S76" s="422"/>
      <c r="T76" s="422"/>
      <c r="U76" s="422"/>
      <c r="AG76" s="422"/>
      <c r="AH76" s="422"/>
      <c r="AI76" s="422"/>
      <c r="AJ76" s="422"/>
      <c r="AK76" s="422"/>
      <c r="AL76" s="422"/>
      <c r="AM76" s="422"/>
      <c r="AN76" s="422"/>
      <c r="AO76" s="422"/>
      <c r="AP76" s="422"/>
      <c r="AQ76" s="422"/>
      <c r="AR76" s="422"/>
      <c r="AS76" s="422"/>
      <c r="AT76" s="422"/>
      <c r="AU76" s="422"/>
      <c r="AV76" s="422"/>
      <c r="AW76" s="422"/>
      <c r="AX76" s="422"/>
      <c r="AY76" s="422"/>
      <c r="AZ76" s="422"/>
      <c r="BA76" s="422"/>
      <c r="BB76" s="422"/>
      <c r="BC76" s="422"/>
      <c r="BD76" s="422"/>
      <c r="BE76" s="422"/>
      <c r="BF76" s="422"/>
      <c r="BG76" s="422"/>
      <c r="BH76" s="422"/>
      <c r="BI76" s="422"/>
      <c r="BJ76" s="422"/>
      <c r="BK76" s="422"/>
      <c r="BL76" s="422"/>
      <c r="BM76" s="422"/>
      <c r="BN76" s="422"/>
      <c r="BO76" s="422"/>
      <c r="BP76" s="422"/>
      <c r="BQ76" s="422"/>
      <c r="BR76" s="422"/>
      <c r="BS76" s="422"/>
      <c r="BT76" s="422"/>
      <c r="BU76" s="422"/>
      <c r="BV76" s="422"/>
      <c r="BW76" s="422"/>
      <c r="BX76" s="422"/>
      <c r="BY76" s="422"/>
      <c r="BZ76" s="422"/>
      <c r="CA76" s="422"/>
      <c r="CB76" s="422"/>
      <c r="CC76" s="422"/>
      <c r="CD76" s="422"/>
      <c r="CE76" s="422"/>
      <c r="CF76" s="422"/>
      <c r="CG76" s="422"/>
      <c r="CH76" s="422"/>
      <c r="CI76" s="422"/>
      <c r="CJ76" s="422"/>
      <c r="CK76" s="422"/>
      <c r="CL76" s="422"/>
      <c r="CM76" s="422"/>
      <c r="CN76" s="422"/>
      <c r="CO76" s="422"/>
      <c r="CP76" s="422"/>
      <c r="CQ76" s="422"/>
      <c r="CR76" s="422"/>
      <c r="CS76" s="422"/>
      <c r="CT76" s="422"/>
      <c r="CU76" s="422"/>
      <c r="CV76" s="422"/>
      <c r="CW76" s="422"/>
      <c r="CX76" s="422"/>
      <c r="CY76" s="422"/>
      <c r="CZ76" s="422"/>
      <c r="DA76" s="422"/>
      <c r="DB76" s="422"/>
      <c r="DC76" s="422"/>
      <c r="DD76" s="422"/>
      <c r="DE76" s="422"/>
      <c r="DF76" s="422"/>
      <c r="DG76" s="422"/>
      <c r="DH76" s="422"/>
      <c r="DI76" s="422"/>
      <c r="DJ76" s="422"/>
      <c r="DK76" s="422"/>
      <c r="DL76" s="422"/>
      <c r="DM76" s="422"/>
      <c r="DN76" s="422"/>
      <c r="DO76" s="422"/>
      <c r="DP76" s="422"/>
      <c r="DQ76" s="422"/>
      <c r="DR76" s="422"/>
      <c r="DS76" s="422"/>
      <c r="DT76" s="422"/>
      <c r="DU76" s="422"/>
      <c r="DV76" s="422"/>
      <c r="DW76" s="422"/>
      <c r="DX76" s="422"/>
      <c r="DY76" s="422"/>
      <c r="DZ76" s="422"/>
      <c r="EA76" s="422"/>
      <c r="EB76" s="422"/>
      <c r="EC76" s="422"/>
      <c r="ED76" s="422"/>
      <c r="EE76" s="422"/>
      <c r="EF76" s="422"/>
      <c r="EG76" s="422"/>
      <c r="EH76" s="422"/>
      <c r="EI76" s="422"/>
      <c r="EJ76" s="422"/>
      <c r="EK76" s="422"/>
      <c r="EL76" s="422"/>
      <c r="EM76" s="422"/>
      <c r="EN76" s="422"/>
      <c r="EO76" s="422"/>
      <c r="EP76" s="422"/>
      <c r="EQ76" s="422"/>
      <c r="ER76" s="422"/>
      <c r="ES76" s="422"/>
      <c r="ET76" s="422"/>
      <c r="EU76" s="422"/>
      <c r="EV76" s="422"/>
      <c r="EW76" s="422"/>
      <c r="EX76" s="422"/>
      <c r="EY76" s="422"/>
      <c r="EZ76" s="422"/>
      <c r="FA76" s="422"/>
      <c r="FB76" s="422"/>
      <c r="FC76" s="422"/>
      <c r="FD76" s="422"/>
      <c r="FE76" s="422"/>
      <c r="FF76" s="422"/>
      <c r="FG76" s="422"/>
      <c r="FH76" s="422"/>
      <c r="FI76" s="422"/>
      <c r="FJ76" s="422"/>
      <c r="FK76" s="422"/>
      <c r="FL76" s="422"/>
      <c r="FM76" s="422"/>
      <c r="FN76" s="422"/>
      <c r="FO76" s="422"/>
      <c r="FP76" s="422"/>
      <c r="FQ76" s="422"/>
      <c r="FR76" s="422"/>
      <c r="FS76" s="422"/>
      <c r="FT76" s="422"/>
      <c r="FU76" s="422"/>
      <c r="FV76" s="422"/>
      <c r="FW76" s="422"/>
      <c r="FX76" s="422"/>
      <c r="FY76" s="422"/>
      <c r="FZ76" s="422"/>
      <c r="GA76" s="422"/>
      <c r="GB76" s="422"/>
      <c r="GC76" s="422"/>
      <c r="GD76" s="422"/>
      <c r="GE76" s="422"/>
      <c r="GF76" s="422"/>
      <c r="GG76" s="422"/>
      <c r="GH76" s="422"/>
      <c r="GI76" s="422"/>
      <c r="GJ76" s="422"/>
      <c r="GK76" s="422"/>
      <c r="GL76" s="422"/>
      <c r="GM76" s="422"/>
      <c r="GN76" s="422"/>
      <c r="GO76" s="422"/>
      <c r="GP76" s="422"/>
      <c r="GQ76" s="422"/>
      <c r="GR76" s="422"/>
      <c r="GS76" s="422"/>
      <c r="GT76" s="422"/>
      <c r="GU76" s="422"/>
      <c r="GV76" s="422"/>
      <c r="GW76" s="422"/>
      <c r="GX76" s="422"/>
      <c r="GY76" s="422"/>
      <c r="GZ76" s="422"/>
      <c r="HA76" s="422"/>
      <c r="HB76" s="422"/>
      <c r="HC76" s="422"/>
      <c r="HD76" s="422"/>
      <c r="HE76" s="422"/>
      <c r="HF76" s="422"/>
      <c r="HG76" s="422"/>
      <c r="HH76" s="422"/>
      <c r="HI76" s="422"/>
      <c r="HJ76" s="422"/>
      <c r="HK76" s="422"/>
      <c r="HL76" s="422"/>
      <c r="HM76" s="422"/>
      <c r="HN76" s="422"/>
      <c r="HO76" s="422"/>
      <c r="HP76" s="422"/>
      <c r="HQ76" s="422"/>
      <c r="HR76" s="422"/>
      <c r="HS76" s="422"/>
      <c r="HT76" s="422"/>
      <c r="HU76" s="422"/>
      <c r="HV76" s="422"/>
      <c r="HW76" s="422"/>
      <c r="HX76" s="422"/>
      <c r="HY76" s="422"/>
      <c r="HZ76" s="422"/>
      <c r="IA76" s="422"/>
      <c r="IB76" s="422"/>
      <c r="IC76" s="422"/>
      <c r="ID76" s="422"/>
      <c r="IE76" s="422"/>
      <c r="IF76" s="422"/>
      <c r="IG76" s="422"/>
      <c r="IH76" s="422"/>
      <c r="II76" s="422"/>
      <c r="IJ76" s="422"/>
      <c r="IK76" s="422"/>
      <c r="IL76" s="422"/>
      <c r="IM76" s="422"/>
      <c r="IN76" s="422"/>
      <c r="IO76" s="422"/>
      <c r="IP76" s="422"/>
      <c r="IQ76" s="422"/>
      <c r="IR76" s="422"/>
      <c r="IS76" s="422"/>
      <c r="IT76" s="422"/>
      <c r="IU76" s="422"/>
      <c r="IV76" s="422"/>
      <c r="IW76" s="422"/>
      <c r="IX76" s="422"/>
      <c r="IY76" s="422"/>
      <c r="IZ76" s="422"/>
      <c r="JA76" s="422"/>
      <c r="JB76" s="422"/>
      <c r="JC76" s="422"/>
      <c r="JD76" s="422"/>
      <c r="JE76" s="422"/>
      <c r="JF76" s="422"/>
      <c r="JG76" s="422"/>
      <c r="JH76" s="422"/>
      <c r="JI76" s="422"/>
      <c r="JJ76" s="422"/>
      <c r="JK76" s="422"/>
      <c r="JL76" s="422"/>
      <c r="JM76" s="422"/>
      <c r="JN76" s="422"/>
      <c r="JO76" s="422"/>
      <c r="JP76" s="422"/>
      <c r="JQ76" s="422"/>
      <c r="JR76" s="422"/>
      <c r="JS76" s="422"/>
      <c r="JT76" s="422"/>
      <c r="JU76" s="422"/>
      <c r="JV76" s="422"/>
      <c r="JW76" s="422"/>
      <c r="JX76" s="422"/>
      <c r="JY76" s="422"/>
      <c r="JZ76" s="422"/>
      <c r="KA76" s="422"/>
      <c r="KB76" s="422"/>
      <c r="KC76" s="422"/>
      <c r="KD76" s="422"/>
      <c r="KE76" s="422"/>
      <c r="KF76" s="422"/>
      <c r="KG76" s="422"/>
      <c r="KH76" s="422"/>
      <c r="KI76" s="422"/>
      <c r="KJ76" s="422"/>
      <c r="KK76" s="422"/>
      <c r="KL76" s="422"/>
      <c r="KM76" s="422"/>
      <c r="KN76" s="422"/>
      <c r="KO76" s="422"/>
      <c r="KP76" s="422"/>
      <c r="KQ76" s="422"/>
      <c r="KR76" s="422"/>
      <c r="KS76" s="422"/>
      <c r="KT76" s="422"/>
      <c r="KU76" s="422"/>
      <c r="KV76" s="422"/>
      <c r="KW76" s="422"/>
      <c r="KX76" s="422"/>
      <c r="KY76" s="422"/>
      <c r="KZ76" s="422"/>
      <c r="LA76" s="422"/>
      <c r="LB76" s="422"/>
      <c r="LC76" s="422"/>
      <c r="LD76" s="422"/>
      <c r="LE76" s="422"/>
      <c r="LF76" s="422"/>
      <c r="LG76" s="422"/>
      <c r="LH76" s="422"/>
      <c r="LI76" s="422"/>
      <c r="LJ76" s="422"/>
      <c r="LK76" s="422"/>
      <c r="LL76" s="422"/>
      <c r="LM76" s="422"/>
      <c r="LN76" s="422"/>
      <c r="LO76" s="422"/>
      <c r="LP76" s="422"/>
      <c r="LQ76" s="422"/>
      <c r="LR76" s="422"/>
      <c r="LS76" s="422"/>
      <c r="LT76" s="422"/>
      <c r="LU76" s="422"/>
      <c r="LV76" s="422"/>
      <c r="LW76" s="422"/>
      <c r="LX76" s="422"/>
      <c r="LY76" s="422"/>
      <c r="LZ76" s="422"/>
      <c r="MA76" s="422"/>
      <c r="MB76" s="422"/>
      <c r="MC76" s="422"/>
      <c r="MD76" s="422"/>
      <c r="ME76" s="422"/>
      <c r="MF76" s="422"/>
      <c r="MG76" s="422"/>
      <c r="MH76" s="422"/>
      <c r="MI76" s="422"/>
      <c r="MJ76" s="422"/>
      <c r="MK76" s="422"/>
      <c r="ML76" s="422"/>
      <c r="MM76" s="422"/>
      <c r="MN76" s="422"/>
      <c r="MO76" s="422"/>
      <c r="MP76" s="422"/>
      <c r="MQ76" s="422"/>
      <c r="MR76" s="422"/>
      <c r="MS76" s="422"/>
      <c r="MT76" s="422"/>
      <c r="MU76" s="422"/>
      <c r="MV76" s="422"/>
      <c r="MW76" s="422"/>
      <c r="MX76" s="422"/>
      <c r="MY76" s="422"/>
      <c r="MZ76" s="422"/>
      <c r="NA76" s="422"/>
      <c r="NB76" s="422"/>
      <c r="NC76" s="422"/>
      <c r="ND76" s="422"/>
      <c r="NE76" s="422"/>
      <c r="NF76" s="422"/>
      <c r="NG76" s="422"/>
      <c r="NH76" s="422"/>
      <c r="NI76" s="422"/>
      <c r="NJ76" s="422"/>
      <c r="NK76" s="422"/>
      <c r="NL76" s="422"/>
      <c r="NM76" s="422"/>
      <c r="NN76" s="422"/>
      <c r="NO76" s="422"/>
      <c r="NP76" s="422"/>
      <c r="NQ76" s="422"/>
      <c r="NR76" s="422"/>
      <c r="NS76" s="422"/>
      <c r="NT76" s="422"/>
      <c r="NU76" s="422"/>
      <c r="NV76" s="422"/>
      <c r="NW76" s="422"/>
      <c r="NX76" s="422"/>
      <c r="NY76" s="422"/>
      <c r="NZ76" s="422"/>
      <c r="OA76" s="422"/>
      <c r="OB76" s="422"/>
      <c r="OC76" s="422"/>
      <c r="OD76" s="422"/>
      <c r="OE76" s="422"/>
      <c r="OF76" s="422"/>
      <c r="OG76" s="422"/>
      <c r="OH76" s="422"/>
      <c r="OI76" s="422"/>
      <c r="OJ76" s="422"/>
      <c r="OK76" s="422"/>
      <c r="OL76" s="422"/>
      <c r="OM76" s="422"/>
      <c r="ON76" s="422"/>
      <c r="OO76" s="422"/>
      <c r="OP76" s="422"/>
      <c r="OQ76" s="422"/>
      <c r="OR76" s="422"/>
      <c r="OS76" s="422"/>
      <c r="OT76" s="422"/>
      <c r="OU76" s="422"/>
      <c r="OV76" s="422"/>
      <c r="OW76" s="422"/>
      <c r="OX76" s="422"/>
      <c r="OY76" s="422"/>
      <c r="OZ76" s="422"/>
      <c r="PA76" s="422"/>
      <c r="PB76" s="422"/>
      <c r="PC76" s="422"/>
      <c r="PD76" s="422"/>
      <c r="PE76" s="422"/>
      <c r="PF76" s="422"/>
      <c r="PG76" s="422"/>
      <c r="PH76" s="422"/>
      <c r="PI76" s="422"/>
      <c r="PJ76" s="422"/>
      <c r="PK76" s="422"/>
      <c r="PL76" s="422"/>
    </row>
    <row r="77" spans="1:428" ht="30.75" customHeight="1" thickTop="1" x14ac:dyDescent="0.25">
      <c r="A77" s="2468" t="s">
        <v>47</v>
      </c>
      <c r="B77" s="2468" t="s">
        <v>90</v>
      </c>
      <c r="C77" s="2468" t="s">
        <v>48</v>
      </c>
      <c r="D77" s="2468" t="s">
        <v>36</v>
      </c>
      <c r="E77" s="2468"/>
      <c r="F77" s="2468"/>
      <c r="G77" s="2468" t="s">
        <v>2</v>
      </c>
      <c r="H77" s="2468"/>
      <c r="I77" s="2468"/>
      <c r="J77" s="2468" t="s">
        <v>3</v>
      </c>
      <c r="K77" s="2468"/>
      <c r="L77" s="2468"/>
      <c r="M77" s="2665" t="s">
        <v>29</v>
      </c>
      <c r="N77" s="2665"/>
      <c r="O77" s="2665"/>
      <c r="P77" s="2523" t="s">
        <v>103</v>
      </c>
      <c r="Q77" s="2523" t="s">
        <v>132</v>
      </c>
      <c r="R77" s="2471" t="s">
        <v>172</v>
      </c>
      <c r="S77" s="422"/>
      <c r="T77" s="422"/>
      <c r="U77" s="422"/>
      <c r="AG77" s="422"/>
      <c r="AH77" s="422"/>
      <c r="AI77" s="422"/>
      <c r="AJ77" s="422"/>
      <c r="AK77" s="422"/>
      <c r="AL77" s="422"/>
      <c r="AM77" s="422"/>
      <c r="AN77" s="422"/>
      <c r="AO77" s="422"/>
      <c r="AP77" s="422"/>
      <c r="AQ77" s="422"/>
      <c r="AR77" s="422"/>
      <c r="AS77" s="422"/>
      <c r="AT77" s="422"/>
      <c r="AU77" s="422"/>
      <c r="AV77" s="422"/>
      <c r="AW77" s="422"/>
      <c r="AX77" s="422"/>
      <c r="AY77" s="422"/>
      <c r="AZ77" s="422"/>
      <c r="BA77" s="422"/>
      <c r="BB77" s="422"/>
      <c r="BC77" s="422"/>
      <c r="BD77" s="422"/>
      <c r="BE77" s="422"/>
      <c r="BF77" s="422"/>
      <c r="BG77" s="422"/>
      <c r="BH77" s="422"/>
      <c r="BI77" s="422"/>
      <c r="BJ77" s="422"/>
      <c r="BK77" s="422"/>
      <c r="BL77" s="422"/>
      <c r="BM77" s="422"/>
      <c r="BN77" s="422"/>
      <c r="BO77" s="422"/>
      <c r="BP77" s="422"/>
      <c r="BQ77" s="422"/>
      <c r="BR77" s="422"/>
      <c r="BS77" s="422"/>
      <c r="BT77" s="422"/>
      <c r="BU77" s="422"/>
      <c r="BV77" s="422"/>
      <c r="BW77" s="422"/>
      <c r="BX77" s="422"/>
      <c r="BY77" s="422"/>
      <c r="BZ77" s="422"/>
      <c r="CA77" s="422"/>
      <c r="CB77" s="422"/>
      <c r="CC77" s="422"/>
      <c r="CD77" s="422"/>
      <c r="CE77" s="422"/>
      <c r="CF77" s="422"/>
      <c r="CG77" s="422"/>
      <c r="CH77" s="422"/>
      <c r="CI77" s="422"/>
      <c r="CJ77" s="422"/>
      <c r="CK77" s="422"/>
      <c r="CL77" s="422"/>
      <c r="CM77" s="422"/>
      <c r="CN77" s="422"/>
      <c r="CO77" s="422"/>
      <c r="CP77" s="422"/>
      <c r="CQ77" s="422"/>
      <c r="CR77" s="422"/>
      <c r="CS77" s="422"/>
      <c r="CT77" s="422"/>
      <c r="CU77" s="422"/>
      <c r="CV77" s="422"/>
      <c r="CW77" s="422"/>
      <c r="CX77" s="422"/>
      <c r="CY77" s="422"/>
      <c r="CZ77" s="422"/>
      <c r="DA77" s="422"/>
      <c r="DB77" s="422"/>
      <c r="DC77" s="422"/>
      <c r="DD77" s="422"/>
      <c r="DE77" s="422"/>
      <c r="DF77" s="422"/>
      <c r="DG77" s="422"/>
      <c r="DH77" s="422"/>
      <c r="DI77" s="422"/>
      <c r="DJ77" s="422"/>
      <c r="DK77" s="422"/>
      <c r="DL77" s="422"/>
      <c r="DM77" s="422"/>
      <c r="DN77" s="422"/>
      <c r="DO77" s="422"/>
      <c r="DP77" s="422"/>
      <c r="DQ77" s="422"/>
      <c r="DR77" s="422"/>
      <c r="DS77" s="422"/>
      <c r="DT77" s="422"/>
      <c r="DU77" s="422"/>
      <c r="DV77" s="422"/>
      <c r="DW77" s="422"/>
      <c r="DX77" s="422"/>
      <c r="DY77" s="422"/>
      <c r="DZ77" s="422"/>
      <c r="EA77" s="422"/>
      <c r="EB77" s="422"/>
      <c r="EC77" s="422"/>
      <c r="ED77" s="422"/>
      <c r="EE77" s="422"/>
      <c r="EF77" s="422"/>
      <c r="EG77" s="422"/>
      <c r="EH77" s="422"/>
      <c r="EI77" s="422"/>
      <c r="EJ77" s="422"/>
      <c r="EK77" s="422"/>
      <c r="EL77" s="422"/>
      <c r="EM77" s="422"/>
      <c r="EN77" s="422"/>
      <c r="EO77" s="422"/>
      <c r="EP77" s="422"/>
      <c r="EQ77" s="422"/>
      <c r="ER77" s="422"/>
      <c r="ES77" s="422"/>
      <c r="ET77" s="422"/>
      <c r="EU77" s="422"/>
      <c r="EV77" s="422"/>
      <c r="EW77" s="422"/>
      <c r="EX77" s="422"/>
      <c r="EY77" s="422"/>
      <c r="EZ77" s="422"/>
      <c r="FA77" s="422"/>
      <c r="FB77" s="422"/>
      <c r="FC77" s="422"/>
      <c r="FD77" s="422"/>
      <c r="FE77" s="422"/>
      <c r="FF77" s="422"/>
      <c r="FG77" s="422"/>
      <c r="FH77" s="422"/>
      <c r="FI77" s="422"/>
      <c r="FJ77" s="422"/>
      <c r="FK77" s="422"/>
      <c r="FL77" s="422"/>
      <c r="FM77" s="422"/>
      <c r="FN77" s="422"/>
      <c r="FO77" s="422"/>
      <c r="FP77" s="422"/>
      <c r="FQ77" s="422"/>
      <c r="FR77" s="422"/>
      <c r="FS77" s="422"/>
      <c r="FT77" s="422"/>
      <c r="FU77" s="422"/>
      <c r="FV77" s="422"/>
      <c r="FW77" s="422"/>
      <c r="FX77" s="422"/>
      <c r="FY77" s="422"/>
      <c r="FZ77" s="422"/>
      <c r="GA77" s="422"/>
      <c r="GB77" s="422"/>
      <c r="GC77" s="422"/>
      <c r="GD77" s="422"/>
      <c r="GE77" s="422"/>
      <c r="GF77" s="422"/>
      <c r="GG77" s="422"/>
      <c r="GH77" s="422"/>
      <c r="GI77" s="422"/>
      <c r="GJ77" s="422"/>
      <c r="GK77" s="422"/>
      <c r="GL77" s="422"/>
      <c r="GM77" s="422"/>
      <c r="GN77" s="422"/>
      <c r="GO77" s="422"/>
      <c r="GP77" s="422"/>
      <c r="GQ77" s="422"/>
      <c r="GR77" s="422"/>
      <c r="GS77" s="422"/>
      <c r="GT77" s="422"/>
      <c r="GU77" s="422"/>
      <c r="GV77" s="422"/>
      <c r="GW77" s="422"/>
      <c r="GX77" s="422"/>
      <c r="GY77" s="422"/>
      <c r="GZ77" s="422"/>
      <c r="HA77" s="422"/>
      <c r="HB77" s="422"/>
      <c r="HC77" s="422"/>
      <c r="HD77" s="422"/>
      <c r="HE77" s="422"/>
      <c r="HF77" s="422"/>
      <c r="HG77" s="422"/>
      <c r="HH77" s="422"/>
      <c r="HI77" s="422"/>
      <c r="HJ77" s="422"/>
      <c r="HK77" s="422"/>
      <c r="HL77" s="422"/>
      <c r="HM77" s="422"/>
      <c r="HN77" s="422"/>
      <c r="HO77" s="422"/>
      <c r="HP77" s="422"/>
      <c r="HQ77" s="422"/>
      <c r="HR77" s="422"/>
      <c r="HS77" s="422"/>
      <c r="HT77" s="422"/>
      <c r="HU77" s="422"/>
      <c r="HV77" s="422"/>
      <c r="HW77" s="422"/>
      <c r="HX77" s="422"/>
      <c r="HY77" s="422"/>
      <c r="HZ77" s="422"/>
      <c r="IA77" s="422"/>
      <c r="IB77" s="422"/>
      <c r="IC77" s="422"/>
      <c r="ID77" s="422"/>
      <c r="IE77" s="422"/>
      <c r="IF77" s="422"/>
      <c r="IG77" s="422"/>
      <c r="IH77" s="422"/>
      <c r="II77" s="422"/>
      <c r="IJ77" s="422"/>
      <c r="IK77" s="422"/>
      <c r="IL77" s="422"/>
      <c r="IM77" s="422"/>
      <c r="IN77" s="422"/>
      <c r="IO77" s="422"/>
      <c r="IP77" s="422"/>
      <c r="IQ77" s="422"/>
      <c r="IR77" s="422"/>
      <c r="IS77" s="422"/>
      <c r="IT77" s="422"/>
      <c r="IU77" s="422"/>
      <c r="IV77" s="422"/>
      <c r="IW77" s="422"/>
      <c r="IX77" s="422"/>
      <c r="IY77" s="422"/>
      <c r="IZ77" s="422"/>
      <c r="JA77" s="422"/>
      <c r="JB77" s="422"/>
      <c r="JC77" s="422"/>
      <c r="JD77" s="422"/>
      <c r="JE77" s="422"/>
      <c r="JF77" s="422"/>
      <c r="JG77" s="422"/>
      <c r="JH77" s="422"/>
      <c r="JI77" s="422"/>
      <c r="JJ77" s="422"/>
      <c r="JK77" s="422"/>
      <c r="JL77" s="422"/>
      <c r="JM77" s="422"/>
      <c r="JN77" s="422"/>
      <c r="JO77" s="422"/>
      <c r="JP77" s="422"/>
      <c r="JQ77" s="422"/>
      <c r="JR77" s="422"/>
      <c r="JS77" s="422"/>
      <c r="JT77" s="422"/>
      <c r="JU77" s="422"/>
      <c r="JV77" s="422"/>
      <c r="JW77" s="422"/>
      <c r="JX77" s="422"/>
      <c r="JY77" s="422"/>
      <c r="JZ77" s="422"/>
      <c r="KA77" s="422"/>
      <c r="KB77" s="422"/>
      <c r="KC77" s="422"/>
      <c r="KD77" s="422"/>
      <c r="KE77" s="422"/>
      <c r="KF77" s="422"/>
      <c r="KG77" s="422"/>
      <c r="KH77" s="422"/>
      <c r="KI77" s="422"/>
      <c r="KJ77" s="422"/>
      <c r="KK77" s="422"/>
      <c r="KL77" s="422"/>
      <c r="KM77" s="422"/>
      <c r="KN77" s="422"/>
      <c r="KO77" s="422"/>
      <c r="KP77" s="422"/>
      <c r="KQ77" s="422"/>
      <c r="KR77" s="422"/>
      <c r="KS77" s="422"/>
      <c r="KT77" s="422"/>
      <c r="KU77" s="422"/>
      <c r="KV77" s="422"/>
      <c r="KW77" s="422"/>
      <c r="KX77" s="422"/>
      <c r="KY77" s="422"/>
      <c r="KZ77" s="422"/>
      <c r="LA77" s="422"/>
      <c r="LB77" s="422"/>
      <c r="LC77" s="422"/>
      <c r="LD77" s="422"/>
      <c r="LE77" s="422"/>
      <c r="LF77" s="422"/>
      <c r="LG77" s="422"/>
      <c r="LH77" s="422"/>
      <c r="LI77" s="422"/>
      <c r="LJ77" s="422"/>
      <c r="LK77" s="422"/>
      <c r="LL77" s="422"/>
      <c r="LM77" s="422"/>
      <c r="LN77" s="422"/>
      <c r="LO77" s="422"/>
      <c r="LP77" s="422"/>
      <c r="LQ77" s="422"/>
      <c r="LR77" s="422"/>
      <c r="LS77" s="422"/>
      <c r="LT77" s="422"/>
      <c r="LU77" s="422"/>
      <c r="LV77" s="422"/>
      <c r="LW77" s="422"/>
      <c r="LX77" s="422"/>
      <c r="LY77" s="422"/>
      <c r="LZ77" s="422"/>
      <c r="MA77" s="422"/>
      <c r="MB77" s="422"/>
      <c r="MC77" s="422"/>
      <c r="MD77" s="422"/>
      <c r="ME77" s="422"/>
      <c r="MF77" s="422"/>
      <c r="MG77" s="422"/>
      <c r="MH77" s="422"/>
      <c r="MI77" s="422"/>
      <c r="MJ77" s="422"/>
      <c r="MK77" s="422"/>
      <c r="ML77" s="422"/>
      <c r="MM77" s="422"/>
      <c r="MN77" s="422"/>
      <c r="MO77" s="422"/>
      <c r="MP77" s="422"/>
      <c r="MQ77" s="422"/>
      <c r="MR77" s="422"/>
      <c r="MS77" s="422"/>
      <c r="MT77" s="422"/>
      <c r="MU77" s="422"/>
      <c r="MV77" s="422"/>
      <c r="MW77" s="422"/>
      <c r="MX77" s="422"/>
      <c r="MY77" s="422"/>
      <c r="MZ77" s="422"/>
      <c r="NA77" s="422"/>
      <c r="NB77" s="422"/>
      <c r="NC77" s="422"/>
      <c r="ND77" s="422"/>
      <c r="NE77" s="422"/>
      <c r="NF77" s="422"/>
      <c r="NG77" s="422"/>
      <c r="NH77" s="422"/>
      <c r="NI77" s="422"/>
      <c r="NJ77" s="422"/>
      <c r="NK77" s="422"/>
      <c r="NL77" s="422"/>
      <c r="NM77" s="422"/>
      <c r="NN77" s="422"/>
      <c r="NO77" s="422"/>
      <c r="NP77" s="422"/>
      <c r="NQ77" s="422"/>
      <c r="NR77" s="422"/>
      <c r="NS77" s="422"/>
      <c r="NT77" s="422"/>
      <c r="NU77" s="422"/>
      <c r="NV77" s="422"/>
      <c r="NW77" s="422"/>
      <c r="NX77" s="422"/>
      <c r="NY77" s="422"/>
      <c r="NZ77" s="422"/>
      <c r="OA77" s="422"/>
      <c r="OB77" s="422"/>
      <c r="OC77" s="422"/>
      <c r="OD77" s="422"/>
      <c r="OE77" s="422"/>
      <c r="OF77" s="422"/>
      <c r="OG77" s="422"/>
      <c r="OH77" s="422"/>
      <c r="OI77" s="422"/>
      <c r="OJ77" s="422"/>
      <c r="OK77" s="422"/>
      <c r="OL77" s="422"/>
      <c r="OM77" s="422"/>
      <c r="ON77" s="422"/>
      <c r="OO77" s="422"/>
      <c r="OP77" s="422"/>
      <c r="OQ77" s="422"/>
      <c r="OR77" s="422"/>
      <c r="OS77" s="422"/>
      <c r="OT77" s="422"/>
      <c r="OU77" s="422"/>
      <c r="OV77" s="422"/>
      <c r="OW77" s="422"/>
      <c r="OX77" s="422"/>
      <c r="OY77" s="422"/>
      <c r="OZ77" s="422"/>
      <c r="PA77" s="422"/>
      <c r="PB77" s="422"/>
      <c r="PC77" s="422"/>
      <c r="PD77" s="422"/>
      <c r="PE77" s="422"/>
      <c r="PF77" s="422"/>
      <c r="PG77" s="422"/>
      <c r="PH77" s="422"/>
      <c r="PI77" s="422"/>
      <c r="PJ77" s="422"/>
      <c r="PK77" s="422"/>
      <c r="PL77" s="422"/>
    </row>
    <row r="78" spans="1:428" ht="22.5" customHeight="1" x14ac:dyDescent="0.25">
      <c r="A78" s="2469"/>
      <c r="B78" s="2469"/>
      <c r="C78" s="2469"/>
      <c r="D78" s="2492" t="s">
        <v>98</v>
      </c>
      <c r="E78" s="2492"/>
      <c r="F78" s="2492"/>
      <c r="G78" s="2492" t="s">
        <v>99</v>
      </c>
      <c r="H78" s="2492"/>
      <c r="I78" s="2492"/>
      <c r="J78" s="2492" t="s">
        <v>100</v>
      </c>
      <c r="K78" s="2492"/>
      <c r="L78" s="2492"/>
      <c r="M78" s="2666" t="s">
        <v>126</v>
      </c>
      <c r="N78" s="2666"/>
      <c r="O78" s="2666"/>
      <c r="P78" s="2524"/>
      <c r="Q78" s="2524"/>
      <c r="R78" s="2472"/>
      <c r="S78" s="422"/>
      <c r="T78" s="422"/>
      <c r="U78" s="422"/>
      <c r="AG78" s="422"/>
      <c r="AH78" s="422"/>
      <c r="AI78" s="422"/>
      <c r="AJ78" s="422"/>
      <c r="AK78" s="422"/>
      <c r="AL78" s="422"/>
      <c r="AM78" s="422"/>
      <c r="AN78" s="422"/>
      <c r="AO78" s="422"/>
      <c r="AP78" s="422"/>
      <c r="AQ78" s="422"/>
      <c r="AR78" s="422"/>
      <c r="AS78" s="422"/>
      <c r="AT78" s="422"/>
      <c r="AU78" s="422"/>
      <c r="AV78" s="422"/>
      <c r="AW78" s="422"/>
      <c r="AX78" s="422"/>
      <c r="AY78" s="422"/>
      <c r="AZ78" s="422"/>
      <c r="BA78" s="422"/>
      <c r="BB78" s="422"/>
      <c r="BC78" s="422"/>
      <c r="BD78" s="422"/>
      <c r="BE78" s="422"/>
      <c r="BF78" s="422"/>
      <c r="BG78" s="422"/>
      <c r="BH78" s="422"/>
      <c r="BI78" s="422"/>
      <c r="BJ78" s="422"/>
      <c r="BK78" s="422"/>
      <c r="BL78" s="422"/>
      <c r="BM78" s="422"/>
      <c r="BN78" s="422"/>
      <c r="BO78" s="422"/>
      <c r="BP78" s="422"/>
      <c r="BQ78" s="422"/>
      <c r="BR78" s="422"/>
      <c r="BS78" s="422"/>
      <c r="BT78" s="422"/>
      <c r="BU78" s="422"/>
      <c r="BV78" s="422"/>
      <c r="BW78" s="422"/>
      <c r="BX78" s="422"/>
      <c r="BY78" s="422"/>
      <c r="BZ78" s="422"/>
      <c r="CA78" s="422"/>
      <c r="CB78" s="422"/>
      <c r="CC78" s="422"/>
      <c r="CD78" s="422"/>
      <c r="CE78" s="422"/>
      <c r="CF78" s="422"/>
      <c r="CG78" s="422"/>
      <c r="CH78" s="422"/>
      <c r="CI78" s="422"/>
      <c r="CJ78" s="422"/>
      <c r="CK78" s="422"/>
      <c r="CL78" s="422"/>
      <c r="CM78" s="422"/>
      <c r="CN78" s="422"/>
      <c r="CO78" s="422"/>
      <c r="CP78" s="422"/>
      <c r="CQ78" s="422"/>
      <c r="CR78" s="422"/>
      <c r="CS78" s="422"/>
      <c r="CT78" s="422"/>
      <c r="CU78" s="422"/>
      <c r="CV78" s="422"/>
      <c r="CW78" s="422"/>
      <c r="CX78" s="422"/>
      <c r="CY78" s="422"/>
      <c r="CZ78" s="422"/>
      <c r="DA78" s="422"/>
      <c r="DB78" s="422"/>
      <c r="DC78" s="422"/>
      <c r="DD78" s="422"/>
      <c r="DE78" s="422"/>
      <c r="DF78" s="422"/>
      <c r="DG78" s="422"/>
      <c r="DH78" s="422"/>
      <c r="DI78" s="422"/>
      <c r="DJ78" s="422"/>
      <c r="DK78" s="422"/>
      <c r="DL78" s="422"/>
      <c r="DM78" s="422"/>
      <c r="DN78" s="422"/>
      <c r="DO78" s="422"/>
      <c r="DP78" s="422"/>
      <c r="DQ78" s="422"/>
      <c r="DR78" s="422"/>
      <c r="DS78" s="422"/>
      <c r="DT78" s="422"/>
      <c r="DU78" s="422"/>
      <c r="DV78" s="422"/>
      <c r="DW78" s="422"/>
      <c r="DX78" s="422"/>
      <c r="DY78" s="422"/>
      <c r="DZ78" s="422"/>
      <c r="EA78" s="422"/>
      <c r="EB78" s="422"/>
      <c r="EC78" s="422"/>
      <c r="ED78" s="422"/>
      <c r="EE78" s="422"/>
      <c r="EF78" s="422"/>
      <c r="EG78" s="422"/>
      <c r="EH78" s="422"/>
      <c r="EI78" s="422"/>
      <c r="EJ78" s="422"/>
      <c r="EK78" s="422"/>
      <c r="EL78" s="422"/>
      <c r="EM78" s="422"/>
      <c r="EN78" s="422"/>
      <c r="EO78" s="422"/>
      <c r="EP78" s="422"/>
      <c r="EQ78" s="422"/>
      <c r="ER78" s="422"/>
      <c r="ES78" s="422"/>
      <c r="ET78" s="422"/>
      <c r="EU78" s="422"/>
      <c r="EV78" s="422"/>
      <c r="EW78" s="422"/>
      <c r="EX78" s="422"/>
      <c r="EY78" s="422"/>
      <c r="EZ78" s="422"/>
      <c r="FA78" s="422"/>
      <c r="FB78" s="422"/>
      <c r="FC78" s="422"/>
      <c r="FD78" s="422"/>
      <c r="FE78" s="422"/>
      <c r="FF78" s="422"/>
      <c r="FG78" s="422"/>
      <c r="FH78" s="422"/>
      <c r="FI78" s="422"/>
      <c r="FJ78" s="422"/>
      <c r="FK78" s="422"/>
      <c r="FL78" s="422"/>
      <c r="FM78" s="422"/>
      <c r="FN78" s="422"/>
      <c r="FO78" s="422"/>
      <c r="FP78" s="422"/>
      <c r="FQ78" s="422"/>
      <c r="FR78" s="422"/>
      <c r="FS78" s="422"/>
      <c r="FT78" s="422"/>
      <c r="FU78" s="422"/>
      <c r="FV78" s="422"/>
      <c r="FW78" s="422"/>
      <c r="FX78" s="422"/>
      <c r="FY78" s="422"/>
      <c r="FZ78" s="422"/>
      <c r="GA78" s="422"/>
      <c r="GB78" s="422"/>
      <c r="GC78" s="422"/>
      <c r="GD78" s="422"/>
      <c r="GE78" s="422"/>
      <c r="GF78" s="422"/>
      <c r="GG78" s="422"/>
      <c r="GH78" s="422"/>
      <c r="GI78" s="422"/>
      <c r="GJ78" s="422"/>
      <c r="GK78" s="422"/>
      <c r="GL78" s="422"/>
      <c r="GM78" s="422"/>
      <c r="GN78" s="422"/>
      <c r="GO78" s="422"/>
      <c r="GP78" s="422"/>
      <c r="GQ78" s="422"/>
      <c r="GR78" s="422"/>
      <c r="GS78" s="422"/>
      <c r="GT78" s="422"/>
      <c r="GU78" s="422"/>
      <c r="GV78" s="422"/>
      <c r="GW78" s="422"/>
      <c r="GX78" s="422"/>
      <c r="GY78" s="422"/>
      <c r="GZ78" s="422"/>
      <c r="HA78" s="422"/>
      <c r="HB78" s="422"/>
      <c r="HC78" s="422"/>
      <c r="HD78" s="422"/>
      <c r="HE78" s="422"/>
      <c r="HF78" s="422"/>
      <c r="HG78" s="422"/>
      <c r="HH78" s="422"/>
      <c r="HI78" s="422"/>
      <c r="HJ78" s="422"/>
      <c r="HK78" s="422"/>
      <c r="HL78" s="422"/>
      <c r="HM78" s="422"/>
      <c r="HN78" s="422"/>
      <c r="HO78" s="422"/>
      <c r="HP78" s="422"/>
      <c r="HQ78" s="422"/>
      <c r="HR78" s="422"/>
      <c r="HS78" s="422"/>
      <c r="HT78" s="422"/>
      <c r="HU78" s="422"/>
      <c r="HV78" s="422"/>
      <c r="HW78" s="422"/>
      <c r="HX78" s="422"/>
      <c r="HY78" s="422"/>
      <c r="HZ78" s="422"/>
      <c r="IA78" s="422"/>
      <c r="IB78" s="422"/>
      <c r="IC78" s="422"/>
      <c r="ID78" s="422"/>
      <c r="IE78" s="422"/>
      <c r="IF78" s="422"/>
      <c r="IG78" s="422"/>
      <c r="IH78" s="422"/>
      <c r="II78" s="422"/>
      <c r="IJ78" s="422"/>
      <c r="IK78" s="422"/>
      <c r="IL78" s="422"/>
      <c r="IM78" s="422"/>
      <c r="IN78" s="422"/>
      <c r="IO78" s="422"/>
      <c r="IP78" s="422"/>
      <c r="IQ78" s="422"/>
      <c r="IR78" s="422"/>
      <c r="IS78" s="422"/>
      <c r="IT78" s="422"/>
      <c r="IU78" s="422"/>
      <c r="IV78" s="422"/>
      <c r="IW78" s="422"/>
      <c r="IX78" s="422"/>
      <c r="IY78" s="422"/>
      <c r="IZ78" s="422"/>
      <c r="JA78" s="422"/>
      <c r="JB78" s="422"/>
      <c r="JC78" s="422"/>
      <c r="JD78" s="422"/>
      <c r="JE78" s="422"/>
      <c r="JF78" s="422"/>
      <c r="JG78" s="422"/>
      <c r="JH78" s="422"/>
      <c r="JI78" s="422"/>
      <c r="JJ78" s="422"/>
      <c r="JK78" s="422"/>
      <c r="JL78" s="422"/>
      <c r="JM78" s="422"/>
      <c r="JN78" s="422"/>
      <c r="JO78" s="422"/>
      <c r="JP78" s="422"/>
      <c r="JQ78" s="422"/>
      <c r="JR78" s="422"/>
      <c r="JS78" s="422"/>
      <c r="JT78" s="422"/>
      <c r="JU78" s="422"/>
      <c r="JV78" s="422"/>
      <c r="JW78" s="422"/>
      <c r="JX78" s="422"/>
      <c r="JY78" s="422"/>
      <c r="JZ78" s="422"/>
      <c r="KA78" s="422"/>
      <c r="KB78" s="422"/>
      <c r="KC78" s="422"/>
      <c r="KD78" s="422"/>
      <c r="KE78" s="422"/>
      <c r="KF78" s="422"/>
      <c r="KG78" s="422"/>
      <c r="KH78" s="422"/>
      <c r="KI78" s="422"/>
      <c r="KJ78" s="422"/>
      <c r="KK78" s="422"/>
      <c r="KL78" s="422"/>
      <c r="KM78" s="422"/>
      <c r="KN78" s="422"/>
      <c r="KO78" s="422"/>
      <c r="KP78" s="422"/>
      <c r="KQ78" s="422"/>
      <c r="KR78" s="422"/>
      <c r="KS78" s="422"/>
      <c r="KT78" s="422"/>
      <c r="KU78" s="422"/>
      <c r="KV78" s="422"/>
      <c r="KW78" s="422"/>
      <c r="KX78" s="422"/>
      <c r="KY78" s="422"/>
      <c r="KZ78" s="422"/>
      <c r="LA78" s="422"/>
      <c r="LB78" s="422"/>
      <c r="LC78" s="422"/>
      <c r="LD78" s="422"/>
      <c r="LE78" s="422"/>
      <c r="LF78" s="422"/>
      <c r="LG78" s="422"/>
      <c r="LH78" s="422"/>
      <c r="LI78" s="422"/>
      <c r="LJ78" s="422"/>
      <c r="LK78" s="422"/>
      <c r="LL78" s="422"/>
      <c r="LM78" s="422"/>
      <c r="LN78" s="422"/>
      <c r="LO78" s="422"/>
      <c r="LP78" s="422"/>
      <c r="LQ78" s="422"/>
      <c r="LR78" s="422"/>
      <c r="LS78" s="422"/>
      <c r="LT78" s="422"/>
      <c r="LU78" s="422"/>
      <c r="LV78" s="422"/>
      <c r="LW78" s="422"/>
      <c r="LX78" s="422"/>
      <c r="LY78" s="422"/>
      <c r="LZ78" s="422"/>
      <c r="MA78" s="422"/>
      <c r="MB78" s="422"/>
      <c r="MC78" s="422"/>
      <c r="MD78" s="422"/>
      <c r="ME78" s="422"/>
      <c r="MF78" s="422"/>
      <c r="MG78" s="422"/>
      <c r="MH78" s="422"/>
      <c r="MI78" s="422"/>
      <c r="MJ78" s="422"/>
      <c r="MK78" s="422"/>
      <c r="ML78" s="422"/>
      <c r="MM78" s="422"/>
      <c r="MN78" s="422"/>
      <c r="MO78" s="422"/>
      <c r="MP78" s="422"/>
      <c r="MQ78" s="422"/>
      <c r="MR78" s="422"/>
      <c r="MS78" s="422"/>
      <c r="MT78" s="422"/>
      <c r="MU78" s="422"/>
      <c r="MV78" s="422"/>
      <c r="MW78" s="422"/>
      <c r="MX78" s="422"/>
      <c r="MY78" s="422"/>
      <c r="MZ78" s="422"/>
      <c r="NA78" s="422"/>
      <c r="NB78" s="422"/>
      <c r="NC78" s="422"/>
      <c r="ND78" s="422"/>
      <c r="NE78" s="422"/>
      <c r="NF78" s="422"/>
      <c r="NG78" s="422"/>
      <c r="NH78" s="422"/>
      <c r="NI78" s="422"/>
      <c r="NJ78" s="422"/>
      <c r="NK78" s="422"/>
      <c r="NL78" s="422"/>
      <c r="NM78" s="422"/>
      <c r="NN78" s="422"/>
      <c r="NO78" s="422"/>
      <c r="NP78" s="422"/>
      <c r="NQ78" s="422"/>
      <c r="NR78" s="422"/>
      <c r="NS78" s="422"/>
      <c r="NT78" s="422"/>
      <c r="NU78" s="422"/>
      <c r="NV78" s="422"/>
      <c r="NW78" s="422"/>
      <c r="NX78" s="422"/>
      <c r="NY78" s="422"/>
      <c r="NZ78" s="422"/>
      <c r="OA78" s="422"/>
      <c r="OB78" s="422"/>
      <c r="OC78" s="422"/>
      <c r="OD78" s="422"/>
      <c r="OE78" s="422"/>
      <c r="OF78" s="422"/>
      <c r="OG78" s="422"/>
      <c r="OH78" s="422"/>
      <c r="OI78" s="422"/>
      <c r="OJ78" s="422"/>
      <c r="OK78" s="422"/>
      <c r="OL78" s="422"/>
      <c r="OM78" s="422"/>
      <c r="ON78" s="422"/>
      <c r="OO78" s="422"/>
      <c r="OP78" s="422"/>
      <c r="OQ78" s="422"/>
      <c r="OR78" s="422"/>
      <c r="OS78" s="422"/>
      <c r="OT78" s="422"/>
      <c r="OU78" s="422"/>
      <c r="OV78" s="422"/>
      <c r="OW78" s="422"/>
      <c r="OX78" s="422"/>
      <c r="OY78" s="422"/>
      <c r="OZ78" s="422"/>
      <c r="PA78" s="422"/>
      <c r="PB78" s="422"/>
      <c r="PC78" s="422"/>
      <c r="PD78" s="422"/>
      <c r="PE78" s="422"/>
      <c r="PF78" s="422"/>
      <c r="PG78" s="422"/>
      <c r="PH78" s="422"/>
      <c r="PI78" s="422"/>
      <c r="PJ78" s="422"/>
      <c r="PK78" s="422"/>
      <c r="PL78" s="422"/>
    </row>
    <row r="79" spans="1:428" ht="22.5" customHeight="1" x14ac:dyDescent="0.25">
      <c r="A79" s="2469"/>
      <c r="B79" s="2469"/>
      <c r="C79" s="2469"/>
      <c r="D79" s="304" t="s">
        <v>187</v>
      </c>
      <c r="E79" s="304" t="s">
        <v>203</v>
      </c>
      <c r="F79" s="304" t="s">
        <v>204</v>
      </c>
      <c r="G79" s="304" t="s">
        <v>187</v>
      </c>
      <c r="H79" s="304" t="s">
        <v>203</v>
      </c>
      <c r="I79" s="304" t="s">
        <v>204</v>
      </c>
      <c r="J79" s="304" t="s">
        <v>187</v>
      </c>
      <c r="K79" s="304" t="s">
        <v>203</v>
      </c>
      <c r="L79" s="304" t="s">
        <v>204</v>
      </c>
      <c r="M79" s="304" t="s">
        <v>187</v>
      </c>
      <c r="N79" s="304" t="s">
        <v>203</v>
      </c>
      <c r="O79" s="304" t="s">
        <v>204</v>
      </c>
      <c r="P79" s="2524"/>
      <c r="Q79" s="2524"/>
      <c r="R79" s="2472"/>
      <c r="S79" s="422"/>
      <c r="T79" s="422"/>
      <c r="U79" s="422"/>
      <c r="AG79" s="422"/>
      <c r="AH79" s="422"/>
      <c r="AI79" s="422"/>
      <c r="AJ79" s="422"/>
      <c r="AK79" s="422"/>
      <c r="AL79" s="422"/>
      <c r="AM79" s="422"/>
      <c r="AN79" s="422"/>
      <c r="AO79" s="422"/>
      <c r="AP79" s="422"/>
      <c r="AQ79" s="422"/>
      <c r="AR79" s="422"/>
      <c r="AS79" s="422"/>
      <c r="AT79" s="422"/>
      <c r="AU79" s="422"/>
      <c r="AV79" s="422"/>
      <c r="AW79" s="422"/>
      <c r="AX79" s="422"/>
      <c r="AY79" s="422"/>
      <c r="AZ79" s="422"/>
      <c r="BA79" s="422"/>
      <c r="BB79" s="422"/>
      <c r="BC79" s="422"/>
      <c r="BD79" s="422"/>
      <c r="BE79" s="422"/>
      <c r="BF79" s="422"/>
      <c r="BG79" s="422"/>
      <c r="BH79" s="422"/>
      <c r="BI79" s="422"/>
      <c r="BJ79" s="422"/>
      <c r="BK79" s="422"/>
      <c r="BL79" s="422"/>
      <c r="BM79" s="422"/>
      <c r="BN79" s="422"/>
      <c r="BO79" s="422"/>
      <c r="BP79" s="422"/>
      <c r="BQ79" s="422"/>
      <c r="BR79" s="422"/>
      <c r="BS79" s="422"/>
      <c r="BT79" s="422"/>
      <c r="BU79" s="422"/>
      <c r="BV79" s="422"/>
      <c r="BW79" s="422"/>
      <c r="BX79" s="422"/>
      <c r="BY79" s="422"/>
      <c r="BZ79" s="422"/>
      <c r="CA79" s="422"/>
      <c r="CB79" s="422"/>
      <c r="CC79" s="422"/>
      <c r="CD79" s="422"/>
      <c r="CE79" s="422"/>
      <c r="CF79" s="422"/>
      <c r="CG79" s="422"/>
      <c r="CH79" s="422"/>
      <c r="CI79" s="422"/>
      <c r="CJ79" s="422"/>
      <c r="CK79" s="422"/>
      <c r="CL79" s="422"/>
      <c r="CM79" s="422"/>
      <c r="CN79" s="422"/>
      <c r="CO79" s="422"/>
      <c r="CP79" s="422"/>
      <c r="CQ79" s="422"/>
      <c r="CR79" s="422"/>
      <c r="CS79" s="422"/>
      <c r="CT79" s="422"/>
      <c r="CU79" s="422"/>
      <c r="CV79" s="422"/>
      <c r="CW79" s="422"/>
      <c r="CX79" s="422"/>
      <c r="CY79" s="422"/>
      <c r="CZ79" s="422"/>
      <c r="DA79" s="422"/>
      <c r="DB79" s="422"/>
      <c r="DC79" s="422"/>
      <c r="DD79" s="422"/>
      <c r="DE79" s="422"/>
      <c r="DF79" s="422"/>
      <c r="DG79" s="422"/>
      <c r="DH79" s="422"/>
      <c r="DI79" s="422"/>
      <c r="DJ79" s="422"/>
      <c r="DK79" s="422"/>
      <c r="DL79" s="422"/>
      <c r="DM79" s="422"/>
      <c r="DN79" s="422"/>
      <c r="DO79" s="422"/>
      <c r="DP79" s="422"/>
      <c r="DQ79" s="422"/>
      <c r="DR79" s="422"/>
      <c r="DS79" s="422"/>
      <c r="DT79" s="422"/>
      <c r="DU79" s="422"/>
      <c r="DV79" s="422"/>
      <c r="DW79" s="422"/>
      <c r="DX79" s="422"/>
      <c r="DY79" s="422"/>
      <c r="DZ79" s="422"/>
      <c r="EA79" s="422"/>
      <c r="EB79" s="422"/>
      <c r="EC79" s="422"/>
      <c r="ED79" s="422"/>
      <c r="EE79" s="422"/>
      <c r="EF79" s="422"/>
      <c r="EG79" s="422"/>
      <c r="EH79" s="422"/>
      <c r="EI79" s="422"/>
      <c r="EJ79" s="422"/>
      <c r="EK79" s="422"/>
      <c r="EL79" s="422"/>
      <c r="EM79" s="422"/>
      <c r="EN79" s="422"/>
      <c r="EO79" s="422"/>
      <c r="EP79" s="422"/>
      <c r="EQ79" s="422"/>
      <c r="ER79" s="422"/>
      <c r="ES79" s="422"/>
      <c r="ET79" s="422"/>
      <c r="EU79" s="422"/>
      <c r="EV79" s="422"/>
      <c r="EW79" s="422"/>
      <c r="EX79" s="422"/>
      <c r="EY79" s="422"/>
      <c r="EZ79" s="422"/>
      <c r="FA79" s="422"/>
      <c r="FB79" s="422"/>
      <c r="FC79" s="422"/>
      <c r="FD79" s="422"/>
      <c r="FE79" s="422"/>
      <c r="FF79" s="422"/>
      <c r="FG79" s="422"/>
      <c r="FH79" s="422"/>
      <c r="FI79" s="422"/>
      <c r="FJ79" s="422"/>
      <c r="FK79" s="422"/>
      <c r="FL79" s="422"/>
      <c r="FM79" s="422"/>
      <c r="FN79" s="422"/>
      <c r="FO79" s="422"/>
      <c r="FP79" s="422"/>
      <c r="FQ79" s="422"/>
      <c r="FR79" s="422"/>
      <c r="FS79" s="422"/>
      <c r="FT79" s="422"/>
      <c r="FU79" s="422"/>
      <c r="FV79" s="422"/>
      <c r="FW79" s="422"/>
      <c r="FX79" s="422"/>
      <c r="FY79" s="422"/>
      <c r="FZ79" s="422"/>
      <c r="GA79" s="422"/>
      <c r="GB79" s="422"/>
      <c r="GC79" s="422"/>
      <c r="GD79" s="422"/>
      <c r="GE79" s="422"/>
      <c r="GF79" s="422"/>
      <c r="GG79" s="422"/>
      <c r="GH79" s="422"/>
      <c r="GI79" s="422"/>
      <c r="GJ79" s="422"/>
      <c r="GK79" s="422"/>
      <c r="GL79" s="422"/>
      <c r="GM79" s="422"/>
      <c r="GN79" s="422"/>
      <c r="GO79" s="422"/>
      <c r="GP79" s="422"/>
      <c r="GQ79" s="422"/>
      <c r="GR79" s="422"/>
      <c r="GS79" s="422"/>
      <c r="GT79" s="422"/>
      <c r="GU79" s="422"/>
      <c r="GV79" s="422"/>
      <c r="GW79" s="422"/>
      <c r="GX79" s="422"/>
      <c r="GY79" s="422"/>
      <c r="GZ79" s="422"/>
      <c r="HA79" s="422"/>
      <c r="HB79" s="422"/>
      <c r="HC79" s="422"/>
      <c r="HD79" s="422"/>
      <c r="HE79" s="422"/>
      <c r="HF79" s="422"/>
      <c r="HG79" s="422"/>
      <c r="HH79" s="422"/>
      <c r="HI79" s="422"/>
      <c r="HJ79" s="422"/>
      <c r="HK79" s="422"/>
      <c r="HL79" s="422"/>
      <c r="HM79" s="422"/>
      <c r="HN79" s="422"/>
      <c r="HO79" s="422"/>
      <c r="HP79" s="422"/>
      <c r="HQ79" s="422"/>
      <c r="HR79" s="422"/>
      <c r="HS79" s="422"/>
      <c r="HT79" s="422"/>
      <c r="HU79" s="422"/>
      <c r="HV79" s="422"/>
      <c r="HW79" s="422"/>
      <c r="HX79" s="422"/>
      <c r="HY79" s="422"/>
      <c r="HZ79" s="422"/>
      <c r="IA79" s="422"/>
      <c r="IB79" s="422"/>
      <c r="IC79" s="422"/>
      <c r="ID79" s="422"/>
      <c r="IE79" s="422"/>
      <c r="IF79" s="422"/>
      <c r="IG79" s="422"/>
      <c r="IH79" s="422"/>
      <c r="II79" s="422"/>
      <c r="IJ79" s="422"/>
      <c r="IK79" s="422"/>
      <c r="IL79" s="422"/>
      <c r="IM79" s="422"/>
      <c r="IN79" s="422"/>
      <c r="IO79" s="422"/>
      <c r="IP79" s="422"/>
      <c r="IQ79" s="422"/>
      <c r="IR79" s="422"/>
      <c r="IS79" s="422"/>
      <c r="IT79" s="422"/>
      <c r="IU79" s="422"/>
      <c r="IV79" s="422"/>
      <c r="IW79" s="422"/>
      <c r="IX79" s="422"/>
      <c r="IY79" s="422"/>
      <c r="IZ79" s="422"/>
      <c r="JA79" s="422"/>
      <c r="JB79" s="422"/>
      <c r="JC79" s="422"/>
      <c r="JD79" s="422"/>
      <c r="JE79" s="422"/>
      <c r="JF79" s="422"/>
      <c r="JG79" s="422"/>
      <c r="JH79" s="422"/>
      <c r="JI79" s="422"/>
      <c r="JJ79" s="422"/>
      <c r="JK79" s="422"/>
      <c r="JL79" s="422"/>
      <c r="JM79" s="422"/>
      <c r="JN79" s="422"/>
      <c r="JO79" s="422"/>
      <c r="JP79" s="422"/>
      <c r="JQ79" s="422"/>
      <c r="JR79" s="422"/>
      <c r="JS79" s="422"/>
      <c r="JT79" s="422"/>
      <c r="JU79" s="422"/>
      <c r="JV79" s="422"/>
      <c r="JW79" s="422"/>
      <c r="JX79" s="422"/>
      <c r="JY79" s="422"/>
      <c r="JZ79" s="422"/>
      <c r="KA79" s="422"/>
      <c r="KB79" s="422"/>
      <c r="KC79" s="422"/>
      <c r="KD79" s="422"/>
      <c r="KE79" s="422"/>
      <c r="KF79" s="422"/>
      <c r="KG79" s="422"/>
      <c r="KH79" s="422"/>
      <c r="KI79" s="422"/>
      <c r="KJ79" s="422"/>
      <c r="KK79" s="422"/>
      <c r="KL79" s="422"/>
      <c r="KM79" s="422"/>
      <c r="KN79" s="422"/>
      <c r="KO79" s="422"/>
      <c r="KP79" s="422"/>
      <c r="KQ79" s="422"/>
      <c r="KR79" s="422"/>
      <c r="KS79" s="422"/>
      <c r="KT79" s="422"/>
      <c r="KU79" s="422"/>
      <c r="KV79" s="422"/>
      <c r="KW79" s="422"/>
      <c r="KX79" s="422"/>
      <c r="KY79" s="422"/>
      <c r="KZ79" s="422"/>
      <c r="LA79" s="422"/>
      <c r="LB79" s="422"/>
      <c r="LC79" s="422"/>
      <c r="LD79" s="422"/>
      <c r="LE79" s="422"/>
      <c r="LF79" s="422"/>
      <c r="LG79" s="422"/>
      <c r="LH79" s="422"/>
      <c r="LI79" s="422"/>
      <c r="LJ79" s="422"/>
      <c r="LK79" s="422"/>
      <c r="LL79" s="422"/>
      <c r="LM79" s="422"/>
      <c r="LN79" s="422"/>
      <c r="LO79" s="422"/>
      <c r="LP79" s="422"/>
      <c r="LQ79" s="422"/>
      <c r="LR79" s="422"/>
      <c r="LS79" s="422"/>
      <c r="LT79" s="422"/>
      <c r="LU79" s="422"/>
      <c r="LV79" s="422"/>
      <c r="LW79" s="422"/>
      <c r="LX79" s="422"/>
      <c r="LY79" s="422"/>
      <c r="LZ79" s="422"/>
      <c r="MA79" s="422"/>
      <c r="MB79" s="422"/>
      <c r="MC79" s="422"/>
      <c r="MD79" s="422"/>
      <c r="ME79" s="422"/>
      <c r="MF79" s="422"/>
      <c r="MG79" s="422"/>
      <c r="MH79" s="422"/>
      <c r="MI79" s="422"/>
      <c r="MJ79" s="422"/>
      <c r="MK79" s="422"/>
      <c r="ML79" s="422"/>
      <c r="MM79" s="422"/>
      <c r="MN79" s="422"/>
      <c r="MO79" s="422"/>
      <c r="MP79" s="422"/>
      <c r="MQ79" s="422"/>
      <c r="MR79" s="422"/>
      <c r="MS79" s="422"/>
      <c r="MT79" s="422"/>
      <c r="MU79" s="422"/>
      <c r="MV79" s="422"/>
      <c r="MW79" s="422"/>
      <c r="MX79" s="422"/>
      <c r="MY79" s="422"/>
      <c r="MZ79" s="422"/>
      <c r="NA79" s="422"/>
      <c r="NB79" s="422"/>
      <c r="NC79" s="422"/>
      <c r="ND79" s="422"/>
      <c r="NE79" s="422"/>
      <c r="NF79" s="422"/>
      <c r="NG79" s="422"/>
      <c r="NH79" s="422"/>
      <c r="NI79" s="422"/>
      <c r="NJ79" s="422"/>
      <c r="NK79" s="422"/>
      <c r="NL79" s="422"/>
      <c r="NM79" s="422"/>
      <c r="NN79" s="422"/>
      <c r="NO79" s="422"/>
      <c r="NP79" s="422"/>
      <c r="NQ79" s="422"/>
      <c r="NR79" s="422"/>
      <c r="NS79" s="422"/>
      <c r="NT79" s="422"/>
      <c r="NU79" s="422"/>
      <c r="NV79" s="422"/>
      <c r="NW79" s="422"/>
      <c r="NX79" s="422"/>
      <c r="NY79" s="422"/>
      <c r="NZ79" s="422"/>
      <c r="OA79" s="422"/>
      <c r="OB79" s="422"/>
      <c r="OC79" s="422"/>
      <c r="OD79" s="422"/>
      <c r="OE79" s="422"/>
      <c r="OF79" s="422"/>
      <c r="OG79" s="422"/>
      <c r="OH79" s="422"/>
      <c r="OI79" s="422"/>
      <c r="OJ79" s="422"/>
      <c r="OK79" s="422"/>
      <c r="OL79" s="422"/>
      <c r="OM79" s="422"/>
      <c r="ON79" s="422"/>
      <c r="OO79" s="422"/>
      <c r="OP79" s="422"/>
      <c r="OQ79" s="422"/>
      <c r="OR79" s="422"/>
      <c r="OS79" s="422"/>
      <c r="OT79" s="422"/>
      <c r="OU79" s="422"/>
      <c r="OV79" s="422"/>
      <c r="OW79" s="422"/>
      <c r="OX79" s="422"/>
      <c r="OY79" s="422"/>
      <c r="OZ79" s="422"/>
      <c r="PA79" s="422"/>
      <c r="PB79" s="422"/>
      <c r="PC79" s="422"/>
      <c r="PD79" s="422"/>
      <c r="PE79" s="422"/>
      <c r="PF79" s="422"/>
      <c r="PG79" s="422"/>
      <c r="PH79" s="422"/>
      <c r="PI79" s="422"/>
      <c r="PJ79" s="422"/>
      <c r="PK79" s="422"/>
      <c r="PL79" s="422"/>
    </row>
    <row r="80" spans="1:428" ht="24.75" customHeight="1" thickBot="1" x14ac:dyDescent="0.3">
      <c r="A80" s="2469"/>
      <c r="B80" s="2469"/>
      <c r="C80" s="2469"/>
      <c r="D80" s="424" t="s">
        <v>188</v>
      </c>
      <c r="E80" s="424" t="s">
        <v>189</v>
      </c>
      <c r="F80" s="424" t="s">
        <v>190</v>
      </c>
      <c r="G80" s="424" t="s">
        <v>188</v>
      </c>
      <c r="H80" s="424" t="s">
        <v>189</v>
      </c>
      <c r="I80" s="424" t="s">
        <v>190</v>
      </c>
      <c r="J80" s="424" t="s">
        <v>188</v>
      </c>
      <c r="K80" s="424" t="s">
        <v>189</v>
      </c>
      <c r="L80" s="424" t="s">
        <v>190</v>
      </c>
      <c r="M80" s="425" t="s">
        <v>188</v>
      </c>
      <c r="N80" s="425" t="s">
        <v>189</v>
      </c>
      <c r="O80" s="425" t="s">
        <v>190</v>
      </c>
      <c r="P80" s="2524"/>
      <c r="Q80" s="2524"/>
      <c r="R80" s="2472"/>
      <c r="S80" s="422"/>
      <c r="T80" s="422"/>
      <c r="U80" s="422"/>
      <c r="AG80" s="422"/>
      <c r="AH80" s="422"/>
      <c r="AI80" s="422"/>
      <c r="AJ80" s="422"/>
      <c r="AK80" s="422"/>
      <c r="AL80" s="422"/>
      <c r="AM80" s="422"/>
      <c r="AN80" s="422"/>
      <c r="AO80" s="422"/>
      <c r="AP80" s="422"/>
      <c r="AQ80" s="422"/>
      <c r="AR80" s="422"/>
      <c r="AS80" s="422"/>
      <c r="AT80" s="422"/>
      <c r="AU80" s="422"/>
      <c r="AV80" s="422"/>
      <c r="AW80" s="422"/>
      <c r="AX80" s="422"/>
      <c r="AY80" s="422"/>
      <c r="AZ80" s="422"/>
      <c r="BA80" s="422"/>
      <c r="BB80" s="422"/>
      <c r="BC80" s="422"/>
      <c r="BD80" s="422"/>
      <c r="BE80" s="422"/>
      <c r="BF80" s="422"/>
      <c r="BG80" s="422"/>
      <c r="BH80" s="422"/>
      <c r="BI80" s="422"/>
      <c r="BJ80" s="422"/>
      <c r="BK80" s="422"/>
      <c r="BL80" s="422"/>
      <c r="BM80" s="422"/>
      <c r="BN80" s="422"/>
      <c r="BO80" s="422"/>
      <c r="BP80" s="422"/>
      <c r="BQ80" s="422"/>
      <c r="BR80" s="422"/>
      <c r="BS80" s="422"/>
      <c r="BT80" s="422"/>
      <c r="BU80" s="422"/>
      <c r="BV80" s="422"/>
      <c r="BW80" s="422"/>
      <c r="BX80" s="422"/>
      <c r="BY80" s="422"/>
      <c r="BZ80" s="422"/>
      <c r="CA80" s="422"/>
      <c r="CB80" s="422"/>
      <c r="CC80" s="422"/>
      <c r="CD80" s="422"/>
      <c r="CE80" s="422"/>
      <c r="CF80" s="422"/>
      <c r="CG80" s="422"/>
      <c r="CH80" s="422"/>
      <c r="CI80" s="422"/>
      <c r="CJ80" s="422"/>
      <c r="CK80" s="422"/>
      <c r="CL80" s="422"/>
      <c r="CM80" s="422"/>
      <c r="CN80" s="422"/>
      <c r="CO80" s="422"/>
      <c r="CP80" s="422"/>
      <c r="CQ80" s="422"/>
      <c r="CR80" s="422"/>
      <c r="CS80" s="422"/>
      <c r="CT80" s="422"/>
      <c r="CU80" s="422"/>
      <c r="CV80" s="422"/>
      <c r="CW80" s="422"/>
      <c r="CX80" s="422"/>
      <c r="CY80" s="422"/>
      <c r="CZ80" s="422"/>
      <c r="DA80" s="422"/>
      <c r="DB80" s="422"/>
      <c r="DC80" s="422"/>
      <c r="DD80" s="422"/>
      <c r="DE80" s="422"/>
      <c r="DF80" s="422"/>
      <c r="DG80" s="422"/>
      <c r="DH80" s="422"/>
      <c r="DI80" s="422"/>
      <c r="DJ80" s="422"/>
      <c r="DK80" s="422"/>
      <c r="DL80" s="422"/>
      <c r="DM80" s="422"/>
      <c r="DN80" s="422"/>
      <c r="DO80" s="422"/>
      <c r="DP80" s="422"/>
      <c r="DQ80" s="422"/>
      <c r="DR80" s="422"/>
      <c r="DS80" s="422"/>
      <c r="DT80" s="422"/>
      <c r="DU80" s="422"/>
      <c r="DV80" s="422"/>
      <c r="DW80" s="422"/>
      <c r="DX80" s="422"/>
      <c r="DY80" s="422"/>
      <c r="DZ80" s="422"/>
      <c r="EA80" s="422"/>
      <c r="EB80" s="422"/>
      <c r="EC80" s="422"/>
      <c r="ED80" s="422"/>
      <c r="EE80" s="422"/>
      <c r="EF80" s="422"/>
      <c r="EG80" s="422"/>
      <c r="EH80" s="422"/>
      <c r="EI80" s="422"/>
      <c r="EJ80" s="422"/>
      <c r="EK80" s="422"/>
      <c r="EL80" s="422"/>
      <c r="EM80" s="422"/>
      <c r="EN80" s="422"/>
      <c r="EO80" s="422"/>
      <c r="EP80" s="422"/>
      <c r="EQ80" s="422"/>
      <c r="ER80" s="422"/>
      <c r="ES80" s="422"/>
      <c r="ET80" s="422"/>
      <c r="EU80" s="422"/>
      <c r="EV80" s="422"/>
      <c r="EW80" s="422"/>
      <c r="EX80" s="422"/>
      <c r="EY80" s="422"/>
      <c r="EZ80" s="422"/>
      <c r="FA80" s="422"/>
      <c r="FB80" s="422"/>
      <c r="FC80" s="422"/>
      <c r="FD80" s="422"/>
      <c r="FE80" s="422"/>
      <c r="FF80" s="422"/>
      <c r="FG80" s="422"/>
      <c r="FH80" s="422"/>
      <c r="FI80" s="422"/>
      <c r="FJ80" s="422"/>
      <c r="FK80" s="422"/>
      <c r="FL80" s="422"/>
      <c r="FM80" s="422"/>
      <c r="FN80" s="422"/>
      <c r="FO80" s="422"/>
      <c r="FP80" s="422"/>
      <c r="FQ80" s="422"/>
      <c r="FR80" s="422"/>
      <c r="FS80" s="422"/>
      <c r="FT80" s="422"/>
      <c r="FU80" s="422"/>
      <c r="FV80" s="422"/>
      <c r="FW80" s="422"/>
      <c r="FX80" s="422"/>
      <c r="FY80" s="422"/>
      <c r="FZ80" s="422"/>
      <c r="GA80" s="422"/>
      <c r="GB80" s="422"/>
      <c r="GC80" s="422"/>
      <c r="GD80" s="422"/>
      <c r="GE80" s="422"/>
      <c r="GF80" s="422"/>
      <c r="GG80" s="422"/>
      <c r="GH80" s="422"/>
      <c r="GI80" s="422"/>
      <c r="GJ80" s="422"/>
      <c r="GK80" s="422"/>
      <c r="GL80" s="422"/>
      <c r="GM80" s="422"/>
      <c r="GN80" s="422"/>
      <c r="GO80" s="422"/>
      <c r="GP80" s="422"/>
      <c r="GQ80" s="422"/>
      <c r="GR80" s="422"/>
      <c r="GS80" s="422"/>
      <c r="GT80" s="422"/>
      <c r="GU80" s="422"/>
      <c r="GV80" s="422"/>
      <c r="GW80" s="422"/>
      <c r="GX80" s="422"/>
      <c r="GY80" s="422"/>
      <c r="GZ80" s="422"/>
      <c r="HA80" s="422"/>
      <c r="HB80" s="422"/>
      <c r="HC80" s="422"/>
      <c r="HD80" s="422"/>
      <c r="HE80" s="422"/>
      <c r="HF80" s="422"/>
      <c r="HG80" s="422"/>
      <c r="HH80" s="422"/>
      <c r="HI80" s="422"/>
      <c r="HJ80" s="422"/>
      <c r="HK80" s="422"/>
      <c r="HL80" s="422"/>
      <c r="HM80" s="422"/>
      <c r="HN80" s="422"/>
      <c r="HO80" s="422"/>
      <c r="HP80" s="422"/>
      <c r="HQ80" s="422"/>
      <c r="HR80" s="422"/>
      <c r="HS80" s="422"/>
      <c r="HT80" s="422"/>
      <c r="HU80" s="422"/>
      <c r="HV80" s="422"/>
      <c r="HW80" s="422"/>
      <c r="HX80" s="422"/>
      <c r="HY80" s="422"/>
      <c r="HZ80" s="422"/>
      <c r="IA80" s="422"/>
      <c r="IB80" s="422"/>
      <c r="IC80" s="422"/>
      <c r="ID80" s="422"/>
      <c r="IE80" s="422"/>
      <c r="IF80" s="422"/>
      <c r="IG80" s="422"/>
      <c r="IH80" s="422"/>
      <c r="II80" s="422"/>
      <c r="IJ80" s="422"/>
      <c r="IK80" s="422"/>
      <c r="IL80" s="422"/>
      <c r="IM80" s="422"/>
      <c r="IN80" s="422"/>
      <c r="IO80" s="422"/>
      <c r="IP80" s="422"/>
      <c r="IQ80" s="422"/>
      <c r="IR80" s="422"/>
      <c r="IS80" s="422"/>
      <c r="IT80" s="422"/>
      <c r="IU80" s="422"/>
      <c r="IV80" s="422"/>
      <c r="IW80" s="422"/>
      <c r="IX80" s="422"/>
      <c r="IY80" s="422"/>
      <c r="IZ80" s="422"/>
      <c r="JA80" s="422"/>
      <c r="JB80" s="422"/>
      <c r="JC80" s="422"/>
      <c r="JD80" s="422"/>
      <c r="JE80" s="422"/>
      <c r="JF80" s="422"/>
      <c r="JG80" s="422"/>
      <c r="JH80" s="422"/>
      <c r="JI80" s="422"/>
      <c r="JJ80" s="422"/>
      <c r="JK80" s="422"/>
      <c r="JL80" s="422"/>
      <c r="JM80" s="422"/>
      <c r="JN80" s="422"/>
      <c r="JO80" s="422"/>
      <c r="JP80" s="422"/>
      <c r="JQ80" s="422"/>
      <c r="JR80" s="422"/>
      <c r="JS80" s="422"/>
      <c r="JT80" s="422"/>
      <c r="JU80" s="422"/>
      <c r="JV80" s="422"/>
      <c r="JW80" s="422"/>
      <c r="JX80" s="422"/>
      <c r="JY80" s="422"/>
      <c r="JZ80" s="422"/>
      <c r="KA80" s="422"/>
      <c r="KB80" s="422"/>
      <c r="KC80" s="422"/>
      <c r="KD80" s="422"/>
      <c r="KE80" s="422"/>
      <c r="KF80" s="422"/>
      <c r="KG80" s="422"/>
      <c r="KH80" s="422"/>
      <c r="KI80" s="422"/>
      <c r="KJ80" s="422"/>
      <c r="KK80" s="422"/>
      <c r="KL80" s="422"/>
      <c r="KM80" s="422"/>
      <c r="KN80" s="422"/>
      <c r="KO80" s="422"/>
      <c r="KP80" s="422"/>
      <c r="KQ80" s="422"/>
      <c r="KR80" s="422"/>
      <c r="KS80" s="422"/>
      <c r="KT80" s="422"/>
      <c r="KU80" s="422"/>
      <c r="KV80" s="422"/>
      <c r="KW80" s="422"/>
      <c r="KX80" s="422"/>
      <c r="KY80" s="422"/>
      <c r="KZ80" s="422"/>
      <c r="LA80" s="422"/>
      <c r="LB80" s="422"/>
      <c r="LC80" s="422"/>
      <c r="LD80" s="422"/>
      <c r="LE80" s="422"/>
      <c r="LF80" s="422"/>
      <c r="LG80" s="422"/>
      <c r="LH80" s="422"/>
      <c r="LI80" s="422"/>
      <c r="LJ80" s="422"/>
      <c r="LK80" s="422"/>
      <c r="LL80" s="422"/>
      <c r="LM80" s="422"/>
      <c r="LN80" s="422"/>
      <c r="LO80" s="422"/>
      <c r="LP80" s="422"/>
      <c r="LQ80" s="422"/>
      <c r="LR80" s="422"/>
      <c r="LS80" s="422"/>
      <c r="LT80" s="422"/>
      <c r="LU80" s="422"/>
      <c r="LV80" s="422"/>
      <c r="LW80" s="422"/>
      <c r="LX80" s="422"/>
      <c r="LY80" s="422"/>
      <c r="LZ80" s="422"/>
      <c r="MA80" s="422"/>
      <c r="MB80" s="422"/>
      <c r="MC80" s="422"/>
      <c r="MD80" s="422"/>
      <c r="ME80" s="422"/>
      <c r="MF80" s="422"/>
      <c r="MG80" s="422"/>
      <c r="MH80" s="422"/>
      <c r="MI80" s="422"/>
      <c r="MJ80" s="422"/>
      <c r="MK80" s="422"/>
      <c r="ML80" s="422"/>
      <c r="MM80" s="422"/>
      <c r="MN80" s="422"/>
      <c r="MO80" s="422"/>
      <c r="MP80" s="422"/>
      <c r="MQ80" s="422"/>
      <c r="MR80" s="422"/>
      <c r="MS80" s="422"/>
      <c r="MT80" s="422"/>
      <c r="MU80" s="422"/>
      <c r="MV80" s="422"/>
      <c r="MW80" s="422"/>
      <c r="MX80" s="422"/>
      <c r="MY80" s="422"/>
      <c r="MZ80" s="422"/>
      <c r="NA80" s="422"/>
      <c r="NB80" s="422"/>
      <c r="NC80" s="422"/>
      <c r="ND80" s="422"/>
      <c r="NE80" s="422"/>
      <c r="NF80" s="422"/>
      <c r="NG80" s="422"/>
      <c r="NH80" s="422"/>
      <c r="NI80" s="422"/>
      <c r="NJ80" s="422"/>
      <c r="NK80" s="422"/>
      <c r="NL80" s="422"/>
      <c r="NM80" s="422"/>
      <c r="NN80" s="422"/>
      <c r="NO80" s="422"/>
      <c r="NP80" s="422"/>
      <c r="NQ80" s="422"/>
      <c r="NR80" s="422"/>
      <c r="NS80" s="422"/>
      <c r="NT80" s="422"/>
      <c r="NU80" s="422"/>
      <c r="NV80" s="422"/>
      <c r="NW80" s="422"/>
      <c r="NX80" s="422"/>
      <c r="NY80" s="422"/>
      <c r="NZ80" s="422"/>
      <c r="OA80" s="422"/>
      <c r="OB80" s="422"/>
      <c r="OC80" s="422"/>
      <c r="OD80" s="422"/>
      <c r="OE80" s="422"/>
      <c r="OF80" s="422"/>
      <c r="OG80" s="422"/>
      <c r="OH80" s="422"/>
      <c r="OI80" s="422"/>
      <c r="OJ80" s="422"/>
      <c r="OK80" s="422"/>
      <c r="OL80" s="422"/>
      <c r="OM80" s="422"/>
      <c r="ON80" s="422"/>
      <c r="OO80" s="422"/>
      <c r="OP80" s="422"/>
      <c r="OQ80" s="422"/>
      <c r="OR80" s="422"/>
      <c r="OS80" s="422"/>
      <c r="OT80" s="422"/>
      <c r="OU80" s="422"/>
      <c r="OV80" s="422"/>
      <c r="OW80" s="422"/>
      <c r="OX80" s="422"/>
      <c r="OY80" s="422"/>
      <c r="OZ80" s="422"/>
      <c r="PA80" s="422"/>
      <c r="PB80" s="422"/>
      <c r="PC80" s="422"/>
      <c r="PD80" s="422"/>
      <c r="PE80" s="422"/>
      <c r="PF80" s="422"/>
      <c r="PG80" s="422"/>
      <c r="PH80" s="422"/>
      <c r="PI80" s="422"/>
      <c r="PJ80" s="422"/>
      <c r="PK80" s="422"/>
      <c r="PL80" s="422"/>
    </row>
    <row r="81" spans="1:428" ht="34.5" customHeight="1" x14ac:dyDescent="0.25">
      <c r="A81" s="2596" t="s">
        <v>722</v>
      </c>
      <c r="B81" s="699" t="s">
        <v>723</v>
      </c>
      <c r="C81" s="699"/>
      <c r="D81" s="1569">
        <v>1</v>
      </c>
      <c r="E81" s="1502">
        <v>1</v>
      </c>
      <c r="F81" s="1569">
        <v>2</v>
      </c>
      <c r="G81" s="1502">
        <v>2</v>
      </c>
      <c r="H81" s="1502">
        <v>1</v>
      </c>
      <c r="I81" s="1502">
        <v>3</v>
      </c>
      <c r="J81" s="1502">
        <v>1</v>
      </c>
      <c r="K81" s="1502">
        <v>1</v>
      </c>
      <c r="L81" s="1502">
        <v>2</v>
      </c>
      <c r="M81" s="1080">
        <f>SUM(D81,G81,J81)</f>
        <v>4</v>
      </c>
      <c r="N81" s="1080">
        <f t="shared" ref="N81:O86" si="26">SUM(E81,H81,K81)</f>
        <v>3</v>
      </c>
      <c r="O81" s="1080">
        <f t="shared" si="26"/>
        <v>7</v>
      </c>
      <c r="P81" s="1540"/>
      <c r="Q81" s="1618" t="s">
        <v>724</v>
      </c>
      <c r="R81" s="2497" t="s">
        <v>725</v>
      </c>
      <c r="S81" s="422"/>
      <c r="T81" s="422"/>
      <c r="U81" s="422"/>
      <c r="AG81" s="422"/>
      <c r="AH81" s="422"/>
      <c r="AI81" s="422"/>
      <c r="AJ81" s="422"/>
      <c r="AK81" s="422"/>
      <c r="AL81" s="422"/>
      <c r="AM81" s="422"/>
      <c r="AN81" s="422"/>
      <c r="AO81" s="422"/>
      <c r="AP81" s="422"/>
      <c r="AQ81" s="422"/>
      <c r="AR81" s="422"/>
      <c r="AS81" s="422"/>
      <c r="AT81" s="422"/>
      <c r="AU81" s="422"/>
      <c r="AV81" s="422"/>
      <c r="AW81" s="422"/>
      <c r="AX81" s="422"/>
      <c r="AY81" s="422"/>
      <c r="AZ81" s="422"/>
      <c r="BA81" s="422"/>
      <c r="BB81" s="422"/>
      <c r="BC81" s="422"/>
      <c r="BD81" s="422"/>
      <c r="BE81" s="422"/>
      <c r="BF81" s="422"/>
      <c r="BG81" s="422"/>
      <c r="BH81" s="422"/>
      <c r="BI81" s="422"/>
      <c r="BJ81" s="422"/>
      <c r="BK81" s="422"/>
      <c r="BL81" s="422"/>
      <c r="BM81" s="422"/>
      <c r="BN81" s="422"/>
      <c r="BO81" s="422"/>
      <c r="BP81" s="422"/>
      <c r="BQ81" s="422"/>
      <c r="BR81" s="422"/>
      <c r="BS81" s="422"/>
      <c r="BT81" s="422"/>
      <c r="BU81" s="422"/>
      <c r="BV81" s="422"/>
      <c r="BW81" s="422"/>
      <c r="BX81" s="422"/>
      <c r="BY81" s="422"/>
      <c r="BZ81" s="422"/>
      <c r="CA81" s="422"/>
      <c r="CB81" s="422"/>
      <c r="CC81" s="422"/>
      <c r="CD81" s="422"/>
      <c r="CE81" s="422"/>
      <c r="CF81" s="422"/>
      <c r="CG81" s="422"/>
      <c r="CH81" s="422"/>
      <c r="CI81" s="422"/>
      <c r="CJ81" s="422"/>
      <c r="CK81" s="422"/>
      <c r="CL81" s="422"/>
      <c r="CM81" s="422"/>
      <c r="CN81" s="422"/>
      <c r="CO81" s="422"/>
      <c r="CP81" s="422"/>
      <c r="CQ81" s="422"/>
      <c r="CR81" s="422"/>
      <c r="CS81" s="422"/>
      <c r="CT81" s="422"/>
      <c r="CU81" s="422"/>
      <c r="CV81" s="422"/>
      <c r="CW81" s="422"/>
      <c r="CX81" s="422"/>
      <c r="CY81" s="422"/>
      <c r="CZ81" s="422"/>
      <c r="DA81" s="422"/>
      <c r="DB81" s="422"/>
      <c r="DC81" s="422"/>
      <c r="DD81" s="422"/>
      <c r="DE81" s="422"/>
      <c r="DF81" s="422"/>
      <c r="DG81" s="422"/>
      <c r="DH81" s="422"/>
      <c r="DI81" s="422"/>
      <c r="DJ81" s="422"/>
      <c r="DK81" s="422"/>
      <c r="DL81" s="422"/>
      <c r="DM81" s="422"/>
      <c r="DN81" s="422"/>
      <c r="DO81" s="422"/>
      <c r="DP81" s="422"/>
      <c r="DQ81" s="422"/>
      <c r="DR81" s="422"/>
      <c r="DS81" s="422"/>
      <c r="DT81" s="422"/>
      <c r="DU81" s="422"/>
      <c r="DV81" s="422"/>
      <c r="DW81" s="422"/>
      <c r="DX81" s="422"/>
      <c r="DY81" s="422"/>
      <c r="DZ81" s="422"/>
      <c r="EA81" s="422"/>
      <c r="EB81" s="422"/>
      <c r="EC81" s="422"/>
      <c r="ED81" s="422"/>
      <c r="EE81" s="422"/>
      <c r="EF81" s="422"/>
      <c r="EG81" s="422"/>
      <c r="EH81" s="422"/>
      <c r="EI81" s="422"/>
      <c r="EJ81" s="422"/>
      <c r="EK81" s="422"/>
      <c r="EL81" s="422"/>
      <c r="EM81" s="422"/>
      <c r="EN81" s="422"/>
      <c r="EO81" s="422"/>
      <c r="EP81" s="422"/>
      <c r="EQ81" s="422"/>
      <c r="ER81" s="422"/>
      <c r="ES81" s="422"/>
      <c r="ET81" s="422"/>
      <c r="EU81" s="422"/>
      <c r="EV81" s="422"/>
      <c r="EW81" s="422"/>
      <c r="EX81" s="422"/>
      <c r="EY81" s="422"/>
      <c r="EZ81" s="422"/>
      <c r="FA81" s="422"/>
      <c r="FB81" s="422"/>
      <c r="FC81" s="422"/>
      <c r="FD81" s="422"/>
      <c r="FE81" s="422"/>
      <c r="FF81" s="422"/>
      <c r="FG81" s="422"/>
      <c r="FH81" s="422"/>
      <c r="FI81" s="422"/>
      <c r="FJ81" s="422"/>
      <c r="FK81" s="422"/>
      <c r="FL81" s="422"/>
      <c r="FM81" s="422"/>
      <c r="FN81" s="422"/>
      <c r="FO81" s="422"/>
      <c r="FP81" s="422"/>
      <c r="FQ81" s="422"/>
      <c r="FR81" s="422"/>
      <c r="FS81" s="422"/>
      <c r="FT81" s="422"/>
      <c r="FU81" s="422"/>
      <c r="FV81" s="422"/>
      <c r="FW81" s="422"/>
      <c r="FX81" s="422"/>
      <c r="FY81" s="422"/>
      <c r="FZ81" s="422"/>
      <c r="GA81" s="422"/>
      <c r="GB81" s="422"/>
      <c r="GC81" s="422"/>
      <c r="GD81" s="422"/>
      <c r="GE81" s="422"/>
      <c r="GF81" s="422"/>
      <c r="GG81" s="422"/>
      <c r="GH81" s="422"/>
      <c r="GI81" s="422"/>
      <c r="GJ81" s="422"/>
      <c r="GK81" s="422"/>
      <c r="GL81" s="422"/>
      <c r="GM81" s="422"/>
      <c r="GN81" s="422"/>
      <c r="GO81" s="422"/>
      <c r="GP81" s="422"/>
      <c r="GQ81" s="422"/>
      <c r="GR81" s="422"/>
      <c r="GS81" s="422"/>
      <c r="GT81" s="422"/>
      <c r="GU81" s="422"/>
      <c r="GV81" s="422"/>
      <c r="GW81" s="422"/>
      <c r="GX81" s="422"/>
      <c r="GY81" s="422"/>
      <c r="GZ81" s="422"/>
      <c r="HA81" s="422"/>
      <c r="HB81" s="422"/>
      <c r="HC81" s="422"/>
      <c r="HD81" s="422"/>
      <c r="HE81" s="422"/>
      <c r="HF81" s="422"/>
      <c r="HG81" s="422"/>
      <c r="HH81" s="422"/>
      <c r="HI81" s="422"/>
      <c r="HJ81" s="422"/>
      <c r="HK81" s="422"/>
      <c r="HL81" s="422"/>
      <c r="HM81" s="422"/>
      <c r="HN81" s="422"/>
      <c r="HO81" s="422"/>
      <c r="HP81" s="422"/>
      <c r="HQ81" s="422"/>
      <c r="HR81" s="422"/>
      <c r="HS81" s="422"/>
      <c r="HT81" s="422"/>
      <c r="HU81" s="422"/>
      <c r="HV81" s="422"/>
      <c r="HW81" s="422"/>
      <c r="HX81" s="422"/>
      <c r="HY81" s="422"/>
      <c r="HZ81" s="422"/>
      <c r="IA81" s="422"/>
      <c r="IB81" s="422"/>
      <c r="IC81" s="422"/>
      <c r="ID81" s="422"/>
      <c r="IE81" s="422"/>
      <c r="IF81" s="422"/>
      <c r="IG81" s="422"/>
      <c r="IH81" s="422"/>
      <c r="II81" s="422"/>
      <c r="IJ81" s="422"/>
      <c r="IK81" s="422"/>
      <c r="IL81" s="422"/>
      <c r="IM81" s="422"/>
      <c r="IN81" s="422"/>
      <c r="IO81" s="422"/>
      <c r="IP81" s="422"/>
      <c r="IQ81" s="422"/>
      <c r="IR81" s="422"/>
      <c r="IS81" s="422"/>
      <c r="IT81" s="422"/>
      <c r="IU81" s="422"/>
      <c r="IV81" s="422"/>
      <c r="IW81" s="422"/>
      <c r="IX81" s="422"/>
      <c r="IY81" s="422"/>
      <c r="IZ81" s="422"/>
      <c r="JA81" s="422"/>
      <c r="JB81" s="422"/>
      <c r="JC81" s="422"/>
      <c r="JD81" s="422"/>
      <c r="JE81" s="422"/>
      <c r="JF81" s="422"/>
      <c r="JG81" s="422"/>
      <c r="JH81" s="422"/>
      <c r="JI81" s="422"/>
      <c r="JJ81" s="422"/>
      <c r="JK81" s="422"/>
      <c r="JL81" s="422"/>
      <c r="JM81" s="422"/>
      <c r="JN81" s="422"/>
      <c r="JO81" s="422"/>
      <c r="JP81" s="422"/>
      <c r="JQ81" s="422"/>
      <c r="JR81" s="422"/>
      <c r="JS81" s="422"/>
      <c r="JT81" s="422"/>
      <c r="JU81" s="422"/>
      <c r="JV81" s="422"/>
      <c r="JW81" s="422"/>
      <c r="JX81" s="422"/>
      <c r="JY81" s="422"/>
      <c r="JZ81" s="422"/>
      <c r="KA81" s="422"/>
      <c r="KB81" s="422"/>
      <c r="KC81" s="422"/>
      <c r="KD81" s="422"/>
      <c r="KE81" s="422"/>
      <c r="KF81" s="422"/>
      <c r="KG81" s="422"/>
      <c r="KH81" s="422"/>
      <c r="KI81" s="422"/>
      <c r="KJ81" s="422"/>
      <c r="KK81" s="422"/>
      <c r="KL81" s="422"/>
      <c r="KM81" s="422"/>
      <c r="KN81" s="422"/>
      <c r="KO81" s="422"/>
      <c r="KP81" s="422"/>
      <c r="KQ81" s="422"/>
      <c r="KR81" s="422"/>
      <c r="KS81" s="422"/>
      <c r="KT81" s="422"/>
      <c r="KU81" s="422"/>
      <c r="KV81" s="422"/>
      <c r="KW81" s="422"/>
      <c r="KX81" s="422"/>
      <c r="KY81" s="422"/>
      <c r="KZ81" s="422"/>
      <c r="LA81" s="422"/>
      <c r="LB81" s="422"/>
      <c r="LC81" s="422"/>
      <c r="LD81" s="422"/>
      <c r="LE81" s="422"/>
      <c r="LF81" s="422"/>
      <c r="LG81" s="422"/>
      <c r="LH81" s="422"/>
      <c r="LI81" s="422"/>
      <c r="LJ81" s="422"/>
      <c r="LK81" s="422"/>
      <c r="LL81" s="422"/>
      <c r="LM81" s="422"/>
      <c r="LN81" s="422"/>
      <c r="LO81" s="422"/>
      <c r="LP81" s="422"/>
      <c r="LQ81" s="422"/>
      <c r="LR81" s="422"/>
      <c r="LS81" s="422"/>
      <c r="LT81" s="422"/>
      <c r="LU81" s="422"/>
      <c r="LV81" s="422"/>
      <c r="LW81" s="422"/>
      <c r="LX81" s="422"/>
      <c r="LY81" s="422"/>
      <c r="LZ81" s="422"/>
      <c r="MA81" s="422"/>
      <c r="MB81" s="422"/>
      <c r="MC81" s="422"/>
      <c r="MD81" s="422"/>
      <c r="ME81" s="422"/>
      <c r="MF81" s="422"/>
      <c r="MG81" s="422"/>
      <c r="MH81" s="422"/>
      <c r="MI81" s="422"/>
      <c r="MJ81" s="422"/>
      <c r="MK81" s="422"/>
      <c r="ML81" s="422"/>
      <c r="MM81" s="422"/>
      <c r="MN81" s="422"/>
      <c r="MO81" s="422"/>
      <c r="MP81" s="422"/>
      <c r="MQ81" s="422"/>
      <c r="MR81" s="422"/>
      <c r="MS81" s="422"/>
      <c r="MT81" s="422"/>
      <c r="MU81" s="422"/>
      <c r="MV81" s="422"/>
      <c r="MW81" s="422"/>
      <c r="MX81" s="422"/>
      <c r="MY81" s="422"/>
      <c r="MZ81" s="422"/>
      <c r="NA81" s="422"/>
      <c r="NB81" s="422"/>
      <c r="NC81" s="422"/>
      <c r="ND81" s="422"/>
      <c r="NE81" s="422"/>
      <c r="NF81" s="422"/>
      <c r="NG81" s="422"/>
      <c r="NH81" s="422"/>
      <c r="NI81" s="422"/>
      <c r="NJ81" s="422"/>
      <c r="NK81" s="422"/>
      <c r="NL81" s="422"/>
      <c r="NM81" s="422"/>
      <c r="NN81" s="422"/>
      <c r="NO81" s="422"/>
      <c r="NP81" s="422"/>
      <c r="NQ81" s="422"/>
      <c r="NR81" s="422"/>
      <c r="NS81" s="422"/>
      <c r="NT81" s="422"/>
      <c r="NU81" s="422"/>
      <c r="NV81" s="422"/>
      <c r="NW81" s="422"/>
      <c r="NX81" s="422"/>
      <c r="NY81" s="422"/>
      <c r="NZ81" s="422"/>
      <c r="OA81" s="422"/>
      <c r="OB81" s="422"/>
      <c r="OC81" s="422"/>
      <c r="OD81" s="422"/>
      <c r="OE81" s="422"/>
      <c r="OF81" s="422"/>
      <c r="OG81" s="422"/>
      <c r="OH81" s="422"/>
      <c r="OI81" s="422"/>
      <c r="OJ81" s="422"/>
      <c r="OK81" s="422"/>
      <c r="OL81" s="422"/>
      <c r="OM81" s="422"/>
      <c r="ON81" s="422"/>
      <c r="OO81" s="422"/>
      <c r="OP81" s="422"/>
      <c r="OQ81" s="422"/>
      <c r="OR81" s="422"/>
      <c r="OS81" s="422"/>
      <c r="OT81" s="422"/>
      <c r="OU81" s="422"/>
      <c r="OV81" s="422"/>
      <c r="OW81" s="422"/>
      <c r="OX81" s="422"/>
      <c r="OY81" s="422"/>
      <c r="OZ81" s="422"/>
      <c r="PA81" s="422"/>
      <c r="PB81" s="422"/>
      <c r="PC81" s="422"/>
      <c r="PD81" s="422"/>
      <c r="PE81" s="422"/>
      <c r="PF81" s="422"/>
      <c r="PG81" s="422"/>
      <c r="PH81" s="422"/>
      <c r="PI81" s="422"/>
      <c r="PJ81" s="422"/>
      <c r="PK81" s="422"/>
      <c r="PL81" s="422"/>
    </row>
    <row r="82" spans="1:428" ht="28.5" customHeight="1" x14ac:dyDescent="0.25">
      <c r="A82" s="2501"/>
      <c r="B82" s="1510" t="s">
        <v>726</v>
      </c>
      <c r="C82" s="1510" t="s">
        <v>727</v>
      </c>
      <c r="D82" s="1512">
        <v>6</v>
      </c>
      <c r="E82" s="1508">
        <v>9</v>
      </c>
      <c r="F82" s="1512">
        <v>15</v>
      </c>
      <c r="G82" s="1508">
        <v>14</v>
      </c>
      <c r="H82" s="1508">
        <v>17</v>
      </c>
      <c r="I82" s="1508">
        <v>31</v>
      </c>
      <c r="J82" s="1508">
        <v>11</v>
      </c>
      <c r="K82" s="1508">
        <v>7</v>
      </c>
      <c r="L82" s="1508">
        <v>18</v>
      </c>
      <c r="M82" s="1545">
        <f t="shared" ref="M82:M86" si="27">SUM(D82,G82,J82)</f>
        <v>31</v>
      </c>
      <c r="N82" s="1545">
        <f t="shared" si="26"/>
        <v>33</v>
      </c>
      <c r="O82" s="1545">
        <f t="shared" si="26"/>
        <v>64</v>
      </c>
      <c r="P82" s="1541" t="s">
        <v>728</v>
      </c>
      <c r="Q82" s="389" t="s">
        <v>729</v>
      </c>
      <c r="R82" s="2579"/>
      <c r="S82" s="422"/>
      <c r="T82" s="422"/>
      <c r="U82" s="422"/>
      <c r="AG82" s="422"/>
      <c r="AH82" s="422"/>
      <c r="AI82" s="422"/>
      <c r="AJ82" s="422"/>
      <c r="AK82" s="422"/>
      <c r="AL82" s="422"/>
      <c r="AM82" s="422"/>
      <c r="AN82" s="422"/>
      <c r="AO82" s="422"/>
      <c r="AP82" s="422"/>
      <c r="AQ82" s="422"/>
      <c r="AR82" s="422"/>
      <c r="AS82" s="422"/>
      <c r="AT82" s="422"/>
      <c r="AU82" s="422"/>
      <c r="AV82" s="422"/>
      <c r="AW82" s="422"/>
      <c r="AX82" s="422"/>
      <c r="AY82" s="422"/>
      <c r="AZ82" s="422"/>
      <c r="BA82" s="422"/>
      <c r="BB82" s="422"/>
      <c r="BC82" s="422"/>
      <c r="BD82" s="422"/>
      <c r="BE82" s="422"/>
      <c r="BF82" s="422"/>
      <c r="BG82" s="422"/>
      <c r="BH82" s="422"/>
      <c r="BI82" s="422"/>
      <c r="BJ82" s="422"/>
      <c r="BK82" s="422"/>
      <c r="BL82" s="422"/>
      <c r="BM82" s="422"/>
      <c r="BN82" s="422"/>
      <c r="BO82" s="422"/>
      <c r="BP82" s="422"/>
      <c r="BQ82" s="422"/>
      <c r="BR82" s="422"/>
      <c r="BS82" s="422"/>
      <c r="BT82" s="422"/>
      <c r="BU82" s="422"/>
      <c r="BV82" s="422"/>
      <c r="BW82" s="422"/>
      <c r="BX82" s="422"/>
      <c r="BY82" s="422"/>
      <c r="BZ82" s="422"/>
      <c r="CA82" s="422"/>
      <c r="CB82" s="422"/>
      <c r="CC82" s="422"/>
      <c r="CD82" s="422"/>
      <c r="CE82" s="422"/>
      <c r="CF82" s="422"/>
      <c r="CG82" s="422"/>
      <c r="CH82" s="422"/>
      <c r="CI82" s="422"/>
      <c r="CJ82" s="422"/>
      <c r="CK82" s="422"/>
      <c r="CL82" s="422"/>
      <c r="CM82" s="422"/>
      <c r="CN82" s="422"/>
      <c r="CO82" s="422"/>
      <c r="CP82" s="422"/>
      <c r="CQ82" s="422"/>
      <c r="CR82" s="422"/>
      <c r="CS82" s="422"/>
      <c r="CT82" s="422"/>
      <c r="CU82" s="422"/>
      <c r="CV82" s="422"/>
      <c r="CW82" s="422"/>
      <c r="CX82" s="422"/>
      <c r="CY82" s="422"/>
      <c r="CZ82" s="422"/>
      <c r="DA82" s="422"/>
      <c r="DB82" s="422"/>
      <c r="DC82" s="422"/>
      <c r="DD82" s="422"/>
      <c r="DE82" s="422"/>
      <c r="DF82" s="422"/>
      <c r="DG82" s="422"/>
      <c r="DH82" s="422"/>
      <c r="DI82" s="422"/>
      <c r="DJ82" s="422"/>
      <c r="DK82" s="422"/>
      <c r="DL82" s="422"/>
      <c r="DM82" s="422"/>
      <c r="DN82" s="422"/>
      <c r="DO82" s="422"/>
      <c r="DP82" s="422"/>
      <c r="DQ82" s="422"/>
      <c r="DR82" s="422"/>
      <c r="DS82" s="422"/>
      <c r="DT82" s="422"/>
      <c r="DU82" s="422"/>
      <c r="DV82" s="422"/>
      <c r="DW82" s="422"/>
      <c r="DX82" s="422"/>
      <c r="DY82" s="422"/>
      <c r="DZ82" s="422"/>
      <c r="EA82" s="422"/>
      <c r="EB82" s="422"/>
      <c r="EC82" s="422"/>
      <c r="ED82" s="422"/>
      <c r="EE82" s="422"/>
      <c r="EF82" s="422"/>
      <c r="EG82" s="422"/>
      <c r="EH82" s="422"/>
      <c r="EI82" s="422"/>
      <c r="EJ82" s="422"/>
      <c r="EK82" s="422"/>
      <c r="EL82" s="422"/>
      <c r="EM82" s="422"/>
      <c r="EN82" s="422"/>
      <c r="EO82" s="422"/>
      <c r="EP82" s="422"/>
      <c r="EQ82" s="422"/>
      <c r="ER82" s="422"/>
      <c r="ES82" s="422"/>
      <c r="ET82" s="422"/>
      <c r="EU82" s="422"/>
      <c r="EV82" s="422"/>
      <c r="EW82" s="422"/>
      <c r="EX82" s="422"/>
      <c r="EY82" s="422"/>
      <c r="EZ82" s="422"/>
      <c r="FA82" s="422"/>
      <c r="FB82" s="422"/>
      <c r="FC82" s="422"/>
      <c r="FD82" s="422"/>
      <c r="FE82" s="422"/>
      <c r="FF82" s="422"/>
      <c r="FG82" s="422"/>
      <c r="FH82" s="422"/>
      <c r="FI82" s="422"/>
      <c r="FJ82" s="422"/>
      <c r="FK82" s="422"/>
      <c r="FL82" s="422"/>
      <c r="FM82" s="422"/>
      <c r="FN82" s="422"/>
      <c r="FO82" s="422"/>
      <c r="FP82" s="422"/>
      <c r="FQ82" s="422"/>
      <c r="FR82" s="422"/>
      <c r="FS82" s="422"/>
      <c r="FT82" s="422"/>
      <c r="FU82" s="422"/>
      <c r="FV82" s="422"/>
      <c r="FW82" s="422"/>
      <c r="FX82" s="422"/>
      <c r="FY82" s="422"/>
      <c r="FZ82" s="422"/>
      <c r="GA82" s="422"/>
      <c r="GB82" s="422"/>
      <c r="GC82" s="422"/>
      <c r="GD82" s="422"/>
      <c r="GE82" s="422"/>
      <c r="GF82" s="422"/>
      <c r="GG82" s="422"/>
      <c r="GH82" s="422"/>
      <c r="GI82" s="422"/>
      <c r="GJ82" s="422"/>
      <c r="GK82" s="422"/>
      <c r="GL82" s="422"/>
      <c r="GM82" s="422"/>
      <c r="GN82" s="422"/>
      <c r="GO82" s="422"/>
      <c r="GP82" s="422"/>
      <c r="GQ82" s="422"/>
      <c r="GR82" s="422"/>
      <c r="GS82" s="422"/>
      <c r="GT82" s="422"/>
      <c r="GU82" s="422"/>
      <c r="GV82" s="422"/>
      <c r="GW82" s="422"/>
      <c r="GX82" s="422"/>
      <c r="GY82" s="422"/>
      <c r="GZ82" s="422"/>
      <c r="HA82" s="422"/>
      <c r="HB82" s="422"/>
      <c r="HC82" s="422"/>
      <c r="HD82" s="422"/>
      <c r="HE82" s="422"/>
      <c r="HF82" s="422"/>
      <c r="HG82" s="422"/>
      <c r="HH82" s="422"/>
      <c r="HI82" s="422"/>
      <c r="HJ82" s="422"/>
      <c r="HK82" s="422"/>
      <c r="HL82" s="422"/>
      <c r="HM82" s="422"/>
      <c r="HN82" s="422"/>
      <c r="HO82" s="422"/>
      <c r="HP82" s="422"/>
      <c r="HQ82" s="422"/>
      <c r="HR82" s="422"/>
      <c r="HS82" s="422"/>
      <c r="HT82" s="422"/>
      <c r="HU82" s="422"/>
      <c r="HV82" s="422"/>
      <c r="HW82" s="422"/>
      <c r="HX82" s="422"/>
      <c r="HY82" s="422"/>
      <c r="HZ82" s="422"/>
      <c r="IA82" s="422"/>
      <c r="IB82" s="422"/>
      <c r="IC82" s="422"/>
      <c r="ID82" s="422"/>
      <c r="IE82" s="422"/>
      <c r="IF82" s="422"/>
      <c r="IG82" s="422"/>
      <c r="IH82" s="422"/>
      <c r="II82" s="422"/>
      <c r="IJ82" s="422"/>
      <c r="IK82" s="422"/>
      <c r="IL82" s="422"/>
      <c r="IM82" s="422"/>
      <c r="IN82" s="422"/>
      <c r="IO82" s="422"/>
      <c r="IP82" s="422"/>
      <c r="IQ82" s="422"/>
      <c r="IR82" s="422"/>
      <c r="IS82" s="422"/>
      <c r="IT82" s="422"/>
      <c r="IU82" s="422"/>
      <c r="IV82" s="422"/>
      <c r="IW82" s="422"/>
      <c r="IX82" s="422"/>
      <c r="IY82" s="422"/>
      <c r="IZ82" s="422"/>
      <c r="JA82" s="422"/>
      <c r="JB82" s="422"/>
      <c r="JC82" s="422"/>
      <c r="JD82" s="422"/>
      <c r="JE82" s="422"/>
      <c r="JF82" s="422"/>
      <c r="JG82" s="422"/>
      <c r="JH82" s="422"/>
      <c r="JI82" s="422"/>
      <c r="JJ82" s="422"/>
      <c r="JK82" s="422"/>
      <c r="JL82" s="422"/>
      <c r="JM82" s="422"/>
      <c r="JN82" s="422"/>
      <c r="JO82" s="422"/>
      <c r="JP82" s="422"/>
      <c r="JQ82" s="422"/>
      <c r="JR82" s="422"/>
      <c r="JS82" s="422"/>
      <c r="JT82" s="422"/>
      <c r="JU82" s="422"/>
      <c r="JV82" s="422"/>
      <c r="JW82" s="422"/>
      <c r="JX82" s="422"/>
      <c r="JY82" s="422"/>
      <c r="JZ82" s="422"/>
      <c r="KA82" s="422"/>
      <c r="KB82" s="422"/>
      <c r="KC82" s="422"/>
      <c r="KD82" s="422"/>
      <c r="KE82" s="422"/>
      <c r="KF82" s="422"/>
      <c r="KG82" s="422"/>
      <c r="KH82" s="422"/>
      <c r="KI82" s="422"/>
      <c r="KJ82" s="422"/>
      <c r="KK82" s="422"/>
      <c r="KL82" s="422"/>
      <c r="KM82" s="422"/>
      <c r="KN82" s="422"/>
      <c r="KO82" s="422"/>
      <c r="KP82" s="422"/>
      <c r="KQ82" s="422"/>
      <c r="KR82" s="422"/>
      <c r="KS82" s="422"/>
      <c r="KT82" s="422"/>
      <c r="KU82" s="422"/>
      <c r="KV82" s="422"/>
      <c r="KW82" s="422"/>
      <c r="KX82" s="422"/>
      <c r="KY82" s="422"/>
      <c r="KZ82" s="422"/>
      <c r="LA82" s="422"/>
      <c r="LB82" s="422"/>
      <c r="LC82" s="422"/>
      <c r="LD82" s="422"/>
      <c r="LE82" s="422"/>
      <c r="LF82" s="422"/>
      <c r="LG82" s="422"/>
      <c r="LH82" s="422"/>
      <c r="LI82" s="422"/>
      <c r="LJ82" s="422"/>
      <c r="LK82" s="422"/>
      <c r="LL82" s="422"/>
      <c r="LM82" s="422"/>
      <c r="LN82" s="422"/>
      <c r="LO82" s="422"/>
      <c r="LP82" s="422"/>
      <c r="LQ82" s="422"/>
      <c r="LR82" s="422"/>
      <c r="LS82" s="422"/>
      <c r="LT82" s="422"/>
      <c r="LU82" s="422"/>
      <c r="LV82" s="422"/>
      <c r="LW82" s="422"/>
      <c r="LX82" s="422"/>
      <c r="LY82" s="422"/>
      <c r="LZ82" s="422"/>
      <c r="MA82" s="422"/>
      <c r="MB82" s="422"/>
      <c r="MC82" s="422"/>
      <c r="MD82" s="422"/>
      <c r="ME82" s="422"/>
      <c r="MF82" s="422"/>
      <c r="MG82" s="422"/>
      <c r="MH82" s="422"/>
      <c r="MI82" s="422"/>
      <c r="MJ82" s="422"/>
      <c r="MK82" s="422"/>
      <c r="ML82" s="422"/>
      <c r="MM82" s="422"/>
      <c r="MN82" s="422"/>
      <c r="MO82" s="422"/>
      <c r="MP82" s="422"/>
      <c r="MQ82" s="422"/>
      <c r="MR82" s="422"/>
      <c r="MS82" s="422"/>
      <c r="MT82" s="422"/>
      <c r="MU82" s="422"/>
      <c r="MV82" s="422"/>
      <c r="MW82" s="422"/>
      <c r="MX82" s="422"/>
      <c r="MY82" s="422"/>
      <c r="MZ82" s="422"/>
      <c r="NA82" s="422"/>
      <c r="NB82" s="422"/>
      <c r="NC82" s="422"/>
      <c r="ND82" s="422"/>
      <c r="NE82" s="422"/>
      <c r="NF82" s="422"/>
      <c r="NG82" s="422"/>
      <c r="NH82" s="422"/>
      <c r="NI82" s="422"/>
      <c r="NJ82" s="422"/>
      <c r="NK82" s="422"/>
      <c r="NL82" s="422"/>
      <c r="NM82" s="422"/>
      <c r="NN82" s="422"/>
      <c r="NO82" s="422"/>
      <c r="NP82" s="422"/>
      <c r="NQ82" s="422"/>
      <c r="NR82" s="422"/>
      <c r="NS82" s="422"/>
      <c r="NT82" s="422"/>
      <c r="NU82" s="422"/>
      <c r="NV82" s="422"/>
      <c r="NW82" s="422"/>
      <c r="NX82" s="422"/>
      <c r="NY82" s="422"/>
      <c r="NZ82" s="422"/>
      <c r="OA82" s="422"/>
      <c r="OB82" s="422"/>
      <c r="OC82" s="422"/>
      <c r="OD82" s="422"/>
      <c r="OE82" s="422"/>
      <c r="OF82" s="422"/>
      <c r="OG82" s="422"/>
      <c r="OH82" s="422"/>
      <c r="OI82" s="422"/>
      <c r="OJ82" s="422"/>
      <c r="OK82" s="422"/>
      <c r="OL82" s="422"/>
      <c r="OM82" s="422"/>
      <c r="ON82" s="422"/>
      <c r="OO82" s="422"/>
      <c r="OP82" s="422"/>
      <c r="OQ82" s="422"/>
      <c r="OR82" s="422"/>
      <c r="OS82" s="422"/>
      <c r="OT82" s="422"/>
      <c r="OU82" s="422"/>
      <c r="OV82" s="422"/>
      <c r="OW82" s="422"/>
      <c r="OX82" s="422"/>
      <c r="OY82" s="422"/>
      <c r="OZ82" s="422"/>
      <c r="PA82" s="422"/>
      <c r="PB82" s="422"/>
      <c r="PC82" s="422"/>
      <c r="PD82" s="422"/>
      <c r="PE82" s="422"/>
      <c r="PF82" s="422"/>
      <c r="PG82" s="422"/>
      <c r="PH82" s="422"/>
      <c r="PI82" s="422"/>
      <c r="PJ82" s="422"/>
      <c r="PK82" s="422"/>
      <c r="PL82" s="422"/>
    </row>
    <row r="83" spans="1:428" ht="28.5" customHeight="1" x14ac:dyDescent="0.25">
      <c r="A83" s="2501"/>
      <c r="B83" s="1510" t="s">
        <v>730</v>
      </c>
      <c r="C83" s="1510"/>
      <c r="D83" s="1512">
        <v>3</v>
      </c>
      <c r="E83" s="1664">
        <v>6</v>
      </c>
      <c r="F83" s="1512">
        <v>9</v>
      </c>
      <c r="G83" s="1664">
        <v>9</v>
      </c>
      <c r="H83" s="1664">
        <v>11</v>
      </c>
      <c r="I83" s="1664">
        <v>20</v>
      </c>
      <c r="J83" s="1664">
        <v>3</v>
      </c>
      <c r="K83" s="1664">
        <v>1</v>
      </c>
      <c r="L83" s="1664">
        <v>4</v>
      </c>
      <c r="M83" s="1545">
        <f t="shared" si="27"/>
        <v>15</v>
      </c>
      <c r="N83" s="1545">
        <f t="shared" si="26"/>
        <v>18</v>
      </c>
      <c r="O83" s="1545">
        <f t="shared" si="26"/>
        <v>33</v>
      </c>
      <c r="P83" s="1541"/>
      <c r="Q83" s="389" t="s">
        <v>731</v>
      </c>
      <c r="R83" s="2579"/>
      <c r="S83" s="422"/>
      <c r="T83" s="422"/>
      <c r="U83" s="422"/>
      <c r="AG83" s="422"/>
      <c r="AH83" s="422"/>
      <c r="AI83" s="422"/>
      <c r="AJ83" s="422"/>
      <c r="AK83" s="422"/>
      <c r="AL83" s="422"/>
      <c r="AM83" s="422"/>
      <c r="AN83" s="422"/>
      <c r="AO83" s="422"/>
      <c r="AP83" s="422"/>
      <c r="AQ83" s="422"/>
      <c r="AR83" s="422"/>
      <c r="AS83" s="422"/>
      <c r="AT83" s="422"/>
      <c r="AU83" s="422"/>
      <c r="AV83" s="422"/>
      <c r="AW83" s="422"/>
      <c r="AX83" s="422"/>
      <c r="AY83" s="422"/>
      <c r="AZ83" s="422"/>
      <c r="BA83" s="422"/>
      <c r="BB83" s="422"/>
      <c r="BC83" s="422"/>
      <c r="BD83" s="422"/>
      <c r="BE83" s="422"/>
      <c r="BF83" s="422"/>
      <c r="BG83" s="422"/>
      <c r="BH83" s="422"/>
      <c r="BI83" s="422"/>
      <c r="BJ83" s="422"/>
      <c r="BK83" s="422"/>
      <c r="BL83" s="422"/>
      <c r="BM83" s="422"/>
      <c r="BN83" s="422"/>
      <c r="BO83" s="422"/>
      <c r="BP83" s="422"/>
      <c r="BQ83" s="422"/>
      <c r="BR83" s="422"/>
      <c r="BS83" s="422"/>
      <c r="BT83" s="422"/>
      <c r="BU83" s="422"/>
      <c r="BV83" s="422"/>
      <c r="BW83" s="422"/>
      <c r="BX83" s="422"/>
      <c r="BY83" s="422"/>
      <c r="BZ83" s="422"/>
      <c r="CA83" s="422"/>
      <c r="CB83" s="422"/>
      <c r="CC83" s="422"/>
      <c r="CD83" s="422"/>
      <c r="CE83" s="422"/>
      <c r="CF83" s="422"/>
      <c r="CG83" s="422"/>
      <c r="CH83" s="422"/>
      <c r="CI83" s="422"/>
      <c r="CJ83" s="422"/>
      <c r="CK83" s="422"/>
      <c r="CL83" s="422"/>
      <c r="CM83" s="422"/>
      <c r="CN83" s="422"/>
      <c r="CO83" s="422"/>
      <c r="CP83" s="422"/>
      <c r="CQ83" s="422"/>
      <c r="CR83" s="422"/>
      <c r="CS83" s="422"/>
      <c r="CT83" s="422"/>
      <c r="CU83" s="422"/>
      <c r="CV83" s="422"/>
      <c r="CW83" s="422"/>
      <c r="CX83" s="422"/>
      <c r="CY83" s="422"/>
      <c r="CZ83" s="422"/>
      <c r="DA83" s="422"/>
      <c r="DB83" s="422"/>
      <c r="DC83" s="422"/>
      <c r="DD83" s="422"/>
      <c r="DE83" s="422"/>
      <c r="DF83" s="422"/>
      <c r="DG83" s="422"/>
      <c r="DH83" s="422"/>
      <c r="DI83" s="422"/>
      <c r="DJ83" s="422"/>
      <c r="DK83" s="422"/>
      <c r="DL83" s="422"/>
      <c r="DM83" s="422"/>
      <c r="DN83" s="422"/>
      <c r="DO83" s="422"/>
      <c r="DP83" s="422"/>
      <c r="DQ83" s="422"/>
      <c r="DR83" s="422"/>
      <c r="DS83" s="422"/>
      <c r="DT83" s="422"/>
      <c r="DU83" s="422"/>
      <c r="DV83" s="422"/>
      <c r="DW83" s="422"/>
      <c r="DX83" s="422"/>
      <c r="DY83" s="422"/>
      <c r="DZ83" s="422"/>
      <c r="EA83" s="422"/>
      <c r="EB83" s="422"/>
      <c r="EC83" s="422"/>
      <c r="ED83" s="422"/>
      <c r="EE83" s="422"/>
      <c r="EF83" s="422"/>
      <c r="EG83" s="422"/>
      <c r="EH83" s="422"/>
      <c r="EI83" s="422"/>
      <c r="EJ83" s="422"/>
      <c r="EK83" s="422"/>
      <c r="EL83" s="422"/>
      <c r="EM83" s="422"/>
      <c r="EN83" s="422"/>
      <c r="EO83" s="422"/>
      <c r="EP83" s="422"/>
      <c r="EQ83" s="422"/>
      <c r="ER83" s="422"/>
      <c r="ES83" s="422"/>
      <c r="ET83" s="422"/>
      <c r="EU83" s="422"/>
      <c r="EV83" s="422"/>
      <c r="EW83" s="422"/>
      <c r="EX83" s="422"/>
      <c r="EY83" s="422"/>
      <c r="EZ83" s="422"/>
      <c r="FA83" s="422"/>
      <c r="FB83" s="422"/>
      <c r="FC83" s="422"/>
      <c r="FD83" s="422"/>
      <c r="FE83" s="422"/>
      <c r="FF83" s="422"/>
      <c r="FG83" s="422"/>
      <c r="FH83" s="422"/>
      <c r="FI83" s="422"/>
      <c r="FJ83" s="422"/>
      <c r="FK83" s="422"/>
      <c r="FL83" s="422"/>
      <c r="FM83" s="422"/>
      <c r="FN83" s="422"/>
      <c r="FO83" s="422"/>
      <c r="FP83" s="422"/>
      <c r="FQ83" s="422"/>
      <c r="FR83" s="422"/>
      <c r="FS83" s="422"/>
      <c r="FT83" s="422"/>
      <c r="FU83" s="422"/>
      <c r="FV83" s="422"/>
      <c r="FW83" s="422"/>
      <c r="FX83" s="422"/>
      <c r="FY83" s="422"/>
      <c r="FZ83" s="422"/>
      <c r="GA83" s="422"/>
      <c r="GB83" s="422"/>
      <c r="GC83" s="422"/>
      <c r="GD83" s="422"/>
      <c r="GE83" s="422"/>
      <c r="GF83" s="422"/>
      <c r="GG83" s="422"/>
      <c r="GH83" s="422"/>
      <c r="GI83" s="422"/>
      <c r="GJ83" s="422"/>
      <c r="GK83" s="422"/>
      <c r="GL83" s="422"/>
      <c r="GM83" s="422"/>
      <c r="GN83" s="422"/>
      <c r="GO83" s="422"/>
      <c r="GP83" s="422"/>
      <c r="GQ83" s="422"/>
      <c r="GR83" s="422"/>
      <c r="GS83" s="422"/>
      <c r="GT83" s="422"/>
      <c r="GU83" s="422"/>
      <c r="GV83" s="422"/>
      <c r="GW83" s="422"/>
      <c r="GX83" s="422"/>
      <c r="GY83" s="422"/>
      <c r="GZ83" s="422"/>
      <c r="HA83" s="422"/>
      <c r="HB83" s="422"/>
      <c r="HC83" s="422"/>
      <c r="HD83" s="422"/>
      <c r="HE83" s="422"/>
      <c r="HF83" s="422"/>
      <c r="HG83" s="422"/>
      <c r="HH83" s="422"/>
      <c r="HI83" s="422"/>
      <c r="HJ83" s="422"/>
      <c r="HK83" s="422"/>
      <c r="HL83" s="422"/>
      <c r="HM83" s="422"/>
      <c r="HN83" s="422"/>
      <c r="HO83" s="422"/>
      <c r="HP83" s="422"/>
      <c r="HQ83" s="422"/>
      <c r="HR83" s="422"/>
      <c r="HS83" s="422"/>
      <c r="HT83" s="422"/>
      <c r="HU83" s="422"/>
      <c r="HV83" s="422"/>
      <c r="HW83" s="422"/>
      <c r="HX83" s="422"/>
      <c r="HY83" s="422"/>
      <c r="HZ83" s="422"/>
      <c r="IA83" s="422"/>
      <c r="IB83" s="422"/>
      <c r="IC83" s="422"/>
      <c r="ID83" s="422"/>
      <c r="IE83" s="422"/>
      <c r="IF83" s="422"/>
      <c r="IG83" s="422"/>
      <c r="IH83" s="422"/>
      <c r="II83" s="422"/>
      <c r="IJ83" s="422"/>
      <c r="IK83" s="422"/>
      <c r="IL83" s="422"/>
      <c r="IM83" s="422"/>
      <c r="IN83" s="422"/>
      <c r="IO83" s="422"/>
      <c r="IP83" s="422"/>
      <c r="IQ83" s="422"/>
      <c r="IR83" s="422"/>
      <c r="IS83" s="422"/>
      <c r="IT83" s="422"/>
      <c r="IU83" s="422"/>
      <c r="IV83" s="422"/>
      <c r="IW83" s="422"/>
      <c r="IX83" s="422"/>
      <c r="IY83" s="422"/>
      <c r="IZ83" s="422"/>
      <c r="JA83" s="422"/>
      <c r="JB83" s="422"/>
      <c r="JC83" s="422"/>
      <c r="JD83" s="422"/>
      <c r="JE83" s="422"/>
      <c r="JF83" s="422"/>
      <c r="JG83" s="422"/>
      <c r="JH83" s="422"/>
      <c r="JI83" s="422"/>
      <c r="JJ83" s="422"/>
      <c r="JK83" s="422"/>
      <c r="JL83" s="422"/>
      <c r="JM83" s="422"/>
      <c r="JN83" s="422"/>
      <c r="JO83" s="422"/>
      <c r="JP83" s="422"/>
      <c r="JQ83" s="422"/>
      <c r="JR83" s="422"/>
      <c r="JS83" s="422"/>
      <c r="JT83" s="422"/>
      <c r="JU83" s="422"/>
      <c r="JV83" s="422"/>
      <c r="JW83" s="422"/>
      <c r="JX83" s="422"/>
      <c r="JY83" s="422"/>
      <c r="JZ83" s="422"/>
      <c r="KA83" s="422"/>
      <c r="KB83" s="422"/>
      <c r="KC83" s="422"/>
      <c r="KD83" s="422"/>
      <c r="KE83" s="422"/>
      <c r="KF83" s="422"/>
      <c r="KG83" s="422"/>
      <c r="KH83" s="422"/>
      <c r="KI83" s="422"/>
      <c r="KJ83" s="422"/>
      <c r="KK83" s="422"/>
      <c r="KL83" s="422"/>
      <c r="KM83" s="422"/>
      <c r="KN83" s="422"/>
      <c r="KO83" s="422"/>
      <c r="KP83" s="422"/>
      <c r="KQ83" s="422"/>
      <c r="KR83" s="422"/>
      <c r="KS83" s="422"/>
      <c r="KT83" s="422"/>
      <c r="KU83" s="422"/>
      <c r="KV83" s="422"/>
      <c r="KW83" s="422"/>
      <c r="KX83" s="422"/>
      <c r="KY83" s="422"/>
      <c r="KZ83" s="422"/>
      <c r="LA83" s="422"/>
      <c r="LB83" s="422"/>
      <c r="LC83" s="422"/>
      <c r="LD83" s="422"/>
      <c r="LE83" s="422"/>
      <c r="LF83" s="422"/>
      <c r="LG83" s="422"/>
      <c r="LH83" s="422"/>
      <c r="LI83" s="422"/>
      <c r="LJ83" s="422"/>
      <c r="LK83" s="422"/>
      <c r="LL83" s="422"/>
      <c r="LM83" s="422"/>
      <c r="LN83" s="422"/>
      <c r="LO83" s="422"/>
      <c r="LP83" s="422"/>
      <c r="LQ83" s="422"/>
      <c r="LR83" s="422"/>
      <c r="LS83" s="422"/>
      <c r="LT83" s="422"/>
      <c r="LU83" s="422"/>
      <c r="LV83" s="422"/>
      <c r="LW83" s="422"/>
      <c r="LX83" s="422"/>
      <c r="LY83" s="422"/>
      <c r="LZ83" s="422"/>
      <c r="MA83" s="422"/>
      <c r="MB83" s="422"/>
      <c r="MC83" s="422"/>
      <c r="MD83" s="422"/>
      <c r="ME83" s="422"/>
      <c r="MF83" s="422"/>
      <c r="MG83" s="422"/>
      <c r="MH83" s="422"/>
      <c r="MI83" s="422"/>
      <c r="MJ83" s="422"/>
      <c r="MK83" s="422"/>
      <c r="ML83" s="422"/>
      <c r="MM83" s="422"/>
      <c r="MN83" s="422"/>
      <c r="MO83" s="422"/>
      <c r="MP83" s="422"/>
      <c r="MQ83" s="422"/>
      <c r="MR83" s="422"/>
      <c r="MS83" s="422"/>
      <c r="MT83" s="422"/>
      <c r="MU83" s="422"/>
      <c r="MV83" s="422"/>
      <c r="MW83" s="422"/>
      <c r="MX83" s="422"/>
      <c r="MY83" s="422"/>
      <c r="MZ83" s="422"/>
      <c r="NA83" s="422"/>
      <c r="NB83" s="422"/>
      <c r="NC83" s="422"/>
      <c r="ND83" s="422"/>
      <c r="NE83" s="422"/>
      <c r="NF83" s="422"/>
      <c r="NG83" s="422"/>
      <c r="NH83" s="422"/>
      <c r="NI83" s="422"/>
      <c r="NJ83" s="422"/>
      <c r="NK83" s="422"/>
      <c r="NL83" s="422"/>
      <c r="NM83" s="422"/>
      <c r="NN83" s="422"/>
      <c r="NO83" s="422"/>
      <c r="NP83" s="422"/>
      <c r="NQ83" s="422"/>
      <c r="NR83" s="422"/>
      <c r="NS83" s="422"/>
      <c r="NT83" s="422"/>
      <c r="NU83" s="422"/>
      <c r="NV83" s="422"/>
      <c r="NW83" s="422"/>
      <c r="NX83" s="422"/>
      <c r="NY83" s="422"/>
      <c r="NZ83" s="422"/>
      <c r="OA83" s="422"/>
      <c r="OB83" s="422"/>
      <c r="OC83" s="422"/>
      <c r="OD83" s="422"/>
      <c r="OE83" s="422"/>
      <c r="OF83" s="422"/>
      <c r="OG83" s="422"/>
      <c r="OH83" s="422"/>
      <c r="OI83" s="422"/>
      <c r="OJ83" s="422"/>
      <c r="OK83" s="422"/>
      <c r="OL83" s="422"/>
      <c r="OM83" s="422"/>
      <c r="ON83" s="422"/>
      <c r="OO83" s="422"/>
      <c r="OP83" s="422"/>
      <c r="OQ83" s="422"/>
      <c r="OR83" s="422"/>
      <c r="OS83" s="422"/>
      <c r="OT83" s="422"/>
      <c r="OU83" s="422"/>
      <c r="OV83" s="422"/>
      <c r="OW83" s="422"/>
      <c r="OX83" s="422"/>
      <c r="OY83" s="422"/>
      <c r="OZ83" s="422"/>
      <c r="PA83" s="422"/>
      <c r="PB83" s="422"/>
      <c r="PC83" s="422"/>
      <c r="PD83" s="422"/>
      <c r="PE83" s="422"/>
      <c r="PF83" s="422"/>
      <c r="PG83" s="422"/>
      <c r="PH83" s="422"/>
      <c r="PI83" s="422"/>
      <c r="PJ83" s="422"/>
      <c r="PK83" s="422"/>
      <c r="PL83" s="422"/>
    </row>
    <row r="84" spans="1:428" ht="34.5" customHeight="1" x14ac:dyDescent="0.25">
      <c r="A84" s="2501"/>
      <c r="B84" s="1510" t="s">
        <v>732</v>
      </c>
      <c r="C84" s="1510"/>
      <c r="D84" s="1512">
        <v>0</v>
      </c>
      <c r="E84" s="1664">
        <v>0</v>
      </c>
      <c r="F84" s="1512">
        <v>0</v>
      </c>
      <c r="G84" s="1664">
        <v>10</v>
      </c>
      <c r="H84" s="1664">
        <v>8</v>
      </c>
      <c r="I84" s="1664">
        <v>18</v>
      </c>
      <c r="J84" s="1664">
        <v>9</v>
      </c>
      <c r="K84" s="1664">
        <v>1</v>
      </c>
      <c r="L84" s="1664">
        <v>10</v>
      </c>
      <c r="M84" s="1545">
        <f t="shared" si="27"/>
        <v>19</v>
      </c>
      <c r="N84" s="1545">
        <f t="shared" si="26"/>
        <v>9</v>
      </c>
      <c r="O84" s="1545">
        <f t="shared" si="26"/>
        <v>28</v>
      </c>
      <c r="P84" s="1541"/>
      <c r="Q84" s="389" t="s">
        <v>733</v>
      </c>
      <c r="R84" s="2579"/>
      <c r="S84" s="422"/>
      <c r="T84" s="422"/>
      <c r="U84" s="422"/>
      <c r="AG84" s="422"/>
      <c r="AH84" s="422"/>
      <c r="AI84" s="422"/>
      <c r="AJ84" s="422"/>
      <c r="AK84" s="422"/>
      <c r="AL84" s="422"/>
      <c r="AM84" s="422"/>
      <c r="AN84" s="422"/>
      <c r="AO84" s="422"/>
      <c r="AP84" s="422"/>
      <c r="AQ84" s="422"/>
      <c r="AR84" s="422"/>
      <c r="AS84" s="422"/>
      <c r="AT84" s="422"/>
      <c r="AU84" s="422"/>
      <c r="AV84" s="422"/>
      <c r="AW84" s="422"/>
      <c r="AX84" s="422"/>
      <c r="AY84" s="422"/>
      <c r="AZ84" s="422"/>
      <c r="BA84" s="422"/>
      <c r="BB84" s="422"/>
      <c r="BC84" s="422"/>
      <c r="BD84" s="422"/>
      <c r="BE84" s="422"/>
      <c r="BF84" s="422"/>
      <c r="BG84" s="422"/>
      <c r="BH84" s="422"/>
      <c r="BI84" s="422"/>
      <c r="BJ84" s="422"/>
      <c r="BK84" s="422"/>
      <c r="BL84" s="422"/>
      <c r="BM84" s="422"/>
      <c r="BN84" s="422"/>
      <c r="BO84" s="422"/>
      <c r="BP84" s="422"/>
      <c r="BQ84" s="422"/>
      <c r="BR84" s="422"/>
      <c r="BS84" s="422"/>
      <c r="BT84" s="422"/>
      <c r="BU84" s="422"/>
      <c r="BV84" s="422"/>
      <c r="BW84" s="422"/>
      <c r="BX84" s="422"/>
      <c r="BY84" s="422"/>
      <c r="BZ84" s="422"/>
      <c r="CA84" s="422"/>
      <c r="CB84" s="422"/>
      <c r="CC84" s="422"/>
      <c r="CD84" s="422"/>
      <c r="CE84" s="422"/>
      <c r="CF84" s="422"/>
      <c r="CG84" s="422"/>
      <c r="CH84" s="422"/>
      <c r="CI84" s="422"/>
      <c r="CJ84" s="422"/>
      <c r="CK84" s="422"/>
      <c r="CL84" s="422"/>
      <c r="CM84" s="422"/>
      <c r="CN84" s="422"/>
      <c r="CO84" s="422"/>
      <c r="CP84" s="422"/>
      <c r="CQ84" s="422"/>
      <c r="CR84" s="422"/>
      <c r="CS84" s="422"/>
      <c r="CT84" s="422"/>
      <c r="CU84" s="422"/>
      <c r="CV84" s="422"/>
      <c r="CW84" s="422"/>
      <c r="CX84" s="422"/>
      <c r="CY84" s="422"/>
      <c r="CZ84" s="422"/>
      <c r="DA84" s="422"/>
      <c r="DB84" s="422"/>
      <c r="DC84" s="422"/>
      <c r="DD84" s="422"/>
      <c r="DE84" s="422"/>
      <c r="DF84" s="422"/>
      <c r="DG84" s="422"/>
      <c r="DH84" s="422"/>
      <c r="DI84" s="422"/>
      <c r="DJ84" s="422"/>
      <c r="DK84" s="422"/>
      <c r="DL84" s="422"/>
      <c r="DM84" s="422"/>
      <c r="DN84" s="422"/>
      <c r="DO84" s="422"/>
      <c r="DP84" s="422"/>
      <c r="DQ84" s="422"/>
      <c r="DR84" s="422"/>
      <c r="DS84" s="422"/>
      <c r="DT84" s="422"/>
      <c r="DU84" s="422"/>
      <c r="DV84" s="422"/>
      <c r="DW84" s="422"/>
      <c r="DX84" s="422"/>
      <c r="DY84" s="422"/>
      <c r="DZ84" s="422"/>
      <c r="EA84" s="422"/>
      <c r="EB84" s="422"/>
      <c r="EC84" s="422"/>
      <c r="ED84" s="422"/>
      <c r="EE84" s="422"/>
      <c r="EF84" s="422"/>
      <c r="EG84" s="422"/>
      <c r="EH84" s="422"/>
      <c r="EI84" s="422"/>
      <c r="EJ84" s="422"/>
      <c r="EK84" s="422"/>
      <c r="EL84" s="422"/>
      <c r="EM84" s="422"/>
      <c r="EN84" s="422"/>
      <c r="EO84" s="422"/>
      <c r="EP84" s="422"/>
      <c r="EQ84" s="422"/>
      <c r="ER84" s="422"/>
      <c r="ES84" s="422"/>
      <c r="ET84" s="422"/>
      <c r="EU84" s="422"/>
      <c r="EV84" s="422"/>
      <c r="EW84" s="422"/>
      <c r="EX84" s="422"/>
      <c r="EY84" s="422"/>
      <c r="EZ84" s="422"/>
      <c r="FA84" s="422"/>
      <c r="FB84" s="422"/>
      <c r="FC84" s="422"/>
      <c r="FD84" s="422"/>
      <c r="FE84" s="422"/>
      <c r="FF84" s="422"/>
      <c r="FG84" s="422"/>
      <c r="FH84" s="422"/>
      <c r="FI84" s="422"/>
      <c r="FJ84" s="422"/>
      <c r="FK84" s="422"/>
      <c r="FL84" s="422"/>
      <c r="FM84" s="422"/>
      <c r="FN84" s="422"/>
      <c r="FO84" s="422"/>
      <c r="FP84" s="422"/>
      <c r="FQ84" s="422"/>
      <c r="FR84" s="422"/>
      <c r="FS84" s="422"/>
      <c r="FT84" s="422"/>
      <c r="FU84" s="422"/>
      <c r="FV84" s="422"/>
      <c r="FW84" s="422"/>
      <c r="FX84" s="422"/>
      <c r="FY84" s="422"/>
      <c r="FZ84" s="422"/>
      <c r="GA84" s="422"/>
      <c r="GB84" s="422"/>
      <c r="GC84" s="422"/>
      <c r="GD84" s="422"/>
      <c r="GE84" s="422"/>
      <c r="GF84" s="422"/>
      <c r="GG84" s="422"/>
      <c r="GH84" s="422"/>
      <c r="GI84" s="422"/>
      <c r="GJ84" s="422"/>
      <c r="GK84" s="422"/>
      <c r="GL84" s="422"/>
      <c r="GM84" s="422"/>
      <c r="GN84" s="422"/>
      <c r="GO84" s="422"/>
      <c r="GP84" s="422"/>
      <c r="GQ84" s="422"/>
      <c r="GR84" s="422"/>
      <c r="GS84" s="422"/>
      <c r="GT84" s="422"/>
      <c r="GU84" s="422"/>
      <c r="GV84" s="422"/>
      <c r="GW84" s="422"/>
      <c r="GX84" s="422"/>
      <c r="GY84" s="422"/>
      <c r="GZ84" s="422"/>
      <c r="HA84" s="422"/>
      <c r="HB84" s="422"/>
      <c r="HC84" s="422"/>
      <c r="HD84" s="422"/>
      <c r="HE84" s="422"/>
      <c r="HF84" s="422"/>
      <c r="HG84" s="422"/>
      <c r="HH84" s="422"/>
      <c r="HI84" s="422"/>
      <c r="HJ84" s="422"/>
      <c r="HK84" s="422"/>
      <c r="HL84" s="422"/>
      <c r="HM84" s="422"/>
      <c r="HN84" s="422"/>
      <c r="HO84" s="422"/>
      <c r="HP84" s="422"/>
      <c r="HQ84" s="422"/>
      <c r="HR84" s="422"/>
      <c r="HS84" s="422"/>
      <c r="HT84" s="422"/>
      <c r="HU84" s="422"/>
      <c r="HV84" s="422"/>
      <c r="HW84" s="422"/>
      <c r="HX84" s="422"/>
      <c r="HY84" s="422"/>
      <c r="HZ84" s="422"/>
      <c r="IA84" s="422"/>
      <c r="IB84" s="422"/>
      <c r="IC84" s="422"/>
      <c r="ID84" s="422"/>
      <c r="IE84" s="422"/>
      <c r="IF84" s="422"/>
      <c r="IG84" s="422"/>
      <c r="IH84" s="422"/>
      <c r="II84" s="422"/>
      <c r="IJ84" s="422"/>
      <c r="IK84" s="422"/>
      <c r="IL84" s="422"/>
      <c r="IM84" s="422"/>
      <c r="IN84" s="422"/>
      <c r="IO84" s="422"/>
      <c r="IP84" s="422"/>
      <c r="IQ84" s="422"/>
      <c r="IR84" s="422"/>
      <c r="IS84" s="422"/>
      <c r="IT84" s="422"/>
      <c r="IU84" s="422"/>
      <c r="IV84" s="422"/>
      <c r="IW84" s="422"/>
      <c r="IX84" s="422"/>
      <c r="IY84" s="422"/>
      <c r="IZ84" s="422"/>
      <c r="JA84" s="422"/>
      <c r="JB84" s="422"/>
      <c r="JC84" s="422"/>
      <c r="JD84" s="422"/>
      <c r="JE84" s="422"/>
      <c r="JF84" s="422"/>
      <c r="JG84" s="422"/>
      <c r="JH84" s="422"/>
      <c r="JI84" s="422"/>
      <c r="JJ84" s="422"/>
      <c r="JK84" s="422"/>
      <c r="JL84" s="422"/>
      <c r="JM84" s="422"/>
      <c r="JN84" s="422"/>
      <c r="JO84" s="422"/>
      <c r="JP84" s="422"/>
      <c r="JQ84" s="422"/>
      <c r="JR84" s="422"/>
      <c r="JS84" s="422"/>
      <c r="JT84" s="422"/>
      <c r="JU84" s="422"/>
      <c r="JV84" s="422"/>
      <c r="JW84" s="422"/>
      <c r="JX84" s="422"/>
      <c r="JY84" s="422"/>
      <c r="JZ84" s="422"/>
      <c r="KA84" s="422"/>
      <c r="KB84" s="422"/>
      <c r="KC84" s="422"/>
      <c r="KD84" s="422"/>
      <c r="KE84" s="422"/>
      <c r="KF84" s="422"/>
      <c r="KG84" s="422"/>
      <c r="KH84" s="422"/>
      <c r="KI84" s="422"/>
      <c r="KJ84" s="422"/>
      <c r="KK84" s="422"/>
      <c r="KL84" s="422"/>
      <c r="KM84" s="422"/>
      <c r="KN84" s="422"/>
      <c r="KO84" s="422"/>
      <c r="KP84" s="422"/>
      <c r="KQ84" s="422"/>
      <c r="KR84" s="422"/>
      <c r="KS84" s="422"/>
      <c r="KT84" s="422"/>
      <c r="KU84" s="422"/>
      <c r="KV84" s="422"/>
      <c r="KW84" s="422"/>
      <c r="KX84" s="422"/>
      <c r="KY84" s="422"/>
      <c r="KZ84" s="422"/>
      <c r="LA84" s="422"/>
      <c r="LB84" s="422"/>
      <c r="LC84" s="422"/>
      <c r="LD84" s="422"/>
      <c r="LE84" s="422"/>
      <c r="LF84" s="422"/>
      <c r="LG84" s="422"/>
      <c r="LH84" s="422"/>
      <c r="LI84" s="422"/>
      <c r="LJ84" s="422"/>
      <c r="LK84" s="422"/>
      <c r="LL84" s="422"/>
      <c r="LM84" s="422"/>
      <c r="LN84" s="422"/>
      <c r="LO84" s="422"/>
      <c r="LP84" s="422"/>
      <c r="LQ84" s="422"/>
      <c r="LR84" s="422"/>
      <c r="LS84" s="422"/>
      <c r="LT84" s="422"/>
      <c r="LU84" s="422"/>
      <c r="LV84" s="422"/>
      <c r="LW84" s="422"/>
      <c r="LX84" s="422"/>
      <c r="LY84" s="422"/>
      <c r="LZ84" s="422"/>
      <c r="MA84" s="422"/>
      <c r="MB84" s="422"/>
      <c r="MC84" s="422"/>
      <c r="MD84" s="422"/>
      <c r="ME84" s="422"/>
      <c r="MF84" s="422"/>
      <c r="MG84" s="422"/>
      <c r="MH84" s="422"/>
      <c r="MI84" s="422"/>
      <c r="MJ84" s="422"/>
      <c r="MK84" s="422"/>
      <c r="ML84" s="422"/>
      <c r="MM84" s="422"/>
      <c r="MN84" s="422"/>
      <c r="MO84" s="422"/>
      <c r="MP84" s="422"/>
      <c r="MQ84" s="422"/>
      <c r="MR84" s="422"/>
      <c r="MS84" s="422"/>
      <c r="MT84" s="422"/>
      <c r="MU84" s="422"/>
      <c r="MV84" s="422"/>
      <c r="MW84" s="422"/>
      <c r="MX84" s="422"/>
      <c r="MY84" s="422"/>
      <c r="MZ84" s="422"/>
      <c r="NA84" s="422"/>
      <c r="NB84" s="422"/>
      <c r="NC84" s="422"/>
      <c r="ND84" s="422"/>
      <c r="NE84" s="422"/>
      <c r="NF84" s="422"/>
      <c r="NG84" s="422"/>
      <c r="NH84" s="422"/>
      <c r="NI84" s="422"/>
      <c r="NJ84" s="422"/>
      <c r="NK84" s="422"/>
      <c r="NL84" s="422"/>
      <c r="NM84" s="422"/>
      <c r="NN84" s="422"/>
      <c r="NO84" s="422"/>
      <c r="NP84" s="422"/>
      <c r="NQ84" s="422"/>
      <c r="NR84" s="422"/>
      <c r="NS84" s="422"/>
      <c r="NT84" s="422"/>
      <c r="NU84" s="422"/>
      <c r="NV84" s="422"/>
      <c r="NW84" s="422"/>
      <c r="NX84" s="422"/>
      <c r="NY84" s="422"/>
      <c r="NZ84" s="422"/>
      <c r="OA84" s="422"/>
      <c r="OB84" s="422"/>
      <c r="OC84" s="422"/>
      <c r="OD84" s="422"/>
      <c r="OE84" s="422"/>
      <c r="OF84" s="422"/>
      <c r="OG84" s="422"/>
      <c r="OH84" s="422"/>
      <c r="OI84" s="422"/>
      <c r="OJ84" s="422"/>
      <c r="OK84" s="422"/>
      <c r="OL84" s="422"/>
      <c r="OM84" s="422"/>
      <c r="ON84" s="422"/>
      <c r="OO84" s="422"/>
      <c r="OP84" s="422"/>
      <c r="OQ84" s="422"/>
      <c r="OR84" s="422"/>
      <c r="OS84" s="422"/>
      <c r="OT84" s="422"/>
      <c r="OU84" s="422"/>
      <c r="OV84" s="422"/>
      <c r="OW84" s="422"/>
      <c r="OX84" s="422"/>
      <c r="OY84" s="422"/>
      <c r="OZ84" s="422"/>
      <c r="PA84" s="422"/>
      <c r="PB84" s="422"/>
      <c r="PC84" s="422"/>
      <c r="PD84" s="422"/>
      <c r="PE84" s="422"/>
      <c r="PF84" s="422"/>
      <c r="PG84" s="422"/>
      <c r="PH84" s="422"/>
      <c r="PI84" s="422"/>
      <c r="PJ84" s="422"/>
      <c r="PK84" s="422"/>
      <c r="PL84" s="422"/>
    </row>
    <row r="85" spans="1:428" ht="28.5" customHeight="1" x14ac:dyDescent="0.25">
      <c r="A85" s="2501"/>
      <c r="B85" s="1510" t="s">
        <v>734</v>
      </c>
      <c r="C85" s="1510"/>
      <c r="D85" s="1512">
        <v>5</v>
      </c>
      <c r="E85" s="1664">
        <v>3</v>
      </c>
      <c r="F85" s="1512">
        <v>8</v>
      </c>
      <c r="G85" s="1664">
        <v>2</v>
      </c>
      <c r="H85" s="1664">
        <v>11</v>
      </c>
      <c r="I85" s="1664">
        <v>13</v>
      </c>
      <c r="J85" s="1664">
        <v>1</v>
      </c>
      <c r="K85" s="1664">
        <v>7</v>
      </c>
      <c r="L85" s="1664">
        <v>8</v>
      </c>
      <c r="M85" s="1545">
        <f t="shared" si="27"/>
        <v>8</v>
      </c>
      <c r="N85" s="1545">
        <f t="shared" si="26"/>
        <v>21</v>
      </c>
      <c r="O85" s="1545">
        <f t="shared" si="26"/>
        <v>29</v>
      </c>
      <c r="P85" s="1541"/>
      <c r="Q85" s="389" t="s">
        <v>470</v>
      </c>
      <c r="R85" s="2579"/>
      <c r="S85" s="422"/>
      <c r="T85" s="422"/>
      <c r="U85" s="422"/>
      <c r="AG85" s="422"/>
      <c r="AH85" s="422"/>
      <c r="AI85" s="422"/>
      <c r="AJ85" s="422"/>
      <c r="AK85" s="422"/>
      <c r="AL85" s="422"/>
      <c r="AM85" s="422"/>
      <c r="AN85" s="422"/>
      <c r="AO85" s="422"/>
      <c r="AP85" s="422"/>
      <c r="AQ85" s="422"/>
      <c r="AR85" s="422"/>
      <c r="AS85" s="422"/>
      <c r="AT85" s="422"/>
      <c r="AU85" s="422"/>
      <c r="AV85" s="422"/>
      <c r="AW85" s="422"/>
      <c r="AX85" s="422"/>
      <c r="AY85" s="422"/>
      <c r="AZ85" s="422"/>
      <c r="BA85" s="422"/>
      <c r="BB85" s="422"/>
      <c r="BC85" s="422"/>
      <c r="BD85" s="422"/>
      <c r="BE85" s="422"/>
      <c r="BF85" s="422"/>
      <c r="BG85" s="422"/>
      <c r="BH85" s="422"/>
      <c r="BI85" s="422"/>
      <c r="BJ85" s="422"/>
      <c r="BK85" s="422"/>
      <c r="BL85" s="422"/>
      <c r="BM85" s="422"/>
      <c r="BN85" s="422"/>
      <c r="BO85" s="422"/>
      <c r="BP85" s="422"/>
      <c r="BQ85" s="422"/>
      <c r="BR85" s="422"/>
      <c r="BS85" s="422"/>
      <c r="BT85" s="422"/>
      <c r="BU85" s="422"/>
      <c r="BV85" s="422"/>
      <c r="BW85" s="422"/>
      <c r="BX85" s="422"/>
      <c r="BY85" s="422"/>
      <c r="BZ85" s="422"/>
      <c r="CA85" s="422"/>
      <c r="CB85" s="422"/>
      <c r="CC85" s="422"/>
      <c r="CD85" s="422"/>
      <c r="CE85" s="422"/>
      <c r="CF85" s="422"/>
      <c r="CG85" s="422"/>
      <c r="CH85" s="422"/>
      <c r="CI85" s="422"/>
      <c r="CJ85" s="422"/>
      <c r="CK85" s="422"/>
      <c r="CL85" s="422"/>
      <c r="CM85" s="422"/>
      <c r="CN85" s="422"/>
      <c r="CO85" s="422"/>
      <c r="CP85" s="422"/>
      <c r="CQ85" s="422"/>
      <c r="CR85" s="422"/>
      <c r="CS85" s="422"/>
      <c r="CT85" s="422"/>
      <c r="CU85" s="422"/>
      <c r="CV85" s="422"/>
      <c r="CW85" s="422"/>
      <c r="CX85" s="422"/>
      <c r="CY85" s="422"/>
      <c r="CZ85" s="422"/>
      <c r="DA85" s="422"/>
      <c r="DB85" s="422"/>
      <c r="DC85" s="422"/>
      <c r="DD85" s="422"/>
      <c r="DE85" s="422"/>
      <c r="DF85" s="422"/>
      <c r="DG85" s="422"/>
      <c r="DH85" s="422"/>
      <c r="DI85" s="422"/>
      <c r="DJ85" s="422"/>
      <c r="DK85" s="422"/>
      <c r="DL85" s="422"/>
      <c r="DM85" s="422"/>
      <c r="DN85" s="422"/>
      <c r="DO85" s="422"/>
      <c r="DP85" s="422"/>
      <c r="DQ85" s="422"/>
      <c r="DR85" s="422"/>
      <c r="DS85" s="422"/>
      <c r="DT85" s="422"/>
      <c r="DU85" s="422"/>
      <c r="DV85" s="422"/>
      <c r="DW85" s="422"/>
      <c r="DX85" s="422"/>
      <c r="DY85" s="422"/>
      <c r="DZ85" s="422"/>
      <c r="EA85" s="422"/>
      <c r="EB85" s="422"/>
      <c r="EC85" s="422"/>
      <c r="ED85" s="422"/>
      <c r="EE85" s="422"/>
      <c r="EF85" s="422"/>
      <c r="EG85" s="422"/>
      <c r="EH85" s="422"/>
      <c r="EI85" s="422"/>
      <c r="EJ85" s="422"/>
      <c r="EK85" s="422"/>
      <c r="EL85" s="422"/>
      <c r="EM85" s="422"/>
      <c r="EN85" s="422"/>
      <c r="EO85" s="422"/>
      <c r="EP85" s="422"/>
      <c r="EQ85" s="422"/>
      <c r="ER85" s="422"/>
      <c r="ES85" s="422"/>
      <c r="ET85" s="422"/>
      <c r="EU85" s="422"/>
      <c r="EV85" s="422"/>
      <c r="EW85" s="422"/>
      <c r="EX85" s="422"/>
      <c r="EY85" s="422"/>
      <c r="EZ85" s="422"/>
      <c r="FA85" s="422"/>
      <c r="FB85" s="422"/>
      <c r="FC85" s="422"/>
      <c r="FD85" s="422"/>
      <c r="FE85" s="422"/>
      <c r="FF85" s="422"/>
      <c r="FG85" s="422"/>
      <c r="FH85" s="422"/>
      <c r="FI85" s="422"/>
      <c r="FJ85" s="422"/>
      <c r="FK85" s="422"/>
      <c r="FL85" s="422"/>
      <c r="FM85" s="422"/>
      <c r="FN85" s="422"/>
      <c r="FO85" s="422"/>
      <c r="FP85" s="422"/>
      <c r="FQ85" s="422"/>
      <c r="FR85" s="422"/>
      <c r="FS85" s="422"/>
      <c r="FT85" s="422"/>
      <c r="FU85" s="422"/>
      <c r="FV85" s="422"/>
      <c r="FW85" s="422"/>
      <c r="FX85" s="422"/>
      <c r="FY85" s="422"/>
      <c r="FZ85" s="422"/>
      <c r="GA85" s="422"/>
      <c r="GB85" s="422"/>
      <c r="GC85" s="422"/>
      <c r="GD85" s="422"/>
      <c r="GE85" s="422"/>
      <c r="GF85" s="422"/>
      <c r="GG85" s="422"/>
      <c r="GH85" s="422"/>
      <c r="GI85" s="422"/>
      <c r="GJ85" s="422"/>
      <c r="GK85" s="422"/>
      <c r="GL85" s="422"/>
      <c r="GM85" s="422"/>
      <c r="GN85" s="422"/>
      <c r="GO85" s="422"/>
      <c r="GP85" s="422"/>
      <c r="GQ85" s="422"/>
      <c r="GR85" s="422"/>
      <c r="GS85" s="422"/>
      <c r="GT85" s="422"/>
      <c r="GU85" s="422"/>
      <c r="GV85" s="422"/>
      <c r="GW85" s="422"/>
      <c r="GX85" s="422"/>
      <c r="GY85" s="422"/>
      <c r="GZ85" s="422"/>
      <c r="HA85" s="422"/>
      <c r="HB85" s="422"/>
      <c r="HC85" s="422"/>
      <c r="HD85" s="422"/>
      <c r="HE85" s="422"/>
      <c r="HF85" s="422"/>
      <c r="HG85" s="422"/>
      <c r="HH85" s="422"/>
      <c r="HI85" s="422"/>
      <c r="HJ85" s="422"/>
      <c r="HK85" s="422"/>
      <c r="HL85" s="422"/>
      <c r="HM85" s="422"/>
      <c r="HN85" s="422"/>
      <c r="HO85" s="422"/>
      <c r="HP85" s="422"/>
      <c r="HQ85" s="422"/>
      <c r="HR85" s="422"/>
      <c r="HS85" s="422"/>
      <c r="HT85" s="422"/>
      <c r="HU85" s="422"/>
      <c r="HV85" s="422"/>
      <c r="HW85" s="422"/>
      <c r="HX85" s="422"/>
      <c r="HY85" s="422"/>
      <c r="HZ85" s="422"/>
      <c r="IA85" s="422"/>
      <c r="IB85" s="422"/>
      <c r="IC85" s="422"/>
      <c r="ID85" s="422"/>
      <c r="IE85" s="422"/>
      <c r="IF85" s="422"/>
      <c r="IG85" s="422"/>
      <c r="IH85" s="422"/>
      <c r="II85" s="422"/>
      <c r="IJ85" s="422"/>
      <c r="IK85" s="422"/>
      <c r="IL85" s="422"/>
      <c r="IM85" s="422"/>
      <c r="IN85" s="422"/>
      <c r="IO85" s="422"/>
      <c r="IP85" s="422"/>
      <c r="IQ85" s="422"/>
      <c r="IR85" s="422"/>
      <c r="IS85" s="422"/>
      <c r="IT85" s="422"/>
      <c r="IU85" s="422"/>
      <c r="IV85" s="422"/>
      <c r="IW85" s="422"/>
      <c r="IX85" s="422"/>
      <c r="IY85" s="422"/>
      <c r="IZ85" s="422"/>
      <c r="JA85" s="422"/>
      <c r="JB85" s="422"/>
      <c r="JC85" s="422"/>
      <c r="JD85" s="422"/>
      <c r="JE85" s="422"/>
      <c r="JF85" s="422"/>
      <c r="JG85" s="422"/>
      <c r="JH85" s="422"/>
      <c r="JI85" s="422"/>
      <c r="JJ85" s="422"/>
      <c r="JK85" s="422"/>
      <c r="JL85" s="422"/>
      <c r="JM85" s="422"/>
      <c r="JN85" s="422"/>
      <c r="JO85" s="422"/>
      <c r="JP85" s="422"/>
      <c r="JQ85" s="422"/>
      <c r="JR85" s="422"/>
      <c r="JS85" s="422"/>
      <c r="JT85" s="422"/>
      <c r="JU85" s="422"/>
      <c r="JV85" s="422"/>
      <c r="JW85" s="422"/>
      <c r="JX85" s="422"/>
      <c r="JY85" s="422"/>
      <c r="JZ85" s="422"/>
      <c r="KA85" s="422"/>
      <c r="KB85" s="422"/>
      <c r="KC85" s="422"/>
      <c r="KD85" s="422"/>
      <c r="KE85" s="422"/>
      <c r="KF85" s="422"/>
      <c r="KG85" s="422"/>
      <c r="KH85" s="422"/>
      <c r="KI85" s="422"/>
      <c r="KJ85" s="422"/>
      <c r="KK85" s="422"/>
      <c r="KL85" s="422"/>
      <c r="KM85" s="422"/>
      <c r="KN85" s="422"/>
      <c r="KO85" s="422"/>
      <c r="KP85" s="422"/>
      <c r="KQ85" s="422"/>
      <c r="KR85" s="422"/>
      <c r="KS85" s="422"/>
      <c r="KT85" s="422"/>
      <c r="KU85" s="422"/>
      <c r="KV85" s="422"/>
      <c r="KW85" s="422"/>
      <c r="KX85" s="422"/>
      <c r="KY85" s="422"/>
      <c r="KZ85" s="422"/>
      <c r="LA85" s="422"/>
      <c r="LB85" s="422"/>
      <c r="LC85" s="422"/>
      <c r="LD85" s="422"/>
      <c r="LE85" s="422"/>
      <c r="LF85" s="422"/>
      <c r="LG85" s="422"/>
      <c r="LH85" s="422"/>
      <c r="LI85" s="422"/>
      <c r="LJ85" s="422"/>
      <c r="LK85" s="422"/>
      <c r="LL85" s="422"/>
      <c r="LM85" s="422"/>
      <c r="LN85" s="422"/>
      <c r="LO85" s="422"/>
      <c r="LP85" s="422"/>
      <c r="LQ85" s="422"/>
      <c r="LR85" s="422"/>
      <c r="LS85" s="422"/>
      <c r="LT85" s="422"/>
      <c r="LU85" s="422"/>
      <c r="LV85" s="422"/>
      <c r="LW85" s="422"/>
      <c r="LX85" s="422"/>
      <c r="LY85" s="422"/>
      <c r="LZ85" s="422"/>
      <c r="MA85" s="422"/>
      <c r="MB85" s="422"/>
      <c r="MC85" s="422"/>
      <c r="MD85" s="422"/>
      <c r="ME85" s="422"/>
      <c r="MF85" s="422"/>
      <c r="MG85" s="422"/>
      <c r="MH85" s="422"/>
      <c r="MI85" s="422"/>
      <c r="MJ85" s="422"/>
      <c r="MK85" s="422"/>
      <c r="ML85" s="422"/>
      <c r="MM85" s="422"/>
      <c r="MN85" s="422"/>
      <c r="MO85" s="422"/>
      <c r="MP85" s="422"/>
      <c r="MQ85" s="422"/>
      <c r="MR85" s="422"/>
      <c r="MS85" s="422"/>
      <c r="MT85" s="422"/>
      <c r="MU85" s="422"/>
      <c r="MV85" s="422"/>
      <c r="MW85" s="422"/>
      <c r="MX85" s="422"/>
      <c r="MY85" s="422"/>
      <c r="MZ85" s="422"/>
      <c r="NA85" s="422"/>
      <c r="NB85" s="422"/>
      <c r="NC85" s="422"/>
      <c r="ND85" s="422"/>
      <c r="NE85" s="422"/>
      <c r="NF85" s="422"/>
      <c r="NG85" s="422"/>
      <c r="NH85" s="422"/>
      <c r="NI85" s="422"/>
      <c r="NJ85" s="422"/>
      <c r="NK85" s="422"/>
      <c r="NL85" s="422"/>
      <c r="NM85" s="422"/>
      <c r="NN85" s="422"/>
      <c r="NO85" s="422"/>
      <c r="NP85" s="422"/>
      <c r="NQ85" s="422"/>
      <c r="NR85" s="422"/>
      <c r="NS85" s="422"/>
      <c r="NT85" s="422"/>
      <c r="NU85" s="422"/>
      <c r="NV85" s="422"/>
      <c r="NW85" s="422"/>
      <c r="NX85" s="422"/>
      <c r="NY85" s="422"/>
      <c r="NZ85" s="422"/>
      <c r="OA85" s="422"/>
      <c r="OB85" s="422"/>
      <c r="OC85" s="422"/>
      <c r="OD85" s="422"/>
      <c r="OE85" s="422"/>
      <c r="OF85" s="422"/>
      <c r="OG85" s="422"/>
      <c r="OH85" s="422"/>
      <c r="OI85" s="422"/>
      <c r="OJ85" s="422"/>
      <c r="OK85" s="422"/>
      <c r="OL85" s="422"/>
      <c r="OM85" s="422"/>
      <c r="ON85" s="422"/>
      <c r="OO85" s="422"/>
      <c r="OP85" s="422"/>
      <c r="OQ85" s="422"/>
      <c r="OR85" s="422"/>
      <c r="OS85" s="422"/>
      <c r="OT85" s="422"/>
      <c r="OU85" s="422"/>
      <c r="OV85" s="422"/>
      <c r="OW85" s="422"/>
      <c r="OX85" s="422"/>
      <c r="OY85" s="422"/>
      <c r="OZ85" s="422"/>
      <c r="PA85" s="422"/>
      <c r="PB85" s="422"/>
      <c r="PC85" s="422"/>
      <c r="PD85" s="422"/>
      <c r="PE85" s="422"/>
      <c r="PF85" s="422"/>
      <c r="PG85" s="422"/>
      <c r="PH85" s="422"/>
      <c r="PI85" s="422"/>
      <c r="PJ85" s="422"/>
      <c r="PK85" s="422"/>
      <c r="PL85" s="422"/>
    </row>
    <row r="86" spans="1:428" ht="29.25" customHeight="1" x14ac:dyDescent="0.25">
      <c r="A86" s="2501"/>
      <c r="B86" s="1510" t="s">
        <v>735</v>
      </c>
      <c r="C86" s="1510"/>
      <c r="D86" s="1512">
        <v>0</v>
      </c>
      <c r="E86" s="1664">
        <v>0</v>
      </c>
      <c r="F86" s="1512">
        <v>0</v>
      </c>
      <c r="G86" s="1664">
        <v>8</v>
      </c>
      <c r="H86" s="1664">
        <v>9</v>
      </c>
      <c r="I86" s="1664">
        <v>17</v>
      </c>
      <c r="J86" s="1664">
        <v>0</v>
      </c>
      <c r="K86" s="1664">
        <v>1</v>
      </c>
      <c r="L86" s="1664">
        <v>1</v>
      </c>
      <c r="M86" s="1545">
        <f t="shared" si="27"/>
        <v>8</v>
      </c>
      <c r="N86" s="1545">
        <f t="shared" si="26"/>
        <v>10</v>
      </c>
      <c r="O86" s="1545">
        <f t="shared" si="26"/>
        <v>18</v>
      </c>
      <c r="P86" s="1541"/>
      <c r="Q86" s="1541" t="s">
        <v>736</v>
      </c>
      <c r="R86" s="2593"/>
      <c r="S86" s="422"/>
      <c r="T86" s="422"/>
      <c r="U86" s="422"/>
      <c r="AG86" s="422"/>
      <c r="AH86" s="422"/>
      <c r="AI86" s="422"/>
      <c r="AJ86" s="422"/>
      <c r="AK86" s="422"/>
      <c r="AL86" s="422"/>
      <c r="AM86" s="422"/>
      <c r="AN86" s="422"/>
      <c r="AO86" s="422"/>
      <c r="AP86" s="422"/>
      <c r="AQ86" s="422"/>
      <c r="AR86" s="422"/>
      <c r="AS86" s="422"/>
      <c r="AT86" s="422"/>
      <c r="AU86" s="422"/>
      <c r="AV86" s="422"/>
      <c r="AW86" s="422"/>
      <c r="AX86" s="422"/>
      <c r="AY86" s="422"/>
      <c r="AZ86" s="422"/>
      <c r="BA86" s="422"/>
      <c r="BB86" s="422"/>
      <c r="BC86" s="422"/>
      <c r="BD86" s="422"/>
      <c r="BE86" s="422"/>
      <c r="BF86" s="422"/>
      <c r="BG86" s="422"/>
      <c r="BH86" s="422"/>
      <c r="BI86" s="422"/>
      <c r="BJ86" s="422"/>
      <c r="BK86" s="422"/>
      <c r="BL86" s="422"/>
      <c r="BM86" s="422"/>
      <c r="BN86" s="422"/>
      <c r="BO86" s="422"/>
      <c r="BP86" s="422"/>
      <c r="BQ86" s="422"/>
      <c r="BR86" s="422"/>
      <c r="BS86" s="422"/>
      <c r="BT86" s="422"/>
      <c r="BU86" s="422"/>
      <c r="BV86" s="422"/>
      <c r="BW86" s="422"/>
      <c r="BX86" s="422"/>
      <c r="BY86" s="422"/>
      <c r="BZ86" s="422"/>
      <c r="CA86" s="422"/>
      <c r="CB86" s="422"/>
      <c r="CC86" s="422"/>
      <c r="CD86" s="422"/>
      <c r="CE86" s="422"/>
      <c r="CF86" s="422"/>
      <c r="CG86" s="422"/>
      <c r="CH86" s="422"/>
      <c r="CI86" s="422"/>
      <c r="CJ86" s="422"/>
      <c r="CK86" s="422"/>
      <c r="CL86" s="422"/>
      <c r="CM86" s="422"/>
      <c r="CN86" s="422"/>
      <c r="CO86" s="422"/>
      <c r="CP86" s="422"/>
      <c r="CQ86" s="422"/>
      <c r="CR86" s="422"/>
      <c r="CS86" s="422"/>
      <c r="CT86" s="422"/>
      <c r="CU86" s="422"/>
      <c r="CV86" s="422"/>
      <c r="CW86" s="422"/>
      <c r="CX86" s="422"/>
      <c r="CY86" s="422"/>
      <c r="CZ86" s="422"/>
      <c r="DA86" s="422"/>
      <c r="DB86" s="422"/>
      <c r="DC86" s="422"/>
      <c r="DD86" s="422"/>
      <c r="DE86" s="422"/>
      <c r="DF86" s="422"/>
      <c r="DG86" s="422"/>
      <c r="DH86" s="422"/>
      <c r="DI86" s="422"/>
      <c r="DJ86" s="422"/>
      <c r="DK86" s="422"/>
      <c r="DL86" s="422"/>
      <c r="DM86" s="422"/>
      <c r="DN86" s="422"/>
      <c r="DO86" s="422"/>
      <c r="DP86" s="422"/>
      <c r="DQ86" s="422"/>
      <c r="DR86" s="422"/>
      <c r="DS86" s="422"/>
      <c r="DT86" s="422"/>
      <c r="DU86" s="422"/>
      <c r="DV86" s="422"/>
      <c r="DW86" s="422"/>
      <c r="DX86" s="422"/>
      <c r="DY86" s="422"/>
      <c r="DZ86" s="422"/>
      <c r="EA86" s="422"/>
      <c r="EB86" s="422"/>
      <c r="EC86" s="422"/>
      <c r="ED86" s="422"/>
      <c r="EE86" s="422"/>
      <c r="EF86" s="422"/>
      <c r="EG86" s="422"/>
      <c r="EH86" s="422"/>
      <c r="EI86" s="422"/>
      <c r="EJ86" s="422"/>
      <c r="EK86" s="422"/>
      <c r="EL86" s="422"/>
      <c r="EM86" s="422"/>
      <c r="EN86" s="422"/>
      <c r="EO86" s="422"/>
      <c r="EP86" s="422"/>
      <c r="EQ86" s="422"/>
      <c r="ER86" s="422"/>
      <c r="ES86" s="422"/>
      <c r="ET86" s="422"/>
      <c r="EU86" s="422"/>
      <c r="EV86" s="422"/>
      <c r="EW86" s="422"/>
      <c r="EX86" s="422"/>
      <c r="EY86" s="422"/>
      <c r="EZ86" s="422"/>
      <c r="FA86" s="422"/>
      <c r="FB86" s="422"/>
      <c r="FC86" s="422"/>
      <c r="FD86" s="422"/>
      <c r="FE86" s="422"/>
      <c r="FF86" s="422"/>
      <c r="FG86" s="422"/>
      <c r="FH86" s="422"/>
      <c r="FI86" s="422"/>
      <c r="FJ86" s="422"/>
      <c r="FK86" s="422"/>
      <c r="FL86" s="422"/>
      <c r="FM86" s="422"/>
      <c r="FN86" s="422"/>
      <c r="FO86" s="422"/>
      <c r="FP86" s="422"/>
      <c r="FQ86" s="422"/>
      <c r="FR86" s="422"/>
      <c r="FS86" s="422"/>
      <c r="FT86" s="422"/>
      <c r="FU86" s="422"/>
      <c r="FV86" s="422"/>
      <c r="FW86" s="422"/>
      <c r="FX86" s="422"/>
      <c r="FY86" s="422"/>
      <c r="FZ86" s="422"/>
      <c r="GA86" s="422"/>
      <c r="GB86" s="422"/>
      <c r="GC86" s="422"/>
      <c r="GD86" s="422"/>
      <c r="GE86" s="422"/>
      <c r="GF86" s="422"/>
      <c r="GG86" s="422"/>
      <c r="GH86" s="422"/>
      <c r="GI86" s="422"/>
      <c r="GJ86" s="422"/>
      <c r="GK86" s="422"/>
      <c r="GL86" s="422"/>
      <c r="GM86" s="422"/>
      <c r="GN86" s="422"/>
      <c r="GO86" s="422"/>
      <c r="GP86" s="422"/>
      <c r="GQ86" s="422"/>
      <c r="GR86" s="422"/>
      <c r="GS86" s="422"/>
      <c r="GT86" s="422"/>
      <c r="GU86" s="422"/>
      <c r="GV86" s="422"/>
      <c r="GW86" s="422"/>
      <c r="GX86" s="422"/>
      <c r="GY86" s="422"/>
      <c r="GZ86" s="422"/>
      <c r="HA86" s="422"/>
      <c r="HB86" s="422"/>
      <c r="HC86" s="422"/>
      <c r="HD86" s="422"/>
      <c r="HE86" s="422"/>
      <c r="HF86" s="422"/>
      <c r="HG86" s="422"/>
      <c r="HH86" s="422"/>
      <c r="HI86" s="422"/>
      <c r="HJ86" s="422"/>
      <c r="HK86" s="422"/>
      <c r="HL86" s="422"/>
      <c r="HM86" s="422"/>
      <c r="HN86" s="422"/>
      <c r="HO86" s="422"/>
      <c r="HP86" s="422"/>
      <c r="HQ86" s="422"/>
      <c r="HR86" s="422"/>
      <c r="HS86" s="422"/>
      <c r="HT86" s="422"/>
      <c r="HU86" s="422"/>
      <c r="HV86" s="422"/>
      <c r="HW86" s="422"/>
      <c r="HX86" s="422"/>
      <c r="HY86" s="422"/>
      <c r="HZ86" s="422"/>
      <c r="IA86" s="422"/>
      <c r="IB86" s="422"/>
      <c r="IC86" s="422"/>
      <c r="ID86" s="422"/>
      <c r="IE86" s="422"/>
      <c r="IF86" s="422"/>
      <c r="IG86" s="422"/>
      <c r="IH86" s="422"/>
      <c r="II86" s="422"/>
      <c r="IJ86" s="422"/>
      <c r="IK86" s="422"/>
      <c r="IL86" s="422"/>
      <c r="IM86" s="422"/>
      <c r="IN86" s="422"/>
      <c r="IO86" s="422"/>
      <c r="IP86" s="422"/>
      <c r="IQ86" s="422"/>
      <c r="IR86" s="422"/>
      <c r="IS86" s="422"/>
      <c r="IT86" s="422"/>
      <c r="IU86" s="422"/>
      <c r="IV86" s="422"/>
      <c r="IW86" s="422"/>
      <c r="IX86" s="422"/>
      <c r="IY86" s="422"/>
      <c r="IZ86" s="422"/>
      <c r="JA86" s="422"/>
      <c r="JB86" s="422"/>
      <c r="JC86" s="422"/>
      <c r="JD86" s="422"/>
      <c r="JE86" s="422"/>
      <c r="JF86" s="422"/>
      <c r="JG86" s="422"/>
      <c r="JH86" s="422"/>
      <c r="JI86" s="422"/>
      <c r="JJ86" s="422"/>
      <c r="JK86" s="422"/>
      <c r="JL86" s="422"/>
      <c r="JM86" s="422"/>
      <c r="JN86" s="422"/>
      <c r="JO86" s="422"/>
      <c r="JP86" s="422"/>
      <c r="JQ86" s="422"/>
      <c r="JR86" s="422"/>
      <c r="JS86" s="422"/>
      <c r="JT86" s="422"/>
      <c r="JU86" s="422"/>
      <c r="JV86" s="422"/>
      <c r="JW86" s="422"/>
      <c r="JX86" s="422"/>
      <c r="JY86" s="422"/>
      <c r="JZ86" s="422"/>
      <c r="KA86" s="422"/>
      <c r="KB86" s="422"/>
      <c r="KC86" s="422"/>
      <c r="KD86" s="422"/>
      <c r="KE86" s="422"/>
      <c r="KF86" s="422"/>
      <c r="KG86" s="422"/>
      <c r="KH86" s="422"/>
      <c r="KI86" s="422"/>
      <c r="KJ86" s="422"/>
      <c r="KK86" s="422"/>
      <c r="KL86" s="422"/>
      <c r="KM86" s="422"/>
      <c r="KN86" s="422"/>
      <c r="KO86" s="422"/>
      <c r="KP86" s="422"/>
      <c r="KQ86" s="422"/>
      <c r="KR86" s="422"/>
      <c r="KS86" s="422"/>
      <c r="KT86" s="422"/>
      <c r="KU86" s="422"/>
      <c r="KV86" s="422"/>
      <c r="KW86" s="422"/>
      <c r="KX86" s="422"/>
      <c r="KY86" s="422"/>
      <c r="KZ86" s="422"/>
      <c r="LA86" s="422"/>
      <c r="LB86" s="422"/>
      <c r="LC86" s="422"/>
      <c r="LD86" s="422"/>
      <c r="LE86" s="422"/>
      <c r="LF86" s="422"/>
      <c r="LG86" s="422"/>
      <c r="LH86" s="422"/>
      <c r="LI86" s="422"/>
      <c r="LJ86" s="422"/>
      <c r="LK86" s="422"/>
      <c r="LL86" s="422"/>
      <c r="LM86" s="422"/>
      <c r="LN86" s="422"/>
      <c r="LO86" s="422"/>
      <c r="LP86" s="422"/>
      <c r="LQ86" s="422"/>
      <c r="LR86" s="422"/>
      <c r="LS86" s="422"/>
      <c r="LT86" s="422"/>
      <c r="LU86" s="422"/>
      <c r="LV86" s="422"/>
      <c r="LW86" s="422"/>
      <c r="LX86" s="422"/>
      <c r="LY86" s="422"/>
      <c r="LZ86" s="422"/>
      <c r="MA86" s="422"/>
      <c r="MB86" s="422"/>
      <c r="MC86" s="422"/>
      <c r="MD86" s="422"/>
      <c r="ME86" s="422"/>
      <c r="MF86" s="422"/>
      <c r="MG86" s="422"/>
      <c r="MH86" s="422"/>
      <c r="MI86" s="422"/>
      <c r="MJ86" s="422"/>
      <c r="MK86" s="422"/>
      <c r="ML86" s="422"/>
      <c r="MM86" s="422"/>
      <c r="MN86" s="422"/>
      <c r="MO86" s="422"/>
      <c r="MP86" s="422"/>
      <c r="MQ86" s="422"/>
      <c r="MR86" s="422"/>
      <c r="MS86" s="422"/>
      <c r="MT86" s="422"/>
      <c r="MU86" s="422"/>
      <c r="MV86" s="422"/>
      <c r="MW86" s="422"/>
      <c r="MX86" s="422"/>
      <c r="MY86" s="422"/>
      <c r="MZ86" s="422"/>
      <c r="NA86" s="422"/>
      <c r="NB86" s="422"/>
      <c r="NC86" s="422"/>
      <c r="ND86" s="422"/>
      <c r="NE86" s="422"/>
      <c r="NF86" s="422"/>
      <c r="NG86" s="422"/>
      <c r="NH86" s="422"/>
      <c r="NI86" s="422"/>
      <c r="NJ86" s="422"/>
      <c r="NK86" s="422"/>
      <c r="NL86" s="422"/>
      <c r="NM86" s="422"/>
      <c r="NN86" s="422"/>
      <c r="NO86" s="422"/>
      <c r="NP86" s="422"/>
      <c r="NQ86" s="422"/>
      <c r="NR86" s="422"/>
      <c r="NS86" s="422"/>
      <c r="NT86" s="422"/>
      <c r="NU86" s="422"/>
      <c r="NV86" s="422"/>
      <c r="NW86" s="422"/>
      <c r="NX86" s="422"/>
      <c r="NY86" s="422"/>
      <c r="NZ86" s="422"/>
      <c r="OA86" s="422"/>
      <c r="OB86" s="422"/>
      <c r="OC86" s="422"/>
      <c r="OD86" s="422"/>
      <c r="OE86" s="422"/>
      <c r="OF86" s="422"/>
      <c r="OG86" s="422"/>
      <c r="OH86" s="422"/>
      <c r="OI86" s="422"/>
      <c r="OJ86" s="422"/>
      <c r="OK86" s="422"/>
      <c r="OL86" s="422"/>
      <c r="OM86" s="422"/>
      <c r="ON86" s="422"/>
      <c r="OO86" s="422"/>
      <c r="OP86" s="422"/>
      <c r="OQ86" s="422"/>
      <c r="OR86" s="422"/>
      <c r="OS86" s="422"/>
      <c r="OT86" s="422"/>
      <c r="OU86" s="422"/>
      <c r="OV86" s="422"/>
      <c r="OW86" s="422"/>
      <c r="OX86" s="422"/>
      <c r="OY86" s="422"/>
      <c r="OZ86" s="422"/>
      <c r="PA86" s="422"/>
      <c r="PB86" s="422"/>
      <c r="PC86" s="422"/>
      <c r="PD86" s="422"/>
      <c r="PE86" s="422"/>
      <c r="PF86" s="422"/>
      <c r="PG86" s="422"/>
      <c r="PH86" s="422"/>
      <c r="PI86" s="422"/>
      <c r="PJ86" s="422"/>
      <c r="PK86" s="422"/>
      <c r="PL86" s="422"/>
    </row>
    <row r="87" spans="1:428" ht="27.75" customHeight="1" x14ac:dyDescent="0.25">
      <c r="A87" s="2676" t="s">
        <v>52</v>
      </c>
      <c r="B87" s="2676"/>
      <c r="C87" s="2676"/>
      <c r="D87" s="1565">
        <f>SUM(D81,D82,D83,D84,D85,D86)</f>
        <v>15</v>
      </c>
      <c r="E87" s="1565">
        <f t="shared" ref="E87:O87" si="28">SUM(E81,E82,E83,E84,E85,E86)</f>
        <v>19</v>
      </c>
      <c r="F87" s="1565">
        <f>SUM(F81:F86)</f>
        <v>34</v>
      </c>
      <c r="G87" s="1565">
        <f t="shared" si="28"/>
        <v>45</v>
      </c>
      <c r="H87" s="1565">
        <f t="shared" si="28"/>
        <v>57</v>
      </c>
      <c r="I87" s="1565">
        <f t="shared" si="28"/>
        <v>102</v>
      </c>
      <c r="J87" s="1565">
        <f t="shared" si="28"/>
        <v>25</v>
      </c>
      <c r="K87" s="1565">
        <f t="shared" si="28"/>
        <v>18</v>
      </c>
      <c r="L87" s="1565">
        <f t="shared" si="28"/>
        <v>43</v>
      </c>
      <c r="M87" s="1565">
        <f t="shared" si="28"/>
        <v>85</v>
      </c>
      <c r="N87" s="1565">
        <f t="shared" si="28"/>
        <v>94</v>
      </c>
      <c r="O87" s="1565">
        <f t="shared" si="28"/>
        <v>179</v>
      </c>
      <c r="P87" s="509"/>
      <c r="Q87" s="2628" t="s">
        <v>136</v>
      </c>
      <c r="R87" s="2628"/>
      <c r="S87" s="422"/>
      <c r="T87" s="422"/>
      <c r="U87" s="422"/>
      <c r="AG87" s="422"/>
      <c r="AH87" s="422"/>
      <c r="AI87" s="422"/>
      <c r="AJ87" s="422"/>
      <c r="AK87" s="422"/>
      <c r="AL87" s="422"/>
      <c r="AM87" s="422"/>
      <c r="AN87" s="422"/>
      <c r="AO87" s="422"/>
      <c r="AP87" s="422"/>
      <c r="AQ87" s="422"/>
      <c r="AR87" s="422"/>
      <c r="AS87" s="422"/>
      <c r="AT87" s="422"/>
      <c r="AU87" s="422"/>
      <c r="AV87" s="422"/>
      <c r="AW87" s="422"/>
      <c r="AX87" s="422"/>
      <c r="AY87" s="422"/>
      <c r="AZ87" s="422"/>
      <c r="BA87" s="422"/>
      <c r="BB87" s="422"/>
      <c r="BC87" s="422"/>
      <c r="BD87" s="422"/>
      <c r="BE87" s="422"/>
      <c r="BF87" s="422"/>
      <c r="BG87" s="422"/>
      <c r="BH87" s="422"/>
      <c r="BI87" s="422"/>
      <c r="BJ87" s="422"/>
      <c r="BK87" s="422"/>
      <c r="BL87" s="422"/>
      <c r="BM87" s="422"/>
      <c r="BN87" s="422"/>
      <c r="BO87" s="422"/>
      <c r="BP87" s="422"/>
      <c r="BQ87" s="422"/>
      <c r="BR87" s="422"/>
      <c r="BS87" s="422"/>
      <c r="BT87" s="422"/>
      <c r="BU87" s="422"/>
      <c r="BV87" s="422"/>
      <c r="BW87" s="422"/>
      <c r="BX87" s="422"/>
      <c r="BY87" s="422"/>
      <c r="BZ87" s="422"/>
      <c r="CA87" s="422"/>
      <c r="CB87" s="422"/>
      <c r="CC87" s="422"/>
      <c r="CD87" s="422"/>
      <c r="CE87" s="422"/>
      <c r="CF87" s="422"/>
      <c r="CG87" s="422"/>
      <c r="CH87" s="422"/>
      <c r="CI87" s="422"/>
      <c r="CJ87" s="422"/>
      <c r="CK87" s="422"/>
      <c r="CL87" s="422"/>
      <c r="CM87" s="422"/>
      <c r="CN87" s="422"/>
      <c r="CO87" s="422"/>
      <c r="CP87" s="422"/>
      <c r="CQ87" s="422"/>
      <c r="CR87" s="422"/>
      <c r="CS87" s="422"/>
      <c r="CT87" s="422"/>
      <c r="CU87" s="422"/>
      <c r="CV87" s="422"/>
      <c r="CW87" s="422"/>
      <c r="CX87" s="422"/>
      <c r="CY87" s="422"/>
      <c r="CZ87" s="422"/>
      <c r="DA87" s="422"/>
      <c r="DB87" s="422"/>
      <c r="DC87" s="422"/>
      <c r="DD87" s="422"/>
      <c r="DE87" s="422"/>
      <c r="DF87" s="422"/>
      <c r="DG87" s="422"/>
      <c r="DH87" s="422"/>
      <c r="DI87" s="422"/>
      <c r="DJ87" s="422"/>
      <c r="DK87" s="422"/>
      <c r="DL87" s="422"/>
      <c r="DM87" s="422"/>
      <c r="DN87" s="422"/>
      <c r="DO87" s="422"/>
      <c r="DP87" s="422"/>
      <c r="DQ87" s="422"/>
      <c r="DR87" s="422"/>
      <c r="DS87" s="422"/>
      <c r="DT87" s="422"/>
      <c r="DU87" s="422"/>
      <c r="DV87" s="422"/>
      <c r="DW87" s="422"/>
      <c r="DX87" s="422"/>
      <c r="DY87" s="422"/>
      <c r="DZ87" s="422"/>
      <c r="EA87" s="422"/>
      <c r="EB87" s="422"/>
      <c r="EC87" s="422"/>
      <c r="ED87" s="422"/>
      <c r="EE87" s="422"/>
      <c r="EF87" s="422"/>
      <c r="EG87" s="422"/>
      <c r="EH87" s="422"/>
      <c r="EI87" s="422"/>
      <c r="EJ87" s="422"/>
      <c r="EK87" s="422"/>
      <c r="EL87" s="422"/>
      <c r="EM87" s="422"/>
      <c r="EN87" s="422"/>
      <c r="EO87" s="422"/>
      <c r="EP87" s="422"/>
      <c r="EQ87" s="422"/>
      <c r="ER87" s="422"/>
      <c r="ES87" s="422"/>
      <c r="ET87" s="422"/>
      <c r="EU87" s="422"/>
      <c r="EV87" s="422"/>
      <c r="EW87" s="422"/>
      <c r="EX87" s="422"/>
      <c r="EY87" s="422"/>
      <c r="EZ87" s="422"/>
      <c r="FA87" s="422"/>
      <c r="FB87" s="422"/>
      <c r="FC87" s="422"/>
      <c r="FD87" s="422"/>
      <c r="FE87" s="422"/>
      <c r="FF87" s="422"/>
      <c r="FG87" s="422"/>
      <c r="FH87" s="422"/>
      <c r="FI87" s="422"/>
      <c r="FJ87" s="422"/>
      <c r="FK87" s="422"/>
      <c r="FL87" s="422"/>
      <c r="FM87" s="422"/>
      <c r="FN87" s="422"/>
      <c r="FO87" s="422"/>
      <c r="FP87" s="422"/>
      <c r="FQ87" s="422"/>
      <c r="FR87" s="422"/>
      <c r="FS87" s="422"/>
      <c r="FT87" s="422"/>
      <c r="FU87" s="422"/>
      <c r="FV87" s="422"/>
      <c r="FW87" s="422"/>
      <c r="FX87" s="422"/>
      <c r="FY87" s="422"/>
      <c r="FZ87" s="422"/>
      <c r="GA87" s="422"/>
      <c r="GB87" s="422"/>
      <c r="GC87" s="422"/>
      <c r="GD87" s="422"/>
      <c r="GE87" s="422"/>
      <c r="GF87" s="422"/>
      <c r="GG87" s="422"/>
      <c r="GH87" s="422"/>
      <c r="GI87" s="422"/>
      <c r="GJ87" s="422"/>
      <c r="GK87" s="422"/>
      <c r="GL87" s="422"/>
      <c r="GM87" s="422"/>
      <c r="GN87" s="422"/>
      <c r="GO87" s="422"/>
      <c r="GP87" s="422"/>
      <c r="GQ87" s="422"/>
      <c r="GR87" s="422"/>
      <c r="GS87" s="422"/>
      <c r="GT87" s="422"/>
      <c r="GU87" s="422"/>
      <c r="GV87" s="422"/>
      <c r="GW87" s="422"/>
      <c r="GX87" s="422"/>
      <c r="GY87" s="422"/>
      <c r="GZ87" s="422"/>
      <c r="HA87" s="422"/>
      <c r="HB87" s="422"/>
      <c r="HC87" s="422"/>
      <c r="HD87" s="422"/>
      <c r="HE87" s="422"/>
      <c r="HF87" s="422"/>
      <c r="HG87" s="422"/>
      <c r="HH87" s="422"/>
      <c r="HI87" s="422"/>
      <c r="HJ87" s="422"/>
      <c r="HK87" s="422"/>
      <c r="HL87" s="422"/>
      <c r="HM87" s="422"/>
      <c r="HN87" s="422"/>
      <c r="HO87" s="422"/>
      <c r="HP87" s="422"/>
      <c r="HQ87" s="422"/>
      <c r="HR87" s="422"/>
      <c r="HS87" s="422"/>
      <c r="HT87" s="422"/>
      <c r="HU87" s="422"/>
      <c r="HV87" s="422"/>
      <c r="HW87" s="422"/>
      <c r="HX87" s="422"/>
      <c r="HY87" s="422"/>
      <c r="HZ87" s="422"/>
      <c r="IA87" s="422"/>
      <c r="IB87" s="422"/>
      <c r="IC87" s="422"/>
      <c r="ID87" s="422"/>
      <c r="IE87" s="422"/>
      <c r="IF87" s="422"/>
      <c r="IG87" s="422"/>
      <c r="IH87" s="422"/>
      <c r="II87" s="422"/>
      <c r="IJ87" s="422"/>
      <c r="IK87" s="422"/>
      <c r="IL87" s="422"/>
      <c r="IM87" s="422"/>
      <c r="IN87" s="422"/>
      <c r="IO87" s="422"/>
      <c r="IP87" s="422"/>
      <c r="IQ87" s="422"/>
      <c r="IR87" s="422"/>
      <c r="IS87" s="422"/>
      <c r="IT87" s="422"/>
      <c r="IU87" s="422"/>
      <c r="IV87" s="422"/>
      <c r="IW87" s="422"/>
      <c r="IX87" s="422"/>
      <c r="IY87" s="422"/>
      <c r="IZ87" s="422"/>
      <c r="JA87" s="422"/>
      <c r="JB87" s="422"/>
      <c r="JC87" s="422"/>
      <c r="JD87" s="422"/>
      <c r="JE87" s="422"/>
      <c r="JF87" s="422"/>
      <c r="JG87" s="422"/>
      <c r="JH87" s="422"/>
      <c r="JI87" s="422"/>
      <c r="JJ87" s="422"/>
      <c r="JK87" s="422"/>
      <c r="JL87" s="422"/>
      <c r="JM87" s="422"/>
      <c r="JN87" s="422"/>
      <c r="JO87" s="422"/>
      <c r="JP87" s="422"/>
      <c r="JQ87" s="422"/>
      <c r="JR87" s="422"/>
      <c r="JS87" s="422"/>
      <c r="JT87" s="422"/>
      <c r="JU87" s="422"/>
      <c r="JV87" s="422"/>
      <c r="JW87" s="422"/>
      <c r="JX87" s="422"/>
      <c r="JY87" s="422"/>
      <c r="JZ87" s="422"/>
      <c r="KA87" s="422"/>
      <c r="KB87" s="422"/>
      <c r="KC87" s="422"/>
      <c r="KD87" s="422"/>
      <c r="KE87" s="422"/>
      <c r="KF87" s="422"/>
      <c r="KG87" s="422"/>
      <c r="KH87" s="422"/>
      <c r="KI87" s="422"/>
      <c r="KJ87" s="422"/>
      <c r="KK87" s="422"/>
      <c r="KL87" s="422"/>
      <c r="KM87" s="422"/>
      <c r="KN87" s="422"/>
      <c r="KO87" s="422"/>
      <c r="KP87" s="422"/>
      <c r="KQ87" s="422"/>
      <c r="KR87" s="422"/>
      <c r="KS87" s="422"/>
      <c r="KT87" s="422"/>
      <c r="KU87" s="422"/>
      <c r="KV87" s="422"/>
      <c r="KW87" s="422"/>
      <c r="KX87" s="422"/>
      <c r="KY87" s="422"/>
      <c r="KZ87" s="422"/>
      <c r="LA87" s="422"/>
      <c r="LB87" s="422"/>
      <c r="LC87" s="422"/>
      <c r="LD87" s="422"/>
      <c r="LE87" s="422"/>
      <c r="LF87" s="422"/>
      <c r="LG87" s="422"/>
      <c r="LH87" s="422"/>
      <c r="LI87" s="422"/>
      <c r="LJ87" s="422"/>
      <c r="LK87" s="422"/>
      <c r="LL87" s="422"/>
      <c r="LM87" s="422"/>
      <c r="LN87" s="422"/>
      <c r="LO87" s="422"/>
      <c r="LP87" s="422"/>
      <c r="LQ87" s="422"/>
      <c r="LR87" s="422"/>
      <c r="LS87" s="422"/>
      <c r="LT87" s="422"/>
      <c r="LU87" s="422"/>
      <c r="LV87" s="422"/>
      <c r="LW87" s="422"/>
      <c r="LX87" s="422"/>
      <c r="LY87" s="422"/>
      <c r="LZ87" s="422"/>
      <c r="MA87" s="422"/>
      <c r="MB87" s="422"/>
      <c r="MC87" s="422"/>
      <c r="MD87" s="422"/>
      <c r="ME87" s="422"/>
      <c r="MF87" s="422"/>
      <c r="MG87" s="422"/>
      <c r="MH87" s="422"/>
      <c r="MI87" s="422"/>
      <c r="MJ87" s="422"/>
      <c r="MK87" s="422"/>
      <c r="ML87" s="422"/>
      <c r="MM87" s="422"/>
      <c r="MN87" s="422"/>
      <c r="MO87" s="422"/>
      <c r="MP87" s="422"/>
      <c r="MQ87" s="422"/>
      <c r="MR87" s="422"/>
      <c r="MS87" s="422"/>
      <c r="MT87" s="422"/>
      <c r="MU87" s="422"/>
      <c r="MV87" s="422"/>
      <c r="MW87" s="422"/>
      <c r="MX87" s="422"/>
      <c r="MY87" s="422"/>
      <c r="MZ87" s="422"/>
      <c r="NA87" s="422"/>
      <c r="NB87" s="422"/>
      <c r="NC87" s="422"/>
      <c r="ND87" s="422"/>
      <c r="NE87" s="422"/>
      <c r="NF87" s="422"/>
      <c r="NG87" s="422"/>
      <c r="NH87" s="422"/>
      <c r="NI87" s="422"/>
      <c r="NJ87" s="422"/>
      <c r="NK87" s="422"/>
      <c r="NL87" s="422"/>
      <c r="NM87" s="422"/>
      <c r="NN87" s="422"/>
      <c r="NO87" s="422"/>
      <c r="NP87" s="422"/>
      <c r="NQ87" s="422"/>
      <c r="NR87" s="422"/>
      <c r="NS87" s="422"/>
      <c r="NT87" s="422"/>
      <c r="NU87" s="422"/>
      <c r="NV87" s="422"/>
      <c r="NW87" s="422"/>
      <c r="NX87" s="422"/>
      <c r="NY87" s="422"/>
      <c r="NZ87" s="422"/>
      <c r="OA87" s="422"/>
      <c r="OB87" s="422"/>
      <c r="OC87" s="422"/>
      <c r="OD87" s="422"/>
      <c r="OE87" s="422"/>
      <c r="OF87" s="422"/>
      <c r="OG87" s="422"/>
      <c r="OH87" s="422"/>
      <c r="OI87" s="422"/>
      <c r="OJ87" s="422"/>
      <c r="OK87" s="422"/>
      <c r="OL87" s="422"/>
      <c r="OM87" s="422"/>
      <c r="ON87" s="422"/>
      <c r="OO87" s="422"/>
      <c r="OP87" s="422"/>
      <c r="OQ87" s="422"/>
      <c r="OR87" s="422"/>
      <c r="OS87" s="422"/>
      <c r="OT87" s="422"/>
      <c r="OU87" s="422"/>
      <c r="OV87" s="422"/>
      <c r="OW87" s="422"/>
      <c r="OX87" s="422"/>
      <c r="OY87" s="422"/>
      <c r="OZ87" s="422"/>
      <c r="PA87" s="422"/>
      <c r="PB87" s="422"/>
      <c r="PC87" s="422"/>
      <c r="PD87" s="422"/>
      <c r="PE87" s="422"/>
      <c r="PF87" s="422"/>
      <c r="PG87" s="422"/>
      <c r="PH87" s="422"/>
      <c r="PI87" s="422"/>
      <c r="PJ87" s="422"/>
      <c r="PK87" s="422"/>
      <c r="PL87" s="422"/>
    </row>
    <row r="88" spans="1:428" ht="43.5" customHeight="1" x14ac:dyDescent="0.25">
      <c r="A88" s="2501" t="s">
        <v>610</v>
      </c>
      <c r="B88" s="1640" t="s">
        <v>738</v>
      </c>
      <c r="C88" s="504"/>
      <c r="D88" s="1512">
        <v>0</v>
      </c>
      <c r="E88" s="1664">
        <v>0</v>
      </c>
      <c r="F88" s="1664">
        <v>0</v>
      </c>
      <c r="G88" s="1664">
        <v>2</v>
      </c>
      <c r="H88" s="1664">
        <v>9</v>
      </c>
      <c r="I88" s="1664">
        <v>11</v>
      </c>
      <c r="J88" s="1664">
        <v>0</v>
      </c>
      <c r="K88" s="1664">
        <v>0</v>
      </c>
      <c r="L88" s="1664">
        <v>0</v>
      </c>
      <c r="M88" s="1665">
        <f>SUM(D88,G88,J88)</f>
        <v>2</v>
      </c>
      <c r="N88" s="1665">
        <f t="shared" ref="N88:O93" si="29">SUM(E88,H88,K88)</f>
        <v>9</v>
      </c>
      <c r="O88" s="1665">
        <f t="shared" si="29"/>
        <v>11</v>
      </c>
      <c r="P88" s="265"/>
      <c r="Q88" s="1541" t="s">
        <v>1078</v>
      </c>
      <c r="R88" s="2511" t="s">
        <v>611</v>
      </c>
      <c r="S88" s="422"/>
      <c r="T88" s="422"/>
      <c r="U88" s="422"/>
      <c r="AG88" s="422"/>
      <c r="AH88" s="422"/>
      <c r="AI88" s="422"/>
      <c r="AJ88" s="422"/>
      <c r="AK88" s="422"/>
      <c r="AL88" s="422"/>
      <c r="AM88" s="422"/>
      <c r="AN88" s="422"/>
      <c r="AO88" s="422"/>
      <c r="AP88" s="422"/>
      <c r="AQ88" s="422"/>
      <c r="AR88" s="422"/>
      <c r="AS88" s="422"/>
      <c r="AT88" s="422"/>
      <c r="AU88" s="422"/>
      <c r="AV88" s="422"/>
      <c r="AW88" s="422"/>
      <c r="AX88" s="422"/>
      <c r="AY88" s="422"/>
      <c r="AZ88" s="422"/>
      <c r="BA88" s="422"/>
      <c r="BB88" s="422"/>
      <c r="BC88" s="422"/>
      <c r="BD88" s="422"/>
      <c r="BE88" s="422"/>
      <c r="BF88" s="422"/>
      <c r="BG88" s="422"/>
      <c r="BH88" s="422"/>
      <c r="BI88" s="422"/>
      <c r="BJ88" s="422"/>
      <c r="BK88" s="422"/>
      <c r="BL88" s="422"/>
      <c r="BM88" s="422"/>
      <c r="BN88" s="422"/>
      <c r="BO88" s="422"/>
      <c r="BP88" s="422"/>
      <c r="BQ88" s="422"/>
      <c r="BR88" s="422"/>
      <c r="BS88" s="422"/>
      <c r="BT88" s="422"/>
      <c r="BU88" s="422"/>
      <c r="BV88" s="422"/>
      <c r="BW88" s="422"/>
      <c r="BX88" s="422"/>
      <c r="BY88" s="422"/>
      <c r="BZ88" s="422"/>
      <c r="CA88" s="422"/>
      <c r="CB88" s="422"/>
      <c r="CC88" s="422"/>
      <c r="CD88" s="422"/>
      <c r="CE88" s="422"/>
      <c r="CF88" s="422"/>
      <c r="CG88" s="422"/>
      <c r="CH88" s="422"/>
      <c r="CI88" s="422"/>
      <c r="CJ88" s="422"/>
      <c r="CK88" s="422"/>
      <c r="CL88" s="422"/>
      <c r="CM88" s="422"/>
      <c r="CN88" s="422"/>
      <c r="CO88" s="422"/>
      <c r="CP88" s="422"/>
      <c r="CQ88" s="422"/>
      <c r="CR88" s="422"/>
      <c r="CS88" s="422"/>
      <c r="CT88" s="422"/>
      <c r="CU88" s="422"/>
      <c r="CV88" s="422"/>
      <c r="CW88" s="422"/>
      <c r="CX88" s="422"/>
      <c r="CY88" s="422"/>
      <c r="CZ88" s="422"/>
      <c r="DA88" s="422"/>
      <c r="DB88" s="422"/>
      <c r="DC88" s="422"/>
      <c r="DD88" s="422"/>
      <c r="DE88" s="422"/>
      <c r="DF88" s="422"/>
      <c r="DG88" s="422"/>
      <c r="DH88" s="422"/>
      <c r="DI88" s="422"/>
      <c r="DJ88" s="422"/>
      <c r="DK88" s="422"/>
      <c r="DL88" s="422"/>
      <c r="DM88" s="422"/>
      <c r="DN88" s="422"/>
      <c r="DO88" s="422"/>
      <c r="DP88" s="422"/>
      <c r="DQ88" s="422"/>
      <c r="DR88" s="422"/>
      <c r="DS88" s="422"/>
      <c r="DT88" s="422"/>
      <c r="DU88" s="422"/>
      <c r="DV88" s="422"/>
      <c r="DW88" s="422"/>
      <c r="DX88" s="422"/>
      <c r="DY88" s="422"/>
      <c r="DZ88" s="422"/>
      <c r="EA88" s="422"/>
      <c r="EB88" s="422"/>
      <c r="EC88" s="422"/>
      <c r="ED88" s="422"/>
      <c r="EE88" s="422"/>
      <c r="EF88" s="422"/>
      <c r="EG88" s="422"/>
      <c r="EH88" s="422"/>
      <c r="EI88" s="422"/>
      <c r="EJ88" s="422"/>
      <c r="EK88" s="422"/>
      <c r="EL88" s="422"/>
      <c r="EM88" s="422"/>
      <c r="EN88" s="422"/>
      <c r="EO88" s="422"/>
      <c r="EP88" s="422"/>
      <c r="EQ88" s="422"/>
      <c r="ER88" s="422"/>
      <c r="ES88" s="422"/>
      <c r="ET88" s="422"/>
      <c r="EU88" s="422"/>
      <c r="EV88" s="422"/>
      <c r="EW88" s="422"/>
      <c r="EX88" s="422"/>
      <c r="EY88" s="422"/>
      <c r="EZ88" s="422"/>
      <c r="FA88" s="422"/>
      <c r="FB88" s="422"/>
      <c r="FC88" s="422"/>
      <c r="FD88" s="422"/>
      <c r="FE88" s="422"/>
      <c r="FF88" s="422"/>
      <c r="FG88" s="422"/>
      <c r="FH88" s="422"/>
      <c r="FI88" s="422"/>
      <c r="FJ88" s="422"/>
      <c r="FK88" s="422"/>
      <c r="FL88" s="422"/>
      <c r="FM88" s="422"/>
      <c r="FN88" s="422"/>
      <c r="FO88" s="422"/>
      <c r="FP88" s="422"/>
      <c r="FQ88" s="422"/>
      <c r="FR88" s="422"/>
      <c r="FS88" s="422"/>
      <c r="FT88" s="422"/>
      <c r="FU88" s="422"/>
      <c r="FV88" s="422"/>
      <c r="FW88" s="422"/>
      <c r="FX88" s="422"/>
      <c r="FY88" s="422"/>
      <c r="FZ88" s="422"/>
      <c r="GA88" s="422"/>
      <c r="GB88" s="422"/>
      <c r="GC88" s="422"/>
      <c r="GD88" s="422"/>
      <c r="GE88" s="422"/>
      <c r="GF88" s="422"/>
      <c r="GG88" s="422"/>
      <c r="GH88" s="422"/>
      <c r="GI88" s="422"/>
      <c r="GJ88" s="422"/>
      <c r="GK88" s="422"/>
      <c r="GL88" s="422"/>
      <c r="GM88" s="422"/>
      <c r="GN88" s="422"/>
      <c r="GO88" s="422"/>
      <c r="GP88" s="422"/>
      <c r="GQ88" s="422"/>
      <c r="GR88" s="422"/>
      <c r="GS88" s="422"/>
      <c r="GT88" s="422"/>
      <c r="GU88" s="422"/>
      <c r="GV88" s="422"/>
      <c r="GW88" s="422"/>
      <c r="GX88" s="422"/>
      <c r="GY88" s="422"/>
      <c r="GZ88" s="422"/>
      <c r="HA88" s="422"/>
      <c r="HB88" s="422"/>
      <c r="HC88" s="422"/>
      <c r="HD88" s="422"/>
      <c r="HE88" s="422"/>
      <c r="HF88" s="422"/>
      <c r="HG88" s="422"/>
      <c r="HH88" s="422"/>
      <c r="HI88" s="422"/>
      <c r="HJ88" s="422"/>
      <c r="HK88" s="422"/>
      <c r="HL88" s="422"/>
      <c r="HM88" s="422"/>
      <c r="HN88" s="422"/>
      <c r="HO88" s="422"/>
      <c r="HP88" s="422"/>
      <c r="HQ88" s="422"/>
      <c r="HR88" s="422"/>
      <c r="HS88" s="422"/>
      <c r="HT88" s="422"/>
      <c r="HU88" s="422"/>
      <c r="HV88" s="422"/>
      <c r="HW88" s="422"/>
      <c r="HX88" s="422"/>
      <c r="HY88" s="422"/>
      <c r="HZ88" s="422"/>
      <c r="IA88" s="422"/>
      <c r="IB88" s="422"/>
      <c r="IC88" s="422"/>
      <c r="ID88" s="422"/>
      <c r="IE88" s="422"/>
      <c r="IF88" s="422"/>
      <c r="IG88" s="422"/>
      <c r="IH88" s="422"/>
      <c r="II88" s="422"/>
      <c r="IJ88" s="422"/>
      <c r="IK88" s="422"/>
      <c r="IL88" s="422"/>
      <c r="IM88" s="422"/>
      <c r="IN88" s="422"/>
      <c r="IO88" s="422"/>
      <c r="IP88" s="422"/>
      <c r="IQ88" s="422"/>
      <c r="IR88" s="422"/>
      <c r="IS88" s="422"/>
      <c r="IT88" s="422"/>
      <c r="IU88" s="422"/>
      <c r="IV88" s="422"/>
      <c r="IW88" s="422"/>
      <c r="IX88" s="422"/>
      <c r="IY88" s="422"/>
      <c r="IZ88" s="422"/>
      <c r="JA88" s="422"/>
      <c r="JB88" s="422"/>
      <c r="JC88" s="422"/>
      <c r="JD88" s="422"/>
      <c r="JE88" s="422"/>
      <c r="JF88" s="422"/>
      <c r="JG88" s="422"/>
      <c r="JH88" s="422"/>
      <c r="JI88" s="422"/>
      <c r="JJ88" s="422"/>
      <c r="JK88" s="422"/>
      <c r="JL88" s="422"/>
      <c r="JM88" s="422"/>
      <c r="JN88" s="422"/>
      <c r="JO88" s="422"/>
      <c r="JP88" s="422"/>
      <c r="JQ88" s="422"/>
      <c r="JR88" s="422"/>
      <c r="JS88" s="422"/>
      <c r="JT88" s="422"/>
      <c r="JU88" s="422"/>
      <c r="JV88" s="422"/>
      <c r="JW88" s="422"/>
      <c r="JX88" s="422"/>
      <c r="JY88" s="422"/>
      <c r="JZ88" s="422"/>
      <c r="KA88" s="422"/>
      <c r="KB88" s="422"/>
      <c r="KC88" s="422"/>
      <c r="KD88" s="422"/>
      <c r="KE88" s="422"/>
      <c r="KF88" s="422"/>
      <c r="KG88" s="422"/>
      <c r="KH88" s="422"/>
      <c r="KI88" s="422"/>
      <c r="KJ88" s="422"/>
      <c r="KK88" s="422"/>
      <c r="KL88" s="422"/>
      <c r="KM88" s="422"/>
      <c r="KN88" s="422"/>
      <c r="KO88" s="422"/>
      <c r="KP88" s="422"/>
      <c r="KQ88" s="422"/>
      <c r="KR88" s="422"/>
      <c r="KS88" s="422"/>
      <c r="KT88" s="422"/>
      <c r="KU88" s="422"/>
      <c r="KV88" s="422"/>
      <c r="KW88" s="422"/>
      <c r="KX88" s="422"/>
      <c r="KY88" s="422"/>
      <c r="KZ88" s="422"/>
      <c r="LA88" s="422"/>
      <c r="LB88" s="422"/>
      <c r="LC88" s="422"/>
      <c r="LD88" s="422"/>
      <c r="LE88" s="422"/>
      <c r="LF88" s="422"/>
      <c r="LG88" s="422"/>
      <c r="LH88" s="422"/>
      <c r="LI88" s="422"/>
      <c r="LJ88" s="422"/>
      <c r="LK88" s="422"/>
      <c r="LL88" s="422"/>
      <c r="LM88" s="422"/>
      <c r="LN88" s="422"/>
      <c r="LO88" s="422"/>
      <c r="LP88" s="422"/>
      <c r="LQ88" s="422"/>
      <c r="LR88" s="422"/>
      <c r="LS88" s="422"/>
      <c r="LT88" s="422"/>
      <c r="LU88" s="422"/>
      <c r="LV88" s="422"/>
      <c r="LW88" s="422"/>
      <c r="LX88" s="422"/>
      <c r="LY88" s="422"/>
      <c r="LZ88" s="422"/>
      <c r="MA88" s="422"/>
      <c r="MB88" s="422"/>
      <c r="MC88" s="422"/>
      <c r="MD88" s="422"/>
      <c r="ME88" s="422"/>
      <c r="MF88" s="422"/>
      <c r="MG88" s="422"/>
      <c r="MH88" s="422"/>
      <c r="MI88" s="422"/>
      <c r="MJ88" s="422"/>
      <c r="MK88" s="422"/>
      <c r="ML88" s="422"/>
      <c r="MM88" s="422"/>
      <c r="MN88" s="422"/>
      <c r="MO88" s="422"/>
      <c r="MP88" s="422"/>
      <c r="MQ88" s="422"/>
      <c r="MR88" s="422"/>
      <c r="MS88" s="422"/>
      <c r="MT88" s="422"/>
      <c r="MU88" s="422"/>
      <c r="MV88" s="422"/>
      <c r="MW88" s="422"/>
      <c r="MX88" s="422"/>
      <c r="MY88" s="422"/>
      <c r="MZ88" s="422"/>
      <c r="NA88" s="422"/>
      <c r="NB88" s="422"/>
      <c r="NC88" s="422"/>
      <c r="ND88" s="422"/>
      <c r="NE88" s="422"/>
      <c r="NF88" s="422"/>
      <c r="NG88" s="422"/>
      <c r="NH88" s="422"/>
      <c r="NI88" s="422"/>
      <c r="NJ88" s="422"/>
      <c r="NK88" s="422"/>
      <c r="NL88" s="422"/>
      <c r="NM88" s="422"/>
      <c r="NN88" s="422"/>
      <c r="NO88" s="422"/>
      <c r="NP88" s="422"/>
      <c r="NQ88" s="422"/>
      <c r="NR88" s="422"/>
      <c r="NS88" s="422"/>
      <c r="NT88" s="422"/>
      <c r="NU88" s="422"/>
      <c r="NV88" s="422"/>
      <c r="NW88" s="422"/>
      <c r="NX88" s="422"/>
      <c r="NY88" s="422"/>
      <c r="NZ88" s="422"/>
      <c r="OA88" s="422"/>
      <c r="OB88" s="422"/>
      <c r="OC88" s="422"/>
      <c r="OD88" s="422"/>
      <c r="OE88" s="422"/>
      <c r="OF88" s="422"/>
      <c r="OG88" s="422"/>
      <c r="OH88" s="422"/>
      <c r="OI88" s="422"/>
      <c r="OJ88" s="422"/>
      <c r="OK88" s="422"/>
      <c r="OL88" s="422"/>
      <c r="OM88" s="422"/>
      <c r="ON88" s="422"/>
      <c r="OO88" s="422"/>
      <c r="OP88" s="422"/>
      <c r="OQ88" s="422"/>
      <c r="OR88" s="422"/>
      <c r="OS88" s="422"/>
      <c r="OT88" s="422"/>
      <c r="OU88" s="422"/>
      <c r="OV88" s="422"/>
      <c r="OW88" s="422"/>
      <c r="OX88" s="422"/>
      <c r="OY88" s="422"/>
      <c r="OZ88" s="422"/>
      <c r="PA88" s="422"/>
      <c r="PB88" s="422"/>
      <c r="PC88" s="422"/>
      <c r="PD88" s="422"/>
      <c r="PE88" s="422"/>
      <c r="PF88" s="422"/>
      <c r="PG88" s="422"/>
      <c r="PH88" s="422"/>
      <c r="PI88" s="422"/>
      <c r="PJ88" s="422"/>
      <c r="PK88" s="422"/>
      <c r="PL88" s="422"/>
    </row>
    <row r="89" spans="1:428" ht="34.5" customHeight="1" x14ac:dyDescent="0.25">
      <c r="A89" s="2501" t="s">
        <v>610</v>
      </c>
      <c r="B89" s="1510" t="s">
        <v>1079</v>
      </c>
      <c r="C89" s="504"/>
      <c r="D89" s="1512">
        <v>0</v>
      </c>
      <c r="E89" s="1664">
        <v>0</v>
      </c>
      <c r="F89" s="1664">
        <v>0</v>
      </c>
      <c r="G89" s="1664">
        <v>10</v>
      </c>
      <c r="H89" s="1664">
        <v>14</v>
      </c>
      <c r="I89" s="1664">
        <v>24</v>
      </c>
      <c r="J89" s="1664">
        <v>7</v>
      </c>
      <c r="K89" s="1664">
        <v>1</v>
      </c>
      <c r="L89" s="1664">
        <v>0</v>
      </c>
      <c r="M89" s="1665">
        <f t="shared" ref="M89:M91" si="30">SUM(D89,G89,J89)</f>
        <v>17</v>
      </c>
      <c r="N89" s="1665">
        <f t="shared" si="29"/>
        <v>15</v>
      </c>
      <c r="O89" s="1665">
        <f t="shared" si="29"/>
        <v>24</v>
      </c>
      <c r="P89" s="265"/>
      <c r="Q89" s="1541" t="s">
        <v>741</v>
      </c>
      <c r="R89" s="2511"/>
      <c r="S89" s="422"/>
      <c r="T89" s="422"/>
      <c r="U89" s="422"/>
      <c r="AG89" s="422"/>
      <c r="AH89" s="422"/>
      <c r="AI89" s="422"/>
      <c r="AJ89" s="422"/>
      <c r="AK89" s="422"/>
      <c r="AL89" s="422"/>
      <c r="AM89" s="422"/>
      <c r="AN89" s="422"/>
      <c r="AO89" s="422"/>
      <c r="AP89" s="422"/>
      <c r="AQ89" s="422"/>
      <c r="AR89" s="422"/>
      <c r="AS89" s="422"/>
      <c r="AT89" s="422"/>
      <c r="AU89" s="422"/>
      <c r="AV89" s="422"/>
      <c r="AW89" s="422"/>
      <c r="AX89" s="422"/>
      <c r="AY89" s="422"/>
      <c r="AZ89" s="422"/>
      <c r="BA89" s="422"/>
      <c r="BB89" s="422"/>
      <c r="BC89" s="422"/>
      <c r="BD89" s="422"/>
      <c r="BE89" s="422"/>
      <c r="BF89" s="422"/>
      <c r="BG89" s="422"/>
      <c r="BH89" s="422"/>
      <c r="BI89" s="422"/>
      <c r="BJ89" s="422"/>
      <c r="BK89" s="422"/>
      <c r="BL89" s="422"/>
      <c r="BM89" s="422"/>
      <c r="BN89" s="422"/>
      <c r="BO89" s="422"/>
      <c r="BP89" s="422"/>
      <c r="BQ89" s="422"/>
      <c r="BR89" s="422"/>
      <c r="BS89" s="422"/>
      <c r="BT89" s="422"/>
      <c r="BU89" s="422"/>
      <c r="BV89" s="422"/>
      <c r="BW89" s="422"/>
      <c r="BX89" s="422"/>
      <c r="BY89" s="422"/>
      <c r="BZ89" s="422"/>
      <c r="CA89" s="422"/>
      <c r="CB89" s="422"/>
      <c r="CC89" s="422"/>
      <c r="CD89" s="422"/>
      <c r="CE89" s="422"/>
      <c r="CF89" s="422"/>
      <c r="CG89" s="422"/>
      <c r="CH89" s="422"/>
      <c r="CI89" s="422"/>
      <c r="CJ89" s="422"/>
      <c r="CK89" s="422"/>
      <c r="CL89" s="422"/>
      <c r="CM89" s="422"/>
      <c r="CN89" s="422"/>
      <c r="CO89" s="422"/>
      <c r="CP89" s="422"/>
      <c r="CQ89" s="422"/>
      <c r="CR89" s="422"/>
      <c r="CS89" s="422"/>
      <c r="CT89" s="422"/>
      <c r="CU89" s="422"/>
      <c r="CV89" s="422"/>
      <c r="CW89" s="422"/>
      <c r="CX89" s="422"/>
      <c r="CY89" s="422"/>
      <c r="CZ89" s="422"/>
      <c r="DA89" s="422"/>
      <c r="DB89" s="422"/>
      <c r="DC89" s="422"/>
      <c r="DD89" s="422"/>
      <c r="DE89" s="422"/>
      <c r="DF89" s="422"/>
      <c r="DG89" s="422"/>
      <c r="DH89" s="422"/>
      <c r="DI89" s="422"/>
      <c r="DJ89" s="422"/>
      <c r="DK89" s="422"/>
      <c r="DL89" s="422"/>
      <c r="DM89" s="422"/>
      <c r="DN89" s="422"/>
      <c r="DO89" s="422"/>
      <c r="DP89" s="422"/>
      <c r="DQ89" s="422"/>
      <c r="DR89" s="422"/>
      <c r="DS89" s="422"/>
      <c r="DT89" s="422"/>
      <c r="DU89" s="422"/>
      <c r="DV89" s="422"/>
      <c r="DW89" s="422"/>
      <c r="DX89" s="422"/>
      <c r="DY89" s="422"/>
      <c r="DZ89" s="422"/>
      <c r="EA89" s="422"/>
      <c r="EB89" s="422"/>
      <c r="EC89" s="422"/>
      <c r="ED89" s="422"/>
      <c r="EE89" s="422"/>
      <c r="EF89" s="422"/>
      <c r="EG89" s="422"/>
      <c r="EH89" s="422"/>
      <c r="EI89" s="422"/>
      <c r="EJ89" s="422"/>
      <c r="EK89" s="422"/>
      <c r="EL89" s="422"/>
      <c r="EM89" s="422"/>
      <c r="EN89" s="422"/>
      <c r="EO89" s="422"/>
      <c r="EP89" s="422"/>
      <c r="EQ89" s="422"/>
      <c r="ER89" s="422"/>
      <c r="ES89" s="422"/>
      <c r="ET89" s="422"/>
      <c r="EU89" s="422"/>
      <c r="EV89" s="422"/>
      <c r="EW89" s="422"/>
      <c r="EX89" s="422"/>
      <c r="EY89" s="422"/>
      <c r="EZ89" s="422"/>
      <c r="FA89" s="422"/>
      <c r="FB89" s="422"/>
      <c r="FC89" s="422"/>
      <c r="FD89" s="422"/>
      <c r="FE89" s="422"/>
      <c r="FF89" s="422"/>
      <c r="FG89" s="422"/>
      <c r="FH89" s="422"/>
      <c r="FI89" s="422"/>
      <c r="FJ89" s="422"/>
      <c r="FK89" s="422"/>
      <c r="FL89" s="422"/>
      <c r="FM89" s="422"/>
      <c r="FN89" s="422"/>
      <c r="FO89" s="422"/>
      <c r="FP89" s="422"/>
      <c r="FQ89" s="422"/>
      <c r="FR89" s="422"/>
      <c r="FS89" s="422"/>
      <c r="FT89" s="422"/>
      <c r="FU89" s="422"/>
      <c r="FV89" s="422"/>
      <c r="FW89" s="422"/>
      <c r="FX89" s="422"/>
      <c r="FY89" s="422"/>
      <c r="FZ89" s="422"/>
      <c r="GA89" s="422"/>
      <c r="GB89" s="422"/>
      <c r="GC89" s="422"/>
      <c r="GD89" s="422"/>
      <c r="GE89" s="422"/>
      <c r="GF89" s="422"/>
      <c r="GG89" s="422"/>
      <c r="GH89" s="422"/>
      <c r="GI89" s="422"/>
      <c r="GJ89" s="422"/>
      <c r="GK89" s="422"/>
      <c r="GL89" s="422"/>
      <c r="GM89" s="422"/>
      <c r="GN89" s="422"/>
      <c r="GO89" s="422"/>
      <c r="GP89" s="422"/>
      <c r="GQ89" s="422"/>
      <c r="GR89" s="422"/>
      <c r="GS89" s="422"/>
      <c r="GT89" s="422"/>
      <c r="GU89" s="422"/>
      <c r="GV89" s="422"/>
      <c r="GW89" s="422"/>
      <c r="GX89" s="422"/>
      <c r="GY89" s="422"/>
      <c r="GZ89" s="422"/>
      <c r="HA89" s="422"/>
      <c r="HB89" s="422"/>
      <c r="HC89" s="422"/>
      <c r="HD89" s="422"/>
      <c r="HE89" s="422"/>
      <c r="HF89" s="422"/>
      <c r="HG89" s="422"/>
      <c r="HH89" s="422"/>
      <c r="HI89" s="422"/>
      <c r="HJ89" s="422"/>
      <c r="HK89" s="422"/>
      <c r="HL89" s="422"/>
      <c r="HM89" s="422"/>
      <c r="HN89" s="422"/>
      <c r="HO89" s="422"/>
      <c r="HP89" s="422"/>
      <c r="HQ89" s="422"/>
      <c r="HR89" s="422"/>
      <c r="HS89" s="422"/>
      <c r="HT89" s="422"/>
      <c r="HU89" s="422"/>
      <c r="HV89" s="422"/>
      <c r="HW89" s="422"/>
      <c r="HX89" s="422"/>
      <c r="HY89" s="422"/>
      <c r="HZ89" s="422"/>
      <c r="IA89" s="422"/>
      <c r="IB89" s="422"/>
      <c r="IC89" s="422"/>
      <c r="ID89" s="422"/>
      <c r="IE89" s="422"/>
      <c r="IF89" s="422"/>
      <c r="IG89" s="422"/>
      <c r="IH89" s="422"/>
      <c r="II89" s="422"/>
      <c r="IJ89" s="422"/>
      <c r="IK89" s="422"/>
      <c r="IL89" s="422"/>
      <c r="IM89" s="422"/>
      <c r="IN89" s="422"/>
      <c r="IO89" s="422"/>
      <c r="IP89" s="422"/>
      <c r="IQ89" s="422"/>
      <c r="IR89" s="422"/>
      <c r="IS89" s="422"/>
      <c r="IT89" s="422"/>
      <c r="IU89" s="422"/>
      <c r="IV89" s="422"/>
      <c r="IW89" s="422"/>
      <c r="IX89" s="422"/>
      <c r="IY89" s="422"/>
      <c r="IZ89" s="422"/>
      <c r="JA89" s="422"/>
      <c r="JB89" s="422"/>
      <c r="JC89" s="422"/>
      <c r="JD89" s="422"/>
      <c r="JE89" s="422"/>
      <c r="JF89" s="422"/>
      <c r="JG89" s="422"/>
      <c r="JH89" s="422"/>
      <c r="JI89" s="422"/>
      <c r="JJ89" s="422"/>
      <c r="JK89" s="422"/>
      <c r="JL89" s="422"/>
      <c r="JM89" s="422"/>
      <c r="JN89" s="422"/>
      <c r="JO89" s="422"/>
      <c r="JP89" s="422"/>
      <c r="JQ89" s="422"/>
      <c r="JR89" s="422"/>
      <c r="JS89" s="422"/>
      <c r="JT89" s="422"/>
      <c r="JU89" s="422"/>
      <c r="JV89" s="422"/>
      <c r="JW89" s="422"/>
      <c r="JX89" s="422"/>
      <c r="JY89" s="422"/>
      <c r="JZ89" s="422"/>
      <c r="KA89" s="422"/>
      <c r="KB89" s="422"/>
      <c r="KC89" s="422"/>
      <c r="KD89" s="422"/>
      <c r="KE89" s="422"/>
      <c r="KF89" s="422"/>
      <c r="KG89" s="422"/>
      <c r="KH89" s="422"/>
      <c r="KI89" s="422"/>
      <c r="KJ89" s="422"/>
      <c r="KK89" s="422"/>
      <c r="KL89" s="422"/>
      <c r="KM89" s="422"/>
      <c r="KN89" s="422"/>
      <c r="KO89" s="422"/>
      <c r="KP89" s="422"/>
      <c r="KQ89" s="422"/>
      <c r="KR89" s="422"/>
      <c r="KS89" s="422"/>
      <c r="KT89" s="422"/>
      <c r="KU89" s="422"/>
      <c r="KV89" s="422"/>
      <c r="KW89" s="422"/>
      <c r="KX89" s="422"/>
      <c r="KY89" s="422"/>
      <c r="KZ89" s="422"/>
      <c r="LA89" s="422"/>
      <c r="LB89" s="422"/>
      <c r="LC89" s="422"/>
      <c r="LD89" s="422"/>
      <c r="LE89" s="422"/>
      <c r="LF89" s="422"/>
      <c r="LG89" s="422"/>
      <c r="LH89" s="422"/>
      <c r="LI89" s="422"/>
      <c r="LJ89" s="422"/>
      <c r="LK89" s="422"/>
      <c r="LL89" s="422"/>
      <c r="LM89" s="422"/>
      <c r="LN89" s="422"/>
      <c r="LO89" s="422"/>
      <c r="LP89" s="422"/>
      <c r="LQ89" s="422"/>
      <c r="LR89" s="422"/>
      <c r="LS89" s="422"/>
      <c r="LT89" s="422"/>
      <c r="LU89" s="422"/>
      <c r="LV89" s="422"/>
      <c r="LW89" s="422"/>
      <c r="LX89" s="422"/>
      <c r="LY89" s="422"/>
      <c r="LZ89" s="422"/>
      <c r="MA89" s="422"/>
      <c r="MB89" s="422"/>
      <c r="MC89" s="422"/>
      <c r="MD89" s="422"/>
      <c r="ME89" s="422"/>
      <c r="MF89" s="422"/>
      <c r="MG89" s="422"/>
      <c r="MH89" s="422"/>
      <c r="MI89" s="422"/>
      <c r="MJ89" s="422"/>
      <c r="MK89" s="422"/>
      <c r="ML89" s="422"/>
      <c r="MM89" s="422"/>
      <c r="MN89" s="422"/>
      <c r="MO89" s="422"/>
      <c r="MP89" s="422"/>
      <c r="MQ89" s="422"/>
      <c r="MR89" s="422"/>
      <c r="MS89" s="422"/>
      <c r="MT89" s="422"/>
      <c r="MU89" s="422"/>
      <c r="MV89" s="422"/>
      <c r="MW89" s="422"/>
      <c r="MX89" s="422"/>
      <c r="MY89" s="422"/>
      <c r="MZ89" s="422"/>
      <c r="NA89" s="422"/>
      <c r="NB89" s="422"/>
      <c r="NC89" s="422"/>
      <c r="ND89" s="422"/>
      <c r="NE89" s="422"/>
      <c r="NF89" s="422"/>
      <c r="NG89" s="422"/>
      <c r="NH89" s="422"/>
      <c r="NI89" s="422"/>
      <c r="NJ89" s="422"/>
      <c r="NK89" s="422"/>
      <c r="NL89" s="422"/>
      <c r="NM89" s="422"/>
      <c r="NN89" s="422"/>
      <c r="NO89" s="422"/>
      <c r="NP89" s="422"/>
      <c r="NQ89" s="422"/>
      <c r="NR89" s="422"/>
      <c r="NS89" s="422"/>
      <c r="NT89" s="422"/>
      <c r="NU89" s="422"/>
      <c r="NV89" s="422"/>
      <c r="NW89" s="422"/>
      <c r="NX89" s="422"/>
      <c r="NY89" s="422"/>
      <c r="NZ89" s="422"/>
      <c r="OA89" s="422"/>
      <c r="OB89" s="422"/>
      <c r="OC89" s="422"/>
      <c r="OD89" s="422"/>
      <c r="OE89" s="422"/>
      <c r="OF89" s="422"/>
      <c r="OG89" s="422"/>
      <c r="OH89" s="422"/>
      <c r="OI89" s="422"/>
      <c r="OJ89" s="422"/>
      <c r="OK89" s="422"/>
      <c r="OL89" s="422"/>
      <c r="OM89" s="422"/>
      <c r="ON89" s="422"/>
      <c r="OO89" s="422"/>
      <c r="OP89" s="422"/>
      <c r="OQ89" s="422"/>
      <c r="OR89" s="422"/>
      <c r="OS89" s="422"/>
      <c r="OT89" s="422"/>
      <c r="OU89" s="422"/>
      <c r="OV89" s="422"/>
      <c r="OW89" s="422"/>
      <c r="OX89" s="422"/>
      <c r="OY89" s="422"/>
      <c r="OZ89" s="422"/>
      <c r="PA89" s="422"/>
      <c r="PB89" s="422"/>
      <c r="PC89" s="422"/>
      <c r="PD89" s="422"/>
      <c r="PE89" s="422"/>
      <c r="PF89" s="422"/>
      <c r="PG89" s="422"/>
      <c r="PH89" s="422"/>
      <c r="PI89" s="422"/>
      <c r="PJ89" s="422"/>
      <c r="PK89" s="422"/>
      <c r="PL89" s="422"/>
    </row>
    <row r="90" spans="1:428" ht="42.75" customHeight="1" x14ac:dyDescent="0.25">
      <c r="A90" s="2501" t="s">
        <v>610</v>
      </c>
      <c r="B90" s="1510" t="s">
        <v>742</v>
      </c>
      <c r="C90" s="504"/>
      <c r="D90" s="1512">
        <v>0</v>
      </c>
      <c r="E90" s="1664">
        <v>0</v>
      </c>
      <c r="F90" s="1664">
        <v>0</v>
      </c>
      <c r="G90" s="1664">
        <v>0</v>
      </c>
      <c r="H90" s="1664">
        <v>13</v>
      </c>
      <c r="I90" s="1664">
        <v>13</v>
      </c>
      <c r="J90" s="1664">
        <v>0</v>
      </c>
      <c r="K90" s="1664">
        <v>6</v>
      </c>
      <c r="L90" s="1664">
        <v>0</v>
      </c>
      <c r="M90" s="1665">
        <f t="shared" si="30"/>
        <v>0</v>
      </c>
      <c r="N90" s="1665">
        <f t="shared" si="29"/>
        <v>19</v>
      </c>
      <c r="O90" s="1665">
        <f t="shared" si="29"/>
        <v>13</v>
      </c>
      <c r="P90" s="265"/>
      <c r="Q90" s="1541" t="s">
        <v>743</v>
      </c>
      <c r="R90" s="2511"/>
      <c r="S90" s="422"/>
      <c r="T90" s="422"/>
      <c r="U90" s="422"/>
      <c r="AG90" s="422"/>
      <c r="AH90" s="422"/>
      <c r="AI90" s="422"/>
      <c r="AJ90" s="422"/>
      <c r="AK90" s="422"/>
      <c r="AL90" s="422"/>
      <c r="AM90" s="422"/>
      <c r="AN90" s="422"/>
      <c r="AO90" s="422"/>
      <c r="AP90" s="422"/>
      <c r="AQ90" s="422"/>
      <c r="AR90" s="422"/>
      <c r="AS90" s="422"/>
      <c r="AT90" s="422"/>
      <c r="AU90" s="422"/>
      <c r="AV90" s="422"/>
      <c r="AW90" s="422"/>
      <c r="AX90" s="422"/>
      <c r="AY90" s="422"/>
      <c r="AZ90" s="422"/>
      <c r="BA90" s="422"/>
      <c r="BB90" s="422"/>
      <c r="BC90" s="422"/>
      <c r="BD90" s="422"/>
      <c r="BE90" s="422"/>
      <c r="BF90" s="422"/>
      <c r="BG90" s="422"/>
      <c r="BH90" s="422"/>
      <c r="BI90" s="422"/>
      <c r="BJ90" s="422"/>
      <c r="BK90" s="422"/>
      <c r="BL90" s="422"/>
      <c r="BM90" s="422"/>
      <c r="BN90" s="422"/>
      <c r="BO90" s="422"/>
      <c r="BP90" s="422"/>
      <c r="BQ90" s="422"/>
      <c r="BR90" s="422"/>
      <c r="BS90" s="422"/>
      <c r="BT90" s="422"/>
      <c r="BU90" s="422"/>
      <c r="BV90" s="422"/>
      <c r="BW90" s="422"/>
      <c r="BX90" s="422"/>
      <c r="BY90" s="422"/>
      <c r="BZ90" s="422"/>
      <c r="CA90" s="422"/>
      <c r="CB90" s="422"/>
      <c r="CC90" s="422"/>
      <c r="CD90" s="422"/>
      <c r="CE90" s="422"/>
      <c r="CF90" s="422"/>
      <c r="CG90" s="422"/>
      <c r="CH90" s="422"/>
      <c r="CI90" s="422"/>
      <c r="CJ90" s="422"/>
      <c r="CK90" s="422"/>
      <c r="CL90" s="422"/>
      <c r="CM90" s="422"/>
      <c r="CN90" s="422"/>
      <c r="CO90" s="422"/>
      <c r="CP90" s="422"/>
      <c r="CQ90" s="422"/>
      <c r="CR90" s="422"/>
      <c r="CS90" s="422"/>
      <c r="CT90" s="422"/>
      <c r="CU90" s="422"/>
      <c r="CV90" s="422"/>
      <c r="CW90" s="422"/>
      <c r="CX90" s="422"/>
      <c r="CY90" s="422"/>
      <c r="CZ90" s="422"/>
      <c r="DA90" s="422"/>
      <c r="DB90" s="422"/>
      <c r="DC90" s="422"/>
      <c r="DD90" s="422"/>
      <c r="DE90" s="422"/>
      <c r="DF90" s="422"/>
      <c r="DG90" s="422"/>
      <c r="DH90" s="422"/>
      <c r="DI90" s="422"/>
      <c r="DJ90" s="422"/>
      <c r="DK90" s="422"/>
      <c r="DL90" s="422"/>
      <c r="DM90" s="422"/>
      <c r="DN90" s="422"/>
      <c r="DO90" s="422"/>
      <c r="DP90" s="422"/>
      <c r="DQ90" s="422"/>
      <c r="DR90" s="422"/>
      <c r="DS90" s="422"/>
      <c r="DT90" s="422"/>
      <c r="DU90" s="422"/>
      <c r="DV90" s="422"/>
      <c r="DW90" s="422"/>
      <c r="DX90" s="422"/>
      <c r="DY90" s="422"/>
      <c r="DZ90" s="422"/>
      <c r="EA90" s="422"/>
      <c r="EB90" s="422"/>
      <c r="EC90" s="422"/>
      <c r="ED90" s="422"/>
      <c r="EE90" s="422"/>
      <c r="EF90" s="422"/>
      <c r="EG90" s="422"/>
      <c r="EH90" s="422"/>
      <c r="EI90" s="422"/>
      <c r="EJ90" s="422"/>
      <c r="EK90" s="422"/>
      <c r="EL90" s="422"/>
      <c r="EM90" s="422"/>
      <c r="EN90" s="422"/>
      <c r="EO90" s="422"/>
      <c r="EP90" s="422"/>
      <c r="EQ90" s="422"/>
      <c r="ER90" s="422"/>
      <c r="ES90" s="422"/>
      <c r="ET90" s="422"/>
      <c r="EU90" s="422"/>
      <c r="EV90" s="422"/>
      <c r="EW90" s="422"/>
      <c r="EX90" s="422"/>
      <c r="EY90" s="422"/>
      <c r="EZ90" s="422"/>
      <c r="FA90" s="422"/>
      <c r="FB90" s="422"/>
      <c r="FC90" s="422"/>
      <c r="FD90" s="422"/>
      <c r="FE90" s="422"/>
      <c r="FF90" s="422"/>
      <c r="FG90" s="422"/>
      <c r="FH90" s="422"/>
      <c r="FI90" s="422"/>
      <c r="FJ90" s="422"/>
      <c r="FK90" s="422"/>
      <c r="FL90" s="422"/>
      <c r="FM90" s="422"/>
      <c r="FN90" s="422"/>
      <c r="FO90" s="422"/>
      <c r="FP90" s="422"/>
      <c r="FQ90" s="422"/>
      <c r="FR90" s="422"/>
      <c r="FS90" s="422"/>
      <c r="FT90" s="422"/>
      <c r="FU90" s="422"/>
      <c r="FV90" s="422"/>
      <c r="FW90" s="422"/>
      <c r="FX90" s="422"/>
      <c r="FY90" s="422"/>
      <c r="FZ90" s="422"/>
      <c r="GA90" s="422"/>
      <c r="GB90" s="422"/>
      <c r="GC90" s="422"/>
      <c r="GD90" s="422"/>
      <c r="GE90" s="422"/>
      <c r="GF90" s="422"/>
      <c r="GG90" s="422"/>
      <c r="GH90" s="422"/>
      <c r="GI90" s="422"/>
      <c r="GJ90" s="422"/>
      <c r="GK90" s="422"/>
      <c r="GL90" s="422"/>
      <c r="GM90" s="422"/>
      <c r="GN90" s="422"/>
      <c r="GO90" s="422"/>
      <c r="GP90" s="422"/>
      <c r="GQ90" s="422"/>
      <c r="GR90" s="422"/>
      <c r="GS90" s="422"/>
      <c r="GT90" s="422"/>
      <c r="GU90" s="422"/>
      <c r="GV90" s="422"/>
      <c r="GW90" s="422"/>
      <c r="GX90" s="422"/>
      <c r="GY90" s="422"/>
      <c r="GZ90" s="422"/>
      <c r="HA90" s="422"/>
      <c r="HB90" s="422"/>
      <c r="HC90" s="422"/>
      <c r="HD90" s="422"/>
      <c r="HE90" s="422"/>
      <c r="HF90" s="422"/>
      <c r="HG90" s="422"/>
      <c r="HH90" s="422"/>
      <c r="HI90" s="422"/>
      <c r="HJ90" s="422"/>
      <c r="HK90" s="422"/>
      <c r="HL90" s="422"/>
      <c r="HM90" s="422"/>
      <c r="HN90" s="422"/>
      <c r="HO90" s="422"/>
      <c r="HP90" s="422"/>
      <c r="HQ90" s="422"/>
      <c r="HR90" s="422"/>
      <c r="HS90" s="422"/>
      <c r="HT90" s="422"/>
      <c r="HU90" s="422"/>
      <c r="HV90" s="422"/>
      <c r="HW90" s="422"/>
      <c r="HX90" s="422"/>
      <c r="HY90" s="422"/>
      <c r="HZ90" s="422"/>
      <c r="IA90" s="422"/>
      <c r="IB90" s="422"/>
      <c r="IC90" s="422"/>
      <c r="ID90" s="422"/>
      <c r="IE90" s="422"/>
      <c r="IF90" s="422"/>
      <c r="IG90" s="422"/>
      <c r="IH90" s="422"/>
      <c r="II90" s="422"/>
      <c r="IJ90" s="422"/>
      <c r="IK90" s="422"/>
      <c r="IL90" s="422"/>
      <c r="IM90" s="422"/>
      <c r="IN90" s="422"/>
      <c r="IO90" s="422"/>
      <c r="IP90" s="422"/>
      <c r="IQ90" s="422"/>
      <c r="IR90" s="422"/>
      <c r="IS90" s="422"/>
      <c r="IT90" s="422"/>
      <c r="IU90" s="422"/>
      <c r="IV90" s="422"/>
      <c r="IW90" s="422"/>
      <c r="IX90" s="422"/>
      <c r="IY90" s="422"/>
      <c r="IZ90" s="422"/>
      <c r="JA90" s="422"/>
      <c r="JB90" s="422"/>
      <c r="JC90" s="422"/>
      <c r="JD90" s="422"/>
      <c r="JE90" s="422"/>
      <c r="JF90" s="422"/>
      <c r="JG90" s="422"/>
      <c r="JH90" s="422"/>
      <c r="JI90" s="422"/>
      <c r="JJ90" s="422"/>
      <c r="JK90" s="422"/>
      <c r="JL90" s="422"/>
      <c r="JM90" s="422"/>
      <c r="JN90" s="422"/>
      <c r="JO90" s="422"/>
      <c r="JP90" s="422"/>
      <c r="JQ90" s="422"/>
      <c r="JR90" s="422"/>
      <c r="JS90" s="422"/>
      <c r="JT90" s="422"/>
      <c r="JU90" s="422"/>
      <c r="JV90" s="422"/>
      <c r="JW90" s="422"/>
      <c r="JX90" s="422"/>
      <c r="JY90" s="422"/>
      <c r="JZ90" s="422"/>
      <c r="KA90" s="422"/>
      <c r="KB90" s="422"/>
      <c r="KC90" s="422"/>
      <c r="KD90" s="422"/>
      <c r="KE90" s="422"/>
      <c r="KF90" s="422"/>
      <c r="KG90" s="422"/>
      <c r="KH90" s="422"/>
      <c r="KI90" s="422"/>
      <c r="KJ90" s="422"/>
      <c r="KK90" s="422"/>
      <c r="KL90" s="422"/>
      <c r="KM90" s="422"/>
      <c r="KN90" s="422"/>
      <c r="KO90" s="422"/>
      <c r="KP90" s="422"/>
      <c r="KQ90" s="422"/>
      <c r="KR90" s="422"/>
      <c r="KS90" s="422"/>
      <c r="KT90" s="422"/>
      <c r="KU90" s="422"/>
      <c r="KV90" s="422"/>
      <c r="KW90" s="422"/>
      <c r="KX90" s="422"/>
      <c r="KY90" s="422"/>
      <c r="KZ90" s="422"/>
      <c r="LA90" s="422"/>
      <c r="LB90" s="422"/>
      <c r="LC90" s="422"/>
      <c r="LD90" s="422"/>
      <c r="LE90" s="422"/>
      <c r="LF90" s="422"/>
      <c r="LG90" s="422"/>
      <c r="LH90" s="422"/>
      <c r="LI90" s="422"/>
      <c r="LJ90" s="422"/>
      <c r="LK90" s="422"/>
      <c r="LL90" s="422"/>
      <c r="LM90" s="422"/>
      <c r="LN90" s="422"/>
      <c r="LO90" s="422"/>
      <c r="LP90" s="422"/>
      <c r="LQ90" s="422"/>
      <c r="LR90" s="422"/>
      <c r="LS90" s="422"/>
      <c r="LT90" s="422"/>
      <c r="LU90" s="422"/>
      <c r="LV90" s="422"/>
      <c r="LW90" s="422"/>
      <c r="LX90" s="422"/>
      <c r="LY90" s="422"/>
      <c r="LZ90" s="422"/>
      <c r="MA90" s="422"/>
      <c r="MB90" s="422"/>
      <c r="MC90" s="422"/>
      <c r="MD90" s="422"/>
      <c r="ME90" s="422"/>
      <c r="MF90" s="422"/>
      <c r="MG90" s="422"/>
      <c r="MH90" s="422"/>
      <c r="MI90" s="422"/>
      <c r="MJ90" s="422"/>
      <c r="MK90" s="422"/>
      <c r="ML90" s="422"/>
      <c r="MM90" s="422"/>
      <c r="MN90" s="422"/>
      <c r="MO90" s="422"/>
      <c r="MP90" s="422"/>
      <c r="MQ90" s="422"/>
      <c r="MR90" s="422"/>
      <c r="MS90" s="422"/>
      <c r="MT90" s="422"/>
      <c r="MU90" s="422"/>
      <c r="MV90" s="422"/>
      <c r="MW90" s="422"/>
      <c r="MX90" s="422"/>
      <c r="MY90" s="422"/>
      <c r="MZ90" s="422"/>
      <c r="NA90" s="422"/>
      <c r="NB90" s="422"/>
      <c r="NC90" s="422"/>
      <c r="ND90" s="422"/>
      <c r="NE90" s="422"/>
      <c r="NF90" s="422"/>
      <c r="NG90" s="422"/>
      <c r="NH90" s="422"/>
      <c r="NI90" s="422"/>
      <c r="NJ90" s="422"/>
      <c r="NK90" s="422"/>
      <c r="NL90" s="422"/>
      <c r="NM90" s="422"/>
      <c r="NN90" s="422"/>
      <c r="NO90" s="422"/>
      <c r="NP90" s="422"/>
      <c r="NQ90" s="422"/>
      <c r="NR90" s="422"/>
      <c r="NS90" s="422"/>
      <c r="NT90" s="422"/>
      <c r="NU90" s="422"/>
      <c r="NV90" s="422"/>
      <c r="NW90" s="422"/>
      <c r="NX90" s="422"/>
      <c r="NY90" s="422"/>
      <c r="NZ90" s="422"/>
      <c r="OA90" s="422"/>
      <c r="OB90" s="422"/>
      <c r="OC90" s="422"/>
      <c r="OD90" s="422"/>
      <c r="OE90" s="422"/>
      <c r="OF90" s="422"/>
      <c r="OG90" s="422"/>
      <c r="OH90" s="422"/>
      <c r="OI90" s="422"/>
      <c r="OJ90" s="422"/>
      <c r="OK90" s="422"/>
      <c r="OL90" s="422"/>
      <c r="OM90" s="422"/>
      <c r="ON90" s="422"/>
      <c r="OO90" s="422"/>
      <c r="OP90" s="422"/>
      <c r="OQ90" s="422"/>
      <c r="OR90" s="422"/>
      <c r="OS90" s="422"/>
      <c r="OT90" s="422"/>
      <c r="OU90" s="422"/>
      <c r="OV90" s="422"/>
      <c r="OW90" s="422"/>
      <c r="OX90" s="422"/>
      <c r="OY90" s="422"/>
      <c r="OZ90" s="422"/>
      <c r="PA90" s="422"/>
      <c r="PB90" s="422"/>
      <c r="PC90" s="422"/>
      <c r="PD90" s="422"/>
      <c r="PE90" s="422"/>
      <c r="PF90" s="422"/>
      <c r="PG90" s="422"/>
      <c r="PH90" s="422"/>
      <c r="PI90" s="422"/>
      <c r="PJ90" s="422"/>
      <c r="PK90" s="422"/>
      <c r="PL90" s="422"/>
    </row>
    <row r="91" spans="1:428" ht="25.5" customHeight="1" x14ac:dyDescent="0.25">
      <c r="A91" s="2501" t="s">
        <v>610</v>
      </c>
      <c r="B91" s="1510" t="s">
        <v>1080</v>
      </c>
      <c r="C91" s="504"/>
      <c r="D91" s="1512">
        <v>0</v>
      </c>
      <c r="E91" s="1664">
        <v>0</v>
      </c>
      <c r="F91" s="1664">
        <v>0</v>
      </c>
      <c r="G91" s="1664">
        <v>26</v>
      </c>
      <c r="H91" s="1664">
        <v>22</v>
      </c>
      <c r="I91" s="1664">
        <v>48</v>
      </c>
      <c r="J91" s="1664">
        <v>9</v>
      </c>
      <c r="K91" s="1664">
        <v>1</v>
      </c>
      <c r="L91" s="1664">
        <v>0</v>
      </c>
      <c r="M91" s="1665">
        <f t="shared" si="30"/>
        <v>35</v>
      </c>
      <c r="N91" s="1665">
        <f t="shared" si="29"/>
        <v>23</v>
      </c>
      <c r="O91" s="1665">
        <f t="shared" si="29"/>
        <v>48</v>
      </c>
      <c r="P91" s="265"/>
      <c r="Q91" s="1541" t="s">
        <v>745</v>
      </c>
      <c r="R91" s="2511"/>
      <c r="S91" s="422"/>
      <c r="T91" s="422"/>
      <c r="U91" s="422"/>
      <c r="AG91" s="422"/>
      <c r="AH91" s="422"/>
      <c r="AI91" s="422"/>
      <c r="AJ91" s="422"/>
      <c r="AK91" s="422"/>
      <c r="AL91" s="422"/>
      <c r="AM91" s="422"/>
      <c r="AN91" s="422"/>
      <c r="AO91" s="422"/>
      <c r="AP91" s="422"/>
      <c r="AQ91" s="422"/>
      <c r="AR91" s="422"/>
      <c r="AS91" s="422"/>
      <c r="AT91" s="422"/>
      <c r="AU91" s="422"/>
      <c r="AV91" s="422"/>
      <c r="AW91" s="422"/>
      <c r="AX91" s="422"/>
      <c r="AY91" s="422"/>
      <c r="AZ91" s="422"/>
      <c r="BA91" s="422"/>
      <c r="BB91" s="422"/>
      <c r="BC91" s="422"/>
      <c r="BD91" s="422"/>
      <c r="BE91" s="422"/>
      <c r="BF91" s="422"/>
      <c r="BG91" s="422"/>
      <c r="BH91" s="422"/>
      <c r="BI91" s="422"/>
      <c r="BJ91" s="422"/>
      <c r="BK91" s="422"/>
      <c r="BL91" s="422"/>
      <c r="BM91" s="422"/>
      <c r="BN91" s="422"/>
      <c r="BO91" s="422"/>
      <c r="BP91" s="422"/>
      <c r="BQ91" s="422"/>
      <c r="BR91" s="422"/>
      <c r="BS91" s="422"/>
      <c r="BT91" s="422"/>
      <c r="BU91" s="422"/>
      <c r="BV91" s="422"/>
      <c r="BW91" s="422"/>
      <c r="BX91" s="422"/>
      <c r="BY91" s="422"/>
      <c r="BZ91" s="422"/>
      <c r="CA91" s="422"/>
      <c r="CB91" s="422"/>
      <c r="CC91" s="422"/>
      <c r="CD91" s="422"/>
      <c r="CE91" s="422"/>
      <c r="CF91" s="422"/>
      <c r="CG91" s="422"/>
      <c r="CH91" s="422"/>
      <c r="CI91" s="422"/>
      <c r="CJ91" s="422"/>
      <c r="CK91" s="422"/>
      <c r="CL91" s="422"/>
      <c r="CM91" s="422"/>
      <c r="CN91" s="422"/>
      <c r="CO91" s="422"/>
      <c r="CP91" s="422"/>
      <c r="CQ91" s="422"/>
      <c r="CR91" s="422"/>
      <c r="CS91" s="422"/>
      <c r="CT91" s="422"/>
      <c r="CU91" s="422"/>
      <c r="CV91" s="422"/>
      <c r="CW91" s="422"/>
      <c r="CX91" s="422"/>
      <c r="CY91" s="422"/>
      <c r="CZ91" s="422"/>
      <c r="DA91" s="422"/>
      <c r="DB91" s="422"/>
      <c r="DC91" s="422"/>
      <c r="DD91" s="422"/>
      <c r="DE91" s="422"/>
      <c r="DF91" s="422"/>
      <c r="DG91" s="422"/>
      <c r="DH91" s="422"/>
      <c r="DI91" s="422"/>
      <c r="DJ91" s="422"/>
      <c r="DK91" s="422"/>
      <c r="DL91" s="422"/>
      <c r="DM91" s="422"/>
      <c r="DN91" s="422"/>
      <c r="DO91" s="422"/>
      <c r="DP91" s="422"/>
      <c r="DQ91" s="422"/>
      <c r="DR91" s="422"/>
      <c r="DS91" s="422"/>
      <c r="DT91" s="422"/>
      <c r="DU91" s="422"/>
      <c r="DV91" s="422"/>
      <c r="DW91" s="422"/>
      <c r="DX91" s="422"/>
      <c r="DY91" s="422"/>
      <c r="DZ91" s="422"/>
      <c r="EA91" s="422"/>
      <c r="EB91" s="422"/>
      <c r="EC91" s="422"/>
      <c r="ED91" s="422"/>
      <c r="EE91" s="422"/>
      <c r="EF91" s="422"/>
      <c r="EG91" s="422"/>
      <c r="EH91" s="422"/>
      <c r="EI91" s="422"/>
      <c r="EJ91" s="422"/>
      <c r="EK91" s="422"/>
      <c r="EL91" s="422"/>
      <c r="EM91" s="422"/>
      <c r="EN91" s="422"/>
      <c r="EO91" s="422"/>
      <c r="EP91" s="422"/>
      <c r="EQ91" s="422"/>
      <c r="ER91" s="422"/>
      <c r="ES91" s="422"/>
      <c r="ET91" s="422"/>
      <c r="EU91" s="422"/>
      <c r="EV91" s="422"/>
      <c r="EW91" s="422"/>
      <c r="EX91" s="422"/>
      <c r="EY91" s="422"/>
      <c r="EZ91" s="422"/>
      <c r="FA91" s="422"/>
      <c r="FB91" s="422"/>
      <c r="FC91" s="422"/>
      <c r="FD91" s="422"/>
      <c r="FE91" s="422"/>
      <c r="FF91" s="422"/>
      <c r="FG91" s="422"/>
      <c r="FH91" s="422"/>
      <c r="FI91" s="422"/>
      <c r="FJ91" s="422"/>
      <c r="FK91" s="422"/>
      <c r="FL91" s="422"/>
      <c r="FM91" s="422"/>
      <c r="FN91" s="422"/>
      <c r="FO91" s="422"/>
      <c r="FP91" s="422"/>
      <c r="FQ91" s="422"/>
      <c r="FR91" s="422"/>
      <c r="FS91" s="422"/>
      <c r="FT91" s="422"/>
      <c r="FU91" s="422"/>
      <c r="FV91" s="422"/>
      <c r="FW91" s="422"/>
      <c r="FX91" s="422"/>
      <c r="FY91" s="422"/>
      <c r="FZ91" s="422"/>
      <c r="GA91" s="422"/>
      <c r="GB91" s="422"/>
      <c r="GC91" s="422"/>
      <c r="GD91" s="422"/>
      <c r="GE91" s="422"/>
      <c r="GF91" s="422"/>
      <c r="GG91" s="422"/>
      <c r="GH91" s="422"/>
      <c r="GI91" s="422"/>
      <c r="GJ91" s="422"/>
      <c r="GK91" s="422"/>
      <c r="GL91" s="422"/>
      <c r="GM91" s="422"/>
      <c r="GN91" s="422"/>
      <c r="GO91" s="422"/>
      <c r="GP91" s="422"/>
      <c r="GQ91" s="422"/>
      <c r="GR91" s="422"/>
      <c r="GS91" s="422"/>
      <c r="GT91" s="422"/>
      <c r="GU91" s="422"/>
      <c r="GV91" s="422"/>
      <c r="GW91" s="422"/>
      <c r="GX91" s="422"/>
      <c r="GY91" s="422"/>
      <c r="GZ91" s="422"/>
      <c r="HA91" s="422"/>
      <c r="HB91" s="422"/>
      <c r="HC91" s="422"/>
      <c r="HD91" s="422"/>
      <c r="HE91" s="422"/>
      <c r="HF91" s="422"/>
      <c r="HG91" s="422"/>
      <c r="HH91" s="422"/>
      <c r="HI91" s="422"/>
      <c r="HJ91" s="422"/>
      <c r="HK91" s="422"/>
      <c r="HL91" s="422"/>
      <c r="HM91" s="422"/>
      <c r="HN91" s="422"/>
      <c r="HO91" s="422"/>
      <c r="HP91" s="422"/>
      <c r="HQ91" s="422"/>
      <c r="HR91" s="422"/>
      <c r="HS91" s="422"/>
      <c r="HT91" s="422"/>
      <c r="HU91" s="422"/>
      <c r="HV91" s="422"/>
      <c r="HW91" s="422"/>
      <c r="HX91" s="422"/>
      <c r="HY91" s="422"/>
      <c r="HZ91" s="422"/>
      <c r="IA91" s="422"/>
      <c r="IB91" s="422"/>
      <c r="IC91" s="422"/>
      <c r="ID91" s="422"/>
      <c r="IE91" s="422"/>
      <c r="IF91" s="422"/>
      <c r="IG91" s="422"/>
      <c r="IH91" s="422"/>
      <c r="II91" s="422"/>
      <c r="IJ91" s="422"/>
      <c r="IK91" s="422"/>
      <c r="IL91" s="422"/>
      <c r="IM91" s="422"/>
      <c r="IN91" s="422"/>
      <c r="IO91" s="422"/>
      <c r="IP91" s="422"/>
      <c r="IQ91" s="422"/>
      <c r="IR91" s="422"/>
      <c r="IS91" s="422"/>
      <c r="IT91" s="422"/>
      <c r="IU91" s="422"/>
      <c r="IV91" s="422"/>
      <c r="IW91" s="422"/>
      <c r="IX91" s="422"/>
      <c r="IY91" s="422"/>
      <c r="IZ91" s="422"/>
      <c r="JA91" s="422"/>
      <c r="JB91" s="422"/>
      <c r="JC91" s="422"/>
      <c r="JD91" s="422"/>
      <c r="JE91" s="422"/>
      <c r="JF91" s="422"/>
      <c r="JG91" s="422"/>
      <c r="JH91" s="422"/>
      <c r="JI91" s="422"/>
      <c r="JJ91" s="422"/>
      <c r="JK91" s="422"/>
      <c r="JL91" s="422"/>
      <c r="JM91" s="422"/>
      <c r="JN91" s="422"/>
      <c r="JO91" s="422"/>
      <c r="JP91" s="422"/>
      <c r="JQ91" s="422"/>
      <c r="JR91" s="422"/>
      <c r="JS91" s="422"/>
      <c r="JT91" s="422"/>
      <c r="JU91" s="422"/>
      <c r="JV91" s="422"/>
      <c r="JW91" s="422"/>
      <c r="JX91" s="422"/>
      <c r="JY91" s="422"/>
      <c r="JZ91" s="422"/>
      <c r="KA91" s="422"/>
      <c r="KB91" s="422"/>
      <c r="KC91" s="422"/>
      <c r="KD91" s="422"/>
      <c r="KE91" s="422"/>
      <c r="KF91" s="422"/>
      <c r="KG91" s="422"/>
      <c r="KH91" s="422"/>
      <c r="KI91" s="422"/>
      <c r="KJ91" s="422"/>
      <c r="KK91" s="422"/>
      <c r="KL91" s="422"/>
      <c r="KM91" s="422"/>
      <c r="KN91" s="422"/>
      <c r="KO91" s="422"/>
      <c r="KP91" s="422"/>
      <c r="KQ91" s="422"/>
      <c r="KR91" s="422"/>
      <c r="KS91" s="422"/>
      <c r="KT91" s="422"/>
      <c r="KU91" s="422"/>
      <c r="KV91" s="422"/>
      <c r="KW91" s="422"/>
      <c r="KX91" s="422"/>
      <c r="KY91" s="422"/>
      <c r="KZ91" s="422"/>
      <c r="LA91" s="422"/>
      <c r="LB91" s="422"/>
      <c r="LC91" s="422"/>
      <c r="LD91" s="422"/>
      <c r="LE91" s="422"/>
      <c r="LF91" s="422"/>
      <c r="LG91" s="422"/>
      <c r="LH91" s="422"/>
      <c r="LI91" s="422"/>
      <c r="LJ91" s="422"/>
      <c r="LK91" s="422"/>
      <c r="LL91" s="422"/>
      <c r="LM91" s="422"/>
      <c r="LN91" s="422"/>
      <c r="LO91" s="422"/>
      <c r="LP91" s="422"/>
      <c r="LQ91" s="422"/>
      <c r="LR91" s="422"/>
      <c r="LS91" s="422"/>
      <c r="LT91" s="422"/>
      <c r="LU91" s="422"/>
      <c r="LV91" s="422"/>
      <c r="LW91" s="422"/>
      <c r="LX91" s="422"/>
      <c r="LY91" s="422"/>
      <c r="LZ91" s="422"/>
      <c r="MA91" s="422"/>
      <c r="MB91" s="422"/>
      <c r="MC91" s="422"/>
      <c r="MD91" s="422"/>
      <c r="ME91" s="422"/>
      <c r="MF91" s="422"/>
      <c r="MG91" s="422"/>
      <c r="MH91" s="422"/>
      <c r="MI91" s="422"/>
      <c r="MJ91" s="422"/>
      <c r="MK91" s="422"/>
      <c r="ML91" s="422"/>
      <c r="MM91" s="422"/>
      <c r="MN91" s="422"/>
      <c r="MO91" s="422"/>
      <c r="MP91" s="422"/>
      <c r="MQ91" s="422"/>
      <c r="MR91" s="422"/>
      <c r="MS91" s="422"/>
      <c r="MT91" s="422"/>
      <c r="MU91" s="422"/>
      <c r="MV91" s="422"/>
      <c r="MW91" s="422"/>
      <c r="MX91" s="422"/>
      <c r="MY91" s="422"/>
      <c r="MZ91" s="422"/>
      <c r="NA91" s="422"/>
      <c r="NB91" s="422"/>
      <c r="NC91" s="422"/>
      <c r="ND91" s="422"/>
      <c r="NE91" s="422"/>
      <c r="NF91" s="422"/>
      <c r="NG91" s="422"/>
      <c r="NH91" s="422"/>
      <c r="NI91" s="422"/>
      <c r="NJ91" s="422"/>
      <c r="NK91" s="422"/>
      <c r="NL91" s="422"/>
      <c r="NM91" s="422"/>
      <c r="NN91" s="422"/>
      <c r="NO91" s="422"/>
      <c r="NP91" s="422"/>
      <c r="NQ91" s="422"/>
      <c r="NR91" s="422"/>
      <c r="NS91" s="422"/>
      <c r="NT91" s="422"/>
      <c r="NU91" s="422"/>
      <c r="NV91" s="422"/>
      <c r="NW91" s="422"/>
      <c r="NX91" s="422"/>
      <c r="NY91" s="422"/>
      <c r="NZ91" s="422"/>
      <c r="OA91" s="422"/>
      <c r="OB91" s="422"/>
      <c r="OC91" s="422"/>
      <c r="OD91" s="422"/>
      <c r="OE91" s="422"/>
      <c r="OF91" s="422"/>
      <c r="OG91" s="422"/>
      <c r="OH91" s="422"/>
      <c r="OI91" s="422"/>
      <c r="OJ91" s="422"/>
      <c r="OK91" s="422"/>
      <c r="OL91" s="422"/>
      <c r="OM91" s="422"/>
      <c r="ON91" s="422"/>
      <c r="OO91" s="422"/>
      <c r="OP91" s="422"/>
      <c r="OQ91" s="422"/>
      <c r="OR91" s="422"/>
      <c r="OS91" s="422"/>
      <c r="OT91" s="422"/>
      <c r="OU91" s="422"/>
      <c r="OV91" s="422"/>
      <c r="OW91" s="422"/>
      <c r="OX91" s="422"/>
      <c r="OY91" s="422"/>
      <c r="OZ91" s="422"/>
      <c r="PA91" s="422"/>
      <c r="PB91" s="422"/>
      <c r="PC91" s="422"/>
      <c r="PD91" s="422"/>
      <c r="PE91" s="422"/>
      <c r="PF91" s="422"/>
      <c r="PG91" s="422"/>
      <c r="PH91" s="422"/>
      <c r="PI91" s="422"/>
      <c r="PJ91" s="422"/>
      <c r="PK91" s="422"/>
      <c r="PL91" s="422"/>
    </row>
    <row r="92" spans="1:428" ht="27.75" customHeight="1" x14ac:dyDescent="0.25">
      <c r="A92" s="2528" t="s">
        <v>610</v>
      </c>
      <c r="B92" s="1419" t="s">
        <v>746</v>
      </c>
      <c r="C92" s="516"/>
      <c r="D92" s="1512">
        <v>0</v>
      </c>
      <c r="E92" s="1664">
        <v>0</v>
      </c>
      <c r="F92" s="1666">
        <v>0</v>
      </c>
      <c r="G92" s="1513">
        <v>12</v>
      </c>
      <c r="H92" s="1513">
        <v>10</v>
      </c>
      <c r="I92" s="1513">
        <v>22</v>
      </c>
      <c r="J92" s="1513">
        <v>5</v>
      </c>
      <c r="K92" s="1513">
        <v>0</v>
      </c>
      <c r="L92" s="1513">
        <v>0</v>
      </c>
      <c r="M92" s="1667">
        <f>SUM(D92,G92,J92)</f>
        <v>17</v>
      </c>
      <c r="N92" s="1667">
        <f t="shared" si="29"/>
        <v>10</v>
      </c>
      <c r="O92" s="1667">
        <f t="shared" si="29"/>
        <v>22</v>
      </c>
      <c r="P92" s="541"/>
      <c r="Q92" s="819" t="s">
        <v>747</v>
      </c>
      <c r="R92" s="2529"/>
      <c r="S92" s="422"/>
      <c r="T92" s="422"/>
      <c r="U92" s="422"/>
      <c r="AG92" s="422"/>
      <c r="AH92" s="422"/>
      <c r="AI92" s="422"/>
      <c r="AJ92" s="422"/>
      <c r="AK92" s="422"/>
      <c r="AL92" s="422"/>
      <c r="AM92" s="422"/>
      <c r="AN92" s="422"/>
      <c r="AO92" s="422"/>
      <c r="AP92" s="422"/>
      <c r="AQ92" s="422"/>
      <c r="AR92" s="422"/>
      <c r="AS92" s="422"/>
      <c r="AT92" s="422"/>
      <c r="AU92" s="422"/>
      <c r="AV92" s="422"/>
      <c r="AW92" s="422"/>
      <c r="AX92" s="422"/>
      <c r="AY92" s="422"/>
      <c r="AZ92" s="422"/>
      <c r="BA92" s="422"/>
      <c r="BB92" s="422"/>
      <c r="BC92" s="422"/>
      <c r="BD92" s="422"/>
      <c r="BE92" s="422"/>
      <c r="BF92" s="422"/>
      <c r="BG92" s="422"/>
      <c r="BH92" s="422"/>
      <c r="BI92" s="422"/>
      <c r="BJ92" s="422"/>
      <c r="BK92" s="422"/>
      <c r="BL92" s="422"/>
      <c r="BM92" s="422"/>
      <c r="BN92" s="422"/>
      <c r="BO92" s="422"/>
      <c r="BP92" s="422"/>
      <c r="BQ92" s="422"/>
      <c r="BR92" s="422"/>
      <c r="BS92" s="422"/>
      <c r="BT92" s="422"/>
      <c r="BU92" s="422"/>
      <c r="BV92" s="422"/>
      <c r="BW92" s="422"/>
      <c r="BX92" s="422"/>
      <c r="BY92" s="422"/>
      <c r="BZ92" s="422"/>
      <c r="CA92" s="422"/>
      <c r="CB92" s="422"/>
      <c r="CC92" s="422"/>
      <c r="CD92" s="422"/>
      <c r="CE92" s="422"/>
      <c r="CF92" s="422"/>
      <c r="CG92" s="422"/>
      <c r="CH92" s="422"/>
      <c r="CI92" s="422"/>
      <c r="CJ92" s="422"/>
      <c r="CK92" s="422"/>
      <c r="CL92" s="422"/>
      <c r="CM92" s="422"/>
      <c r="CN92" s="422"/>
      <c r="CO92" s="422"/>
      <c r="CP92" s="422"/>
      <c r="CQ92" s="422"/>
      <c r="CR92" s="422"/>
      <c r="CS92" s="422"/>
      <c r="CT92" s="422"/>
      <c r="CU92" s="422"/>
      <c r="CV92" s="422"/>
      <c r="CW92" s="422"/>
      <c r="CX92" s="422"/>
      <c r="CY92" s="422"/>
      <c r="CZ92" s="422"/>
      <c r="DA92" s="422"/>
      <c r="DB92" s="422"/>
      <c r="DC92" s="422"/>
      <c r="DD92" s="422"/>
      <c r="DE92" s="422"/>
      <c r="DF92" s="422"/>
      <c r="DG92" s="422"/>
      <c r="DH92" s="422"/>
      <c r="DI92" s="422"/>
      <c r="DJ92" s="422"/>
      <c r="DK92" s="422"/>
      <c r="DL92" s="422"/>
      <c r="DM92" s="422"/>
      <c r="DN92" s="422"/>
      <c r="DO92" s="422"/>
      <c r="DP92" s="422"/>
      <c r="DQ92" s="422"/>
      <c r="DR92" s="422"/>
      <c r="DS92" s="422"/>
      <c r="DT92" s="422"/>
      <c r="DU92" s="422"/>
      <c r="DV92" s="422"/>
      <c r="DW92" s="422"/>
      <c r="DX92" s="422"/>
      <c r="DY92" s="422"/>
      <c r="DZ92" s="422"/>
      <c r="EA92" s="422"/>
      <c r="EB92" s="422"/>
      <c r="EC92" s="422"/>
      <c r="ED92" s="422"/>
      <c r="EE92" s="422"/>
      <c r="EF92" s="422"/>
      <c r="EG92" s="422"/>
      <c r="EH92" s="422"/>
      <c r="EI92" s="422"/>
      <c r="EJ92" s="422"/>
      <c r="EK92" s="422"/>
      <c r="EL92" s="422"/>
      <c r="EM92" s="422"/>
      <c r="EN92" s="422"/>
      <c r="EO92" s="422"/>
      <c r="EP92" s="422"/>
      <c r="EQ92" s="422"/>
      <c r="ER92" s="422"/>
      <c r="ES92" s="422"/>
      <c r="ET92" s="422"/>
      <c r="EU92" s="422"/>
      <c r="EV92" s="422"/>
      <c r="EW92" s="422"/>
      <c r="EX92" s="422"/>
      <c r="EY92" s="422"/>
      <c r="EZ92" s="422"/>
      <c r="FA92" s="422"/>
      <c r="FB92" s="422"/>
      <c r="FC92" s="422"/>
      <c r="FD92" s="422"/>
      <c r="FE92" s="422"/>
      <c r="FF92" s="422"/>
      <c r="FG92" s="422"/>
      <c r="FH92" s="422"/>
      <c r="FI92" s="422"/>
      <c r="FJ92" s="422"/>
      <c r="FK92" s="422"/>
      <c r="FL92" s="422"/>
      <c r="FM92" s="422"/>
      <c r="FN92" s="422"/>
      <c r="FO92" s="422"/>
      <c r="FP92" s="422"/>
      <c r="FQ92" s="422"/>
      <c r="FR92" s="422"/>
      <c r="FS92" s="422"/>
      <c r="FT92" s="422"/>
      <c r="FU92" s="422"/>
      <c r="FV92" s="422"/>
      <c r="FW92" s="422"/>
      <c r="FX92" s="422"/>
      <c r="FY92" s="422"/>
      <c r="FZ92" s="422"/>
      <c r="GA92" s="422"/>
      <c r="GB92" s="422"/>
      <c r="GC92" s="422"/>
      <c r="GD92" s="422"/>
      <c r="GE92" s="422"/>
      <c r="GF92" s="422"/>
      <c r="GG92" s="422"/>
      <c r="GH92" s="422"/>
      <c r="GI92" s="422"/>
      <c r="GJ92" s="422"/>
      <c r="GK92" s="422"/>
      <c r="GL92" s="422"/>
      <c r="GM92" s="422"/>
      <c r="GN92" s="422"/>
      <c r="GO92" s="422"/>
      <c r="GP92" s="422"/>
      <c r="GQ92" s="422"/>
      <c r="GR92" s="422"/>
      <c r="GS92" s="422"/>
      <c r="GT92" s="422"/>
      <c r="GU92" s="422"/>
      <c r="GV92" s="422"/>
      <c r="GW92" s="422"/>
      <c r="GX92" s="422"/>
      <c r="GY92" s="422"/>
      <c r="GZ92" s="422"/>
      <c r="HA92" s="422"/>
      <c r="HB92" s="422"/>
      <c r="HC92" s="422"/>
      <c r="HD92" s="422"/>
      <c r="HE92" s="422"/>
      <c r="HF92" s="422"/>
      <c r="HG92" s="422"/>
      <c r="HH92" s="422"/>
      <c r="HI92" s="422"/>
      <c r="HJ92" s="422"/>
      <c r="HK92" s="422"/>
      <c r="HL92" s="422"/>
      <c r="HM92" s="422"/>
      <c r="HN92" s="422"/>
      <c r="HO92" s="422"/>
      <c r="HP92" s="422"/>
      <c r="HQ92" s="422"/>
      <c r="HR92" s="422"/>
      <c r="HS92" s="422"/>
      <c r="HT92" s="422"/>
      <c r="HU92" s="422"/>
      <c r="HV92" s="422"/>
      <c r="HW92" s="422"/>
      <c r="HX92" s="422"/>
      <c r="HY92" s="422"/>
      <c r="HZ92" s="422"/>
      <c r="IA92" s="422"/>
      <c r="IB92" s="422"/>
      <c r="IC92" s="422"/>
      <c r="ID92" s="422"/>
      <c r="IE92" s="422"/>
      <c r="IF92" s="422"/>
      <c r="IG92" s="422"/>
      <c r="IH92" s="422"/>
      <c r="II92" s="422"/>
      <c r="IJ92" s="422"/>
      <c r="IK92" s="422"/>
      <c r="IL92" s="422"/>
      <c r="IM92" s="422"/>
      <c r="IN92" s="422"/>
      <c r="IO92" s="422"/>
      <c r="IP92" s="422"/>
      <c r="IQ92" s="422"/>
      <c r="IR92" s="422"/>
      <c r="IS92" s="422"/>
      <c r="IT92" s="422"/>
      <c r="IU92" s="422"/>
      <c r="IV92" s="422"/>
      <c r="IW92" s="422"/>
      <c r="IX92" s="422"/>
      <c r="IY92" s="422"/>
      <c r="IZ92" s="422"/>
      <c r="JA92" s="422"/>
      <c r="JB92" s="422"/>
      <c r="JC92" s="422"/>
      <c r="JD92" s="422"/>
      <c r="JE92" s="422"/>
      <c r="JF92" s="422"/>
      <c r="JG92" s="422"/>
      <c r="JH92" s="422"/>
      <c r="JI92" s="422"/>
      <c r="JJ92" s="422"/>
      <c r="JK92" s="422"/>
      <c r="JL92" s="422"/>
      <c r="JM92" s="422"/>
      <c r="JN92" s="422"/>
      <c r="JO92" s="422"/>
      <c r="JP92" s="422"/>
      <c r="JQ92" s="422"/>
      <c r="JR92" s="422"/>
      <c r="JS92" s="422"/>
      <c r="JT92" s="422"/>
      <c r="JU92" s="422"/>
      <c r="JV92" s="422"/>
      <c r="JW92" s="422"/>
      <c r="JX92" s="422"/>
      <c r="JY92" s="422"/>
      <c r="JZ92" s="422"/>
      <c r="KA92" s="422"/>
      <c r="KB92" s="422"/>
      <c r="KC92" s="422"/>
      <c r="KD92" s="422"/>
      <c r="KE92" s="422"/>
      <c r="KF92" s="422"/>
      <c r="KG92" s="422"/>
      <c r="KH92" s="422"/>
      <c r="KI92" s="422"/>
      <c r="KJ92" s="422"/>
      <c r="KK92" s="422"/>
      <c r="KL92" s="422"/>
      <c r="KM92" s="422"/>
      <c r="KN92" s="422"/>
      <c r="KO92" s="422"/>
      <c r="KP92" s="422"/>
      <c r="KQ92" s="422"/>
      <c r="KR92" s="422"/>
      <c r="KS92" s="422"/>
      <c r="KT92" s="422"/>
      <c r="KU92" s="422"/>
      <c r="KV92" s="422"/>
      <c r="KW92" s="422"/>
      <c r="KX92" s="422"/>
      <c r="KY92" s="422"/>
      <c r="KZ92" s="422"/>
      <c r="LA92" s="422"/>
      <c r="LB92" s="422"/>
      <c r="LC92" s="422"/>
      <c r="LD92" s="422"/>
      <c r="LE92" s="422"/>
      <c r="LF92" s="422"/>
      <c r="LG92" s="422"/>
      <c r="LH92" s="422"/>
      <c r="LI92" s="422"/>
      <c r="LJ92" s="422"/>
      <c r="LK92" s="422"/>
      <c r="LL92" s="422"/>
      <c r="LM92" s="422"/>
      <c r="LN92" s="422"/>
      <c r="LO92" s="422"/>
      <c r="LP92" s="422"/>
      <c r="LQ92" s="422"/>
      <c r="LR92" s="422"/>
      <c r="LS92" s="422"/>
      <c r="LT92" s="422"/>
      <c r="LU92" s="422"/>
      <c r="LV92" s="422"/>
      <c r="LW92" s="422"/>
      <c r="LX92" s="422"/>
      <c r="LY92" s="422"/>
      <c r="LZ92" s="422"/>
      <c r="MA92" s="422"/>
      <c r="MB92" s="422"/>
      <c r="MC92" s="422"/>
      <c r="MD92" s="422"/>
      <c r="ME92" s="422"/>
      <c r="MF92" s="422"/>
      <c r="MG92" s="422"/>
      <c r="MH92" s="422"/>
      <c r="MI92" s="422"/>
      <c r="MJ92" s="422"/>
      <c r="MK92" s="422"/>
      <c r="ML92" s="422"/>
      <c r="MM92" s="422"/>
      <c r="MN92" s="422"/>
      <c r="MO92" s="422"/>
      <c r="MP92" s="422"/>
      <c r="MQ92" s="422"/>
      <c r="MR92" s="422"/>
      <c r="MS92" s="422"/>
      <c r="MT92" s="422"/>
      <c r="MU92" s="422"/>
      <c r="MV92" s="422"/>
      <c r="MW92" s="422"/>
      <c r="MX92" s="422"/>
      <c r="MY92" s="422"/>
      <c r="MZ92" s="422"/>
      <c r="NA92" s="422"/>
      <c r="NB92" s="422"/>
      <c r="NC92" s="422"/>
      <c r="ND92" s="422"/>
      <c r="NE92" s="422"/>
      <c r="NF92" s="422"/>
      <c r="NG92" s="422"/>
      <c r="NH92" s="422"/>
      <c r="NI92" s="422"/>
      <c r="NJ92" s="422"/>
      <c r="NK92" s="422"/>
      <c r="NL92" s="422"/>
      <c r="NM92" s="422"/>
      <c r="NN92" s="422"/>
      <c r="NO92" s="422"/>
      <c r="NP92" s="422"/>
      <c r="NQ92" s="422"/>
      <c r="NR92" s="422"/>
      <c r="NS92" s="422"/>
      <c r="NT92" s="422"/>
      <c r="NU92" s="422"/>
      <c r="NV92" s="422"/>
      <c r="NW92" s="422"/>
      <c r="NX92" s="422"/>
      <c r="NY92" s="422"/>
      <c r="NZ92" s="422"/>
      <c r="OA92" s="422"/>
      <c r="OB92" s="422"/>
      <c r="OC92" s="422"/>
      <c r="OD92" s="422"/>
      <c r="OE92" s="422"/>
      <c r="OF92" s="422"/>
      <c r="OG92" s="422"/>
      <c r="OH92" s="422"/>
      <c r="OI92" s="422"/>
      <c r="OJ92" s="422"/>
      <c r="OK92" s="422"/>
      <c r="OL92" s="422"/>
      <c r="OM92" s="422"/>
      <c r="ON92" s="422"/>
      <c r="OO92" s="422"/>
      <c r="OP92" s="422"/>
      <c r="OQ92" s="422"/>
      <c r="OR92" s="422"/>
      <c r="OS92" s="422"/>
      <c r="OT92" s="422"/>
      <c r="OU92" s="422"/>
      <c r="OV92" s="422"/>
      <c r="OW92" s="422"/>
      <c r="OX92" s="422"/>
      <c r="OY92" s="422"/>
      <c r="OZ92" s="422"/>
      <c r="PA92" s="422"/>
      <c r="PB92" s="422"/>
      <c r="PC92" s="422"/>
      <c r="PD92" s="422"/>
      <c r="PE92" s="422"/>
      <c r="PF92" s="422"/>
      <c r="PG92" s="422"/>
      <c r="PH92" s="422"/>
      <c r="PI92" s="422"/>
      <c r="PJ92" s="422"/>
      <c r="PK92" s="422"/>
      <c r="PL92" s="422"/>
    </row>
    <row r="93" spans="1:428" s="420" customFormat="1" ht="34.5" customHeight="1" thickBot="1" x14ac:dyDescent="0.3">
      <c r="A93" s="2677" t="s">
        <v>52</v>
      </c>
      <c r="B93" s="2677"/>
      <c r="C93" s="2677"/>
      <c r="D93" s="1563">
        <v>0</v>
      </c>
      <c r="E93" s="1563">
        <v>0</v>
      </c>
      <c r="F93" s="1563">
        <v>0</v>
      </c>
      <c r="G93" s="1563">
        <v>50</v>
      </c>
      <c r="H93" s="1563">
        <v>68</v>
      </c>
      <c r="I93" s="1563">
        <v>118</v>
      </c>
      <c r="J93" s="1563">
        <v>21</v>
      </c>
      <c r="K93" s="1563">
        <v>8</v>
      </c>
      <c r="L93" s="1563">
        <v>29</v>
      </c>
      <c r="M93" s="1563">
        <f t="shared" ref="M93:N93" si="31">SUM(M88:M92)</f>
        <v>71</v>
      </c>
      <c r="N93" s="1563">
        <f t="shared" si="31"/>
        <v>76</v>
      </c>
      <c r="O93" s="1668">
        <f t="shared" si="29"/>
        <v>147</v>
      </c>
      <c r="P93" s="1066"/>
      <c r="Q93" s="2678" t="s">
        <v>136</v>
      </c>
      <c r="R93" s="2678"/>
    </row>
    <row r="94" spans="1:428" s="420" customFormat="1" ht="34.5" customHeight="1" thickTop="1" x14ac:dyDescent="0.25">
      <c r="A94" s="146"/>
      <c r="B94" s="146"/>
      <c r="C94" s="146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427"/>
      <c r="Q94" s="146"/>
      <c r="R94" s="146"/>
    </row>
    <row r="95" spans="1:428" s="420" customFormat="1" ht="30.75" customHeight="1" thickBot="1" x14ac:dyDescent="0.3">
      <c r="A95" s="2658" t="s">
        <v>2502</v>
      </c>
      <c r="B95" s="2658"/>
      <c r="C95" s="1483"/>
      <c r="D95" s="1483"/>
      <c r="E95" s="1483"/>
      <c r="F95" s="1483"/>
      <c r="G95" s="1483"/>
      <c r="H95" s="1483"/>
      <c r="I95" s="1483"/>
      <c r="J95" s="1483"/>
      <c r="K95" s="414"/>
      <c r="L95" s="2635"/>
      <c r="M95" s="2635"/>
      <c r="N95" s="2635"/>
      <c r="O95" s="345"/>
      <c r="P95" s="2653" t="s">
        <v>2503</v>
      </c>
      <c r="Q95" s="2653"/>
      <c r="R95" s="2653"/>
    </row>
    <row r="96" spans="1:428" s="420" customFormat="1" ht="25.5" customHeight="1" thickTop="1" x14ac:dyDescent="0.25">
      <c r="A96" s="2468" t="s">
        <v>47</v>
      </c>
      <c r="B96" s="2468" t="s">
        <v>1081</v>
      </c>
      <c r="C96" s="2468" t="s">
        <v>48</v>
      </c>
      <c r="D96" s="2468" t="s">
        <v>36</v>
      </c>
      <c r="E96" s="2468"/>
      <c r="F96" s="2468"/>
      <c r="G96" s="2468" t="s">
        <v>2</v>
      </c>
      <c r="H96" s="2468"/>
      <c r="I96" s="2468"/>
      <c r="J96" s="2468" t="s">
        <v>3</v>
      </c>
      <c r="K96" s="2468"/>
      <c r="L96" s="2468"/>
      <c r="M96" s="2680" t="s">
        <v>29</v>
      </c>
      <c r="N96" s="2680"/>
      <c r="O96" s="2680"/>
      <c r="P96" s="2523" t="s">
        <v>103</v>
      </c>
      <c r="Q96" s="2523" t="s">
        <v>132</v>
      </c>
      <c r="R96" s="2523" t="s">
        <v>172</v>
      </c>
    </row>
    <row r="97" spans="1:21" s="420" customFormat="1" ht="25.5" customHeight="1" x14ac:dyDescent="0.25">
      <c r="A97" s="2469"/>
      <c r="B97" s="2469"/>
      <c r="C97" s="2469"/>
      <c r="D97" s="2492" t="s">
        <v>98</v>
      </c>
      <c r="E97" s="2492"/>
      <c r="F97" s="2492"/>
      <c r="G97" s="2492" t="s">
        <v>99</v>
      </c>
      <c r="H97" s="2492"/>
      <c r="I97" s="2492"/>
      <c r="J97" s="2492" t="s">
        <v>100</v>
      </c>
      <c r="K97" s="2492"/>
      <c r="L97" s="2492"/>
      <c r="M97" s="2666" t="s">
        <v>126</v>
      </c>
      <c r="N97" s="2666"/>
      <c r="O97" s="2666"/>
      <c r="P97" s="2524"/>
      <c r="Q97" s="2524"/>
      <c r="R97" s="2524"/>
    </row>
    <row r="98" spans="1:21" s="420" customFormat="1" ht="25.5" customHeight="1" x14ac:dyDescent="0.25">
      <c r="A98" s="2469"/>
      <c r="B98" s="2469"/>
      <c r="C98" s="2469"/>
      <c r="D98" s="304" t="s">
        <v>187</v>
      </c>
      <c r="E98" s="304" t="s">
        <v>203</v>
      </c>
      <c r="F98" s="304" t="s">
        <v>204</v>
      </c>
      <c r="G98" s="304" t="s">
        <v>187</v>
      </c>
      <c r="H98" s="304" t="s">
        <v>203</v>
      </c>
      <c r="I98" s="304" t="s">
        <v>204</v>
      </c>
      <c r="J98" s="304" t="s">
        <v>187</v>
      </c>
      <c r="K98" s="304" t="s">
        <v>203</v>
      </c>
      <c r="L98" s="304" t="s">
        <v>204</v>
      </c>
      <c r="M98" s="304" t="s">
        <v>187</v>
      </c>
      <c r="N98" s="304" t="s">
        <v>203</v>
      </c>
      <c r="O98" s="304" t="s">
        <v>204</v>
      </c>
      <c r="P98" s="2524"/>
      <c r="Q98" s="2524"/>
      <c r="R98" s="2524"/>
    </row>
    <row r="99" spans="1:21" s="420" customFormat="1" ht="25.5" customHeight="1" thickBot="1" x14ac:dyDescent="0.3">
      <c r="A99" s="2469"/>
      <c r="B99" s="2469"/>
      <c r="C99" s="2469"/>
      <c r="D99" s="428" t="s">
        <v>188</v>
      </c>
      <c r="E99" s="428" t="s">
        <v>189</v>
      </c>
      <c r="F99" s="428" t="s">
        <v>190</v>
      </c>
      <c r="G99" s="428" t="s">
        <v>188</v>
      </c>
      <c r="H99" s="428" t="s">
        <v>189</v>
      </c>
      <c r="I99" s="428" t="s">
        <v>190</v>
      </c>
      <c r="J99" s="428" t="s">
        <v>188</v>
      </c>
      <c r="K99" s="428" t="s">
        <v>189</v>
      </c>
      <c r="L99" s="428" t="s">
        <v>190</v>
      </c>
      <c r="M99" s="428" t="s">
        <v>188</v>
      </c>
      <c r="N99" s="428" t="s">
        <v>189</v>
      </c>
      <c r="O99" s="428" t="s">
        <v>190</v>
      </c>
      <c r="P99" s="2524"/>
      <c r="Q99" s="2524"/>
      <c r="R99" s="2524"/>
    </row>
    <row r="100" spans="1:21" s="420" customFormat="1" ht="30.75" customHeight="1" thickTop="1" x14ac:dyDescent="0.25">
      <c r="A100" s="2493" t="s">
        <v>54</v>
      </c>
      <c r="B100" s="2499" t="s">
        <v>55</v>
      </c>
      <c r="C100" s="1641" t="s">
        <v>481</v>
      </c>
      <c r="D100" s="1660">
        <v>0</v>
      </c>
      <c r="E100" s="1660">
        <v>0</v>
      </c>
      <c r="F100" s="1660">
        <v>0</v>
      </c>
      <c r="G100" s="1660">
        <v>19</v>
      </c>
      <c r="H100" s="1660">
        <v>12</v>
      </c>
      <c r="I100" s="1660">
        <v>31</v>
      </c>
      <c r="J100" s="1660">
        <v>17</v>
      </c>
      <c r="K100" s="1660">
        <v>8</v>
      </c>
      <c r="L100" s="1660">
        <v>25</v>
      </c>
      <c r="M100" s="1661">
        <f>SUM(D100,G100,J100)</f>
        <v>36</v>
      </c>
      <c r="N100" s="1661">
        <f t="shared" ref="N100:O109" si="32">SUM(E100,H100,K100)</f>
        <v>20</v>
      </c>
      <c r="O100" s="1661">
        <f t="shared" si="32"/>
        <v>56</v>
      </c>
      <c r="P100" s="1612" t="s">
        <v>482</v>
      </c>
      <c r="Q100" s="2608" t="s">
        <v>1082</v>
      </c>
      <c r="R100" s="2497" t="s">
        <v>104</v>
      </c>
    </row>
    <row r="101" spans="1:21" s="420" customFormat="1" ht="44.25" customHeight="1" x14ac:dyDescent="0.25">
      <c r="A101" s="2492"/>
      <c r="B101" s="2504"/>
      <c r="C101" s="2419" t="s">
        <v>748</v>
      </c>
      <c r="D101" s="2426">
        <v>0</v>
      </c>
      <c r="E101" s="2426">
        <v>0</v>
      </c>
      <c r="F101" s="2426">
        <v>0</v>
      </c>
      <c r="G101" s="2426">
        <v>16</v>
      </c>
      <c r="H101" s="2426">
        <v>16</v>
      </c>
      <c r="I101" s="2426">
        <v>32</v>
      </c>
      <c r="J101" s="2426">
        <v>7</v>
      </c>
      <c r="K101" s="2426">
        <v>4</v>
      </c>
      <c r="L101" s="2426">
        <v>11</v>
      </c>
      <c r="M101" s="1627">
        <f t="shared" ref="M101:M105" si="33">SUM(D101,G101,J101)</f>
        <v>23</v>
      </c>
      <c r="N101" s="1627">
        <f t="shared" si="32"/>
        <v>20</v>
      </c>
      <c r="O101" s="1627">
        <f t="shared" si="32"/>
        <v>43</v>
      </c>
      <c r="P101" s="2417" t="s">
        <v>749</v>
      </c>
      <c r="Q101" s="2506"/>
      <c r="R101" s="2579"/>
    </row>
    <row r="102" spans="1:21" s="420" customFormat="1" ht="41.25" customHeight="1" x14ac:dyDescent="0.25">
      <c r="A102" s="2492"/>
      <c r="B102" s="2504"/>
      <c r="C102" s="2419" t="s">
        <v>750</v>
      </c>
      <c r="D102" s="2426">
        <v>0</v>
      </c>
      <c r="E102" s="2426">
        <v>0</v>
      </c>
      <c r="F102" s="2426">
        <v>0</v>
      </c>
      <c r="G102" s="2426">
        <v>10</v>
      </c>
      <c r="H102" s="2426">
        <v>9</v>
      </c>
      <c r="I102" s="2426">
        <v>19</v>
      </c>
      <c r="J102" s="2426">
        <v>0</v>
      </c>
      <c r="K102" s="2426">
        <v>0</v>
      </c>
      <c r="L102" s="2426">
        <v>0</v>
      </c>
      <c r="M102" s="1627">
        <f t="shared" si="33"/>
        <v>10</v>
      </c>
      <c r="N102" s="1627">
        <f t="shared" si="32"/>
        <v>9</v>
      </c>
      <c r="O102" s="1627">
        <f t="shared" si="32"/>
        <v>19</v>
      </c>
      <c r="P102" s="2417" t="s">
        <v>1083</v>
      </c>
      <c r="Q102" s="2506"/>
      <c r="R102" s="2579"/>
    </row>
    <row r="103" spans="1:21" s="420" customFormat="1" ht="42.75" customHeight="1" x14ac:dyDescent="0.25">
      <c r="A103" s="2492"/>
      <c r="B103" s="2504"/>
      <c r="C103" s="2419" t="s">
        <v>752</v>
      </c>
      <c r="D103" s="2426">
        <v>0</v>
      </c>
      <c r="E103" s="2426">
        <v>0</v>
      </c>
      <c r="F103" s="2426">
        <v>0</v>
      </c>
      <c r="G103" s="2426">
        <v>12</v>
      </c>
      <c r="H103" s="2426">
        <v>13</v>
      </c>
      <c r="I103" s="2426">
        <v>25</v>
      </c>
      <c r="J103" s="2426">
        <v>12</v>
      </c>
      <c r="K103" s="2426">
        <v>4</v>
      </c>
      <c r="L103" s="2426">
        <v>16</v>
      </c>
      <c r="M103" s="1627">
        <f t="shared" si="33"/>
        <v>24</v>
      </c>
      <c r="N103" s="1627">
        <f t="shared" si="32"/>
        <v>17</v>
      </c>
      <c r="O103" s="1627">
        <f t="shared" si="32"/>
        <v>41</v>
      </c>
      <c r="P103" s="2425" t="s">
        <v>753</v>
      </c>
      <c r="Q103" s="2506"/>
      <c r="R103" s="2579"/>
    </row>
    <row r="104" spans="1:21" s="420" customFormat="1" ht="24.75" customHeight="1" x14ac:dyDescent="0.25">
      <c r="A104" s="2492"/>
      <c r="B104" s="2500"/>
      <c r="C104" s="2419" t="s">
        <v>1085</v>
      </c>
      <c r="D104" s="2426">
        <v>0</v>
      </c>
      <c r="E104" s="2426">
        <v>0</v>
      </c>
      <c r="F104" s="2426">
        <v>0</v>
      </c>
      <c r="G104" s="2426">
        <v>7</v>
      </c>
      <c r="H104" s="2426">
        <v>10</v>
      </c>
      <c r="I104" s="2426">
        <v>17</v>
      </c>
      <c r="J104" s="2426">
        <v>0</v>
      </c>
      <c r="K104" s="2426">
        <v>0</v>
      </c>
      <c r="L104" s="2426">
        <v>0</v>
      </c>
      <c r="M104" s="1627">
        <f t="shared" si="33"/>
        <v>7</v>
      </c>
      <c r="N104" s="1627">
        <f t="shared" si="32"/>
        <v>10</v>
      </c>
      <c r="O104" s="1627">
        <f t="shared" si="32"/>
        <v>17</v>
      </c>
      <c r="P104" s="2417" t="s">
        <v>755</v>
      </c>
      <c r="Q104" s="2610"/>
      <c r="R104" s="2579"/>
      <c r="S104" s="2679"/>
      <c r="T104" s="2679"/>
      <c r="U104" s="2679"/>
    </row>
    <row r="105" spans="1:21" s="420" customFormat="1" ht="20.25" customHeight="1" x14ac:dyDescent="0.25">
      <c r="A105" s="2492"/>
      <c r="B105" s="2501" t="s">
        <v>49</v>
      </c>
      <c r="C105" s="2501"/>
      <c r="D105" s="2426">
        <f>SUM(D100:D104)</f>
        <v>0</v>
      </c>
      <c r="E105" s="2426">
        <f>SUM(E100:E104)</f>
        <v>0</v>
      </c>
      <c r="F105" s="2426">
        <f>SUM(D105:E105)</f>
        <v>0</v>
      </c>
      <c r="G105" s="2426">
        <f t="shared" ref="G105:L105" si="34">SUM(G100:G104)</f>
        <v>64</v>
      </c>
      <c r="H105" s="2426">
        <f t="shared" si="34"/>
        <v>60</v>
      </c>
      <c r="I105" s="2426">
        <f t="shared" si="34"/>
        <v>124</v>
      </c>
      <c r="J105" s="2426">
        <f t="shared" si="34"/>
        <v>36</v>
      </c>
      <c r="K105" s="2426">
        <f t="shared" si="34"/>
        <v>16</v>
      </c>
      <c r="L105" s="2426">
        <f t="shared" si="34"/>
        <v>52</v>
      </c>
      <c r="M105" s="1627">
        <f t="shared" si="33"/>
        <v>100</v>
      </c>
      <c r="N105" s="1627">
        <f t="shared" si="32"/>
        <v>76</v>
      </c>
      <c r="O105" s="1627">
        <f t="shared" si="32"/>
        <v>176</v>
      </c>
      <c r="P105" s="2502" t="s">
        <v>664</v>
      </c>
      <c r="Q105" s="2502"/>
      <c r="R105" s="2579"/>
    </row>
    <row r="106" spans="1:21" s="420" customFormat="1" ht="28.5" customHeight="1" x14ac:dyDescent="0.25">
      <c r="A106" s="2492"/>
      <c r="B106" s="2421" t="s">
        <v>756</v>
      </c>
      <c r="C106" s="2430" t="s">
        <v>756</v>
      </c>
      <c r="D106" s="2426">
        <v>0</v>
      </c>
      <c r="E106" s="2426">
        <v>0</v>
      </c>
      <c r="F106" s="2426">
        <v>0</v>
      </c>
      <c r="G106" s="2426">
        <v>10</v>
      </c>
      <c r="H106" s="2426">
        <v>26</v>
      </c>
      <c r="I106" s="2426">
        <v>36</v>
      </c>
      <c r="J106" s="2426">
        <v>10</v>
      </c>
      <c r="K106" s="2426">
        <v>14</v>
      </c>
      <c r="L106" s="2426">
        <v>24</v>
      </c>
      <c r="M106" s="1627">
        <f>SUM(D106,G106,J106)</f>
        <v>20</v>
      </c>
      <c r="N106" s="1627">
        <f t="shared" si="32"/>
        <v>40</v>
      </c>
      <c r="O106" s="1627">
        <f t="shared" si="32"/>
        <v>60</v>
      </c>
      <c r="P106" s="2422" t="s">
        <v>1086</v>
      </c>
      <c r="Q106" s="2422" t="s">
        <v>1086</v>
      </c>
      <c r="R106" s="2579"/>
    </row>
    <row r="107" spans="1:21" s="420" customFormat="1" ht="34.5" customHeight="1" x14ac:dyDescent="0.25">
      <c r="A107" s="2492"/>
      <c r="B107" s="2503" t="s">
        <v>93</v>
      </c>
      <c r="C107" s="1419" t="s">
        <v>758</v>
      </c>
      <c r="D107" s="2426">
        <v>0</v>
      </c>
      <c r="E107" s="2426">
        <v>0</v>
      </c>
      <c r="F107" s="1656">
        <v>0</v>
      </c>
      <c r="G107" s="1656">
        <v>10</v>
      </c>
      <c r="H107" s="1656">
        <v>8</v>
      </c>
      <c r="I107" s="1656">
        <v>18</v>
      </c>
      <c r="J107" s="1656">
        <v>7</v>
      </c>
      <c r="K107" s="1656">
        <v>2</v>
      </c>
      <c r="L107" s="1656">
        <v>9</v>
      </c>
      <c r="M107" s="1656">
        <f t="shared" ref="M107:M108" si="35">SUM(D107,G107,J107)</f>
        <v>17</v>
      </c>
      <c r="N107" s="1656">
        <f t="shared" si="32"/>
        <v>10</v>
      </c>
      <c r="O107" s="1656">
        <f t="shared" si="32"/>
        <v>27</v>
      </c>
      <c r="P107" s="819" t="s">
        <v>1087</v>
      </c>
      <c r="Q107" s="2505" t="s">
        <v>759</v>
      </c>
      <c r="R107" s="2579"/>
    </row>
    <row r="108" spans="1:21" s="420" customFormat="1" ht="29.25" customHeight="1" x14ac:dyDescent="0.25">
      <c r="A108" s="2492"/>
      <c r="B108" s="2504"/>
      <c r="C108" s="2419" t="s">
        <v>760</v>
      </c>
      <c r="D108" s="2426">
        <v>0</v>
      </c>
      <c r="E108" s="2426">
        <v>0</v>
      </c>
      <c r="F108" s="2426">
        <v>0</v>
      </c>
      <c r="G108" s="2426">
        <v>28</v>
      </c>
      <c r="H108" s="2426">
        <v>13</v>
      </c>
      <c r="I108" s="2426">
        <v>41</v>
      </c>
      <c r="J108" s="2426">
        <v>10</v>
      </c>
      <c r="K108" s="2426">
        <v>6</v>
      </c>
      <c r="L108" s="2426">
        <v>16</v>
      </c>
      <c r="M108" s="1627">
        <f t="shared" si="35"/>
        <v>38</v>
      </c>
      <c r="N108" s="1627">
        <f t="shared" si="32"/>
        <v>19</v>
      </c>
      <c r="O108" s="1627">
        <f t="shared" si="32"/>
        <v>57</v>
      </c>
      <c r="P108" s="2417" t="s">
        <v>1087</v>
      </c>
      <c r="Q108" s="2506"/>
      <c r="R108" s="2579"/>
    </row>
    <row r="109" spans="1:21" s="420" customFormat="1" ht="25.5" customHeight="1" x14ac:dyDescent="0.25">
      <c r="A109" s="2492"/>
      <c r="B109" s="2500"/>
      <c r="C109" s="1419" t="s">
        <v>761</v>
      </c>
      <c r="D109" s="2426">
        <v>0</v>
      </c>
      <c r="E109" s="2426">
        <v>0</v>
      </c>
      <c r="F109" s="2427">
        <v>0</v>
      </c>
      <c r="G109" s="2427">
        <v>22</v>
      </c>
      <c r="H109" s="2427">
        <v>18</v>
      </c>
      <c r="I109" s="2427">
        <v>40</v>
      </c>
      <c r="J109" s="2427">
        <v>11</v>
      </c>
      <c r="K109" s="2427">
        <v>6</v>
      </c>
      <c r="L109" s="2427">
        <v>17</v>
      </c>
      <c r="M109" s="1656">
        <f>SUM(D109,G109,J109)</f>
        <v>33</v>
      </c>
      <c r="N109" s="1656">
        <f t="shared" si="32"/>
        <v>24</v>
      </c>
      <c r="O109" s="1656">
        <f t="shared" si="32"/>
        <v>57</v>
      </c>
      <c r="P109" s="819" t="s">
        <v>1089</v>
      </c>
      <c r="Q109" s="2610"/>
      <c r="R109" s="2579"/>
    </row>
    <row r="110" spans="1:21" s="420" customFormat="1" ht="27.75" customHeight="1" x14ac:dyDescent="0.25">
      <c r="A110" s="2492"/>
      <c r="B110" s="2528" t="s">
        <v>49</v>
      </c>
      <c r="C110" s="2528"/>
      <c r="D110" s="2427">
        <f>SUM(D107:D109)</f>
        <v>0</v>
      </c>
      <c r="E110" s="2427">
        <f>SUM(E107:E109)</f>
        <v>0</v>
      </c>
      <c r="F110" s="2427">
        <f>SUM(D110:E110)</f>
        <v>0</v>
      </c>
      <c r="G110" s="2427">
        <f t="shared" ref="G110:O110" si="36">SUM(G107:G109)</f>
        <v>60</v>
      </c>
      <c r="H110" s="2427">
        <f t="shared" si="36"/>
        <v>39</v>
      </c>
      <c r="I110" s="2427">
        <f t="shared" si="36"/>
        <v>99</v>
      </c>
      <c r="J110" s="2427">
        <f t="shared" si="36"/>
        <v>28</v>
      </c>
      <c r="K110" s="2427">
        <f t="shared" si="36"/>
        <v>14</v>
      </c>
      <c r="L110" s="2427">
        <f t="shared" si="36"/>
        <v>42</v>
      </c>
      <c r="M110" s="1566">
        <f t="shared" si="36"/>
        <v>88</v>
      </c>
      <c r="N110" s="1566">
        <f t="shared" si="36"/>
        <v>53</v>
      </c>
      <c r="O110" s="1566">
        <f t="shared" si="36"/>
        <v>141</v>
      </c>
      <c r="P110" s="2529" t="s">
        <v>664</v>
      </c>
      <c r="Q110" s="2529"/>
      <c r="R110" s="2579"/>
    </row>
    <row r="111" spans="1:21" s="420" customFormat="1" ht="39" customHeight="1" x14ac:dyDescent="0.25">
      <c r="A111" s="2492"/>
      <c r="B111" s="2621" t="s">
        <v>486</v>
      </c>
      <c r="C111" s="2419" t="s">
        <v>764</v>
      </c>
      <c r="D111" s="2427">
        <f t="shared" ref="D111:E111" si="37">SUM(D108:D110)</f>
        <v>0</v>
      </c>
      <c r="E111" s="2427">
        <f t="shared" si="37"/>
        <v>0</v>
      </c>
      <c r="F111" s="2426">
        <v>0</v>
      </c>
      <c r="G111" s="2426">
        <v>8</v>
      </c>
      <c r="H111" s="2426">
        <v>6</v>
      </c>
      <c r="I111" s="2426">
        <v>14</v>
      </c>
      <c r="J111" s="2426">
        <v>3</v>
      </c>
      <c r="K111" s="2426">
        <v>0</v>
      </c>
      <c r="L111" s="2426">
        <v>3</v>
      </c>
      <c r="M111" s="1627">
        <f>SUM(D111,G111,J111)</f>
        <v>11</v>
      </c>
      <c r="N111" s="1627">
        <f t="shared" ref="N111:O113" si="38">SUM(E111,H111,K111)</f>
        <v>6</v>
      </c>
      <c r="O111" s="1627">
        <f t="shared" si="38"/>
        <v>17</v>
      </c>
      <c r="P111" s="2425" t="s">
        <v>765</v>
      </c>
      <c r="Q111" s="2542" t="s">
        <v>1090</v>
      </c>
      <c r="R111" s="2579"/>
    </row>
    <row r="112" spans="1:21" s="420" customFormat="1" ht="40.5" customHeight="1" x14ac:dyDescent="0.25">
      <c r="A112" s="2492"/>
      <c r="B112" s="2621"/>
      <c r="C112" s="2419" t="s">
        <v>767</v>
      </c>
      <c r="D112" s="2427">
        <f t="shared" ref="D112:E112" si="39">SUM(D109:D111)</f>
        <v>0</v>
      </c>
      <c r="E112" s="2427">
        <f t="shared" si="39"/>
        <v>0</v>
      </c>
      <c r="F112" s="2426">
        <v>0</v>
      </c>
      <c r="G112" s="2426">
        <v>3</v>
      </c>
      <c r="H112" s="2426">
        <v>7</v>
      </c>
      <c r="I112" s="2426">
        <v>10</v>
      </c>
      <c r="J112" s="2426">
        <v>3</v>
      </c>
      <c r="K112" s="2426">
        <v>0</v>
      </c>
      <c r="L112" s="2426">
        <v>3</v>
      </c>
      <c r="M112" s="1627">
        <f t="shared" ref="M112:M113" si="40">SUM(D112,G112,J112)</f>
        <v>6</v>
      </c>
      <c r="N112" s="1627">
        <f t="shared" si="38"/>
        <v>7</v>
      </c>
      <c r="O112" s="1627">
        <f t="shared" si="38"/>
        <v>13</v>
      </c>
      <c r="P112" s="2425" t="s">
        <v>768</v>
      </c>
      <c r="Q112" s="2542"/>
      <c r="R112" s="2579"/>
    </row>
    <row r="113" spans="1:428" s="420" customFormat="1" ht="46.5" customHeight="1" x14ac:dyDescent="0.25">
      <c r="A113" s="2492"/>
      <c r="B113" s="2621"/>
      <c r="C113" s="2419" t="s">
        <v>1091</v>
      </c>
      <c r="D113" s="2427">
        <f t="shared" ref="D113:E113" si="41">SUM(D110:D112)</f>
        <v>0</v>
      </c>
      <c r="E113" s="2427">
        <f t="shared" si="41"/>
        <v>0</v>
      </c>
      <c r="F113" s="2426">
        <v>0</v>
      </c>
      <c r="G113" s="2426">
        <v>7</v>
      </c>
      <c r="H113" s="2426">
        <v>6</v>
      </c>
      <c r="I113" s="2426">
        <v>13</v>
      </c>
      <c r="J113" s="2426">
        <v>3</v>
      </c>
      <c r="K113" s="2426">
        <v>1</v>
      </c>
      <c r="L113" s="2426">
        <v>4</v>
      </c>
      <c r="M113" s="1627">
        <f t="shared" si="40"/>
        <v>10</v>
      </c>
      <c r="N113" s="1627">
        <f t="shared" si="38"/>
        <v>7</v>
      </c>
      <c r="O113" s="1627">
        <f t="shared" si="38"/>
        <v>17</v>
      </c>
      <c r="P113" s="1642" t="s">
        <v>770</v>
      </c>
      <c r="Q113" s="2542"/>
      <c r="R113" s="2579"/>
    </row>
    <row r="114" spans="1:428" s="420" customFormat="1" ht="20.25" customHeight="1" thickBot="1" x14ac:dyDescent="0.3">
      <c r="A114" s="2659"/>
      <c r="B114" s="2496" t="s">
        <v>49</v>
      </c>
      <c r="C114" s="2496"/>
      <c r="D114" s="1573">
        <f>SUM(D111:D113)</f>
        <v>0</v>
      </c>
      <c r="E114" s="1573">
        <f t="shared" ref="E114:O114" si="42">SUM(E111:E113)</f>
        <v>0</v>
      </c>
      <c r="F114" s="1573">
        <f>SUM(D114:E114)</f>
        <v>0</v>
      </c>
      <c r="G114" s="1573">
        <f t="shared" si="42"/>
        <v>18</v>
      </c>
      <c r="H114" s="1573">
        <f t="shared" si="42"/>
        <v>19</v>
      </c>
      <c r="I114" s="1573">
        <f t="shared" si="42"/>
        <v>37</v>
      </c>
      <c r="J114" s="1573">
        <f t="shared" si="42"/>
        <v>9</v>
      </c>
      <c r="K114" s="1573">
        <f t="shared" si="42"/>
        <v>1</v>
      </c>
      <c r="L114" s="1573">
        <f t="shared" si="42"/>
        <v>10</v>
      </c>
      <c r="M114" s="1563">
        <f t="shared" si="42"/>
        <v>27</v>
      </c>
      <c r="N114" s="1563">
        <f t="shared" si="42"/>
        <v>20</v>
      </c>
      <c r="O114" s="1563">
        <f t="shared" si="42"/>
        <v>47</v>
      </c>
      <c r="P114" s="2590" t="s">
        <v>664</v>
      </c>
      <c r="Q114" s="2590"/>
      <c r="R114" s="2609"/>
    </row>
    <row r="115" spans="1:428" s="420" customFormat="1" ht="34.5" customHeight="1" thickTop="1" thickBot="1" x14ac:dyDescent="0.3">
      <c r="A115" s="2658" t="s">
        <v>2502</v>
      </c>
      <c r="B115" s="2658"/>
      <c r="C115" s="1483"/>
      <c r="D115" s="1483"/>
      <c r="E115" s="1483"/>
      <c r="F115" s="1483"/>
      <c r="G115" s="1483"/>
      <c r="H115" s="1483"/>
      <c r="I115" s="1483"/>
      <c r="J115" s="1483"/>
      <c r="K115" s="414"/>
      <c r="L115" s="2635"/>
      <c r="M115" s="2635"/>
      <c r="N115" s="2635"/>
      <c r="O115" s="345"/>
      <c r="P115" s="2653" t="s">
        <v>2503</v>
      </c>
      <c r="Q115" s="2653"/>
      <c r="R115" s="2653"/>
    </row>
    <row r="116" spans="1:428" s="420" customFormat="1" ht="25.5" customHeight="1" thickTop="1" x14ac:dyDescent="0.25">
      <c r="A116" s="2468" t="s">
        <v>47</v>
      </c>
      <c r="B116" s="2468" t="s">
        <v>1081</v>
      </c>
      <c r="C116" s="2468" t="s">
        <v>48</v>
      </c>
      <c r="D116" s="2468" t="s">
        <v>36</v>
      </c>
      <c r="E116" s="2468"/>
      <c r="F116" s="2468"/>
      <c r="G116" s="2468" t="s">
        <v>2</v>
      </c>
      <c r="H116" s="2468"/>
      <c r="I116" s="2468"/>
      <c r="J116" s="2468" t="s">
        <v>3</v>
      </c>
      <c r="K116" s="2468"/>
      <c r="L116" s="2468"/>
      <c r="M116" s="2680" t="s">
        <v>29</v>
      </c>
      <c r="N116" s="2680"/>
      <c r="O116" s="2680"/>
      <c r="P116" s="2523" t="s">
        <v>103</v>
      </c>
      <c r="Q116" s="2523" t="s">
        <v>132</v>
      </c>
      <c r="R116" s="2523" t="s">
        <v>172</v>
      </c>
    </row>
    <row r="117" spans="1:428" s="420" customFormat="1" ht="26.25" customHeight="1" x14ac:dyDescent="0.25">
      <c r="A117" s="2469"/>
      <c r="B117" s="2469"/>
      <c r="C117" s="2469"/>
      <c r="D117" s="2492" t="s">
        <v>98</v>
      </c>
      <c r="E117" s="2492"/>
      <c r="F117" s="2492"/>
      <c r="G117" s="2492" t="s">
        <v>99</v>
      </c>
      <c r="H117" s="2492"/>
      <c r="I117" s="2492"/>
      <c r="J117" s="2492" t="s">
        <v>100</v>
      </c>
      <c r="K117" s="2492"/>
      <c r="L117" s="2492"/>
      <c r="M117" s="2666" t="s">
        <v>126</v>
      </c>
      <c r="N117" s="2666"/>
      <c r="O117" s="2666"/>
      <c r="P117" s="2524"/>
      <c r="Q117" s="2524"/>
      <c r="R117" s="2524"/>
    </row>
    <row r="118" spans="1:428" s="420" customFormat="1" ht="21.75" customHeight="1" x14ac:dyDescent="0.25">
      <c r="A118" s="2469"/>
      <c r="B118" s="2469"/>
      <c r="C118" s="2469"/>
      <c r="D118" s="304" t="s">
        <v>187</v>
      </c>
      <c r="E118" s="304" t="s">
        <v>203</v>
      </c>
      <c r="F118" s="304" t="s">
        <v>204</v>
      </c>
      <c r="G118" s="304" t="s">
        <v>187</v>
      </c>
      <c r="H118" s="304" t="s">
        <v>203</v>
      </c>
      <c r="I118" s="304" t="s">
        <v>204</v>
      </c>
      <c r="J118" s="304" t="s">
        <v>187</v>
      </c>
      <c r="K118" s="304" t="s">
        <v>203</v>
      </c>
      <c r="L118" s="304" t="s">
        <v>204</v>
      </c>
      <c r="M118" s="304" t="s">
        <v>187</v>
      </c>
      <c r="N118" s="304" t="s">
        <v>203</v>
      </c>
      <c r="O118" s="304" t="s">
        <v>204</v>
      </c>
      <c r="P118" s="2524"/>
      <c r="Q118" s="2524"/>
      <c r="R118" s="2524"/>
    </row>
    <row r="119" spans="1:428" s="420" customFormat="1" ht="24.75" customHeight="1" thickBot="1" x14ac:dyDescent="0.3">
      <c r="A119" s="2470"/>
      <c r="B119" s="2470"/>
      <c r="C119" s="2470"/>
      <c r="D119" s="424" t="s">
        <v>188</v>
      </c>
      <c r="E119" s="424" t="s">
        <v>189</v>
      </c>
      <c r="F119" s="424" t="s">
        <v>190</v>
      </c>
      <c r="G119" s="424" t="s">
        <v>188</v>
      </c>
      <c r="H119" s="424" t="s">
        <v>189</v>
      </c>
      <c r="I119" s="424" t="s">
        <v>190</v>
      </c>
      <c r="J119" s="424" t="s">
        <v>188</v>
      </c>
      <c r="K119" s="424" t="s">
        <v>189</v>
      </c>
      <c r="L119" s="424" t="s">
        <v>190</v>
      </c>
      <c r="M119" s="424" t="s">
        <v>188</v>
      </c>
      <c r="N119" s="424" t="s">
        <v>189</v>
      </c>
      <c r="O119" s="424" t="s">
        <v>190</v>
      </c>
      <c r="P119" s="2525"/>
      <c r="Q119" s="2525"/>
      <c r="R119" s="2525"/>
    </row>
    <row r="120" spans="1:428" s="420" customFormat="1" ht="38.25" customHeight="1" x14ac:dyDescent="0.25">
      <c r="A120" s="2493" t="s">
        <v>38</v>
      </c>
      <c r="B120" s="1251" t="s">
        <v>771</v>
      </c>
      <c r="C120" s="712" t="s">
        <v>767</v>
      </c>
      <c r="D120" s="1512">
        <v>0</v>
      </c>
      <c r="E120" s="1512">
        <v>0</v>
      </c>
      <c r="F120" s="1512">
        <v>0</v>
      </c>
      <c r="G120" s="1512">
        <v>4</v>
      </c>
      <c r="H120" s="1512">
        <v>8</v>
      </c>
      <c r="I120" s="1512">
        <v>12</v>
      </c>
      <c r="J120" s="1512">
        <v>0</v>
      </c>
      <c r="K120" s="1512">
        <v>0</v>
      </c>
      <c r="L120" s="1512">
        <v>0</v>
      </c>
      <c r="M120" s="1627">
        <f>SUM(D120,G120,J120)</f>
        <v>4</v>
      </c>
      <c r="N120" s="1627">
        <f t="shared" ref="N120:O127" si="43">SUM(E120,H120,K120)</f>
        <v>8</v>
      </c>
      <c r="O120" s="1627">
        <f t="shared" si="43"/>
        <v>12</v>
      </c>
      <c r="P120" s="497" t="s">
        <v>772</v>
      </c>
      <c r="Q120" s="2044" t="s">
        <v>773</v>
      </c>
      <c r="R120" s="2497" t="s">
        <v>104</v>
      </c>
    </row>
    <row r="121" spans="1:428" ht="34.5" customHeight="1" x14ac:dyDescent="0.25">
      <c r="A121" s="2492"/>
      <c r="B121" s="712" t="s">
        <v>488</v>
      </c>
      <c r="C121" s="1266" t="s">
        <v>488</v>
      </c>
      <c r="D121" s="1534">
        <v>0</v>
      </c>
      <c r="E121" s="1534">
        <v>0</v>
      </c>
      <c r="F121" s="1534">
        <v>0</v>
      </c>
      <c r="G121" s="1534">
        <v>15</v>
      </c>
      <c r="H121" s="1534">
        <v>21</v>
      </c>
      <c r="I121" s="1534">
        <v>36</v>
      </c>
      <c r="J121" s="1534">
        <v>11</v>
      </c>
      <c r="K121" s="1534">
        <v>15</v>
      </c>
      <c r="L121" s="1534">
        <v>26</v>
      </c>
      <c r="M121" s="1658">
        <f>SUM(D121,G121,J121)</f>
        <v>26</v>
      </c>
      <c r="N121" s="1658">
        <f t="shared" si="43"/>
        <v>36</v>
      </c>
      <c r="O121" s="1658">
        <f t="shared" si="43"/>
        <v>62</v>
      </c>
      <c r="P121" s="1189" t="s">
        <v>485</v>
      </c>
      <c r="Q121" s="1189" t="s">
        <v>485</v>
      </c>
      <c r="R121" s="2579"/>
      <c r="AG121" s="422"/>
      <c r="AH121" s="422"/>
      <c r="AI121" s="422"/>
      <c r="AJ121" s="422"/>
      <c r="AK121" s="422"/>
      <c r="AL121" s="422"/>
      <c r="AM121" s="422"/>
      <c r="AN121" s="422"/>
      <c r="AO121" s="422"/>
      <c r="AP121" s="422"/>
      <c r="AQ121" s="422"/>
      <c r="AR121" s="422"/>
      <c r="AS121" s="422"/>
      <c r="AT121" s="422"/>
      <c r="AU121" s="422"/>
      <c r="AV121" s="422"/>
      <c r="AW121" s="422"/>
      <c r="AX121" s="422"/>
      <c r="AY121" s="422"/>
      <c r="AZ121" s="422"/>
      <c r="BA121" s="422"/>
      <c r="BB121" s="422"/>
      <c r="BC121" s="422"/>
      <c r="BD121" s="422"/>
      <c r="BE121" s="422"/>
      <c r="BF121" s="422"/>
      <c r="BG121" s="422"/>
      <c r="BH121" s="422"/>
      <c r="BI121" s="422"/>
      <c r="BJ121" s="422"/>
      <c r="BK121" s="422"/>
      <c r="BL121" s="422"/>
      <c r="BM121" s="422"/>
      <c r="BN121" s="422"/>
      <c r="BO121" s="422"/>
      <c r="BP121" s="422"/>
      <c r="BQ121" s="422"/>
      <c r="BR121" s="422"/>
      <c r="BS121" s="422"/>
      <c r="BT121" s="422"/>
      <c r="BU121" s="422"/>
      <c r="BV121" s="422"/>
      <c r="BW121" s="422"/>
      <c r="BX121" s="422"/>
      <c r="BY121" s="422"/>
      <c r="BZ121" s="422"/>
      <c r="CA121" s="422"/>
      <c r="CB121" s="422"/>
      <c r="CC121" s="422"/>
      <c r="CD121" s="422"/>
      <c r="CE121" s="422"/>
      <c r="CF121" s="422"/>
      <c r="CG121" s="422"/>
      <c r="CH121" s="422"/>
      <c r="CI121" s="422"/>
      <c r="CJ121" s="422"/>
      <c r="CK121" s="422"/>
      <c r="CL121" s="422"/>
      <c r="CM121" s="422"/>
      <c r="CN121" s="422"/>
      <c r="CO121" s="422"/>
      <c r="CP121" s="422"/>
      <c r="CQ121" s="422"/>
      <c r="CR121" s="422"/>
      <c r="CS121" s="422"/>
      <c r="CT121" s="422"/>
      <c r="CU121" s="422"/>
      <c r="CV121" s="422"/>
      <c r="CW121" s="422"/>
      <c r="CX121" s="422"/>
      <c r="CY121" s="422"/>
      <c r="CZ121" s="422"/>
      <c r="DA121" s="422"/>
      <c r="DB121" s="422"/>
      <c r="DC121" s="422"/>
      <c r="DD121" s="422"/>
      <c r="DE121" s="422"/>
      <c r="DF121" s="422"/>
      <c r="DG121" s="422"/>
      <c r="DH121" s="422"/>
      <c r="DI121" s="422"/>
      <c r="DJ121" s="422"/>
      <c r="DK121" s="422"/>
      <c r="DL121" s="422"/>
      <c r="DM121" s="422"/>
      <c r="DN121" s="422"/>
      <c r="DO121" s="422"/>
      <c r="DP121" s="422"/>
      <c r="DQ121" s="422"/>
      <c r="DR121" s="422"/>
      <c r="DS121" s="422"/>
      <c r="DT121" s="422"/>
      <c r="DU121" s="422"/>
      <c r="DV121" s="422"/>
      <c r="DW121" s="422"/>
      <c r="DX121" s="422"/>
      <c r="DY121" s="422"/>
      <c r="DZ121" s="422"/>
      <c r="EA121" s="422"/>
      <c r="EB121" s="422"/>
      <c r="EC121" s="422"/>
      <c r="ED121" s="422"/>
      <c r="EE121" s="422"/>
      <c r="EF121" s="422"/>
      <c r="EG121" s="422"/>
      <c r="EH121" s="422"/>
      <c r="EI121" s="422"/>
      <c r="EJ121" s="422"/>
      <c r="EK121" s="422"/>
      <c r="EL121" s="422"/>
      <c r="EM121" s="422"/>
      <c r="EN121" s="422"/>
      <c r="EO121" s="422"/>
      <c r="EP121" s="422"/>
      <c r="EQ121" s="422"/>
      <c r="ER121" s="422"/>
      <c r="ES121" s="422"/>
      <c r="ET121" s="422"/>
      <c r="EU121" s="422"/>
      <c r="EV121" s="422"/>
      <c r="EW121" s="422"/>
      <c r="EX121" s="422"/>
      <c r="EY121" s="422"/>
      <c r="EZ121" s="422"/>
      <c r="FA121" s="422"/>
      <c r="FB121" s="422"/>
      <c r="FC121" s="422"/>
      <c r="FD121" s="422"/>
      <c r="FE121" s="422"/>
      <c r="FF121" s="422"/>
      <c r="FG121" s="422"/>
      <c r="FH121" s="422"/>
      <c r="FI121" s="422"/>
      <c r="FJ121" s="422"/>
      <c r="FK121" s="422"/>
      <c r="FL121" s="422"/>
      <c r="FM121" s="422"/>
      <c r="FN121" s="422"/>
      <c r="FO121" s="422"/>
      <c r="FP121" s="422"/>
      <c r="FQ121" s="422"/>
      <c r="FR121" s="422"/>
      <c r="FS121" s="422"/>
      <c r="FT121" s="422"/>
      <c r="FU121" s="422"/>
      <c r="FV121" s="422"/>
      <c r="FW121" s="422"/>
      <c r="FX121" s="422"/>
      <c r="FY121" s="422"/>
      <c r="FZ121" s="422"/>
      <c r="GA121" s="422"/>
      <c r="GB121" s="422"/>
      <c r="GC121" s="422"/>
      <c r="GD121" s="422"/>
      <c r="GE121" s="422"/>
      <c r="GF121" s="422"/>
      <c r="GG121" s="422"/>
      <c r="GH121" s="422"/>
      <c r="GI121" s="422"/>
      <c r="GJ121" s="422"/>
      <c r="GK121" s="422"/>
      <c r="GL121" s="422"/>
      <c r="GM121" s="422"/>
      <c r="GN121" s="422"/>
      <c r="GO121" s="422"/>
      <c r="GP121" s="422"/>
      <c r="GQ121" s="422"/>
      <c r="GR121" s="422"/>
      <c r="GS121" s="422"/>
      <c r="GT121" s="422"/>
      <c r="GU121" s="422"/>
      <c r="GV121" s="422"/>
      <c r="GW121" s="422"/>
      <c r="GX121" s="422"/>
      <c r="GY121" s="422"/>
      <c r="GZ121" s="422"/>
      <c r="HA121" s="422"/>
      <c r="HB121" s="422"/>
      <c r="HC121" s="422"/>
      <c r="HD121" s="422"/>
      <c r="HE121" s="422"/>
      <c r="HF121" s="422"/>
      <c r="HG121" s="422"/>
      <c r="HH121" s="422"/>
      <c r="HI121" s="422"/>
      <c r="HJ121" s="422"/>
      <c r="HK121" s="422"/>
      <c r="HL121" s="422"/>
      <c r="HM121" s="422"/>
      <c r="HN121" s="422"/>
      <c r="HO121" s="422"/>
      <c r="HP121" s="422"/>
      <c r="HQ121" s="422"/>
      <c r="HR121" s="422"/>
      <c r="HS121" s="422"/>
      <c r="HT121" s="422"/>
      <c r="HU121" s="422"/>
      <c r="HV121" s="422"/>
      <c r="HW121" s="422"/>
      <c r="HX121" s="422"/>
      <c r="HY121" s="422"/>
      <c r="HZ121" s="422"/>
      <c r="IA121" s="422"/>
      <c r="IB121" s="422"/>
      <c r="IC121" s="422"/>
      <c r="ID121" s="422"/>
      <c r="IE121" s="422"/>
      <c r="IF121" s="422"/>
      <c r="IG121" s="422"/>
      <c r="IH121" s="422"/>
      <c r="II121" s="422"/>
      <c r="IJ121" s="422"/>
      <c r="IK121" s="422"/>
      <c r="IL121" s="422"/>
      <c r="IM121" s="422"/>
      <c r="IN121" s="422"/>
      <c r="IO121" s="422"/>
      <c r="IP121" s="422"/>
      <c r="IQ121" s="422"/>
      <c r="IR121" s="422"/>
      <c r="IS121" s="422"/>
      <c r="IT121" s="422"/>
      <c r="IU121" s="422"/>
      <c r="IV121" s="422"/>
      <c r="IW121" s="422"/>
      <c r="IX121" s="422"/>
      <c r="IY121" s="422"/>
      <c r="IZ121" s="422"/>
      <c r="JA121" s="422"/>
      <c r="JB121" s="422"/>
      <c r="JC121" s="422"/>
      <c r="JD121" s="422"/>
      <c r="JE121" s="422"/>
      <c r="JF121" s="422"/>
      <c r="JG121" s="422"/>
      <c r="JH121" s="422"/>
      <c r="JI121" s="422"/>
      <c r="JJ121" s="422"/>
      <c r="JK121" s="422"/>
      <c r="JL121" s="422"/>
      <c r="JM121" s="422"/>
      <c r="JN121" s="422"/>
      <c r="JO121" s="422"/>
      <c r="JP121" s="422"/>
      <c r="JQ121" s="422"/>
      <c r="JR121" s="422"/>
      <c r="JS121" s="422"/>
      <c r="JT121" s="422"/>
      <c r="JU121" s="422"/>
      <c r="JV121" s="422"/>
      <c r="JW121" s="422"/>
      <c r="JX121" s="422"/>
      <c r="JY121" s="422"/>
      <c r="JZ121" s="422"/>
      <c r="KA121" s="422"/>
      <c r="KB121" s="422"/>
      <c r="KC121" s="422"/>
      <c r="KD121" s="422"/>
      <c r="KE121" s="422"/>
      <c r="KF121" s="422"/>
      <c r="KG121" s="422"/>
      <c r="KH121" s="422"/>
      <c r="KI121" s="422"/>
      <c r="KJ121" s="422"/>
      <c r="KK121" s="422"/>
      <c r="KL121" s="422"/>
      <c r="KM121" s="422"/>
      <c r="KN121" s="422"/>
      <c r="KO121" s="422"/>
      <c r="KP121" s="422"/>
      <c r="KQ121" s="422"/>
      <c r="KR121" s="422"/>
      <c r="KS121" s="422"/>
      <c r="KT121" s="422"/>
      <c r="KU121" s="422"/>
      <c r="KV121" s="422"/>
      <c r="KW121" s="422"/>
      <c r="KX121" s="422"/>
      <c r="KY121" s="422"/>
      <c r="KZ121" s="422"/>
      <c r="LA121" s="422"/>
      <c r="LB121" s="422"/>
      <c r="LC121" s="422"/>
      <c r="LD121" s="422"/>
      <c r="LE121" s="422"/>
      <c r="LF121" s="422"/>
      <c r="LG121" s="422"/>
      <c r="LH121" s="422"/>
      <c r="LI121" s="422"/>
      <c r="LJ121" s="422"/>
      <c r="LK121" s="422"/>
      <c r="LL121" s="422"/>
      <c r="LM121" s="422"/>
      <c r="LN121" s="422"/>
      <c r="LO121" s="422"/>
      <c r="LP121" s="422"/>
      <c r="LQ121" s="422"/>
      <c r="LR121" s="422"/>
      <c r="LS121" s="422"/>
      <c r="LT121" s="422"/>
      <c r="LU121" s="422"/>
      <c r="LV121" s="422"/>
      <c r="LW121" s="422"/>
      <c r="LX121" s="422"/>
      <c r="LY121" s="422"/>
      <c r="LZ121" s="422"/>
      <c r="MA121" s="422"/>
      <c r="MB121" s="422"/>
      <c r="MC121" s="422"/>
      <c r="MD121" s="422"/>
      <c r="ME121" s="422"/>
      <c r="MF121" s="422"/>
      <c r="MG121" s="422"/>
      <c r="MH121" s="422"/>
      <c r="MI121" s="422"/>
      <c r="MJ121" s="422"/>
      <c r="MK121" s="422"/>
      <c r="ML121" s="422"/>
      <c r="MM121" s="422"/>
      <c r="MN121" s="422"/>
      <c r="MO121" s="422"/>
      <c r="MP121" s="422"/>
      <c r="MQ121" s="422"/>
      <c r="MR121" s="422"/>
      <c r="MS121" s="422"/>
      <c r="MT121" s="422"/>
      <c r="MU121" s="422"/>
      <c r="MV121" s="422"/>
      <c r="MW121" s="422"/>
      <c r="MX121" s="422"/>
      <c r="MY121" s="422"/>
      <c r="MZ121" s="422"/>
      <c r="NA121" s="422"/>
      <c r="NB121" s="422"/>
      <c r="NC121" s="422"/>
      <c r="ND121" s="422"/>
      <c r="NE121" s="422"/>
      <c r="NF121" s="422"/>
      <c r="NG121" s="422"/>
      <c r="NH121" s="422"/>
      <c r="NI121" s="422"/>
      <c r="NJ121" s="422"/>
      <c r="NK121" s="422"/>
      <c r="NL121" s="422"/>
      <c r="NM121" s="422"/>
      <c r="NN121" s="422"/>
      <c r="NO121" s="422"/>
      <c r="NP121" s="422"/>
      <c r="NQ121" s="422"/>
      <c r="NR121" s="422"/>
      <c r="NS121" s="422"/>
      <c r="NT121" s="422"/>
      <c r="NU121" s="422"/>
      <c r="NV121" s="422"/>
      <c r="NW121" s="422"/>
      <c r="NX121" s="422"/>
      <c r="NY121" s="422"/>
      <c r="NZ121" s="422"/>
      <c r="OA121" s="422"/>
      <c r="OB121" s="422"/>
      <c r="OC121" s="422"/>
      <c r="OD121" s="422"/>
      <c r="OE121" s="422"/>
      <c r="OF121" s="422"/>
      <c r="OG121" s="422"/>
      <c r="OH121" s="422"/>
      <c r="OI121" s="422"/>
      <c r="OJ121" s="422"/>
      <c r="OK121" s="422"/>
      <c r="OL121" s="422"/>
      <c r="OM121" s="422"/>
      <c r="ON121" s="422"/>
      <c r="OO121" s="422"/>
      <c r="OP121" s="422"/>
      <c r="OQ121" s="422"/>
      <c r="OR121" s="422"/>
      <c r="OS121" s="422"/>
      <c r="OT121" s="422"/>
      <c r="OU121" s="422"/>
      <c r="OV121" s="422"/>
      <c r="OW121" s="422"/>
      <c r="OX121" s="422"/>
      <c r="OY121" s="422"/>
      <c r="OZ121" s="422"/>
      <c r="PA121" s="422"/>
      <c r="PB121" s="422"/>
      <c r="PC121" s="422"/>
      <c r="PD121" s="422"/>
      <c r="PE121" s="422"/>
      <c r="PF121" s="422"/>
      <c r="PG121" s="422"/>
      <c r="PH121" s="422"/>
      <c r="PI121" s="422"/>
      <c r="PJ121" s="422"/>
      <c r="PK121" s="422"/>
      <c r="PL121" s="422"/>
    </row>
    <row r="122" spans="1:428" ht="27.75" customHeight="1" x14ac:dyDescent="0.25">
      <c r="A122" s="2492"/>
      <c r="B122" s="712" t="s">
        <v>1092</v>
      </c>
      <c r="C122" s="712" t="s">
        <v>1092</v>
      </c>
      <c r="D122" s="1512">
        <v>0</v>
      </c>
      <c r="E122" s="1512">
        <v>0</v>
      </c>
      <c r="F122" s="1512">
        <v>0</v>
      </c>
      <c r="G122" s="1512">
        <v>6</v>
      </c>
      <c r="H122" s="1512">
        <v>5</v>
      </c>
      <c r="I122" s="1512">
        <v>11</v>
      </c>
      <c r="J122" s="1512">
        <v>0</v>
      </c>
      <c r="K122" s="1512">
        <v>0</v>
      </c>
      <c r="L122" s="1512">
        <v>0</v>
      </c>
      <c r="M122" s="1627">
        <f t="shared" ref="M122:M127" si="44">SUM(D122,G122,J122)</f>
        <v>6</v>
      </c>
      <c r="N122" s="1627">
        <f t="shared" si="43"/>
        <v>5</v>
      </c>
      <c r="O122" s="1627">
        <f t="shared" si="43"/>
        <v>11</v>
      </c>
      <c r="P122" s="494" t="s">
        <v>777</v>
      </c>
      <c r="Q122" s="494" t="s">
        <v>777</v>
      </c>
      <c r="R122" s="2579"/>
      <c r="AG122" s="422"/>
      <c r="AH122" s="422"/>
      <c r="AI122" s="422"/>
      <c r="AJ122" s="422"/>
      <c r="AK122" s="422"/>
      <c r="AL122" s="422"/>
      <c r="AM122" s="422"/>
      <c r="AN122" s="422"/>
      <c r="AO122" s="422"/>
      <c r="AP122" s="422"/>
      <c r="AQ122" s="422"/>
      <c r="AR122" s="422"/>
      <c r="AS122" s="422"/>
      <c r="AT122" s="422"/>
      <c r="AU122" s="422"/>
      <c r="AV122" s="422"/>
      <c r="AW122" s="422"/>
      <c r="AX122" s="422"/>
      <c r="AY122" s="422"/>
      <c r="AZ122" s="422"/>
      <c r="BA122" s="422"/>
      <c r="BB122" s="422"/>
      <c r="BC122" s="422"/>
      <c r="BD122" s="422"/>
      <c r="BE122" s="422"/>
      <c r="BF122" s="422"/>
      <c r="BG122" s="422"/>
      <c r="BH122" s="422"/>
      <c r="BI122" s="422"/>
      <c r="BJ122" s="422"/>
      <c r="BK122" s="422"/>
      <c r="BL122" s="422"/>
      <c r="BM122" s="422"/>
      <c r="BN122" s="422"/>
      <c r="BO122" s="422"/>
      <c r="BP122" s="422"/>
      <c r="BQ122" s="422"/>
      <c r="BR122" s="422"/>
      <c r="BS122" s="422"/>
      <c r="BT122" s="422"/>
      <c r="BU122" s="422"/>
      <c r="BV122" s="422"/>
      <c r="BW122" s="422"/>
      <c r="BX122" s="422"/>
      <c r="BY122" s="422"/>
      <c r="BZ122" s="422"/>
      <c r="CA122" s="422"/>
      <c r="CB122" s="422"/>
      <c r="CC122" s="422"/>
      <c r="CD122" s="422"/>
      <c r="CE122" s="422"/>
      <c r="CF122" s="422"/>
      <c r="CG122" s="422"/>
      <c r="CH122" s="422"/>
      <c r="CI122" s="422"/>
      <c r="CJ122" s="422"/>
      <c r="CK122" s="422"/>
      <c r="CL122" s="422"/>
      <c r="CM122" s="422"/>
      <c r="CN122" s="422"/>
      <c r="CO122" s="422"/>
      <c r="CP122" s="422"/>
      <c r="CQ122" s="422"/>
      <c r="CR122" s="422"/>
      <c r="CS122" s="422"/>
      <c r="CT122" s="422"/>
      <c r="CU122" s="422"/>
      <c r="CV122" s="422"/>
      <c r="CW122" s="422"/>
      <c r="CX122" s="422"/>
      <c r="CY122" s="422"/>
      <c r="CZ122" s="422"/>
      <c r="DA122" s="422"/>
      <c r="DB122" s="422"/>
      <c r="DC122" s="422"/>
      <c r="DD122" s="422"/>
      <c r="DE122" s="422"/>
      <c r="DF122" s="422"/>
      <c r="DG122" s="422"/>
      <c r="DH122" s="422"/>
      <c r="DI122" s="422"/>
      <c r="DJ122" s="422"/>
      <c r="DK122" s="422"/>
      <c r="DL122" s="422"/>
      <c r="DM122" s="422"/>
      <c r="DN122" s="422"/>
      <c r="DO122" s="422"/>
      <c r="DP122" s="422"/>
      <c r="DQ122" s="422"/>
      <c r="DR122" s="422"/>
      <c r="DS122" s="422"/>
      <c r="DT122" s="422"/>
      <c r="DU122" s="422"/>
      <c r="DV122" s="422"/>
      <c r="DW122" s="422"/>
      <c r="DX122" s="422"/>
      <c r="DY122" s="422"/>
      <c r="DZ122" s="422"/>
      <c r="EA122" s="422"/>
      <c r="EB122" s="422"/>
      <c r="EC122" s="422"/>
      <c r="ED122" s="422"/>
      <c r="EE122" s="422"/>
      <c r="EF122" s="422"/>
      <c r="EG122" s="422"/>
      <c r="EH122" s="422"/>
      <c r="EI122" s="422"/>
      <c r="EJ122" s="422"/>
      <c r="EK122" s="422"/>
      <c r="EL122" s="422"/>
      <c r="EM122" s="422"/>
      <c r="EN122" s="422"/>
      <c r="EO122" s="422"/>
      <c r="EP122" s="422"/>
      <c r="EQ122" s="422"/>
      <c r="ER122" s="422"/>
      <c r="ES122" s="422"/>
      <c r="ET122" s="422"/>
      <c r="EU122" s="422"/>
      <c r="EV122" s="422"/>
      <c r="EW122" s="422"/>
      <c r="EX122" s="422"/>
      <c r="EY122" s="422"/>
      <c r="EZ122" s="422"/>
      <c r="FA122" s="422"/>
      <c r="FB122" s="422"/>
      <c r="FC122" s="422"/>
      <c r="FD122" s="422"/>
      <c r="FE122" s="422"/>
      <c r="FF122" s="422"/>
      <c r="FG122" s="422"/>
      <c r="FH122" s="422"/>
      <c r="FI122" s="422"/>
      <c r="FJ122" s="422"/>
      <c r="FK122" s="422"/>
      <c r="FL122" s="422"/>
      <c r="FM122" s="422"/>
      <c r="FN122" s="422"/>
      <c r="FO122" s="422"/>
      <c r="FP122" s="422"/>
      <c r="FQ122" s="422"/>
      <c r="FR122" s="422"/>
      <c r="FS122" s="422"/>
      <c r="FT122" s="422"/>
      <c r="FU122" s="422"/>
      <c r="FV122" s="422"/>
      <c r="FW122" s="422"/>
      <c r="FX122" s="422"/>
      <c r="FY122" s="422"/>
      <c r="FZ122" s="422"/>
      <c r="GA122" s="422"/>
      <c r="GB122" s="422"/>
      <c r="GC122" s="422"/>
      <c r="GD122" s="422"/>
      <c r="GE122" s="422"/>
      <c r="GF122" s="422"/>
      <c r="GG122" s="422"/>
      <c r="GH122" s="422"/>
      <c r="GI122" s="422"/>
      <c r="GJ122" s="422"/>
      <c r="GK122" s="422"/>
      <c r="GL122" s="422"/>
      <c r="GM122" s="422"/>
      <c r="GN122" s="422"/>
      <c r="GO122" s="422"/>
      <c r="GP122" s="422"/>
      <c r="GQ122" s="422"/>
      <c r="GR122" s="422"/>
      <c r="GS122" s="422"/>
      <c r="GT122" s="422"/>
      <c r="GU122" s="422"/>
      <c r="GV122" s="422"/>
      <c r="GW122" s="422"/>
      <c r="GX122" s="422"/>
      <c r="GY122" s="422"/>
      <c r="GZ122" s="422"/>
      <c r="HA122" s="422"/>
      <c r="HB122" s="422"/>
      <c r="HC122" s="422"/>
      <c r="HD122" s="422"/>
      <c r="HE122" s="422"/>
      <c r="HF122" s="422"/>
      <c r="HG122" s="422"/>
      <c r="HH122" s="422"/>
      <c r="HI122" s="422"/>
      <c r="HJ122" s="422"/>
      <c r="HK122" s="422"/>
      <c r="HL122" s="422"/>
      <c r="HM122" s="422"/>
      <c r="HN122" s="422"/>
      <c r="HO122" s="422"/>
      <c r="HP122" s="422"/>
      <c r="HQ122" s="422"/>
      <c r="HR122" s="422"/>
      <c r="HS122" s="422"/>
      <c r="HT122" s="422"/>
      <c r="HU122" s="422"/>
      <c r="HV122" s="422"/>
      <c r="HW122" s="422"/>
      <c r="HX122" s="422"/>
      <c r="HY122" s="422"/>
      <c r="HZ122" s="422"/>
      <c r="IA122" s="422"/>
      <c r="IB122" s="422"/>
      <c r="IC122" s="422"/>
      <c r="ID122" s="422"/>
      <c r="IE122" s="422"/>
      <c r="IF122" s="422"/>
      <c r="IG122" s="422"/>
      <c r="IH122" s="422"/>
      <c r="II122" s="422"/>
      <c r="IJ122" s="422"/>
      <c r="IK122" s="422"/>
      <c r="IL122" s="422"/>
      <c r="IM122" s="422"/>
      <c r="IN122" s="422"/>
      <c r="IO122" s="422"/>
      <c r="IP122" s="422"/>
      <c r="IQ122" s="422"/>
      <c r="IR122" s="422"/>
      <c r="IS122" s="422"/>
      <c r="IT122" s="422"/>
      <c r="IU122" s="422"/>
      <c r="IV122" s="422"/>
      <c r="IW122" s="422"/>
      <c r="IX122" s="422"/>
      <c r="IY122" s="422"/>
      <c r="IZ122" s="422"/>
      <c r="JA122" s="422"/>
      <c r="JB122" s="422"/>
      <c r="JC122" s="422"/>
      <c r="JD122" s="422"/>
      <c r="JE122" s="422"/>
      <c r="JF122" s="422"/>
      <c r="JG122" s="422"/>
      <c r="JH122" s="422"/>
      <c r="JI122" s="422"/>
      <c r="JJ122" s="422"/>
      <c r="JK122" s="422"/>
      <c r="JL122" s="422"/>
      <c r="JM122" s="422"/>
      <c r="JN122" s="422"/>
      <c r="JO122" s="422"/>
      <c r="JP122" s="422"/>
      <c r="JQ122" s="422"/>
      <c r="JR122" s="422"/>
      <c r="JS122" s="422"/>
      <c r="JT122" s="422"/>
      <c r="JU122" s="422"/>
      <c r="JV122" s="422"/>
      <c r="JW122" s="422"/>
      <c r="JX122" s="422"/>
      <c r="JY122" s="422"/>
      <c r="JZ122" s="422"/>
      <c r="KA122" s="422"/>
      <c r="KB122" s="422"/>
      <c r="KC122" s="422"/>
      <c r="KD122" s="422"/>
      <c r="KE122" s="422"/>
      <c r="KF122" s="422"/>
      <c r="KG122" s="422"/>
      <c r="KH122" s="422"/>
      <c r="KI122" s="422"/>
      <c r="KJ122" s="422"/>
      <c r="KK122" s="422"/>
      <c r="KL122" s="422"/>
      <c r="KM122" s="422"/>
      <c r="KN122" s="422"/>
      <c r="KO122" s="422"/>
      <c r="KP122" s="422"/>
      <c r="KQ122" s="422"/>
      <c r="KR122" s="422"/>
      <c r="KS122" s="422"/>
      <c r="KT122" s="422"/>
      <c r="KU122" s="422"/>
      <c r="KV122" s="422"/>
      <c r="KW122" s="422"/>
      <c r="KX122" s="422"/>
      <c r="KY122" s="422"/>
      <c r="KZ122" s="422"/>
      <c r="LA122" s="422"/>
      <c r="LB122" s="422"/>
      <c r="LC122" s="422"/>
      <c r="LD122" s="422"/>
      <c r="LE122" s="422"/>
      <c r="LF122" s="422"/>
      <c r="LG122" s="422"/>
      <c r="LH122" s="422"/>
      <c r="LI122" s="422"/>
      <c r="LJ122" s="422"/>
      <c r="LK122" s="422"/>
      <c r="LL122" s="422"/>
      <c r="LM122" s="422"/>
      <c r="LN122" s="422"/>
      <c r="LO122" s="422"/>
      <c r="LP122" s="422"/>
      <c r="LQ122" s="422"/>
      <c r="LR122" s="422"/>
      <c r="LS122" s="422"/>
      <c r="LT122" s="422"/>
      <c r="LU122" s="422"/>
      <c r="LV122" s="422"/>
      <c r="LW122" s="422"/>
      <c r="LX122" s="422"/>
      <c r="LY122" s="422"/>
      <c r="LZ122" s="422"/>
      <c r="MA122" s="422"/>
      <c r="MB122" s="422"/>
      <c r="MC122" s="422"/>
      <c r="MD122" s="422"/>
      <c r="ME122" s="422"/>
      <c r="MF122" s="422"/>
      <c r="MG122" s="422"/>
      <c r="MH122" s="422"/>
      <c r="MI122" s="422"/>
      <c r="MJ122" s="422"/>
      <c r="MK122" s="422"/>
      <c r="ML122" s="422"/>
      <c r="MM122" s="422"/>
      <c r="MN122" s="422"/>
      <c r="MO122" s="422"/>
      <c r="MP122" s="422"/>
      <c r="MQ122" s="422"/>
      <c r="MR122" s="422"/>
      <c r="MS122" s="422"/>
      <c r="MT122" s="422"/>
      <c r="MU122" s="422"/>
      <c r="MV122" s="422"/>
      <c r="MW122" s="422"/>
      <c r="MX122" s="422"/>
      <c r="MY122" s="422"/>
      <c r="MZ122" s="422"/>
      <c r="NA122" s="422"/>
      <c r="NB122" s="422"/>
      <c r="NC122" s="422"/>
      <c r="ND122" s="422"/>
      <c r="NE122" s="422"/>
      <c r="NF122" s="422"/>
      <c r="NG122" s="422"/>
      <c r="NH122" s="422"/>
      <c r="NI122" s="422"/>
      <c r="NJ122" s="422"/>
      <c r="NK122" s="422"/>
      <c r="NL122" s="422"/>
      <c r="NM122" s="422"/>
      <c r="NN122" s="422"/>
      <c r="NO122" s="422"/>
      <c r="NP122" s="422"/>
      <c r="NQ122" s="422"/>
      <c r="NR122" s="422"/>
      <c r="NS122" s="422"/>
      <c r="NT122" s="422"/>
      <c r="NU122" s="422"/>
      <c r="NV122" s="422"/>
      <c r="NW122" s="422"/>
      <c r="NX122" s="422"/>
      <c r="NY122" s="422"/>
      <c r="NZ122" s="422"/>
      <c r="OA122" s="422"/>
      <c r="OB122" s="422"/>
      <c r="OC122" s="422"/>
      <c r="OD122" s="422"/>
      <c r="OE122" s="422"/>
      <c r="OF122" s="422"/>
      <c r="OG122" s="422"/>
      <c r="OH122" s="422"/>
      <c r="OI122" s="422"/>
      <c r="OJ122" s="422"/>
      <c r="OK122" s="422"/>
      <c r="OL122" s="422"/>
      <c r="OM122" s="422"/>
      <c r="ON122" s="422"/>
      <c r="OO122" s="422"/>
      <c r="OP122" s="422"/>
      <c r="OQ122" s="422"/>
      <c r="OR122" s="422"/>
      <c r="OS122" s="422"/>
      <c r="OT122" s="422"/>
      <c r="OU122" s="422"/>
      <c r="OV122" s="422"/>
      <c r="OW122" s="422"/>
      <c r="OX122" s="422"/>
      <c r="OY122" s="422"/>
      <c r="OZ122" s="422"/>
      <c r="PA122" s="422"/>
      <c r="PB122" s="422"/>
      <c r="PC122" s="422"/>
      <c r="PD122" s="422"/>
      <c r="PE122" s="422"/>
      <c r="PF122" s="422"/>
      <c r="PG122" s="422"/>
      <c r="PH122" s="422"/>
      <c r="PI122" s="422"/>
      <c r="PJ122" s="422"/>
      <c r="PK122" s="422"/>
      <c r="PL122" s="422"/>
    </row>
    <row r="123" spans="1:428" ht="25.5" customHeight="1" x14ac:dyDescent="0.25">
      <c r="A123" s="2492"/>
      <c r="B123" s="712" t="s">
        <v>778</v>
      </c>
      <c r="C123" s="712" t="s">
        <v>778</v>
      </c>
      <c r="D123" s="1512">
        <v>4</v>
      </c>
      <c r="E123" s="1512">
        <v>4</v>
      </c>
      <c r="F123" s="1512">
        <v>8</v>
      </c>
      <c r="G123" s="1512">
        <v>21</v>
      </c>
      <c r="H123" s="1512">
        <v>12</v>
      </c>
      <c r="I123" s="1512">
        <v>33</v>
      </c>
      <c r="J123" s="1512">
        <v>9</v>
      </c>
      <c r="K123" s="1512">
        <v>4</v>
      </c>
      <c r="L123" s="1512">
        <v>13</v>
      </c>
      <c r="M123" s="1627">
        <f t="shared" si="44"/>
        <v>34</v>
      </c>
      <c r="N123" s="1627">
        <f t="shared" si="43"/>
        <v>20</v>
      </c>
      <c r="O123" s="1627">
        <f t="shared" si="43"/>
        <v>54</v>
      </c>
      <c r="P123" s="494" t="s">
        <v>779</v>
      </c>
      <c r="Q123" s="494" t="s">
        <v>779</v>
      </c>
      <c r="R123" s="2579"/>
      <c r="AG123" s="422"/>
      <c r="AH123" s="422"/>
      <c r="AI123" s="422"/>
      <c r="AJ123" s="422"/>
      <c r="AK123" s="422"/>
      <c r="AL123" s="422"/>
      <c r="AM123" s="422"/>
      <c r="AN123" s="422"/>
      <c r="AO123" s="422"/>
      <c r="AP123" s="422"/>
      <c r="AQ123" s="422"/>
      <c r="AR123" s="422"/>
      <c r="AS123" s="422"/>
      <c r="AT123" s="422"/>
      <c r="AU123" s="422"/>
      <c r="AV123" s="422"/>
      <c r="AW123" s="422"/>
      <c r="AX123" s="422"/>
      <c r="AY123" s="422"/>
      <c r="AZ123" s="422"/>
      <c r="BA123" s="422"/>
      <c r="BB123" s="422"/>
      <c r="BC123" s="422"/>
      <c r="BD123" s="422"/>
      <c r="BE123" s="422"/>
      <c r="BF123" s="422"/>
      <c r="BG123" s="422"/>
      <c r="BH123" s="422"/>
      <c r="BI123" s="422"/>
      <c r="BJ123" s="422"/>
      <c r="BK123" s="422"/>
      <c r="BL123" s="422"/>
      <c r="BM123" s="422"/>
      <c r="BN123" s="422"/>
      <c r="BO123" s="422"/>
      <c r="BP123" s="422"/>
      <c r="BQ123" s="422"/>
      <c r="BR123" s="422"/>
      <c r="BS123" s="422"/>
      <c r="BT123" s="422"/>
      <c r="BU123" s="422"/>
      <c r="BV123" s="422"/>
      <c r="BW123" s="422"/>
      <c r="BX123" s="422"/>
      <c r="BY123" s="422"/>
      <c r="BZ123" s="422"/>
      <c r="CA123" s="422"/>
      <c r="CB123" s="422"/>
      <c r="CC123" s="422"/>
      <c r="CD123" s="422"/>
      <c r="CE123" s="422"/>
      <c r="CF123" s="422"/>
      <c r="CG123" s="422"/>
      <c r="CH123" s="422"/>
      <c r="CI123" s="422"/>
      <c r="CJ123" s="422"/>
      <c r="CK123" s="422"/>
      <c r="CL123" s="422"/>
      <c r="CM123" s="422"/>
      <c r="CN123" s="422"/>
      <c r="CO123" s="422"/>
      <c r="CP123" s="422"/>
      <c r="CQ123" s="422"/>
      <c r="CR123" s="422"/>
      <c r="CS123" s="422"/>
      <c r="CT123" s="422"/>
      <c r="CU123" s="422"/>
      <c r="CV123" s="422"/>
      <c r="CW123" s="422"/>
      <c r="CX123" s="422"/>
      <c r="CY123" s="422"/>
      <c r="CZ123" s="422"/>
      <c r="DA123" s="422"/>
      <c r="DB123" s="422"/>
      <c r="DC123" s="422"/>
      <c r="DD123" s="422"/>
      <c r="DE123" s="422"/>
      <c r="DF123" s="422"/>
      <c r="DG123" s="422"/>
      <c r="DH123" s="422"/>
      <c r="DI123" s="422"/>
      <c r="DJ123" s="422"/>
      <c r="DK123" s="422"/>
      <c r="DL123" s="422"/>
      <c r="DM123" s="422"/>
      <c r="DN123" s="422"/>
      <c r="DO123" s="422"/>
      <c r="DP123" s="422"/>
      <c r="DQ123" s="422"/>
      <c r="DR123" s="422"/>
      <c r="DS123" s="422"/>
      <c r="DT123" s="422"/>
      <c r="DU123" s="422"/>
      <c r="DV123" s="422"/>
      <c r="DW123" s="422"/>
      <c r="DX123" s="422"/>
      <c r="DY123" s="422"/>
      <c r="DZ123" s="422"/>
      <c r="EA123" s="422"/>
      <c r="EB123" s="422"/>
      <c r="EC123" s="422"/>
      <c r="ED123" s="422"/>
      <c r="EE123" s="422"/>
      <c r="EF123" s="422"/>
      <c r="EG123" s="422"/>
      <c r="EH123" s="422"/>
      <c r="EI123" s="422"/>
      <c r="EJ123" s="422"/>
      <c r="EK123" s="422"/>
      <c r="EL123" s="422"/>
      <c r="EM123" s="422"/>
      <c r="EN123" s="422"/>
      <c r="EO123" s="422"/>
      <c r="EP123" s="422"/>
      <c r="EQ123" s="422"/>
      <c r="ER123" s="422"/>
      <c r="ES123" s="422"/>
      <c r="ET123" s="422"/>
      <c r="EU123" s="422"/>
      <c r="EV123" s="422"/>
      <c r="EW123" s="422"/>
      <c r="EX123" s="422"/>
      <c r="EY123" s="422"/>
      <c r="EZ123" s="422"/>
      <c r="FA123" s="422"/>
      <c r="FB123" s="422"/>
      <c r="FC123" s="422"/>
      <c r="FD123" s="422"/>
      <c r="FE123" s="422"/>
      <c r="FF123" s="422"/>
      <c r="FG123" s="422"/>
      <c r="FH123" s="422"/>
      <c r="FI123" s="422"/>
      <c r="FJ123" s="422"/>
      <c r="FK123" s="422"/>
      <c r="FL123" s="422"/>
      <c r="FM123" s="422"/>
      <c r="FN123" s="422"/>
      <c r="FO123" s="422"/>
      <c r="FP123" s="422"/>
      <c r="FQ123" s="422"/>
      <c r="FR123" s="422"/>
      <c r="FS123" s="422"/>
      <c r="FT123" s="422"/>
      <c r="FU123" s="422"/>
      <c r="FV123" s="422"/>
      <c r="FW123" s="422"/>
      <c r="FX123" s="422"/>
      <c r="FY123" s="422"/>
      <c r="FZ123" s="422"/>
      <c r="GA123" s="422"/>
      <c r="GB123" s="422"/>
      <c r="GC123" s="422"/>
      <c r="GD123" s="422"/>
      <c r="GE123" s="422"/>
      <c r="GF123" s="422"/>
      <c r="GG123" s="422"/>
      <c r="GH123" s="422"/>
      <c r="GI123" s="422"/>
      <c r="GJ123" s="422"/>
      <c r="GK123" s="422"/>
      <c r="GL123" s="422"/>
      <c r="GM123" s="422"/>
      <c r="GN123" s="422"/>
      <c r="GO123" s="422"/>
      <c r="GP123" s="422"/>
      <c r="GQ123" s="422"/>
      <c r="GR123" s="422"/>
      <c r="GS123" s="422"/>
      <c r="GT123" s="422"/>
      <c r="GU123" s="422"/>
      <c r="GV123" s="422"/>
      <c r="GW123" s="422"/>
      <c r="GX123" s="422"/>
      <c r="GY123" s="422"/>
      <c r="GZ123" s="422"/>
      <c r="HA123" s="422"/>
      <c r="HB123" s="422"/>
      <c r="HC123" s="422"/>
      <c r="HD123" s="422"/>
      <c r="HE123" s="422"/>
      <c r="HF123" s="422"/>
      <c r="HG123" s="422"/>
      <c r="HH123" s="422"/>
      <c r="HI123" s="422"/>
      <c r="HJ123" s="422"/>
      <c r="HK123" s="422"/>
      <c r="HL123" s="422"/>
      <c r="HM123" s="422"/>
      <c r="HN123" s="422"/>
      <c r="HO123" s="422"/>
      <c r="HP123" s="422"/>
      <c r="HQ123" s="422"/>
      <c r="HR123" s="422"/>
      <c r="HS123" s="422"/>
      <c r="HT123" s="422"/>
      <c r="HU123" s="422"/>
      <c r="HV123" s="422"/>
      <c r="HW123" s="422"/>
      <c r="HX123" s="422"/>
      <c r="HY123" s="422"/>
      <c r="HZ123" s="422"/>
      <c r="IA123" s="422"/>
      <c r="IB123" s="422"/>
      <c r="IC123" s="422"/>
      <c r="ID123" s="422"/>
      <c r="IE123" s="422"/>
      <c r="IF123" s="422"/>
      <c r="IG123" s="422"/>
      <c r="IH123" s="422"/>
      <c r="II123" s="422"/>
      <c r="IJ123" s="422"/>
      <c r="IK123" s="422"/>
      <c r="IL123" s="422"/>
      <c r="IM123" s="422"/>
      <c r="IN123" s="422"/>
      <c r="IO123" s="422"/>
      <c r="IP123" s="422"/>
      <c r="IQ123" s="422"/>
      <c r="IR123" s="422"/>
      <c r="IS123" s="422"/>
      <c r="IT123" s="422"/>
      <c r="IU123" s="422"/>
      <c r="IV123" s="422"/>
      <c r="IW123" s="422"/>
      <c r="IX123" s="422"/>
      <c r="IY123" s="422"/>
      <c r="IZ123" s="422"/>
      <c r="JA123" s="422"/>
      <c r="JB123" s="422"/>
      <c r="JC123" s="422"/>
      <c r="JD123" s="422"/>
      <c r="JE123" s="422"/>
      <c r="JF123" s="422"/>
      <c r="JG123" s="422"/>
      <c r="JH123" s="422"/>
      <c r="JI123" s="422"/>
      <c r="JJ123" s="422"/>
      <c r="JK123" s="422"/>
      <c r="JL123" s="422"/>
      <c r="JM123" s="422"/>
      <c r="JN123" s="422"/>
      <c r="JO123" s="422"/>
      <c r="JP123" s="422"/>
      <c r="JQ123" s="422"/>
      <c r="JR123" s="422"/>
      <c r="JS123" s="422"/>
      <c r="JT123" s="422"/>
      <c r="JU123" s="422"/>
      <c r="JV123" s="422"/>
      <c r="JW123" s="422"/>
      <c r="JX123" s="422"/>
      <c r="JY123" s="422"/>
      <c r="JZ123" s="422"/>
      <c r="KA123" s="422"/>
      <c r="KB123" s="422"/>
      <c r="KC123" s="422"/>
      <c r="KD123" s="422"/>
      <c r="KE123" s="422"/>
      <c r="KF123" s="422"/>
      <c r="KG123" s="422"/>
      <c r="KH123" s="422"/>
      <c r="KI123" s="422"/>
      <c r="KJ123" s="422"/>
      <c r="KK123" s="422"/>
      <c r="KL123" s="422"/>
      <c r="KM123" s="422"/>
      <c r="KN123" s="422"/>
      <c r="KO123" s="422"/>
      <c r="KP123" s="422"/>
      <c r="KQ123" s="422"/>
      <c r="KR123" s="422"/>
      <c r="KS123" s="422"/>
      <c r="KT123" s="422"/>
      <c r="KU123" s="422"/>
      <c r="KV123" s="422"/>
      <c r="KW123" s="422"/>
      <c r="KX123" s="422"/>
      <c r="KY123" s="422"/>
      <c r="KZ123" s="422"/>
      <c r="LA123" s="422"/>
      <c r="LB123" s="422"/>
      <c r="LC123" s="422"/>
      <c r="LD123" s="422"/>
      <c r="LE123" s="422"/>
      <c r="LF123" s="422"/>
      <c r="LG123" s="422"/>
      <c r="LH123" s="422"/>
      <c r="LI123" s="422"/>
      <c r="LJ123" s="422"/>
      <c r="LK123" s="422"/>
      <c r="LL123" s="422"/>
      <c r="LM123" s="422"/>
      <c r="LN123" s="422"/>
      <c r="LO123" s="422"/>
      <c r="LP123" s="422"/>
      <c r="LQ123" s="422"/>
      <c r="LR123" s="422"/>
      <c r="LS123" s="422"/>
      <c r="LT123" s="422"/>
      <c r="LU123" s="422"/>
      <c r="LV123" s="422"/>
      <c r="LW123" s="422"/>
      <c r="LX123" s="422"/>
      <c r="LY123" s="422"/>
      <c r="LZ123" s="422"/>
      <c r="MA123" s="422"/>
      <c r="MB123" s="422"/>
      <c r="MC123" s="422"/>
      <c r="MD123" s="422"/>
      <c r="ME123" s="422"/>
      <c r="MF123" s="422"/>
      <c r="MG123" s="422"/>
      <c r="MH123" s="422"/>
      <c r="MI123" s="422"/>
      <c r="MJ123" s="422"/>
      <c r="MK123" s="422"/>
      <c r="ML123" s="422"/>
      <c r="MM123" s="422"/>
      <c r="MN123" s="422"/>
      <c r="MO123" s="422"/>
      <c r="MP123" s="422"/>
      <c r="MQ123" s="422"/>
      <c r="MR123" s="422"/>
      <c r="MS123" s="422"/>
      <c r="MT123" s="422"/>
      <c r="MU123" s="422"/>
      <c r="MV123" s="422"/>
      <c r="MW123" s="422"/>
      <c r="MX123" s="422"/>
      <c r="MY123" s="422"/>
      <c r="MZ123" s="422"/>
      <c r="NA123" s="422"/>
      <c r="NB123" s="422"/>
      <c r="NC123" s="422"/>
      <c r="ND123" s="422"/>
      <c r="NE123" s="422"/>
      <c r="NF123" s="422"/>
      <c r="NG123" s="422"/>
      <c r="NH123" s="422"/>
      <c r="NI123" s="422"/>
      <c r="NJ123" s="422"/>
      <c r="NK123" s="422"/>
      <c r="NL123" s="422"/>
      <c r="NM123" s="422"/>
      <c r="NN123" s="422"/>
      <c r="NO123" s="422"/>
      <c r="NP123" s="422"/>
      <c r="NQ123" s="422"/>
      <c r="NR123" s="422"/>
      <c r="NS123" s="422"/>
      <c r="NT123" s="422"/>
      <c r="NU123" s="422"/>
      <c r="NV123" s="422"/>
      <c r="NW123" s="422"/>
      <c r="NX123" s="422"/>
      <c r="NY123" s="422"/>
      <c r="NZ123" s="422"/>
      <c r="OA123" s="422"/>
      <c r="OB123" s="422"/>
      <c r="OC123" s="422"/>
      <c r="OD123" s="422"/>
      <c r="OE123" s="422"/>
      <c r="OF123" s="422"/>
      <c r="OG123" s="422"/>
      <c r="OH123" s="422"/>
      <c r="OI123" s="422"/>
      <c r="OJ123" s="422"/>
      <c r="OK123" s="422"/>
      <c r="OL123" s="422"/>
      <c r="OM123" s="422"/>
      <c r="ON123" s="422"/>
      <c r="OO123" s="422"/>
      <c r="OP123" s="422"/>
      <c r="OQ123" s="422"/>
      <c r="OR123" s="422"/>
      <c r="OS123" s="422"/>
      <c r="OT123" s="422"/>
      <c r="OU123" s="422"/>
      <c r="OV123" s="422"/>
      <c r="OW123" s="422"/>
      <c r="OX123" s="422"/>
      <c r="OY123" s="422"/>
      <c r="OZ123" s="422"/>
      <c r="PA123" s="422"/>
      <c r="PB123" s="422"/>
      <c r="PC123" s="422"/>
      <c r="PD123" s="422"/>
      <c r="PE123" s="422"/>
      <c r="PF123" s="422"/>
      <c r="PG123" s="422"/>
      <c r="PH123" s="422"/>
      <c r="PI123" s="422"/>
      <c r="PJ123" s="422"/>
      <c r="PK123" s="422"/>
      <c r="PL123" s="422"/>
    </row>
    <row r="124" spans="1:428" ht="28.5" customHeight="1" x14ac:dyDescent="0.25">
      <c r="A124" s="2492"/>
      <c r="B124" s="712" t="s">
        <v>784</v>
      </c>
      <c r="C124" s="712" t="s">
        <v>784</v>
      </c>
      <c r="D124" s="1512">
        <v>0</v>
      </c>
      <c r="E124" s="1512">
        <v>0</v>
      </c>
      <c r="F124" s="1512">
        <v>0</v>
      </c>
      <c r="G124" s="1512">
        <v>1</v>
      </c>
      <c r="H124" s="1512">
        <v>9</v>
      </c>
      <c r="I124" s="1512">
        <v>10</v>
      </c>
      <c r="J124" s="1512">
        <v>0</v>
      </c>
      <c r="K124" s="1512">
        <v>0</v>
      </c>
      <c r="L124" s="1512">
        <v>0</v>
      </c>
      <c r="M124" s="1627">
        <f t="shared" si="44"/>
        <v>1</v>
      </c>
      <c r="N124" s="1627">
        <f t="shared" si="43"/>
        <v>9</v>
      </c>
      <c r="O124" s="1627">
        <f t="shared" si="43"/>
        <v>10</v>
      </c>
      <c r="P124" s="2050" t="s">
        <v>785</v>
      </c>
      <c r="Q124" s="2050" t="s">
        <v>785</v>
      </c>
      <c r="R124" s="2579"/>
      <c r="AG124" s="422"/>
      <c r="AH124" s="422"/>
      <c r="AI124" s="422"/>
      <c r="AJ124" s="422"/>
      <c r="AK124" s="422"/>
      <c r="AL124" s="422"/>
      <c r="AM124" s="422"/>
      <c r="AN124" s="422"/>
      <c r="AO124" s="422"/>
      <c r="AP124" s="422"/>
      <c r="AQ124" s="422"/>
      <c r="AR124" s="422"/>
      <c r="AS124" s="422"/>
      <c r="AT124" s="422"/>
      <c r="AU124" s="422"/>
      <c r="AV124" s="422"/>
      <c r="AW124" s="422"/>
      <c r="AX124" s="422"/>
      <c r="AY124" s="422"/>
      <c r="AZ124" s="422"/>
      <c r="BA124" s="422"/>
      <c r="BB124" s="422"/>
      <c r="BC124" s="422"/>
      <c r="BD124" s="422"/>
      <c r="BE124" s="422"/>
      <c r="BF124" s="422"/>
      <c r="BG124" s="422"/>
      <c r="BH124" s="422"/>
      <c r="BI124" s="422"/>
      <c r="BJ124" s="422"/>
      <c r="BK124" s="422"/>
      <c r="BL124" s="422"/>
      <c r="BM124" s="422"/>
      <c r="BN124" s="422"/>
      <c r="BO124" s="422"/>
      <c r="BP124" s="422"/>
      <c r="BQ124" s="422"/>
      <c r="BR124" s="422"/>
      <c r="BS124" s="422"/>
      <c r="BT124" s="422"/>
      <c r="BU124" s="422"/>
      <c r="BV124" s="422"/>
      <c r="BW124" s="422"/>
      <c r="BX124" s="422"/>
      <c r="BY124" s="422"/>
      <c r="BZ124" s="422"/>
      <c r="CA124" s="422"/>
      <c r="CB124" s="422"/>
      <c r="CC124" s="422"/>
      <c r="CD124" s="422"/>
      <c r="CE124" s="422"/>
      <c r="CF124" s="422"/>
      <c r="CG124" s="422"/>
      <c r="CH124" s="422"/>
      <c r="CI124" s="422"/>
      <c r="CJ124" s="422"/>
      <c r="CK124" s="422"/>
      <c r="CL124" s="422"/>
      <c r="CM124" s="422"/>
      <c r="CN124" s="422"/>
      <c r="CO124" s="422"/>
      <c r="CP124" s="422"/>
      <c r="CQ124" s="422"/>
      <c r="CR124" s="422"/>
      <c r="CS124" s="422"/>
      <c r="CT124" s="422"/>
      <c r="CU124" s="422"/>
      <c r="CV124" s="422"/>
      <c r="CW124" s="422"/>
      <c r="CX124" s="422"/>
      <c r="CY124" s="422"/>
      <c r="CZ124" s="422"/>
      <c r="DA124" s="422"/>
      <c r="DB124" s="422"/>
      <c r="DC124" s="422"/>
      <c r="DD124" s="422"/>
      <c r="DE124" s="422"/>
      <c r="DF124" s="422"/>
      <c r="DG124" s="422"/>
      <c r="DH124" s="422"/>
      <c r="DI124" s="422"/>
      <c r="DJ124" s="422"/>
      <c r="DK124" s="422"/>
      <c r="DL124" s="422"/>
      <c r="DM124" s="422"/>
      <c r="DN124" s="422"/>
      <c r="DO124" s="422"/>
      <c r="DP124" s="422"/>
      <c r="DQ124" s="422"/>
      <c r="DR124" s="422"/>
      <c r="DS124" s="422"/>
      <c r="DT124" s="422"/>
      <c r="DU124" s="422"/>
      <c r="DV124" s="422"/>
      <c r="DW124" s="422"/>
      <c r="DX124" s="422"/>
      <c r="DY124" s="422"/>
      <c r="DZ124" s="422"/>
      <c r="EA124" s="422"/>
      <c r="EB124" s="422"/>
      <c r="EC124" s="422"/>
      <c r="ED124" s="422"/>
      <c r="EE124" s="422"/>
      <c r="EF124" s="422"/>
      <c r="EG124" s="422"/>
      <c r="EH124" s="422"/>
      <c r="EI124" s="422"/>
      <c r="EJ124" s="422"/>
      <c r="EK124" s="422"/>
      <c r="EL124" s="422"/>
      <c r="EM124" s="422"/>
      <c r="EN124" s="422"/>
      <c r="EO124" s="422"/>
      <c r="EP124" s="422"/>
      <c r="EQ124" s="422"/>
      <c r="ER124" s="422"/>
      <c r="ES124" s="422"/>
      <c r="ET124" s="422"/>
      <c r="EU124" s="422"/>
      <c r="EV124" s="422"/>
      <c r="EW124" s="422"/>
      <c r="EX124" s="422"/>
      <c r="EY124" s="422"/>
      <c r="EZ124" s="422"/>
      <c r="FA124" s="422"/>
      <c r="FB124" s="422"/>
      <c r="FC124" s="422"/>
      <c r="FD124" s="422"/>
      <c r="FE124" s="422"/>
      <c r="FF124" s="422"/>
      <c r="FG124" s="422"/>
      <c r="FH124" s="422"/>
      <c r="FI124" s="422"/>
      <c r="FJ124" s="422"/>
      <c r="FK124" s="422"/>
      <c r="FL124" s="422"/>
      <c r="FM124" s="422"/>
      <c r="FN124" s="422"/>
      <c r="FO124" s="422"/>
      <c r="FP124" s="422"/>
      <c r="FQ124" s="422"/>
      <c r="FR124" s="422"/>
      <c r="FS124" s="422"/>
      <c r="FT124" s="422"/>
      <c r="FU124" s="422"/>
      <c r="FV124" s="422"/>
      <c r="FW124" s="422"/>
      <c r="FX124" s="422"/>
      <c r="FY124" s="422"/>
      <c r="FZ124" s="422"/>
      <c r="GA124" s="422"/>
      <c r="GB124" s="422"/>
      <c r="GC124" s="422"/>
      <c r="GD124" s="422"/>
      <c r="GE124" s="422"/>
      <c r="GF124" s="422"/>
      <c r="GG124" s="422"/>
      <c r="GH124" s="422"/>
      <c r="GI124" s="422"/>
      <c r="GJ124" s="422"/>
      <c r="GK124" s="422"/>
      <c r="GL124" s="422"/>
      <c r="GM124" s="422"/>
      <c r="GN124" s="422"/>
      <c r="GO124" s="422"/>
      <c r="GP124" s="422"/>
      <c r="GQ124" s="422"/>
      <c r="GR124" s="422"/>
      <c r="GS124" s="422"/>
      <c r="GT124" s="422"/>
      <c r="GU124" s="422"/>
      <c r="GV124" s="422"/>
      <c r="GW124" s="422"/>
      <c r="GX124" s="422"/>
      <c r="GY124" s="422"/>
      <c r="GZ124" s="422"/>
      <c r="HA124" s="422"/>
      <c r="HB124" s="422"/>
      <c r="HC124" s="422"/>
      <c r="HD124" s="422"/>
      <c r="HE124" s="422"/>
      <c r="HF124" s="422"/>
      <c r="HG124" s="422"/>
      <c r="HH124" s="422"/>
      <c r="HI124" s="422"/>
      <c r="HJ124" s="422"/>
      <c r="HK124" s="422"/>
      <c r="HL124" s="422"/>
      <c r="HM124" s="422"/>
      <c r="HN124" s="422"/>
      <c r="HO124" s="422"/>
      <c r="HP124" s="422"/>
      <c r="HQ124" s="422"/>
      <c r="HR124" s="422"/>
      <c r="HS124" s="422"/>
      <c r="HT124" s="422"/>
      <c r="HU124" s="422"/>
      <c r="HV124" s="422"/>
      <c r="HW124" s="422"/>
      <c r="HX124" s="422"/>
      <c r="HY124" s="422"/>
      <c r="HZ124" s="422"/>
      <c r="IA124" s="422"/>
      <c r="IB124" s="422"/>
      <c r="IC124" s="422"/>
      <c r="ID124" s="422"/>
      <c r="IE124" s="422"/>
      <c r="IF124" s="422"/>
      <c r="IG124" s="422"/>
      <c r="IH124" s="422"/>
      <c r="II124" s="422"/>
      <c r="IJ124" s="422"/>
      <c r="IK124" s="422"/>
      <c r="IL124" s="422"/>
      <c r="IM124" s="422"/>
      <c r="IN124" s="422"/>
      <c r="IO124" s="422"/>
      <c r="IP124" s="422"/>
      <c r="IQ124" s="422"/>
      <c r="IR124" s="422"/>
      <c r="IS124" s="422"/>
      <c r="IT124" s="422"/>
      <c r="IU124" s="422"/>
      <c r="IV124" s="422"/>
      <c r="IW124" s="422"/>
      <c r="IX124" s="422"/>
      <c r="IY124" s="422"/>
      <c r="IZ124" s="422"/>
      <c r="JA124" s="422"/>
      <c r="JB124" s="422"/>
      <c r="JC124" s="422"/>
      <c r="JD124" s="422"/>
      <c r="JE124" s="422"/>
      <c r="JF124" s="422"/>
      <c r="JG124" s="422"/>
      <c r="JH124" s="422"/>
      <c r="JI124" s="422"/>
      <c r="JJ124" s="422"/>
      <c r="JK124" s="422"/>
      <c r="JL124" s="422"/>
      <c r="JM124" s="422"/>
      <c r="JN124" s="422"/>
      <c r="JO124" s="422"/>
      <c r="JP124" s="422"/>
      <c r="JQ124" s="422"/>
      <c r="JR124" s="422"/>
      <c r="JS124" s="422"/>
      <c r="JT124" s="422"/>
      <c r="JU124" s="422"/>
      <c r="JV124" s="422"/>
      <c r="JW124" s="422"/>
      <c r="JX124" s="422"/>
      <c r="JY124" s="422"/>
      <c r="JZ124" s="422"/>
      <c r="KA124" s="422"/>
      <c r="KB124" s="422"/>
      <c r="KC124" s="422"/>
      <c r="KD124" s="422"/>
      <c r="KE124" s="422"/>
      <c r="KF124" s="422"/>
      <c r="KG124" s="422"/>
      <c r="KH124" s="422"/>
      <c r="KI124" s="422"/>
      <c r="KJ124" s="422"/>
      <c r="KK124" s="422"/>
      <c r="KL124" s="422"/>
      <c r="KM124" s="422"/>
      <c r="KN124" s="422"/>
      <c r="KO124" s="422"/>
      <c r="KP124" s="422"/>
      <c r="KQ124" s="422"/>
      <c r="KR124" s="422"/>
      <c r="KS124" s="422"/>
      <c r="KT124" s="422"/>
      <c r="KU124" s="422"/>
      <c r="KV124" s="422"/>
      <c r="KW124" s="422"/>
      <c r="KX124" s="422"/>
      <c r="KY124" s="422"/>
      <c r="KZ124" s="422"/>
      <c r="LA124" s="422"/>
      <c r="LB124" s="422"/>
      <c r="LC124" s="422"/>
      <c r="LD124" s="422"/>
      <c r="LE124" s="422"/>
      <c r="LF124" s="422"/>
      <c r="LG124" s="422"/>
      <c r="LH124" s="422"/>
      <c r="LI124" s="422"/>
      <c r="LJ124" s="422"/>
      <c r="LK124" s="422"/>
      <c r="LL124" s="422"/>
      <c r="LM124" s="422"/>
      <c r="LN124" s="422"/>
      <c r="LO124" s="422"/>
      <c r="LP124" s="422"/>
      <c r="LQ124" s="422"/>
      <c r="LR124" s="422"/>
      <c r="LS124" s="422"/>
      <c r="LT124" s="422"/>
      <c r="LU124" s="422"/>
      <c r="LV124" s="422"/>
      <c r="LW124" s="422"/>
      <c r="LX124" s="422"/>
      <c r="LY124" s="422"/>
      <c r="LZ124" s="422"/>
      <c r="MA124" s="422"/>
      <c r="MB124" s="422"/>
      <c r="MC124" s="422"/>
      <c r="MD124" s="422"/>
      <c r="ME124" s="422"/>
      <c r="MF124" s="422"/>
      <c r="MG124" s="422"/>
      <c r="MH124" s="422"/>
      <c r="MI124" s="422"/>
      <c r="MJ124" s="422"/>
      <c r="MK124" s="422"/>
      <c r="ML124" s="422"/>
      <c r="MM124" s="422"/>
      <c r="MN124" s="422"/>
      <c r="MO124" s="422"/>
      <c r="MP124" s="422"/>
      <c r="MQ124" s="422"/>
      <c r="MR124" s="422"/>
      <c r="MS124" s="422"/>
      <c r="MT124" s="422"/>
      <c r="MU124" s="422"/>
      <c r="MV124" s="422"/>
      <c r="MW124" s="422"/>
      <c r="MX124" s="422"/>
      <c r="MY124" s="422"/>
      <c r="MZ124" s="422"/>
      <c r="NA124" s="422"/>
      <c r="NB124" s="422"/>
      <c r="NC124" s="422"/>
      <c r="ND124" s="422"/>
      <c r="NE124" s="422"/>
      <c r="NF124" s="422"/>
      <c r="NG124" s="422"/>
      <c r="NH124" s="422"/>
      <c r="NI124" s="422"/>
      <c r="NJ124" s="422"/>
      <c r="NK124" s="422"/>
      <c r="NL124" s="422"/>
      <c r="NM124" s="422"/>
      <c r="NN124" s="422"/>
      <c r="NO124" s="422"/>
      <c r="NP124" s="422"/>
      <c r="NQ124" s="422"/>
      <c r="NR124" s="422"/>
      <c r="NS124" s="422"/>
      <c r="NT124" s="422"/>
      <c r="NU124" s="422"/>
      <c r="NV124" s="422"/>
      <c r="NW124" s="422"/>
      <c r="NX124" s="422"/>
      <c r="NY124" s="422"/>
      <c r="NZ124" s="422"/>
      <c r="OA124" s="422"/>
      <c r="OB124" s="422"/>
      <c r="OC124" s="422"/>
      <c r="OD124" s="422"/>
      <c r="OE124" s="422"/>
      <c r="OF124" s="422"/>
      <c r="OG124" s="422"/>
      <c r="OH124" s="422"/>
      <c r="OI124" s="422"/>
      <c r="OJ124" s="422"/>
      <c r="OK124" s="422"/>
      <c r="OL124" s="422"/>
      <c r="OM124" s="422"/>
      <c r="ON124" s="422"/>
      <c r="OO124" s="422"/>
      <c r="OP124" s="422"/>
      <c r="OQ124" s="422"/>
      <c r="OR124" s="422"/>
      <c r="OS124" s="422"/>
      <c r="OT124" s="422"/>
      <c r="OU124" s="422"/>
      <c r="OV124" s="422"/>
      <c r="OW124" s="422"/>
      <c r="OX124" s="422"/>
      <c r="OY124" s="422"/>
      <c r="OZ124" s="422"/>
      <c r="PA124" s="422"/>
      <c r="PB124" s="422"/>
      <c r="PC124" s="422"/>
      <c r="PD124" s="422"/>
      <c r="PE124" s="422"/>
      <c r="PF124" s="422"/>
      <c r="PG124" s="422"/>
      <c r="PH124" s="422"/>
      <c r="PI124" s="422"/>
      <c r="PJ124" s="422"/>
      <c r="PK124" s="422"/>
      <c r="PL124" s="422"/>
    </row>
    <row r="125" spans="1:428" ht="31.5" customHeight="1" x14ac:dyDescent="0.25">
      <c r="A125" s="2492"/>
      <c r="B125" s="712" t="s">
        <v>1093</v>
      </c>
      <c r="C125" s="712" t="s">
        <v>1093</v>
      </c>
      <c r="D125" s="1512">
        <v>0</v>
      </c>
      <c r="E125" s="1512">
        <v>0</v>
      </c>
      <c r="F125" s="1512">
        <v>0</v>
      </c>
      <c r="G125" s="1512">
        <v>8</v>
      </c>
      <c r="H125" s="1512">
        <v>14</v>
      </c>
      <c r="I125" s="1512">
        <v>22</v>
      </c>
      <c r="J125" s="1512">
        <v>10</v>
      </c>
      <c r="K125" s="1512">
        <v>6</v>
      </c>
      <c r="L125" s="1512">
        <v>16</v>
      </c>
      <c r="M125" s="1627">
        <f t="shared" si="44"/>
        <v>18</v>
      </c>
      <c r="N125" s="1627">
        <f t="shared" si="43"/>
        <v>20</v>
      </c>
      <c r="O125" s="1627">
        <f t="shared" si="43"/>
        <v>38</v>
      </c>
      <c r="P125" s="494" t="s">
        <v>781</v>
      </c>
      <c r="Q125" s="494" t="s">
        <v>781</v>
      </c>
      <c r="R125" s="2579"/>
      <c r="U125" s="2681"/>
      <c r="V125" s="2681"/>
      <c r="AG125" s="422"/>
      <c r="AH125" s="422"/>
      <c r="AI125" s="422"/>
      <c r="AJ125" s="422"/>
      <c r="AK125" s="422"/>
      <c r="AL125" s="422"/>
      <c r="AM125" s="422"/>
      <c r="AN125" s="422"/>
      <c r="AO125" s="422"/>
      <c r="AP125" s="422"/>
      <c r="AQ125" s="422"/>
      <c r="AR125" s="422"/>
      <c r="AS125" s="422"/>
      <c r="AT125" s="422"/>
      <c r="AU125" s="422"/>
      <c r="AV125" s="422"/>
      <c r="AW125" s="422"/>
      <c r="AX125" s="422"/>
      <c r="AY125" s="422"/>
      <c r="AZ125" s="422"/>
      <c r="BA125" s="422"/>
      <c r="BB125" s="422"/>
      <c r="BC125" s="422"/>
      <c r="BD125" s="422"/>
      <c r="BE125" s="422"/>
      <c r="BF125" s="422"/>
      <c r="BG125" s="422"/>
      <c r="BH125" s="422"/>
      <c r="BI125" s="422"/>
      <c r="BJ125" s="422"/>
      <c r="BK125" s="422"/>
      <c r="BL125" s="422"/>
      <c r="BM125" s="422"/>
      <c r="BN125" s="422"/>
      <c r="BO125" s="422"/>
      <c r="BP125" s="422"/>
      <c r="BQ125" s="422"/>
      <c r="BR125" s="422"/>
      <c r="BS125" s="422"/>
      <c r="BT125" s="422"/>
      <c r="BU125" s="422"/>
      <c r="BV125" s="422"/>
      <c r="BW125" s="422"/>
      <c r="BX125" s="422"/>
      <c r="BY125" s="422"/>
      <c r="BZ125" s="422"/>
      <c r="CA125" s="422"/>
      <c r="CB125" s="422"/>
      <c r="CC125" s="422"/>
      <c r="CD125" s="422"/>
      <c r="CE125" s="422"/>
      <c r="CF125" s="422"/>
      <c r="CG125" s="422"/>
      <c r="CH125" s="422"/>
      <c r="CI125" s="422"/>
      <c r="CJ125" s="422"/>
      <c r="CK125" s="422"/>
      <c r="CL125" s="422"/>
      <c r="CM125" s="422"/>
      <c r="CN125" s="422"/>
      <c r="CO125" s="422"/>
      <c r="CP125" s="422"/>
      <c r="CQ125" s="422"/>
      <c r="CR125" s="422"/>
      <c r="CS125" s="422"/>
      <c r="CT125" s="422"/>
      <c r="CU125" s="422"/>
      <c r="CV125" s="422"/>
      <c r="CW125" s="422"/>
      <c r="CX125" s="422"/>
      <c r="CY125" s="422"/>
      <c r="CZ125" s="422"/>
      <c r="DA125" s="422"/>
      <c r="DB125" s="422"/>
      <c r="DC125" s="422"/>
      <c r="DD125" s="422"/>
      <c r="DE125" s="422"/>
      <c r="DF125" s="422"/>
      <c r="DG125" s="422"/>
      <c r="DH125" s="422"/>
      <c r="DI125" s="422"/>
      <c r="DJ125" s="422"/>
      <c r="DK125" s="422"/>
      <c r="DL125" s="422"/>
      <c r="DM125" s="422"/>
      <c r="DN125" s="422"/>
      <c r="DO125" s="422"/>
      <c r="DP125" s="422"/>
      <c r="DQ125" s="422"/>
      <c r="DR125" s="422"/>
      <c r="DS125" s="422"/>
      <c r="DT125" s="422"/>
      <c r="DU125" s="422"/>
      <c r="DV125" s="422"/>
      <c r="DW125" s="422"/>
      <c r="DX125" s="422"/>
      <c r="DY125" s="422"/>
      <c r="DZ125" s="422"/>
      <c r="EA125" s="422"/>
      <c r="EB125" s="422"/>
      <c r="EC125" s="422"/>
      <c r="ED125" s="422"/>
      <c r="EE125" s="422"/>
      <c r="EF125" s="422"/>
      <c r="EG125" s="422"/>
      <c r="EH125" s="422"/>
      <c r="EI125" s="422"/>
      <c r="EJ125" s="422"/>
      <c r="EK125" s="422"/>
      <c r="EL125" s="422"/>
      <c r="EM125" s="422"/>
      <c r="EN125" s="422"/>
      <c r="EO125" s="422"/>
      <c r="EP125" s="422"/>
      <c r="EQ125" s="422"/>
      <c r="ER125" s="422"/>
      <c r="ES125" s="422"/>
      <c r="ET125" s="422"/>
      <c r="EU125" s="422"/>
      <c r="EV125" s="422"/>
      <c r="EW125" s="422"/>
      <c r="EX125" s="422"/>
      <c r="EY125" s="422"/>
      <c r="EZ125" s="422"/>
      <c r="FA125" s="422"/>
      <c r="FB125" s="422"/>
      <c r="FC125" s="422"/>
      <c r="FD125" s="422"/>
      <c r="FE125" s="422"/>
      <c r="FF125" s="422"/>
      <c r="FG125" s="422"/>
      <c r="FH125" s="422"/>
      <c r="FI125" s="422"/>
      <c r="FJ125" s="422"/>
      <c r="FK125" s="422"/>
      <c r="FL125" s="422"/>
      <c r="FM125" s="422"/>
      <c r="FN125" s="422"/>
      <c r="FO125" s="422"/>
      <c r="FP125" s="422"/>
      <c r="FQ125" s="422"/>
      <c r="FR125" s="422"/>
      <c r="FS125" s="422"/>
      <c r="FT125" s="422"/>
      <c r="FU125" s="422"/>
      <c r="FV125" s="422"/>
      <c r="FW125" s="422"/>
      <c r="FX125" s="422"/>
      <c r="FY125" s="422"/>
      <c r="FZ125" s="422"/>
      <c r="GA125" s="422"/>
      <c r="GB125" s="422"/>
      <c r="GC125" s="422"/>
      <c r="GD125" s="422"/>
      <c r="GE125" s="422"/>
      <c r="GF125" s="422"/>
      <c r="GG125" s="422"/>
      <c r="GH125" s="422"/>
      <c r="GI125" s="422"/>
      <c r="GJ125" s="422"/>
      <c r="GK125" s="422"/>
      <c r="GL125" s="422"/>
      <c r="GM125" s="422"/>
      <c r="GN125" s="422"/>
      <c r="GO125" s="422"/>
      <c r="GP125" s="422"/>
      <c r="GQ125" s="422"/>
      <c r="GR125" s="422"/>
      <c r="GS125" s="422"/>
      <c r="GT125" s="422"/>
      <c r="GU125" s="422"/>
      <c r="GV125" s="422"/>
      <c r="GW125" s="422"/>
      <c r="GX125" s="422"/>
      <c r="GY125" s="422"/>
      <c r="GZ125" s="422"/>
      <c r="HA125" s="422"/>
      <c r="HB125" s="422"/>
      <c r="HC125" s="422"/>
      <c r="HD125" s="422"/>
      <c r="HE125" s="422"/>
      <c r="HF125" s="422"/>
      <c r="HG125" s="422"/>
      <c r="HH125" s="422"/>
      <c r="HI125" s="422"/>
      <c r="HJ125" s="422"/>
      <c r="HK125" s="422"/>
      <c r="HL125" s="422"/>
      <c r="HM125" s="422"/>
      <c r="HN125" s="422"/>
      <c r="HO125" s="422"/>
      <c r="HP125" s="422"/>
      <c r="HQ125" s="422"/>
      <c r="HR125" s="422"/>
      <c r="HS125" s="422"/>
      <c r="HT125" s="422"/>
      <c r="HU125" s="422"/>
      <c r="HV125" s="422"/>
      <c r="HW125" s="422"/>
      <c r="HX125" s="422"/>
      <c r="HY125" s="422"/>
      <c r="HZ125" s="422"/>
      <c r="IA125" s="422"/>
      <c r="IB125" s="422"/>
      <c r="IC125" s="422"/>
      <c r="ID125" s="422"/>
      <c r="IE125" s="422"/>
      <c r="IF125" s="422"/>
      <c r="IG125" s="422"/>
      <c r="IH125" s="422"/>
      <c r="II125" s="422"/>
      <c r="IJ125" s="422"/>
      <c r="IK125" s="422"/>
      <c r="IL125" s="422"/>
      <c r="IM125" s="422"/>
      <c r="IN125" s="422"/>
      <c r="IO125" s="422"/>
      <c r="IP125" s="422"/>
      <c r="IQ125" s="422"/>
      <c r="IR125" s="422"/>
      <c r="IS125" s="422"/>
      <c r="IT125" s="422"/>
      <c r="IU125" s="422"/>
      <c r="IV125" s="422"/>
      <c r="IW125" s="422"/>
      <c r="IX125" s="422"/>
      <c r="IY125" s="422"/>
      <c r="IZ125" s="422"/>
      <c r="JA125" s="422"/>
      <c r="JB125" s="422"/>
      <c r="JC125" s="422"/>
      <c r="JD125" s="422"/>
      <c r="JE125" s="422"/>
      <c r="JF125" s="422"/>
      <c r="JG125" s="422"/>
      <c r="JH125" s="422"/>
      <c r="JI125" s="422"/>
      <c r="JJ125" s="422"/>
      <c r="JK125" s="422"/>
      <c r="JL125" s="422"/>
      <c r="JM125" s="422"/>
      <c r="JN125" s="422"/>
      <c r="JO125" s="422"/>
      <c r="JP125" s="422"/>
      <c r="JQ125" s="422"/>
      <c r="JR125" s="422"/>
      <c r="JS125" s="422"/>
      <c r="JT125" s="422"/>
      <c r="JU125" s="422"/>
      <c r="JV125" s="422"/>
      <c r="JW125" s="422"/>
      <c r="JX125" s="422"/>
      <c r="JY125" s="422"/>
      <c r="JZ125" s="422"/>
      <c r="KA125" s="422"/>
      <c r="KB125" s="422"/>
      <c r="KC125" s="422"/>
      <c r="KD125" s="422"/>
      <c r="KE125" s="422"/>
      <c r="KF125" s="422"/>
      <c r="KG125" s="422"/>
      <c r="KH125" s="422"/>
      <c r="KI125" s="422"/>
      <c r="KJ125" s="422"/>
      <c r="KK125" s="422"/>
      <c r="KL125" s="422"/>
      <c r="KM125" s="422"/>
      <c r="KN125" s="422"/>
      <c r="KO125" s="422"/>
      <c r="KP125" s="422"/>
      <c r="KQ125" s="422"/>
      <c r="KR125" s="422"/>
      <c r="KS125" s="422"/>
      <c r="KT125" s="422"/>
      <c r="KU125" s="422"/>
      <c r="KV125" s="422"/>
      <c r="KW125" s="422"/>
      <c r="KX125" s="422"/>
      <c r="KY125" s="422"/>
      <c r="KZ125" s="422"/>
      <c r="LA125" s="422"/>
      <c r="LB125" s="422"/>
      <c r="LC125" s="422"/>
      <c r="LD125" s="422"/>
      <c r="LE125" s="422"/>
      <c r="LF125" s="422"/>
      <c r="LG125" s="422"/>
      <c r="LH125" s="422"/>
      <c r="LI125" s="422"/>
      <c r="LJ125" s="422"/>
      <c r="LK125" s="422"/>
      <c r="LL125" s="422"/>
      <c r="LM125" s="422"/>
      <c r="LN125" s="422"/>
      <c r="LO125" s="422"/>
      <c r="LP125" s="422"/>
      <c r="LQ125" s="422"/>
      <c r="LR125" s="422"/>
      <c r="LS125" s="422"/>
      <c r="LT125" s="422"/>
      <c r="LU125" s="422"/>
      <c r="LV125" s="422"/>
      <c r="LW125" s="422"/>
      <c r="LX125" s="422"/>
      <c r="LY125" s="422"/>
      <c r="LZ125" s="422"/>
      <c r="MA125" s="422"/>
      <c r="MB125" s="422"/>
      <c r="MC125" s="422"/>
      <c r="MD125" s="422"/>
      <c r="ME125" s="422"/>
      <c r="MF125" s="422"/>
      <c r="MG125" s="422"/>
      <c r="MH125" s="422"/>
      <c r="MI125" s="422"/>
      <c r="MJ125" s="422"/>
      <c r="MK125" s="422"/>
      <c r="ML125" s="422"/>
      <c r="MM125" s="422"/>
      <c r="MN125" s="422"/>
      <c r="MO125" s="422"/>
      <c r="MP125" s="422"/>
      <c r="MQ125" s="422"/>
      <c r="MR125" s="422"/>
      <c r="MS125" s="422"/>
      <c r="MT125" s="422"/>
      <c r="MU125" s="422"/>
      <c r="MV125" s="422"/>
      <c r="MW125" s="422"/>
      <c r="MX125" s="422"/>
      <c r="MY125" s="422"/>
      <c r="MZ125" s="422"/>
      <c r="NA125" s="422"/>
      <c r="NB125" s="422"/>
      <c r="NC125" s="422"/>
      <c r="ND125" s="422"/>
      <c r="NE125" s="422"/>
      <c r="NF125" s="422"/>
      <c r="NG125" s="422"/>
      <c r="NH125" s="422"/>
      <c r="NI125" s="422"/>
      <c r="NJ125" s="422"/>
      <c r="NK125" s="422"/>
      <c r="NL125" s="422"/>
      <c r="NM125" s="422"/>
      <c r="NN125" s="422"/>
      <c r="NO125" s="422"/>
      <c r="NP125" s="422"/>
      <c r="NQ125" s="422"/>
      <c r="NR125" s="422"/>
      <c r="NS125" s="422"/>
      <c r="NT125" s="422"/>
      <c r="NU125" s="422"/>
      <c r="NV125" s="422"/>
      <c r="NW125" s="422"/>
      <c r="NX125" s="422"/>
      <c r="NY125" s="422"/>
      <c r="NZ125" s="422"/>
      <c r="OA125" s="422"/>
      <c r="OB125" s="422"/>
      <c r="OC125" s="422"/>
      <c r="OD125" s="422"/>
      <c r="OE125" s="422"/>
      <c r="OF125" s="422"/>
      <c r="OG125" s="422"/>
      <c r="OH125" s="422"/>
      <c r="OI125" s="422"/>
      <c r="OJ125" s="422"/>
      <c r="OK125" s="422"/>
      <c r="OL125" s="422"/>
      <c r="OM125" s="422"/>
      <c r="ON125" s="422"/>
      <c r="OO125" s="422"/>
      <c r="OP125" s="422"/>
      <c r="OQ125" s="422"/>
      <c r="OR125" s="422"/>
      <c r="OS125" s="422"/>
      <c r="OT125" s="422"/>
      <c r="OU125" s="422"/>
      <c r="OV125" s="422"/>
      <c r="OW125" s="422"/>
      <c r="OX125" s="422"/>
      <c r="OY125" s="422"/>
      <c r="OZ125" s="422"/>
      <c r="PA125" s="422"/>
      <c r="PB125" s="422"/>
      <c r="PC125" s="422"/>
      <c r="PD125" s="422"/>
      <c r="PE125" s="422"/>
      <c r="PF125" s="422"/>
      <c r="PG125" s="422"/>
      <c r="PH125" s="422"/>
      <c r="PI125" s="422"/>
      <c r="PJ125" s="422"/>
      <c r="PK125" s="422"/>
      <c r="PL125" s="422"/>
    </row>
    <row r="126" spans="1:428" ht="34.5" customHeight="1" x14ac:dyDescent="0.25">
      <c r="A126" s="2492"/>
      <c r="B126" s="712" t="s">
        <v>1094</v>
      </c>
      <c r="C126" s="712" t="s">
        <v>1094</v>
      </c>
      <c r="D126" s="1512">
        <v>0</v>
      </c>
      <c r="E126" s="1512">
        <v>0</v>
      </c>
      <c r="F126" s="1512">
        <v>0</v>
      </c>
      <c r="G126" s="1512">
        <v>23</v>
      </c>
      <c r="H126" s="1512">
        <v>14</v>
      </c>
      <c r="I126" s="1512">
        <v>37</v>
      </c>
      <c r="J126" s="1512">
        <v>0</v>
      </c>
      <c r="K126" s="1512">
        <v>0</v>
      </c>
      <c r="L126" s="1512">
        <v>0</v>
      </c>
      <c r="M126" s="1627">
        <f t="shared" si="44"/>
        <v>23</v>
      </c>
      <c r="N126" s="1627">
        <f t="shared" si="43"/>
        <v>14</v>
      </c>
      <c r="O126" s="1627">
        <f t="shared" si="43"/>
        <v>37</v>
      </c>
      <c r="P126" s="494" t="s">
        <v>783</v>
      </c>
      <c r="Q126" s="494" t="s">
        <v>783</v>
      </c>
      <c r="R126" s="2579"/>
      <c r="AG126" s="422"/>
      <c r="AH126" s="422"/>
      <c r="AI126" s="422"/>
      <c r="AJ126" s="422"/>
      <c r="AK126" s="422"/>
      <c r="AL126" s="422"/>
      <c r="AM126" s="422"/>
      <c r="AN126" s="422"/>
      <c r="AO126" s="422"/>
      <c r="AP126" s="422"/>
      <c r="AQ126" s="422"/>
      <c r="AR126" s="422"/>
      <c r="AS126" s="422"/>
      <c r="AT126" s="422"/>
      <c r="AU126" s="422"/>
      <c r="AV126" s="422"/>
      <c r="AW126" s="422"/>
      <c r="AX126" s="422"/>
      <c r="AY126" s="422"/>
      <c r="AZ126" s="422"/>
      <c r="BA126" s="422"/>
      <c r="BB126" s="422"/>
      <c r="BC126" s="422"/>
      <c r="BD126" s="422"/>
      <c r="BE126" s="422"/>
      <c r="BF126" s="422"/>
      <c r="BG126" s="422"/>
      <c r="BH126" s="422"/>
      <c r="BI126" s="422"/>
      <c r="BJ126" s="422"/>
      <c r="BK126" s="422"/>
      <c r="BL126" s="422"/>
      <c r="BM126" s="422"/>
      <c r="BN126" s="422"/>
      <c r="BO126" s="422"/>
      <c r="BP126" s="422"/>
      <c r="BQ126" s="422"/>
      <c r="BR126" s="422"/>
      <c r="BS126" s="422"/>
      <c r="BT126" s="422"/>
      <c r="BU126" s="422"/>
      <c r="BV126" s="422"/>
      <c r="BW126" s="422"/>
      <c r="BX126" s="422"/>
      <c r="BY126" s="422"/>
      <c r="BZ126" s="422"/>
      <c r="CA126" s="422"/>
      <c r="CB126" s="422"/>
      <c r="CC126" s="422"/>
      <c r="CD126" s="422"/>
      <c r="CE126" s="422"/>
      <c r="CF126" s="422"/>
      <c r="CG126" s="422"/>
      <c r="CH126" s="422"/>
      <c r="CI126" s="422"/>
      <c r="CJ126" s="422"/>
      <c r="CK126" s="422"/>
      <c r="CL126" s="422"/>
      <c r="CM126" s="422"/>
      <c r="CN126" s="422"/>
      <c r="CO126" s="422"/>
      <c r="CP126" s="422"/>
      <c r="CQ126" s="422"/>
      <c r="CR126" s="422"/>
      <c r="CS126" s="422"/>
      <c r="CT126" s="422"/>
      <c r="CU126" s="422"/>
      <c r="CV126" s="422"/>
      <c r="CW126" s="422"/>
      <c r="CX126" s="422"/>
      <c r="CY126" s="422"/>
      <c r="CZ126" s="422"/>
      <c r="DA126" s="422"/>
      <c r="DB126" s="422"/>
      <c r="DC126" s="422"/>
      <c r="DD126" s="422"/>
      <c r="DE126" s="422"/>
      <c r="DF126" s="422"/>
      <c r="DG126" s="422"/>
      <c r="DH126" s="422"/>
      <c r="DI126" s="422"/>
      <c r="DJ126" s="422"/>
      <c r="DK126" s="422"/>
      <c r="DL126" s="422"/>
      <c r="DM126" s="422"/>
      <c r="DN126" s="422"/>
      <c r="DO126" s="422"/>
      <c r="DP126" s="422"/>
      <c r="DQ126" s="422"/>
      <c r="DR126" s="422"/>
      <c r="DS126" s="422"/>
      <c r="DT126" s="422"/>
      <c r="DU126" s="422"/>
      <c r="DV126" s="422"/>
      <c r="DW126" s="422"/>
      <c r="DX126" s="422"/>
      <c r="DY126" s="422"/>
      <c r="DZ126" s="422"/>
      <c r="EA126" s="422"/>
      <c r="EB126" s="422"/>
      <c r="EC126" s="422"/>
      <c r="ED126" s="422"/>
      <c r="EE126" s="422"/>
      <c r="EF126" s="422"/>
      <c r="EG126" s="422"/>
      <c r="EH126" s="422"/>
      <c r="EI126" s="422"/>
      <c r="EJ126" s="422"/>
      <c r="EK126" s="422"/>
      <c r="EL126" s="422"/>
      <c r="EM126" s="422"/>
      <c r="EN126" s="422"/>
      <c r="EO126" s="422"/>
      <c r="EP126" s="422"/>
      <c r="EQ126" s="422"/>
      <c r="ER126" s="422"/>
      <c r="ES126" s="422"/>
      <c r="ET126" s="422"/>
      <c r="EU126" s="422"/>
      <c r="EV126" s="422"/>
      <c r="EW126" s="422"/>
      <c r="EX126" s="422"/>
      <c r="EY126" s="422"/>
      <c r="EZ126" s="422"/>
      <c r="FA126" s="422"/>
      <c r="FB126" s="422"/>
      <c r="FC126" s="422"/>
      <c r="FD126" s="422"/>
      <c r="FE126" s="422"/>
      <c r="FF126" s="422"/>
      <c r="FG126" s="422"/>
      <c r="FH126" s="422"/>
      <c r="FI126" s="422"/>
      <c r="FJ126" s="422"/>
      <c r="FK126" s="422"/>
      <c r="FL126" s="422"/>
      <c r="FM126" s="422"/>
      <c r="FN126" s="422"/>
      <c r="FO126" s="422"/>
      <c r="FP126" s="422"/>
      <c r="FQ126" s="422"/>
      <c r="FR126" s="422"/>
      <c r="FS126" s="422"/>
      <c r="FT126" s="422"/>
      <c r="FU126" s="422"/>
      <c r="FV126" s="422"/>
      <c r="FW126" s="422"/>
      <c r="FX126" s="422"/>
      <c r="FY126" s="422"/>
      <c r="FZ126" s="422"/>
      <c r="GA126" s="422"/>
      <c r="GB126" s="422"/>
      <c r="GC126" s="422"/>
      <c r="GD126" s="422"/>
      <c r="GE126" s="422"/>
      <c r="GF126" s="422"/>
      <c r="GG126" s="422"/>
      <c r="GH126" s="422"/>
      <c r="GI126" s="422"/>
      <c r="GJ126" s="422"/>
      <c r="GK126" s="422"/>
      <c r="GL126" s="422"/>
      <c r="GM126" s="422"/>
      <c r="GN126" s="422"/>
      <c r="GO126" s="422"/>
      <c r="GP126" s="422"/>
      <c r="GQ126" s="422"/>
      <c r="GR126" s="422"/>
      <c r="GS126" s="422"/>
      <c r="GT126" s="422"/>
      <c r="GU126" s="422"/>
      <c r="GV126" s="422"/>
      <c r="GW126" s="422"/>
      <c r="GX126" s="422"/>
      <c r="GY126" s="422"/>
      <c r="GZ126" s="422"/>
      <c r="HA126" s="422"/>
      <c r="HB126" s="422"/>
      <c r="HC126" s="422"/>
      <c r="HD126" s="422"/>
      <c r="HE126" s="422"/>
      <c r="HF126" s="422"/>
      <c r="HG126" s="422"/>
      <c r="HH126" s="422"/>
      <c r="HI126" s="422"/>
      <c r="HJ126" s="422"/>
      <c r="HK126" s="422"/>
      <c r="HL126" s="422"/>
      <c r="HM126" s="422"/>
      <c r="HN126" s="422"/>
      <c r="HO126" s="422"/>
      <c r="HP126" s="422"/>
      <c r="HQ126" s="422"/>
      <c r="HR126" s="422"/>
      <c r="HS126" s="422"/>
      <c r="HT126" s="422"/>
      <c r="HU126" s="422"/>
      <c r="HV126" s="422"/>
      <c r="HW126" s="422"/>
      <c r="HX126" s="422"/>
      <c r="HY126" s="422"/>
      <c r="HZ126" s="422"/>
      <c r="IA126" s="422"/>
      <c r="IB126" s="422"/>
      <c r="IC126" s="422"/>
      <c r="ID126" s="422"/>
      <c r="IE126" s="422"/>
      <c r="IF126" s="422"/>
      <c r="IG126" s="422"/>
      <c r="IH126" s="422"/>
      <c r="II126" s="422"/>
      <c r="IJ126" s="422"/>
      <c r="IK126" s="422"/>
      <c r="IL126" s="422"/>
      <c r="IM126" s="422"/>
      <c r="IN126" s="422"/>
      <c r="IO126" s="422"/>
      <c r="IP126" s="422"/>
      <c r="IQ126" s="422"/>
      <c r="IR126" s="422"/>
      <c r="IS126" s="422"/>
      <c r="IT126" s="422"/>
      <c r="IU126" s="422"/>
      <c r="IV126" s="422"/>
      <c r="IW126" s="422"/>
      <c r="IX126" s="422"/>
      <c r="IY126" s="422"/>
      <c r="IZ126" s="422"/>
      <c r="JA126" s="422"/>
      <c r="JB126" s="422"/>
      <c r="JC126" s="422"/>
      <c r="JD126" s="422"/>
      <c r="JE126" s="422"/>
      <c r="JF126" s="422"/>
      <c r="JG126" s="422"/>
      <c r="JH126" s="422"/>
      <c r="JI126" s="422"/>
      <c r="JJ126" s="422"/>
      <c r="JK126" s="422"/>
      <c r="JL126" s="422"/>
      <c r="JM126" s="422"/>
      <c r="JN126" s="422"/>
      <c r="JO126" s="422"/>
      <c r="JP126" s="422"/>
      <c r="JQ126" s="422"/>
      <c r="JR126" s="422"/>
      <c r="JS126" s="422"/>
      <c r="JT126" s="422"/>
      <c r="JU126" s="422"/>
      <c r="JV126" s="422"/>
      <c r="JW126" s="422"/>
      <c r="JX126" s="422"/>
      <c r="JY126" s="422"/>
      <c r="JZ126" s="422"/>
      <c r="KA126" s="422"/>
      <c r="KB126" s="422"/>
      <c r="KC126" s="422"/>
      <c r="KD126" s="422"/>
      <c r="KE126" s="422"/>
      <c r="KF126" s="422"/>
      <c r="KG126" s="422"/>
      <c r="KH126" s="422"/>
      <c r="KI126" s="422"/>
      <c r="KJ126" s="422"/>
      <c r="KK126" s="422"/>
      <c r="KL126" s="422"/>
      <c r="KM126" s="422"/>
      <c r="KN126" s="422"/>
      <c r="KO126" s="422"/>
      <c r="KP126" s="422"/>
      <c r="KQ126" s="422"/>
      <c r="KR126" s="422"/>
      <c r="KS126" s="422"/>
      <c r="KT126" s="422"/>
      <c r="KU126" s="422"/>
      <c r="KV126" s="422"/>
      <c r="KW126" s="422"/>
      <c r="KX126" s="422"/>
      <c r="KY126" s="422"/>
      <c r="KZ126" s="422"/>
      <c r="LA126" s="422"/>
      <c r="LB126" s="422"/>
      <c r="LC126" s="422"/>
      <c r="LD126" s="422"/>
      <c r="LE126" s="422"/>
      <c r="LF126" s="422"/>
      <c r="LG126" s="422"/>
      <c r="LH126" s="422"/>
      <c r="LI126" s="422"/>
      <c r="LJ126" s="422"/>
      <c r="LK126" s="422"/>
      <c r="LL126" s="422"/>
      <c r="LM126" s="422"/>
      <c r="LN126" s="422"/>
      <c r="LO126" s="422"/>
      <c r="LP126" s="422"/>
      <c r="LQ126" s="422"/>
      <c r="LR126" s="422"/>
      <c r="LS126" s="422"/>
      <c r="LT126" s="422"/>
      <c r="LU126" s="422"/>
      <c r="LV126" s="422"/>
      <c r="LW126" s="422"/>
      <c r="LX126" s="422"/>
      <c r="LY126" s="422"/>
      <c r="LZ126" s="422"/>
      <c r="MA126" s="422"/>
      <c r="MB126" s="422"/>
      <c r="MC126" s="422"/>
      <c r="MD126" s="422"/>
      <c r="ME126" s="422"/>
      <c r="MF126" s="422"/>
      <c r="MG126" s="422"/>
      <c r="MH126" s="422"/>
      <c r="MI126" s="422"/>
      <c r="MJ126" s="422"/>
      <c r="MK126" s="422"/>
      <c r="ML126" s="422"/>
      <c r="MM126" s="422"/>
      <c r="MN126" s="422"/>
      <c r="MO126" s="422"/>
      <c r="MP126" s="422"/>
      <c r="MQ126" s="422"/>
      <c r="MR126" s="422"/>
      <c r="MS126" s="422"/>
      <c r="MT126" s="422"/>
      <c r="MU126" s="422"/>
      <c r="MV126" s="422"/>
      <c r="MW126" s="422"/>
      <c r="MX126" s="422"/>
      <c r="MY126" s="422"/>
      <c r="MZ126" s="422"/>
      <c r="NA126" s="422"/>
      <c r="NB126" s="422"/>
      <c r="NC126" s="422"/>
      <c r="ND126" s="422"/>
      <c r="NE126" s="422"/>
      <c r="NF126" s="422"/>
      <c r="NG126" s="422"/>
      <c r="NH126" s="422"/>
      <c r="NI126" s="422"/>
      <c r="NJ126" s="422"/>
      <c r="NK126" s="422"/>
      <c r="NL126" s="422"/>
      <c r="NM126" s="422"/>
      <c r="NN126" s="422"/>
      <c r="NO126" s="422"/>
      <c r="NP126" s="422"/>
      <c r="NQ126" s="422"/>
      <c r="NR126" s="422"/>
      <c r="NS126" s="422"/>
      <c r="NT126" s="422"/>
      <c r="NU126" s="422"/>
      <c r="NV126" s="422"/>
      <c r="NW126" s="422"/>
      <c r="NX126" s="422"/>
      <c r="NY126" s="422"/>
      <c r="NZ126" s="422"/>
      <c r="OA126" s="422"/>
      <c r="OB126" s="422"/>
      <c r="OC126" s="422"/>
      <c r="OD126" s="422"/>
      <c r="OE126" s="422"/>
      <c r="OF126" s="422"/>
      <c r="OG126" s="422"/>
      <c r="OH126" s="422"/>
      <c r="OI126" s="422"/>
      <c r="OJ126" s="422"/>
      <c r="OK126" s="422"/>
      <c r="OL126" s="422"/>
      <c r="OM126" s="422"/>
      <c r="ON126" s="422"/>
      <c r="OO126" s="422"/>
      <c r="OP126" s="422"/>
      <c r="OQ126" s="422"/>
      <c r="OR126" s="422"/>
      <c r="OS126" s="422"/>
      <c r="OT126" s="422"/>
      <c r="OU126" s="422"/>
      <c r="OV126" s="422"/>
      <c r="OW126" s="422"/>
      <c r="OX126" s="422"/>
      <c r="OY126" s="422"/>
      <c r="OZ126" s="422"/>
      <c r="PA126" s="422"/>
      <c r="PB126" s="422"/>
      <c r="PC126" s="422"/>
      <c r="PD126" s="422"/>
      <c r="PE126" s="422"/>
      <c r="PF126" s="422"/>
      <c r="PG126" s="422"/>
      <c r="PH126" s="422"/>
      <c r="PI126" s="422"/>
      <c r="PJ126" s="422"/>
      <c r="PK126" s="422"/>
      <c r="PL126" s="422"/>
    </row>
    <row r="127" spans="1:428" ht="27.75" customHeight="1" x14ac:dyDescent="0.25">
      <c r="A127" s="2519"/>
      <c r="B127" s="1251" t="s">
        <v>774</v>
      </c>
      <c r="C127" s="1251"/>
      <c r="D127" s="1513">
        <v>0</v>
      </c>
      <c r="E127" s="1513">
        <v>0</v>
      </c>
      <c r="F127" s="1513">
        <v>0</v>
      </c>
      <c r="G127" s="1513">
        <v>5</v>
      </c>
      <c r="H127" s="1513">
        <v>11</v>
      </c>
      <c r="I127" s="1513">
        <v>16</v>
      </c>
      <c r="J127" s="1513">
        <v>0</v>
      </c>
      <c r="K127" s="1513">
        <v>0</v>
      </c>
      <c r="L127" s="1513">
        <v>0</v>
      </c>
      <c r="M127" s="1656">
        <f t="shared" si="44"/>
        <v>5</v>
      </c>
      <c r="N127" s="1656">
        <f t="shared" si="43"/>
        <v>11</v>
      </c>
      <c r="O127" s="1656">
        <f t="shared" si="43"/>
        <v>16</v>
      </c>
      <c r="P127" s="2080"/>
      <c r="Q127" s="2081" t="s">
        <v>1095</v>
      </c>
      <c r="R127" s="2593"/>
      <c r="AG127" s="422"/>
      <c r="AH127" s="422"/>
      <c r="AI127" s="422"/>
      <c r="AJ127" s="422"/>
      <c r="AK127" s="422"/>
      <c r="AL127" s="422"/>
      <c r="AM127" s="422"/>
      <c r="AN127" s="422"/>
      <c r="AO127" s="422"/>
      <c r="AP127" s="422"/>
      <c r="AQ127" s="422"/>
      <c r="AR127" s="422"/>
      <c r="AS127" s="422"/>
      <c r="AT127" s="422"/>
      <c r="AU127" s="422"/>
      <c r="AV127" s="422"/>
      <c r="AW127" s="422"/>
      <c r="AX127" s="422"/>
      <c r="AY127" s="422"/>
      <c r="AZ127" s="422"/>
      <c r="BA127" s="422"/>
      <c r="BB127" s="422"/>
      <c r="BC127" s="422"/>
      <c r="BD127" s="422"/>
      <c r="BE127" s="422"/>
      <c r="BF127" s="422"/>
      <c r="BG127" s="422"/>
      <c r="BH127" s="422"/>
      <c r="BI127" s="422"/>
      <c r="BJ127" s="422"/>
      <c r="BK127" s="422"/>
      <c r="BL127" s="422"/>
      <c r="BM127" s="422"/>
      <c r="BN127" s="422"/>
      <c r="BO127" s="422"/>
      <c r="BP127" s="422"/>
      <c r="BQ127" s="422"/>
      <c r="BR127" s="422"/>
      <c r="BS127" s="422"/>
      <c r="BT127" s="422"/>
      <c r="BU127" s="422"/>
      <c r="BV127" s="422"/>
      <c r="BW127" s="422"/>
      <c r="BX127" s="422"/>
      <c r="BY127" s="422"/>
      <c r="BZ127" s="422"/>
      <c r="CA127" s="422"/>
      <c r="CB127" s="422"/>
      <c r="CC127" s="422"/>
      <c r="CD127" s="422"/>
      <c r="CE127" s="422"/>
      <c r="CF127" s="422"/>
      <c r="CG127" s="422"/>
      <c r="CH127" s="422"/>
      <c r="CI127" s="422"/>
      <c r="CJ127" s="422"/>
      <c r="CK127" s="422"/>
      <c r="CL127" s="422"/>
      <c r="CM127" s="422"/>
      <c r="CN127" s="422"/>
      <c r="CO127" s="422"/>
      <c r="CP127" s="422"/>
      <c r="CQ127" s="422"/>
      <c r="CR127" s="422"/>
      <c r="CS127" s="422"/>
      <c r="CT127" s="422"/>
      <c r="CU127" s="422"/>
      <c r="CV127" s="422"/>
      <c r="CW127" s="422"/>
      <c r="CX127" s="422"/>
      <c r="CY127" s="422"/>
      <c r="CZ127" s="422"/>
      <c r="DA127" s="422"/>
      <c r="DB127" s="422"/>
      <c r="DC127" s="422"/>
      <c r="DD127" s="422"/>
      <c r="DE127" s="422"/>
      <c r="DF127" s="422"/>
      <c r="DG127" s="422"/>
      <c r="DH127" s="422"/>
      <c r="DI127" s="422"/>
      <c r="DJ127" s="422"/>
      <c r="DK127" s="422"/>
      <c r="DL127" s="422"/>
      <c r="DM127" s="422"/>
      <c r="DN127" s="422"/>
      <c r="DO127" s="422"/>
      <c r="DP127" s="422"/>
      <c r="DQ127" s="422"/>
      <c r="DR127" s="422"/>
      <c r="DS127" s="422"/>
      <c r="DT127" s="422"/>
      <c r="DU127" s="422"/>
      <c r="DV127" s="422"/>
      <c r="DW127" s="422"/>
      <c r="DX127" s="422"/>
      <c r="DY127" s="422"/>
      <c r="DZ127" s="422"/>
      <c r="EA127" s="422"/>
      <c r="EB127" s="422"/>
      <c r="EC127" s="422"/>
      <c r="ED127" s="422"/>
      <c r="EE127" s="422"/>
      <c r="EF127" s="422"/>
      <c r="EG127" s="422"/>
      <c r="EH127" s="422"/>
      <c r="EI127" s="422"/>
      <c r="EJ127" s="422"/>
      <c r="EK127" s="422"/>
      <c r="EL127" s="422"/>
      <c r="EM127" s="422"/>
      <c r="EN127" s="422"/>
      <c r="EO127" s="422"/>
      <c r="EP127" s="422"/>
      <c r="EQ127" s="422"/>
      <c r="ER127" s="422"/>
      <c r="ES127" s="422"/>
      <c r="ET127" s="422"/>
      <c r="EU127" s="422"/>
      <c r="EV127" s="422"/>
      <c r="EW127" s="422"/>
      <c r="EX127" s="422"/>
      <c r="EY127" s="422"/>
      <c r="EZ127" s="422"/>
      <c r="FA127" s="422"/>
      <c r="FB127" s="422"/>
      <c r="FC127" s="422"/>
      <c r="FD127" s="422"/>
      <c r="FE127" s="422"/>
      <c r="FF127" s="422"/>
      <c r="FG127" s="422"/>
      <c r="FH127" s="422"/>
      <c r="FI127" s="422"/>
      <c r="FJ127" s="422"/>
      <c r="FK127" s="422"/>
      <c r="FL127" s="422"/>
      <c r="FM127" s="422"/>
      <c r="FN127" s="422"/>
      <c r="FO127" s="422"/>
      <c r="FP127" s="422"/>
      <c r="FQ127" s="422"/>
      <c r="FR127" s="422"/>
      <c r="FS127" s="422"/>
      <c r="FT127" s="422"/>
      <c r="FU127" s="422"/>
      <c r="FV127" s="422"/>
      <c r="FW127" s="422"/>
      <c r="FX127" s="422"/>
      <c r="FY127" s="422"/>
      <c r="FZ127" s="422"/>
      <c r="GA127" s="422"/>
      <c r="GB127" s="422"/>
      <c r="GC127" s="422"/>
      <c r="GD127" s="422"/>
      <c r="GE127" s="422"/>
      <c r="GF127" s="422"/>
      <c r="GG127" s="422"/>
      <c r="GH127" s="422"/>
      <c r="GI127" s="422"/>
      <c r="GJ127" s="422"/>
      <c r="GK127" s="422"/>
      <c r="GL127" s="422"/>
      <c r="GM127" s="422"/>
      <c r="GN127" s="422"/>
      <c r="GO127" s="422"/>
      <c r="GP127" s="422"/>
      <c r="GQ127" s="422"/>
      <c r="GR127" s="422"/>
      <c r="GS127" s="422"/>
      <c r="GT127" s="422"/>
      <c r="GU127" s="422"/>
      <c r="GV127" s="422"/>
      <c r="GW127" s="422"/>
      <c r="GX127" s="422"/>
      <c r="GY127" s="422"/>
      <c r="GZ127" s="422"/>
      <c r="HA127" s="422"/>
      <c r="HB127" s="422"/>
      <c r="HC127" s="422"/>
      <c r="HD127" s="422"/>
      <c r="HE127" s="422"/>
      <c r="HF127" s="422"/>
      <c r="HG127" s="422"/>
      <c r="HH127" s="422"/>
      <c r="HI127" s="422"/>
      <c r="HJ127" s="422"/>
      <c r="HK127" s="422"/>
      <c r="HL127" s="422"/>
      <c r="HM127" s="422"/>
      <c r="HN127" s="422"/>
      <c r="HO127" s="422"/>
      <c r="HP127" s="422"/>
      <c r="HQ127" s="422"/>
      <c r="HR127" s="422"/>
      <c r="HS127" s="422"/>
      <c r="HT127" s="422"/>
      <c r="HU127" s="422"/>
      <c r="HV127" s="422"/>
      <c r="HW127" s="422"/>
      <c r="HX127" s="422"/>
      <c r="HY127" s="422"/>
      <c r="HZ127" s="422"/>
      <c r="IA127" s="422"/>
      <c r="IB127" s="422"/>
      <c r="IC127" s="422"/>
      <c r="ID127" s="422"/>
      <c r="IE127" s="422"/>
      <c r="IF127" s="422"/>
      <c r="IG127" s="422"/>
      <c r="IH127" s="422"/>
      <c r="II127" s="422"/>
      <c r="IJ127" s="422"/>
      <c r="IK127" s="422"/>
      <c r="IL127" s="422"/>
      <c r="IM127" s="422"/>
      <c r="IN127" s="422"/>
      <c r="IO127" s="422"/>
      <c r="IP127" s="422"/>
      <c r="IQ127" s="422"/>
      <c r="IR127" s="422"/>
      <c r="IS127" s="422"/>
      <c r="IT127" s="422"/>
      <c r="IU127" s="422"/>
      <c r="IV127" s="422"/>
      <c r="IW127" s="422"/>
      <c r="IX127" s="422"/>
      <c r="IY127" s="422"/>
      <c r="IZ127" s="422"/>
      <c r="JA127" s="422"/>
      <c r="JB127" s="422"/>
      <c r="JC127" s="422"/>
      <c r="JD127" s="422"/>
      <c r="JE127" s="422"/>
      <c r="JF127" s="422"/>
      <c r="JG127" s="422"/>
      <c r="JH127" s="422"/>
      <c r="JI127" s="422"/>
      <c r="JJ127" s="422"/>
      <c r="JK127" s="422"/>
      <c r="JL127" s="422"/>
      <c r="JM127" s="422"/>
      <c r="JN127" s="422"/>
      <c r="JO127" s="422"/>
      <c r="JP127" s="422"/>
      <c r="JQ127" s="422"/>
      <c r="JR127" s="422"/>
      <c r="JS127" s="422"/>
      <c r="JT127" s="422"/>
      <c r="JU127" s="422"/>
      <c r="JV127" s="422"/>
      <c r="JW127" s="422"/>
      <c r="JX127" s="422"/>
      <c r="JY127" s="422"/>
      <c r="JZ127" s="422"/>
      <c r="KA127" s="422"/>
      <c r="KB127" s="422"/>
      <c r="KC127" s="422"/>
      <c r="KD127" s="422"/>
      <c r="KE127" s="422"/>
      <c r="KF127" s="422"/>
      <c r="KG127" s="422"/>
      <c r="KH127" s="422"/>
      <c r="KI127" s="422"/>
      <c r="KJ127" s="422"/>
      <c r="KK127" s="422"/>
      <c r="KL127" s="422"/>
      <c r="KM127" s="422"/>
      <c r="KN127" s="422"/>
      <c r="KO127" s="422"/>
      <c r="KP127" s="422"/>
      <c r="KQ127" s="422"/>
      <c r="KR127" s="422"/>
      <c r="KS127" s="422"/>
      <c r="KT127" s="422"/>
      <c r="KU127" s="422"/>
      <c r="KV127" s="422"/>
      <c r="KW127" s="422"/>
      <c r="KX127" s="422"/>
      <c r="KY127" s="422"/>
      <c r="KZ127" s="422"/>
      <c r="LA127" s="422"/>
      <c r="LB127" s="422"/>
      <c r="LC127" s="422"/>
      <c r="LD127" s="422"/>
      <c r="LE127" s="422"/>
      <c r="LF127" s="422"/>
      <c r="LG127" s="422"/>
      <c r="LH127" s="422"/>
      <c r="LI127" s="422"/>
      <c r="LJ127" s="422"/>
      <c r="LK127" s="422"/>
      <c r="LL127" s="422"/>
      <c r="LM127" s="422"/>
      <c r="LN127" s="422"/>
      <c r="LO127" s="422"/>
      <c r="LP127" s="422"/>
      <c r="LQ127" s="422"/>
      <c r="LR127" s="422"/>
      <c r="LS127" s="422"/>
      <c r="LT127" s="422"/>
      <c r="LU127" s="422"/>
      <c r="LV127" s="422"/>
      <c r="LW127" s="422"/>
      <c r="LX127" s="422"/>
      <c r="LY127" s="422"/>
      <c r="LZ127" s="422"/>
      <c r="MA127" s="422"/>
      <c r="MB127" s="422"/>
      <c r="MC127" s="422"/>
      <c r="MD127" s="422"/>
      <c r="ME127" s="422"/>
      <c r="MF127" s="422"/>
      <c r="MG127" s="422"/>
      <c r="MH127" s="422"/>
      <c r="MI127" s="422"/>
      <c r="MJ127" s="422"/>
      <c r="MK127" s="422"/>
      <c r="ML127" s="422"/>
      <c r="MM127" s="422"/>
      <c r="MN127" s="422"/>
      <c r="MO127" s="422"/>
      <c r="MP127" s="422"/>
      <c r="MQ127" s="422"/>
      <c r="MR127" s="422"/>
      <c r="MS127" s="422"/>
      <c r="MT127" s="422"/>
      <c r="MU127" s="422"/>
      <c r="MV127" s="422"/>
      <c r="MW127" s="422"/>
      <c r="MX127" s="422"/>
      <c r="MY127" s="422"/>
      <c r="MZ127" s="422"/>
      <c r="NA127" s="422"/>
      <c r="NB127" s="422"/>
      <c r="NC127" s="422"/>
      <c r="ND127" s="422"/>
      <c r="NE127" s="422"/>
      <c r="NF127" s="422"/>
      <c r="NG127" s="422"/>
      <c r="NH127" s="422"/>
      <c r="NI127" s="422"/>
      <c r="NJ127" s="422"/>
      <c r="NK127" s="422"/>
      <c r="NL127" s="422"/>
      <c r="NM127" s="422"/>
      <c r="NN127" s="422"/>
      <c r="NO127" s="422"/>
      <c r="NP127" s="422"/>
      <c r="NQ127" s="422"/>
      <c r="NR127" s="422"/>
      <c r="NS127" s="422"/>
      <c r="NT127" s="422"/>
      <c r="NU127" s="422"/>
      <c r="NV127" s="422"/>
      <c r="NW127" s="422"/>
      <c r="NX127" s="422"/>
      <c r="NY127" s="422"/>
      <c r="NZ127" s="422"/>
      <c r="OA127" s="422"/>
      <c r="OB127" s="422"/>
      <c r="OC127" s="422"/>
      <c r="OD127" s="422"/>
      <c r="OE127" s="422"/>
      <c r="OF127" s="422"/>
      <c r="OG127" s="422"/>
      <c r="OH127" s="422"/>
      <c r="OI127" s="422"/>
      <c r="OJ127" s="422"/>
      <c r="OK127" s="422"/>
      <c r="OL127" s="422"/>
      <c r="OM127" s="422"/>
      <c r="ON127" s="422"/>
      <c r="OO127" s="422"/>
      <c r="OP127" s="422"/>
      <c r="OQ127" s="422"/>
      <c r="OR127" s="422"/>
      <c r="OS127" s="422"/>
      <c r="OT127" s="422"/>
      <c r="OU127" s="422"/>
      <c r="OV127" s="422"/>
      <c r="OW127" s="422"/>
      <c r="OX127" s="422"/>
      <c r="OY127" s="422"/>
      <c r="OZ127" s="422"/>
      <c r="PA127" s="422"/>
      <c r="PB127" s="422"/>
      <c r="PC127" s="422"/>
      <c r="PD127" s="422"/>
      <c r="PE127" s="422"/>
      <c r="PF127" s="422"/>
      <c r="PG127" s="422"/>
      <c r="PH127" s="422"/>
      <c r="PI127" s="422"/>
      <c r="PJ127" s="422"/>
      <c r="PK127" s="422"/>
      <c r="PL127" s="422"/>
    </row>
    <row r="128" spans="1:428" ht="25.5" customHeight="1" x14ac:dyDescent="0.25">
      <c r="A128" s="2682" t="s">
        <v>52</v>
      </c>
      <c r="B128" s="2682"/>
      <c r="C128" s="2682"/>
      <c r="D128" s="1566">
        <f>SUM(D105,D106,D110,D110,D114,D120:D127)</f>
        <v>4</v>
      </c>
      <c r="E128" s="1566">
        <f>SUM(E105,E106,E110,E110,E114,E120:E127)</f>
        <v>4</v>
      </c>
      <c r="F128" s="1566">
        <f>SUM(F105,F106,F110,F110,F114,F120:F127)</f>
        <v>8</v>
      </c>
      <c r="G128" s="1566">
        <f t="shared" ref="G128:O128" si="45">SUM(G105,G106,G110,G114,G120:G127)</f>
        <v>235</v>
      </c>
      <c r="H128" s="1566">
        <f t="shared" si="45"/>
        <v>238</v>
      </c>
      <c r="I128" s="1566">
        <f t="shared" si="45"/>
        <v>473</v>
      </c>
      <c r="J128" s="1566">
        <f t="shared" si="45"/>
        <v>113</v>
      </c>
      <c r="K128" s="1566">
        <f t="shared" si="45"/>
        <v>70</v>
      </c>
      <c r="L128" s="1566">
        <f t="shared" si="45"/>
        <v>183</v>
      </c>
      <c r="M128" s="1566">
        <f t="shared" si="45"/>
        <v>352</v>
      </c>
      <c r="N128" s="1566">
        <f t="shared" si="45"/>
        <v>312</v>
      </c>
      <c r="O128" s="1566">
        <f t="shared" si="45"/>
        <v>664</v>
      </c>
      <c r="P128" s="2683" t="s">
        <v>136</v>
      </c>
      <c r="Q128" s="2683"/>
      <c r="R128" s="2683"/>
      <c r="AG128" s="422"/>
      <c r="AH128" s="422"/>
      <c r="AI128" s="422"/>
      <c r="AJ128" s="422"/>
      <c r="AK128" s="422"/>
      <c r="AL128" s="422"/>
      <c r="AM128" s="422"/>
      <c r="AN128" s="422"/>
      <c r="AO128" s="422"/>
      <c r="AP128" s="422"/>
      <c r="AQ128" s="422"/>
      <c r="AR128" s="422"/>
      <c r="AS128" s="422"/>
      <c r="AT128" s="422"/>
      <c r="AU128" s="422"/>
      <c r="AV128" s="422"/>
      <c r="AW128" s="422"/>
      <c r="AX128" s="422"/>
      <c r="AY128" s="422"/>
      <c r="AZ128" s="422"/>
      <c r="BA128" s="422"/>
      <c r="BB128" s="422"/>
      <c r="BC128" s="422"/>
      <c r="BD128" s="422"/>
      <c r="BE128" s="422"/>
      <c r="BF128" s="422"/>
      <c r="BG128" s="422"/>
      <c r="BH128" s="422"/>
      <c r="BI128" s="422"/>
      <c r="BJ128" s="422"/>
      <c r="BK128" s="422"/>
      <c r="BL128" s="422"/>
      <c r="BM128" s="422"/>
      <c r="BN128" s="422"/>
      <c r="BO128" s="422"/>
      <c r="BP128" s="422"/>
      <c r="BQ128" s="422"/>
      <c r="BR128" s="422"/>
      <c r="BS128" s="422"/>
      <c r="BT128" s="422"/>
      <c r="BU128" s="422"/>
      <c r="BV128" s="422"/>
      <c r="BW128" s="422"/>
      <c r="BX128" s="422"/>
      <c r="BY128" s="422"/>
      <c r="BZ128" s="422"/>
      <c r="CA128" s="422"/>
      <c r="CB128" s="422"/>
      <c r="CC128" s="422"/>
      <c r="CD128" s="422"/>
      <c r="CE128" s="422"/>
      <c r="CF128" s="422"/>
      <c r="CG128" s="422"/>
      <c r="CH128" s="422"/>
      <c r="CI128" s="422"/>
      <c r="CJ128" s="422"/>
      <c r="CK128" s="422"/>
      <c r="CL128" s="422"/>
      <c r="CM128" s="422"/>
      <c r="CN128" s="422"/>
      <c r="CO128" s="422"/>
      <c r="CP128" s="422"/>
      <c r="CQ128" s="422"/>
      <c r="CR128" s="422"/>
      <c r="CS128" s="422"/>
      <c r="CT128" s="422"/>
      <c r="CU128" s="422"/>
      <c r="CV128" s="422"/>
      <c r="CW128" s="422"/>
      <c r="CX128" s="422"/>
      <c r="CY128" s="422"/>
      <c r="CZ128" s="422"/>
      <c r="DA128" s="422"/>
      <c r="DB128" s="422"/>
      <c r="DC128" s="422"/>
      <c r="DD128" s="422"/>
      <c r="DE128" s="422"/>
      <c r="DF128" s="422"/>
      <c r="DG128" s="422"/>
      <c r="DH128" s="422"/>
      <c r="DI128" s="422"/>
      <c r="DJ128" s="422"/>
      <c r="DK128" s="422"/>
      <c r="DL128" s="422"/>
      <c r="DM128" s="422"/>
      <c r="DN128" s="422"/>
      <c r="DO128" s="422"/>
      <c r="DP128" s="422"/>
      <c r="DQ128" s="422"/>
      <c r="DR128" s="422"/>
      <c r="DS128" s="422"/>
      <c r="DT128" s="422"/>
      <c r="DU128" s="422"/>
      <c r="DV128" s="422"/>
      <c r="DW128" s="422"/>
      <c r="DX128" s="422"/>
      <c r="DY128" s="422"/>
      <c r="DZ128" s="422"/>
      <c r="EA128" s="422"/>
      <c r="EB128" s="422"/>
      <c r="EC128" s="422"/>
      <c r="ED128" s="422"/>
      <c r="EE128" s="422"/>
      <c r="EF128" s="422"/>
      <c r="EG128" s="422"/>
      <c r="EH128" s="422"/>
      <c r="EI128" s="422"/>
      <c r="EJ128" s="422"/>
      <c r="EK128" s="422"/>
      <c r="EL128" s="422"/>
      <c r="EM128" s="422"/>
      <c r="EN128" s="422"/>
      <c r="EO128" s="422"/>
      <c r="EP128" s="422"/>
      <c r="EQ128" s="422"/>
      <c r="ER128" s="422"/>
      <c r="ES128" s="422"/>
      <c r="ET128" s="422"/>
      <c r="EU128" s="422"/>
      <c r="EV128" s="422"/>
      <c r="EW128" s="422"/>
      <c r="EX128" s="422"/>
      <c r="EY128" s="422"/>
      <c r="EZ128" s="422"/>
      <c r="FA128" s="422"/>
      <c r="FB128" s="422"/>
      <c r="FC128" s="422"/>
      <c r="FD128" s="422"/>
      <c r="FE128" s="422"/>
      <c r="FF128" s="422"/>
      <c r="FG128" s="422"/>
      <c r="FH128" s="422"/>
      <c r="FI128" s="422"/>
      <c r="FJ128" s="422"/>
      <c r="FK128" s="422"/>
      <c r="FL128" s="422"/>
      <c r="FM128" s="422"/>
      <c r="FN128" s="422"/>
      <c r="FO128" s="422"/>
      <c r="FP128" s="422"/>
      <c r="FQ128" s="422"/>
      <c r="FR128" s="422"/>
      <c r="FS128" s="422"/>
      <c r="FT128" s="422"/>
      <c r="FU128" s="422"/>
      <c r="FV128" s="422"/>
      <c r="FW128" s="422"/>
      <c r="FX128" s="422"/>
      <c r="FY128" s="422"/>
      <c r="FZ128" s="422"/>
      <c r="GA128" s="422"/>
      <c r="GB128" s="422"/>
      <c r="GC128" s="422"/>
      <c r="GD128" s="422"/>
      <c r="GE128" s="422"/>
      <c r="GF128" s="422"/>
      <c r="GG128" s="422"/>
      <c r="GH128" s="422"/>
      <c r="GI128" s="422"/>
      <c r="GJ128" s="422"/>
      <c r="GK128" s="422"/>
      <c r="GL128" s="422"/>
      <c r="GM128" s="422"/>
      <c r="GN128" s="422"/>
      <c r="GO128" s="422"/>
      <c r="GP128" s="422"/>
      <c r="GQ128" s="422"/>
      <c r="GR128" s="422"/>
      <c r="GS128" s="422"/>
      <c r="GT128" s="422"/>
      <c r="GU128" s="422"/>
      <c r="GV128" s="422"/>
      <c r="GW128" s="422"/>
      <c r="GX128" s="422"/>
      <c r="GY128" s="422"/>
      <c r="GZ128" s="422"/>
      <c r="HA128" s="422"/>
      <c r="HB128" s="422"/>
      <c r="HC128" s="422"/>
      <c r="HD128" s="422"/>
      <c r="HE128" s="422"/>
      <c r="HF128" s="422"/>
      <c r="HG128" s="422"/>
      <c r="HH128" s="422"/>
      <c r="HI128" s="422"/>
      <c r="HJ128" s="422"/>
      <c r="HK128" s="422"/>
      <c r="HL128" s="422"/>
      <c r="HM128" s="422"/>
      <c r="HN128" s="422"/>
      <c r="HO128" s="422"/>
      <c r="HP128" s="422"/>
      <c r="HQ128" s="422"/>
      <c r="HR128" s="422"/>
      <c r="HS128" s="422"/>
      <c r="HT128" s="422"/>
      <c r="HU128" s="422"/>
      <c r="HV128" s="422"/>
      <c r="HW128" s="422"/>
      <c r="HX128" s="422"/>
      <c r="HY128" s="422"/>
      <c r="HZ128" s="422"/>
      <c r="IA128" s="422"/>
      <c r="IB128" s="422"/>
      <c r="IC128" s="422"/>
      <c r="ID128" s="422"/>
      <c r="IE128" s="422"/>
      <c r="IF128" s="422"/>
      <c r="IG128" s="422"/>
      <c r="IH128" s="422"/>
      <c r="II128" s="422"/>
      <c r="IJ128" s="422"/>
      <c r="IK128" s="422"/>
      <c r="IL128" s="422"/>
      <c r="IM128" s="422"/>
      <c r="IN128" s="422"/>
      <c r="IO128" s="422"/>
      <c r="IP128" s="422"/>
      <c r="IQ128" s="422"/>
      <c r="IR128" s="422"/>
      <c r="IS128" s="422"/>
      <c r="IT128" s="422"/>
      <c r="IU128" s="422"/>
      <c r="IV128" s="422"/>
      <c r="IW128" s="422"/>
      <c r="IX128" s="422"/>
      <c r="IY128" s="422"/>
      <c r="IZ128" s="422"/>
      <c r="JA128" s="422"/>
      <c r="JB128" s="422"/>
      <c r="JC128" s="422"/>
      <c r="JD128" s="422"/>
      <c r="JE128" s="422"/>
      <c r="JF128" s="422"/>
      <c r="JG128" s="422"/>
      <c r="JH128" s="422"/>
      <c r="JI128" s="422"/>
      <c r="JJ128" s="422"/>
      <c r="JK128" s="422"/>
      <c r="JL128" s="422"/>
      <c r="JM128" s="422"/>
      <c r="JN128" s="422"/>
      <c r="JO128" s="422"/>
      <c r="JP128" s="422"/>
      <c r="JQ128" s="422"/>
      <c r="JR128" s="422"/>
      <c r="JS128" s="422"/>
      <c r="JT128" s="422"/>
      <c r="JU128" s="422"/>
      <c r="JV128" s="422"/>
      <c r="JW128" s="422"/>
      <c r="JX128" s="422"/>
      <c r="JY128" s="422"/>
      <c r="JZ128" s="422"/>
      <c r="KA128" s="422"/>
      <c r="KB128" s="422"/>
      <c r="KC128" s="422"/>
      <c r="KD128" s="422"/>
      <c r="KE128" s="422"/>
      <c r="KF128" s="422"/>
      <c r="KG128" s="422"/>
      <c r="KH128" s="422"/>
      <c r="KI128" s="422"/>
      <c r="KJ128" s="422"/>
      <c r="KK128" s="422"/>
      <c r="KL128" s="422"/>
      <c r="KM128" s="422"/>
      <c r="KN128" s="422"/>
      <c r="KO128" s="422"/>
      <c r="KP128" s="422"/>
      <c r="KQ128" s="422"/>
      <c r="KR128" s="422"/>
      <c r="KS128" s="422"/>
      <c r="KT128" s="422"/>
      <c r="KU128" s="422"/>
      <c r="KV128" s="422"/>
      <c r="KW128" s="422"/>
      <c r="KX128" s="422"/>
      <c r="KY128" s="422"/>
      <c r="KZ128" s="422"/>
      <c r="LA128" s="422"/>
      <c r="LB128" s="422"/>
      <c r="LC128" s="422"/>
      <c r="LD128" s="422"/>
      <c r="LE128" s="422"/>
      <c r="LF128" s="422"/>
      <c r="LG128" s="422"/>
      <c r="LH128" s="422"/>
      <c r="LI128" s="422"/>
      <c r="LJ128" s="422"/>
      <c r="LK128" s="422"/>
      <c r="LL128" s="422"/>
      <c r="LM128" s="422"/>
      <c r="LN128" s="422"/>
      <c r="LO128" s="422"/>
      <c r="LP128" s="422"/>
      <c r="LQ128" s="422"/>
      <c r="LR128" s="422"/>
      <c r="LS128" s="422"/>
      <c r="LT128" s="422"/>
      <c r="LU128" s="422"/>
      <c r="LV128" s="422"/>
      <c r="LW128" s="422"/>
      <c r="LX128" s="422"/>
      <c r="LY128" s="422"/>
      <c r="LZ128" s="422"/>
      <c r="MA128" s="422"/>
      <c r="MB128" s="422"/>
      <c r="MC128" s="422"/>
      <c r="MD128" s="422"/>
      <c r="ME128" s="422"/>
      <c r="MF128" s="422"/>
      <c r="MG128" s="422"/>
      <c r="MH128" s="422"/>
      <c r="MI128" s="422"/>
      <c r="MJ128" s="422"/>
      <c r="MK128" s="422"/>
      <c r="ML128" s="422"/>
      <c r="MM128" s="422"/>
      <c r="MN128" s="422"/>
      <c r="MO128" s="422"/>
      <c r="MP128" s="422"/>
      <c r="MQ128" s="422"/>
      <c r="MR128" s="422"/>
      <c r="MS128" s="422"/>
      <c r="MT128" s="422"/>
      <c r="MU128" s="422"/>
      <c r="MV128" s="422"/>
      <c r="MW128" s="422"/>
      <c r="MX128" s="422"/>
      <c r="MY128" s="422"/>
      <c r="MZ128" s="422"/>
      <c r="NA128" s="422"/>
      <c r="NB128" s="422"/>
      <c r="NC128" s="422"/>
      <c r="ND128" s="422"/>
      <c r="NE128" s="422"/>
      <c r="NF128" s="422"/>
      <c r="NG128" s="422"/>
      <c r="NH128" s="422"/>
      <c r="NI128" s="422"/>
      <c r="NJ128" s="422"/>
      <c r="NK128" s="422"/>
      <c r="NL128" s="422"/>
      <c r="NM128" s="422"/>
      <c r="NN128" s="422"/>
      <c r="NO128" s="422"/>
      <c r="NP128" s="422"/>
      <c r="NQ128" s="422"/>
      <c r="NR128" s="422"/>
      <c r="NS128" s="422"/>
      <c r="NT128" s="422"/>
      <c r="NU128" s="422"/>
      <c r="NV128" s="422"/>
      <c r="NW128" s="422"/>
      <c r="NX128" s="422"/>
      <c r="NY128" s="422"/>
      <c r="NZ128" s="422"/>
      <c r="OA128" s="422"/>
      <c r="OB128" s="422"/>
      <c r="OC128" s="422"/>
      <c r="OD128" s="422"/>
      <c r="OE128" s="422"/>
      <c r="OF128" s="422"/>
      <c r="OG128" s="422"/>
      <c r="OH128" s="422"/>
      <c r="OI128" s="422"/>
      <c r="OJ128" s="422"/>
      <c r="OK128" s="422"/>
      <c r="OL128" s="422"/>
      <c r="OM128" s="422"/>
      <c r="ON128" s="422"/>
      <c r="OO128" s="422"/>
      <c r="OP128" s="422"/>
      <c r="OQ128" s="422"/>
      <c r="OR128" s="422"/>
      <c r="OS128" s="422"/>
      <c r="OT128" s="422"/>
      <c r="OU128" s="422"/>
      <c r="OV128" s="422"/>
      <c r="OW128" s="422"/>
      <c r="OX128" s="422"/>
      <c r="OY128" s="422"/>
      <c r="OZ128" s="422"/>
      <c r="PA128" s="422"/>
      <c r="PB128" s="422"/>
      <c r="PC128" s="422"/>
      <c r="PD128" s="422"/>
      <c r="PE128" s="422"/>
      <c r="PF128" s="422"/>
      <c r="PG128" s="422"/>
      <c r="PH128" s="422"/>
      <c r="PI128" s="422"/>
      <c r="PJ128" s="422"/>
      <c r="PK128" s="422"/>
      <c r="PL128" s="422"/>
    </row>
    <row r="129" spans="1:428" ht="36.75" customHeight="1" x14ac:dyDescent="0.25">
      <c r="A129" s="2621" t="s">
        <v>1054</v>
      </c>
      <c r="B129" s="712" t="s">
        <v>788</v>
      </c>
      <c r="C129" s="712" t="s">
        <v>788</v>
      </c>
      <c r="D129" s="1512">
        <v>0</v>
      </c>
      <c r="E129" s="1512">
        <v>0</v>
      </c>
      <c r="F129" s="1512">
        <v>0</v>
      </c>
      <c r="G129" s="1512">
        <v>1</v>
      </c>
      <c r="H129" s="1512">
        <v>2</v>
      </c>
      <c r="I129" s="1512">
        <v>3</v>
      </c>
      <c r="J129" s="1512">
        <v>0</v>
      </c>
      <c r="K129" s="1512">
        <v>0</v>
      </c>
      <c r="L129" s="1512">
        <v>0</v>
      </c>
      <c r="M129" s="1627">
        <f>SUM(D129,G129,J129)</f>
        <v>1</v>
      </c>
      <c r="N129" s="1627">
        <f t="shared" ref="N129:O131" si="46">SUM(E129,H129,K129)</f>
        <v>2</v>
      </c>
      <c r="O129" s="1627">
        <f t="shared" si="46"/>
        <v>3</v>
      </c>
      <c r="P129" s="494" t="s">
        <v>1096</v>
      </c>
      <c r="Q129" s="494" t="s">
        <v>1096</v>
      </c>
      <c r="R129" s="2613" t="s">
        <v>1097</v>
      </c>
      <c r="AG129" s="422"/>
      <c r="AH129" s="422"/>
      <c r="AI129" s="422"/>
      <c r="AJ129" s="422"/>
      <c r="AK129" s="422"/>
      <c r="AL129" s="422"/>
      <c r="AM129" s="422"/>
      <c r="AN129" s="422"/>
      <c r="AO129" s="422"/>
      <c r="AP129" s="422"/>
      <c r="AQ129" s="422"/>
      <c r="AR129" s="422"/>
      <c r="AS129" s="422"/>
      <c r="AT129" s="422"/>
      <c r="AU129" s="422"/>
      <c r="AV129" s="422"/>
      <c r="AW129" s="422"/>
      <c r="AX129" s="422"/>
      <c r="AY129" s="422"/>
      <c r="AZ129" s="422"/>
      <c r="BA129" s="422"/>
      <c r="BB129" s="422"/>
      <c r="BC129" s="422"/>
      <c r="BD129" s="422"/>
      <c r="BE129" s="422"/>
      <c r="BF129" s="422"/>
      <c r="BG129" s="422"/>
      <c r="BH129" s="422"/>
      <c r="BI129" s="422"/>
      <c r="BJ129" s="422"/>
      <c r="BK129" s="422"/>
      <c r="BL129" s="422"/>
      <c r="BM129" s="422"/>
      <c r="BN129" s="422"/>
      <c r="BO129" s="422"/>
      <c r="BP129" s="422"/>
      <c r="BQ129" s="422"/>
      <c r="BR129" s="422"/>
      <c r="BS129" s="422"/>
      <c r="BT129" s="422"/>
      <c r="BU129" s="422"/>
      <c r="BV129" s="422"/>
      <c r="BW129" s="422"/>
      <c r="BX129" s="422"/>
      <c r="BY129" s="422"/>
      <c r="BZ129" s="422"/>
      <c r="CA129" s="422"/>
      <c r="CB129" s="422"/>
      <c r="CC129" s="422"/>
      <c r="CD129" s="422"/>
      <c r="CE129" s="422"/>
      <c r="CF129" s="422"/>
      <c r="CG129" s="422"/>
      <c r="CH129" s="422"/>
      <c r="CI129" s="422"/>
      <c r="CJ129" s="422"/>
      <c r="CK129" s="422"/>
      <c r="CL129" s="422"/>
      <c r="CM129" s="422"/>
      <c r="CN129" s="422"/>
      <c r="CO129" s="422"/>
      <c r="CP129" s="422"/>
      <c r="CQ129" s="422"/>
      <c r="CR129" s="422"/>
      <c r="CS129" s="422"/>
      <c r="CT129" s="422"/>
      <c r="CU129" s="422"/>
      <c r="CV129" s="422"/>
      <c r="CW129" s="422"/>
      <c r="CX129" s="422"/>
      <c r="CY129" s="422"/>
      <c r="CZ129" s="422"/>
      <c r="DA129" s="422"/>
      <c r="DB129" s="422"/>
      <c r="DC129" s="422"/>
      <c r="DD129" s="422"/>
      <c r="DE129" s="422"/>
      <c r="DF129" s="422"/>
      <c r="DG129" s="422"/>
      <c r="DH129" s="422"/>
      <c r="DI129" s="422"/>
      <c r="DJ129" s="422"/>
      <c r="DK129" s="422"/>
      <c r="DL129" s="422"/>
      <c r="DM129" s="422"/>
      <c r="DN129" s="422"/>
      <c r="DO129" s="422"/>
      <c r="DP129" s="422"/>
      <c r="DQ129" s="422"/>
      <c r="DR129" s="422"/>
      <c r="DS129" s="422"/>
      <c r="DT129" s="422"/>
      <c r="DU129" s="422"/>
      <c r="DV129" s="422"/>
      <c r="DW129" s="422"/>
      <c r="DX129" s="422"/>
      <c r="DY129" s="422"/>
      <c r="DZ129" s="422"/>
      <c r="EA129" s="422"/>
      <c r="EB129" s="422"/>
      <c r="EC129" s="422"/>
      <c r="ED129" s="422"/>
      <c r="EE129" s="422"/>
      <c r="EF129" s="422"/>
      <c r="EG129" s="422"/>
      <c r="EH129" s="422"/>
      <c r="EI129" s="422"/>
      <c r="EJ129" s="422"/>
      <c r="EK129" s="422"/>
      <c r="EL129" s="422"/>
      <c r="EM129" s="422"/>
      <c r="EN129" s="422"/>
      <c r="EO129" s="422"/>
      <c r="EP129" s="422"/>
      <c r="EQ129" s="422"/>
      <c r="ER129" s="422"/>
      <c r="ES129" s="422"/>
      <c r="ET129" s="422"/>
      <c r="EU129" s="422"/>
      <c r="EV129" s="422"/>
      <c r="EW129" s="422"/>
      <c r="EX129" s="422"/>
      <c r="EY129" s="422"/>
      <c r="EZ129" s="422"/>
      <c r="FA129" s="422"/>
      <c r="FB129" s="422"/>
      <c r="FC129" s="422"/>
      <c r="FD129" s="422"/>
      <c r="FE129" s="422"/>
      <c r="FF129" s="422"/>
      <c r="FG129" s="422"/>
      <c r="FH129" s="422"/>
      <c r="FI129" s="422"/>
      <c r="FJ129" s="422"/>
      <c r="FK129" s="422"/>
      <c r="FL129" s="422"/>
      <c r="FM129" s="422"/>
      <c r="FN129" s="422"/>
      <c r="FO129" s="422"/>
      <c r="FP129" s="422"/>
      <c r="FQ129" s="422"/>
      <c r="FR129" s="422"/>
      <c r="FS129" s="422"/>
      <c r="FT129" s="422"/>
      <c r="FU129" s="422"/>
      <c r="FV129" s="422"/>
      <c r="FW129" s="422"/>
      <c r="FX129" s="422"/>
      <c r="FY129" s="422"/>
      <c r="FZ129" s="422"/>
      <c r="GA129" s="422"/>
      <c r="GB129" s="422"/>
      <c r="GC129" s="422"/>
      <c r="GD129" s="422"/>
      <c r="GE129" s="422"/>
      <c r="GF129" s="422"/>
      <c r="GG129" s="422"/>
      <c r="GH129" s="422"/>
      <c r="GI129" s="422"/>
      <c r="GJ129" s="422"/>
      <c r="GK129" s="422"/>
      <c r="GL129" s="422"/>
      <c r="GM129" s="422"/>
      <c r="GN129" s="422"/>
      <c r="GO129" s="422"/>
      <c r="GP129" s="422"/>
      <c r="GQ129" s="422"/>
      <c r="GR129" s="422"/>
      <c r="GS129" s="422"/>
      <c r="GT129" s="422"/>
      <c r="GU129" s="422"/>
      <c r="GV129" s="422"/>
      <c r="GW129" s="422"/>
      <c r="GX129" s="422"/>
      <c r="GY129" s="422"/>
      <c r="GZ129" s="422"/>
      <c r="HA129" s="422"/>
      <c r="HB129" s="422"/>
      <c r="HC129" s="422"/>
      <c r="HD129" s="422"/>
      <c r="HE129" s="422"/>
      <c r="HF129" s="422"/>
      <c r="HG129" s="422"/>
      <c r="HH129" s="422"/>
      <c r="HI129" s="422"/>
      <c r="HJ129" s="422"/>
      <c r="HK129" s="422"/>
      <c r="HL129" s="422"/>
      <c r="HM129" s="422"/>
      <c r="HN129" s="422"/>
      <c r="HO129" s="422"/>
      <c r="HP129" s="422"/>
      <c r="HQ129" s="422"/>
      <c r="HR129" s="422"/>
      <c r="HS129" s="422"/>
      <c r="HT129" s="422"/>
      <c r="HU129" s="422"/>
      <c r="HV129" s="422"/>
      <c r="HW129" s="422"/>
      <c r="HX129" s="422"/>
      <c r="HY129" s="422"/>
      <c r="HZ129" s="422"/>
      <c r="IA129" s="422"/>
      <c r="IB129" s="422"/>
      <c r="IC129" s="422"/>
      <c r="ID129" s="422"/>
      <c r="IE129" s="422"/>
      <c r="IF129" s="422"/>
      <c r="IG129" s="422"/>
      <c r="IH129" s="422"/>
      <c r="II129" s="422"/>
      <c r="IJ129" s="422"/>
      <c r="IK129" s="422"/>
      <c r="IL129" s="422"/>
      <c r="IM129" s="422"/>
      <c r="IN129" s="422"/>
      <c r="IO129" s="422"/>
      <c r="IP129" s="422"/>
      <c r="IQ129" s="422"/>
      <c r="IR129" s="422"/>
      <c r="IS129" s="422"/>
      <c r="IT129" s="422"/>
      <c r="IU129" s="422"/>
      <c r="IV129" s="422"/>
      <c r="IW129" s="422"/>
      <c r="IX129" s="422"/>
      <c r="IY129" s="422"/>
      <c r="IZ129" s="422"/>
      <c r="JA129" s="422"/>
      <c r="JB129" s="422"/>
      <c r="JC129" s="422"/>
      <c r="JD129" s="422"/>
      <c r="JE129" s="422"/>
      <c r="JF129" s="422"/>
      <c r="JG129" s="422"/>
      <c r="JH129" s="422"/>
      <c r="JI129" s="422"/>
      <c r="JJ129" s="422"/>
      <c r="JK129" s="422"/>
      <c r="JL129" s="422"/>
      <c r="JM129" s="422"/>
      <c r="JN129" s="422"/>
      <c r="JO129" s="422"/>
      <c r="JP129" s="422"/>
      <c r="JQ129" s="422"/>
      <c r="JR129" s="422"/>
      <c r="JS129" s="422"/>
      <c r="JT129" s="422"/>
      <c r="JU129" s="422"/>
      <c r="JV129" s="422"/>
      <c r="JW129" s="422"/>
      <c r="JX129" s="422"/>
      <c r="JY129" s="422"/>
      <c r="JZ129" s="422"/>
      <c r="KA129" s="422"/>
      <c r="KB129" s="422"/>
      <c r="KC129" s="422"/>
      <c r="KD129" s="422"/>
      <c r="KE129" s="422"/>
      <c r="KF129" s="422"/>
      <c r="KG129" s="422"/>
      <c r="KH129" s="422"/>
      <c r="KI129" s="422"/>
      <c r="KJ129" s="422"/>
      <c r="KK129" s="422"/>
      <c r="KL129" s="422"/>
      <c r="KM129" s="422"/>
      <c r="KN129" s="422"/>
      <c r="KO129" s="422"/>
      <c r="KP129" s="422"/>
      <c r="KQ129" s="422"/>
      <c r="KR129" s="422"/>
      <c r="KS129" s="422"/>
      <c r="KT129" s="422"/>
      <c r="KU129" s="422"/>
      <c r="KV129" s="422"/>
      <c r="KW129" s="422"/>
      <c r="KX129" s="422"/>
      <c r="KY129" s="422"/>
      <c r="KZ129" s="422"/>
      <c r="LA129" s="422"/>
      <c r="LB129" s="422"/>
      <c r="LC129" s="422"/>
      <c r="LD129" s="422"/>
      <c r="LE129" s="422"/>
      <c r="LF129" s="422"/>
      <c r="LG129" s="422"/>
      <c r="LH129" s="422"/>
      <c r="LI129" s="422"/>
      <c r="LJ129" s="422"/>
      <c r="LK129" s="422"/>
      <c r="LL129" s="422"/>
      <c r="LM129" s="422"/>
      <c r="LN129" s="422"/>
      <c r="LO129" s="422"/>
      <c r="LP129" s="422"/>
      <c r="LQ129" s="422"/>
      <c r="LR129" s="422"/>
      <c r="LS129" s="422"/>
      <c r="LT129" s="422"/>
      <c r="LU129" s="422"/>
      <c r="LV129" s="422"/>
      <c r="LW129" s="422"/>
      <c r="LX129" s="422"/>
      <c r="LY129" s="422"/>
      <c r="LZ129" s="422"/>
      <c r="MA129" s="422"/>
      <c r="MB129" s="422"/>
      <c r="MC129" s="422"/>
      <c r="MD129" s="422"/>
      <c r="ME129" s="422"/>
      <c r="MF129" s="422"/>
      <c r="MG129" s="422"/>
      <c r="MH129" s="422"/>
      <c r="MI129" s="422"/>
      <c r="MJ129" s="422"/>
      <c r="MK129" s="422"/>
      <c r="ML129" s="422"/>
      <c r="MM129" s="422"/>
      <c r="MN129" s="422"/>
      <c r="MO129" s="422"/>
      <c r="MP129" s="422"/>
      <c r="MQ129" s="422"/>
      <c r="MR129" s="422"/>
      <c r="MS129" s="422"/>
      <c r="MT129" s="422"/>
      <c r="MU129" s="422"/>
      <c r="MV129" s="422"/>
      <c r="MW129" s="422"/>
      <c r="MX129" s="422"/>
      <c r="MY129" s="422"/>
      <c r="MZ129" s="422"/>
      <c r="NA129" s="422"/>
      <c r="NB129" s="422"/>
      <c r="NC129" s="422"/>
      <c r="ND129" s="422"/>
      <c r="NE129" s="422"/>
      <c r="NF129" s="422"/>
      <c r="NG129" s="422"/>
      <c r="NH129" s="422"/>
      <c r="NI129" s="422"/>
      <c r="NJ129" s="422"/>
      <c r="NK129" s="422"/>
      <c r="NL129" s="422"/>
      <c r="NM129" s="422"/>
      <c r="NN129" s="422"/>
      <c r="NO129" s="422"/>
      <c r="NP129" s="422"/>
      <c r="NQ129" s="422"/>
      <c r="NR129" s="422"/>
      <c r="NS129" s="422"/>
      <c r="NT129" s="422"/>
      <c r="NU129" s="422"/>
      <c r="NV129" s="422"/>
      <c r="NW129" s="422"/>
      <c r="NX129" s="422"/>
      <c r="NY129" s="422"/>
      <c r="NZ129" s="422"/>
      <c r="OA129" s="422"/>
      <c r="OB129" s="422"/>
      <c r="OC129" s="422"/>
      <c r="OD129" s="422"/>
      <c r="OE129" s="422"/>
      <c r="OF129" s="422"/>
      <c r="OG129" s="422"/>
      <c r="OH129" s="422"/>
      <c r="OI129" s="422"/>
      <c r="OJ129" s="422"/>
      <c r="OK129" s="422"/>
      <c r="OL129" s="422"/>
      <c r="OM129" s="422"/>
      <c r="ON129" s="422"/>
      <c r="OO129" s="422"/>
      <c r="OP129" s="422"/>
      <c r="OQ129" s="422"/>
      <c r="OR129" s="422"/>
      <c r="OS129" s="422"/>
      <c r="OT129" s="422"/>
      <c r="OU129" s="422"/>
      <c r="OV129" s="422"/>
      <c r="OW129" s="422"/>
      <c r="OX129" s="422"/>
      <c r="OY129" s="422"/>
      <c r="OZ129" s="422"/>
      <c r="PA129" s="422"/>
      <c r="PB129" s="422"/>
      <c r="PC129" s="422"/>
      <c r="PD129" s="422"/>
      <c r="PE129" s="422"/>
      <c r="PF129" s="422"/>
      <c r="PG129" s="422"/>
      <c r="PH129" s="422"/>
      <c r="PI129" s="422"/>
      <c r="PJ129" s="422"/>
      <c r="PK129" s="422"/>
      <c r="PL129" s="422"/>
    </row>
    <row r="130" spans="1:428" ht="40.5" customHeight="1" x14ac:dyDescent="0.25">
      <c r="A130" s="2621"/>
      <c r="B130" s="712" t="s">
        <v>789</v>
      </c>
      <c r="C130" s="712" t="s">
        <v>2104</v>
      </c>
      <c r="D130" s="1512">
        <v>0</v>
      </c>
      <c r="E130" s="1512">
        <v>0</v>
      </c>
      <c r="F130" s="1512">
        <v>0</v>
      </c>
      <c r="G130" s="1512">
        <v>9</v>
      </c>
      <c r="H130" s="1512">
        <v>17</v>
      </c>
      <c r="I130" s="1512">
        <v>26</v>
      </c>
      <c r="J130" s="1512">
        <v>0</v>
      </c>
      <c r="K130" s="1512">
        <v>0</v>
      </c>
      <c r="L130" s="1512">
        <v>0</v>
      </c>
      <c r="M130" s="1627">
        <f>SUM(D130,G130,J130)</f>
        <v>9</v>
      </c>
      <c r="N130" s="1627">
        <f t="shared" si="46"/>
        <v>17</v>
      </c>
      <c r="O130" s="1627">
        <f t="shared" si="46"/>
        <v>26</v>
      </c>
      <c r="P130" s="494" t="s">
        <v>791</v>
      </c>
      <c r="Q130" s="494" t="s">
        <v>791</v>
      </c>
      <c r="R130" s="2613"/>
      <c r="AG130" s="422"/>
      <c r="AH130" s="422"/>
      <c r="AI130" s="422"/>
      <c r="AJ130" s="422"/>
      <c r="AK130" s="422"/>
      <c r="AL130" s="422"/>
      <c r="AM130" s="422"/>
      <c r="AN130" s="422"/>
      <c r="AO130" s="422"/>
      <c r="AP130" s="422"/>
      <c r="AQ130" s="422"/>
      <c r="AR130" s="422"/>
      <c r="AS130" s="422"/>
      <c r="AT130" s="422"/>
      <c r="AU130" s="422"/>
      <c r="AV130" s="422"/>
      <c r="AW130" s="422"/>
      <c r="AX130" s="422"/>
      <c r="AY130" s="422"/>
      <c r="AZ130" s="422"/>
      <c r="BA130" s="422"/>
      <c r="BB130" s="422"/>
      <c r="BC130" s="422"/>
      <c r="BD130" s="422"/>
      <c r="BE130" s="422"/>
      <c r="BF130" s="422"/>
      <c r="BG130" s="422"/>
      <c r="BH130" s="422"/>
      <c r="BI130" s="422"/>
      <c r="BJ130" s="422"/>
      <c r="BK130" s="422"/>
      <c r="BL130" s="422"/>
      <c r="BM130" s="422"/>
      <c r="BN130" s="422"/>
      <c r="BO130" s="422"/>
      <c r="BP130" s="422"/>
      <c r="BQ130" s="422"/>
      <c r="BR130" s="422"/>
      <c r="BS130" s="422"/>
      <c r="BT130" s="422"/>
      <c r="BU130" s="422"/>
      <c r="BV130" s="422"/>
      <c r="BW130" s="422"/>
      <c r="BX130" s="422"/>
      <c r="BY130" s="422"/>
      <c r="BZ130" s="422"/>
      <c r="CA130" s="422"/>
      <c r="CB130" s="422"/>
      <c r="CC130" s="422"/>
      <c r="CD130" s="422"/>
      <c r="CE130" s="422"/>
      <c r="CF130" s="422"/>
      <c r="CG130" s="422"/>
      <c r="CH130" s="422"/>
      <c r="CI130" s="422"/>
      <c r="CJ130" s="422"/>
      <c r="CK130" s="422"/>
      <c r="CL130" s="422"/>
      <c r="CM130" s="422"/>
      <c r="CN130" s="422"/>
      <c r="CO130" s="422"/>
      <c r="CP130" s="422"/>
      <c r="CQ130" s="422"/>
      <c r="CR130" s="422"/>
      <c r="CS130" s="422"/>
      <c r="CT130" s="422"/>
      <c r="CU130" s="422"/>
      <c r="CV130" s="422"/>
      <c r="CW130" s="422"/>
      <c r="CX130" s="422"/>
      <c r="CY130" s="422"/>
      <c r="CZ130" s="422"/>
      <c r="DA130" s="422"/>
      <c r="DB130" s="422"/>
      <c r="DC130" s="422"/>
      <c r="DD130" s="422"/>
      <c r="DE130" s="422"/>
      <c r="DF130" s="422"/>
      <c r="DG130" s="422"/>
      <c r="DH130" s="422"/>
      <c r="DI130" s="422"/>
      <c r="DJ130" s="422"/>
      <c r="DK130" s="422"/>
      <c r="DL130" s="422"/>
      <c r="DM130" s="422"/>
      <c r="DN130" s="422"/>
      <c r="DO130" s="422"/>
      <c r="DP130" s="422"/>
      <c r="DQ130" s="422"/>
      <c r="DR130" s="422"/>
      <c r="DS130" s="422"/>
      <c r="DT130" s="422"/>
      <c r="DU130" s="422"/>
      <c r="DV130" s="422"/>
      <c r="DW130" s="422"/>
      <c r="DX130" s="422"/>
      <c r="DY130" s="422"/>
      <c r="DZ130" s="422"/>
      <c r="EA130" s="422"/>
      <c r="EB130" s="422"/>
      <c r="EC130" s="422"/>
      <c r="ED130" s="422"/>
      <c r="EE130" s="422"/>
      <c r="EF130" s="422"/>
      <c r="EG130" s="422"/>
      <c r="EH130" s="422"/>
      <c r="EI130" s="422"/>
      <c r="EJ130" s="422"/>
      <c r="EK130" s="422"/>
      <c r="EL130" s="422"/>
      <c r="EM130" s="422"/>
      <c r="EN130" s="422"/>
      <c r="EO130" s="422"/>
      <c r="EP130" s="422"/>
      <c r="EQ130" s="422"/>
      <c r="ER130" s="422"/>
      <c r="ES130" s="422"/>
      <c r="ET130" s="422"/>
      <c r="EU130" s="422"/>
      <c r="EV130" s="422"/>
      <c r="EW130" s="422"/>
      <c r="EX130" s="422"/>
      <c r="EY130" s="422"/>
      <c r="EZ130" s="422"/>
      <c r="FA130" s="422"/>
      <c r="FB130" s="422"/>
      <c r="FC130" s="422"/>
      <c r="FD130" s="422"/>
      <c r="FE130" s="422"/>
      <c r="FF130" s="422"/>
      <c r="FG130" s="422"/>
      <c r="FH130" s="422"/>
      <c r="FI130" s="422"/>
      <c r="FJ130" s="422"/>
      <c r="FK130" s="422"/>
      <c r="FL130" s="422"/>
      <c r="FM130" s="422"/>
      <c r="FN130" s="422"/>
      <c r="FO130" s="422"/>
      <c r="FP130" s="422"/>
      <c r="FQ130" s="422"/>
      <c r="FR130" s="422"/>
      <c r="FS130" s="422"/>
      <c r="FT130" s="422"/>
      <c r="FU130" s="422"/>
      <c r="FV130" s="422"/>
      <c r="FW130" s="422"/>
      <c r="FX130" s="422"/>
      <c r="FY130" s="422"/>
      <c r="FZ130" s="422"/>
      <c r="GA130" s="422"/>
      <c r="GB130" s="422"/>
      <c r="GC130" s="422"/>
      <c r="GD130" s="422"/>
      <c r="GE130" s="422"/>
      <c r="GF130" s="422"/>
      <c r="GG130" s="422"/>
      <c r="GH130" s="422"/>
      <c r="GI130" s="422"/>
      <c r="GJ130" s="422"/>
      <c r="GK130" s="422"/>
      <c r="GL130" s="422"/>
      <c r="GM130" s="422"/>
      <c r="GN130" s="422"/>
      <c r="GO130" s="422"/>
      <c r="GP130" s="422"/>
      <c r="GQ130" s="422"/>
      <c r="GR130" s="422"/>
      <c r="GS130" s="422"/>
      <c r="GT130" s="422"/>
      <c r="GU130" s="422"/>
      <c r="GV130" s="422"/>
      <c r="GW130" s="422"/>
      <c r="GX130" s="422"/>
      <c r="GY130" s="422"/>
      <c r="GZ130" s="422"/>
      <c r="HA130" s="422"/>
      <c r="HB130" s="422"/>
      <c r="HC130" s="422"/>
      <c r="HD130" s="422"/>
      <c r="HE130" s="422"/>
      <c r="HF130" s="422"/>
      <c r="HG130" s="422"/>
      <c r="HH130" s="422"/>
      <c r="HI130" s="422"/>
      <c r="HJ130" s="422"/>
      <c r="HK130" s="422"/>
      <c r="HL130" s="422"/>
      <c r="HM130" s="422"/>
      <c r="HN130" s="422"/>
      <c r="HO130" s="422"/>
      <c r="HP130" s="422"/>
      <c r="HQ130" s="422"/>
      <c r="HR130" s="422"/>
      <c r="HS130" s="422"/>
      <c r="HT130" s="422"/>
      <c r="HU130" s="422"/>
      <c r="HV130" s="422"/>
      <c r="HW130" s="422"/>
      <c r="HX130" s="422"/>
      <c r="HY130" s="422"/>
      <c r="HZ130" s="422"/>
      <c r="IA130" s="422"/>
      <c r="IB130" s="422"/>
      <c r="IC130" s="422"/>
      <c r="ID130" s="422"/>
      <c r="IE130" s="422"/>
      <c r="IF130" s="422"/>
      <c r="IG130" s="422"/>
      <c r="IH130" s="422"/>
      <c r="II130" s="422"/>
      <c r="IJ130" s="422"/>
      <c r="IK130" s="422"/>
      <c r="IL130" s="422"/>
      <c r="IM130" s="422"/>
      <c r="IN130" s="422"/>
      <c r="IO130" s="422"/>
      <c r="IP130" s="422"/>
      <c r="IQ130" s="422"/>
      <c r="IR130" s="422"/>
      <c r="IS130" s="422"/>
      <c r="IT130" s="422"/>
      <c r="IU130" s="422"/>
      <c r="IV130" s="422"/>
      <c r="IW130" s="422"/>
      <c r="IX130" s="422"/>
      <c r="IY130" s="422"/>
      <c r="IZ130" s="422"/>
      <c r="JA130" s="422"/>
      <c r="JB130" s="422"/>
      <c r="JC130" s="422"/>
      <c r="JD130" s="422"/>
      <c r="JE130" s="422"/>
      <c r="JF130" s="422"/>
      <c r="JG130" s="422"/>
      <c r="JH130" s="422"/>
      <c r="JI130" s="422"/>
      <c r="JJ130" s="422"/>
      <c r="JK130" s="422"/>
      <c r="JL130" s="422"/>
      <c r="JM130" s="422"/>
      <c r="JN130" s="422"/>
      <c r="JO130" s="422"/>
      <c r="JP130" s="422"/>
      <c r="JQ130" s="422"/>
      <c r="JR130" s="422"/>
      <c r="JS130" s="422"/>
      <c r="JT130" s="422"/>
      <c r="JU130" s="422"/>
      <c r="JV130" s="422"/>
      <c r="JW130" s="422"/>
      <c r="JX130" s="422"/>
      <c r="JY130" s="422"/>
      <c r="JZ130" s="422"/>
      <c r="KA130" s="422"/>
      <c r="KB130" s="422"/>
      <c r="KC130" s="422"/>
      <c r="KD130" s="422"/>
      <c r="KE130" s="422"/>
      <c r="KF130" s="422"/>
      <c r="KG130" s="422"/>
      <c r="KH130" s="422"/>
      <c r="KI130" s="422"/>
      <c r="KJ130" s="422"/>
      <c r="KK130" s="422"/>
      <c r="KL130" s="422"/>
      <c r="KM130" s="422"/>
      <c r="KN130" s="422"/>
      <c r="KO130" s="422"/>
      <c r="KP130" s="422"/>
      <c r="KQ130" s="422"/>
      <c r="KR130" s="422"/>
      <c r="KS130" s="422"/>
      <c r="KT130" s="422"/>
      <c r="KU130" s="422"/>
      <c r="KV130" s="422"/>
      <c r="KW130" s="422"/>
      <c r="KX130" s="422"/>
      <c r="KY130" s="422"/>
      <c r="KZ130" s="422"/>
      <c r="LA130" s="422"/>
      <c r="LB130" s="422"/>
      <c r="LC130" s="422"/>
      <c r="LD130" s="422"/>
      <c r="LE130" s="422"/>
      <c r="LF130" s="422"/>
      <c r="LG130" s="422"/>
      <c r="LH130" s="422"/>
      <c r="LI130" s="422"/>
      <c r="LJ130" s="422"/>
      <c r="LK130" s="422"/>
      <c r="LL130" s="422"/>
      <c r="LM130" s="422"/>
      <c r="LN130" s="422"/>
      <c r="LO130" s="422"/>
      <c r="LP130" s="422"/>
      <c r="LQ130" s="422"/>
      <c r="LR130" s="422"/>
      <c r="LS130" s="422"/>
      <c r="LT130" s="422"/>
      <c r="LU130" s="422"/>
      <c r="LV130" s="422"/>
      <c r="LW130" s="422"/>
      <c r="LX130" s="422"/>
      <c r="LY130" s="422"/>
      <c r="LZ130" s="422"/>
      <c r="MA130" s="422"/>
      <c r="MB130" s="422"/>
      <c r="MC130" s="422"/>
      <c r="MD130" s="422"/>
      <c r="ME130" s="422"/>
      <c r="MF130" s="422"/>
      <c r="MG130" s="422"/>
      <c r="MH130" s="422"/>
      <c r="MI130" s="422"/>
      <c r="MJ130" s="422"/>
      <c r="MK130" s="422"/>
      <c r="ML130" s="422"/>
      <c r="MM130" s="422"/>
      <c r="MN130" s="422"/>
      <c r="MO130" s="422"/>
      <c r="MP130" s="422"/>
      <c r="MQ130" s="422"/>
      <c r="MR130" s="422"/>
      <c r="MS130" s="422"/>
      <c r="MT130" s="422"/>
      <c r="MU130" s="422"/>
      <c r="MV130" s="422"/>
      <c r="MW130" s="422"/>
      <c r="MX130" s="422"/>
      <c r="MY130" s="422"/>
      <c r="MZ130" s="422"/>
      <c r="NA130" s="422"/>
      <c r="NB130" s="422"/>
      <c r="NC130" s="422"/>
      <c r="ND130" s="422"/>
      <c r="NE130" s="422"/>
      <c r="NF130" s="422"/>
      <c r="NG130" s="422"/>
      <c r="NH130" s="422"/>
      <c r="NI130" s="422"/>
      <c r="NJ130" s="422"/>
      <c r="NK130" s="422"/>
      <c r="NL130" s="422"/>
      <c r="NM130" s="422"/>
      <c r="NN130" s="422"/>
      <c r="NO130" s="422"/>
      <c r="NP130" s="422"/>
      <c r="NQ130" s="422"/>
      <c r="NR130" s="422"/>
      <c r="NS130" s="422"/>
      <c r="NT130" s="422"/>
      <c r="NU130" s="422"/>
      <c r="NV130" s="422"/>
      <c r="NW130" s="422"/>
      <c r="NX130" s="422"/>
      <c r="NY130" s="422"/>
      <c r="NZ130" s="422"/>
      <c r="OA130" s="422"/>
      <c r="OB130" s="422"/>
      <c r="OC130" s="422"/>
      <c r="OD130" s="422"/>
      <c r="OE130" s="422"/>
      <c r="OF130" s="422"/>
      <c r="OG130" s="422"/>
      <c r="OH130" s="422"/>
      <c r="OI130" s="422"/>
      <c r="OJ130" s="422"/>
      <c r="OK130" s="422"/>
      <c r="OL130" s="422"/>
      <c r="OM130" s="422"/>
      <c r="ON130" s="422"/>
      <c r="OO130" s="422"/>
      <c r="OP130" s="422"/>
      <c r="OQ130" s="422"/>
      <c r="OR130" s="422"/>
      <c r="OS130" s="422"/>
      <c r="OT130" s="422"/>
      <c r="OU130" s="422"/>
      <c r="OV130" s="422"/>
      <c r="OW130" s="422"/>
      <c r="OX130" s="422"/>
      <c r="OY130" s="422"/>
      <c r="OZ130" s="422"/>
      <c r="PA130" s="422"/>
      <c r="PB130" s="422"/>
      <c r="PC130" s="422"/>
      <c r="PD130" s="422"/>
      <c r="PE130" s="422"/>
      <c r="PF130" s="422"/>
      <c r="PG130" s="422"/>
      <c r="PH130" s="422"/>
      <c r="PI130" s="422"/>
      <c r="PJ130" s="422"/>
      <c r="PK130" s="422"/>
      <c r="PL130" s="422"/>
    </row>
    <row r="131" spans="1:428" ht="44.25" customHeight="1" x14ac:dyDescent="0.25">
      <c r="A131" s="2621"/>
      <c r="B131" s="712" t="s">
        <v>1098</v>
      </c>
      <c r="C131" s="712" t="s">
        <v>1099</v>
      </c>
      <c r="D131" s="1512">
        <v>0</v>
      </c>
      <c r="E131" s="1512">
        <v>0</v>
      </c>
      <c r="F131" s="1512">
        <v>0</v>
      </c>
      <c r="G131" s="1512">
        <v>3</v>
      </c>
      <c r="H131" s="1512">
        <v>22</v>
      </c>
      <c r="I131" s="1512">
        <v>25</v>
      </c>
      <c r="J131" s="1512">
        <v>0</v>
      </c>
      <c r="K131" s="1512">
        <v>0</v>
      </c>
      <c r="L131" s="1512">
        <v>0</v>
      </c>
      <c r="M131" s="1627">
        <f t="shared" ref="M131" si="47">SUM(D131,G131,J131)</f>
        <v>3</v>
      </c>
      <c r="N131" s="1627">
        <f t="shared" si="46"/>
        <v>22</v>
      </c>
      <c r="O131" s="1627">
        <f t="shared" si="46"/>
        <v>25</v>
      </c>
      <c r="P131" s="722" t="s">
        <v>794</v>
      </c>
      <c r="Q131" s="722" t="s">
        <v>795</v>
      </c>
      <c r="R131" s="2613"/>
      <c r="AG131" s="422"/>
      <c r="AH131" s="422"/>
      <c r="AI131" s="422"/>
      <c r="AJ131" s="422"/>
      <c r="AK131" s="422"/>
      <c r="AL131" s="422"/>
      <c r="AM131" s="422"/>
      <c r="AN131" s="422"/>
      <c r="AO131" s="422"/>
      <c r="AP131" s="422"/>
      <c r="AQ131" s="422"/>
      <c r="AR131" s="422"/>
      <c r="AS131" s="422"/>
      <c r="AT131" s="422"/>
      <c r="AU131" s="422"/>
      <c r="AV131" s="422"/>
      <c r="AW131" s="422"/>
      <c r="AX131" s="422"/>
      <c r="AY131" s="422"/>
      <c r="AZ131" s="422"/>
      <c r="BA131" s="422"/>
      <c r="BB131" s="422"/>
      <c r="BC131" s="422"/>
      <c r="BD131" s="422"/>
      <c r="BE131" s="422"/>
      <c r="BF131" s="422"/>
      <c r="BG131" s="422"/>
      <c r="BH131" s="422"/>
      <c r="BI131" s="422"/>
      <c r="BJ131" s="422"/>
      <c r="BK131" s="422"/>
      <c r="BL131" s="422"/>
      <c r="BM131" s="422"/>
      <c r="BN131" s="422"/>
      <c r="BO131" s="422"/>
      <c r="BP131" s="422"/>
      <c r="BQ131" s="422"/>
      <c r="BR131" s="422"/>
      <c r="BS131" s="422"/>
      <c r="BT131" s="422"/>
      <c r="BU131" s="422"/>
      <c r="BV131" s="422"/>
      <c r="BW131" s="422"/>
      <c r="BX131" s="422"/>
      <c r="BY131" s="422"/>
      <c r="BZ131" s="422"/>
      <c r="CA131" s="422"/>
      <c r="CB131" s="422"/>
      <c r="CC131" s="422"/>
      <c r="CD131" s="422"/>
      <c r="CE131" s="422"/>
      <c r="CF131" s="422"/>
      <c r="CG131" s="422"/>
      <c r="CH131" s="422"/>
      <c r="CI131" s="422"/>
      <c r="CJ131" s="422"/>
      <c r="CK131" s="422"/>
      <c r="CL131" s="422"/>
      <c r="CM131" s="422"/>
      <c r="CN131" s="422"/>
      <c r="CO131" s="422"/>
      <c r="CP131" s="422"/>
      <c r="CQ131" s="422"/>
      <c r="CR131" s="422"/>
      <c r="CS131" s="422"/>
      <c r="CT131" s="422"/>
      <c r="CU131" s="422"/>
      <c r="CV131" s="422"/>
      <c r="CW131" s="422"/>
      <c r="CX131" s="422"/>
      <c r="CY131" s="422"/>
      <c r="CZ131" s="422"/>
      <c r="DA131" s="422"/>
      <c r="DB131" s="422"/>
      <c r="DC131" s="422"/>
      <c r="DD131" s="422"/>
      <c r="DE131" s="422"/>
      <c r="DF131" s="422"/>
      <c r="DG131" s="422"/>
      <c r="DH131" s="422"/>
      <c r="DI131" s="422"/>
      <c r="DJ131" s="422"/>
      <c r="DK131" s="422"/>
      <c r="DL131" s="422"/>
      <c r="DM131" s="422"/>
      <c r="DN131" s="422"/>
      <c r="DO131" s="422"/>
      <c r="DP131" s="422"/>
      <c r="DQ131" s="422"/>
      <c r="DR131" s="422"/>
      <c r="DS131" s="422"/>
      <c r="DT131" s="422"/>
      <c r="DU131" s="422"/>
      <c r="DV131" s="422"/>
      <c r="DW131" s="422"/>
      <c r="DX131" s="422"/>
      <c r="DY131" s="422"/>
      <c r="DZ131" s="422"/>
      <c r="EA131" s="422"/>
      <c r="EB131" s="422"/>
      <c r="EC131" s="422"/>
      <c r="ED131" s="422"/>
      <c r="EE131" s="422"/>
      <c r="EF131" s="422"/>
      <c r="EG131" s="422"/>
      <c r="EH131" s="422"/>
      <c r="EI131" s="422"/>
      <c r="EJ131" s="422"/>
      <c r="EK131" s="422"/>
      <c r="EL131" s="422"/>
      <c r="EM131" s="422"/>
      <c r="EN131" s="422"/>
      <c r="EO131" s="422"/>
      <c r="EP131" s="422"/>
      <c r="EQ131" s="422"/>
      <c r="ER131" s="422"/>
      <c r="ES131" s="422"/>
      <c r="ET131" s="422"/>
      <c r="EU131" s="422"/>
      <c r="EV131" s="422"/>
      <c r="EW131" s="422"/>
      <c r="EX131" s="422"/>
      <c r="EY131" s="422"/>
      <c r="EZ131" s="422"/>
      <c r="FA131" s="422"/>
      <c r="FB131" s="422"/>
      <c r="FC131" s="422"/>
      <c r="FD131" s="422"/>
      <c r="FE131" s="422"/>
      <c r="FF131" s="422"/>
      <c r="FG131" s="422"/>
      <c r="FH131" s="422"/>
      <c r="FI131" s="422"/>
      <c r="FJ131" s="422"/>
      <c r="FK131" s="422"/>
      <c r="FL131" s="422"/>
      <c r="FM131" s="422"/>
      <c r="FN131" s="422"/>
      <c r="FO131" s="422"/>
      <c r="FP131" s="422"/>
      <c r="FQ131" s="422"/>
      <c r="FR131" s="422"/>
      <c r="FS131" s="422"/>
      <c r="FT131" s="422"/>
      <c r="FU131" s="422"/>
      <c r="FV131" s="422"/>
      <c r="FW131" s="422"/>
      <c r="FX131" s="422"/>
      <c r="FY131" s="422"/>
      <c r="FZ131" s="422"/>
      <c r="GA131" s="422"/>
      <c r="GB131" s="422"/>
      <c r="GC131" s="422"/>
      <c r="GD131" s="422"/>
      <c r="GE131" s="422"/>
      <c r="GF131" s="422"/>
      <c r="GG131" s="422"/>
      <c r="GH131" s="422"/>
      <c r="GI131" s="422"/>
      <c r="GJ131" s="422"/>
      <c r="GK131" s="422"/>
      <c r="GL131" s="422"/>
      <c r="GM131" s="422"/>
      <c r="GN131" s="422"/>
      <c r="GO131" s="422"/>
      <c r="GP131" s="422"/>
      <c r="GQ131" s="422"/>
      <c r="GR131" s="422"/>
      <c r="GS131" s="422"/>
      <c r="GT131" s="422"/>
      <c r="GU131" s="422"/>
      <c r="GV131" s="422"/>
      <c r="GW131" s="422"/>
      <c r="GX131" s="422"/>
      <c r="GY131" s="422"/>
      <c r="GZ131" s="422"/>
      <c r="HA131" s="422"/>
      <c r="HB131" s="422"/>
      <c r="HC131" s="422"/>
      <c r="HD131" s="422"/>
      <c r="HE131" s="422"/>
      <c r="HF131" s="422"/>
      <c r="HG131" s="422"/>
      <c r="HH131" s="422"/>
      <c r="HI131" s="422"/>
      <c r="HJ131" s="422"/>
      <c r="HK131" s="422"/>
      <c r="HL131" s="422"/>
      <c r="HM131" s="422"/>
      <c r="HN131" s="422"/>
      <c r="HO131" s="422"/>
      <c r="HP131" s="422"/>
      <c r="HQ131" s="422"/>
      <c r="HR131" s="422"/>
      <c r="HS131" s="422"/>
      <c r="HT131" s="422"/>
      <c r="HU131" s="422"/>
      <c r="HV131" s="422"/>
      <c r="HW131" s="422"/>
      <c r="HX131" s="422"/>
      <c r="HY131" s="422"/>
      <c r="HZ131" s="422"/>
      <c r="IA131" s="422"/>
      <c r="IB131" s="422"/>
      <c r="IC131" s="422"/>
      <c r="ID131" s="422"/>
      <c r="IE131" s="422"/>
      <c r="IF131" s="422"/>
      <c r="IG131" s="422"/>
      <c r="IH131" s="422"/>
      <c r="II131" s="422"/>
      <c r="IJ131" s="422"/>
      <c r="IK131" s="422"/>
      <c r="IL131" s="422"/>
      <c r="IM131" s="422"/>
      <c r="IN131" s="422"/>
      <c r="IO131" s="422"/>
      <c r="IP131" s="422"/>
      <c r="IQ131" s="422"/>
      <c r="IR131" s="422"/>
      <c r="IS131" s="422"/>
      <c r="IT131" s="422"/>
      <c r="IU131" s="422"/>
      <c r="IV131" s="422"/>
      <c r="IW131" s="422"/>
      <c r="IX131" s="422"/>
      <c r="IY131" s="422"/>
      <c r="IZ131" s="422"/>
      <c r="JA131" s="422"/>
      <c r="JB131" s="422"/>
      <c r="JC131" s="422"/>
      <c r="JD131" s="422"/>
      <c r="JE131" s="422"/>
      <c r="JF131" s="422"/>
      <c r="JG131" s="422"/>
      <c r="JH131" s="422"/>
      <c r="JI131" s="422"/>
      <c r="JJ131" s="422"/>
      <c r="JK131" s="422"/>
      <c r="JL131" s="422"/>
      <c r="JM131" s="422"/>
      <c r="JN131" s="422"/>
      <c r="JO131" s="422"/>
      <c r="JP131" s="422"/>
      <c r="JQ131" s="422"/>
      <c r="JR131" s="422"/>
      <c r="JS131" s="422"/>
      <c r="JT131" s="422"/>
      <c r="JU131" s="422"/>
      <c r="JV131" s="422"/>
      <c r="JW131" s="422"/>
      <c r="JX131" s="422"/>
      <c r="JY131" s="422"/>
      <c r="JZ131" s="422"/>
      <c r="KA131" s="422"/>
      <c r="KB131" s="422"/>
      <c r="KC131" s="422"/>
      <c r="KD131" s="422"/>
      <c r="KE131" s="422"/>
      <c r="KF131" s="422"/>
      <c r="KG131" s="422"/>
      <c r="KH131" s="422"/>
      <c r="KI131" s="422"/>
      <c r="KJ131" s="422"/>
      <c r="KK131" s="422"/>
      <c r="KL131" s="422"/>
      <c r="KM131" s="422"/>
      <c r="KN131" s="422"/>
      <c r="KO131" s="422"/>
      <c r="KP131" s="422"/>
      <c r="KQ131" s="422"/>
      <c r="KR131" s="422"/>
      <c r="KS131" s="422"/>
      <c r="KT131" s="422"/>
      <c r="KU131" s="422"/>
      <c r="KV131" s="422"/>
      <c r="KW131" s="422"/>
      <c r="KX131" s="422"/>
      <c r="KY131" s="422"/>
      <c r="KZ131" s="422"/>
      <c r="LA131" s="422"/>
      <c r="LB131" s="422"/>
      <c r="LC131" s="422"/>
      <c r="LD131" s="422"/>
      <c r="LE131" s="422"/>
      <c r="LF131" s="422"/>
      <c r="LG131" s="422"/>
      <c r="LH131" s="422"/>
      <c r="LI131" s="422"/>
      <c r="LJ131" s="422"/>
      <c r="LK131" s="422"/>
      <c r="LL131" s="422"/>
      <c r="LM131" s="422"/>
      <c r="LN131" s="422"/>
      <c r="LO131" s="422"/>
      <c r="LP131" s="422"/>
      <c r="LQ131" s="422"/>
      <c r="LR131" s="422"/>
      <c r="LS131" s="422"/>
      <c r="LT131" s="422"/>
      <c r="LU131" s="422"/>
      <c r="LV131" s="422"/>
      <c r="LW131" s="422"/>
      <c r="LX131" s="422"/>
      <c r="LY131" s="422"/>
      <c r="LZ131" s="422"/>
      <c r="MA131" s="422"/>
      <c r="MB131" s="422"/>
      <c r="MC131" s="422"/>
      <c r="MD131" s="422"/>
      <c r="ME131" s="422"/>
      <c r="MF131" s="422"/>
      <c r="MG131" s="422"/>
      <c r="MH131" s="422"/>
      <c r="MI131" s="422"/>
      <c r="MJ131" s="422"/>
      <c r="MK131" s="422"/>
      <c r="ML131" s="422"/>
      <c r="MM131" s="422"/>
      <c r="MN131" s="422"/>
      <c r="MO131" s="422"/>
      <c r="MP131" s="422"/>
      <c r="MQ131" s="422"/>
      <c r="MR131" s="422"/>
      <c r="MS131" s="422"/>
      <c r="MT131" s="422"/>
      <c r="MU131" s="422"/>
      <c r="MV131" s="422"/>
      <c r="MW131" s="422"/>
      <c r="MX131" s="422"/>
      <c r="MY131" s="422"/>
      <c r="MZ131" s="422"/>
      <c r="NA131" s="422"/>
      <c r="NB131" s="422"/>
      <c r="NC131" s="422"/>
      <c r="ND131" s="422"/>
      <c r="NE131" s="422"/>
      <c r="NF131" s="422"/>
      <c r="NG131" s="422"/>
      <c r="NH131" s="422"/>
      <c r="NI131" s="422"/>
      <c r="NJ131" s="422"/>
      <c r="NK131" s="422"/>
      <c r="NL131" s="422"/>
      <c r="NM131" s="422"/>
      <c r="NN131" s="422"/>
      <c r="NO131" s="422"/>
      <c r="NP131" s="422"/>
      <c r="NQ131" s="422"/>
      <c r="NR131" s="422"/>
      <c r="NS131" s="422"/>
      <c r="NT131" s="422"/>
      <c r="NU131" s="422"/>
      <c r="NV131" s="422"/>
      <c r="NW131" s="422"/>
      <c r="NX131" s="422"/>
      <c r="NY131" s="422"/>
      <c r="NZ131" s="422"/>
      <c r="OA131" s="422"/>
      <c r="OB131" s="422"/>
      <c r="OC131" s="422"/>
      <c r="OD131" s="422"/>
      <c r="OE131" s="422"/>
      <c r="OF131" s="422"/>
      <c r="OG131" s="422"/>
      <c r="OH131" s="422"/>
      <c r="OI131" s="422"/>
      <c r="OJ131" s="422"/>
      <c r="OK131" s="422"/>
      <c r="OL131" s="422"/>
      <c r="OM131" s="422"/>
      <c r="ON131" s="422"/>
      <c r="OO131" s="422"/>
      <c r="OP131" s="422"/>
      <c r="OQ131" s="422"/>
      <c r="OR131" s="422"/>
      <c r="OS131" s="422"/>
      <c r="OT131" s="422"/>
      <c r="OU131" s="422"/>
      <c r="OV131" s="422"/>
      <c r="OW131" s="422"/>
      <c r="OX131" s="422"/>
      <c r="OY131" s="422"/>
      <c r="OZ131" s="422"/>
      <c r="PA131" s="422"/>
      <c r="PB131" s="422"/>
      <c r="PC131" s="422"/>
      <c r="PD131" s="422"/>
      <c r="PE131" s="422"/>
      <c r="PF131" s="422"/>
      <c r="PG131" s="422"/>
      <c r="PH131" s="422"/>
      <c r="PI131" s="422"/>
      <c r="PJ131" s="422"/>
      <c r="PK131" s="422"/>
      <c r="PL131" s="422"/>
    </row>
    <row r="132" spans="1:428" ht="36.75" customHeight="1" thickBot="1" x14ac:dyDescent="0.3">
      <c r="A132" s="2682" t="s">
        <v>52</v>
      </c>
      <c r="B132" s="2682"/>
      <c r="C132" s="2682"/>
      <c r="D132" s="1566">
        <f>SUM(D129:D131)</f>
        <v>0</v>
      </c>
      <c r="E132" s="1566">
        <f t="shared" ref="E132:O132" si="48">SUM(E129:E131)</f>
        <v>0</v>
      </c>
      <c r="F132" s="1566">
        <f>SUM(D132:E132)</f>
        <v>0</v>
      </c>
      <c r="G132" s="1566">
        <f t="shared" si="48"/>
        <v>13</v>
      </c>
      <c r="H132" s="1566">
        <f t="shared" si="48"/>
        <v>41</v>
      </c>
      <c r="I132" s="1566">
        <f t="shared" si="48"/>
        <v>54</v>
      </c>
      <c r="J132" s="1566">
        <f t="shared" si="48"/>
        <v>0</v>
      </c>
      <c r="K132" s="1566">
        <f t="shared" si="48"/>
        <v>0</v>
      </c>
      <c r="L132" s="1566">
        <f t="shared" si="48"/>
        <v>0</v>
      </c>
      <c r="M132" s="1566">
        <f t="shared" si="48"/>
        <v>13</v>
      </c>
      <c r="N132" s="1566">
        <f t="shared" si="48"/>
        <v>41</v>
      </c>
      <c r="O132" s="1566">
        <f t="shared" si="48"/>
        <v>54</v>
      </c>
      <c r="P132" s="2683" t="s">
        <v>1100</v>
      </c>
      <c r="Q132" s="2683"/>
      <c r="R132" s="2683"/>
      <c r="AG132" s="422"/>
      <c r="AH132" s="422"/>
      <c r="AI132" s="422"/>
      <c r="AJ132" s="422"/>
      <c r="AK132" s="422"/>
      <c r="AL132" s="422"/>
      <c r="AM132" s="422"/>
      <c r="AN132" s="422"/>
      <c r="AO132" s="422"/>
      <c r="AP132" s="422"/>
      <c r="AQ132" s="422"/>
      <c r="AR132" s="422"/>
      <c r="AS132" s="422"/>
      <c r="AT132" s="422"/>
      <c r="AU132" s="422"/>
      <c r="AV132" s="422"/>
      <c r="AW132" s="422"/>
      <c r="AX132" s="422"/>
      <c r="AY132" s="422"/>
      <c r="AZ132" s="422"/>
      <c r="BA132" s="422"/>
      <c r="BB132" s="422"/>
      <c r="BC132" s="422"/>
      <c r="BD132" s="422"/>
      <c r="BE132" s="422"/>
      <c r="BF132" s="422"/>
      <c r="BG132" s="422"/>
      <c r="BH132" s="422"/>
      <c r="BI132" s="422"/>
      <c r="BJ132" s="422"/>
      <c r="BK132" s="422"/>
      <c r="BL132" s="422"/>
      <c r="BM132" s="422"/>
      <c r="BN132" s="422"/>
      <c r="BO132" s="422"/>
      <c r="BP132" s="422"/>
      <c r="BQ132" s="422"/>
      <c r="BR132" s="422"/>
      <c r="BS132" s="422"/>
      <c r="BT132" s="422"/>
      <c r="BU132" s="422"/>
      <c r="BV132" s="422"/>
      <c r="BW132" s="422"/>
      <c r="BX132" s="422"/>
      <c r="BY132" s="422"/>
      <c r="BZ132" s="422"/>
      <c r="CA132" s="422"/>
      <c r="CB132" s="422"/>
      <c r="CC132" s="422"/>
      <c r="CD132" s="422"/>
      <c r="CE132" s="422"/>
      <c r="CF132" s="422"/>
      <c r="CG132" s="422"/>
      <c r="CH132" s="422"/>
      <c r="CI132" s="422"/>
      <c r="CJ132" s="422"/>
      <c r="CK132" s="422"/>
      <c r="CL132" s="422"/>
      <c r="CM132" s="422"/>
      <c r="CN132" s="422"/>
      <c r="CO132" s="422"/>
      <c r="CP132" s="422"/>
      <c r="CQ132" s="422"/>
      <c r="CR132" s="422"/>
      <c r="CS132" s="422"/>
      <c r="CT132" s="422"/>
      <c r="CU132" s="422"/>
      <c r="CV132" s="422"/>
      <c r="CW132" s="422"/>
      <c r="CX132" s="422"/>
      <c r="CY132" s="422"/>
      <c r="CZ132" s="422"/>
      <c r="DA132" s="422"/>
      <c r="DB132" s="422"/>
      <c r="DC132" s="422"/>
      <c r="DD132" s="422"/>
      <c r="DE132" s="422"/>
      <c r="DF132" s="422"/>
      <c r="DG132" s="422"/>
      <c r="DH132" s="422"/>
      <c r="DI132" s="422"/>
      <c r="DJ132" s="422"/>
      <c r="DK132" s="422"/>
      <c r="DL132" s="422"/>
      <c r="DM132" s="422"/>
      <c r="DN132" s="422"/>
      <c r="DO132" s="422"/>
      <c r="DP132" s="422"/>
      <c r="DQ132" s="422"/>
      <c r="DR132" s="422"/>
      <c r="DS132" s="422"/>
      <c r="DT132" s="422"/>
      <c r="DU132" s="422"/>
      <c r="DV132" s="422"/>
      <c r="DW132" s="422"/>
      <c r="DX132" s="422"/>
      <c r="DY132" s="422"/>
      <c r="DZ132" s="422"/>
      <c r="EA132" s="422"/>
      <c r="EB132" s="422"/>
      <c r="EC132" s="422"/>
      <c r="ED132" s="422"/>
      <c r="EE132" s="422"/>
      <c r="EF132" s="422"/>
      <c r="EG132" s="422"/>
      <c r="EH132" s="422"/>
      <c r="EI132" s="422"/>
      <c r="EJ132" s="422"/>
      <c r="EK132" s="422"/>
      <c r="EL132" s="422"/>
      <c r="EM132" s="422"/>
      <c r="EN132" s="422"/>
      <c r="EO132" s="422"/>
      <c r="EP132" s="422"/>
      <c r="EQ132" s="422"/>
      <c r="ER132" s="422"/>
      <c r="ES132" s="422"/>
      <c r="ET132" s="422"/>
      <c r="EU132" s="422"/>
      <c r="EV132" s="422"/>
      <c r="EW132" s="422"/>
      <c r="EX132" s="422"/>
      <c r="EY132" s="422"/>
      <c r="EZ132" s="422"/>
      <c r="FA132" s="422"/>
      <c r="FB132" s="422"/>
      <c r="FC132" s="422"/>
      <c r="FD132" s="422"/>
      <c r="FE132" s="422"/>
      <c r="FF132" s="422"/>
      <c r="FG132" s="422"/>
      <c r="FH132" s="422"/>
      <c r="FI132" s="422"/>
      <c r="FJ132" s="422"/>
      <c r="FK132" s="422"/>
      <c r="FL132" s="422"/>
      <c r="FM132" s="422"/>
      <c r="FN132" s="422"/>
      <c r="FO132" s="422"/>
      <c r="FP132" s="422"/>
      <c r="FQ132" s="422"/>
      <c r="FR132" s="422"/>
      <c r="FS132" s="422"/>
      <c r="FT132" s="422"/>
      <c r="FU132" s="422"/>
      <c r="FV132" s="422"/>
      <c r="FW132" s="422"/>
      <c r="FX132" s="422"/>
      <c r="FY132" s="422"/>
      <c r="FZ132" s="422"/>
      <c r="GA132" s="422"/>
      <c r="GB132" s="422"/>
      <c r="GC132" s="422"/>
      <c r="GD132" s="422"/>
      <c r="GE132" s="422"/>
      <c r="GF132" s="422"/>
      <c r="GG132" s="422"/>
      <c r="GH132" s="422"/>
      <c r="GI132" s="422"/>
      <c r="GJ132" s="422"/>
      <c r="GK132" s="422"/>
      <c r="GL132" s="422"/>
      <c r="GM132" s="422"/>
      <c r="GN132" s="422"/>
      <c r="GO132" s="422"/>
      <c r="GP132" s="422"/>
      <c r="GQ132" s="422"/>
      <c r="GR132" s="422"/>
      <c r="GS132" s="422"/>
      <c r="GT132" s="422"/>
      <c r="GU132" s="422"/>
      <c r="GV132" s="422"/>
      <c r="GW132" s="422"/>
      <c r="GX132" s="422"/>
      <c r="GY132" s="422"/>
      <c r="GZ132" s="422"/>
      <c r="HA132" s="422"/>
      <c r="HB132" s="422"/>
      <c r="HC132" s="422"/>
      <c r="HD132" s="422"/>
      <c r="HE132" s="422"/>
      <c r="HF132" s="422"/>
      <c r="HG132" s="422"/>
      <c r="HH132" s="422"/>
      <c r="HI132" s="422"/>
      <c r="HJ132" s="422"/>
      <c r="HK132" s="422"/>
      <c r="HL132" s="422"/>
      <c r="HM132" s="422"/>
      <c r="HN132" s="422"/>
      <c r="HO132" s="422"/>
      <c r="HP132" s="422"/>
      <c r="HQ132" s="422"/>
      <c r="HR132" s="422"/>
      <c r="HS132" s="422"/>
      <c r="HT132" s="422"/>
      <c r="HU132" s="422"/>
      <c r="HV132" s="422"/>
      <c r="HW132" s="422"/>
      <c r="HX132" s="422"/>
      <c r="HY132" s="422"/>
      <c r="HZ132" s="422"/>
      <c r="IA132" s="422"/>
      <c r="IB132" s="422"/>
      <c r="IC132" s="422"/>
      <c r="ID132" s="422"/>
      <c r="IE132" s="422"/>
      <c r="IF132" s="422"/>
      <c r="IG132" s="422"/>
      <c r="IH132" s="422"/>
      <c r="II132" s="422"/>
      <c r="IJ132" s="422"/>
      <c r="IK132" s="422"/>
      <c r="IL132" s="422"/>
      <c r="IM132" s="422"/>
      <c r="IN132" s="422"/>
      <c r="IO132" s="422"/>
      <c r="IP132" s="422"/>
      <c r="IQ132" s="422"/>
      <c r="IR132" s="422"/>
      <c r="IS132" s="422"/>
      <c r="IT132" s="422"/>
      <c r="IU132" s="422"/>
      <c r="IV132" s="422"/>
      <c r="IW132" s="422"/>
      <c r="IX132" s="422"/>
      <c r="IY132" s="422"/>
      <c r="IZ132" s="422"/>
      <c r="JA132" s="422"/>
      <c r="JB132" s="422"/>
      <c r="JC132" s="422"/>
      <c r="JD132" s="422"/>
      <c r="JE132" s="422"/>
      <c r="JF132" s="422"/>
      <c r="JG132" s="422"/>
      <c r="JH132" s="422"/>
      <c r="JI132" s="422"/>
      <c r="JJ132" s="422"/>
      <c r="JK132" s="422"/>
      <c r="JL132" s="422"/>
      <c r="JM132" s="422"/>
      <c r="JN132" s="422"/>
      <c r="JO132" s="422"/>
      <c r="JP132" s="422"/>
      <c r="JQ132" s="422"/>
      <c r="JR132" s="422"/>
      <c r="JS132" s="422"/>
      <c r="JT132" s="422"/>
      <c r="JU132" s="422"/>
      <c r="JV132" s="422"/>
      <c r="JW132" s="422"/>
      <c r="JX132" s="422"/>
      <c r="JY132" s="422"/>
      <c r="JZ132" s="422"/>
      <c r="KA132" s="422"/>
      <c r="KB132" s="422"/>
      <c r="KC132" s="422"/>
      <c r="KD132" s="422"/>
      <c r="KE132" s="422"/>
      <c r="KF132" s="422"/>
      <c r="KG132" s="422"/>
      <c r="KH132" s="422"/>
      <c r="KI132" s="422"/>
      <c r="KJ132" s="422"/>
      <c r="KK132" s="422"/>
      <c r="KL132" s="422"/>
      <c r="KM132" s="422"/>
      <c r="KN132" s="422"/>
      <c r="KO132" s="422"/>
      <c r="KP132" s="422"/>
      <c r="KQ132" s="422"/>
      <c r="KR132" s="422"/>
      <c r="KS132" s="422"/>
      <c r="KT132" s="422"/>
      <c r="KU132" s="422"/>
      <c r="KV132" s="422"/>
      <c r="KW132" s="422"/>
      <c r="KX132" s="422"/>
      <c r="KY132" s="422"/>
      <c r="KZ132" s="422"/>
      <c r="LA132" s="422"/>
      <c r="LB132" s="422"/>
      <c r="LC132" s="422"/>
      <c r="LD132" s="422"/>
      <c r="LE132" s="422"/>
      <c r="LF132" s="422"/>
      <c r="LG132" s="422"/>
      <c r="LH132" s="422"/>
      <c r="LI132" s="422"/>
      <c r="LJ132" s="422"/>
      <c r="LK132" s="422"/>
      <c r="LL132" s="422"/>
      <c r="LM132" s="422"/>
      <c r="LN132" s="422"/>
      <c r="LO132" s="422"/>
      <c r="LP132" s="422"/>
      <c r="LQ132" s="422"/>
      <c r="LR132" s="422"/>
      <c r="LS132" s="422"/>
      <c r="LT132" s="422"/>
      <c r="LU132" s="422"/>
      <c r="LV132" s="422"/>
      <c r="LW132" s="422"/>
      <c r="LX132" s="422"/>
      <c r="LY132" s="422"/>
      <c r="LZ132" s="422"/>
      <c r="MA132" s="422"/>
      <c r="MB132" s="422"/>
      <c r="MC132" s="422"/>
      <c r="MD132" s="422"/>
      <c r="ME132" s="422"/>
      <c r="MF132" s="422"/>
      <c r="MG132" s="422"/>
      <c r="MH132" s="422"/>
      <c r="MI132" s="422"/>
      <c r="MJ132" s="422"/>
      <c r="MK132" s="422"/>
      <c r="ML132" s="422"/>
      <c r="MM132" s="422"/>
      <c r="MN132" s="422"/>
      <c r="MO132" s="422"/>
      <c r="MP132" s="422"/>
      <c r="MQ132" s="422"/>
      <c r="MR132" s="422"/>
      <c r="MS132" s="422"/>
      <c r="MT132" s="422"/>
      <c r="MU132" s="422"/>
      <c r="MV132" s="422"/>
      <c r="MW132" s="422"/>
      <c r="MX132" s="422"/>
      <c r="MY132" s="422"/>
      <c r="MZ132" s="422"/>
      <c r="NA132" s="422"/>
      <c r="NB132" s="422"/>
      <c r="NC132" s="422"/>
      <c r="ND132" s="422"/>
      <c r="NE132" s="422"/>
      <c r="NF132" s="422"/>
      <c r="NG132" s="422"/>
      <c r="NH132" s="422"/>
      <c r="NI132" s="422"/>
      <c r="NJ132" s="422"/>
      <c r="NK132" s="422"/>
      <c r="NL132" s="422"/>
      <c r="NM132" s="422"/>
      <c r="NN132" s="422"/>
      <c r="NO132" s="422"/>
      <c r="NP132" s="422"/>
      <c r="NQ132" s="422"/>
      <c r="NR132" s="422"/>
      <c r="NS132" s="422"/>
      <c r="NT132" s="422"/>
      <c r="NU132" s="422"/>
      <c r="NV132" s="422"/>
      <c r="NW132" s="422"/>
      <c r="NX132" s="422"/>
      <c r="NY132" s="422"/>
      <c r="NZ132" s="422"/>
      <c r="OA132" s="422"/>
      <c r="OB132" s="422"/>
      <c r="OC132" s="422"/>
      <c r="OD132" s="422"/>
      <c r="OE132" s="422"/>
      <c r="OF132" s="422"/>
      <c r="OG132" s="422"/>
      <c r="OH132" s="422"/>
      <c r="OI132" s="422"/>
      <c r="OJ132" s="422"/>
      <c r="OK132" s="422"/>
      <c r="OL132" s="422"/>
      <c r="OM132" s="422"/>
      <c r="ON132" s="422"/>
      <c r="OO132" s="422"/>
      <c r="OP132" s="422"/>
      <c r="OQ132" s="422"/>
      <c r="OR132" s="422"/>
      <c r="OS132" s="422"/>
      <c r="OT132" s="422"/>
      <c r="OU132" s="422"/>
      <c r="OV132" s="422"/>
      <c r="OW132" s="422"/>
      <c r="OX132" s="422"/>
      <c r="OY132" s="422"/>
      <c r="OZ132" s="422"/>
      <c r="PA132" s="422"/>
      <c r="PB132" s="422"/>
      <c r="PC132" s="422"/>
      <c r="PD132" s="422"/>
      <c r="PE132" s="422"/>
      <c r="PF132" s="422"/>
      <c r="PG132" s="422"/>
      <c r="PH132" s="422"/>
      <c r="PI132" s="422"/>
      <c r="PJ132" s="422"/>
      <c r="PK132" s="422"/>
      <c r="PL132" s="422"/>
    </row>
    <row r="133" spans="1:428" ht="25.5" customHeight="1" thickTop="1" x14ac:dyDescent="0.25">
      <c r="A133" s="1207"/>
      <c r="B133" s="1207"/>
      <c r="C133" s="1207"/>
      <c r="D133" s="537"/>
      <c r="E133" s="537"/>
      <c r="F133" s="537"/>
      <c r="G133" s="537"/>
      <c r="H133" s="537"/>
      <c r="I133" s="537"/>
      <c r="J133" s="537"/>
      <c r="K133" s="537"/>
      <c r="L133" s="537"/>
      <c r="M133" s="537"/>
      <c r="N133" s="537"/>
      <c r="O133" s="537"/>
      <c r="P133" s="540"/>
      <c r="Q133" s="540"/>
      <c r="R133" s="540"/>
      <c r="AG133" s="422"/>
      <c r="AH133" s="422"/>
      <c r="AI133" s="422"/>
      <c r="AJ133" s="422"/>
      <c r="AK133" s="422"/>
      <c r="AL133" s="422"/>
      <c r="AM133" s="422"/>
      <c r="AN133" s="422"/>
      <c r="AO133" s="422"/>
      <c r="AP133" s="422"/>
      <c r="AQ133" s="422"/>
      <c r="AR133" s="422"/>
      <c r="AS133" s="422"/>
      <c r="AT133" s="422"/>
      <c r="AU133" s="422"/>
      <c r="AV133" s="422"/>
      <c r="AW133" s="422"/>
      <c r="AX133" s="422"/>
      <c r="AY133" s="422"/>
      <c r="AZ133" s="422"/>
      <c r="BA133" s="422"/>
      <c r="BB133" s="422"/>
      <c r="BC133" s="422"/>
      <c r="BD133" s="422"/>
      <c r="BE133" s="422"/>
      <c r="BF133" s="422"/>
      <c r="BG133" s="422"/>
      <c r="BH133" s="422"/>
      <c r="BI133" s="422"/>
      <c r="BJ133" s="422"/>
      <c r="BK133" s="422"/>
      <c r="BL133" s="422"/>
      <c r="BM133" s="422"/>
      <c r="BN133" s="422"/>
      <c r="BO133" s="422"/>
      <c r="BP133" s="422"/>
      <c r="BQ133" s="422"/>
      <c r="BR133" s="422"/>
      <c r="BS133" s="422"/>
      <c r="BT133" s="422"/>
      <c r="BU133" s="422"/>
      <c r="BV133" s="422"/>
      <c r="BW133" s="422"/>
      <c r="BX133" s="422"/>
      <c r="BY133" s="422"/>
      <c r="BZ133" s="422"/>
      <c r="CA133" s="422"/>
      <c r="CB133" s="422"/>
      <c r="CC133" s="422"/>
      <c r="CD133" s="422"/>
      <c r="CE133" s="422"/>
      <c r="CF133" s="422"/>
      <c r="CG133" s="422"/>
      <c r="CH133" s="422"/>
      <c r="CI133" s="422"/>
      <c r="CJ133" s="422"/>
      <c r="CK133" s="422"/>
      <c r="CL133" s="422"/>
      <c r="CM133" s="422"/>
      <c r="CN133" s="422"/>
      <c r="CO133" s="422"/>
      <c r="CP133" s="422"/>
      <c r="CQ133" s="422"/>
      <c r="CR133" s="422"/>
      <c r="CS133" s="422"/>
      <c r="CT133" s="422"/>
      <c r="CU133" s="422"/>
      <c r="CV133" s="422"/>
      <c r="CW133" s="422"/>
      <c r="CX133" s="422"/>
      <c r="CY133" s="422"/>
      <c r="CZ133" s="422"/>
      <c r="DA133" s="422"/>
      <c r="DB133" s="422"/>
      <c r="DC133" s="422"/>
      <c r="DD133" s="422"/>
      <c r="DE133" s="422"/>
      <c r="DF133" s="422"/>
      <c r="DG133" s="422"/>
      <c r="DH133" s="422"/>
      <c r="DI133" s="422"/>
      <c r="DJ133" s="422"/>
      <c r="DK133" s="422"/>
      <c r="DL133" s="422"/>
      <c r="DM133" s="422"/>
      <c r="DN133" s="422"/>
      <c r="DO133" s="422"/>
      <c r="DP133" s="422"/>
      <c r="DQ133" s="422"/>
      <c r="DR133" s="422"/>
      <c r="DS133" s="422"/>
      <c r="DT133" s="422"/>
      <c r="DU133" s="422"/>
      <c r="DV133" s="422"/>
      <c r="DW133" s="422"/>
      <c r="DX133" s="422"/>
      <c r="DY133" s="422"/>
      <c r="DZ133" s="422"/>
      <c r="EA133" s="422"/>
      <c r="EB133" s="422"/>
      <c r="EC133" s="422"/>
      <c r="ED133" s="422"/>
      <c r="EE133" s="422"/>
      <c r="EF133" s="422"/>
      <c r="EG133" s="422"/>
      <c r="EH133" s="422"/>
      <c r="EI133" s="422"/>
      <c r="EJ133" s="422"/>
      <c r="EK133" s="422"/>
      <c r="EL133" s="422"/>
      <c r="EM133" s="422"/>
      <c r="EN133" s="422"/>
      <c r="EO133" s="422"/>
      <c r="EP133" s="422"/>
      <c r="EQ133" s="422"/>
      <c r="ER133" s="422"/>
      <c r="ES133" s="422"/>
      <c r="ET133" s="422"/>
      <c r="EU133" s="422"/>
      <c r="EV133" s="422"/>
      <c r="EW133" s="422"/>
      <c r="EX133" s="422"/>
      <c r="EY133" s="422"/>
      <c r="EZ133" s="422"/>
      <c r="FA133" s="422"/>
      <c r="FB133" s="422"/>
      <c r="FC133" s="422"/>
      <c r="FD133" s="422"/>
      <c r="FE133" s="422"/>
      <c r="FF133" s="422"/>
      <c r="FG133" s="422"/>
      <c r="FH133" s="422"/>
      <c r="FI133" s="422"/>
      <c r="FJ133" s="422"/>
      <c r="FK133" s="422"/>
      <c r="FL133" s="422"/>
      <c r="FM133" s="422"/>
      <c r="FN133" s="422"/>
      <c r="FO133" s="422"/>
      <c r="FP133" s="422"/>
      <c r="FQ133" s="422"/>
      <c r="FR133" s="422"/>
      <c r="FS133" s="422"/>
      <c r="FT133" s="422"/>
      <c r="FU133" s="422"/>
      <c r="FV133" s="422"/>
      <c r="FW133" s="422"/>
      <c r="FX133" s="422"/>
      <c r="FY133" s="422"/>
      <c r="FZ133" s="422"/>
      <c r="GA133" s="422"/>
      <c r="GB133" s="422"/>
      <c r="GC133" s="422"/>
      <c r="GD133" s="422"/>
      <c r="GE133" s="422"/>
      <c r="GF133" s="422"/>
      <c r="GG133" s="422"/>
      <c r="GH133" s="422"/>
      <c r="GI133" s="422"/>
      <c r="GJ133" s="422"/>
      <c r="GK133" s="422"/>
      <c r="GL133" s="422"/>
      <c r="GM133" s="422"/>
      <c r="GN133" s="422"/>
      <c r="GO133" s="422"/>
      <c r="GP133" s="422"/>
      <c r="GQ133" s="422"/>
      <c r="GR133" s="422"/>
      <c r="GS133" s="422"/>
      <c r="GT133" s="422"/>
      <c r="GU133" s="422"/>
      <c r="GV133" s="422"/>
      <c r="GW133" s="422"/>
      <c r="GX133" s="422"/>
      <c r="GY133" s="422"/>
      <c r="GZ133" s="422"/>
      <c r="HA133" s="422"/>
      <c r="HB133" s="422"/>
      <c r="HC133" s="422"/>
      <c r="HD133" s="422"/>
      <c r="HE133" s="422"/>
      <c r="HF133" s="422"/>
      <c r="HG133" s="422"/>
      <c r="HH133" s="422"/>
      <c r="HI133" s="422"/>
      <c r="HJ133" s="422"/>
      <c r="HK133" s="422"/>
      <c r="HL133" s="422"/>
      <c r="HM133" s="422"/>
      <c r="HN133" s="422"/>
      <c r="HO133" s="422"/>
      <c r="HP133" s="422"/>
      <c r="HQ133" s="422"/>
      <c r="HR133" s="422"/>
      <c r="HS133" s="422"/>
      <c r="HT133" s="422"/>
      <c r="HU133" s="422"/>
      <c r="HV133" s="422"/>
      <c r="HW133" s="422"/>
      <c r="HX133" s="422"/>
      <c r="HY133" s="422"/>
      <c r="HZ133" s="422"/>
      <c r="IA133" s="422"/>
      <c r="IB133" s="422"/>
      <c r="IC133" s="422"/>
      <c r="ID133" s="422"/>
      <c r="IE133" s="422"/>
      <c r="IF133" s="422"/>
      <c r="IG133" s="422"/>
      <c r="IH133" s="422"/>
      <c r="II133" s="422"/>
      <c r="IJ133" s="422"/>
      <c r="IK133" s="422"/>
      <c r="IL133" s="422"/>
      <c r="IM133" s="422"/>
      <c r="IN133" s="422"/>
      <c r="IO133" s="422"/>
      <c r="IP133" s="422"/>
      <c r="IQ133" s="422"/>
      <c r="IR133" s="422"/>
      <c r="IS133" s="422"/>
      <c r="IT133" s="422"/>
      <c r="IU133" s="422"/>
      <c r="IV133" s="422"/>
      <c r="IW133" s="422"/>
      <c r="IX133" s="422"/>
      <c r="IY133" s="422"/>
      <c r="IZ133" s="422"/>
      <c r="JA133" s="422"/>
      <c r="JB133" s="422"/>
      <c r="JC133" s="422"/>
      <c r="JD133" s="422"/>
      <c r="JE133" s="422"/>
      <c r="JF133" s="422"/>
      <c r="JG133" s="422"/>
      <c r="JH133" s="422"/>
      <c r="JI133" s="422"/>
      <c r="JJ133" s="422"/>
      <c r="JK133" s="422"/>
      <c r="JL133" s="422"/>
      <c r="JM133" s="422"/>
      <c r="JN133" s="422"/>
      <c r="JO133" s="422"/>
      <c r="JP133" s="422"/>
      <c r="JQ133" s="422"/>
      <c r="JR133" s="422"/>
      <c r="JS133" s="422"/>
      <c r="JT133" s="422"/>
      <c r="JU133" s="422"/>
      <c r="JV133" s="422"/>
      <c r="JW133" s="422"/>
      <c r="JX133" s="422"/>
      <c r="JY133" s="422"/>
      <c r="JZ133" s="422"/>
      <c r="KA133" s="422"/>
      <c r="KB133" s="422"/>
      <c r="KC133" s="422"/>
      <c r="KD133" s="422"/>
      <c r="KE133" s="422"/>
      <c r="KF133" s="422"/>
      <c r="KG133" s="422"/>
      <c r="KH133" s="422"/>
      <c r="KI133" s="422"/>
      <c r="KJ133" s="422"/>
      <c r="KK133" s="422"/>
      <c r="KL133" s="422"/>
      <c r="KM133" s="422"/>
      <c r="KN133" s="422"/>
      <c r="KO133" s="422"/>
      <c r="KP133" s="422"/>
      <c r="KQ133" s="422"/>
      <c r="KR133" s="422"/>
      <c r="KS133" s="422"/>
      <c r="KT133" s="422"/>
      <c r="KU133" s="422"/>
      <c r="KV133" s="422"/>
      <c r="KW133" s="422"/>
      <c r="KX133" s="422"/>
      <c r="KY133" s="422"/>
      <c r="KZ133" s="422"/>
      <c r="LA133" s="422"/>
      <c r="LB133" s="422"/>
      <c r="LC133" s="422"/>
      <c r="LD133" s="422"/>
      <c r="LE133" s="422"/>
      <c r="LF133" s="422"/>
      <c r="LG133" s="422"/>
      <c r="LH133" s="422"/>
      <c r="LI133" s="422"/>
      <c r="LJ133" s="422"/>
      <c r="LK133" s="422"/>
      <c r="LL133" s="422"/>
      <c r="LM133" s="422"/>
      <c r="LN133" s="422"/>
      <c r="LO133" s="422"/>
      <c r="LP133" s="422"/>
      <c r="LQ133" s="422"/>
      <c r="LR133" s="422"/>
      <c r="LS133" s="422"/>
      <c r="LT133" s="422"/>
      <c r="LU133" s="422"/>
      <c r="LV133" s="422"/>
      <c r="LW133" s="422"/>
      <c r="LX133" s="422"/>
      <c r="LY133" s="422"/>
      <c r="LZ133" s="422"/>
      <c r="MA133" s="422"/>
      <c r="MB133" s="422"/>
      <c r="MC133" s="422"/>
      <c r="MD133" s="422"/>
      <c r="ME133" s="422"/>
      <c r="MF133" s="422"/>
      <c r="MG133" s="422"/>
      <c r="MH133" s="422"/>
      <c r="MI133" s="422"/>
      <c r="MJ133" s="422"/>
      <c r="MK133" s="422"/>
      <c r="ML133" s="422"/>
      <c r="MM133" s="422"/>
      <c r="MN133" s="422"/>
      <c r="MO133" s="422"/>
      <c r="MP133" s="422"/>
      <c r="MQ133" s="422"/>
      <c r="MR133" s="422"/>
      <c r="MS133" s="422"/>
      <c r="MT133" s="422"/>
      <c r="MU133" s="422"/>
      <c r="MV133" s="422"/>
      <c r="MW133" s="422"/>
      <c r="MX133" s="422"/>
      <c r="MY133" s="422"/>
      <c r="MZ133" s="422"/>
      <c r="NA133" s="422"/>
      <c r="NB133" s="422"/>
      <c r="NC133" s="422"/>
      <c r="ND133" s="422"/>
      <c r="NE133" s="422"/>
      <c r="NF133" s="422"/>
      <c r="NG133" s="422"/>
      <c r="NH133" s="422"/>
      <c r="NI133" s="422"/>
      <c r="NJ133" s="422"/>
      <c r="NK133" s="422"/>
      <c r="NL133" s="422"/>
      <c r="NM133" s="422"/>
      <c r="NN133" s="422"/>
      <c r="NO133" s="422"/>
      <c r="NP133" s="422"/>
      <c r="NQ133" s="422"/>
      <c r="NR133" s="422"/>
      <c r="NS133" s="422"/>
      <c r="NT133" s="422"/>
      <c r="NU133" s="422"/>
      <c r="NV133" s="422"/>
      <c r="NW133" s="422"/>
      <c r="NX133" s="422"/>
      <c r="NY133" s="422"/>
      <c r="NZ133" s="422"/>
      <c r="OA133" s="422"/>
      <c r="OB133" s="422"/>
      <c r="OC133" s="422"/>
      <c r="OD133" s="422"/>
      <c r="OE133" s="422"/>
      <c r="OF133" s="422"/>
      <c r="OG133" s="422"/>
      <c r="OH133" s="422"/>
      <c r="OI133" s="422"/>
      <c r="OJ133" s="422"/>
      <c r="OK133" s="422"/>
      <c r="OL133" s="422"/>
      <c r="OM133" s="422"/>
      <c r="ON133" s="422"/>
      <c r="OO133" s="422"/>
      <c r="OP133" s="422"/>
      <c r="OQ133" s="422"/>
      <c r="OR133" s="422"/>
      <c r="OS133" s="422"/>
      <c r="OT133" s="422"/>
      <c r="OU133" s="422"/>
      <c r="OV133" s="422"/>
      <c r="OW133" s="422"/>
      <c r="OX133" s="422"/>
      <c r="OY133" s="422"/>
      <c r="OZ133" s="422"/>
      <c r="PA133" s="422"/>
      <c r="PB133" s="422"/>
      <c r="PC133" s="422"/>
      <c r="PD133" s="422"/>
      <c r="PE133" s="422"/>
      <c r="PF133" s="422"/>
      <c r="PG133" s="422"/>
      <c r="PH133" s="422"/>
      <c r="PI133" s="422"/>
      <c r="PJ133" s="422"/>
      <c r="PK133" s="422"/>
      <c r="PL133" s="422"/>
    </row>
    <row r="134" spans="1:428" ht="25.5" customHeight="1" x14ac:dyDescent="0.25">
      <c r="A134" s="1203"/>
      <c r="B134" s="1203"/>
      <c r="C134" s="1203"/>
      <c r="D134" s="426"/>
      <c r="E134" s="426"/>
      <c r="F134" s="426"/>
      <c r="G134" s="426"/>
      <c r="H134" s="426"/>
      <c r="I134" s="426"/>
      <c r="J134" s="426"/>
      <c r="K134" s="426"/>
      <c r="L134" s="426"/>
      <c r="M134" s="426"/>
      <c r="N134" s="426"/>
      <c r="O134" s="426"/>
      <c r="P134" s="1206"/>
      <c r="Q134" s="1206"/>
      <c r="R134" s="1206"/>
      <c r="AG134" s="422"/>
      <c r="AH134" s="422"/>
      <c r="AI134" s="422"/>
      <c r="AJ134" s="422"/>
      <c r="AK134" s="422"/>
      <c r="AL134" s="422"/>
      <c r="AM134" s="422"/>
      <c r="AN134" s="422"/>
      <c r="AO134" s="422"/>
      <c r="AP134" s="422"/>
      <c r="AQ134" s="422"/>
      <c r="AR134" s="422"/>
      <c r="AS134" s="422"/>
      <c r="AT134" s="422"/>
      <c r="AU134" s="422"/>
      <c r="AV134" s="422"/>
      <c r="AW134" s="422"/>
      <c r="AX134" s="422"/>
      <c r="AY134" s="422"/>
      <c r="AZ134" s="422"/>
      <c r="BA134" s="422"/>
      <c r="BB134" s="422"/>
      <c r="BC134" s="422"/>
      <c r="BD134" s="422"/>
      <c r="BE134" s="422"/>
      <c r="BF134" s="422"/>
      <c r="BG134" s="422"/>
      <c r="BH134" s="422"/>
      <c r="BI134" s="422"/>
      <c r="BJ134" s="422"/>
      <c r="BK134" s="422"/>
      <c r="BL134" s="422"/>
      <c r="BM134" s="422"/>
      <c r="BN134" s="422"/>
      <c r="BO134" s="422"/>
      <c r="BP134" s="422"/>
      <c r="BQ134" s="422"/>
      <c r="BR134" s="422"/>
      <c r="BS134" s="422"/>
      <c r="BT134" s="422"/>
      <c r="BU134" s="422"/>
      <c r="BV134" s="422"/>
      <c r="BW134" s="422"/>
      <c r="BX134" s="422"/>
      <c r="BY134" s="422"/>
      <c r="BZ134" s="422"/>
      <c r="CA134" s="422"/>
      <c r="CB134" s="422"/>
      <c r="CC134" s="422"/>
      <c r="CD134" s="422"/>
      <c r="CE134" s="422"/>
      <c r="CF134" s="422"/>
      <c r="CG134" s="422"/>
      <c r="CH134" s="422"/>
      <c r="CI134" s="422"/>
      <c r="CJ134" s="422"/>
      <c r="CK134" s="422"/>
      <c r="CL134" s="422"/>
      <c r="CM134" s="422"/>
      <c r="CN134" s="422"/>
      <c r="CO134" s="422"/>
      <c r="CP134" s="422"/>
      <c r="CQ134" s="422"/>
      <c r="CR134" s="422"/>
      <c r="CS134" s="422"/>
      <c r="CT134" s="422"/>
      <c r="CU134" s="422"/>
      <c r="CV134" s="422"/>
      <c r="CW134" s="422"/>
      <c r="CX134" s="422"/>
      <c r="CY134" s="422"/>
      <c r="CZ134" s="422"/>
      <c r="DA134" s="422"/>
      <c r="DB134" s="422"/>
      <c r="DC134" s="422"/>
      <c r="DD134" s="422"/>
      <c r="DE134" s="422"/>
      <c r="DF134" s="422"/>
      <c r="DG134" s="422"/>
      <c r="DH134" s="422"/>
      <c r="DI134" s="422"/>
      <c r="DJ134" s="422"/>
      <c r="DK134" s="422"/>
      <c r="DL134" s="422"/>
      <c r="DM134" s="422"/>
      <c r="DN134" s="422"/>
      <c r="DO134" s="422"/>
      <c r="DP134" s="422"/>
      <c r="DQ134" s="422"/>
      <c r="DR134" s="422"/>
      <c r="DS134" s="422"/>
      <c r="DT134" s="422"/>
      <c r="DU134" s="422"/>
      <c r="DV134" s="422"/>
      <c r="DW134" s="422"/>
      <c r="DX134" s="422"/>
      <c r="DY134" s="422"/>
      <c r="DZ134" s="422"/>
      <c r="EA134" s="422"/>
      <c r="EB134" s="422"/>
      <c r="EC134" s="422"/>
      <c r="ED134" s="422"/>
      <c r="EE134" s="422"/>
      <c r="EF134" s="422"/>
      <c r="EG134" s="422"/>
      <c r="EH134" s="422"/>
      <c r="EI134" s="422"/>
      <c r="EJ134" s="422"/>
      <c r="EK134" s="422"/>
      <c r="EL134" s="422"/>
      <c r="EM134" s="422"/>
      <c r="EN134" s="422"/>
      <c r="EO134" s="422"/>
      <c r="EP134" s="422"/>
      <c r="EQ134" s="422"/>
      <c r="ER134" s="422"/>
      <c r="ES134" s="422"/>
      <c r="ET134" s="422"/>
      <c r="EU134" s="422"/>
      <c r="EV134" s="422"/>
      <c r="EW134" s="422"/>
      <c r="EX134" s="422"/>
      <c r="EY134" s="422"/>
      <c r="EZ134" s="422"/>
      <c r="FA134" s="422"/>
      <c r="FB134" s="422"/>
      <c r="FC134" s="422"/>
      <c r="FD134" s="422"/>
      <c r="FE134" s="422"/>
      <c r="FF134" s="422"/>
      <c r="FG134" s="422"/>
      <c r="FH134" s="422"/>
      <c r="FI134" s="422"/>
      <c r="FJ134" s="422"/>
      <c r="FK134" s="422"/>
      <c r="FL134" s="422"/>
      <c r="FM134" s="422"/>
      <c r="FN134" s="422"/>
      <c r="FO134" s="422"/>
      <c r="FP134" s="422"/>
      <c r="FQ134" s="422"/>
      <c r="FR134" s="422"/>
      <c r="FS134" s="422"/>
      <c r="FT134" s="422"/>
      <c r="FU134" s="422"/>
      <c r="FV134" s="422"/>
      <c r="FW134" s="422"/>
      <c r="FX134" s="422"/>
      <c r="FY134" s="422"/>
      <c r="FZ134" s="422"/>
      <c r="GA134" s="422"/>
      <c r="GB134" s="422"/>
      <c r="GC134" s="422"/>
      <c r="GD134" s="422"/>
      <c r="GE134" s="422"/>
      <c r="GF134" s="422"/>
      <c r="GG134" s="422"/>
      <c r="GH134" s="422"/>
      <c r="GI134" s="422"/>
      <c r="GJ134" s="422"/>
      <c r="GK134" s="422"/>
      <c r="GL134" s="422"/>
      <c r="GM134" s="422"/>
      <c r="GN134" s="422"/>
      <c r="GO134" s="422"/>
      <c r="GP134" s="422"/>
      <c r="GQ134" s="422"/>
      <c r="GR134" s="422"/>
      <c r="GS134" s="422"/>
      <c r="GT134" s="422"/>
      <c r="GU134" s="422"/>
      <c r="GV134" s="422"/>
      <c r="GW134" s="422"/>
      <c r="GX134" s="422"/>
      <c r="GY134" s="422"/>
      <c r="GZ134" s="422"/>
      <c r="HA134" s="422"/>
      <c r="HB134" s="422"/>
      <c r="HC134" s="422"/>
      <c r="HD134" s="422"/>
      <c r="HE134" s="422"/>
      <c r="HF134" s="422"/>
      <c r="HG134" s="422"/>
      <c r="HH134" s="422"/>
      <c r="HI134" s="422"/>
      <c r="HJ134" s="422"/>
      <c r="HK134" s="422"/>
      <c r="HL134" s="422"/>
      <c r="HM134" s="422"/>
      <c r="HN134" s="422"/>
      <c r="HO134" s="422"/>
      <c r="HP134" s="422"/>
      <c r="HQ134" s="422"/>
      <c r="HR134" s="422"/>
      <c r="HS134" s="422"/>
      <c r="HT134" s="422"/>
      <c r="HU134" s="422"/>
      <c r="HV134" s="422"/>
      <c r="HW134" s="422"/>
      <c r="HX134" s="422"/>
      <c r="HY134" s="422"/>
      <c r="HZ134" s="422"/>
      <c r="IA134" s="422"/>
      <c r="IB134" s="422"/>
      <c r="IC134" s="422"/>
      <c r="ID134" s="422"/>
      <c r="IE134" s="422"/>
      <c r="IF134" s="422"/>
      <c r="IG134" s="422"/>
      <c r="IH134" s="422"/>
      <c r="II134" s="422"/>
      <c r="IJ134" s="422"/>
      <c r="IK134" s="422"/>
      <c r="IL134" s="422"/>
      <c r="IM134" s="422"/>
      <c r="IN134" s="422"/>
      <c r="IO134" s="422"/>
      <c r="IP134" s="422"/>
      <c r="IQ134" s="422"/>
      <c r="IR134" s="422"/>
      <c r="IS134" s="422"/>
      <c r="IT134" s="422"/>
      <c r="IU134" s="422"/>
      <c r="IV134" s="422"/>
      <c r="IW134" s="422"/>
      <c r="IX134" s="422"/>
      <c r="IY134" s="422"/>
      <c r="IZ134" s="422"/>
      <c r="JA134" s="422"/>
      <c r="JB134" s="422"/>
      <c r="JC134" s="422"/>
      <c r="JD134" s="422"/>
      <c r="JE134" s="422"/>
      <c r="JF134" s="422"/>
      <c r="JG134" s="422"/>
      <c r="JH134" s="422"/>
      <c r="JI134" s="422"/>
      <c r="JJ134" s="422"/>
      <c r="JK134" s="422"/>
      <c r="JL134" s="422"/>
      <c r="JM134" s="422"/>
      <c r="JN134" s="422"/>
      <c r="JO134" s="422"/>
      <c r="JP134" s="422"/>
      <c r="JQ134" s="422"/>
      <c r="JR134" s="422"/>
      <c r="JS134" s="422"/>
      <c r="JT134" s="422"/>
      <c r="JU134" s="422"/>
      <c r="JV134" s="422"/>
      <c r="JW134" s="422"/>
      <c r="JX134" s="422"/>
      <c r="JY134" s="422"/>
      <c r="JZ134" s="422"/>
      <c r="KA134" s="422"/>
      <c r="KB134" s="422"/>
      <c r="KC134" s="422"/>
      <c r="KD134" s="422"/>
      <c r="KE134" s="422"/>
      <c r="KF134" s="422"/>
      <c r="KG134" s="422"/>
      <c r="KH134" s="422"/>
      <c r="KI134" s="422"/>
      <c r="KJ134" s="422"/>
      <c r="KK134" s="422"/>
      <c r="KL134" s="422"/>
      <c r="KM134" s="422"/>
      <c r="KN134" s="422"/>
      <c r="KO134" s="422"/>
      <c r="KP134" s="422"/>
      <c r="KQ134" s="422"/>
      <c r="KR134" s="422"/>
      <c r="KS134" s="422"/>
      <c r="KT134" s="422"/>
      <c r="KU134" s="422"/>
      <c r="KV134" s="422"/>
      <c r="KW134" s="422"/>
      <c r="KX134" s="422"/>
      <c r="KY134" s="422"/>
      <c r="KZ134" s="422"/>
      <c r="LA134" s="422"/>
      <c r="LB134" s="422"/>
      <c r="LC134" s="422"/>
      <c r="LD134" s="422"/>
      <c r="LE134" s="422"/>
      <c r="LF134" s="422"/>
      <c r="LG134" s="422"/>
      <c r="LH134" s="422"/>
      <c r="LI134" s="422"/>
      <c r="LJ134" s="422"/>
      <c r="LK134" s="422"/>
      <c r="LL134" s="422"/>
      <c r="LM134" s="422"/>
      <c r="LN134" s="422"/>
      <c r="LO134" s="422"/>
      <c r="LP134" s="422"/>
      <c r="LQ134" s="422"/>
      <c r="LR134" s="422"/>
      <c r="LS134" s="422"/>
      <c r="LT134" s="422"/>
      <c r="LU134" s="422"/>
      <c r="LV134" s="422"/>
      <c r="LW134" s="422"/>
      <c r="LX134" s="422"/>
      <c r="LY134" s="422"/>
      <c r="LZ134" s="422"/>
      <c r="MA134" s="422"/>
      <c r="MB134" s="422"/>
      <c r="MC134" s="422"/>
      <c r="MD134" s="422"/>
      <c r="ME134" s="422"/>
      <c r="MF134" s="422"/>
      <c r="MG134" s="422"/>
      <c r="MH134" s="422"/>
      <c r="MI134" s="422"/>
      <c r="MJ134" s="422"/>
      <c r="MK134" s="422"/>
      <c r="ML134" s="422"/>
      <c r="MM134" s="422"/>
      <c r="MN134" s="422"/>
      <c r="MO134" s="422"/>
      <c r="MP134" s="422"/>
      <c r="MQ134" s="422"/>
      <c r="MR134" s="422"/>
      <c r="MS134" s="422"/>
      <c r="MT134" s="422"/>
      <c r="MU134" s="422"/>
      <c r="MV134" s="422"/>
      <c r="MW134" s="422"/>
      <c r="MX134" s="422"/>
      <c r="MY134" s="422"/>
      <c r="MZ134" s="422"/>
      <c r="NA134" s="422"/>
      <c r="NB134" s="422"/>
      <c r="NC134" s="422"/>
      <c r="ND134" s="422"/>
      <c r="NE134" s="422"/>
      <c r="NF134" s="422"/>
      <c r="NG134" s="422"/>
      <c r="NH134" s="422"/>
      <c r="NI134" s="422"/>
      <c r="NJ134" s="422"/>
      <c r="NK134" s="422"/>
      <c r="NL134" s="422"/>
      <c r="NM134" s="422"/>
      <c r="NN134" s="422"/>
      <c r="NO134" s="422"/>
      <c r="NP134" s="422"/>
      <c r="NQ134" s="422"/>
      <c r="NR134" s="422"/>
      <c r="NS134" s="422"/>
      <c r="NT134" s="422"/>
      <c r="NU134" s="422"/>
      <c r="NV134" s="422"/>
      <c r="NW134" s="422"/>
      <c r="NX134" s="422"/>
      <c r="NY134" s="422"/>
      <c r="NZ134" s="422"/>
      <c r="OA134" s="422"/>
      <c r="OB134" s="422"/>
      <c r="OC134" s="422"/>
      <c r="OD134" s="422"/>
      <c r="OE134" s="422"/>
      <c r="OF134" s="422"/>
      <c r="OG134" s="422"/>
      <c r="OH134" s="422"/>
      <c r="OI134" s="422"/>
      <c r="OJ134" s="422"/>
      <c r="OK134" s="422"/>
      <c r="OL134" s="422"/>
      <c r="OM134" s="422"/>
      <c r="ON134" s="422"/>
      <c r="OO134" s="422"/>
      <c r="OP134" s="422"/>
      <c r="OQ134" s="422"/>
      <c r="OR134" s="422"/>
      <c r="OS134" s="422"/>
      <c r="OT134" s="422"/>
      <c r="OU134" s="422"/>
      <c r="OV134" s="422"/>
      <c r="OW134" s="422"/>
      <c r="OX134" s="422"/>
      <c r="OY134" s="422"/>
      <c r="OZ134" s="422"/>
      <c r="PA134" s="422"/>
      <c r="PB134" s="422"/>
      <c r="PC134" s="422"/>
      <c r="PD134" s="422"/>
      <c r="PE134" s="422"/>
      <c r="PF134" s="422"/>
      <c r="PG134" s="422"/>
      <c r="PH134" s="422"/>
      <c r="PI134" s="422"/>
      <c r="PJ134" s="422"/>
      <c r="PK134" s="422"/>
      <c r="PL134" s="422"/>
    </row>
    <row r="135" spans="1:428" ht="25.5" customHeight="1" x14ac:dyDescent="0.25">
      <c r="A135" s="1203"/>
      <c r="B135" s="1203"/>
      <c r="C135" s="1203"/>
      <c r="D135" s="426"/>
      <c r="E135" s="426"/>
      <c r="F135" s="426"/>
      <c r="G135" s="426"/>
      <c r="H135" s="426"/>
      <c r="I135" s="426"/>
      <c r="J135" s="426"/>
      <c r="K135" s="426"/>
      <c r="L135" s="426"/>
      <c r="M135" s="426"/>
      <c r="N135" s="426"/>
      <c r="O135" s="426"/>
      <c r="P135" s="1206"/>
      <c r="Q135" s="1206"/>
      <c r="R135" s="1206"/>
      <c r="AG135" s="422"/>
      <c r="AH135" s="422"/>
      <c r="AI135" s="422"/>
      <c r="AJ135" s="422"/>
      <c r="AK135" s="422"/>
      <c r="AL135" s="422"/>
      <c r="AM135" s="422"/>
      <c r="AN135" s="422"/>
      <c r="AO135" s="422"/>
      <c r="AP135" s="422"/>
      <c r="AQ135" s="422"/>
      <c r="AR135" s="422"/>
      <c r="AS135" s="422"/>
      <c r="AT135" s="422"/>
      <c r="AU135" s="422"/>
      <c r="AV135" s="422"/>
      <c r="AW135" s="422"/>
      <c r="AX135" s="422"/>
      <c r="AY135" s="422"/>
      <c r="AZ135" s="422"/>
      <c r="BA135" s="422"/>
      <c r="BB135" s="422"/>
      <c r="BC135" s="422"/>
      <c r="BD135" s="422"/>
      <c r="BE135" s="422"/>
      <c r="BF135" s="422"/>
      <c r="BG135" s="422"/>
      <c r="BH135" s="422"/>
      <c r="BI135" s="422"/>
      <c r="BJ135" s="422"/>
      <c r="BK135" s="422"/>
      <c r="BL135" s="422"/>
      <c r="BM135" s="422"/>
      <c r="BN135" s="422"/>
      <c r="BO135" s="422"/>
      <c r="BP135" s="422"/>
      <c r="BQ135" s="422"/>
      <c r="BR135" s="422"/>
      <c r="BS135" s="422"/>
      <c r="BT135" s="422"/>
      <c r="BU135" s="422"/>
      <c r="BV135" s="422"/>
      <c r="BW135" s="422"/>
      <c r="BX135" s="422"/>
      <c r="BY135" s="422"/>
      <c r="BZ135" s="422"/>
      <c r="CA135" s="422"/>
      <c r="CB135" s="422"/>
      <c r="CC135" s="422"/>
      <c r="CD135" s="422"/>
      <c r="CE135" s="422"/>
      <c r="CF135" s="422"/>
      <c r="CG135" s="422"/>
      <c r="CH135" s="422"/>
      <c r="CI135" s="422"/>
      <c r="CJ135" s="422"/>
      <c r="CK135" s="422"/>
      <c r="CL135" s="422"/>
      <c r="CM135" s="422"/>
      <c r="CN135" s="422"/>
      <c r="CO135" s="422"/>
      <c r="CP135" s="422"/>
      <c r="CQ135" s="422"/>
      <c r="CR135" s="422"/>
      <c r="CS135" s="422"/>
      <c r="CT135" s="422"/>
      <c r="CU135" s="422"/>
      <c r="CV135" s="422"/>
      <c r="CW135" s="422"/>
      <c r="CX135" s="422"/>
      <c r="CY135" s="422"/>
      <c r="CZ135" s="422"/>
      <c r="DA135" s="422"/>
      <c r="DB135" s="422"/>
      <c r="DC135" s="422"/>
      <c r="DD135" s="422"/>
      <c r="DE135" s="422"/>
      <c r="DF135" s="422"/>
      <c r="DG135" s="422"/>
      <c r="DH135" s="422"/>
      <c r="DI135" s="422"/>
      <c r="DJ135" s="422"/>
      <c r="DK135" s="422"/>
      <c r="DL135" s="422"/>
      <c r="DM135" s="422"/>
      <c r="DN135" s="422"/>
      <c r="DO135" s="422"/>
      <c r="DP135" s="422"/>
      <c r="DQ135" s="422"/>
      <c r="DR135" s="422"/>
      <c r="DS135" s="422"/>
      <c r="DT135" s="422"/>
      <c r="DU135" s="422"/>
      <c r="DV135" s="422"/>
      <c r="DW135" s="422"/>
      <c r="DX135" s="422"/>
      <c r="DY135" s="422"/>
      <c r="DZ135" s="422"/>
      <c r="EA135" s="422"/>
      <c r="EB135" s="422"/>
      <c r="EC135" s="422"/>
      <c r="ED135" s="422"/>
      <c r="EE135" s="422"/>
      <c r="EF135" s="422"/>
      <c r="EG135" s="422"/>
      <c r="EH135" s="422"/>
      <c r="EI135" s="422"/>
      <c r="EJ135" s="422"/>
      <c r="EK135" s="422"/>
      <c r="EL135" s="422"/>
      <c r="EM135" s="422"/>
      <c r="EN135" s="422"/>
      <c r="EO135" s="422"/>
      <c r="EP135" s="422"/>
      <c r="EQ135" s="422"/>
      <c r="ER135" s="422"/>
      <c r="ES135" s="422"/>
      <c r="ET135" s="422"/>
      <c r="EU135" s="422"/>
      <c r="EV135" s="422"/>
      <c r="EW135" s="422"/>
      <c r="EX135" s="422"/>
      <c r="EY135" s="422"/>
      <c r="EZ135" s="422"/>
      <c r="FA135" s="422"/>
      <c r="FB135" s="422"/>
      <c r="FC135" s="422"/>
      <c r="FD135" s="422"/>
      <c r="FE135" s="422"/>
      <c r="FF135" s="422"/>
      <c r="FG135" s="422"/>
      <c r="FH135" s="422"/>
      <c r="FI135" s="422"/>
      <c r="FJ135" s="422"/>
      <c r="FK135" s="422"/>
      <c r="FL135" s="422"/>
      <c r="FM135" s="422"/>
      <c r="FN135" s="422"/>
      <c r="FO135" s="422"/>
      <c r="FP135" s="422"/>
      <c r="FQ135" s="422"/>
      <c r="FR135" s="422"/>
      <c r="FS135" s="422"/>
      <c r="FT135" s="422"/>
      <c r="FU135" s="422"/>
      <c r="FV135" s="422"/>
      <c r="FW135" s="422"/>
      <c r="FX135" s="422"/>
      <c r="FY135" s="422"/>
      <c r="FZ135" s="422"/>
      <c r="GA135" s="422"/>
      <c r="GB135" s="422"/>
      <c r="GC135" s="422"/>
      <c r="GD135" s="422"/>
      <c r="GE135" s="422"/>
      <c r="GF135" s="422"/>
      <c r="GG135" s="422"/>
      <c r="GH135" s="422"/>
      <c r="GI135" s="422"/>
      <c r="GJ135" s="422"/>
      <c r="GK135" s="422"/>
      <c r="GL135" s="422"/>
      <c r="GM135" s="422"/>
      <c r="GN135" s="422"/>
      <c r="GO135" s="422"/>
      <c r="GP135" s="422"/>
      <c r="GQ135" s="422"/>
      <c r="GR135" s="422"/>
      <c r="GS135" s="422"/>
      <c r="GT135" s="422"/>
      <c r="GU135" s="422"/>
      <c r="GV135" s="422"/>
      <c r="GW135" s="422"/>
      <c r="GX135" s="422"/>
      <c r="GY135" s="422"/>
      <c r="GZ135" s="422"/>
      <c r="HA135" s="422"/>
      <c r="HB135" s="422"/>
      <c r="HC135" s="422"/>
      <c r="HD135" s="422"/>
      <c r="HE135" s="422"/>
      <c r="HF135" s="422"/>
      <c r="HG135" s="422"/>
      <c r="HH135" s="422"/>
      <c r="HI135" s="422"/>
      <c r="HJ135" s="422"/>
      <c r="HK135" s="422"/>
      <c r="HL135" s="422"/>
      <c r="HM135" s="422"/>
      <c r="HN135" s="422"/>
      <c r="HO135" s="422"/>
      <c r="HP135" s="422"/>
      <c r="HQ135" s="422"/>
      <c r="HR135" s="422"/>
      <c r="HS135" s="422"/>
      <c r="HT135" s="422"/>
      <c r="HU135" s="422"/>
      <c r="HV135" s="422"/>
      <c r="HW135" s="422"/>
      <c r="HX135" s="422"/>
      <c r="HY135" s="422"/>
      <c r="HZ135" s="422"/>
      <c r="IA135" s="422"/>
      <c r="IB135" s="422"/>
      <c r="IC135" s="422"/>
      <c r="ID135" s="422"/>
      <c r="IE135" s="422"/>
      <c r="IF135" s="422"/>
      <c r="IG135" s="422"/>
      <c r="IH135" s="422"/>
      <c r="II135" s="422"/>
      <c r="IJ135" s="422"/>
      <c r="IK135" s="422"/>
      <c r="IL135" s="422"/>
      <c r="IM135" s="422"/>
      <c r="IN135" s="422"/>
      <c r="IO135" s="422"/>
      <c r="IP135" s="422"/>
      <c r="IQ135" s="422"/>
      <c r="IR135" s="422"/>
      <c r="IS135" s="422"/>
      <c r="IT135" s="422"/>
      <c r="IU135" s="422"/>
      <c r="IV135" s="422"/>
      <c r="IW135" s="422"/>
      <c r="IX135" s="422"/>
      <c r="IY135" s="422"/>
      <c r="IZ135" s="422"/>
      <c r="JA135" s="422"/>
      <c r="JB135" s="422"/>
      <c r="JC135" s="422"/>
      <c r="JD135" s="422"/>
      <c r="JE135" s="422"/>
      <c r="JF135" s="422"/>
      <c r="JG135" s="422"/>
      <c r="JH135" s="422"/>
      <c r="JI135" s="422"/>
      <c r="JJ135" s="422"/>
      <c r="JK135" s="422"/>
      <c r="JL135" s="422"/>
      <c r="JM135" s="422"/>
      <c r="JN135" s="422"/>
      <c r="JO135" s="422"/>
      <c r="JP135" s="422"/>
      <c r="JQ135" s="422"/>
      <c r="JR135" s="422"/>
      <c r="JS135" s="422"/>
      <c r="JT135" s="422"/>
      <c r="JU135" s="422"/>
      <c r="JV135" s="422"/>
      <c r="JW135" s="422"/>
      <c r="JX135" s="422"/>
      <c r="JY135" s="422"/>
      <c r="JZ135" s="422"/>
      <c r="KA135" s="422"/>
      <c r="KB135" s="422"/>
      <c r="KC135" s="422"/>
      <c r="KD135" s="422"/>
      <c r="KE135" s="422"/>
      <c r="KF135" s="422"/>
      <c r="KG135" s="422"/>
      <c r="KH135" s="422"/>
      <c r="KI135" s="422"/>
      <c r="KJ135" s="422"/>
      <c r="KK135" s="422"/>
      <c r="KL135" s="422"/>
      <c r="KM135" s="422"/>
      <c r="KN135" s="422"/>
      <c r="KO135" s="422"/>
      <c r="KP135" s="422"/>
      <c r="KQ135" s="422"/>
      <c r="KR135" s="422"/>
      <c r="KS135" s="422"/>
      <c r="KT135" s="422"/>
      <c r="KU135" s="422"/>
      <c r="KV135" s="422"/>
      <c r="KW135" s="422"/>
      <c r="KX135" s="422"/>
      <c r="KY135" s="422"/>
      <c r="KZ135" s="422"/>
      <c r="LA135" s="422"/>
      <c r="LB135" s="422"/>
      <c r="LC135" s="422"/>
      <c r="LD135" s="422"/>
      <c r="LE135" s="422"/>
      <c r="LF135" s="422"/>
      <c r="LG135" s="422"/>
      <c r="LH135" s="422"/>
      <c r="LI135" s="422"/>
      <c r="LJ135" s="422"/>
      <c r="LK135" s="422"/>
      <c r="LL135" s="422"/>
      <c r="LM135" s="422"/>
      <c r="LN135" s="422"/>
      <c r="LO135" s="422"/>
      <c r="LP135" s="422"/>
      <c r="LQ135" s="422"/>
      <c r="LR135" s="422"/>
      <c r="LS135" s="422"/>
      <c r="LT135" s="422"/>
      <c r="LU135" s="422"/>
      <c r="LV135" s="422"/>
      <c r="LW135" s="422"/>
      <c r="LX135" s="422"/>
      <c r="LY135" s="422"/>
      <c r="LZ135" s="422"/>
      <c r="MA135" s="422"/>
      <c r="MB135" s="422"/>
      <c r="MC135" s="422"/>
      <c r="MD135" s="422"/>
      <c r="ME135" s="422"/>
      <c r="MF135" s="422"/>
      <c r="MG135" s="422"/>
      <c r="MH135" s="422"/>
      <c r="MI135" s="422"/>
      <c r="MJ135" s="422"/>
      <c r="MK135" s="422"/>
      <c r="ML135" s="422"/>
      <c r="MM135" s="422"/>
      <c r="MN135" s="422"/>
      <c r="MO135" s="422"/>
      <c r="MP135" s="422"/>
      <c r="MQ135" s="422"/>
      <c r="MR135" s="422"/>
      <c r="MS135" s="422"/>
      <c r="MT135" s="422"/>
      <c r="MU135" s="422"/>
      <c r="MV135" s="422"/>
      <c r="MW135" s="422"/>
      <c r="MX135" s="422"/>
      <c r="MY135" s="422"/>
      <c r="MZ135" s="422"/>
      <c r="NA135" s="422"/>
      <c r="NB135" s="422"/>
      <c r="NC135" s="422"/>
      <c r="ND135" s="422"/>
      <c r="NE135" s="422"/>
      <c r="NF135" s="422"/>
      <c r="NG135" s="422"/>
      <c r="NH135" s="422"/>
      <c r="NI135" s="422"/>
      <c r="NJ135" s="422"/>
      <c r="NK135" s="422"/>
      <c r="NL135" s="422"/>
      <c r="NM135" s="422"/>
      <c r="NN135" s="422"/>
      <c r="NO135" s="422"/>
      <c r="NP135" s="422"/>
      <c r="NQ135" s="422"/>
      <c r="NR135" s="422"/>
      <c r="NS135" s="422"/>
      <c r="NT135" s="422"/>
      <c r="NU135" s="422"/>
      <c r="NV135" s="422"/>
      <c r="NW135" s="422"/>
      <c r="NX135" s="422"/>
      <c r="NY135" s="422"/>
      <c r="NZ135" s="422"/>
      <c r="OA135" s="422"/>
      <c r="OB135" s="422"/>
      <c r="OC135" s="422"/>
      <c r="OD135" s="422"/>
      <c r="OE135" s="422"/>
      <c r="OF135" s="422"/>
      <c r="OG135" s="422"/>
      <c r="OH135" s="422"/>
      <c r="OI135" s="422"/>
      <c r="OJ135" s="422"/>
      <c r="OK135" s="422"/>
      <c r="OL135" s="422"/>
      <c r="OM135" s="422"/>
      <c r="ON135" s="422"/>
      <c r="OO135" s="422"/>
      <c r="OP135" s="422"/>
      <c r="OQ135" s="422"/>
      <c r="OR135" s="422"/>
      <c r="OS135" s="422"/>
      <c r="OT135" s="422"/>
      <c r="OU135" s="422"/>
      <c r="OV135" s="422"/>
      <c r="OW135" s="422"/>
      <c r="OX135" s="422"/>
      <c r="OY135" s="422"/>
      <c r="OZ135" s="422"/>
      <c r="PA135" s="422"/>
      <c r="PB135" s="422"/>
      <c r="PC135" s="422"/>
      <c r="PD135" s="422"/>
      <c r="PE135" s="422"/>
      <c r="PF135" s="422"/>
      <c r="PG135" s="422"/>
      <c r="PH135" s="422"/>
      <c r="PI135" s="422"/>
      <c r="PJ135" s="422"/>
      <c r="PK135" s="422"/>
      <c r="PL135" s="422"/>
    </row>
    <row r="136" spans="1:428" ht="34.5" customHeight="1" thickBot="1" x14ac:dyDescent="0.3">
      <c r="A136" s="2658" t="s">
        <v>2502</v>
      </c>
      <c r="B136" s="2658"/>
      <c r="C136" s="1483"/>
      <c r="D136" s="1483"/>
      <c r="E136" s="1483"/>
      <c r="F136" s="1483"/>
      <c r="G136" s="1483"/>
      <c r="H136" s="1483"/>
      <c r="I136" s="1483"/>
      <c r="J136" s="1483"/>
      <c r="K136" s="414"/>
      <c r="L136" s="2635"/>
      <c r="M136" s="2635"/>
      <c r="N136" s="2635"/>
      <c r="O136" s="345"/>
      <c r="P136" s="2653" t="s">
        <v>2503</v>
      </c>
      <c r="Q136" s="2653"/>
      <c r="R136" s="2653"/>
      <c r="AG136" s="422"/>
      <c r="AH136" s="422"/>
      <c r="AI136" s="422"/>
      <c r="AJ136" s="422"/>
      <c r="AK136" s="422"/>
      <c r="AL136" s="422"/>
      <c r="AM136" s="422"/>
      <c r="AN136" s="422"/>
      <c r="AO136" s="422"/>
      <c r="AP136" s="422"/>
      <c r="AQ136" s="422"/>
      <c r="AR136" s="422"/>
      <c r="AS136" s="422"/>
      <c r="AT136" s="422"/>
      <c r="AU136" s="422"/>
      <c r="AV136" s="422"/>
      <c r="AW136" s="422"/>
      <c r="AX136" s="422"/>
      <c r="AY136" s="422"/>
      <c r="AZ136" s="422"/>
      <c r="BA136" s="422"/>
      <c r="BB136" s="422"/>
      <c r="BC136" s="422"/>
      <c r="BD136" s="422"/>
      <c r="BE136" s="422"/>
      <c r="BF136" s="422"/>
      <c r="BG136" s="422"/>
      <c r="BH136" s="422"/>
      <c r="BI136" s="422"/>
      <c r="BJ136" s="422"/>
      <c r="BK136" s="422"/>
      <c r="BL136" s="422"/>
      <c r="BM136" s="422"/>
      <c r="BN136" s="422"/>
      <c r="BO136" s="422"/>
      <c r="BP136" s="422"/>
      <c r="BQ136" s="422"/>
      <c r="BR136" s="422"/>
      <c r="BS136" s="422"/>
      <c r="BT136" s="422"/>
      <c r="BU136" s="422"/>
      <c r="BV136" s="422"/>
      <c r="BW136" s="422"/>
      <c r="BX136" s="422"/>
      <c r="BY136" s="422"/>
      <c r="BZ136" s="422"/>
      <c r="CA136" s="422"/>
      <c r="CB136" s="422"/>
      <c r="CC136" s="422"/>
      <c r="CD136" s="422"/>
      <c r="CE136" s="422"/>
      <c r="CF136" s="422"/>
      <c r="CG136" s="422"/>
      <c r="CH136" s="422"/>
      <c r="CI136" s="422"/>
      <c r="CJ136" s="422"/>
      <c r="CK136" s="422"/>
      <c r="CL136" s="422"/>
      <c r="CM136" s="422"/>
      <c r="CN136" s="422"/>
      <c r="CO136" s="422"/>
      <c r="CP136" s="422"/>
      <c r="CQ136" s="422"/>
      <c r="CR136" s="422"/>
      <c r="CS136" s="422"/>
      <c r="CT136" s="422"/>
      <c r="CU136" s="422"/>
      <c r="CV136" s="422"/>
      <c r="CW136" s="422"/>
      <c r="CX136" s="422"/>
      <c r="CY136" s="422"/>
      <c r="CZ136" s="422"/>
      <c r="DA136" s="422"/>
      <c r="DB136" s="422"/>
      <c r="DC136" s="422"/>
      <c r="DD136" s="422"/>
      <c r="DE136" s="422"/>
      <c r="DF136" s="422"/>
      <c r="DG136" s="422"/>
      <c r="DH136" s="422"/>
      <c r="DI136" s="422"/>
      <c r="DJ136" s="422"/>
      <c r="DK136" s="422"/>
      <c r="DL136" s="422"/>
      <c r="DM136" s="422"/>
      <c r="DN136" s="422"/>
      <c r="DO136" s="422"/>
      <c r="DP136" s="422"/>
      <c r="DQ136" s="422"/>
      <c r="DR136" s="422"/>
      <c r="DS136" s="422"/>
      <c r="DT136" s="422"/>
      <c r="DU136" s="422"/>
      <c r="DV136" s="422"/>
      <c r="DW136" s="422"/>
      <c r="DX136" s="422"/>
      <c r="DY136" s="422"/>
      <c r="DZ136" s="422"/>
      <c r="EA136" s="422"/>
      <c r="EB136" s="422"/>
      <c r="EC136" s="422"/>
      <c r="ED136" s="422"/>
      <c r="EE136" s="422"/>
      <c r="EF136" s="422"/>
      <c r="EG136" s="422"/>
      <c r="EH136" s="422"/>
      <c r="EI136" s="422"/>
      <c r="EJ136" s="422"/>
      <c r="EK136" s="422"/>
      <c r="EL136" s="422"/>
      <c r="EM136" s="422"/>
      <c r="EN136" s="422"/>
      <c r="EO136" s="422"/>
      <c r="EP136" s="422"/>
      <c r="EQ136" s="422"/>
      <c r="ER136" s="422"/>
      <c r="ES136" s="422"/>
      <c r="ET136" s="422"/>
      <c r="EU136" s="422"/>
      <c r="EV136" s="422"/>
      <c r="EW136" s="422"/>
      <c r="EX136" s="422"/>
      <c r="EY136" s="422"/>
      <c r="EZ136" s="422"/>
      <c r="FA136" s="422"/>
      <c r="FB136" s="422"/>
      <c r="FC136" s="422"/>
      <c r="FD136" s="422"/>
      <c r="FE136" s="422"/>
      <c r="FF136" s="422"/>
      <c r="FG136" s="422"/>
      <c r="FH136" s="422"/>
      <c r="FI136" s="422"/>
      <c r="FJ136" s="422"/>
      <c r="FK136" s="422"/>
      <c r="FL136" s="422"/>
      <c r="FM136" s="422"/>
      <c r="FN136" s="422"/>
      <c r="FO136" s="422"/>
      <c r="FP136" s="422"/>
      <c r="FQ136" s="422"/>
      <c r="FR136" s="422"/>
      <c r="FS136" s="422"/>
      <c r="FT136" s="422"/>
      <c r="FU136" s="422"/>
      <c r="FV136" s="422"/>
      <c r="FW136" s="422"/>
      <c r="FX136" s="422"/>
      <c r="FY136" s="422"/>
      <c r="FZ136" s="422"/>
      <c r="GA136" s="422"/>
      <c r="GB136" s="422"/>
      <c r="GC136" s="422"/>
      <c r="GD136" s="422"/>
      <c r="GE136" s="422"/>
      <c r="GF136" s="422"/>
      <c r="GG136" s="422"/>
      <c r="GH136" s="422"/>
      <c r="GI136" s="422"/>
      <c r="GJ136" s="422"/>
      <c r="GK136" s="422"/>
      <c r="GL136" s="422"/>
      <c r="GM136" s="422"/>
      <c r="GN136" s="422"/>
      <c r="GO136" s="422"/>
      <c r="GP136" s="422"/>
      <c r="GQ136" s="422"/>
      <c r="GR136" s="422"/>
      <c r="GS136" s="422"/>
      <c r="GT136" s="422"/>
      <c r="GU136" s="422"/>
      <c r="GV136" s="422"/>
      <c r="GW136" s="422"/>
      <c r="GX136" s="422"/>
      <c r="GY136" s="422"/>
      <c r="GZ136" s="422"/>
      <c r="HA136" s="422"/>
      <c r="HB136" s="422"/>
      <c r="HC136" s="422"/>
      <c r="HD136" s="422"/>
      <c r="HE136" s="422"/>
      <c r="HF136" s="422"/>
      <c r="HG136" s="422"/>
      <c r="HH136" s="422"/>
      <c r="HI136" s="422"/>
      <c r="HJ136" s="422"/>
      <c r="HK136" s="422"/>
      <c r="HL136" s="422"/>
      <c r="HM136" s="422"/>
      <c r="HN136" s="422"/>
      <c r="HO136" s="422"/>
      <c r="HP136" s="422"/>
      <c r="HQ136" s="422"/>
      <c r="HR136" s="422"/>
      <c r="HS136" s="422"/>
      <c r="HT136" s="422"/>
      <c r="HU136" s="422"/>
      <c r="HV136" s="422"/>
      <c r="HW136" s="422"/>
      <c r="HX136" s="422"/>
      <c r="HY136" s="422"/>
      <c r="HZ136" s="422"/>
      <c r="IA136" s="422"/>
      <c r="IB136" s="422"/>
      <c r="IC136" s="422"/>
      <c r="ID136" s="422"/>
      <c r="IE136" s="422"/>
      <c r="IF136" s="422"/>
      <c r="IG136" s="422"/>
      <c r="IH136" s="422"/>
      <c r="II136" s="422"/>
      <c r="IJ136" s="422"/>
      <c r="IK136" s="422"/>
      <c r="IL136" s="422"/>
      <c r="IM136" s="422"/>
      <c r="IN136" s="422"/>
      <c r="IO136" s="422"/>
      <c r="IP136" s="422"/>
      <c r="IQ136" s="422"/>
      <c r="IR136" s="422"/>
      <c r="IS136" s="422"/>
      <c r="IT136" s="422"/>
      <c r="IU136" s="422"/>
      <c r="IV136" s="422"/>
      <c r="IW136" s="422"/>
      <c r="IX136" s="422"/>
      <c r="IY136" s="422"/>
      <c r="IZ136" s="422"/>
      <c r="JA136" s="422"/>
      <c r="JB136" s="422"/>
      <c r="JC136" s="422"/>
      <c r="JD136" s="422"/>
      <c r="JE136" s="422"/>
      <c r="JF136" s="422"/>
      <c r="JG136" s="422"/>
      <c r="JH136" s="422"/>
      <c r="JI136" s="422"/>
      <c r="JJ136" s="422"/>
      <c r="JK136" s="422"/>
      <c r="JL136" s="422"/>
      <c r="JM136" s="422"/>
      <c r="JN136" s="422"/>
      <c r="JO136" s="422"/>
      <c r="JP136" s="422"/>
      <c r="JQ136" s="422"/>
      <c r="JR136" s="422"/>
      <c r="JS136" s="422"/>
      <c r="JT136" s="422"/>
      <c r="JU136" s="422"/>
      <c r="JV136" s="422"/>
      <c r="JW136" s="422"/>
      <c r="JX136" s="422"/>
      <c r="JY136" s="422"/>
      <c r="JZ136" s="422"/>
      <c r="KA136" s="422"/>
      <c r="KB136" s="422"/>
      <c r="KC136" s="422"/>
      <c r="KD136" s="422"/>
      <c r="KE136" s="422"/>
      <c r="KF136" s="422"/>
      <c r="KG136" s="422"/>
      <c r="KH136" s="422"/>
      <c r="KI136" s="422"/>
      <c r="KJ136" s="422"/>
      <c r="KK136" s="422"/>
      <c r="KL136" s="422"/>
      <c r="KM136" s="422"/>
      <c r="KN136" s="422"/>
      <c r="KO136" s="422"/>
      <c r="KP136" s="422"/>
      <c r="KQ136" s="422"/>
      <c r="KR136" s="422"/>
      <c r="KS136" s="422"/>
      <c r="KT136" s="422"/>
      <c r="KU136" s="422"/>
      <c r="KV136" s="422"/>
      <c r="KW136" s="422"/>
      <c r="KX136" s="422"/>
      <c r="KY136" s="422"/>
      <c r="KZ136" s="422"/>
      <c r="LA136" s="422"/>
      <c r="LB136" s="422"/>
      <c r="LC136" s="422"/>
      <c r="LD136" s="422"/>
      <c r="LE136" s="422"/>
      <c r="LF136" s="422"/>
      <c r="LG136" s="422"/>
      <c r="LH136" s="422"/>
      <c r="LI136" s="422"/>
      <c r="LJ136" s="422"/>
      <c r="LK136" s="422"/>
      <c r="LL136" s="422"/>
      <c r="LM136" s="422"/>
      <c r="LN136" s="422"/>
      <c r="LO136" s="422"/>
      <c r="LP136" s="422"/>
      <c r="LQ136" s="422"/>
      <c r="LR136" s="422"/>
      <c r="LS136" s="422"/>
      <c r="LT136" s="422"/>
      <c r="LU136" s="422"/>
      <c r="LV136" s="422"/>
      <c r="LW136" s="422"/>
      <c r="LX136" s="422"/>
      <c r="LY136" s="422"/>
      <c r="LZ136" s="422"/>
      <c r="MA136" s="422"/>
      <c r="MB136" s="422"/>
      <c r="MC136" s="422"/>
      <c r="MD136" s="422"/>
      <c r="ME136" s="422"/>
      <c r="MF136" s="422"/>
      <c r="MG136" s="422"/>
      <c r="MH136" s="422"/>
      <c r="MI136" s="422"/>
      <c r="MJ136" s="422"/>
      <c r="MK136" s="422"/>
      <c r="ML136" s="422"/>
      <c r="MM136" s="422"/>
      <c r="MN136" s="422"/>
      <c r="MO136" s="422"/>
      <c r="MP136" s="422"/>
      <c r="MQ136" s="422"/>
      <c r="MR136" s="422"/>
      <c r="MS136" s="422"/>
      <c r="MT136" s="422"/>
      <c r="MU136" s="422"/>
      <c r="MV136" s="422"/>
      <c r="MW136" s="422"/>
      <c r="MX136" s="422"/>
      <c r="MY136" s="422"/>
      <c r="MZ136" s="422"/>
      <c r="NA136" s="422"/>
      <c r="NB136" s="422"/>
      <c r="NC136" s="422"/>
      <c r="ND136" s="422"/>
      <c r="NE136" s="422"/>
      <c r="NF136" s="422"/>
      <c r="NG136" s="422"/>
      <c r="NH136" s="422"/>
      <c r="NI136" s="422"/>
      <c r="NJ136" s="422"/>
      <c r="NK136" s="422"/>
      <c r="NL136" s="422"/>
      <c r="NM136" s="422"/>
      <c r="NN136" s="422"/>
      <c r="NO136" s="422"/>
      <c r="NP136" s="422"/>
      <c r="NQ136" s="422"/>
      <c r="NR136" s="422"/>
      <c r="NS136" s="422"/>
      <c r="NT136" s="422"/>
      <c r="NU136" s="422"/>
      <c r="NV136" s="422"/>
      <c r="NW136" s="422"/>
      <c r="NX136" s="422"/>
      <c r="NY136" s="422"/>
      <c r="NZ136" s="422"/>
      <c r="OA136" s="422"/>
      <c r="OB136" s="422"/>
      <c r="OC136" s="422"/>
      <c r="OD136" s="422"/>
      <c r="OE136" s="422"/>
      <c r="OF136" s="422"/>
      <c r="OG136" s="422"/>
      <c r="OH136" s="422"/>
      <c r="OI136" s="422"/>
      <c r="OJ136" s="422"/>
      <c r="OK136" s="422"/>
      <c r="OL136" s="422"/>
      <c r="OM136" s="422"/>
      <c r="ON136" s="422"/>
      <c r="OO136" s="422"/>
      <c r="OP136" s="422"/>
      <c r="OQ136" s="422"/>
      <c r="OR136" s="422"/>
      <c r="OS136" s="422"/>
      <c r="OT136" s="422"/>
      <c r="OU136" s="422"/>
      <c r="OV136" s="422"/>
      <c r="OW136" s="422"/>
      <c r="OX136" s="422"/>
      <c r="OY136" s="422"/>
      <c r="OZ136" s="422"/>
      <c r="PA136" s="422"/>
      <c r="PB136" s="422"/>
      <c r="PC136" s="422"/>
      <c r="PD136" s="422"/>
      <c r="PE136" s="422"/>
      <c r="PF136" s="422"/>
      <c r="PG136" s="422"/>
      <c r="PH136" s="422"/>
      <c r="PI136" s="422"/>
      <c r="PJ136" s="422"/>
      <c r="PK136" s="422"/>
      <c r="PL136" s="422"/>
    </row>
    <row r="137" spans="1:428" ht="29.25" customHeight="1" thickTop="1" x14ac:dyDescent="0.25">
      <c r="A137" s="2468" t="s">
        <v>47</v>
      </c>
      <c r="B137" s="2468" t="s">
        <v>90</v>
      </c>
      <c r="C137" s="2468" t="s">
        <v>48</v>
      </c>
      <c r="D137" s="2468" t="s">
        <v>36</v>
      </c>
      <c r="E137" s="2468"/>
      <c r="F137" s="2468"/>
      <c r="G137" s="2468" t="s">
        <v>2</v>
      </c>
      <c r="H137" s="2468"/>
      <c r="I137" s="2468"/>
      <c r="J137" s="2468" t="s">
        <v>3</v>
      </c>
      <c r="K137" s="2468"/>
      <c r="L137" s="2468"/>
      <c r="M137" s="2680" t="s">
        <v>29</v>
      </c>
      <c r="N137" s="2680"/>
      <c r="O137" s="2680"/>
      <c r="P137" s="2523" t="s">
        <v>103</v>
      </c>
      <c r="Q137" s="2523" t="s">
        <v>132</v>
      </c>
      <c r="R137" s="2523" t="s">
        <v>172</v>
      </c>
      <c r="S137" s="430"/>
      <c r="AG137" s="422"/>
      <c r="AH137" s="422"/>
      <c r="AI137" s="422"/>
      <c r="AJ137" s="422"/>
      <c r="AK137" s="422"/>
      <c r="AL137" s="422"/>
      <c r="AM137" s="422"/>
      <c r="AN137" s="422"/>
      <c r="AO137" s="422"/>
      <c r="AP137" s="422"/>
      <c r="AQ137" s="422"/>
      <c r="AR137" s="422"/>
      <c r="AS137" s="422"/>
      <c r="AT137" s="422"/>
      <c r="AU137" s="422"/>
      <c r="AV137" s="422"/>
      <c r="AW137" s="422"/>
      <c r="AX137" s="422"/>
      <c r="AY137" s="422"/>
      <c r="AZ137" s="422"/>
      <c r="BA137" s="422"/>
      <c r="BB137" s="422"/>
      <c r="BC137" s="422"/>
      <c r="BD137" s="422"/>
      <c r="BE137" s="422"/>
      <c r="BF137" s="422"/>
      <c r="BG137" s="422"/>
      <c r="BH137" s="422"/>
      <c r="BI137" s="422"/>
      <c r="BJ137" s="422"/>
      <c r="BK137" s="422"/>
      <c r="BL137" s="422"/>
      <c r="BM137" s="422"/>
      <c r="BN137" s="422"/>
      <c r="BO137" s="422"/>
      <c r="BP137" s="422"/>
      <c r="BQ137" s="422"/>
      <c r="BR137" s="422"/>
      <c r="BS137" s="422"/>
      <c r="BT137" s="422"/>
      <c r="BU137" s="422"/>
      <c r="BV137" s="422"/>
      <c r="BW137" s="422"/>
      <c r="BX137" s="422"/>
      <c r="BY137" s="422"/>
      <c r="BZ137" s="422"/>
      <c r="CA137" s="422"/>
      <c r="CB137" s="422"/>
      <c r="CC137" s="422"/>
      <c r="CD137" s="422"/>
      <c r="CE137" s="422"/>
      <c r="CF137" s="422"/>
      <c r="CG137" s="422"/>
      <c r="CH137" s="422"/>
      <c r="CI137" s="422"/>
      <c r="CJ137" s="422"/>
      <c r="CK137" s="422"/>
      <c r="CL137" s="422"/>
      <c r="CM137" s="422"/>
      <c r="CN137" s="422"/>
      <c r="CO137" s="422"/>
      <c r="CP137" s="422"/>
      <c r="CQ137" s="422"/>
      <c r="CR137" s="422"/>
      <c r="CS137" s="422"/>
      <c r="CT137" s="422"/>
      <c r="CU137" s="422"/>
      <c r="CV137" s="422"/>
      <c r="CW137" s="422"/>
      <c r="CX137" s="422"/>
      <c r="CY137" s="422"/>
      <c r="CZ137" s="422"/>
      <c r="DA137" s="422"/>
      <c r="DB137" s="422"/>
      <c r="DC137" s="422"/>
      <c r="DD137" s="422"/>
      <c r="DE137" s="422"/>
      <c r="DF137" s="422"/>
      <c r="DG137" s="422"/>
      <c r="DH137" s="422"/>
      <c r="DI137" s="422"/>
      <c r="DJ137" s="422"/>
      <c r="DK137" s="422"/>
      <c r="DL137" s="422"/>
      <c r="DM137" s="422"/>
      <c r="DN137" s="422"/>
      <c r="DO137" s="422"/>
      <c r="DP137" s="422"/>
      <c r="DQ137" s="422"/>
      <c r="DR137" s="422"/>
      <c r="DS137" s="422"/>
      <c r="DT137" s="422"/>
      <c r="DU137" s="422"/>
      <c r="DV137" s="422"/>
      <c r="DW137" s="422"/>
      <c r="DX137" s="422"/>
      <c r="DY137" s="422"/>
      <c r="DZ137" s="422"/>
      <c r="EA137" s="422"/>
      <c r="EB137" s="422"/>
      <c r="EC137" s="422"/>
      <c r="ED137" s="422"/>
      <c r="EE137" s="422"/>
      <c r="EF137" s="422"/>
      <c r="EG137" s="422"/>
      <c r="EH137" s="422"/>
      <c r="EI137" s="422"/>
      <c r="EJ137" s="422"/>
      <c r="EK137" s="422"/>
      <c r="EL137" s="422"/>
      <c r="EM137" s="422"/>
      <c r="EN137" s="422"/>
      <c r="EO137" s="422"/>
      <c r="EP137" s="422"/>
      <c r="EQ137" s="422"/>
      <c r="ER137" s="422"/>
      <c r="ES137" s="422"/>
      <c r="ET137" s="422"/>
      <c r="EU137" s="422"/>
      <c r="EV137" s="422"/>
      <c r="EW137" s="422"/>
      <c r="EX137" s="422"/>
      <c r="EY137" s="422"/>
      <c r="EZ137" s="422"/>
      <c r="FA137" s="422"/>
      <c r="FB137" s="422"/>
      <c r="FC137" s="422"/>
      <c r="FD137" s="422"/>
      <c r="FE137" s="422"/>
      <c r="FF137" s="422"/>
      <c r="FG137" s="422"/>
      <c r="FH137" s="422"/>
      <c r="FI137" s="422"/>
      <c r="FJ137" s="422"/>
      <c r="FK137" s="422"/>
      <c r="FL137" s="422"/>
      <c r="FM137" s="422"/>
      <c r="FN137" s="422"/>
      <c r="FO137" s="422"/>
      <c r="FP137" s="422"/>
      <c r="FQ137" s="422"/>
      <c r="FR137" s="422"/>
      <c r="FS137" s="422"/>
      <c r="FT137" s="422"/>
      <c r="FU137" s="422"/>
      <c r="FV137" s="422"/>
      <c r="FW137" s="422"/>
      <c r="FX137" s="422"/>
      <c r="FY137" s="422"/>
      <c r="FZ137" s="422"/>
      <c r="GA137" s="422"/>
      <c r="GB137" s="422"/>
      <c r="GC137" s="422"/>
      <c r="GD137" s="422"/>
      <c r="GE137" s="422"/>
      <c r="GF137" s="422"/>
      <c r="GG137" s="422"/>
      <c r="GH137" s="422"/>
      <c r="GI137" s="422"/>
      <c r="GJ137" s="422"/>
      <c r="GK137" s="422"/>
      <c r="GL137" s="422"/>
      <c r="GM137" s="422"/>
      <c r="GN137" s="422"/>
      <c r="GO137" s="422"/>
      <c r="GP137" s="422"/>
      <c r="GQ137" s="422"/>
      <c r="GR137" s="422"/>
      <c r="GS137" s="422"/>
      <c r="GT137" s="422"/>
      <c r="GU137" s="422"/>
      <c r="GV137" s="422"/>
      <c r="GW137" s="422"/>
      <c r="GX137" s="422"/>
      <c r="GY137" s="422"/>
      <c r="GZ137" s="422"/>
      <c r="HA137" s="422"/>
      <c r="HB137" s="422"/>
      <c r="HC137" s="422"/>
      <c r="HD137" s="422"/>
      <c r="HE137" s="422"/>
      <c r="HF137" s="422"/>
      <c r="HG137" s="422"/>
      <c r="HH137" s="422"/>
      <c r="HI137" s="422"/>
      <c r="HJ137" s="422"/>
      <c r="HK137" s="422"/>
      <c r="HL137" s="422"/>
      <c r="HM137" s="422"/>
      <c r="HN137" s="422"/>
      <c r="HO137" s="422"/>
      <c r="HP137" s="422"/>
      <c r="HQ137" s="422"/>
      <c r="HR137" s="422"/>
      <c r="HS137" s="422"/>
      <c r="HT137" s="422"/>
      <c r="HU137" s="422"/>
      <c r="HV137" s="422"/>
      <c r="HW137" s="422"/>
      <c r="HX137" s="422"/>
      <c r="HY137" s="422"/>
      <c r="HZ137" s="422"/>
      <c r="IA137" s="422"/>
      <c r="IB137" s="422"/>
      <c r="IC137" s="422"/>
      <c r="ID137" s="422"/>
      <c r="IE137" s="422"/>
      <c r="IF137" s="422"/>
      <c r="IG137" s="422"/>
      <c r="IH137" s="422"/>
      <c r="II137" s="422"/>
      <c r="IJ137" s="422"/>
      <c r="IK137" s="422"/>
      <c r="IL137" s="422"/>
      <c r="IM137" s="422"/>
      <c r="IN137" s="422"/>
      <c r="IO137" s="422"/>
      <c r="IP137" s="422"/>
      <c r="IQ137" s="422"/>
      <c r="IR137" s="422"/>
      <c r="IS137" s="422"/>
      <c r="IT137" s="422"/>
      <c r="IU137" s="422"/>
      <c r="IV137" s="422"/>
      <c r="IW137" s="422"/>
      <c r="IX137" s="422"/>
      <c r="IY137" s="422"/>
      <c r="IZ137" s="422"/>
      <c r="JA137" s="422"/>
      <c r="JB137" s="422"/>
      <c r="JC137" s="422"/>
      <c r="JD137" s="422"/>
      <c r="JE137" s="422"/>
      <c r="JF137" s="422"/>
      <c r="JG137" s="422"/>
      <c r="JH137" s="422"/>
      <c r="JI137" s="422"/>
      <c r="JJ137" s="422"/>
      <c r="JK137" s="422"/>
      <c r="JL137" s="422"/>
      <c r="JM137" s="422"/>
      <c r="JN137" s="422"/>
      <c r="JO137" s="422"/>
      <c r="JP137" s="422"/>
      <c r="JQ137" s="422"/>
      <c r="JR137" s="422"/>
      <c r="JS137" s="422"/>
      <c r="JT137" s="422"/>
      <c r="JU137" s="422"/>
      <c r="JV137" s="422"/>
      <c r="JW137" s="422"/>
      <c r="JX137" s="422"/>
      <c r="JY137" s="422"/>
      <c r="JZ137" s="422"/>
      <c r="KA137" s="422"/>
      <c r="KB137" s="422"/>
      <c r="KC137" s="422"/>
      <c r="KD137" s="422"/>
      <c r="KE137" s="422"/>
      <c r="KF137" s="422"/>
      <c r="KG137" s="422"/>
      <c r="KH137" s="422"/>
      <c r="KI137" s="422"/>
      <c r="KJ137" s="422"/>
      <c r="KK137" s="422"/>
      <c r="KL137" s="422"/>
      <c r="KM137" s="422"/>
      <c r="KN137" s="422"/>
      <c r="KO137" s="422"/>
      <c r="KP137" s="422"/>
      <c r="KQ137" s="422"/>
      <c r="KR137" s="422"/>
      <c r="KS137" s="422"/>
      <c r="KT137" s="422"/>
      <c r="KU137" s="422"/>
      <c r="KV137" s="422"/>
      <c r="KW137" s="422"/>
      <c r="KX137" s="422"/>
      <c r="KY137" s="422"/>
      <c r="KZ137" s="422"/>
      <c r="LA137" s="422"/>
      <c r="LB137" s="422"/>
      <c r="LC137" s="422"/>
      <c r="LD137" s="422"/>
      <c r="LE137" s="422"/>
      <c r="LF137" s="422"/>
      <c r="LG137" s="422"/>
      <c r="LH137" s="422"/>
      <c r="LI137" s="422"/>
      <c r="LJ137" s="422"/>
      <c r="LK137" s="422"/>
      <c r="LL137" s="422"/>
      <c r="LM137" s="422"/>
      <c r="LN137" s="422"/>
      <c r="LO137" s="422"/>
      <c r="LP137" s="422"/>
      <c r="LQ137" s="422"/>
      <c r="LR137" s="422"/>
      <c r="LS137" s="422"/>
      <c r="LT137" s="422"/>
      <c r="LU137" s="422"/>
      <c r="LV137" s="422"/>
      <c r="LW137" s="422"/>
      <c r="LX137" s="422"/>
      <c r="LY137" s="422"/>
      <c r="LZ137" s="422"/>
      <c r="MA137" s="422"/>
      <c r="MB137" s="422"/>
      <c r="MC137" s="422"/>
      <c r="MD137" s="422"/>
      <c r="ME137" s="422"/>
      <c r="MF137" s="422"/>
      <c r="MG137" s="422"/>
      <c r="MH137" s="422"/>
      <c r="MI137" s="422"/>
      <c r="MJ137" s="422"/>
      <c r="MK137" s="422"/>
      <c r="ML137" s="422"/>
      <c r="MM137" s="422"/>
      <c r="MN137" s="422"/>
      <c r="MO137" s="422"/>
      <c r="MP137" s="422"/>
      <c r="MQ137" s="422"/>
      <c r="MR137" s="422"/>
      <c r="MS137" s="422"/>
      <c r="MT137" s="422"/>
      <c r="MU137" s="422"/>
      <c r="MV137" s="422"/>
      <c r="MW137" s="422"/>
      <c r="MX137" s="422"/>
      <c r="MY137" s="422"/>
      <c r="MZ137" s="422"/>
      <c r="NA137" s="422"/>
      <c r="NB137" s="422"/>
      <c r="NC137" s="422"/>
      <c r="ND137" s="422"/>
      <c r="NE137" s="422"/>
      <c r="NF137" s="422"/>
      <c r="NG137" s="422"/>
      <c r="NH137" s="422"/>
      <c r="NI137" s="422"/>
      <c r="NJ137" s="422"/>
      <c r="NK137" s="422"/>
      <c r="NL137" s="422"/>
      <c r="NM137" s="422"/>
      <c r="NN137" s="422"/>
      <c r="NO137" s="422"/>
      <c r="NP137" s="422"/>
      <c r="NQ137" s="422"/>
      <c r="NR137" s="422"/>
      <c r="NS137" s="422"/>
      <c r="NT137" s="422"/>
      <c r="NU137" s="422"/>
      <c r="NV137" s="422"/>
      <c r="NW137" s="422"/>
      <c r="NX137" s="422"/>
      <c r="NY137" s="422"/>
      <c r="NZ137" s="422"/>
      <c r="OA137" s="422"/>
      <c r="OB137" s="422"/>
      <c r="OC137" s="422"/>
      <c r="OD137" s="422"/>
      <c r="OE137" s="422"/>
      <c r="OF137" s="422"/>
      <c r="OG137" s="422"/>
      <c r="OH137" s="422"/>
      <c r="OI137" s="422"/>
      <c r="OJ137" s="422"/>
      <c r="OK137" s="422"/>
      <c r="OL137" s="422"/>
      <c r="OM137" s="422"/>
      <c r="ON137" s="422"/>
      <c r="OO137" s="422"/>
      <c r="OP137" s="422"/>
      <c r="OQ137" s="422"/>
      <c r="OR137" s="422"/>
      <c r="OS137" s="422"/>
      <c r="OT137" s="422"/>
      <c r="OU137" s="422"/>
      <c r="OV137" s="422"/>
      <c r="OW137" s="422"/>
      <c r="OX137" s="422"/>
      <c r="OY137" s="422"/>
      <c r="OZ137" s="422"/>
      <c r="PA137" s="422"/>
      <c r="PB137" s="422"/>
      <c r="PC137" s="422"/>
      <c r="PD137" s="422"/>
      <c r="PE137" s="422"/>
      <c r="PF137" s="422"/>
      <c r="PG137" s="422"/>
      <c r="PH137" s="422"/>
      <c r="PI137" s="422"/>
      <c r="PJ137" s="422"/>
      <c r="PK137" s="422"/>
      <c r="PL137" s="422"/>
    </row>
    <row r="138" spans="1:428" ht="29.25" customHeight="1" x14ac:dyDescent="0.25">
      <c r="A138" s="2469"/>
      <c r="B138" s="2469"/>
      <c r="C138" s="2469"/>
      <c r="D138" s="2492" t="s">
        <v>98</v>
      </c>
      <c r="E138" s="2492"/>
      <c r="F138" s="2492"/>
      <c r="G138" s="2492" t="s">
        <v>99</v>
      </c>
      <c r="H138" s="2492"/>
      <c r="I138" s="2492"/>
      <c r="J138" s="2492" t="s">
        <v>100</v>
      </c>
      <c r="K138" s="2492"/>
      <c r="L138" s="2492"/>
      <c r="M138" s="2666" t="s">
        <v>126</v>
      </c>
      <c r="N138" s="2666"/>
      <c r="O138" s="2666"/>
      <c r="P138" s="2524"/>
      <c r="Q138" s="2524"/>
      <c r="R138" s="2524"/>
      <c r="AG138" s="422"/>
      <c r="AH138" s="422"/>
      <c r="AI138" s="422"/>
      <c r="AJ138" s="422"/>
      <c r="AK138" s="422"/>
      <c r="AL138" s="422"/>
      <c r="AM138" s="422"/>
      <c r="AN138" s="422"/>
      <c r="AO138" s="422"/>
      <c r="AP138" s="422"/>
      <c r="AQ138" s="422"/>
      <c r="AR138" s="422"/>
      <c r="AS138" s="422"/>
      <c r="AT138" s="422"/>
      <c r="AU138" s="422"/>
      <c r="AV138" s="422"/>
      <c r="AW138" s="422"/>
      <c r="AX138" s="422"/>
      <c r="AY138" s="422"/>
      <c r="AZ138" s="422"/>
      <c r="BA138" s="422"/>
      <c r="BB138" s="422"/>
      <c r="BC138" s="422"/>
      <c r="BD138" s="422"/>
      <c r="BE138" s="422"/>
      <c r="BF138" s="422"/>
      <c r="BG138" s="422"/>
      <c r="BH138" s="422"/>
      <c r="BI138" s="422"/>
      <c r="BJ138" s="422"/>
      <c r="BK138" s="422"/>
      <c r="BL138" s="422"/>
      <c r="BM138" s="422"/>
      <c r="BN138" s="422"/>
      <c r="BO138" s="422"/>
      <c r="BP138" s="422"/>
      <c r="BQ138" s="422"/>
      <c r="BR138" s="422"/>
      <c r="BS138" s="422"/>
      <c r="BT138" s="422"/>
      <c r="BU138" s="422"/>
      <c r="BV138" s="422"/>
      <c r="BW138" s="422"/>
      <c r="BX138" s="422"/>
      <c r="BY138" s="422"/>
      <c r="BZ138" s="422"/>
      <c r="CA138" s="422"/>
      <c r="CB138" s="422"/>
      <c r="CC138" s="422"/>
      <c r="CD138" s="422"/>
      <c r="CE138" s="422"/>
      <c r="CF138" s="422"/>
      <c r="CG138" s="422"/>
      <c r="CH138" s="422"/>
      <c r="CI138" s="422"/>
      <c r="CJ138" s="422"/>
      <c r="CK138" s="422"/>
      <c r="CL138" s="422"/>
      <c r="CM138" s="422"/>
      <c r="CN138" s="422"/>
      <c r="CO138" s="422"/>
      <c r="CP138" s="422"/>
      <c r="CQ138" s="422"/>
      <c r="CR138" s="422"/>
      <c r="CS138" s="422"/>
      <c r="CT138" s="422"/>
      <c r="CU138" s="422"/>
      <c r="CV138" s="422"/>
      <c r="CW138" s="422"/>
      <c r="CX138" s="422"/>
      <c r="CY138" s="422"/>
      <c r="CZ138" s="422"/>
      <c r="DA138" s="422"/>
      <c r="DB138" s="422"/>
      <c r="DC138" s="422"/>
      <c r="DD138" s="422"/>
      <c r="DE138" s="422"/>
      <c r="DF138" s="422"/>
      <c r="DG138" s="422"/>
      <c r="DH138" s="422"/>
      <c r="DI138" s="422"/>
      <c r="DJ138" s="422"/>
      <c r="DK138" s="422"/>
      <c r="DL138" s="422"/>
      <c r="DM138" s="422"/>
      <c r="DN138" s="422"/>
      <c r="DO138" s="422"/>
      <c r="DP138" s="422"/>
      <c r="DQ138" s="422"/>
      <c r="DR138" s="422"/>
      <c r="DS138" s="422"/>
      <c r="DT138" s="422"/>
      <c r="DU138" s="422"/>
      <c r="DV138" s="422"/>
      <c r="DW138" s="422"/>
      <c r="DX138" s="422"/>
      <c r="DY138" s="422"/>
      <c r="DZ138" s="422"/>
      <c r="EA138" s="422"/>
      <c r="EB138" s="422"/>
      <c r="EC138" s="422"/>
      <c r="ED138" s="422"/>
      <c r="EE138" s="422"/>
      <c r="EF138" s="422"/>
      <c r="EG138" s="422"/>
      <c r="EH138" s="422"/>
      <c r="EI138" s="422"/>
      <c r="EJ138" s="422"/>
      <c r="EK138" s="422"/>
      <c r="EL138" s="422"/>
      <c r="EM138" s="422"/>
      <c r="EN138" s="422"/>
      <c r="EO138" s="422"/>
      <c r="EP138" s="422"/>
      <c r="EQ138" s="422"/>
      <c r="ER138" s="422"/>
      <c r="ES138" s="422"/>
      <c r="ET138" s="422"/>
      <c r="EU138" s="422"/>
      <c r="EV138" s="422"/>
      <c r="EW138" s="422"/>
      <c r="EX138" s="422"/>
      <c r="EY138" s="422"/>
      <c r="EZ138" s="422"/>
      <c r="FA138" s="422"/>
      <c r="FB138" s="422"/>
      <c r="FC138" s="422"/>
      <c r="FD138" s="422"/>
      <c r="FE138" s="422"/>
      <c r="FF138" s="422"/>
      <c r="FG138" s="422"/>
      <c r="FH138" s="422"/>
      <c r="FI138" s="422"/>
      <c r="FJ138" s="422"/>
      <c r="FK138" s="422"/>
      <c r="FL138" s="422"/>
      <c r="FM138" s="422"/>
      <c r="FN138" s="422"/>
      <c r="FO138" s="422"/>
      <c r="FP138" s="422"/>
      <c r="FQ138" s="422"/>
      <c r="FR138" s="422"/>
      <c r="FS138" s="422"/>
      <c r="FT138" s="422"/>
      <c r="FU138" s="422"/>
      <c r="FV138" s="422"/>
      <c r="FW138" s="422"/>
      <c r="FX138" s="422"/>
      <c r="FY138" s="422"/>
      <c r="FZ138" s="422"/>
      <c r="GA138" s="422"/>
      <c r="GB138" s="422"/>
      <c r="GC138" s="422"/>
      <c r="GD138" s="422"/>
      <c r="GE138" s="422"/>
      <c r="GF138" s="422"/>
      <c r="GG138" s="422"/>
      <c r="GH138" s="422"/>
      <c r="GI138" s="422"/>
      <c r="GJ138" s="422"/>
      <c r="GK138" s="422"/>
      <c r="GL138" s="422"/>
      <c r="GM138" s="422"/>
      <c r="GN138" s="422"/>
      <c r="GO138" s="422"/>
      <c r="GP138" s="422"/>
      <c r="GQ138" s="422"/>
      <c r="GR138" s="422"/>
      <c r="GS138" s="422"/>
      <c r="GT138" s="422"/>
      <c r="GU138" s="422"/>
      <c r="GV138" s="422"/>
      <c r="GW138" s="422"/>
      <c r="GX138" s="422"/>
      <c r="GY138" s="422"/>
      <c r="GZ138" s="422"/>
      <c r="HA138" s="422"/>
      <c r="HB138" s="422"/>
      <c r="HC138" s="422"/>
      <c r="HD138" s="422"/>
      <c r="HE138" s="422"/>
      <c r="HF138" s="422"/>
      <c r="HG138" s="422"/>
      <c r="HH138" s="422"/>
      <c r="HI138" s="422"/>
      <c r="HJ138" s="422"/>
      <c r="HK138" s="422"/>
      <c r="HL138" s="422"/>
      <c r="HM138" s="422"/>
      <c r="HN138" s="422"/>
      <c r="HO138" s="422"/>
      <c r="HP138" s="422"/>
      <c r="HQ138" s="422"/>
      <c r="HR138" s="422"/>
      <c r="HS138" s="422"/>
      <c r="HT138" s="422"/>
      <c r="HU138" s="422"/>
      <c r="HV138" s="422"/>
      <c r="HW138" s="422"/>
      <c r="HX138" s="422"/>
      <c r="HY138" s="422"/>
      <c r="HZ138" s="422"/>
      <c r="IA138" s="422"/>
      <c r="IB138" s="422"/>
      <c r="IC138" s="422"/>
      <c r="ID138" s="422"/>
      <c r="IE138" s="422"/>
      <c r="IF138" s="422"/>
      <c r="IG138" s="422"/>
      <c r="IH138" s="422"/>
      <c r="II138" s="422"/>
      <c r="IJ138" s="422"/>
      <c r="IK138" s="422"/>
      <c r="IL138" s="422"/>
      <c r="IM138" s="422"/>
      <c r="IN138" s="422"/>
      <c r="IO138" s="422"/>
      <c r="IP138" s="422"/>
      <c r="IQ138" s="422"/>
      <c r="IR138" s="422"/>
      <c r="IS138" s="422"/>
      <c r="IT138" s="422"/>
      <c r="IU138" s="422"/>
      <c r="IV138" s="422"/>
      <c r="IW138" s="422"/>
      <c r="IX138" s="422"/>
      <c r="IY138" s="422"/>
      <c r="IZ138" s="422"/>
      <c r="JA138" s="422"/>
      <c r="JB138" s="422"/>
      <c r="JC138" s="422"/>
      <c r="JD138" s="422"/>
      <c r="JE138" s="422"/>
      <c r="JF138" s="422"/>
      <c r="JG138" s="422"/>
      <c r="JH138" s="422"/>
      <c r="JI138" s="422"/>
      <c r="JJ138" s="422"/>
      <c r="JK138" s="422"/>
      <c r="JL138" s="422"/>
      <c r="JM138" s="422"/>
      <c r="JN138" s="422"/>
      <c r="JO138" s="422"/>
      <c r="JP138" s="422"/>
      <c r="JQ138" s="422"/>
      <c r="JR138" s="422"/>
      <c r="JS138" s="422"/>
      <c r="JT138" s="422"/>
      <c r="JU138" s="422"/>
      <c r="JV138" s="422"/>
      <c r="JW138" s="422"/>
      <c r="JX138" s="422"/>
      <c r="JY138" s="422"/>
      <c r="JZ138" s="422"/>
      <c r="KA138" s="422"/>
      <c r="KB138" s="422"/>
      <c r="KC138" s="422"/>
      <c r="KD138" s="422"/>
      <c r="KE138" s="422"/>
      <c r="KF138" s="422"/>
      <c r="KG138" s="422"/>
      <c r="KH138" s="422"/>
      <c r="KI138" s="422"/>
      <c r="KJ138" s="422"/>
      <c r="KK138" s="422"/>
      <c r="KL138" s="422"/>
      <c r="KM138" s="422"/>
      <c r="KN138" s="422"/>
      <c r="KO138" s="422"/>
      <c r="KP138" s="422"/>
      <c r="KQ138" s="422"/>
      <c r="KR138" s="422"/>
      <c r="KS138" s="422"/>
      <c r="KT138" s="422"/>
      <c r="KU138" s="422"/>
      <c r="KV138" s="422"/>
      <c r="KW138" s="422"/>
      <c r="KX138" s="422"/>
      <c r="KY138" s="422"/>
      <c r="KZ138" s="422"/>
      <c r="LA138" s="422"/>
      <c r="LB138" s="422"/>
      <c r="LC138" s="422"/>
      <c r="LD138" s="422"/>
      <c r="LE138" s="422"/>
      <c r="LF138" s="422"/>
      <c r="LG138" s="422"/>
      <c r="LH138" s="422"/>
      <c r="LI138" s="422"/>
      <c r="LJ138" s="422"/>
      <c r="LK138" s="422"/>
      <c r="LL138" s="422"/>
      <c r="LM138" s="422"/>
      <c r="LN138" s="422"/>
      <c r="LO138" s="422"/>
      <c r="LP138" s="422"/>
      <c r="LQ138" s="422"/>
      <c r="LR138" s="422"/>
      <c r="LS138" s="422"/>
      <c r="LT138" s="422"/>
      <c r="LU138" s="422"/>
      <c r="LV138" s="422"/>
      <c r="LW138" s="422"/>
      <c r="LX138" s="422"/>
      <c r="LY138" s="422"/>
      <c r="LZ138" s="422"/>
      <c r="MA138" s="422"/>
      <c r="MB138" s="422"/>
      <c r="MC138" s="422"/>
      <c r="MD138" s="422"/>
      <c r="ME138" s="422"/>
      <c r="MF138" s="422"/>
      <c r="MG138" s="422"/>
      <c r="MH138" s="422"/>
      <c r="MI138" s="422"/>
      <c r="MJ138" s="422"/>
      <c r="MK138" s="422"/>
      <c r="ML138" s="422"/>
      <c r="MM138" s="422"/>
      <c r="MN138" s="422"/>
      <c r="MO138" s="422"/>
      <c r="MP138" s="422"/>
      <c r="MQ138" s="422"/>
      <c r="MR138" s="422"/>
      <c r="MS138" s="422"/>
      <c r="MT138" s="422"/>
      <c r="MU138" s="422"/>
      <c r="MV138" s="422"/>
      <c r="MW138" s="422"/>
      <c r="MX138" s="422"/>
      <c r="MY138" s="422"/>
      <c r="MZ138" s="422"/>
      <c r="NA138" s="422"/>
      <c r="NB138" s="422"/>
      <c r="NC138" s="422"/>
      <c r="ND138" s="422"/>
      <c r="NE138" s="422"/>
      <c r="NF138" s="422"/>
      <c r="NG138" s="422"/>
      <c r="NH138" s="422"/>
      <c r="NI138" s="422"/>
      <c r="NJ138" s="422"/>
      <c r="NK138" s="422"/>
      <c r="NL138" s="422"/>
      <c r="NM138" s="422"/>
      <c r="NN138" s="422"/>
      <c r="NO138" s="422"/>
      <c r="NP138" s="422"/>
      <c r="NQ138" s="422"/>
      <c r="NR138" s="422"/>
      <c r="NS138" s="422"/>
      <c r="NT138" s="422"/>
      <c r="NU138" s="422"/>
      <c r="NV138" s="422"/>
      <c r="NW138" s="422"/>
      <c r="NX138" s="422"/>
      <c r="NY138" s="422"/>
      <c r="NZ138" s="422"/>
      <c r="OA138" s="422"/>
      <c r="OB138" s="422"/>
      <c r="OC138" s="422"/>
      <c r="OD138" s="422"/>
      <c r="OE138" s="422"/>
      <c r="OF138" s="422"/>
      <c r="OG138" s="422"/>
      <c r="OH138" s="422"/>
      <c r="OI138" s="422"/>
      <c r="OJ138" s="422"/>
      <c r="OK138" s="422"/>
      <c r="OL138" s="422"/>
      <c r="OM138" s="422"/>
      <c r="ON138" s="422"/>
      <c r="OO138" s="422"/>
      <c r="OP138" s="422"/>
      <c r="OQ138" s="422"/>
      <c r="OR138" s="422"/>
      <c r="OS138" s="422"/>
      <c r="OT138" s="422"/>
      <c r="OU138" s="422"/>
      <c r="OV138" s="422"/>
      <c r="OW138" s="422"/>
      <c r="OX138" s="422"/>
      <c r="OY138" s="422"/>
      <c r="OZ138" s="422"/>
      <c r="PA138" s="422"/>
      <c r="PB138" s="422"/>
      <c r="PC138" s="422"/>
      <c r="PD138" s="422"/>
      <c r="PE138" s="422"/>
      <c r="PF138" s="422"/>
      <c r="PG138" s="422"/>
      <c r="PH138" s="422"/>
      <c r="PI138" s="422"/>
      <c r="PJ138" s="422"/>
      <c r="PK138" s="422"/>
      <c r="PL138" s="422"/>
    </row>
    <row r="139" spans="1:428" ht="29.25" customHeight="1" x14ac:dyDescent="0.25">
      <c r="A139" s="2469"/>
      <c r="B139" s="2469"/>
      <c r="C139" s="2469"/>
      <c r="D139" s="304" t="s">
        <v>187</v>
      </c>
      <c r="E139" s="304" t="s">
        <v>203</v>
      </c>
      <c r="F139" s="304" t="s">
        <v>204</v>
      </c>
      <c r="G139" s="304" t="s">
        <v>187</v>
      </c>
      <c r="H139" s="304" t="s">
        <v>203</v>
      </c>
      <c r="I139" s="304" t="s">
        <v>204</v>
      </c>
      <c r="J139" s="304" t="s">
        <v>187</v>
      </c>
      <c r="K139" s="304" t="s">
        <v>203</v>
      </c>
      <c r="L139" s="304" t="s">
        <v>204</v>
      </c>
      <c r="M139" s="304" t="s">
        <v>187</v>
      </c>
      <c r="N139" s="304" t="s">
        <v>203</v>
      </c>
      <c r="O139" s="304" t="s">
        <v>204</v>
      </c>
      <c r="P139" s="2524"/>
      <c r="Q139" s="2524"/>
      <c r="R139" s="2524"/>
    </row>
    <row r="140" spans="1:428" ht="29.25" customHeight="1" thickBot="1" x14ac:dyDescent="0.3">
      <c r="A140" s="2470"/>
      <c r="B140" s="2470"/>
      <c r="C140" s="2470"/>
      <c r="D140" s="424" t="s">
        <v>188</v>
      </c>
      <c r="E140" s="424" t="s">
        <v>189</v>
      </c>
      <c r="F140" s="424" t="s">
        <v>190</v>
      </c>
      <c r="G140" s="424" t="s">
        <v>188</v>
      </c>
      <c r="H140" s="424" t="s">
        <v>189</v>
      </c>
      <c r="I140" s="424" t="s">
        <v>190</v>
      </c>
      <c r="J140" s="424" t="s">
        <v>188</v>
      </c>
      <c r="K140" s="424" t="s">
        <v>189</v>
      </c>
      <c r="L140" s="424" t="s">
        <v>190</v>
      </c>
      <c r="M140" s="424" t="s">
        <v>188</v>
      </c>
      <c r="N140" s="424" t="s">
        <v>189</v>
      </c>
      <c r="O140" s="424" t="s">
        <v>190</v>
      </c>
      <c r="P140" s="2525"/>
      <c r="Q140" s="2525"/>
      <c r="R140" s="2525"/>
    </row>
    <row r="141" spans="1:428" s="432" customFormat="1" ht="38.25" customHeight="1" x14ac:dyDescent="0.25">
      <c r="A141" s="2603" t="s">
        <v>94</v>
      </c>
      <c r="B141" s="704" t="s">
        <v>796</v>
      </c>
      <c r="C141" s="504"/>
      <c r="D141" s="1565">
        <v>0</v>
      </c>
      <c r="E141" s="1565">
        <v>0</v>
      </c>
      <c r="F141" s="1512">
        <v>0</v>
      </c>
      <c r="G141" s="1512">
        <v>4</v>
      </c>
      <c r="H141" s="1512">
        <v>8</v>
      </c>
      <c r="I141" s="1512">
        <v>12</v>
      </c>
      <c r="J141" s="1512">
        <v>0</v>
      </c>
      <c r="K141" s="1512">
        <v>0</v>
      </c>
      <c r="L141" s="1512">
        <v>0</v>
      </c>
      <c r="M141" s="1627">
        <f>SUM(D141,G141,J141)</f>
        <v>4</v>
      </c>
      <c r="N141" s="1627">
        <f t="shared" ref="N141:O149" si="49">SUM(E141,H141,K141)</f>
        <v>8</v>
      </c>
      <c r="O141" s="1627">
        <f t="shared" si="49"/>
        <v>12</v>
      </c>
      <c r="P141" s="542"/>
      <c r="Q141" s="1543" t="s">
        <v>797</v>
      </c>
      <c r="R141" s="2614" t="s">
        <v>129</v>
      </c>
      <c r="S141" s="431"/>
      <c r="T141" s="431"/>
      <c r="U141" s="431"/>
      <c r="AG141" s="431"/>
      <c r="AH141" s="431"/>
      <c r="AI141" s="431"/>
      <c r="AJ141" s="431"/>
      <c r="AK141" s="431"/>
      <c r="AL141" s="431"/>
      <c r="AM141" s="431"/>
      <c r="AN141" s="431"/>
      <c r="AO141" s="431"/>
      <c r="AP141" s="431"/>
      <c r="AQ141" s="431"/>
      <c r="AR141" s="431"/>
      <c r="AS141" s="431"/>
      <c r="AT141" s="431"/>
      <c r="AU141" s="431"/>
      <c r="AV141" s="431"/>
      <c r="AW141" s="431"/>
      <c r="AX141" s="431"/>
      <c r="AY141" s="431"/>
      <c r="AZ141" s="431"/>
      <c r="BA141" s="431"/>
      <c r="BB141" s="431"/>
      <c r="BC141" s="431"/>
      <c r="BD141" s="431"/>
      <c r="BE141" s="431"/>
      <c r="BF141" s="431"/>
      <c r="BG141" s="431"/>
      <c r="BH141" s="431"/>
      <c r="BI141" s="431"/>
      <c r="BJ141" s="431"/>
      <c r="BK141" s="431"/>
      <c r="BL141" s="431"/>
      <c r="BM141" s="431"/>
      <c r="BN141" s="431"/>
      <c r="BO141" s="431"/>
      <c r="BP141" s="431"/>
      <c r="BQ141" s="431"/>
      <c r="BR141" s="431"/>
      <c r="BS141" s="431"/>
      <c r="BT141" s="431"/>
      <c r="BU141" s="431"/>
      <c r="BV141" s="431"/>
      <c r="BW141" s="431"/>
      <c r="BX141" s="431"/>
      <c r="BY141" s="431"/>
      <c r="BZ141" s="431"/>
      <c r="CA141" s="431"/>
      <c r="CB141" s="431"/>
      <c r="CC141" s="431"/>
      <c r="CD141" s="431"/>
      <c r="CE141" s="431"/>
      <c r="CF141" s="431"/>
      <c r="CG141" s="431"/>
      <c r="CH141" s="431"/>
      <c r="CI141" s="431"/>
      <c r="CJ141" s="431"/>
      <c r="CK141" s="431"/>
      <c r="CL141" s="431"/>
      <c r="CM141" s="431"/>
      <c r="CN141" s="431"/>
      <c r="CO141" s="431"/>
      <c r="CP141" s="431"/>
      <c r="CQ141" s="431"/>
      <c r="CR141" s="431"/>
      <c r="CS141" s="431"/>
      <c r="CT141" s="431"/>
      <c r="CU141" s="431"/>
      <c r="CV141" s="431"/>
      <c r="CW141" s="431"/>
      <c r="CX141" s="431"/>
      <c r="CY141" s="431"/>
      <c r="CZ141" s="431"/>
      <c r="DA141" s="431"/>
      <c r="DB141" s="431"/>
      <c r="DC141" s="431"/>
      <c r="DD141" s="431"/>
      <c r="DE141" s="431"/>
      <c r="DF141" s="431"/>
      <c r="DG141" s="431"/>
      <c r="DH141" s="431"/>
      <c r="DI141" s="431"/>
      <c r="DJ141" s="431"/>
      <c r="DK141" s="431"/>
      <c r="DL141" s="431"/>
      <c r="DM141" s="431"/>
      <c r="DN141" s="431"/>
      <c r="DO141" s="431"/>
      <c r="DP141" s="431"/>
      <c r="DQ141" s="431"/>
      <c r="DR141" s="431"/>
      <c r="DS141" s="431"/>
      <c r="DT141" s="431"/>
      <c r="DU141" s="431"/>
      <c r="DV141" s="431"/>
      <c r="DW141" s="431"/>
      <c r="DX141" s="431"/>
      <c r="DY141" s="431"/>
      <c r="DZ141" s="431"/>
      <c r="EA141" s="431"/>
      <c r="EB141" s="431"/>
      <c r="EC141" s="431"/>
      <c r="ED141" s="431"/>
      <c r="EE141" s="431"/>
      <c r="EF141" s="431"/>
      <c r="EG141" s="431"/>
      <c r="EH141" s="431"/>
      <c r="EI141" s="431"/>
      <c r="EJ141" s="431"/>
      <c r="EK141" s="431"/>
      <c r="EL141" s="431"/>
      <c r="EM141" s="431"/>
      <c r="EN141" s="431"/>
      <c r="EO141" s="431"/>
      <c r="EP141" s="431"/>
      <c r="EQ141" s="431"/>
      <c r="ER141" s="431"/>
      <c r="ES141" s="431"/>
      <c r="ET141" s="431"/>
      <c r="EU141" s="431"/>
      <c r="EV141" s="431"/>
      <c r="EW141" s="431"/>
      <c r="EX141" s="431"/>
      <c r="EY141" s="431"/>
      <c r="EZ141" s="431"/>
      <c r="FA141" s="431"/>
      <c r="FB141" s="431"/>
      <c r="FC141" s="431"/>
      <c r="FD141" s="431"/>
      <c r="FE141" s="431"/>
      <c r="FF141" s="431"/>
      <c r="FG141" s="431"/>
      <c r="FH141" s="431"/>
      <c r="FI141" s="431"/>
      <c r="FJ141" s="431"/>
      <c r="FK141" s="431"/>
      <c r="FL141" s="431"/>
      <c r="FM141" s="431"/>
      <c r="FN141" s="431"/>
      <c r="FO141" s="431"/>
      <c r="FP141" s="431"/>
      <c r="FQ141" s="431"/>
      <c r="FR141" s="431"/>
      <c r="FS141" s="431"/>
      <c r="FT141" s="431"/>
      <c r="FU141" s="431"/>
      <c r="FV141" s="431"/>
      <c r="FW141" s="431"/>
      <c r="FX141" s="431"/>
      <c r="FY141" s="431"/>
      <c r="FZ141" s="431"/>
      <c r="GA141" s="431"/>
      <c r="GB141" s="431"/>
      <c r="GC141" s="431"/>
      <c r="GD141" s="431"/>
      <c r="GE141" s="431"/>
      <c r="GF141" s="431"/>
      <c r="GG141" s="431"/>
      <c r="GH141" s="431"/>
      <c r="GI141" s="431"/>
      <c r="GJ141" s="431"/>
      <c r="GK141" s="431"/>
      <c r="GL141" s="431"/>
      <c r="GM141" s="431"/>
      <c r="GN141" s="431"/>
      <c r="GO141" s="431"/>
      <c r="GP141" s="431"/>
      <c r="GQ141" s="431"/>
      <c r="GR141" s="431"/>
      <c r="GS141" s="431"/>
      <c r="GT141" s="431"/>
      <c r="GU141" s="431"/>
      <c r="GV141" s="431"/>
      <c r="GW141" s="431"/>
      <c r="GX141" s="431"/>
      <c r="GY141" s="431"/>
      <c r="GZ141" s="431"/>
      <c r="HA141" s="431"/>
      <c r="HB141" s="431"/>
      <c r="HC141" s="431"/>
      <c r="HD141" s="431"/>
      <c r="HE141" s="431"/>
      <c r="HF141" s="431"/>
      <c r="HG141" s="431"/>
      <c r="HH141" s="431"/>
      <c r="HI141" s="431"/>
      <c r="HJ141" s="431"/>
      <c r="HK141" s="431"/>
      <c r="HL141" s="431"/>
      <c r="HM141" s="431"/>
      <c r="HN141" s="431"/>
      <c r="HO141" s="431"/>
      <c r="HP141" s="431"/>
      <c r="HQ141" s="431"/>
      <c r="HR141" s="431"/>
      <c r="HS141" s="431"/>
      <c r="HT141" s="431"/>
      <c r="HU141" s="431"/>
      <c r="HV141" s="431"/>
      <c r="HW141" s="431"/>
      <c r="HX141" s="431"/>
      <c r="HY141" s="431"/>
      <c r="HZ141" s="431"/>
      <c r="IA141" s="431"/>
      <c r="IB141" s="431"/>
      <c r="IC141" s="431"/>
      <c r="ID141" s="431"/>
      <c r="IE141" s="431"/>
      <c r="IF141" s="431"/>
      <c r="IG141" s="431"/>
      <c r="IH141" s="431"/>
      <c r="II141" s="431"/>
      <c r="IJ141" s="431"/>
      <c r="IK141" s="431"/>
      <c r="IL141" s="431"/>
      <c r="IM141" s="431"/>
      <c r="IN141" s="431"/>
      <c r="IO141" s="431"/>
      <c r="IP141" s="431"/>
      <c r="IQ141" s="431"/>
      <c r="IR141" s="431"/>
      <c r="IS141" s="431"/>
      <c r="IT141" s="431"/>
      <c r="IU141" s="431"/>
      <c r="IV141" s="431"/>
      <c r="IW141" s="431"/>
      <c r="IX141" s="431"/>
      <c r="IY141" s="431"/>
      <c r="IZ141" s="431"/>
      <c r="JA141" s="431"/>
      <c r="JB141" s="431"/>
      <c r="JC141" s="431"/>
      <c r="JD141" s="431"/>
      <c r="JE141" s="431"/>
      <c r="JF141" s="431"/>
      <c r="JG141" s="431"/>
      <c r="JH141" s="431"/>
      <c r="JI141" s="431"/>
      <c r="JJ141" s="431"/>
      <c r="JK141" s="431"/>
      <c r="JL141" s="431"/>
      <c r="JM141" s="431"/>
      <c r="JN141" s="431"/>
      <c r="JO141" s="431"/>
      <c r="JP141" s="431"/>
      <c r="JQ141" s="431"/>
      <c r="JR141" s="431"/>
      <c r="JS141" s="431"/>
      <c r="JT141" s="431"/>
      <c r="JU141" s="431"/>
      <c r="JV141" s="431"/>
      <c r="JW141" s="431"/>
      <c r="JX141" s="431"/>
      <c r="JY141" s="431"/>
      <c r="JZ141" s="431"/>
      <c r="KA141" s="431"/>
      <c r="KB141" s="431"/>
      <c r="KC141" s="431"/>
      <c r="KD141" s="431"/>
      <c r="KE141" s="431"/>
      <c r="KF141" s="431"/>
      <c r="KG141" s="431"/>
      <c r="KH141" s="431"/>
      <c r="KI141" s="431"/>
      <c r="KJ141" s="431"/>
      <c r="KK141" s="431"/>
      <c r="KL141" s="431"/>
      <c r="KM141" s="431"/>
      <c r="KN141" s="431"/>
      <c r="KO141" s="431"/>
      <c r="KP141" s="431"/>
      <c r="KQ141" s="431"/>
      <c r="KR141" s="431"/>
      <c r="KS141" s="431"/>
      <c r="KT141" s="431"/>
      <c r="KU141" s="431"/>
      <c r="KV141" s="431"/>
      <c r="KW141" s="431"/>
      <c r="KX141" s="431"/>
      <c r="KY141" s="431"/>
      <c r="KZ141" s="431"/>
      <c r="LA141" s="431"/>
      <c r="LB141" s="431"/>
      <c r="LC141" s="431"/>
      <c r="LD141" s="431"/>
      <c r="LE141" s="431"/>
      <c r="LF141" s="431"/>
      <c r="LG141" s="431"/>
      <c r="LH141" s="431"/>
      <c r="LI141" s="431"/>
      <c r="LJ141" s="431"/>
      <c r="LK141" s="431"/>
      <c r="LL141" s="431"/>
      <c r="LM141" s="431"/>
      <c r="LN141" s="431"/>
      <c r="LO141" s="431"/>
      <c r="LP141" s="431"/>
      <c r="LQ141" s="431"/>
      <c r="LR141" s="431"/>
      <c r="LS141" s="431"/>
      <c r="LT141" s="431"/>
      <c r="LU141" s="431"/>
      <c r="LV141" s="431"/>
      <c r="LW141" s="431"/>
      <c r="LX141" s="431"/>
      <c r="LY141" s="431"/>
      <c r="LZ141" s="431"/>
      <c r="MA141" s="431"/>
      <c r="MB141" s="431"/>
      <c r="MC141" s="431"/>
      <c r="MD141" s="431"/>
      <c r="ME141" s="431"/>
      <c r="MF141" s="431"/>
      <c r="MG141" s="431"/>
      <c r="MH141" s="431"/>
      <c r="MI141" s="431"/>
      <c r="MJ141" s="431"/>
      <c r="MK141" s="431"/>
      <c r="ML141" s="431"/>
      <c r="MM141" s="431"/>
      <c r="MN141" s="431"/>
      <c r="MO141" s="431"/>
      <c r="MP141" s="431"/>
      <c r="MQ141" s="431"/>
      <c r="MR141" s="431"/>
      <c r="MS141" s="431"/>
      <c r="MT141" s="431"/>
      <c r="MU141" s="431"/>
      <c r="MV141" s="431"/>
      <c r="MW141" s="431"/>
      <c r="MX141" s="431"/>
      <c r="MY141" s="431"/>
      <c r="MZ141" s="431"/>
      <c r="NA141" s="431"/>
      <c r="NB141" s="431"/>
      <c r="NC141" s="431"/>
      <c r="ND141" s="431"/>
      <c r="NE141" s="431"/>
      <c r="NF141" s="431"/>
      <c r="NG141" s="431"/>
      <c r="NH141" s="431"/>
      <c r="NI141" s="431"/>
      <c r="NJ141" s="431"/>
      <c r="NK141" s="431"/>
      <c r="NL141" s="431"/>
      <c r="NM141" s="431"/>
      <c r="NN141" s="431"/>
      <c r="NO141" s="431"/>
      <c r="NP141" s="431"/>
      <c r="NQ141" s="431"/>
      <c r="NR141" s="431"/>
      <c r="NS141" s="431"/>
      <c r="NT141" s="431"/>
      <c r="NU141" s="431"/>
      <c r="NV141" s="431"/>
      <c r="NW141" s="431"/>
      <c r="NX141" s="431"/>
      <c r="NY141" s="431"/>
      <c r="NZ141" s="431"/>
      <c r="OA141" s="431"/>
      <c r="OB141" s="431"/>
      <c r="OC141" s="431"/>
      <c r="OD141" s="431"/>
      <c r="OE141" s="431"/>
      <c r="OF141" s="431"/>
      <c r="OG141" s="431"/>
      <c r="OH141" s="431"/>
      <c r="OI141" s="431"/>
      <c r="OJ141" s="431"/>
      <c r="OK141" s="431"/>
      <c r="OL141" s="431"/>
      <c r="OM141" s="431"/>
      <c r="ON141" s="431"/>
      <c r="OO141" s="431"/>
      <c r="OP141" s="431"/>
      <c r="OQ141" s="431"/>
      <c r="OR141" s="431"/>
      <c r="OS141" s="431"/>
      <c r="OT141" s="431"/>
      <c r="OU141" s="431"/>
      <c r="OV141" s="431"/>
      <c r="OW141" s="431"/>
      <c r="OX141" s="431"/>
      <c r="OY141" s="431"/>
      <c r="OZ141" s="431"/>
      <c r="PA141" s="431"/>
      <c r="PB141" s="431"/>
      <c r="PC141" s="431"/>
      <c r="PD141" s="431"/>
      <c r="PE141" s="431"/>
      <c r="PF141" s="431"/>
      <c r="PG141" s="431"/>
      <c r="PH141" s="431"/>
      <c r="PI141" s="431"/>
      <c r="PJ141" s="431"/>
      <c r="PK141" s="431"/>
      <c r="PL141" s="431"/>
    </row>
    <row r="142" spans="1:428" ht="38.25" customHeight="1" x14ac:dyDescent="0.25">
      <c r="A142" s="2684"/>
      <c r="B142" s="704" t="s">
        <v>1101</v>
      </c>
      <c r="C142" s="504"/>
      <c r="D142" s="1565">
        <v>0</v>
      </c>
      <c r="E142" s="1565">
        <v>0</v>
      </c>
      <c r="F142" s="1512">
        <v>0</v>
      </c>
      <c r="G142" s="1512">
        <v>4</v>
      </c>
      <c r="H142" s="1512">
        <v>8</v>
      </c>
      <c r="I142" s="1512">
        <v>12</v>
      </c>
      <c r="J142" s="1512">
        <v>4</v>
      </c>
      <c r="K142" s="1512">
        <v>2</v>
      </c>
      <c r="L142" s="1512">
        <v>6</v>
      </c>
      <c r="M142" s="1627">
        <f t="shared" ref="M142:M149" si="50">SUM(D142,G142,J142)</f>
        <v>8</v>
      </c>
      <c r="N142" s="1627">
        <f t="shared" si="49"/>
        <v>10</v>
      </c>
      <c r="O142" s="1627">
        <f t="shared" si="49"/>
        <v>18</v>
      </c>
      <c r="P142" s="524"/>
      <c r="Q142" s="1543" t="s">
        <v>1102</v>
      </c>
      <c r="R142" s="2495"/>
    </row>
    <row r="143" spans="1:428" ht="44.25" customHeight="1" x14ac:dyDescent="0.25">
      <c r="A143" s="2684"/>
      <c r="B143" s="704" t="s">
        <v>57</v>
      </c>
      <c r="C143" s="504"/>
      <c r="D143" s="1565">
        <v>0</v>
      </c>
      <c r="E143" s="1565">
        <v>0</v>
      </c>
      <c r="F143" s="1512">
        <v>0</v>
      </c>
      <c r="G143" s="1512">
        <v>16</v>
      </c>
      <c r="H143" s="1512">
        <v>8</v>
      </c>
      <c r="I143" s="1512">
        <v>24</v>
      </c>
      <c r="J143" s="1512">
        <v>10</v>
      </c>
      <c r="K143" s="1512">
        <v>10</v>
      </c>
      <c r="L143" s="1512">
        <v>20</v>
      </c>
      <c r="M143" s="1627">
        <f t="shared" si="50"/>
        <v>26</v>
      </c>
      <c r="N143" s="1627">
        <f t="shared" si="49"/>
        <v>18</v>
      </c>
      <c r="O143" s="1627">
        <f t="shared" si="49"/>
        <v>44</v>
      </c>
      <c r="P143" s="524"/>
      <c r="Q143" s="389" t="s">
        <v>800</v>
      </c>
      <c r="R143" s="2495"/>
    </row>
    <row r="144" spans="1:428" ht="38.25" customHeight="1" x14ac:dyDescent="0.25">
      <c r="A144" s="2684"/>
      <c r="B144" s="1510" t="s">
        <v>490</v>
      </c>
      <c r="C144" s="504"/>
      <c r="D144" s="1565">
        <v>0</v>
      </c>
      <c r="E144" s="1565">
        <v>0</v>
      </c>
      <c r="F144" s="1512">
        <v>0</v>
      </c>
      <c r="G144" s="1512">
        <v>17</v>
      </c>
      <c r="H144" s="1512">
        <v>11</v>
      </c>
      <c r="I144" s="1512">
        <v>28</v>
      </c>
      <c r="J144" s="1512">
        <v>19</v>
      </c>
      <c r="K144" s="1512">
        <v>6</v>
      </c>
      <c r="L144" s="1512">
        <v>25</v>
      </c>
      <c r="M144" s="1627">
        <f t="shared" si="50"/>
        <v>36</v>
      </c>
      <c r="N144" s="1627">
        <f t="shared" si="49"/>
        <v>17</v>
      </c>
      <c r="O144" s="1627">
        <f t="shared" si="49"/>
        <v>53</v>
      </c>
      <c r="P144" s="524"/>
      <c r="Q144" s="389" t="s">
        <v>491</v>
      </c>
      <c r="R144" s="2495"/>
    </row>
    <row r="145" spans="1:18" s="420" customFormat="1" ht="38.25" customHeight="1" x14ac:dyDescent="0.25">
      <c r="A145" s="2684"/>
      <c r="B145" s="704" t="s">
        <v>58</v>
      </c>
      <c r="C145" s="504"/>
      <c r="D145" s="1565">
        <v>0</v>
      </c>
      <c r="E145" s="1565">
        <v>0</v>
      </c>
      <c r="F145" s="1512">
        <v>0</v>
      </c>
      <c r="G145" s="1512">
        <v>37</v>
      </c>
      <c r="H145" s="1512">
        <v>18</v>
      </c>
      <c r="I145" s="1512">
        <v>55</v>
      </c>
      <c r="J145" s="1512">
        <v>27</v>
      </c>
      <c r="K145" s="1512">
        <v>4</v>
      </c>
      <c r="L145" s="1512">
        <v>31</v>
      </c>
      <c r="M145" s="1627">
        <f t="shared" si="50"/>
        <v>64</v>
      </c>
      <c r="N145" s="1627">
        <f t="shared" si="49"/>
        <v>22</v>
      </c>
      <c r="O145" s="1627">
        <f t="shared" si="49"/>
        <v>86</v>
      </c>
      <c r="P145" s="524"/>
      <c r="Q145" s="1541" t="s">
        <v>493</v>
      </c>
      <c r="R145" s="2495"/>
    </row>
    <row r="146" spans="1:18" s="420" customFormat="1" ht="38.25" customHeight="1" x14ac:dyDescent="0.25">
      <c r="A146" s="2684"/>
      <c r="B146" s="704" t="s">
        <v>1103</v>
      </c>
      <c r="C146" s="504"/>
      <c r="D146" s="1565">
        <v>0</v>
      </c>
      <c r="E146" s="1565">
        <v>0</v>
      </c>
      <c r="F146" s="1512">
        <v>0</v>
      </c>
      <c r="G146" s="1512">
        <v>17</v>
      </c>
      <c r="H146" s="1512">
        <v>14</v>
      </c>
      <c r="I146" s="1512">
        <v>31</v>
      </c>
      <c r="J146" s="1512">
        <v>6</v>
      </c>
      <c r="K146" s="1512">
        <v>4</v>
      </c>
      <c r="L146" s="1512">
        <v>10</v>
      </c>
      <c r="M146" s="1627">
        <f t="shared" si="50"/>
        <v>23</v>
      </c>
      <c r="N146" s="1627">
        <f t="shared" si="49"/>
        <v>18</v>
      </c>
      <c r="O146" s="1627">
        <f t="shared" si="49"/>
        <v>41</v>
      </c>
      <c r="P146" s="524"/>
      <c r="Q146" s="389" t="s">
        <v>495</v>
      </c>
      <c r="R146" s="2495"/>
    </row>
    <row r="147" spans="1:18" s="420" customFormat="1" ht="38.25" customHeight="1" x14ac:dyDescent="0.25">
      <c r="A147" s="2684"/>
      <c r="B147" s="704" t="s">
        <v>59</v>
      </c>
      <c r="C147" s="504"/>
      <c r="D147" s="1565">
        <v>0</v>
      </c>
      <c r="E147" s="1565">
        <v>0</v>
      </c>
      <c r="F147" s="1512">
        <v>0</v>
      </c>
      <c r="G147" s="1512">
        <v>18</v>
      </c>
      <c r="H147" s="1512">
        <v>16</v>
      </c>
      <c r="I147" s="1512">
        <v>34</v>
      </c>
      <c r="J147" s="1512">
        <v>8</v>
      </c>
      <c r="K147" s="1512">
        <v>9</v>
      </c>
      <c r="L147" s="1512">
        <v>17</v>
      </c>
      <c r="M147" s="1627">
        <f t="shared" si="50"/>
        <v>26</v>
      </c>
      <c r="N147" s="1627">
        <f t="shared" si="49"/>
        <v>25</v>
      </c>
      <c r="O147" s="1627">
        <f t="shared" si="49"/>
        <v>51</v>
      </c>
      <c r="P147" s="524"/>
      <c r="Q147" s="389" t="s">
        <v>141</v>
      </c>
      <c r="R147" s="2495"/>
    </row>
    <row r="148" spans="1:18" s="420" customFormat="1" ht="38.25" customHeight="1" x14ac:dyDescent="0.25">
      <c r="A148" s="2684"/>
      <c r="B148" s="704" t="s">
        <v>801</v>
      </c>
      <c r="C148" s="504"/>
      <c r="D148" s="1565">
        <v>0</v>
      </c>
      <c r="E148" s="1565">
        <v>0</v>
      </c>
      <c r="F148" s="1512">
        <v>0</v>
      </c>
      <c r="G148" s="1512">
        <v>2</v>
      </c>
      <c r="H148" s="1512">
        <v>1</v>
      </c>
      <c r="I148" s="1512">
        <v>3</v>
      </c>
      <c r="J148" s="1512">
        <v>0</v>
      </c>
      <c r="K148" s="1512">
        <v>0</v>
      </c>
      <c r="L148" s="1512">
        <v>0</v>
      </c>
      <c r="M148" s="1627">
        <f t="shared" si="50"/>
        <v>2</v>
      </c>
      <c r="N148" s="1627">
        <f t="shared" si="49"/>
        <v>1</v>
      </c>
      <c r="O148" s="1627">
        <f t="shared" si="49"/>
        <v>3</v>
      </c>
      <c r="P148" s="524"/>
      <c r="Q148" s="1541" t="s">
        <v>802</v>
      </c>
      <c r="R148" s="2495"/>
    </row>
    <row r="149" spans="1:18" s="420" customFormat="1" ht="38.25" customHeight="1" x14ac:dyDescent="0.25">
      <c r="A149" s="2604"/>
      <c r="B149" s="705" t="s">
        <v>497</v>
      </c>
      <c r="C149" s="1038"/>
      <c r="D149" s="1565">
        <v>0</v>
      </c>
      <c r="E149" s="1565">
        <v>0</v>
      </c>
      <c r="F149" s="1513">
        <v>0</v>
      </c>
      <c r="G149" s="1513">
        <v>15</v>
      </c>
      <c r="H149" s="1513">
        <v>11</v>
      </c>
      <c r="I149" s="1513">
        <v>26</v>
      </c>
      <c r="J149" s="1513">
        <v>18</v>
      </c>
      <c r="K149" s="1513">
        <v>5</v>
      </c>
      <c r="L149" s="1513">
        <v>23</v>
      </c>
      <c r="M149" s="1656">
        <f t="shared" si="50"/>
        <v>33</v>
      </c>
      <c r="N149" s="1656">
        <f t="shared" si="49"/>
        <v>16</v>
      </c>
      <c r="O149" s="1656">
        <f t="shared" si="49"/>
        <v>49</v>
      </c>
      <c r="P149" s="543"/>
      <c r="Q149" s="819" t="s">
        <v>803</v>
      </c>
      <c r="R149" s="2495"/>
    </row>
    <row r="150" spans="1:18" s="420" customFormat="1" ht="29.25" customHeight="1" thickBot="1" x14ac:dyDescent="0.3">
      <c r="A150" s="2674" t="s">
        <v>52</v>
      </c>
      <c r="B150" s="2674"/>
      <c r="C150" s="2674"/>
      <c r="D150" s="1563">
        <f>SUM(D141:D149)</f>
        <v>0</v>
      </c>
      <c r="E150" s="1563">
        <f t="shared" ref="E150:O150" si="51">SUM(E141:E149)</f>
        <v>0</v>
      </c>
      <c r="F150" s="1563">
        <f>SUM(D150:E150)</f>
        <v>0</v>
      </c>
      <c r="G150" s="1563">
        <f t="shared" si="51"/>
        <v>130</v>
      </c>
      <c r="H150" s="1563">
        <f t="shared" si="51"/>
        <v>95</v>
      </c>
      <c r="I150" s="1563">
        <f t="shared" si="51"/>
        <v>225</v>
      </c>
      <c r="J150" s="1563">
        <f t="shared" si="51"/>
        <v>92</v>
      </c>
      <c r="K150" s="1563">
        <f t="shared" si="51"/>
        <v>40</v>
      </c>
      <c r="L150" s="1563">
        <f t="shared" si="51"/>
        <v>132</v>
      </c>
      <c r="M150" s="1563">
        <f t="shared" si="51"/>
        <v>222</v>
      </c>
      <c r="N150" s="1563">
        <f t="shared" si="51"/>
        <v>135</v>
      </c>
      <c r="O150" s="1563">
        <f t="shared" si="51"/>
        <v>357</v>
      </c>
      <c r="P150" s="2678" t="s">
        <v>1100</v>
      </c>
      <c r="Q150" s="2678"/>
      <c r="R150" s="2678"/>
    </row>
    <row r="151" spans="1:18" s="420" customFormat="1" ht="29.25" customHeight="1" thickTop="1" x14ac:dyDescent="0.25">
      <c r="A151" s="539"/>
      <c r="B151" s="539"/>
      <c r="C151" s="539"/>
      <c r="D151" s="537"/>
      <c r="E151" s="537"/>
      <c r="F151" s="537"/>
      <c r="G151" s="537"/>
      <c r="H151" s="537"/>
      <c r="I151" s="537"/>
      <c r="J151" s="537"/>
      <c r="K151" s="537"/>
      <c r="L151" s="537"/>
      <c r="M151" s="537"/>
      <c r="N151" s="537"/>
      <c r="O151" s="537"/>
      <c r="P151" s="540"/>
      <c r="Q151" s="540"/>
      <c r="R151" s="540"/>
    </row>
    <row r="152" spans="1:18" s="420" customFormat="1" ht="29.25" customHeight="1" x14ac:dyDescent="0.25">
      <c r="A152" s="1205"/>
      <c r="B152" s="1205"/>
      <c r="C152" s="1205"/>
      <c r="D152" s="426"/>
      <c r="E152" s="426"/>
      <c r="F152" s="426"/>
      <c r="G152" s="426"/>
      <c r="H152" s="426"/>
      <c r="I152" s="426"/>
      <c r="J152" s="426"/>
      <c r="K152" s="426"/>
      <c r="L152" s="426"/>
      <c r="M152" s="426"/>
      <c r="N152" s="426"/>
      <c r="O152" s="426"/>
      <c r="P152" s="1206"/>
      <c r="Q152" s="1206"/>
      <c r="R152" s="1206"/>
    </row>
    <row r="153" spans="1:18" s="420" customFormat="1" ht="34.5" customHeight="1" thickBot="1" x14ac:dyDescent="0.3">
      <c r="A153" s="2658" t="s">
        <v>2502</v>
      </c>
      <c r="B153" s="2658"/>
      <c r="C153" s="1483"/>
      <c r="D153" s="1483"/>
      <c r="E153" s="1483"/>
      <c r="F153" s="1483"/>
      <c r="G153" s="1483"/>
      <c r="H153" s="1483"/>
      <c r="I153" s="1483"/>
      <c r="J153" s="1483"/>
      <c r="K153" s="414"/>
      <c r="L153" s="2635"/>
      <c r="M153" s="2635"/>
      <c r="N153" s="2635"/>
      <c r="O153" s="345"/>
      <c r="P153" s="2653" t="s">
        <v>2503</v>
      </c>
      <c r="Q153" s="2653"/>
      <c r="R153" s="2653"/>
    </row>
    <row r="154" spans="1:18" s="420" customFormat="1" ht="22.5" customHeight="1" thickTop="1" x14ac:dyDescent="0.25">
      <c r="A154" s="2468" t="s">
        <v>47</v>
      </c>
      <c r="B154" s="2468" t="s">
        <v>90</v>
      </c>
      <c r="C154" s="2468" t="s">
        <v>48</v>
      </c>
      <c r="D154" s="2468" t="s">
        <v>36</v>
      </c>
      <c r="E154" s="2468"/>
      <c r="F154" s="2468"/>
      <c r="G154" s="2468" t="s">
        <v>2</v>
      </c>
      <c r="H154" s="2468"/>
      <c r="I154" s="2468"/>
      <c r="J154" s="2468" t="s">
        <v>3</v>
      </c>
      <c r="K154" s="2468"/>
      <c r="L154" s="2468"/>
      <c r="M154" s="2680" t="s">
        <v>29</v>
      </c>
      <c r="N154" s="2680"/>
      <c r="O154" s="2680"/>
      <c r="P154" s="2523" t="s">
        <v>103</v>
      </c>
      <c r="Q154" s="2523" t="s">
        <v>132</v>
      </c>
      <c r="R154" s="2523" t="s">
        <v>172</v>
      </c>
    </row>
    <row r="155" spans="1:18" s="420" customFormat="1" ht="22.5" customHeight="1" x14ac:dyDescent="0.25">
      <c r="A155" s="2469"/>
      <c r="B155" s="2469"/>
      <c r="C155" s="2469"/>
      <c r="D155" s="2492" t="s">
        <v>98</v>
      </c>
      <c r="E155" s="2492"/>
      <c r="F155" s="2492"/>
      <c r="G155" s="2492" t="s">
        <v>99</v>
      </c>
      <c r="H155" s="2492"/>
      <c r="I155" s="2492"/>
      <c r="J155" s="2492" t="s">
        <v>100</v>
      </c>
      <c r="K155" s="2492"/>
      <c r="L155" s="2492"/>
      <c r="M155" s="2666" t="s">
        <v>126</v>
      </c>
      <c r="N155" s="2666"/>
      <c r="O155" s="2666"/>
      <c r="P155" s="2524"/>
      <c r="Q155" s="2524"/>
      <c r="R155" s="2524"/>
    </row>
    <row r="156" spans="1:18" s="420" customFormat="1" ht="22.5" customHeight="1" x14ac:dyDescent="0.25">
      <c r="A156" s="2469"/>
      <c r="B156" s="2469"/>
      <c r="C156" s="2469"/>
      <c r="D156" s="304" t="s">
        <v>187</v>
      </c>
      <c r="E156" s="304" t="s">
        <v>203</v>
      </c>
      <c r="F156" s="304" t="s">
        <v>204</v>
      </c>
      <c r="G156" s="304" t="s">
        <v>187</v>
      </c>
      <c r="H156" s="304" t="s">
        <v>203</v>
      </c>
      <c r="I156" s="304" t="s">
        <v>204</v>
      </c>
      <c r="J156" s="304" t="s">
        <v>187</v>
      </c>
      <c r="K156" s="304" t="s">
        <v>203</v>
      </c>
      <c r="L156" s="304" t="s">
        <v>204</v>
      </c>
      <c r="M156" s="304" t="s">
        <v>187</v>
      </c>
      <c r="N156" s="304" t="s">
        <v>203</v>
      </c>
      <c r="O156" s="304" t="s">
        <v>204</v>
      </c>
      <c r="P156" s="2524"/>
      <c r="Q156" s="2524"/>
      <c r="R156" s="2524"/>
    </row>
    <row r="157" spans="1:18" s="420" customFormat="1" ht="22.5" customHeight="1" thickBot="1" x14ac:dyDescent="0.3">
      <c r="A157" s="2470"/>
      <c r="B157" s="2470"/>
      <c r="C157" s="2470"/>
      <c r="D157" s="428" t="s">
        <v>188</v>
      </c>
      <c r="E157" s="428" t="s">
        <v>189</v>
      </c>
      <c r="F157" s="433" t="s">
        <v>190</v>
      </c>
      <c r="G157" s="428" t="s">
        <v>188</v>
      </c>
      <c r="H157" s="428" t="s">
        <v>189</v>
      </c>
      <c r="I157" s="433" t="s">
        <v>190</v>
      </c>
      <c r="J157" s="428" t="s">
        <v>188</v>
      </c>
      <c r="K157" s="428" t="s">
        <v>189</v>
      </c>
      <c r="L157" s="433" t="s">
        <v>190</v>
      </c>
      <c r="M157" s="428" t="s">
        <v>188</v>
      </c>
      <c r="N157" s="428" t="s">
        <v>189</v>
      </c>
      <c r="O157" s="433" t="s">
        <v>190</v>
      </c>
      <c r="P157" s="2525"/>
      <c r="Q157" s="2525"/>
      <c r="R157" s="2525"/>
    </row>
    <row r="158" spans="1:18" s="420" customFormat="1" ht="30.75" customHeight="1" x14ac:dyDescent="0.25">
      <c r="A158" s="2499" t="s">
        <v>500</v>
      </c>
      <c r="B158" s="2499" t="s">
        <v>502</v>
      </c>
      <c r="C158" s="1644" t="s">
        <v>502</v>
      </c>
      <c r="D158" s="535">
        <v>0</v>
      </c>
      <c r="E158" s="535">
        <v>0</v>
      </c>
      <c r="F158" s="535">
        <v>0</v>
      </c>
      <c r="G158" s="535">
        <v>12</v>
      </c>
      <c r="H158" s="535">
        <v>5</v>
      </c>
      <c r="I158" s="535">
        <v>17</v>
      </c>
      <c r="J158" s="535">
        <v>17</v>
      </c>
      <c r="K158" s="535">
        <v>4</v>
      </c>
      <c r="L158" s="535">
        <v>21</v>
      </c>
      <c r="M158" s="1663">
        <f>SUM(D158,G158,J158)</f>
        <v>29</v>
      </c>
      <c r="N158" s="1663">
        <f t="shared" ref="N158:O174" si="52">SUM(E158,H158,K158)</f>
        <v>9</v>
      </c>
      <c r="O158" s="1663">
        <f t="shared" si="52"/>
        <v>38</v>
      </c>
      <c r="P158" s="1618" t="s">
        <v>804</v>
      </c>
      <c r="Q158" s="2516" t="s">
        <v>804</v>
      </c>
      <c r="R158" s="2497" t="s">
        <v>142</v>
      </c>
    </row>
    <row r="159" spans="1:18" s="420" customFormat="1" ht="30.75" customHeight="1" x14ac:dyDescent="0.25">
      <c r="A159" s="2504"/>
      <c r="B159" s="2500"/>
      <c r="C159" s="1510" t="s">
        <v>2094</v>
      </c>
      <c r="D159" s="1569">
        <v>0</v>
      </c>
      <c r="E159" s="1569">
        <v>0</v>
      </c>
      <c r="F159" s="1569">
        <v>0</v>
      </c>
      <c r="G159" s="1569">
        <v>2</v>
      </c>
      <c r="H159" s="1569">
        <v>0</v>
      </c>
      <c r="I159" s="1569">
        <v>2</v>
      </c>
      <c r="J159" s="1569">
        <v>0</v>
      </c>
      <c r="K159" s="1569">
        <v>0</v>
      </c>
      <c r="L159" s="1569">
        <v>0</v>
      </c>
      <c r="M159" s="1627">
        <f>SUM(D159,G159,J159)</f>
        <v>2</v>
      </c>
      <c r="N159" s="1627">
        <f t="shared" ref="N159" si="53">SUM(E159,H159,K159)</f>
        <v>0</v>
      </c>
      <c r="O159" s="1627">
        <f t="shared" ref="O159" si="54">SUM(F159,I159,L159)</f>
        <v>2</v>
      </c>
      <c r="P159" s="1592" t="s">
        <v>2595</v>
      </c>
      <c r="Q159" s="2522"/>
      <c r="R159" s="2579"/>
    </row>
    <row r="160" spans="1:18" s="420" customFormat="1" ht="24" customHeight="1" x14ac:dyDescent="0.25">
      <c r="A160" s="2504"/>
      <c r="B160" s="2500" t="s">
        <v>49</v>
      </c>
      <c r="C160" s="2500"/>
      <c r="D160" s="1569">
        <f>SUM(D158:D159)</f>
        <v>0</v>
      </c>
      <c r="E160" s="1569">
        <f t="shared" ref="E160:O160" si="55">SUM(E158:E159)</f>
        <v>0</v>
      </c>
      <c r="F160" s="1569">
        <f t="shared" si="55"/>
        <v>0</v>
      </c>
      <c r="G160" s="1569">
        <f t="shared" si="55"/>
        <v>14</v>
      </c>
      <c r="H160" s="1569">
        <f t="shared" si="55"/>
        <v>5</v>
      </c>
      <c r="I160" s="1569">
        <f t="shared" si="55"/>
        <v>19</v>
      </c>
      <c r="J160" s="1569">
        <f t="shared" si="55"/>
        <v>17</v>
      </c>
      <c r="K160" s="1569">
        <f t="shared" si="55"/>
        <v>4</v>
      </c>
      <c r="L160" s="1569">
        <f t="shared" si="55"/>
        <v>21</v>
      </c>
      <c r="M160" s="1569">
        <f t="shared" si="55"/>
        <v>31</v>
      </c>
      <c r="N160" s="1569">
        <f t="shared" si="55"/>
        <v>9</v>
      </c>
      <c r="O160" s="1569">
        <f t="shared" si="55"/>
        <v>40</v>
      </c>
      <c r="P160" s="2619" t="s">
        <v>664</v>
      </c>
      <c r="Q160" s="2619"/>
      <c r="R160" s="2579"/>
    </row>
    <row r="161" spans="1:18" s="420" customFormat="1" ht="39.75" customHeight="1" x14ac:dyDescent="0.25">
      <c r="A161" s="2504"/>
      <c r="B161" s="704" t="s">
        <v>476</v>
      </c>
      <c r="C161" s="704" t="s">
        <v>806</v>
      </c>
      <c r="D161" s="1569">
        <f t="shared" ref="D161:D164" si="56">SUM(D159:D160)</f>
        <v>0</v>
      </c>
      <c r="E161" s="1569">
        <f t="shared" ref="E161:E164" si="57">SUM(E159:E160)</f>
        <v>0</v>
      </c>
      <c r="F161" s="1512">
        <v>0</v>
      </c>
      <c r="G161" s="1512">
        <v>7</v>
      </c>
      <c r="H161" s="1512">
        <v>9</v>
      </c>
      <c r="I161" s="1512">
        <v>16</v>
      </c>
      <c r="J161" s="1512">
        <v>8</v>
      </c>
      <c r="K161" s="1512">
        <v>4</v>
      </c>
      <c r="L161" s="1512">
        <v>12</v>
      </c>
      <c r="M161" s="1627">
        <f t="shared" ref="M161:M164" si="58">SUM(D161,G161,J161)</f>
        <v>15</v>
      </c>
      <c r="N161" s="1627">
        <f t="shared" si="52"/>
        <v>13</v>
      </c>
      <c r="O161" s="1627">
        <f t="shared" si="52"/>
        <v>28</v>
      </c>
      <c r="P161" s="389" t="s">
        <v>807</v>
      </c>
      <c r="Q161" s="389" t="s">
        <v>477</v>
      </c>
      <c r="R161" s="2579"/>
    </row>
    <row r="162" spans="1:18" s="420" customFormat="1" ht="30.75" customHeight="1" x14ac:dyDescent="0.25">
      <c r="A162" s="2504"/>
      <c r="B162" s="704" t="s">
        <v>1104</v>
      </c>
      <c r="C162" s="704" t="s">
        <v>1105</v>
      </c>
      <c r="D162" s="1569">
        <f t="shared" si="56"/>
        <v>0</v>
      </c>
      <c r="E162" s="1569">
        <f t="shared" si="57"/>
        <v>0</v>
      </c>
      <c r="F162" s="1512">
        <v>0</v>
      </c>
      <c r="G162" s="1512">
        <v>17</v>
      </c>
      <c r="H162" s="1512">
        <v>13</v>
      </c>
      <c r="I162" s="1512">
        <v>30</v>
      </c>
      <c r="J162" s="1512">
        <v>9</v>
      </c>
      <c r="K162" s="1512">
        <v>7</v>
      </c>
      <c r="L162" s="1512">
        <v>16</v>
      </c>
      <c r="M162" s="1627">
        <f t="shared" si="58"/>
        <v>26</v>
      </c>
      <c r="N162" s="1627">
        <f t="shared" si="52"/>
        <v>20</v>
      </c>
      <c r="O162" s="1627">
        <f t="shared" si="52"/>
        <v>46</v>
      </c>
      <c r="P162" s="389" t="s">
        <v>809</v>
      </c>
      <c r="Q162" s="389" t="s">
        <v>809</v>
      </c>
      <c r="R162" s="2579"/>
    </row>
    <row r="163" spans="1:18" s="420" customFormat="1" ht="22.5" customHeight="1" x14ac:dyDescent="0.25">
      <c r="A163" s="2504"/>
      <c r="B163" s="2503" t="s">
        <v>1106</v>
      </c>
      <c r="C163" s="1510" t="s">
        <v>811</v>
      </c>
      <c r="D163" s="1569">
        <f t="shared" si="56"/>
        <v>0</v>
      </c>
      <c r="E163" s="1569">
        <f t="shared" si="57"/>
        <v>0</v>
      </c>
      <c r="F163" s="1512">
        <v>0</v>
      </c>
      <c r="G163" s="1512">
        <v>8</v>
      </c>
      <c r="H163" s="1512">
        <v>1</v>
      </c>
      <c r="I163" s="1512">
        <v>9</v>
      </c>
      <c r="J163" s="1512">
        <v>17</v>
      </c>
      <c r="K163" s="1512">
        <v>2</v>
      </c>
      <c r="L163" s="1512">
        <v>19</v>
      </c>
      <c r="M163" s="1627">
        <f t="shared" si="58"/>
        <v>25</v>
      </c>
      <c r="N163" s="1627">
        <f t="shared" si="52"/>
        <v>3</v>
      </c>
      <c r="O163" s="1627">
        <f t="shared" si="52"/>
        <v>28</v>
      </c>
      <c r="P163" s="1543" t="s">
        <v>156</v>
      </c>
      <c r="Q163" s="2517" t="s">
        <v>813</v>
      </c>
      <c r="R163" s="2579"/>
    </row>
    <row r="164" spans="1:18" s="420" customFormat="1" ht="22.5" customHeight="1" x14ac:dyDescent="0.25">
      <c r="A164" s="2504"/>
      <c r="B164" s="2500"/>
      <c r="C164" s="1510" t="s">
        <v>814</v>
      </c>
      <c r="D164" s="1569">
        <f t="shared" si="56"/>
        <v>0</v>
      </c>
      <c r="E164" s="1569">
        <f t="shared" si="57"/>
        <v>0</v>
      </c>
      <c r="F164" s="1512">
        <v>0</v>
      </c>
      <c r="G164" s="1512">
        <v>4</v>
      </c>
      <c r="H164" s="1512">
        <v>1</v>
      </c>
      <c r="I164" s="1512">
        <v>5</v>
      </c>
      <c r="J164" s="1512">
        <v>14</v>
      </c>
      <c r="K164" s="1512">
        <v>6</v>
      </c>
      <c r="L164" s="1512">
        <v>20</v>
      </c>
      <c r="M164" s="1627">
        <f t="shared" si="58"/>
        <v>18</v>
      </c>
      <c r="N164" s="1627">
        <f t="shared" si="52"/>
        <v>7</v>
      </c>
      <c r="O164" s="1627">
        <f t="shared" si="52"/>
        <v>25</v>
      </c>
      <c r="P164" s="1543" t="s">
        <v>815</v>
      </c>
      <c r="Q164" s="2685"/>
      <c r="R164" s="2579"/>
    </row>
    <row r="165" spans="1:18" s="420" customFormat="1" ht="22.5" customHeight="1" x14ac:dyDescent="0.25">
      <c r="A165" s="2504"/>
      <c r="B165" s="2504" t="s">
        <v>49</v>
      </c>
      <c r="C165" s="2504"/>
      <c r="D165" s="1512">
        <f>SUM(D163:D164)</f>
        <v>0</v>
      </c>
      <c r="E165" s="1512">
        <f t="shared" ref="E165:E168" si="59">SUM(E163:E164)</f>
        <v>0</v>
      </c>
      <c r="F165" s="1512">
        <f>SUM(D165:E165)</f>
        <v>0</v>
      </c>
      <c r="G165" s="1512">
        <f>SUM(G163:G164)</f>
        <v>12</v>
      </c>
      <c r="H165" s="1512">
        <f t="shared" ref="H165:O165" si="60">SUM(H163:H164)</f>
        <v>2</v>
      </c>
      <c r="I165" s="1512">
        <f t="shared" si="60"/>
        <v>14</v>
      </c>
      <c r="J165" s="1512">
        <f t="shared" si="60"/>
        <v>31</v>
      </c>
      <c r="K165" s="1512">
        <f t="shared" si="60"/>
        <v>8</v>
      </c>
      <c r="L165" s="1512">
        <f t="shared" si="60"/>
        <v>39</v>
      </c>
      <c r="M165" s="1565">
        <f t="shared" si="60"/>
        <v>43</v>
      </c>
      <c r="N165" s="1565">
        <f t="shared" si="60"/>
        <v>10</v>
      </c>
      <c r="O165" s="1565">
        <f t="shared" si="60"/>
        <v>53</v>
      </c>
      <c r="P165" s="2511" t="s">
        <v>664</v>
      </c>
      <c r="Q165" s="2511"/>
      <c r="R165" s="2579"/>
    </row>
    <row r="166" spans="1:18" s="420" customFormat="1" ht="22.5" customHeight="1" x14ac:dyDescent="0.25">
      <c r="A166" s="2504"/>
      <c r="B166" s="525" t="s">
        <v>816</v>
      </c>
      <c r="C166" s="504"/>
      <c r="D166" s="1512">
        <f t="shared" ref="D166:D168" si="61">SUM(D164:D165)</f>
        <v>0</v>
      </c>
      <c r="E166" s="1512">
        <f t="shared" si="59"/>
        <v>0</v>
      </c>
      <c r="F166" s="1512">
        <v>0</v>
      </c>
      <c r="G166" s="1512">
        <v>10</v>
      </c>
      <c r="H166" s="1512">
        <v>9</v>
      </c>
      <c r="I166" s="1512">
        <v>19</v>
      </c>
      <c r="J166" s="1512">
        <v>12</v>
      </c>
      <c r="K166" s="1512">
        <v>9</v>
      </c>
      <c r="L166" s="1512">
        <v>21</v>
      </c>
      <c r="M166" s="1627">
        <f>SUM(D166,G166,J166)</f>
        <v>22</v>
      </c>
      <c r="N166" s="1627">
        <f t="shared" si="52"/>
        <v>18</v>
      </c>
      <c r="O166" s="1627">
        <f t="shared" si="52"/>
        <v>40</v>
      </c>
      <c r="P166" s="264"/>
      <c r="Q166" s="527" t="s">
        <v>817</v>
      </c>
      <c r="R166" s="2579"/>
    </row>
    <row r="167" spans="1:18" s="420" customFormat="1" ht="27.75" customHeight="1" x14ac:dyDescent="0.25">
      <c r="A167" s="2504"/>
      <c r="B167" s="2621" t="s">
        <v>1107</v>
      </c>
      <c r="C167" s="704" t="s">
        <v>818</v>
      </c>
      <c r="D167" s="1512">
        <f t="shared" si="61"/>
        <v>0</v>
      </c>
      <c r="E167" s="1512">
        <f t="shared" si="59"/>
        <v>0</v>
      </c>
      <c r="F167" s="1512">
        <v>0</v>
      </c>
      <c r="G167" s="1512">
        <v>9</v>
      </c>
      <c r="H167" s="1512">
        <v>12</v>
      </c>
      <c r="I167" s="1512">
        <v>21</v>
      </c>
      <c r="J167" s="1512">
        <v>11</v>
      </c>
      <c r="K167" s="1512">
        <v>6</v>
      </c>
      <c r="L167" s="1512">
        <v>17</v>
      </c>
      <c r="M167" s="1627">
        <f t="shared" ref="M167:M169" si="62">SUM(D167,G167,J167)</f>
        <v>20</v>
      </c>
      <c r="N167" s="1627">
        <f t="shared" si="52"/>
        <v>18</v>
      </c>
      <c r="O167" s="1627">
        <f t="shared" si="52"/>
        <v>38</v>
      </c>
      <c r="P167" s="389" t="s">
        <v>470</v>
      </c>
      <c r="Q167" s="2505" t="s">
        <v>819</v>
      </c>
      <c r="R167" s="2579"/>
    </row>
    <row r="168" spans="1:18" s="420" customFormat="1" ht="27" customHeight="1" x14ac:dyDescent="0.25">
      <c r="A168" s="2504"/>
      <c r="B168" s="2621"/>
      <c r="C168" s="704" t="s">
        <v>186</v>
      </c>
      <c r="D168" s="1512">
        <f t="shared" si="61"/>
        <v>0</v>
      </c>
      <c r="E168" s="1512">
        <f t="shared" si="59"/>
        <v>0</v>
      </c>
      <c r="F168" s="1512">
        <v>0</v>
      </c>
      <c r="G168" s="1512">
        <v>7</v>
      </c>
      <c r="H168" s="1512">
        <v>10</v>
      </c>
      <c r="I168" s="1512">
        <v>17</v>
      </c>
      <c r="J168" s="1512">
        <v>10</v>
      </c>
      <c r="K168" s="1512">
        <v>6</v>
      </c>
      <c r="L168" s="1512">
        <v>16</v>
      </c>
      <c r="M168" s="1627">
        <f t="shared" si="62"/>
        <v>17</v>
      </c>
      <c r="N168" s="1627">
        <f t="shared" si="52"/>
        <v>16</v>
      </c>
      <c r="O168" s="1627">
        <f t="shared" si="52"/>
        <v>33</v>
      </c>
      <c r="P168" s="1543" t="s">
        <v>821</v>
      </c>
      <c r="Q168" s="2610"/>
      <c r="R168" s="2579"/>
    </row>
    <row r="169" spans="1:18" s="420" customFormat="1" ht="25.5" customHeight="1" x14ac:dyDescent="0.25">
      <c r="A169" s="2504"/>
      <c r="B169" s="2500" t="s">
        <v>49</v>
      </c>
      <c r="C169" s="2500"/>
      <c r="D169" s="1512">
        <f>SUM(D167:D168)</f>
        <v>0</v>
      </c>
      <c r="E169" s="1512">
        <f t="shared" ref="E169:L169" si="63">SUM(E167:E168)</f>
        <v>0</v>
      </c>
      <c r="F169" s="1512">
        <f>SUM(D169:E169)</f>
        <v>0</v>
      </c>
      <c r="G169" s="1512">
        <f t="shared" si="63"/>
        <v>16</v>
      </c>
      <c r="H169" s="1512">
        <f t="shared" si="63"/>
        <v>22</v>
      </c>
      <c r="I169" s="1512">
        <f t="shared" si="63"/>
        <v>38</v>
      </c>
      <c r="J169" s="1512">
        <f t="shared" si="63"/>
        <v>21</v>
      </c>
      <c r="K169" s="1512">
        <f t="shared" si="63"/>
        <v>12</v>
      </c>
      <c r="L169" s="1512">
        <f t="shared" si="63"/>
        <v>33</v>
      </c>
      <c r="M169" s="1627">
        <f t="shared" si="62"/>
        <v>37</v>
      </c>
      <c r="N169" s="1627">
        <f t="shared" si="52"/>
        <v>34</v>
      </c>
      <c r="O169" s="1627">
        <f t="shared" si="52"/>
        <v>71</v>
      </c>
      <c r="P169" s="2511" t="s">
        <v>664</v>
      </c>
      <c r="Q169" s="2511"/>
      <c r="R169" s="2579"/>
    </row>
    <row r="170" spans="1:18" s="420" customFormat="1" ht="29.25" customHeight="1" x14ac:dyDescent="0.25">
      <c r="A170" s="2504"/>
      <c r="B170" s="525" t="s">
        <v>822</v>
      </c>
      <c r="C170" s="504"/>
      <c r="D170" s="1512">
        <v>8</v>
      </c>
      <c r="E170" s="1512">
        <v>8</v>
      </c>
      <c r="F170" s="1512">
        <v>16</v>
      </c>
      <c r="G170" s="1512">
        <v>14</v>
      </c>
      <c r="H170" s="1512">
        <v>12</v>
      </c>
      <c r="I170" s="1512">
        <v>26</v>
      </c>
      <c r="J170" s="1512">
        <v>0</v>
      </c>
      <c r="K170" s="1512">
        <v>0</v>
      </c>
      <c r="L170" s="1512">
        <v>0</v>
      </c>
      <c r="M170" s="1627">
        <f>SUM(D170,G170,J170)</f>
        <v>22</v>
      </c>
      <c r="N170" s="1627">
        <f t="shared" si="52"/>
        <v>20</v>
      </c>
      <c r="O170" s="1627">
        <f t="shared" si="52"/>
        <v>42</v>
      </c>
      <c r="P170" s="524"/>
      <c r="Q170" s="524" t="s">
        <v>823</v>
      </c>
      <c r="R170" s="2579"/>
    </row>
    <row r="171" spans="1:18" s="420" customFormat="1" ht="30.75" customHeight="1" x14ac:dyDescent="0.25">
      <c r="A171" s="2504"/>
      <c r="B171" s="525" t="s">
        <v>671</v>
      </c>
      <c r="C171" s="504"/>
      <c r="D171" s="1512">
        <v>0</v>
      </c>
      <c r="E171" s="1512">
        <v>0</v>
      </c>
      <c r="F171" s="1512">
        <v>0</v>
      </c>
      <c r="G171" s="1512">
        <v>11</v>
      </c>
      <c r="H171" s="1512">
        <v>8</v>
      </c>
      <c r="I171" s="1512">
        <v>19</v>
      </c>
      <c r="J171" s="1512">
        <v>16</v>
      </c>
      <c r="K171" s="1512">
        <v>4</v>
      </c>
      <c r="L171" s="1512">
        <v>20</v>
      </c>
      <c r="M171" s="1627">
        <f t="shared" ref="M171:M174" si="64">SUM(D171,G171,J171)</f>
        <v>27</v>
      </c>
      <c r="N171" s="1627">
        <f t="shared" si="52"/>
        <v>12</v>
      </c>
      <c r="O171" s="1627">
        <f t="shared" si="52"/>
        <v>39</v>
      </c>
      <c r="P171" s="524"/>
      <c r="Q171" s="527" t="s">
        <v>826</v>
      </c>
      <c r="R171" s="2579"/>
    </row>
    <row r="172" spans="1:18" s="420" customFormat="1" ht="21" customHeight="1" x14ac:dyDescent="0.25">
      <c r="A172" s="2504"/>
      <c r="B172" s="2503" t="s">
        <v>1108</v>
      </c>
      <c r="C172" s="704" t="s">
        <v>1109</v>
      </c>
      <c r="D172" s="1512">
        <v>0</v>
      </c>
      <c r="E172" s="1512">
        <v>0</v>
      </c>
      <c r="F172" s="1512">
        <v>0</v>
      </c>
      <c r="G172" s="1512">
        <v>14</v>
      </c>
      <c r="H172" s="1512">
        <v>2</v>
      </c>
      <c r="I172" s="1512">
        <v>16</v>
      </c>
      <c r="J172" s="1512">
        <v>3</v>
      </c>
      <c r="K172" s="1512">
        <v>2</v>
      </c>
      <c r="L172" s="1512">
        <v>5</v>
      </c>
      <c r="M172" s="1627">
        <f t="shared" si="64"/>
        <v>17</v>
      </c>
      <c r="N172" s="1627">
        <f t="shared" si="52"/>
        <v>4</v>
      </c>
      <c r="O172" s="1627">
        <f t="shared" si="52"/>
        <v>21</v>
      </c>
      <c r="P172" s="1543" t="s">
        <v>828</v>
      </c>
      <c r="Q172" s="2505" t="s">
        <v>828</v>
      </c>
      <c r="R172" s="2579"/>
    </row>
    <row r="173" spans="1:18" s="420" customFormat="1" ht="21" customHeight="1" x14ac:dyDescent="0.25">
      <c r="A173" s="2504"/>
      <c r="B173" s="2504"/>
      <c r="C173" s="704" t="s">
        <v>829</v>
      </c>
      <c r="D173" s="1512">
        <v>0</v>
      </c>
      <c r="E173" s="1512">
        <v>0</v>
      </c>
      <c r="F173" s="1512">
        <v>0</v>
      </c>
      <c r="G173" s="1512">
        <v>6</v>
      </c>
      <c r="H173" s="1512">
        <v>8</v>
      </c>
      <c r="I173" s="1512">
        <v>14</v>
      </c>
      <c r="J173" s="1512">
        <v>11</v>
      </c>
      <c r="K173" s="1512">
        <v>3</v>
      </c>
      <c r="L173" s="1512">
        <v>14</v>
      </c>
      <c r="M173" s="1627">
        <f t="shared" si="64"/>
        <v>17</v>
      </c>
      <c r="N173" s="1627">
        <f t="shared" si="52"/>
        <v>11</v>
      </c>
      <c r="O173" s="1627">
        <f t="shared" si="52"/>
        <v>28</v>
      </c>
      <c r="P173" s="1543" t="s">
        <v>830</v>
      </c>
      <c r="Q173" s="2506"/>
      <c r="R173" s="2579"/>
    </row>
    <row r="174" spans="1:18" s="420" customFormat="1" ht="21" customHeight="1" x14ac:dyDescent="0.25">
      <c r="A174" s="2504"/>
      <c r="B174" s="2500"/>
      <c r="C174" s="705" t="s">
        <v>831</v>
      </c>
      <c r="D174" s="1512">
        <v>0</v>
      </c>
      <c r="E174" s="1512">
        <v>0</v>
      </c>
      <c r="F174" s="1512">
        <v>0</v>
      </c>
      <c r="G174" s="1513">
        <v>6</v>
      </c>
      <c r="H174" s="1513">
        <v>6</v>
      </c>
      <c r="I174" s="1513">
        <v>12</v>
      </c>
      <c r="J174" s="1513">
        <v>0</v>
      </c>
      <c r="K174" s="1513">
        <v>0</v>
      </c>
      <c r="L174" s="1513">
        <v>0</v>
      </c>
      <c r="M174" s="1656">
        <f t="shared" si="64"/>
        <v>6</v>
      </c>
      <c r="N174" s="1656">
        <f t="shared" si="52"/>
        <v>6</v>
      </c>
      <c r="O174" s="1627">
        <f t="shared" si="52"/>
        <v>12</v>
      </c>
      <c r="P174" s="1543" t="s">
        <v>832</v>
      </c>
      <c r="Q174" s="2610"/>
      <c r="R174" s="2579"/>
    </row>
    <row r="175" spans="1:18" s="420" customFormat="1" ht="21" customHeight="1" x14ac:dyDescent="0.25">
      <c r="A175" s="2504"/>
      <c r="B175" s="2503" t="s">
        <v>49</v>
      </c>
      <c r="C175" s="2503"/>
      <c r="D175" s="1513">
        <v>0</v>
      </c>
      <c r="E175" s="1513">
        <v>0</v>
      </c>
      <c r="F175" s="1513">
        <v>0</v>
      </c>
      <c r="G175" s="1513">
        <v>26</v>
      </c>
      <c r="H175" s="1513">
        <v>16</v>
      </c>
      <c r="I175" s="1513">
        <v>42</v>
      </c>
      <c r="J175" s="1513">
        <v>14</v>
      </c>
      <c r="K175" s="1513">
        <v>5</v>
      </c>
      <c r="L175" s="1513">
        <v>19</v>
      </c>
      <c r="M175" s="1513">
        <f t="shared" ref="M175:O175" si="65">SUM(M172:M174)</f>
        <v>40</v>
      </c>
      <c r="N175" s="1513">
        <f t="shared" si="65"/>
        <v>21</v>
      </c>
      <c r="O175" s="1513">
        <f t="shared" si="65"/>
        <v>61</v>
      </c>
      <c r="P175" s="2529" t="s">
        <v>664</v>
      </c>
      <c r="Q175" s="2529"/>
      <c r="R175" s="2579"/>
    </row>
    <row r="176" spans="1:18" s="420" customFormat="1" ht="22.5" customHeight="1" thickBot="1" x14ac:dyDescent="0.3">
      <c r="A176" s="2674" t="s">
        <v>52</v>
      </c>
      <c r="B176" s="2674"/>
      <c r="C176" s="2674"/>
      <c r="D176" s="1563">
        <f>SUM(D160,D161,D162,D165,D166,D169,D170,D171,D175)</f>
        <v>8</v>
      </c>
      <c r="E176" s="1563">
        <f t="shared" ref="E176:O176" si="66">SUM(E160,E161,E162,E165,E166,E169,E170,E171,E175)</f>
        <v>8</v>
      </c>
      <c r="F176" s="1563">
        <f t="shared" si="66"/>
        <v>16</v>
      </c>
      <c r="G176" s="1563">
        <f t="shared" si="66"/>
        <v>127</v>
      </c>
      <c r="H176" s="1563">
        <f t="shared" si="66"/>
        <v>96</v>
      </c>
      <c r="I176" s="1563">
        <f t="shared" si="66"/>
        <v>223</v>
      </c>
      <c r="J176" s="1563">
        <f t="shared" si="66"/>
        <v>128</v>
      </c>
      <c r="K176" s="1563">
        <f t="shared" si="66"/>
        <v>53</v>
      </c>
      <c r="L176" s="1563">
        <f t="shared" si="66"/>
        <v>181</v>
      </c>
      <c r="M176" s="1563">
        <f t="shared" si="66"/>
        <v>263</v>
      </c>
      <c r="N176" s="1563">
        <f t="shared" si="66"/>
        <v>157</v>
      </c>
      <c r="O176" s="1563">
        <f t="shared" si="66"/>
        <v>420</v>
      </c>
      <c r="P176" s="2678" t="s">
        <v>1100</v>
      </c>
      <c r="Q176" s="2678"/>
      <c r="R176" s="2678"/>
    </row>
    <row r="177" spans="1:21" s="420" customFormat="1" ht="22.5" customHeight="1" thickTop="1" x14ac:dyDescent="0.25">
      <c r="A177" s="1117"/>
      <c r="B177" s="1117"/>
      <c r="C177" s="1117"/>
      <c r="D177" s="537"/>
      <c r="E177" s="537"/>
      <c r="F177" s="537"/>
      <c r="G177" s="537"/>
      <c r="H177" s="537"/>
      <c r="I177" s="537"/>
      <c r="J177" s="537"/>
      <c r="K177" s="537"/>
      <c r="L177" s="537"/>
      <c r="M177" s="537"/>
      <c r="N177" s="537"/>
      <c r="O177" s="537"/>
      <c r="P177" s="540"/>
      <c r="Q177" s="540"/>
      <c r="R177" s="540"/>
    </row>
    <row r="178" spans="1:21" s="420" customFormat="1" ht="22.5" customHeight="1" x14ac:dyDescent="0.25">
      <c r="A178" s="2040"/>
      <c r="B178" s="2040"/>
      <c r="C178" s="2040"/>
      <c r="D178" s="426"/>
      <c r="E178" s="426"/>
      <c r="F178" s="426"/>
      <c r="G178" s="426"/>
      <c r="H178" s="426"/>
      <c r="I178" s="426"/>
      <c r="J178" s="426"/>
      <c r="K178" s="426"/>
      <c r="L178" s="426"/>
      <c r="M178" s="426"/>
      <c r="N178" s="426"/>
      <c r="O178" s="426"/>
      <c r="P178" s="2041"/>
      <c r="Q178" s="2041"/>
      <c r="R178" s="2041"/>
    </row>
    <row r="179" spans="1:21" s="420" customFormat="1" ht="22.5" customHeight="1" x14ac:dyDescent="0.25">
      <c r="A179" s="2040"/>
      <c r="B179" s="2040"/>
      <c r="C179" s="2040"/>
      <c r="D179" s="426"/>
      <c r="E179" s="426"/>
      <c r="F179" s="426"/>
      <c r="G179" s="426"/>
      <c r="H179" s="426"/>
      <c r="I179" s="426"/>
      <c r="J179" s="426"/>
      <c r="K179" s="426"/>
      <c r="L179" s="426"/>
      <c r="M179" s="426"/>
      <c r="N179" s="426"/>
      <c r="O179" s="426"/>
      <c r="P179" s="2041"/>
      <c r="Q179" s="2041"/>
      <c r="R179" s="2041"/>
    </row>
    <row r="180" spans="1:21" s="420" customFormat="1" ht="22.5" customHeight="1" x14ac:dyDescent="0.25">
      <c r="A180" s="2040"/>
      <c r="B180" s="2040"/>
      <c r="C180" s="2040"/>
      <c r="D180" s="426"/>
      <c r="E180" s="426"/>
      <c r="F180" s="426"/>
      <c r="G180" s="426"/>
      <c r="H180" s="426"/>
      <c r="I180" s="426"/>
      <c r="J180" s="426"/>
      <c r="K180" s="426"/>
      <c r="L180" s="426"/>
      <c r="M180" s="426"/>
      <c r="N180" s="426"/>
      <c r="O180" s="426"/>
      <c r="P180" s="2041"/>
      <c r="Q180" s="2041"/>
      <c r="R180" s="2041"/>
    </row>
    <row r="181" spans="1:21" s="420" customFormat="1" ht="22.5" customHeight="1" x14ac:dyDescent="0.25">
      <c r="A181" s="2040"/>
      <c r="B181" s="2040"/>
      <c r="C181" s="2040"/>
      <c r="D181" s="426"/>
      <c r="E181" s="426"/>
      <c r="F181" s="426"/>
      <c r="G181" s="426"/>
      <c r="H181" s="426"/>
      <c r="I181" s="426"/>
      <c r="J181" s="426"/>
      <c r="K181" s="426"/>
      <c r="L181" s="426"/>
      <c r="M181" s="426"/>
      <c r="N181" s="426"/>
      <c r="O181" s="426"/>
      <c r="P181" s="2041"/>
      <c r="Q181" s="2041"/>
      <c r="R181" s="2041"/>
    </row>
    <row r="182" spans="1:21" s="420" customFormat="1" ht="30.75" customHeight="1" thickBot="1" x14ac:dyDescent="0.3">
      <c r="A182" s="2658" t="s">
        <v>2502</v>
      </c>
      <c r="B182" s="2658"/>
      <c r="C182" s="1483"/>
      <c r="D182" s="1483"/>
      <c r="E182" s="1483"/>
      <c r="F182" s="1483"/>
      <c r="G182" s="1483"/>
      <c r="H182" s="1483"/>
      <c r="I182" s="1483"/>
      <c r="J182" s="1483"/>
      <c r="K182" s="414"/>
      <c r="L182" s="2635"/>
      <c r="M182" s="2635"/>
      <c r="N182" s="2635"/>
      <c r="O182" s="345"/>
      <c r="P182" s="2653" t="s">
        <v>2503</v>
      </c>
      <c r="Q182" s="2653"/>
      <c r="R182" s="2653"/>
    </row>
    <row r="183" spans="1:21" s="420" customFormat="1" ht="25.5" customHeight="1" thickTop="1" x14ac:dyDescent="0.25">
      <c r="A183" s="2468" t="s">
        <v>47</v>
      </c>
      <c r="B183" s="2468" t="s">
        <v>90</v>
      </c>
      <c r="C183" s="2468" t="s">
        <v>48</v>
      </c>
      <c r="D183" s="2468" t="s">
        <v>36</v>
      </c>
      <c r="E183" s="2468"/>
      <c r="F183" s="2468"/>
      <c r="G183" s="2468" t="s">
        <v>2</v>
      </c>
      <c r="H183" s="2468"/>
      <c r="I183" s="2468"/>
      <c r="J183" s="2468" t="s">
        <v>3</v>
      </c>
      <c r="K183" s="2468"/>
      <c r="L183" s="2468"/>
      <c r="M183" s="2680" t="s">
        <v>29</v>
      </c>
      <c r="N183" s="2680"/>
      <c r="O183" s="2680"/>
      <c r="P183" s="2523" t="s">
        <v>103</v>
      </c>
      <c r="Q183" s="2523" t="s">
        <v>132</v>
      </c>
      <c r="R183" s="2523" t="s">
        <v>172</v>
      </c>
    </row>
    <row r="184" spans="1:21" s="420" customFormat="1" ht="21" customHeight="1" x14ac:dyDescent="0.25">
      <c r="A184" s="2469"/>
      <c r="B184" s="2469"/>
      <c r="C184" s="2469"/>
      <c r="D184" s="2492" t="s">
        <v>98</v>
      </c>
      <c r="E184" s="2492"/>
      <c r="F184" s="2492"/>
      <c r="G184" s="2492" t="s">
        <v>99</v>
      </c>
      <c r="H184" s="2492"/>
      <c r="I184" s="2492"/>
      <c r="J184" s="2492" t="s">
        <v>100</v>
      </c>
      <c r="K184" s="2492"/>
      <c r="L184" s="2492"/>
      <c r="M184" s="2666" t="s">
        <v>126</v>
      </c>
      <c r="N184" s="2666"/>
      <c r="O184" s="2666"/>
      <c r="P184" s="2524"/>
      <c r="Q184" s="2524"/>
      <c r="R184" s="2524"/>
    </row>
    <row r="185" spans="1:21" s="420" customFormat="1" ht="21" customHeight="1" x14ac:dyDescent="0.25">
      <c r="A185" s="2469"/>
      <c r="B185" s="2469"/>
      <c r="C185" s="2469"/>
      <c r="D185" s="2023"/>
      <c r="E185" s="2023"/>
      <c r="F185" s="2023"/>
      <c r="G185" s="2023"/>
      <c r="H185" s="2023"/>
      <c r="I185" s="2023"/>
      <c r="J185" s="2023"/>
      <c r="K185" s="2023"/>
      <c r="L185" s="2023"/>
      <c r="M185" s="2037"/>
      <c r="N185" s="2037"/>
      <c r="O185" s="2037"/>
      <c r="P185" s="2524"/>
      <c r="Q185" s="2524"/>
      <c r="R185" s="2524"/>
    </row>
    <row r="186" spans="1:21" s="420" customFormat="1" ht="23.25" customHeight="1" x14ac:dyDescent="0.25">
      <c r="A186" s="2469"/>
      <c r="B186" s="2469"/>
      <c r="C186" s="2469"/>
      <c r="D186" s="382" t="s">
        <v>187</v>
      </c>
      <c r="E186" s="382" t="s">
        <v>203</v>
      </c>
      <c r="F186" s="382" t="s">
        <v>204</v>
      </c>
      <c r="G186" s="382" t="s">
        <v>187</v>
      </c>
      <c r="H186" s="382" t="s">
        <v>203</v>
      </c>
      <c r="I186" s="382" t="s">
        <v>204</v>
      </c>
      <c r="J186" s="382" t="s">
        <v>187</v>
      </c>
      <c r="K186" s="382" t="s">
        <v>203</v>
      </c>
      <c r="L186" s="382" t="s">
        <v>204</v>
      </c>
      <c r="M186" s="382" t="s">
        <v>187</v>
      </c>
      <c r="N186" s="382" t="s">
        <v>203</v>
      </c>
      <c r="O186" s="382" t="s">
        <v>204</v>
      </c>
      <c r="P186" s="2524"/>
      <c r="Q186" s="2524"/>
      <c r="R186" s="2524"/>
    </row>
    <row r="187" spans="1:21" s="420" customFormat="1" ht="19.5" customHeight="1" thickBot="1" x14ac:dyDescent="0.3">
      <c r="A187" s="2469"/>
      <c r="B187" s="2469"/>
      <c r="C187" s="2469"/>
      <c r="D187" s="434" t="s">
        <v>188</v>
      </c>
      <c r="E187" s="434" t="s">
        <v>189</v>
      </c>
      <c r="F187" s="434" t="s">
        <v>190</v>
      </c>
      <c r="G187" s="434" t="s">
        <v>188</v>
      </c>
      <c r="H187" s="434" t="s">
        <v>189</v>
      </c>
      <c r="I187" s="434" t="s">
        <v>190</v>
      </c>
      <c r="J187" s="434" t="s">
        <v>188</v>
      </c>
      <c r="K187" s="434" t="s">
        <v>189</v>
      </c>
      <c r="L187" s="434" t="s">
        <v>190</v>
      </c>
      <c r="M187" s="434" t="s">
        <v>188</v>
      </c>
      <c r="N187" s="434" t="s">
        <v>189</v>
      </c>
      <c r="O187" s="434" t="s">
        <v>190</v>
      </c>
      <c r="P187" s="2524"/>
      <c r="Q187" s="2524"/>
      <c r="R187" s="2524"/>
    </row>
    <row r="188" spans="1:21" s="420" customFormat="1" ht="21" customHeight="1" thickTop="1" x14ac:dyDescent="0.25">
      <c r="A188" s="2493" t="s">
        <v>40</v>
      </c>
      <c r="B188" s="2493" t="s">
        <v>62</v>
      </c>
      <c r="C188" s="699" t="s">
        <v>476</v>
      </c>
      <c r="D188" s="1660">
        <v>0</v>
      </c>
      <c r="E188" s="1660">
        <v>0</v>
      </c>
      <c r="F188" s="1660">
        <v>0</v>
      </c>
      <c r="G188" s="1660">
        <v>8</v>
      </c>
      <c r="H188" s="1660">
        <v>14</v>
      </c>
      <c r="I188" s="1660">
        <v>22</v>
      </c>
      <c r="J188" s="1660">
        <v>4</v>
      </c>
      <c r="K188" s="1660">
        <v>9</v>
      </c>
      <c r="L188" s="1660">
        <v>13</v>
      </c>
      <c r="M188" s="1661">
        <f>SUM(D188,G188,J188)</f>
        <v>12</v>
      </c>
      <c r="N188" s="1661">
        <f t="shared" ref="N188:O191" si="67">SUM(E188,H188,K188)</f>
        <v>23</v>
      </c>
      <c r="O188" s="1661">
        <f t="shared" si="67"/>
        <v>35</v>
      </c>
      <c r="P188" s="1645" t="s">
        <v>477</v>
      </c>
      <c r="Q188" s="2651" t="s">
        <v>143</v>
      </c>
      <c r="R188" s="2497" t="s">
        <v>131</v>
      </c>
      <c r="T188" s="2686"/>
      <c r="U188" s="2532"/>
    </row>
    <row r="189" spans="1:21" s="420" customFormat="1" ht="21" customHeight="1" x14ac:dyDescent="0.25">
      <c r="A189" s="2492"/>
      <c r="B189" s="2492"/>
      <c r="C189" s="1510" t="s">
        <v>833</v>
      </c>
      <c r="D189" s="1512">
        <v>0</v>
      </c>
      <c r="E189" s="1512">
        <v>0</v>
      </c>
      <c r="F189" s="1512">
        <v>0</v>
      </c>
      <c r="G189" s="1512">
        <v>9</v>
      </c>
      <c r="H189" s="1512">
        <v>11</v>
      </c>
      <c r="I189" s="1512">
        <v>20</v>
      </c>
      <c r="J189" s="1512">
        <v>9</v>
      </c>
      <c r="K189" s="1512">
        <v>8</v>
      </c>
      <c r="L189" s="1512">
        <v>17</v>
      </c>
      <c r="M189" s="1627">
        <f t="shared" ref="M189:M191" si="68">SUM(D189,G189,J189)</f>
        <v>18</v>
      </c>
      <c r="N189" s="1627">
        <f t="shared" si="67"/>
        <v>19</v>
      </c>
      <c r="O189" s="1627">
        <f t="shared" si="67"/>
        <v>37</v>
      </c>
      <c r="P189" s="1541" t="s">
        <v>834</v>
      </c>
      <c r="Q189" s="2530"/>
      <c r="R189" s="2579"/>
    </row>
    <row r="190" spans="1:21" s="420" customFormat="1" ht="21" customHeight="1" x14ac:dyDescent="0.25">
      <c r="A190" s="2492"/>
      <c r="B190" s="2492"/>
      <c r="C190" s="1510" t="s">
        <v>67</v>
      </c>
      <c r="D190" s="1512">
        <v>0</v>
      </c>
      <c r="E190" s="1512">
        <v>0</v>
      </c>
      <c r="F190" s="1512">
        <v>0</v>
      </c>
      <c r="G190" s="1512">
        <v>1</v>
      </c>
      <c r="H190" s="1512">
        <v>21</v>
      </c>
      <c r="I190" s="1512">
        <v>22</v>
      </c>
      <c r="J190" s="1512">
        <v>6</v>
      </c>
      <c r="K190" s="1512">
        <v>10</v>
      </c>
      <c r="L190" s="1512">
        <v>16</v>
      </c>
      <c r="M190" s="1627">
        <f t="shared" si="68"/>
        <v>7</v>
      </c>
      <c r="N190" s="1627">
        <f t="shared" si="67"/>
        <v>31</v>
      </c>
      <c r="O190" s="1627">
        <f t="shared" si="67"/>
        <v>38</v>
      </c>
      <c r="P190" s="1541" t="s">
        <v>148</v>
      </c>
      <c r="Q190" s="2530"/>
      <c r="R190" s="2579"/>
    </row>
    <row r="191" spans="1:21" s="420" customFormat="1" ht="21" customHeight="1" x14ac:dyDescent="0.25">
      <c r="A191" s="2492"/>
      <c r="B191" s="2519"/>
      <c r="C191" s="1510" t="s">
        <v>68</v>
      </c>
      <c r="D191" s="1512">
        <v>0</v>
      </c>
      <c r="E191" s="1512">
        <v>0</v>
      </c>
      <c r="F191" s="1512">
        <v>0</v>
      </c>
      <c r="G191" s="1512">
        <v>3</v>
      </c>
      <c r="H191" s="1512">
        <v>15</v>
      </c>
      <c r="I191" s="1512">
        <v>18</v>
      </c>
      <c r="J191" s="1512">
        <v>6</v>
      </c>
      <c r="K191" s="1512">
        <v>8</v>
      </c>
      <c r="L191" s="1512">
        <v>14</v>
      </c>
      <c r="M191" s="1627">
        <f t="shared" si="68"/>
        <v>9</v>
      </c>
      <c r="N191" s="1627">
        <f t="shared" si="67"/>
        <v>23</v>
      </c>
      <c r="O191" s="1627">
        <f t="shared" si="67"/>
        <v>32</v>
      </c>
      <c r="P191" s="1541" t="s">
        <v>149</v>
      </c>
      <c r="Q191" s="2531"/>
      <c r="R191" s="2579"/>
    </row>
    <row r="192" spans="1:21" s="420" customFormat="1" ht="21" customHeight="1" x14ac:dyDescent="0.25">
      <c r="A192" s="2492"/>
      <c r="B192" s="2501" t="s">
        <v>49</v>
      </c>
      <c r="C192" s="2501"/>
      <c r="D192" s="1512">
        <f>SUM(D188:D191)</f>
        <v>0</v>
      </c>
      <c r="E192" s="1512">
        <f t="shared" ref="E192:O192" si="69">SUM(E188:E191)</f>
        <v>0</v>
      </c>
      <c r="F192" s="1512">
        <f>SUM(D192:E192)</f>
        <v>0</v>
      </c>
      <c r="G192" s="1512">
        <f t="shared" si="69"/>
        <v>21</v>
      </c>
      <c r="H192" s="1512">
        <f t="shared" si="69"/>
        <v>61</v>
      </c>
      <c r="I192" s="1512">
        <f t="shared" si="69"/>
        <v>82</v>
      </c>
      <c r="J192" s="1512">
        <f t="shared" si="69"/>
        <v>25</v>
      </c>
      <c r="K192" s="1512">
        <f t="shared" si="69"/>
        <v>35</v>
      </c>
      <c r="L192" s="1512">
        <f t="shared" si="69"/>
        <v>60</v>
      </c>
      <c r="M192" s="1565">
        <f t="shared" si="69"/>
        <v>46</v>
      </c>
      <c r="N192" s="1565">
        <f t="shared" si="69"/>
        <v>96</v>
      </c>
      <c r="O192" s="1565">
        <f t="shared" si="69"/>
        <v>142</v>
      </c>
      <c r="P192" s="2511" t="s">
        <v>664</v>
      </c>
      <c r="Q192" s="2511"/>
      <c r="R192" s="2579"/>
    </row>
    <row r="193" spans="1:19" s="420" customFormat="1" ht="36.75" customHeight="1" x14ac:dyDescent="0.25">
      <c r="A193" s="2492"/>
      <c r="B193" s="504" t="s">
        <v>835</v>
      </c>
      <c r="C193" s="1510" t="s">
        <v>835</v>
      </c>
      <c r="D193" s="1512">
        <f t="shared" ref="D193:E193" si="70">SUM(D189:D192)</f>
        <v>0</v>
      </c>
      <c r="E193" s="1512">
        <f t="shared" si="70"/>
        <v>0</v>
      </c>
      <c r="F193" s="1512">
        <v>0</v>
      </c>
      <c r="G193" s="1512">
        <v>12</v>
      </c>
      <c r="H193" s="1512">
        <v>50</v>
      </c>
      <c r="I193" s="1512">
        <v>62</v>
      </c>
      <c r="J193" s="1512">
        <v>20</v>
      </c>
      <c r="K193" s="1512">
        <v>18</v>
      </c>
      <c r="L193" s="1512">
        <v>38</v>
      </c>
      <c r="M193" s="1627">
        <f>SUM(D193,G193,J193)</f>
        <v>32</v>
      </c>
      <c r="N193" s="1627">
        <f t="shared" ref="N193:O198" si="71">SUM(E193,H193,K193)</f>
        <v>68</v>
      </c>
      <c r="O193" s="1627">
        <f t="shared" si="71"/>
        <v>100</v>
      </c>
      <c r="P193" s="389" t="s">
        <v>836</v>
      </c>
      <c r="Q193" s="510" t="s">
        <v>836</v>
      </c>
      <c r="R193" s="2579"/>
    </row>
    <row r="194" spans="1:19" s="420" customFormat="1" ht="21" customHeight="1" x14ac:dyDescent="0.25">
      <c r="A194" s="2492"/>
      <c r="B194" s="2528" t="s">
        <v>63</v>
      </c>
      <c r="C194" s="1510" t="s">
        <v>837</v>
      </c>
      <c r="D194" s="1512">
        <f t="shared" ref="D194:E194" si="72">SUM(D190:D193)</f>
        <v>0</v>
      </c>
      <c r="E194" s="1512">
        <f t="shared" si="72"/>
        <v>0</v>
      </c>
      <c r="F194" s="1512">
        <v>0</v>
      </c>
      <c r="G194" s="1512">
        <v>5</v>
      </c>
      <c r="H194" s="1512">
        <v>15</v>
      </c>
      <c r="I194" s="1512">
        <v>20</v>
      </c>
      <c r="J194" s="1512">
        <v>6</v>
      </c>
      <c r="K194" s="1512">
        <v>10</v>
      </c>
      <c r="L194" s="1512">
        <v>16</v>
      </c>
      <c r="M194" s="1627">
        <f t="shared" ref="M194:M198" si="73">SUM(D194,G194,J194)</f>
        <v>11</v>
      </c>
      <c r="N194" s="1627">
        <f t="shared" si="71"/>
        <v>25</v>
      </c>
      <c r="O194" s="1627">
        <f t="shared" si="71"/>
        <v>36</v>
      </c>
      <c r="P194" s="1541" t="s">
        <v>838</v>
      </c>
      <c r="Q194" s="2527" t="s">
        <v>144</v>
      </c>
      <c r="R194" s="2579"/>
    </row>
    <row r="195" spans="1:19" s="420" customFormat="1" ht="21" customHeight="1" x14ac:dyDescent="0.25">
      <c r="A195" s="2492"/>
      <c r="B195" s="2492"/>
      <c r="C195" s="1510" t="s">
        <v>839</v>
      </c>
      <c r="D195" s="1512">
        <f t="shared" ref="D195:E195" si="74">SUM(D191:D194)</f>
        <v>0</v>
      </c>
      <c r="E195" s="1512">
        <f t="shared" si="74"/>
        <v>0</v>
      </c>
      <c r="F195" s="1512">
        <v>0</v>
      </c>
      <c r="G195" s="1512">
        <v>4</v>
      </c>
      <c r="H195" s="1512">
        <v>9</v>
      </c>
      <c r="I195" s="1512">
        <v>13</v>
      </c>
      <c r="J195" s="1512">
        <v>2</v>
      </c>
      <c r="K195" s="1512">
        <v>3</v>
      </c>
      <c r="L195" s="1512">
        <v>5</v>
      </c>
      <c r="M195" s="1627">
        <f t="shared" si="73"/>
        <v>6</v>
      </c>
      <c r="N195" s="1627">
        <f t="shared" si="71"/>
        <v>12</v>
      </c>
      <c r="O195" s="1627">
        <f t="shared" si="71"/>
        <v>18</v>
      </c>
      <c r="P195" s="1541" t="s">
        <v>840</v>
      </c>
      <c r="Q195" s="2517"/>
      <c r="R195" s="2579"/>
    </row>
    <row r="196" spans="1:19" s="420" customFormat="1" ht="21" customHeight="1" x14ac:dyDescent="0.25">
      <c r="A196" s="2492"/>
      <c r="B196" s="2492"/>
      <c r="C196" s="1510" t="s">
        <v>841</v>
      </c>
      <c r="D196" s="1512">
        <f t="shared" ref="D196:E196" si="75">SUM(D192:D195)</f>
        <v>0</v>
      </c>
      <c r="E196" s="1512">
        <f t="shared" si="75"/>
        <v>0</v>
      </c>
      <c r="F196" s="1512">
        <v>0</v>
      </c>
      <c r="G196" s="1512">
        <v>7</v>
      </c>
      <c r="H196" s="1512">
        <v>17</v>
      </c>
      <c r="I196" s="1512">
        <v>24</v>
      </c>
      <c r="J196" s="1512">
        <v>7</v>
      </c>
      <c r="K196" s="1512">
        <v>7</v>
      </c>
      <c r="L196" s="1512">
        <v>14</v>
      </c>
      <c r="M196" s="1627">
        <f t="shared" si="73"/>
        <v>14</v>
      </c>
      <c r="N196" s="1627">
        <f t="shared" si="71"/>
        <v>24</v>
      </c>
      <c r="O196" s="1627">
        <f t="shared" si="71"/>
        <v>38</v>
      </c>
      <c r="P196" s="1541" t="s">
        <v>842</v>
      </c>
      <c r="Q196" s="2517"/>
      <c r="R196" s="2579"/>
    </row>
    <row r="197" spans="1:19" s="420" customFormat="1" ht="21" customHeight="1" x14ac:dyDescent="0.25">
      <c r="A197" s="2492"/>
      <c r="B197" s="2492"/>
      <c r="C197" s="1510" t="s">
        <v>843</v>
      </c>
      <c r="D197" s="1512">
        <f t="shared" ref="D197:E197" si="76">SUM(D193:D196)</f>
        <v>0</v>
      </c>
      <c r="E197" s="1512">
        <f t="shared" si="76"/>
        <v>0</v>
      </c>
      <c r="F197" s="1512">
        <v>0</v>
      </c>
      <c r="G197" s="1512">
        <v>7</v>
      </c>
      <c r="H197" s="1512">
        <v>18</v>
      </c>
      <c r="I197" s="1512">
        <v>25</v>
      </c>
      <c r="J197" s="1512">
        <v>2</v>
      </c>
      <c r="K197" s="1512">
        <v>4</v>
      </c>
      <c r="L197" s="1512">
        <v>6</v>
      </c>
      <c r="M197" s="1627">
        <f t="shared" si="73"/>
        <v>9</v>
      </c>
      <c r="N197" s="1627">
        <f t="shared" si="71"/>
        <v>22</v>
      </c>
      <c r="O197" s="1627">
        <f t="shared" si="71"/>
        <v>31</v>
      </c>
      <c r="P197" s="1606" t="s">
        <v>844</v>
      </c>
      <c r="Q197" s="2517"/>
      <c r="R197" s="2579"/>
    </row>
    <row r="198" spans="1:19" s="420" customFormat="1" ht="21" customHeight="1" x14ac:dyDescent="0.25">
      <c r="A198" s="2492"/>
      <c r="B198" s="2519"/>
      <c r="C198" s="1510" t="s">
        <v>845</v>
      </c>
      <c r="D198" s="1512">
        <f t="shared" ref="D198:E198" si="77">SUM(D194:D197)</f>
        <v>0</v>
      </c>
      <c r="E198" s="1512">
        <f t="shared" si="77"/>
        <v>0</v>
      </c>
      <c r="F198" s="1512">
        <v>0</v>
      </c>
      <c r="G198" s="1512">
        <v>10</v>
      </c>
      <c r="H198" s="1512">
        <v>11</v>
      </c>
      <c r="I198" s="1512">
        <v>21</v>
      </c>
      <c r="J198" s="1512">
        <v>3</v>
      </c>
      <c r="K198" s="1512">
        <v>5</v>
      </c>
      <c r="L198" s="1512">
        <v>8</v>
      </c>
      <c r="M198" s="1627">
        <f t="shared" si="73"/>
        <v>13</v>
      </c>
      <c r="N198" s="1627">
        <f t="shared" si="71"/>
        <v>16</v>
      </c>
      <c r="O198" s="1627">
        <f t="shared" si="71"/>
        <v>29</v>
      </c>
      <c r="P198" s="1605" t="s">
        <v>846</v>
      </c>
      <c r="Q198" s="2522"/>
      <c r="R198" s="2579"/>
    </row>
    <row r="199" spans="1:19" s="420" customFormat="1" ht="21" customHeight="1" x14ac:dyDescent="0.25">
      <c r="A199" s="2492"/>
      <c r="B199" s="2501" t="s">
        <v>49</v>
      </c>
      <c r="C199" s="2501"/>
      <c r="D199" s="1512">
        <f>SUM(D194:D198)</f>
        <v>0</v>
      </c>
      <c r="E199" s="1512">
        <f t="shared" ref="E199:O199" si="78">SUM(E194:E198)</f>
        <v>0</v>
      </c>
      <c r="F199" s="1512">
        <f>SUM(D199:E199)</f>
        <v>0</v>
      </c>
      <c r="G199" s="1512">
        <f t="shared" si="78"/>
        <v>33</v>
      </c>
      <c r="H199" s="1512">
        <f t="shared" si="78"/>
        <v>70</v>
      </c>
      <c r="I199" s="1512">
        <f t="shared" si="78"/>
        <v>103</v>
      </c>
      <c r="J199" s="1512">
        <f t="shared" si="78"/>
        <v>20</v>
      </c>
      <c r="K199" s="1512">
        <f t="shared" si="78"/>
        <v>29</v>
      </c>
      <c r="L199" s="1512">
        <f t="shared" si="78"/>
        <v>49</v>
      </c>
      <c r="M199" s="1565">
        <f t="shared" si="78"/>
        <v>53</v>
      </c>
      <c r="N199" s="1565">
        <f t="shared" si="78"/>
        <v>99</v>
      </c>
      <c r="O199" s="1565">
        <f t="shared" si="78"/>
        <v>152</v>
      </c>
      <c r="P199" s="2511" t="s">
        <v>664</v>
      </c>
      <c r="Q199" s="2511"/>
      <c r="R199" s="2579"/>
      <c r="S199" s="435"/>
    </row>
    <row r="200" spans="1:19" s="420" customFormat="1" ht="24.75" customHeight="1" x14ac:dyDescent="0.25">
      <c r="A200" s="2492"/>
      <c r="B200" s="2528" t="s">
        <v>64</v>
      </c>
      <c r="C200" s="1510" t="s">
        <v>847</v>
      </c>
      <c r="D200" s="1512">
        <f t="shared" ref="D200:E200" si="79">SUM(D195:D199)</f>
        <v>0</v>
      </c>
      <c r="E200" s="1512">
        <f t="shared" si="79"/>
        <v>0</v>
      </c>
      <c r="F200" s="1512">
        <v>0</v>
      </c>
      <c r="G200" s="1512">
        <v>9</v>
      </c>
      <c r="H200" s="1512">
        <v>7</v>
      </c>
      <c r="I200" s="1512">
        <v>16</v>
      </c>
      <c r="J200" s="1512">
        <v>3</v>
      </c>
      <c r="K200" s="1512">
        <v>10</v>
      </c>
      <c r="L200" s="1512">
        <v>13</v>
      </c>
      <c r="M200" s="1627">
        <f>SUM(D200,G200,J200)</f>
        <v>12</v>
      </c>
      <c r="N200" s="1627">
        <f t="shared" ref="N200:O220" si="80">SUM(E200,H200,K200)</f>
        <v>17</v>
      </c>
      <c r="O200" s="1627">
        <f t="shared" si="80"/>
        <v>29</v>
      </c>
      <c r="P200" s="1543" t="s">
        <v>848</v>
      </c>
      <c r="Q200" s="2527" t="s">
        <v>145</v>
      </c>
      <c r="R200" s="2579"/>
      <c r="S200" s="435"/>
    </row>
    <row r="201" spans="1:19" s="420" customFormat="1" ht="25.5" customHeight="1" x14ac:dyDescent="0.25">
      <c r="A201" s="2492"/>
      <c r="B201" s="2492"/>
      <c r="C201" s="1510" t="s">
        <v>849</v>
      </c>
      <c r="D201" s="1512">
        <f t="shared" ref="D201:E201" si="81">SUM(D196:D200)</f>
        <v>0</v>
      </c>
      <c r="E201" s="1512">
        <f t="shared" si="81"/>
        <v>0</v>
      </c>
      <c r="F201" s="1512">
        <v>0</v>
      </c>
      <c r="G201" s="1512">
        <v>5</v>
      </c>
      <c r="H201" s="1512">
        <v>13</v>
      </c>
      <c r="I201" s="1512">
        <v>18</v>
      </c>
      <c r="J201" s="1512">
        <v>1</v>
      </c>
      <c r="K201" s="1512">
        <v>2</v>
      </c>
      <c r="L201" s="1512">
        <v>3</v>
      </c>
      <c r="M201" s="1627">
        <f t="shared" ref="M201:M207" si="82">SUM(D201,G201,J201)</f>
        <v>6</v>
      </c>
      <c r="N201" s="1627">
        <f t="shared" si="80"/>
        <v>15</v>
      </c>
      <c r="O201" s="1627">
        <f t="shared" si="80"/>
        <v>21</v>
      </c>
      <c r="P201" s="1605" t="s">
        <v>850</v>
      </c>
      <c r="Q201" s="2517"/>
      <c r="R201" s="2579"/>
    </row>
    <row r="202" spans="1:19" s="420" customFormat="1" ht="33" customHeight="1" x14ac:dyDescent="0.25">
      <c r="A202" s="2492"/>
      <c r="B202" s="2492"/>
      <c r="C202" s="1510" t="s">
        <v>851</v>
      </c>
      <c r="D202" s="1512">
        <f t="shared" ref="D202:E202" si="83">SUM(D197:D201)</f>
        <v>0</v>
      </c>
      <c r="E202" s="1512">
        <f t="shared" si="83"/>
        <v>0</v>
      </c>
      <c r="F202" s="1512">
        <v>0</v>
      </c>
      <c r="G202" s="1512">
        <v>15</v>
      </c>
      <c r="H202" s="1512">
        <v>9</v>
      </c>
      <c r="I202" s="1512">
        <v>24</v>
      </c>
      <c r="J202" s="1512">
        <v>9</v>
      </c>
      <c r="K202" s="1512">
        <v>10</v>
      </c>
      <c r="L202" s="1512">
        <v>19</v>
      </c>
      <c r="M202" s="1627">
        <f t="shared" si="82"/>
        <v>24</v>
      </c>
      <c r="N202" s="1627">
        <f t="shared" si="80"/>
        <v>19</v>
      </c>
      <c r="O202" s="1627">
        <f t="shared" si="80"/>
        <v>43</v>
      </c>
      <c r="P202" s="1584" t="s">
        <v>852</v>
      </c>
      <c r="Q202" s="2517"/>
      <c r="R202" s="2579"/>
    </row>
    <row r="203" spans="1:19" s="420" customFormat="1" ht="26.25" customHeight="1" x14ac:dyDescent="0.25">
      <c r="A203" s="2492"/>
      <c r="B203" s="2492"/>
      <c r="C203" s="1510" t="s">
        <v>853</v>
      </c>
      <c r="D203" s="1512">
        <f t="shared" ref="D203:E203" si="84">SUM(D198:D202)</f>
        <v>0</v>
      </c>
      <c r="E203" s="1512">
        <f t="shared" si="84"/>
        <v>0</v>
      </c>
      <c r="F203" s="1512">
        <v>0</v>
      </c>
      <c r="G203" s="1512">
        <v>4</v>
      </c>
      <c r="H203" s="1512">
        <v>11</v>
      </c>
      <c r="I203" s="1512">
        <v>15</v>
      </c>
      <c r="J203" s="1512">
        <v>8</v>
      </c>
      <c r="K203" s="1512">
        <v>6</v>
      </c>
      <c r="L203" s="1512">
        <v>14</v>
      </c>
      <c r="M203" s="1627">
        <f t="shared" si="82"/>
        <v>12</v>
      </c>
      <c r="N203" s="1627">
        <f t="shared" si="80"/>
        <v>17</v>
      </c>
      <c r="O203" s="1627">
        <f t="shared" si="80"/>
        <v>29</v>
      </c>
      <c r="P203" s="1541" t="s">
        <v>854</v>
      </c>
      <c r="Q203" s="2517"/>
      <c r="R203" s="2579"/>
    </row>
    <row r="204" spans="1:19" s="420" customFormat="1" ht="49.5" customHeight="1" x14ac:dyDescent="0.25">
      <c r="A204" s="2492"/>
      <c r="B204" s="2492"/>
      <c r="C204" s="1510" t="s">
        <v>1110</v>
      </c>
      <c r="D204" s="1512">
        <f t="shared" ref="D204:E204" si="85">SUM(D199:D203)</f>
        <v>0</v>
      </c>
      <c r="E204" s="1512">
        <f t="shared" si="85"/>
        <v>0</v>
      </c>
      <c r="F204" s="1512">
        <v>0</v>
      </c>
      <c r="G204" s="1512">
        <v>8</v>
      </c>
      <c r="H204" s="1512">
        <v>7</v>
      </c>
      <c r="I204" s="1512">
        <v>15</v>
      </c>
      <c r="J204" s="1512">
        <v>7</v>
      </c>
      <c r="K204" s="1512">
        <v>4</v>
      </c>
      <c r="L204" s="1512">
        <v>11</v>
      </c>
      <c r="M204" s="1627">
        <f t="shared" si="82"/>
        <v>15</v>
      </c>
      <c r="N204" s="1627">
        <f t="shared" si="80"/>
        <v>11</v>
      </c>
      <c r="O204" s="1627">
        <f t="shared" si="80"/>
        <v>26</v>
      </c>
      <c r="P204" s="1543" t="s">
        <v>856</v>
      </c>
      <c r="Q204" s="2517"/>
      <c r="R204" s="2579"/>
    </row>
    <row r="205" spans="1:19" s="420" customFormat="1" ht="26.25" customHeight="1" x14ac:dyDescent="0.25">
      <c r="A205" s="2492"/>
      <c r="B205" s="2492"/>
      <c r="C205" s="1510" t="s">
        <v>857</v>
      </c>
      <c r="D205" s="1512">
        <f t="shared" ref="D205:E205" si="86">SUM(D200:D204)</f>
        <v>0</v>
      </c>
      <c r="E205" s="1512">
        <f t="shared" si="86"/>
        <v>0</v>
      </c>
      <c r="F205" s="1512">
        <v>0</v>
      </c>
      <c r="G205" s="1512">
        <v>5</v>
      </c>
      <c r="H205" s="1512">
        <v>9</v>
      </c>
      <c r="I205" s="1512">
        <v>14</v>
      </c>
      <c r="J205" s="1512">
        <v>6</v>
      </c>
      <c r="K205" s="1512">
        <v>7</v>
      </c>
      <c r="L205" s="1512">
        <v>13</v>
      </c>
      <c r="M205" s="1627">
        <f t="shared" si="82"/>
        <v>11</v>
      </c>
      <c r="N205" s="1627">
        <f t="shared" si="80"/>
        <v>16</v>
      </c>
      <c r="O205" s="1627">
        <f t="shared" si="80"/>
        <v>27</v>
      </c>
      <c r="P205" s="1605" t="s">
        <v>858</v>
      </c>
      <c r="Q205" s="2517"/>
      <c r="R205" s="2579"/>
    </row>
    <row r="206" spans="1:19" s="420" customFormat="1" ht="27" customHeight="1" x14ac:dyDescent="0.25">
      <c r="A206" s="2492"/>
      <c r="B206" s="2492"/>
      <c r="C206" s="1419" t="s">
        <v>1111</v>
      </c>
      <c r="D206" s="1512">
        <f t="shared" ref="D206:E206" si="87">SUM(D201:D205)</f>
        <v>0</v>
      </c>
      <c r="E206" s="1512">
        <f t="shared" si="87"/>
        <v>0</v>
      </c>
      <c r="F206" s="1513">
        <v>0</v>
      </c>
      <c r="G206" s="1513">
        <v>6</v>
      </c>
      <c r="H206" s="1513">
        <v>9</v>
      </c>
      <c r="I206" s="1513">
        <v>15</v>
      </c>
      <c r="J206" s="1513">
        <v>9</v>
      </c>
      <c r="K206" s="1513">
        <v>9</v>
      </c>
      <c r="L206" s="1513">
        <v>18</v>
      </c>
      <c r="M206" s="1656">
        <f t="shared" si="82"/>
        <v>15</v>
      </c>
      <c r="N206" s="1656">
        <f t="shared" si="80"/>
        <v>18</v>
      </c>
      <c r="O206" s="1656">
        <f t="shared" si="80"/>
        <v>33</v>
      </c>
      <c r="P206" s="1646" t="s">
        <v>860</v>
      </c>
      <c r="Q206" s="2517"/>
      <c r="R206" s="2579"/>
    </row>
    <row r="207" spans="1:19" s="420" customFormat="1" ht="26.25" customHeight="1" thickBot="1" x14ac:dyDescent="0.3">
      <c r="A207" s="2659"/>
      <c r="B207" s="2496" t="s">
        <v>49</v>
      </c>
      <c r="C207" s="2496"/>
      <c r="D207" s="1573">
        <f>SUM(D200:D206)</f>
        <v>0</v>
      </c>
      <c r="E207" s="1573">
        <f t="shared" ref="E207:L207" si="88">SUM(E200:E206)</f>
        <v>0</v>
      </c>
      <c r="F207" s="1573">
        <f>SUM(D207:E207)</f>
        <v>0</v>
      </c>
      <c r="G207" s="1573">
        <f t="shared" si="88"/>
        <v>52</v>
      </c>
      <c r="H207" s="1573">
        <f t="shared" si="88"/>
        <v>65</v>
      </c>
      <c r="I207" s="1573">
        <f t="shared" si="88"/>
        <v>117</v>
      </c>
      <c r="J207" s="1573">
        <f t="shared" si="88"/>
        <v>43</v>
      </c>
      <c r="K207" s="1573">
        <f t="shared" si="88"/>
        <v>48</v>
      </c>
      <c r="L207" s="1573">
        <f t="shared" si="88"/>
        <v>91</v>
      </c>
      <c r="M207" s="1662">
        <f t="shared" si="82"/>
        <v>95</v>
      </c>
      <c r="N207" s="1662">
        <f t="shared" si="80"/>
        <v>113</v>
      </c>
      <c r="O207" s="1662">
        <f t="shared" si="80"/>
        <v>208</v>
      </c>
      <c r="P207" s="2590" t="s">
        <v>664</v>
      </c>
      <c r="Q207" s="2590"/>
      <c r="R207" s="2609"/>
    </row>
    <row r="208" spans="1:19" s="420" customFormat="1" ht="26.25" customHeight="1" thickTop="1" x14ac:dyDescent="0.25">
      <c r="A208" s="1115"/>
      <c r="B208" s="1115"/>
      <c r="C208" s="1115"/>
      <c r="D208" s="369"/>
      <c r="E208" s="369"/>
      <c r="F208" s="369"/>
      <c r="G208" s="369"/>
      <c r="H208" s="369"/>
      <c r="I208" s="369"/>
      <c r="J208" s="369"/>
      <c r="K208" s="369"/>
      <c r="L208" s="369"/>
      <c r="M208" s="544"/>
      <c r="N208" s="544"/>
      <c r="O208" s="544"/>
      <c r="P208" s="530"/>
      <c r="Q208" s="530"/>
      <c r="R208" s="151"/>
    </row>
    <row r="209" spans="1:20" s="420" customFormat="1" ht="26.25" customHeight="1" x14ac:dyDescent="0.25">
      <c r="A209" s="2023"/>
      <c r="B209" s="2023"/>
      <c r="C209" s="2023"/>
      <c r="D209" s="328"/>
      <c r="E209" s="328"/>
      <c r="F209" s="328"/>
      <c r="G209" s="328"/>
      <c r="H209" s="328"/>
      <c r="I209" s="328"/>
      <c r="J209" s="328"/>
      <c r="K209" s="328"/>
      <c r="L209" s="328"/>
      <c r="M209" s="429"/>
      <c r="N209" s="429"/>
      <c r="O209" s="429"/>
      <c r="P209" s="2026"/>
      <c r="Q209" s="2026"/>
      <c r="R209" s="2029"/>
    </row>
    <row r="210" spans="1:20" s="420" customFormat="1" ht="26.25" customHeight="1" x14ac:dyDescent="0.25">
      <c r="A210" s="2023"/>
      <c r="B210" s="2023"/>
      <c r="C210" s="2023"/>
      <c r="D210" s="328"/>
      <c r="E210" s="328"/>
      <c r="F210" s="328"/>
      <c r="G210" s="328"/>
      <c r="H210" s="328"/>
      <c r="I210" s="328"/>
      <c r="J210" s="328"/>
      <c r="K210" s="328"/>
      <c r="L210" s="328"/>
      <c r="M210" s="429"/>
      <c r="N210" s="429"/>
      <c r="O210" s="429"/>
      <c r="P210" s="2026"/>
      <c r="Q210" s="2026"/>
      <c r="R210" s="2029"/>
    </row>
    <row r="211" spans="1:20" s="420" customFormat="1" ht="26.25" customHeight="1" x14ac:dyDescent="0.25">
      <c r="A211" s="2023"/>
      <c r="B211" s="2023"/>
      <c r="C211" s="2023"/>
      <c r="D211" s="328"/>
      <c r="E211" s="328"/>
      <c r="F211" s="328"/>
      <c r="G211" s="328"/>
      <c r="H211" s="328"/>
      <c r="I211" s="328"/>
      <c r="J211" s="328"/>
      <c r="K211" s="328"/>
      <c r="L211" s="328"/>
      <c r="M211" s="429"/>
      <c r="N211" s="429"/>
      <c r="O211" s="429"/>
      <c r="P211" s="2026"/>
      <c r="Q211" s="2026"/>
      <c r="R211" s="2029"/>
    </row>
    <row r="212" spans="1:20" s="420" customFormat="1" ht="26.25" customHeight="1" x14ac:dyDescent="0.25">
      <c r="A212" s="2023"/>
      <c r="B212" s="2023"/>
      <c r="C212" s="2023"/>
      <c r="D212" s="328"/>
      <c r="E212" s="328"/>
      <c r="F212" s="328"/>
      <c r="G212" s="328"/>
      <c r="H212" s="328"/>
      <c r="I212" s="328"/>
      <c r="J212" s="328"/>
      <c r="K212" s="328"/>
      <c r="L212" s="328"/>
      <c r="M212" s="429"/>
      <c r="N212" s="429"/>
      <c r="O212" s="429"/>
      <c r="P212" s="2026"/>
      <c r="Q212" s="2026"/>
      <c r="R212" s="2029"/>
    </row>
    <row r="213" spans="1:20" s="420" customFormat="1" ht="34.5" customHeight="1" thickBot="1" x14ac:dyDescent="0.3">
      <c r="A213" s="2658" t="s">
        <v>2502</v>
      </c>
      <c r="B213" s="2658"/>
      <c r="C213" s="1483"/>
      <c r="D213" s="1483"/>
      <c r="E213" s="1483"/>
      <c r="F213" s="1483"/>
      <c r="G213" s="1483"/>
      <c r="H213" s="1483"/>
      <c r="I213" s="1483"/>
      <c r="J213" s="1483"/>
      <c r="K213" s="414"/>
      <c r="L213" s="2635"/>
      <c r="M213" s="2635"/>
      <c r="N213" s="2635"/>
      <c r="O213" s="345"/>
      <c r="P213" s="2653" t="s">
        <v>2503</v>
      </c>
      <c r="Q213" s="2653"/>
      <c r="R213" s="2653"/>
    </row>
    <row r="214" spans="1:20" s="420" customFormat="1" ht="18.75" thickTop="1" x14ac:dyDescent="0.25">
      <c r="A214" s="2468" t="s">
        <v>47</v>
      </c>
      <c r="B214" s="2468" t="s">
        <v>90</v>
      </c>
      <c r="C214" s="2468" t="s">
        <v>48</v>
      </c>
      <c r="D214" s="2468" t="s">
        <v>36</v>
      </c>
      <c r="E214" s="2468"/>
      <c r="F214" s="2468"/>
      <c r="G214" s="2468" t="s">
        <v>2</v>
      </c>
      <c r="H214" s="2468"/>
      <c r="I214" s="2468"/>
      <c r="J214" s="2468" t="s">
        <v>3</v>
      </c>
      <c r="K214" s="2468"/>
      <c r="L214" s="2468"/>
      <c r="M214" s="2680" t="s">
        <v>29</v>
      </c>
      <c r="N214" s="2680"/>
      <c r="O214" s="2680"/>
      <c r="P214" s="2523" t="s">
        <v>103</v>
      </c>
      <c r="Q214" s="2523" t="s">
        <v>132</v>
      </c>
      <c r="R214" s="2523" t="s">
        <v>172</v>
      </c>
    </row>
    <row r="215" spans="1:20" s="420" customFormat="1" ht="24.75" customHeight="1" x14ac:dyDescent="0.25">
      <c r="A215" s="2469"/>
      <c r="B215" s="2469"/>
      <c r="C215" s="2469"/>
      <c r="D215" s="2492" t="s">
        <v>98</v>
      </c>
      <c r="E215" s="2492"/>
      <c r="F215" s="2492"/>
      <c r="G215" s="2492" t="s">
        <v>99</v>
      </c>
      <c r="H215" s="2492"/>
      <c r="I215" s="2492"/>
      <c r="J215" s="2492" t="s">
        <v>100</v>
      </c>
      <c r="K215" s="2492"/>
      <c r="L215" s="2492"/>
      <c r="M215" s="2666" t="s">
        <v>126</v>
      </c>
      <c r="N215" s="2666"/>
      <c r="O215" s="2666"/>
      <c r="P215" s="2524"/>
      <c r="Q215" s="2524"/>
      <c r="R215" s="2524"/>
    </row>
    <row r="216" spans="1:20" s="420" customFormat="1" ht="25.5" customHeight="1" x14ac:dyDescent="0.25">
      <c r="A216" s="2469"/>
      <c r="B216" s="2469"/>
      <c r="C216" s="2469"/>
      <c r="D216" s="304" t="s">
        <v>187</v>
      </c>
      <c r="E216" s="304" t="s">
        <v>203</v>
      </c>
      <c r="F216" s="304" t="s">
        <v>204</v>
      </c>
      <c r="G216" s="304" t="s">
        <v>187</v>
      </c>
      <c r="H216" s="304" t="s">
        <v>203</v>
      </c>
      <c r="I216" s="304" t="s">
        <v>204</v>
      </c>
      <c r="J216" s="304" t="s">
        <v>187</v>
      </c>
      <c r="K216" s="304" t="s">
        <v>203</v>
      </c>
      <c r="L216" s="304" t="s">
        <v>204</v>
      </c>
      <c r="M216" s="304" t="s">
        <v>187</v>
      </c>
      <c r="N216" s="304" t="s">
        <v>203</v>
      </c>
      <c r="O216" s="304" t="s">
        <v>204</v>
      </c>
      <c r="P216" s="2524"/>
      <c r="Q216" s="2524"/>
      <c r="R216" s="2524"/>
    </row>
    <row r="217" spans="1:20" s="420" customFormat="1" ht="21" customHeight="1" thickBot="1" x14ac:dyDescent="0.3">
      <c r="A217" s="2470"/>
      <c r="B217" s="2470"/>
      <c r="C217" s="2470"/>
      <c r="D217" s="424" t="s">
        <v>188</v>
      </c>
      <c r="E217" s="424" t="s">
        <v>189</v>
      </c>
      <c r="F217" s="424" t="s">
        <v>190</v>
      </c>
      <c r="G217" s="424" t="s">
        <v>188</v>
      </c>
      <c r="H217" s="424" t="s">
        <v>189</v>
      </c>
      <c r="I217" s="424" t="s">
        <v>190</v>
      </c>
      <c r="J217" s="424" t="s">
        <v>188</v>
      </c>
      <c r="K217" s="424" t="s">
        <v>189</v>
      </c>
      <c r="L217" s="424" t="s">
        <v>190</v>
      </c>
      <c r="M217" s="424" t="s">
        <v>188</v>
      </c>
      <c r="N217" s="424" t="s">
        <v>189</v>
      </c>
      <c r="O217" s="424" t="s">
        <v>190</v>
      </c>
      <c r="P217" s="2525"/>
      <c r="Q217" s="2525"/>
      <c r="R217" s="2525"/>
    </row>
    <row r="218" spans="1:20" s="420" customFormat="1" ht="28.5" customHeight="1" x14ac:dyDescent="0.25">
      <c r="A218" s="2493" t="s">
        <v>46</v>
      </c>
      <c r="B218" s="2493" t="s">
        <v>65</v>
      </c>
      <c r="C218" s="699" t="s">
        <v>539</v>
      </c>
      <c r="D218" s="1569">
        <v>0</v>
      </c>
      <c r="E218" s="1569">
        <v>0</v>
      </c>
      <c r="F218" s="1569">
        <v>0</v>
      </c>
      <c r="G218" s="1569">
        <v>0</v>
      </c>
      <c r="H218" s="1569">
        <v>0</v>
      </c>
      <c r="I218" s="1569">
        <v>0</v>
      </c>
      <c r="J218" s="1569">
        <v>19</v>
      </c>
      <c r="K218" s="1569">
        <v>16</v>
      </c>
      <c r="L218" s="1569">
        <v>35</v>
      </c>
      <c r="M218" s="1657">
        <f>SUM(D218,G218,J218)</f>
        <v>19</v>
      </c>
      <c r="N218" s="1657">
        <f t="shared" si="80"/>
        <v>16</v>
      </c>
      <c r="O218" s="1657">
        <f t="shared" si="80"/>
        <v>35</v>
      </c>
      <c r="P218" s="1540" t="s">
        <v>133</v>
      </c>
      <c r="Q218" s="2651" t="s">
        <v>146</v>
      </c>
      <c r="R218" s="2497" t="s">
        <v>131</v>
      </c>
    </row>
    <row r="219" spans="1:20" s="420" customFormat="1" ht="28.5" customHeight="1" x14ac:dyDescent="0.25">
      <c r="A219" s="2492"/>
      <c r="B219" s="2492"/>
      <c r="C219" s="2274" t="s">
        <v>861</v>
      </c>
      <c r="D219" s="1512">
        <v>0</v>
      </c>
      <c r="E219" s="1512">
        <v>0</v>
      </c>
      <c r="F219" s="1512">
        <v>0</v>
      </c>
      <c r="G219" s="1512">
        <v>13</v>
      </c>
      <c r="H219" s="1512">
        <v>9</v>
      </c>
      <c r="I219" s="1512">
        <v>22</v>
      </c>
      <c r="J219" s="1512">
        <v>0</v>
      </c>
      <c r="K219" s="1512">
        <v>0</v>
      </c>
      <c r="L219" s="1512">
        <v>0</v>
      </c>
      <c r="M219" s="1627">
        <f>SUM(D219,G219,J219)</f>
        <v>13</v>
      </c>
      <c r="N219" s="1627">
        <f t="shared" si="80"/>
        <v>9</v>
      </c>
      <c r="O219" s="1627">
        <f t="shared" si="80"/>
        <v>22</v>
      </c>
      <c r="P219" s="1605" t="s">
        <v>862</v>
      </c>
      <c r="Q219" s="2530"/>
      <c r="R219" s="2579"/>
    </row>
    <row r="220" spans="1:20" s="420" customFormat="1" ht="28.5" customHeight="1" x14ac:dyDescent="0.25">
      <c r="A220" s="2492"/>
      <c r="B220" s="2519"/>
      <c r="C220" s="2274" t="s">
        <v>863</v>
      </c>
      <c r="D220" s="1512">
        <v>0</v>
      </c>
      <c r="E220" s="1512">
        <v>0</v>
      </c>
      <c r="F220" s="1512">
        <v>0</v>
      </c>
      <c r="G220" s="1512">
        <v>10</v>
      </c>
      <c r="H220" s="1512">
        <v>13</v>
      </c>
      <c r="I220" s="1512">
        <v>23</v>
      </c>
      <c r="J220" s="1512">
        <v>0</v>
      </c>
      <c r="K220" s="1512">
        <v>0</v>
      </c>
      <c r="L220" s="1512">
        <v>0</v>
      </c>
      <c r="M220" s="1627">
        <f>SUM(D220,G220,J220)</f>
        <v>10</v>
      </c>
      <c r="N220" s="1627">
        <f t="shared" si="80"/>
        <v>13</v>
      </c>
      <c r="O220" s="1627">
        <f t="shared" si="80"/>
        <v>23</v>
      </c>
      <c r="P220" s="1541" t="s">
        <v>892</v>
      </c>
      <c r="Q220" s="2531"/>
      <c r="R220" s="2579"/>
    </row>
    <row r="221" spans="1:20" s="420" customFormat="1" ht="28.5" customHeight="1" x14ac:dyDescent="0.25">
      <c r="A221" s="2492"/>
      <c r="B221" s="2501" t="s">
        <v>49</v>
      </c>
      <c r="C221" s="2501"/>
      <c r="D221" s="2035">
        <f>SUM(D218:D220)</f>
        <v>0</v>
      </c>
      <c r="E221" s="2035">
        <f t="shared" ref="E221:O221" si="89">SUM(E218:E220)</f>
        <v>0</v>
      </c>
      <c r="F221" s="2035">
        <f>SUM(D221:E221)</f>
        <v>0</v>
      </c>
      <c r="G221" s="2035">
        <f t="shared" si="89"/>
        <v>23</v>
      </c>
      <c r="H221" s="2035">
        <f t="shared" si="89"/>
        <v>22</v>
      </c>
      <c r="I221" s="2035">
        <f t="shared" si="89"/>
        <v>45</v>
      </c>
      <c r="J221" s="2035">
        <f t="shared" si="89"/>
        <v>19</v>
      </c>
      <c r="K221" s="2035">
        <f t="shared" si="89"/>
        <v>16</v>
      </c>
      <c r="L221" s="2035">
        <f t="shared" si="89"/>
        <v>35</v>
      </c>
      <c r="M221" s="1565">
        <f t="shared" si="89"/>
        <v>42</v>
      </c>
      <c r="N221" s="1565">
        <f t="shared" si="89"/>
        <v>38</v>
      </c>
      <c r="O221" s="1565">
        <f t="shared" si="89"/>
        <v>80</v>
      </c>
      <c r="P221" s="2511" t="s">
        <v>664</v>
      </c>
      <c r="Q221" s="2511"/>
      <c r="R221" s="2579"/>
    </row>
    <row r="222" spans="1:20" s="420" customFormat="1" ht="28.5" customHeight="1" x14ac:dyDescent="0.25">
      <c r="A222" s="2492"/>
      <c r="B222" s="2501" t="s">
        <v>566</v>
      </c>
      <c r="C222" s="2033" t="s">
        <v>865</v>
      </c>
      <c r="D222" s="2035">
        <f t="shared" ref="D222:E222" si="90">SUM(D219:D221)</f>
        <v>0</v>
      </c>
      <c r="E222" s="2035">
        <f t="shared" si="90"/>
        <v>0</v>
      </c>
      <c r="F222" s="2035">
        <v>0</v>
      </c>
      <c r="G222" s="2035">
        <v>5</v>
      </c>
      <c r="H222" s="2035">
        <v>2</v>
      </c>
      <c r="I222" s="2035">
        <v>7</v>
      </c>
      <c r="J222" s="2035">
        <v>2</v>
      </c>
      <c r="K222" s="2035">
        <v>2</v>
      </c>
      <c r="L222" s="2035">
        <v>4</v>
      </c>
      <c r="M222" s="1627">
        <f>SUM(D222,G222,J222)</f>
        <v>7</v>
      </c>
      <c r="N222" s="1627">
        <f t="shared" ref="N222:O232" si="91">SUM(E222,H222,K222)</f>
        <v>4</v>
      </c>
      <c r="O222" s="1627">
        <f t="shared" si="91"/>
        <v>11</v>
      </c>
      <c r="P222" s="1605" t="s">
        <v>866</v>
      </c>
      <c r="Q222" s="2542" t="s">
        <v>513</v>
      </c>
      <c r="R222" s="2579"/>
      <c r="T222" s="436"/>
    </row>
    <row r="223" spans="1:20" s="420" customFormat="1" ht="28.5" customHeight="1" x14ac:dyDescent="0.25">
      <c r="A223" s="2492"/>
      <c r="B223" s="2501"/>
      <c r="C223" s="2033" t="s">
        <v>867</v>
      </c>
      <c r="D223" s="2035">
        <f t="shared" ref="D223:E223" si="92">SUM(D220:D222)</f>
        <v>0</v>
      </c>
      <c r="E223" s="2035">
        <f t="shared" si="92"/>
        <v>0</v>
      </c>
      <c r="F223" s="2035">
        <v>0</v>
      </c>
      <c r="G223" s="2035">
        <v>18</v>
      </c>
      <c r="H223" s="2035">
        <v>8</v>
      </c>
      <c r="I223" s="2035">
        <v>26</v>
      </c>
      <c r="J223" s="2035">
        <v>8</v>
      </c>
      <c r="K223" s="2035">
        <v>1</v>
      </c>
      <c r="L223" s="2035">
        <v>9</v>
      </c>
      <c r="M223" s="1627">
        <f t="shared" ref="M223:M230" si="93">SUM(D223,G223,J223)</f>
        <v>26</v>
      </c>
      <c r="N223" s="1627">
        <f t="shared" si="91"/>
        <v>9</v>
      </c>
      <c r="O223" s="1627">
        <f t="shared" si="91"/>
        <v>35</v>
      </c>
      <c r="P223" s="1605" t="s">
        <v>868</v>
      </c>
      <c r="Q223" s="2542"/>
      <c r="R223" s="2579"/>
    </row>
    <row r="224" spans="1:20" s="420" customFormat="1" ht="28.5" customHeight="1" x14ac:dyDescent="0.25">
      <c r="A224" s="2492"/>
      <c r="B224" s="2501"/>
      <c r="C224" s="2033" t="s">
        <v>869</v>
      </c>
      <c r="D224" s="2035">
        <f t="shared" ref="D224:E224" si="94">SUM(D221:D223)</f>
        <v>0</v>
      </c>
      <c r="E224" s="2035">
        <f t="shared" si="94"/>
        <v>0</v>
      </c>
      <c r="F224" s="2035">
        <v>0</v>
      </c>
      <c r="G224" s="2035">
        <v>8</v>
      </c>
      <c r="H224" s="2035">
        <v>7</v>
      </c>
      <c r="I224" s="2035">
        <v>15</v>
      </c>
      <c r="J224" s="2035">
        <v>6</v>
      </c>
      <c r="K224" s="2035">
        <v>3</v>
      </c>
      <c r="L224" s="2035">
        <v>9</v>
      </c>
      <c r="M224" s="1627">
        <f t="shared" si="93"/>
        <v>14</v>
      </c>
      <c r="N224" s="1627">
        <f t="shared" si="91"/>
        <v>10</v>
      </c>
      <c r="O224" s="1627">
        <f t="shared" si="91"/>
        <v>24</v>
      </c>
      <c r="P224" s="1606" t="s">
        <v>870</v>
      </c>
      <c r="Q224" s="2542"/>
      <c r="R224" s="2579"/>
    </row>
    <row r="225" spans="1:18" s="420" customFormat="1" ht="28.5" customHeight="1" x14ac:dyDescent="0.25">
      <c r="A225" s="2492"/>
      <c r="B225" s="2501"/>
      <c r="C225" s="2033" t="s">
        <v>1112</v>
      </c>
      <c r="D225" s="2035">
        <f t="shared" ref="D225:E225" si="95">SUM(D222:D224)</f>
        <v>0</v>
      </c>
      <c r="E225" s="2035">
        <f t="shared" si="95"/>
        <v>0</v>
      </c>
      <c r="F225" s="2035">
        <v>0</v>
      </c>
      <c r="G225" s="2035">
        <v>2</v>
      </c>
      <c r="H225" s="2035">
        <v>1</v>
      </c>
      <c r="I225" s="2035">
        <v>3</v>
      </c>
      <c r="J225" s="2035">
        <v>0</v>
      </c>
      <c r="K225" s="2035">
        <v>1</v>
      </c>
      <c r="L225" s="2035">
        <v>1</v>
      </c>
      <c r="M225" s="1627">
        <f t="shared" si="93"/>
        <v>2</v>
      </c>
      <c r="N225" s="1627">
        <f t="shared" si="91"/>
        <v>2</v>
      </c>
      <c r="O225" s="1627">
        <f t="shared" si="91"/>
        <v>4</v>
      </c>
      <c r="P225" s="1606" t="s">
        <v>872</v>
      </c>
      <c r="Q225" s="2542"/>
      <c r="R225" s="2579"/>
    </row>
    <row r="226" spans="1:18" s="420" customFormat="1" ht="28.5" customHeight="1" x14ac:dyDescent="0.25">
      <c r="A226" s="2492"/>
      <c r="B226" s="2501"/>
      <c r="C226" s="2033" t="s">
        <v>873</v>
      </c>
      <c r="D226" s="2035">
        <f t="shared" ref="D226:E226" si="96">SUM(D223:D225)</f>
        <v>0</v>
      </c>
      <c r="E226" s="2035">
        <f t="shared" si="96"/>
        <v>0</v>
      </c>
      <c r="F226" s="2035">
        <v>0</v>
      </c>
      <c r="G226" s="2035">
        <v>6</v>
      </c>
      <c r="H226" s="2035">
        <v>4</v>
      </c>
      <c r="I226" s="2035">
        <v>10</v>
      </c>
      <c r="J226" s="2035">
        <v>2</v>
      </c>
      <c r="K226" s="2035">
        <v>1</v>
      </c>
      <c r="L226" s="2035">
        <v>3</v>
      </c>
      <c r="M226" s="1627">
        <f t="shared" si="93"/>
        <v>8</v>
      </c>
      <c r="N226" s="1627">
        <f t="shared" si="91"/>
        <v>5</v>
      </c>
      <c r="O226" s="1627">
        <f t="shared" si="91"/>
        <v>13</v>
      </c>
      <c r="P226" s="1606" t="s">
        <v>1113</v>
      </c>
      <c r="Q226" s="2542"/>
      <c r="R226" s="2579"/>
    </row>
    <row r="227" spans="1:18" s="420" customFormat="1" ht="28.5" customHeight="1" x14ac:dyDescent="0.25">
      <c r="A227" s="2492"/>
      <c r="B227" s="2501"/>
      <c r="C227" s="2033" t="s">
        <v>874</v>
      </c>
      <c r="D227" s="2035">
        <f t="shared" ref="D227:E227" si="97">SUM(D224:D226)</f>
        <v>0</v>
      </c>
      <c r="E227" s="2035">
        <f t="shared" si="97"/>
        <v>0</v>
      </c>
      <c r="F227" s="2035">
        <v>0</v>
      </c>
      <c r="G227" s="2035">
        <v>3</v>
      </c>
      <c r="H227" s="2035">
        <v>1</v>
      </c>
      <c r="I227" s="2035">
        <v>4</v>
      </c>
      <c r="J227" s="2035">
        <v>1</v>
      </c>
      <c r="K227" s="2035">
        <v>3</v>
      </c>
      <c r="L227" s="2035">
        <v>4</v>
      </c>
      <c r="M227" s="1627">
        <f t="shared" si="93"/>
        <v>4</v>
      </c>
      <c r="N227" s="1627">
        <f t="shared" si="91"/>
        <v>4</v>
      </c>
      <c r="O227" s="1627">
        <f t="shared" si="91"/>
        <v>8</v>
      </c>
      <c r="P227" s="1605" t="s">
        <v>875</v>
      </c>
      <c r="Q227" s="2542"/>
      <c r="R227" s="2579"/>
    </row>
    <row r="228" spans="1:18" s="420" customFormat="1" ht="34.5" customHeight="1" x14ac:dyDescent="0.25">
      <c r="A228" s="2492"/>
      <c r="B228" s="2501"/>
      <c r="C228" s="2033" t="s">
        <v>1114</v>
      </c>
      <c r="D228" s="2035">
        <f t="shared" ref="D228:E228" si="98">SUM(D225:D227)</f>
        <v>0</v>
      </c>
      <c r="E228" s="2035">
        <f t="shared" si="98"/>
        <v>0</v>
      </c>
      <c r="F228" s="2035">
        <v>0</v>
      </c>
      <c r="G228" s="2035">
        <v>8</v>
      </c>
      <c r="H228" s="2035">
        <v>3</v>
      </c>
      <c r="I228" s="2035">
        <v>11</v>
      </c>
      <c r="J228" s="2035">
        <v>6</v>
      </c>
      <c r="K228" s="2035">
        <v>2</v>
      </c>
      <c r="L228" s="2035">
        <v>8</v>
      </c>
      <c r="M228" s="1627">
        <f t="shared" si="93"/>
        <v>14</v>
      </c>
      <c r="N228" s="1627">
        <f t="shared" si="91"/>
        <v>5</v>
      </c>
      <c r="O228" s="1627">
        <f t="shared" si="91"/>
        <v>19</v>
      </c>
      <c r="P228" s="1605" t="s">
        <v>877</v>
      </c>
      <c r="Q228" s="2542"/>
      <c r="R228" s="2579"/>
    </row>
    <row r="229" spans="1:18" s="420" customFormat="1" ht="28.5" customHeight="1" x14ac:dyDescent="0.25">
      <c r="A229" s="2492"/>
      <c r="B229" s="2501"/>
      <c r="C229" s="2033" t="s">
        <v>878</v>
      </c>
      <c r="D229" s="2035">
        <f t="shared" ref="D229:E229" si="99">SUM(D226:D228)</f>
        <v>0</v>
      </c>
      <c r="E229" s="2035">
        <f t="shared" si="99"/>
        <v>0</v>
      </c>
      <c r="F229" s="2035">
        <v>0</v>
      </c>
      <c r="G229" s="2035">
        <v>8</v>
      </c>
      <c r="H229" s="2035">
        <v>8</v>
      </c>
      <c r="I229" s="2035">
        <v>16</v>
      </c>
      <c r="J229" s="2035">
        <v>5</v>
      </c>
      <c r="K229" s="2035">
        <v>0</v>
      </c>
      <c r="L229" s="2035">
        <v>5</v>
      </c>
      <c r="M229" s="1627">
        <f t="shared" si="93"/>
        <v>13</v>
      </c>
      <c r="N229" s="1627">
        <f t="shared" si="91"/>
        <v>8</v>
      </c>
      <c r="O229" s="1627">
        <f t="shared" si="91"/>
        <v>21</v>
      </c>
      <c r="P229" s="1605" t="s">
        <v>1115</v>
      </c>
      <c r="Q229" s="2542"/>
      <c r="R229" s="2579"/>
    </row>
    <row r="230" spans="1:18" s="420" customFormat="1" ht="28.5" customHeight="1" x14ac:dyDescent="0.25">
      <c r="A230" s="2492"/>
      <c r="B230" s="2501" t="s">
        <v>49</v>
      </c>
      <c r="C230" s="2501"/>
      <c r="D230" s="1512">
        <f>SUM(D222:D229)</f>
        <v>0</v>
      </c>
      <c r="E230" s="1512">
        <f t="shared" ref="E230:K230" si="100">SUM(E222:E229)</f>
        <v>0</v>
      </c>
      <c r="F230" s="1512">
        <f>SUM(D230:E230)</f>
        <v>0</v>
      </c>
      <c r="G230" s="1512">
        <f t="shared" si="100"/>
        <v>58</v>
      </c>
      <c r="H230" s="1512">
        <f t="shared" si="100"/>
        <v>34</v>
      </c>
      <c r="I230" s="1512">
        <f t="shared" ref="I230" si="101">SUM(G230:H230)</f>
        <v>92</v>
      </c>
      <c r="J230" s="1512">
        <f t="shared" si="100"/>
        <v>30</v>
      </c>
      <c r="K230" s="1512">
        <f t="shared" si="100"/>
        <v>13</v>
      </c>
      <c r="L230" s="1512">
        <f t="shared" ref="L230" si="102">SUM(J230:K230)</f>
        <v>43</v>
      </c>
      <c r="M230" s="1627">
        <f t="shared" si="93"/>
        <v>88</v>
      </c>
      <c r="N230" s="1627">
        <f t="shared" si="91"/>
        <v>47</v>
      </c>
      <c r="O230" s="1627">
        <f t="shared" si="91"/>
        <v>135</v>
      </c>
      <c r="P230" s="2511" t="s">
        <v>664</v>
      </c>
      <c r="Q230" s="2511"/>
      <c r="R230" s="2579"/>
    </row>
    <row r="231" spans="1:18" s="420" customFormat="1" ht="28.5" customHeight="1" x14ac:dyDescent="0.25">
      <c r="A231" s="2492"/>
      <c r="B231" s="1510" t="s">
        <v>1979</v>
      </c>
      <c r="C231" s="1510" t="s">
        <v>880</v>
      </c>
      <c r="D231" s="1512">
        <v>0</v>
      </c>
      <c r="E231" s="1512">
        <v>0</v>
      </c>
      <c r="F231" s="1512">
        <v>0</v>
      </c>
      <c r="G231" s="1512">
        <v>9</v>
      </c>
      <c r="H231" s="1512">
        <v>19</v>
      </c>
      <c r="I231" s="1512">
        <v>28</v>
      </c>
      <c r="J231" s="1512">
        <v>8</v>
      </c>
      <c r="K231" s="1512">
        <v>7</v>
      </c>
      <c r="L231" s="1512">
        <v>15</v>
      </c>
      <c r="M231" s="1627">
        <f>SUM(D231,G231,J231)</f>
        <v>17</v>
      </c>
      <c r="N231" s="1627">
        <f t="shared" si="91"/>
        <v>26</v>
      </c>
      <c r="O231" s="1627">
        <f t="shared" si="91"/>
        <v>43</v>
      </c>
      <c r="P231" s="389" t="s">
        <v>881</v>
      </c>
      <c r="Q231" s="389" t="s">
        <v>1980</v>
      </c>
      <c r="R231" s="2579"/>
    </row>
    <row r="232" spans="1:18" s="420" customFormat="1" ht="28.5" customHeight="1" x14ac:dyDescent="0.25">
      <c r="A232" s="2492"/>
      <c r="B232" s="1419" t="s">
        <v>66</v>
      </c>
      <c r="C232" s="1419" t="s">
        <v>66</v>
      </c>
      <c r="D232" s="1513">
        <v>12</v>
      </c>
      <c r="E232" s="1513">
        <v>21</v>
      </c>
      <c r="F232" s="1513">
        <v>33</v>
      </c>
      <c r="G232" s="1513">
        <v>21</v>
      </c>
      <c r="H232" s="1513">
        <v>40</v>
      </c>
      <c r="I232" s="1513">
        <v>61</v>
      </c>
      <c r="J232" s="1513">
        <v>0</v>
      </c>
      <c r="K232" s="1513">
        <v>0</v>
      </c>
      <c r="L232" s="1513">
        <v>0</v>
      </c>
      <c r="M232" s="1656">
        <f>SUM(D232,G232,J232)</f>
        <v>33</v>
      </c>
      <c r="N232" s="1656">
        <f t="shared" si="91"/>
        <v>61</v>
      </c>
      <c r="O232" s="1656">
        <f t="shared" si="91"/>
        <v>94</v>
      </c>
      <c r="P232" s="1520" t="s">
        <v>147</v>
      </c>
      <c r="Q232" s="1593" t="s">
        <v>147</v>
      </c>
      <c r="R232" s="2579"/>
    </row>
    <row r="233" spans="1:18" s="420" customFormat="1" ht="28.5" customHeight="1" thickBot="1" x14ac:dyDescent="0.3">
      <c r="A233" s="2674" t="s">
        <v>52</v>
      </c>
      <c r="B233" s="2674"/>
      <c r="C233" s="2674"/>
      <c r="D233" s="1563">
        <f>SUM(D192,D193,D199,D200,D201,D202,D203,D204,D205,D206,D221,D230,D231,D232)</f>
        <v>12</v>
      </c>
      <c r="E233" s="1563">
        <f>SUM(E192,E193,E199,E200,E201,E202,E203,E204,E205,E206,E221,E230,E231,E232)</f>
        <v>21</v>
      </c>
      <c r="F233" s="1563">
        <f>SUM(D233:E233)</f>
        <v>33</v>
      </c>
      <c r="G233" s="1563">
        <f t="shared" ref="G233:O233" si="103">SUM(G192,G193,G199,G200,G201,G202,G203,G204,G205,G206,G221,G230,G231,G232)</f>
        <v>229</v>
      </c>
      <c r="H233" s="1563">
        <f t="shared" si="103"/>
        <v>361</v>
      </c>
      <c r="I233" s="1563">
        <f t="shared" si="103"/>
        <v>590</v>
      </c>
      <c r="J233" s="1563">
        <f t="shared" si="103"/>
        <v>165</v>
      </c>
      <c r="K233" s="1563">
        <f t="shared" si="103"/>
        <v>166</v>
      </c>
      <c r="L233" s="1563">
        <f t="shared" si="103"/>
        <v>331</v>
      </c>
      <c r="M233" s="1563">
        <f t="shared" si="103"/>
        <v>406</v>
      </c>
      <c r="N233" s="1563">
        <f t="shared" si="103"/>
        <v>548</v>
      </c>
      <c r="O233" s="1563">
        <f t="shared" si="103"/>
        <v>954</v>
      </c>
      <c r="P233" s="2678" t="s">
        <v>1100</v>
      </c>
      <c r="Q233" s="2678"/>
      <c r="R233" s="2678"/>
    </row>
    <row r="234" spans="1:18" s="420" customFormat="1" ht="28.5" customHeight="1" thickTop="1" x14ac:dyDescent="0.25">
      <c r="A234" s="1117"/>
      <c r="B234" s="1117"/>
      <c r="C234" s="1117"/>
      <c r="D234" s="537"/>
      <c r="E234" s="537"/>
      <c r="F234" s="537"/>
      <c r="G234" s="537"/>
      <c r="H234" s="537"/>
      <c r="I234" s="537"/>
      <c r="J234" s="537"/>
      <c r="K234" s="537"/>
      <c r="L234" s="537"/>
      <c r="M234" s="537"/>
      <c r="N234" s="537"/>
      <c r="O234" s="537"/>
      <c r="P234" s="540"/>
      <c r="Q234" s="540"/>
      <c r="R234" s="540"/>
    </row>
    <row r="235" spans="1:18" s="420" customFormat="1" ht="28.5" customHeight="1" x14ac:dyDescent="0.25">
      <c r="A235" s="2040"/>
      <c r="B235" s="2040"/>
      <c r="C235" s="2040"/>
      <c r="D235" s="426"/>
      <c r="E235" s="426"/>
      <c r="F235" s="426"/>
      <c r="G235" s="426"/>
      <c r="H235" s="426"/>
      <c r="I235" s="426"/>
      <c r="J235" s="426"/>
      <c r="K235" s="426"/>
      <c r="L235" s="426"/>
      <c r="M235" s="426"/>
      <c r="N235" s="426"/>
      <c r="O235" s="426"/>
      <c r="P235" s="2041"/>
      <c r="Q235" s="2041"/>
      <c r="R235" s="2041"/>
    </row>
    <row r="236" spans="1:18" s="420" customFormat="1" ht="28.5" customHeight="1" x14ac:dyDescent="0.25">
      <c r="A236" s="2040"/>
      <c r="B236" s="2040"/>
      <c r="C236" s="2040"/>
      <c r="D236" s="426"/>
      <c r="E236" s="426"/>
      <c r="F236" s="426"/>
      <c r="G236" s="426"/>
      <c r="H236" s="426"/>
      <c r="I236" s="426"/>
      <c r="J236" s="426"/>
      <c r="K236" s="426"/>
      <c r="L236" s="426"/>
      <c r="M236" s="426"/>
      <c r="N236" s="426"/>
      <c r="O236" s="426"/>
      <c r="P236" s="2041"/>
      <c r="Q236" s="2041"/>
      <c r="R236" s="2041"/>
    </row>
    <row r="237" spans="1:18" s="420" customFormat="1" ht="28.5" customHeight="1" x14ac:dyDescent="0.25">
      <c r="A237" s="2040"/>
      <c r="B237" s="2040"/>
      <c r="C237" s="2040"/>
      <c r="D237" s="426"/>
      <c r="E237" s="426"/>
      <c r="F237" s="426"/>
      <c r="G237" s="426"/>
      <c r="H237" s="426"/>
      <c r="I237" s="426"/>
      <c r="J237" s="426"/>
      <c r="K237" s="426"/>
      <c r="L237" s="426"/>
      <c r="M237" s="426"/>
      <c r="N237" s="426"/>
      <c r="O237" s="426"/>
      <c r="P237" s="2041"/>
      <c r="Q237" s="2041"/>
      <c r="R237" s="2041"/>
    </row>
    <row r="238" spans="1:18" s="420" customFormat="1" ht="30.75" customHeight="1" thickBot="1" x14ac:dyDescent="0.3">
      <c r="A238" s="2658" t="s">
        <v>2502</v>
      </c>
      <c r="B238" s="2658"/>
      <c r="C238" s="1483"/>
      <c r="D238" s="1483"/>
      <c r="E238" s="1483"/>
      <c r="F238" s="1483"/>
      <c r="G238" s="1483"/>
      <c r="H238" s="1483"/>
      <c r="I238" s="1483"/>
      <c r="J238" s="1483"/>
      <c r="K238" s="414"/>
      <c r="L238" s="2635"/>
      <c r="M238" s="2635"/>
      <c r="N238" s="2635"/>
      <c r="O238" s="345"/>
      <c r="P238" s="2653" t="s">
        <v>2503</v>
      </c>
      <c r="Q238" s="2653"/>
      <c r="R238" s="2653"/>
    </row>
    <row r="239" spans="1:18" s="420" customFormat="1" ht="26.25" customHeight="1" thickTop="1" x14ac:dyDescent="0.25">
      <c r="A239" s="2468" t="s">
        <v>47</v>
      </c>
      <c r="B239" s="2468" t="s">
        <v>90</v>
      </c>
      <c r="C239" s="2468" t="s">
        <v>48</v>
      </c>
      <c r="D239" s="2468" t="s">
        <v>36</v>
      </c>
      <c r="E239" s="2468"/>
      <c r="F239" s="2468"/>
      <c r="G239" s="2468" t="s">
        <v>2</v>
      </c>
      <c r="H239" s="2468"/>
      <c r="I239" s="2468"/>
      <c r="J239" s="2468" t="s">
        <v>3</v>
      </c>
      <c r="K239" s="2468"/>
      <c r="L239" s="2468"/>
      <c r="M239" s="2680" t="s">
        <v>29</v>
      </c>
      <c r="N239" s="2680"/>
      <c r="O239" s="2680"/>
      <c r="P239" s="2523" t="s">
        <v>103</v>
      </c>
      <c r="Q239" s="2523" t="s">
        <v>132</v>
      </c>
      <c r="R239" s="2523" t="s">
        <v>172</v>
      </c>
    </row>
    <row r="240" spans="1:18" s="420" customFormat="1" ht="25.5" customHeight="1" x14ac:dyDescent="0.25">
      <c r="A240" s="2469"/>
      <c r="B240" s="2469"/>
      <c r="C240" s="2469"/>
      <c r="D240" s="2492" t="s">
        <v>98</v>
      </c>
      <c r="E240" s="2492"/>
      <c r="F240" s="2492"/>
      <c r="G240" s="2492" t="s">
        <v>99</v>
      </c>
      <c r="H240" s="2492"/>
      <c r="I240" s="2492"/>
      <c r="J240" s="2492" t="s">
        <v>100</v>
      </c>
      <c r="K240" s="2492"/>
      <c r="L240" s="2492"/>
      <c r="M240" s="2666" t="s">
        <v>126</v>
      </c>
      <c r="N240" s="2666"/>
      <c r="O240" s="2666"/>
      <c r="P240" s="2524"/>
      <c r="Q240" s="2524"/>
      <c r="R240" s="2524"/>
    </row>
    <row r="241" spans="1:18" s="420" customFormat="1" ht="23.25" customHeight="1" x14ac:dyDescent="0.25">
      <c r="A241" s="2469"/>
      <c r="B241" s="2469"/>
      <c r="C241" s="2469"/>
      <c r="D241" s="304" t="s">
        <v>187</v>
      </c>
      <c r="E241" s="304" t="s">
        <v>203</v>
      </c>
      <c r="F241" s="304" t="s">
        <v>204</v>
      </c>
      <c r="G241" s="304" t="s">
        <v>187</v>
      </c>
      <c r="H241" s="304" t="s">
        <v>203</v>
      </c>
      <c r="I241" s="304" t="s">
        <v>204</v>
      </c>
      <c r="J241" s="304" t="s">
        <v>187</v>
      </c>
      <c r="K241" s="304" t="s">
        <v>203</v>
      </c>
      <c r="L241" s="304" t="s">
        <v>204</v>
      </c>
      <c r="M241" s="304" t="s">
        <v>187</v>
      </c>
      <c r="N241" s="304" t="s">
        <v>203</v>
      </c>
      <c r="O241" s="304" t="s">
        <v>204</v>
      </c>
      <c r="P241" s="2524"/>
      <c r="Q241" s="2524"/>
      <c r="R241" s="2524"/>
    </row>
    <row r="242" spans="1:18" s="420" customFormat="1" ht="24.75" customHeight="1" thickBot="1" x14ac:dyDescent="0.3">
      <c r="A242" s="2470"/>
      <c r="B242" s="2470"/>
      <c r="C242" s="2470"/>
      <c r="D242" s="424" t="s">
        <v>188</v>
      </c>
      <c r="E242" s="424" t="s">
        <v>189</v>
      </c>
      <c r="F242" s="424" t="s">
        <v>190</v>
      </c>
      <c r="G242" s="424" t="s">
        <v>188</v>
      </c>
      <c r="H242" s="424" t="s">
        <v>189</v>
      </c>
      <c r="I242" s="424" t="s">
        <v>190</v>
      </c>
      <c r="J242" s="424" t="s">
        <v>188</v>
      </c>
      <c r="K242" s="424" t="s">
        <v>189</v>
      </c>
      <c r="L242" s="424" t="s">
        <v>190</v>
      </c>
      <c r="M242" s="424" t="s">
        <v>188</v>
      </c>
      <c r="N242" s="424" t="s">
        <v>189</v>
      </c>
      <c r="O242" s="424" t="s">
        <v>190</v>
      </c>
      <c r="P242" s="2525"/>
      <c r="Q242" s="2525"/>
      <c r="R242" s="2525"/>
    </row>
    <row r="243" spans="1:18" s="420" customFormat="1" ht="26.25" customHeight="1" x14ac:dyDescent="0.25">
      <c r="A243" s="2687" t="s">
        <v>616</v>
      </c>
      <c r="B243" s="2690" t="s">
        <v>62</v>
      </c>
      <c r="C243" s="773" t="s">
        <v>51</v>
      </c>
      <c r="D243" s="1567">
        <v>0</v>
      </c>
      <c r="E243" s="1567">
        <v>0</v>
      </c>
      <c r="F243" s="1567">
        <v>0</v>
      </c>
      <c r="G243" s="1567">
        <v>0</v>
      </c>
      <c r="H243" s="1567">
        <v>7</v>
      </c>
      <c r="I243" s="1567">
        <v>7</v>
      </c>
      <c r="J243" s="1567">
        <v>0</v>
      </c>
      <c r="K243" s="1567">
        <v>2</v>
      </c>
      <c r="L243" s="1567">
        <v>2</v>
      </c>
      <c r="M243" s="1657">
        <f>SUM(D243,G243,J243)</f>
        <v>0</v>
      </c>
      <c r="N243" s="1657">
        <f t="shared" ref="N243:O247" si="104">SUM(E243,H243,K243)</f>
        <v>9</v>
      </c>
      <c r="O243" s="1657">
        <f t="shared" si="104"/>
        <v>9</v>
      </c>
      <c r="P243" s="1647" t="s">
        <v>477</v>
      </c>
      <c r="Q243" s="2691" t="s">
        <v>143</v>
      </c>
      <c r="R243" s="2692" t="s">
        <v>1116</v>
      </c>
    </row>
    <row r="244" spans="1:18" s="420" customFormat="1" ht="26.25" customHeight="1" x14ac:dyDescent="0.25">
      <c r="A244" s="2688"/>
      <c r="B244" s="2654"/>
      <c r="C244" s="1542" t="s">
        <v>67</v>
      </c>
      <c r="D244" s="1565">
        <v>0</v>
      </c>
      <c r="E244" s="1565">
        <v>0</v>
      </c>
      <c r="F244" s="1565">
        <v>0</v>
      </c>
      <c r="G244" s="1565">
        <v>0</v>
      </c>
      <c r="H244" s="1565">
        <v>12</v>
      </c>
      <c r="I244" s="1565">
        <v>12</v>
      </c>
      <c r="J244" s="1567">
        <v>0</v>
      </c>
      <c r="K244" s="1565">
        <v>13</v>
      </c>
      <c r="L244" s="1565">
        <v>13</v>
      </c>
      <c r="M244" s="1627">
        <f t="shared" ref="M244:M247" si="105">SUM(D244,G244,J244)</f>
        <v>0</v>
      </c>
      <c r="N244" s="1627">
        <f t="shared" si="104"/>
        <v>25</v>
      </c>
      <c r="O244" s="1627">
        <f t="shared" si="104"/>
        <v>25</v>
      </c>
      <c r="P244" s="1541" t="s">
        <v>148</v>
      </c>
      <c r="Q244" s="2628"/>
      <c r="R244" s="2693"/>
    </row>
    <row r="245" spans="1:18" s="420" customFormat="1" ht="26.25" customHeight="1" x14ac:dyDescent="0.25">
      <c r="A245" s="2688"/>
      <c r="B245" s="2654"/>
      <c r="C245" s="1542" t="s">
        <v>68</v>
      </c>
      <c r="D245" s="1565">
        <v>0</v>
      </c>
      <c r="E245" s="1565">
        <v>0</v>
      </c>
      <c r="F245" s="1565">
        <v>0</v>
      </c>
      <c r="G245" s="1565">
        <v>0</v>
      </c>
      <c r="H245" s="1565">
        <v>1</v>
      </c>
      <c r="I245" s="1565">
        <v>1</v>
      </c>
      <c r="J245" s="1567">
        <v>0</v>
      </c>
      <c r="K245" s="1565">
        <v>2</v>
      </c>
      <c r="L245" s="1565">
        <v>2</v>
      </c>
      <c r="M245" s="1627">
        <f t="shared" si="105"/>
        <v>0</v>
      </c>
      <c r="N245" s="1627">
        <f t="shared" si="104"/>
        <v>3</v>
      </c>
      <c r="O245" s="1627">
        <f t="shared" si="104"/>
        <v>3</v>
      </c>
      <c r="P245" s="1541" t="s">
        <v>149</v>
      </c>
      <c r="Q245" s="2628"/>
      <c r="R245" s="2693"/>
    </row>
    <row r="246" spans="1:18" s="420" customFormat="1" ht="26.25" customHeight="1" x14ac:dyDescent="0.25">
      <c r="A246" s="2688"/>
      <c r="B246" s="2654"/>
      <c r="C246" s="1542" t="s">
        <v>1117</v>
      </c>
      <c r="D246" s="1565">
        <v>0</v>
      </c>
      <c r="E246" s="1565">
        <v>0</v>
      </c>
      <c r="F246" s="1565">
        <v>0</v>
      </c>
      <c r="G246" s="1565">
        <v>0</v>
      </c>
      <c r="H246" s="1565">
        <v>4</v>
      </c>
      <c r="I246" s="1565">
        <v>4</v>
      </c>
      <c r="J246" s="1567">
        <v>0</v>
      </c>
      <c r="K246" s="1565">
        <v>2</v>
      </c>
      <c r="L246" s="1565">
        <v>2</v>
      </c>
      <c r="M246" s="1627">
        <f t="shared" si="105"/>
        <v>0</v>
      </c>
      <c r="N246" s="1627">
        <f t="shared" si="104"/>
        <v>6</v>
      </c>
      <c r="O246" s="1627">
        <f t="shared" si="104"/>
        <v>6</v>
      </c>
      <c r="P246" s="1541" t="s">
        <v>882</v>
      </c>
      <c r="Q246" s="2628"/>
      <c r="R246" s="2693"/>
    </row>
    <row r="247" spans="1:18" s="420" customFormat="1" ht="26.25" customHeight="1" x14ac:dyDescent="0.25">
      <c r="A247" s="2688"/>
      <c r="B247" s="2654"/>
      <c r="C247" s="311" t="s">
        <v>833</v>
      </c>
      <c r="D247" s="1565">
        <v>0</v>
      </c>
      <c r="E247" s="1565">
        <v>0</v>
      </c>
      <c r="F247" s="1565">
        <v>0</v>
      </c>
      <c r="G247" s="1565">
        <v>0</v>
      </c>
      <c r="H247" s="1565">
        <v>12</v>
      </c>
      <c r="I247" s="1565">
        <v>12</v>
      </c>
      <c r="J247" s="1567">
        <v>0</v>
      </c>
      <c r="K247" s="1565">
        <v>9</v>
      </c>
      <c r="L247" s="1565">
        <v>9</v>
      </c>
      <c r="M247" s="1627">
        <f t="shared" si="105"/>
        <v>0</v>
      </c>
      <c r="N247" s="1627">
        <f t="shared" si="104"/>
        <v>21</v>
      </c>
      <c r="O247" s="1627">
        <f t="shared" si="104"/>
        <v>21</v>
      </c>
      <c r="P247" s="819" t="s">
        <v>834</v>
      </c>
      <c r="Q247" s="2683"/>
      <c r="R247" s="2693"/>
    </row>
    <row r="248" spans="1:18" s="420" customFormat="1" ht="26.25" customHeight="1" x14ac:dyDescent="0.25">
      <c r="A248" s="2688"/>
      <c r="B248" s="2695" t="s">
        <v>49</v>
      </c>
      <c r="C248" s="2695"/>
      <c r="D248" s="1565">
        <f>SUM(D243:D247)</f>
        <v>0</v>
      </c>
      <c r="E248" s="1565">
        <f t="shared" ref="E248:O248" si="106">SUM(E243:E247)</f>
        <v>0</v>
      </c>
      <c r="F248" s="1565">
        <f>SUM(D248:E248)</f>
        <v>0</v>
      </c>
      <c r="G248" s="1565">
        <f t="shared" si="106"/>
        <v>0</v>
      </c>
      <c r="H248" s="1565">
        <f t="shared" si="106"/>
        <v>36</v>
      </c>
      <c r="I248" s="1565">
        <f t="shared" si="106"/>
        <v>36</v>
      </c>
      <c r="J248" s="1565">
        <f t="shared" si="106"/>
        <v>0</v>
      </c>
      <c r="K248" s="1565">
        <f t="shared" si="106"/>
        <v>28</v>
      </c>
      <c r="L248" s="1565">
        <f t="shared" si="106"/>
        <v>28</v>
      </c>
      <c r="M248" s="1565">
        <f t="shared" si="106"/>
        <v>0</v>
      </c>
      <c r="N248" s="1565">
        <f t="shared" si="106"/>
        <v>64</v>
      </c>
      <c r="O248" s="1565">
        <f t="shared" si="106"/>
        <v>64</v>
      </c>
      <c r="P248" s="2683" t="s">
        <v>664</v>
      </c>
      <c r="Q248" s="2683"/>
      <c r="R248" s="2693"/>
    </row>
    <row r="249" spans="1:18" s="420" customFormat="1" ht="26.25" customHeight="1" x14ac:dyDescent="0.25">
      <c r="A249" s="2688"/>
      <c r="B249" s="2526" t="s">
        <v>63</v>
      </c>
      <c r="C249" s="1509" t="s">
        <v>837</v>
      </c>
      <c r="D249" s="1565">
        <f t="shared" ref="D249:E249" si="107">SUM(D244:D248)</f>
        <v>0</v>
      </c>
      <c r="E249" s="1565">
        <f t="shared" si="107"/>
        <v>0</v>
      </c>
      <c r="F249" s="1565">
        <f t="shared" ref="F249:F253" si="108">SUM(D249:E249)</f>
        <v>0</v>
      </c>
      <c r="G249" s="1565">
        <f t="shared" ref="G249" si="109">SUM(G244:G248)</f>
        <v>0</v>
      </c>
      <c r="H249" s="1512">
        <v>5</v>
      </c>
      <c r="I249" s="1512">
        <v>5</v>
      </c>
      <c r="J249" s="1565">
        <f t="shared" ref="J249" si="110">SUM(J244:J248)</f>
        <v>0</v>
      </c>
      <c r="K249" s="1512">
        <v>1</v>
      </c>
      <c r="L249" s="1512">
        <v>1</v>
      </c>
      <c r="M249" s="1627">
        <f>SUM(D249,G249,J249)</f>
        <v>0</v>
      </c>
      <c r="N249" s="1627">
        <f t="shared" ref="N249:O253" si="111">SUM(E249,H249,K249)</f>
        <v>6</v>
      </c>
      <c r="O249" s="1627">
        <f t="shared" si="111"/>
        <v>6</v>
      </c>
      <c r="P249" s="819" t="s">
        <v>1118</v>
      </c>
      <c r="Q249" s="2529" t="s">
        <v>144</v>
      </c>
      <c r="R249" s="2693"/>
    </row>
    <row r="250" spans="1:18" s="420" customFormat="1" ht="26.25" customHeight="1" x14ac:dyDescent="0.25">
      <c r="A250" s="2688"/>
      <c r="B250" s="2489"/>
      <c r="C250" s="1509" t="s">
        <v>839</v>
      </c>
      <c r="D250" s="1565">
        <f t="shared" ref="D250:E250" si="112">SUM(D245:D249)</f>
        <v>0</v>
      </c>
      <c r="E250" s="1565">
        <f t="shared" si="112"/>
        <v>0</v>
      </c>
      <c r="F250" s="1565">
        <f t="shared" si="108"/>
        <v>0</v>
      </c>
      <c r="G250" s="1565">
        <f t="shared" ref="G250" si="113">SUM(G245:G249)</f>
        <v>0</v>
      </c>
      <c r="H250" s="1512">
        <v>5</v>
      </c>
      <c r="I250" s="1512">
        <v>5</v>
      </c>
      <c r="J250" s="1565">
        <f t="shared" ref="J250" si="114">SUM(J245:J249)</f>
        <v>0</v>
      </c>
      <c r="K250" s="1512">
        <v>2</v>
      </c>
      <c r="L250" s="1512">
        <v>2</v>
      </c>
      <c r="M250" s="1627">
        <f t="shared" ref="M250:M253" si="115">SUM(D250,G250,J250)</f>
        <v>0</v>
      </c>
      <c r="N250" s="1627">
        <f t="shared" si="111"/>
        <v>7</v>
      </c>
      <c r="O250" s="1627">
        <f t="shared" si="111"/>
        <v>7</v>
      </c>
      <c r="P250" s="1541" t="s">
        <v>1119</v>
      </c>
      <c r="Q250" s="2530"/>
      <c r="R250" s="2693"/>
    </row>
    <row r="251" spans="1:18" s="420" customFormat="1" ht="26.25" customHeight="1" x14ac:dyDescent="0.25">
      <c r="A251" s="2688"/>
      <c r="B251" s="2489"/>
      <c r="C251" s="1509" t="s">
        <v>841</v>
      </c>
      <c r="D251" s="1565">
        <f t="shared" ref="D251:E251" si="116">SUM(D246:D250)</f>
        <v>0</v>
      </c>
      <c r="E251" s="1565">
        <f t="shared" si="116"/>
        <v>0</v>
      </c>
      <c r="F251" s="1565">
        <f t="shared" si="108"/>
        <v>0</v>
      </c>
      <c r="G251" s="1565">
        <f t="shared" ref="G251" si="117">SUM(G246:G250)</f>
        <v>0</v>
      </c>
      <c r="H251" s="1512">
        <v>4</v>
      </c>
      <c r="I251" s="1512">
        <v>4</v>
      </c>
      <c r="J251" s="1565">
        <f t="shared" ref="J251" si="118">SUM(J246:J250)</f>
        <v>0</v>
      </c>
      <c r="K251" s="1512">
        <v>1</v>
      </c>
      <c r="L251" s="1512">
        <v>1</v>
      </c>
      <c r="M251" s="1627">
        <f t="shared" si="115"/>
        <v>0</v>
      </c>
      <c r="N251" s="1627">
        <f t="shared" si="111"/>
        <v>5</v>
      </c>
      <c r="O251" s="1627">
        <f t="shared" si="111"/>
        <v>5</v>
      </c>
      <c r="P251" s="389" t="s">
        <v>1120</v>
      </c>
      <c r="Q251" s="2530"/>
      <c r="R251" s="2693"/>
    </row>
    <row r="252" spans="1:18" s="420" customFormat="1" ht="26.25" customHeight="1" x14ac:dyDescent="0.25">
      <c r="A252" s="2688"/>
      <c r="B252" s="2489"/>
      <c r="C252" s="1509" t="s">
        <v>843</v>
      </c>
      <c r="D252" s="1565">
        <f t="shared" ref="D252:E252" si="119">SUM(D247:D251)</f>
        <v>0</v>
      </c>
      <c r="E252" s="1565">
        <f t="shared" si="119"/>
        <v>0</v>
      </c>
      <c r="F252" s="1565">
        <f t="shared" si="108"/>
        <v>0</v>
      </c>
      <c r="G252" s="1565">
        <f t="shared" ref="G252" si="120">SUM(G247:G251)</f>
        <v>0</v>
      </c>
      <c r="H252" s="1512">
        <v>13</v>
      </c>
      <c r="I252" s="1512">
        <v>13</v>
      </c>
      <c r="J252" s="1565">
        <f t="shared" ref="J252" si="121">SUM(J247:J251)</f>
        <v>0</v>
      </c>
      <c r="K252" s="1512">
        <v>12</v>
      </c>
      <c r="L252" s="1512">
        <v>12</v>
      </c>
      <c r="M252" s="1627">
        <f t="shared" si="115"/>
        <v>0</v>
      </c>
      <c r="N252" s="1627">
        <f t="shared" si="111"/>
        <v>25</v>
      </c>
      <c r="O252" s="1627">
        <f t="shared" si="111"/>
        <v>25</v>
      </c>
      <c r="P252" s="389" t="s">
        <v>1121</v>
      </c>
      <c r="Q252" s="2530"/>
      <c r="R252" s="2693"/>
    </row>
    <row r="253" spans="1:18" s="420" customFormat="1" ht="26.25" customHeight="1" x14ac:dyDescent="0.25">
      <c r="A253" s="2688"/>
      <c r="B253" s="2549"/>
      <c r="C253" s="348" t="s">
        <v>845</v>
      </c>
      <c r="D253" s="1565">
        <f>SUM(D249:D252)</f>
        <v>0</v>
      </c>
      <c r="E253" s="1565">
        <f>SUM(E249:E252)</f>
        <v>0</v>
      </c>
      <c r="F253" s="1565">
        <f t="shared" si="108"/>
        <v>0</v>
      </c>
      <c r="G253" s="1565">
        <f>SUM(G249:G252)</f>
        <v>0</v>
      </c>
      <c r="H253" s="1513">
        <v>9</v>
      </c>
      <c r="I253" s="1513">
        <v>9</v>
      </c>
      <c r="J253" s="1565">
        <f t="shared" ref="J253" si="122">SUM(J248:J252)</f>
        <v>0</v>
      </c>
      <c r="K253" s="1513">
        <v>2</v>
      </c>
      <c r="L253" s="1513">
        <v>2</v>
      </c>
      <c r="M253" s="1656">
        <f t="shared" si="115"/>
        <v>0</v>
      </c>
      <c r="N253" s="1656">
        <f t="shared" si="111"/>
        <v>11</v>
      </c>
      <c r="O253" s="1656">
        <f t="shared" si="111"/>
        <v>11</v>
      </c>
      <c r="P253" s="819" t="s">
        <v>884</v>
      </c>
      <c r="Q253" s="2531"/>
      <c r="R253" s="2693"/>
    </row>
    <row r="254" spans="1:18" s="420" customFormat="1" ht="26.25" customHeight="1" x14ac:dyDescent="0.25">
      <c r="A254" s="2688"/>
      <c r="B254" s="2532" t="s">
        <v>49</v>
      </c>
      <c r="C254" s="2532"/>
      <c r="D254" s="1512">
        <f>SUM(D249:D253)</f>
        <v>0</v>
      </c>
      <c r="E254" s="1512">
        <f>SUM(E249:E253)</f>
        <v>0</v>
      </c>
      <c r="F254" s="1512">
        <f>SUM(D254:E254)</f>
        <v>0</v>
      </c>
      <c r="G254" s="1512">
        <f t="shared" ref="G254:O254" si="123">SUM(G249:G253)</f>
        <v>0</v>
      </c>
      <c r="H254" s="1512">
        <f t="shared" si="123"/>
        <v>36</v>
      </c>
      <c r="I254" s="1512">
        <f t="shared" si="123"/>
        <v>36</v>
      </c>
      <c r="J254" s="1512">
        <f t="shared" si="123"/>
        <v>0</v>
      </c>
      <c r="K254" s="1512">
        <f t="shared" si="123"/>
        <v>18</v>
      </c>
      <c r="L254" s="1512">
        <f t="shared" si="123"/>
        <v>18</v>
      </c>
      <c r="M254" s="1565">
        <f t="shared" si="123"/>
        <v>0</v>
      </c>
      <c r="N254" s="1565">
        <f t="shared" si="123"/>
        <v>54</v>
      </c>
      <c r="O254" s="1565">
        <f t="shared" si="123"/>
        <v>54</v>
      </c>
      <c r="P254" s="2511" t="s">
        <v>664</v>
      </c>
      <c r="Q254" s="2511"/>
      <c r="R254" s="2693"/>
    </row>
    <row r="255" spans="1:18" s="420" customFormat="1" ht="26.25" customHeight="1" x14ac:dyDescent="0.25">
      <c r="A255" s="2688"/>
      <c r="B255" s="2489" t="s">
        <v>64</v>
      </c>
      <c r="C255" s="350" t="s">
        <v>1122</v>
      </c>
      <c r="D255" s="1512">
        <f t="shared" ref="D255:E255" si="124">SUM(D250:D254)</f>
        <v>0</v>
      </c>
      <c r="E255" s="1512">
        <f t="shared" si="124"/>
        <v>0</v>
      </c>
      <c r="F255" s="1512">
        <f t="shared" ref="F255:F258" si="125">SUM(D255:E255)</f>
        <v>0</v>
      </c>
      <c r="G255" s="1512">
        <f t="shared" ref="G255:G258" si="126">SUM(G250:G254)</f>
        <v>0</v>
      </c>
      <c r="H255" s="1569">
        <v>21</v>
      </c>
      <c r="I255" s="1569">
        <v>21</v>
      </c>
      <c r="J255" s="1512">
        <f t="shared" ref="J255:J258" si="127">SUM(J250:J254)</f>
        <v>0</v>
      </c>
      <c r="K255" s="1569">
        <v>16</v>
      </c>
      <c r="L255" s="1569">
        <v>16</v>
      </c>
      <c r="M255" s="1567">
        <f>SUM(D255,G255,J255)</f>
        <v>0</v>
      </c>
      <c r="N255" s="1567">
        <f t="shared" ref="N255:O258" si="128">SUM(E255,H255,K255)</f>
        <v>37</v>
      </c>
      <c r="O255" s="1567">
        <f t="shared" si="128"/>
        <v>37</v>
      </c>
      <c r="P255" s="1648" t="s">
        <v>145</v>
      </c>
      <c r="Q255" s="2579" t="s">
        <v>145</v>
      </c>
      <c r="R255" s="2693"/>
    </row>
    <row r="256" spans="1:18" s="420" customFormat="1" ht="26.25" customHeight="1" x14ac:dyDescent="0.25">
      <c r="A256" s="2688"/>
      <c r="B256" s="2489"/>
      <c r="C256" s="350" t="s">
        <v>885</v>
      </c>
      <c r="D256" s="1512">
        <f t="shared" ref="D256:E256" si="129">SUM(D251:D255)</f>
        <v>0</v>
      </c>
      <c r="E256" s="1512">
        <f t="shared" si="129"/>
        <v>0</v>
      </c>
      <c r="F256" s="1512">
        <f t="shared" si="125"/>
        <v>0</v>
      </c>
      <c r="G256" s="1512">
        <f t="shared" si="126"/>
        <v>0</v>
      </c>
      <c r="H256" s="1512">
        <v>1</v>
      </c>
      <c r="I256" s="1512">
        <v>1</v>
      </c>
      <c r="J256" s="1512">
        <f t="shared" si="127"/>
        <v>0</v>
      </c>
      <c r="K256" s="1512">
        <v>1</v>
      </c>
      <c r="L256" s="1512">
        <v>1</v>
      </c>
      <c r="M256" s="1565">
        <f t="shared" ref="M256:M258" si="130">SUM(D256,G256,J256)</f>
        <v>0</v>
      </c>
      <c r="N256" s="1565">
        <f t="shared" si="128"/>
        <v>2</v>
      </c>
      <c r="O256" s="1565">
        <f t="shared" si="128"/>
        <v>2</v>
      </c>
      <c r="P256" s="1541" t="s">
        <v>886</v>
      </c>
      <c r="Q256" s="2579"/>
      <c r="R256" s="2693"/>
    </row>
    <row r="257" spans="1:428" s="420" customFormat="1" ht="26.25" customHeight="1" x14ac:dyDescent="0.25">
      <c r="A257" s="2688"/>
      <c r="B257" s="2489"/>
      <c r="C257" s="1509" t="s">
        <v>887</v>
      </c>
      <c r="D257" s="1512">
        <f t="shared" ref="D257:E257" si="131">SUM(D252:D256)</f>
        <v>0</v>
      </c>
      <c r="E257" s="1512">
        <f t="shared" si="131"/>
        <v>0</v>
      </c>
      <c r="F257" s="1512">
        <f t="shared" si="125"/>
        <v>0</v>
      </c>
      <c r="G257" s="1512">
        <f t="shared" si="126"/>
        <v>0</v>
      </c>
      <c r="H257" s="1512">
        <v>0</v>
      </c>
      <c r="I257" s="1512">
        <v>0</v>
      </c>
      <c r="J257" s="1512">
        <f t="shared" si="127"/>
        <v>0</v>
      </c>
      <c r="K257" s="1512">
        <v>0</v>
      </c>
      <c r="L257" s="1512">
        <v>0</v>
      </c>
      <c r="M257" s="1565">
        <f t="shared" si="130"/>
        <v>0</v>
      </c>
      <c r="N257" s="1565">
        <f t="shared" si="128"/>
        <v>0</v>
      </c>
      <c r="O257" s="1565">
        <f t="shared" si="128"/>
        <v>0</v>
      </c>
      <c r="P257" s="1541" t="s">
        <v>888</v>
      </c>
      <c r="Q257" s="2579"/>
      <c r="R257" s="2693"/>
    </row>
    <row r="258" spans="1:428" s="420" customFormat="1" ht="26.25" customHeight="1" x14ac:dyDescent="0.25">
      <c r="A258" s="2688"/>
      <c r="B258" s="2489"/>
      <c r="C258" s="1509" t="s">
        <v>889</v>
      </c>
      <c r="D258" s="1512">
        <f t="shared" ref="D258:E258" si="132">SUM(D253:D257)</f>
        <v>0</v>
      </c>
      <c r="E258" s="1512">
        <f t="shared" si="132"/>
        <v>0</v>
      </c>
      <c r="F258" s="1512">
        <f t="shared" si="125"/>
        <v>0</v>
      </c>
      <c r="G258" s="1512">
        <f t="shared" si="126"/>
        <v>0</v>
      </c>
      <c r="H258" s="1512">
        <v>2</v>
      </c>
      <c r="I258" s="1512">
        <v>2</v>
      </c>
      <c r="J258" s="1512">
        <f t="shared" si="127"/>
        <v>0</v>
      </c>
      <c r="K258" s="1512">
        <v>3</v>
      </c>
      <c r="L258" s="1512">
        <v>3</v>
      </c>
      <c r="M258" s="1565">
        <f t="shared" si="130"/>
        <v>0</v>
      </c>
      <c r="N258" s="1565">
        <f t="shared" si="128"/>
        <v>5</v>
      </c>
      <c r="O258" s="1565">
        <f t="shared" si="128"/>
        <v>5</v>
      </c>
      <c r="P258" s="1541" t="s">
        <v>890</v>
      </c>
      <c r="Q258" s="2579"/>
      <c r="R258" s="2693"/>
    </row>
    <row r="259" spans="1:428" s="420" customFormat="1" ht="26.25" customHeight="1" thickBot="1" x14ac:dyDescent="0.3">
      <c r="A259" s="2689"/>
      <c r="B259" s="2560" t="s">
        <v>49</v>
      </c>
      <c r="C259" s="2560"/>
      <c r="D259" s="1573">
        <f>SUM(D255:D258)</f>
        <v>0</v>
      </c>
      <c r="E259" s="1573">
        <f>SUM(E255:E258)</f>
        <v>0</v>
      </c>
      <c r="F259" s="1573">
        <f>SUM(D259:E259)</f>
        <v>0</v>
      </c>
      <c r="G259" s="1573">
        <f t="shared" ref="G259:O259" si="133">SUM(G255:G258)</f>
        <v>0</v>
      </c>
      <c r="H259" s="1573">
        <f t="shared" si="133"/>
        <v>24</v>
      </c>
      <c r="I259" s="1573">
        <f t="shared" si="133"/>
        <v>24</v>
      </c>
      <c r="J259" s="1573">
        <f t="shared" si="133"/>
        <v>0</v>
      </c>
      <c r="K259" s="1573">
        <f t="shared" si="133"/>
        <v>20</v>
      </c>
      <c r="L259" s="1573">
        <f t="shared" si="133"/>
        <v>20</v>
      </c>
      <c r="M259" s="1563">
        <f t="shared" si="133"/>
        <v>0</v>
      </c>
      <c r="N259" s="1563">
        <f t="shared" si="133"/>
        <v>44</v>
      </c>
      <c r="O259" s="1563">
        <f t="shared" si="133"/>
        <v>44</v>
      </c>
      <c r="P259" s="2590" t="s">
        <v>664</v>
      </c>
      <c r="Q259" s="2590"/>
      <c r="R259" s="2694"/>
    </row>
    <row r="260" spans="1:428" s="420" customFormat="1" ht="22.5" customHeight="1" thickTop="1" x14ac:dyDescent="0.25">
      <c r="A260" s="545"/>
      <c r="B260" s="505"/>
      <c r="C260" s="505"/>
      <c r="D260" s="438"/>
      <c r="E260" s="438"/>
      <c r="F260" s="438"/>
      <c r="G260" s="438"/>
      <c r="H260" s="438"/>
      <c r="I260" s="438"/>
      <c r="J260" s="438"/>
      <c r="K260" s="438"/>
      <c r="L260" s="438"/>
      <c r="M260" s="537"/>
      <c r="N260" s="537"/>
      <c r="O260" s="537"/>
      <c r="P260" s="530"/>
      <c r="Q260" s="530"/>
      <c r="R260" s="546"/>
    </row>
    <row r="261" spans="1:428" s="420" customFormat="1" ht="22.5" customHeight="1" x14ac:dyDescent="0.25">
      <c r="A261" s="547"/>
      <c r="B261" s="398"/>
      <c r="C261" s="398"/>
      <c r="D261" s="327"/>
      <c r="E261" s="327"/>
      <c r="F261" s="327"/>
      <c r="G261" s="327"/>
      <c r="H261" s="327"/>
      <c r="I261" s="327"/>
      <c r="J261" s="327"/>
      <c r="K261" s="327"/>
      <c r="L261" s="327"/>
      <c r="M261" s="426"/>
      <c r="N261" s="426"/>
      <c r="O261" s="426"/>
      <c r="P261" s="533"/>
      <c r="Q261" s="533"/>
      <c r="R261" s="548"/>
    </row>
    <row r="262" spans="1:428" s="420" customFormat="1" ht="22.5" customHeight="1" x14ac:dyDescent="0.25">
      <c r="A262" s="547"/>
      <c r="B262" s="2022"/>
      <c r="C262" s="2022"/>
      <c r="D262" s="327"/>
      <c r="E262" s="327"/>
      <c r="F262" s="327"/>
      <c r="G262" s="327"/>
      <c r="H262" s="327"/>
      <c r="I262" s="327"/>
      <c r="J262" s="327"/>
      <c r="K262" s="327"/>
      <c r="L262" s="327"/>
      <c r="M262" s="426"/>
      <c r="N262" s="426"/>
      <c r="O262" s="426"/>
      <c r="P262" s="2026"/>
      <c r="Q262" s="2026"/>
      <c r="R262" s="548"/>
    </row>
    <row r="263" spans="1:428" s="420" customFormat="1" ht="22.5" customHeight="1" x14ac:dyDescent="0.25">
      <c r="A263" s="547"/>
      <c r="B263" s="2022"/>
      <c r="C263" s="2022"/>
      <c r="D263" s="327"/>
      <c r="E263" s="327"/>
      <c r="F263" s="327"/>
      <c r="G263" s="327"/>
      <c r="H263" s="327"/>
      <c r="I263" s="327"/>
      <c r="J263" s="327"/>
      <c r="K263" s="327"/>
      <c r="L263" s="327"/>
      <c r="M263" s="426"/>
      <c r="N263" s="426"/>
      <c r="O263" s="426"/>
      <c r="P263" s="2026"/>
      <c r="Q263" s="2026"/>
      <c r="R263" s="548"/>
    </row>
    <row r="264" spans="1:428" s="420" customFormat="1" ht="22.5" customHeight="1" x14ac:dyDescent="0.25">
      <c r="A264" s="547"/>
      <c r="B264" s="2022"/>
      <c r="C264" s="2022"/>
      <c r="D264" s="327"/>
      <c r="E264" s="327"/>
      <c r="F264" s="327"/>
      <c r="G264" s="327"/>
      <c r="H264" s="327"/>
      <c r="I264" s="327"/>
      <c r="J264" s="327"/>
      <c r="K264" s="327"/>
      <c r="L264" s="327"/>
      <c r="M264" s="426"/>
      <c r="N264" s="426"/>
      <c r="O264" s="426"/>
      <c r="P264" s="2026"/>
      <c r="Q264" s="2026"/>
      <c r="R264" s="548"/>
    </row>
    <row r="265" spans="1:428" s="420" customFormat="1" ht="22.5" customHeight="1" x14ac:dyDescent="0.25">
      <c r="A265" s="547"/>
      <c r="B265" s="2022"/>
      <c r="C265" s="2022"/>
      <c r="D265" s="327"/>
      <c r="E265" s="327"/>
      <c r="F265" s="327"/>
      <c r="G265" s="327"/>
      <c r="H265" s="327"/>
      <c r="I265" s="327"/>
      <c r="J265" s="327"/>
      <c r="K265" s="327"/>
      <c r="L265" s="327"/>
      <c r="M265" s="426"/>
      <c r="N265" s="426"/>
      <c r="O265" s="426"/>
      <c r="P265" s="2026"/>
      <c r="Q265" s="2026"/>
      <c r="R265" s="548"/>
    </row>
    <row r="266" spans="1:428" s="420" customFormat="1" ht="22.5" customHeight="1" x14ac:dyDescent="0.25">
      <c r="A266" s="547"/>
      <c r="B266" s="2022"/>
      <c r="C266" s="2022"/>
      <c r="D266" s="327"/>
      <c r="E266" s="327"/>
      <c r="F266" s="327"/>
      <c r="G266" s="327"/>
      <c r="H266" s="327"/>
      <c r="I266" s="327"/>
      <c r="J266" s="327"/>
      <c r="K266" s="327"/>
      <c r="L266" s="327"/>
      <c r="M266" s="426"/>
      <c r="N266" s="426"/>
      <c r="O266" s="426"/>
      <c r="P266" s="2026"/>
      <c r="Q266" s="2026"/>
      <c r="R266" s="548"/>
    </row>
    <row r="267" spans="1:428" s="420" customFormat="1" ht="26.25" customHeight="1" thickBot="1" x14ac:dyDescent="0.3">
      <c r="A267" s="2658" t="s">
        <v>2502</v>
      </c>
      <c r="B267" s="2658"/>
      <c r="C267" s="1483"/>
      <c r="D267" s="1483"/>
      <c r="E267" s="1483"/>
      <c r="F267" s="1483"/>
      <c r="G267" s="1483"/>
      <c r="H267" s="1483"/>
      <c r="I267" s="1483"/>
      <c r="J267" s="1483"/>
      <c r="K267" s="414"/>
      <c r="L267" s="2635"/>
      <c r="M267" s="2635"/>
      <c r="N267" s="2635"/>
      <c r="O267" s="345"/>
      <c r="P267" s="2653" t="s">
        <v>2503</v>
      </c>
      <c r="Q267" s="2653"/>
      <c r="R267" s="2653"/>
    </row>
    <row r="268" spans="1:428" s="420" customFormat="1" ht="25.5" customHeight="1" thickTop="1" x14ac:dyDescent="0.25">
      <c r="A268" s="2468" t="s">
        <v>47</v>
      </c>
      <c r="B268" s="2468" t="s">
        <v>90</v>
      </c>
      <c r="C268" s="2468" t="s">
        <v>48</v>
      </c>
      <c r="D268" s="2468" t="s">
        <v>36</v>
      </c>
      <c r="E268" s="2468"/>
      <c r="F268" s="2468"/>
      <c r="G268" s="2468" t="s">
        <v>2</v>
      </c>
      <c r="H268" s="2468"/>
      <c r="I268" s="2468"/>
      <c r="J268" s="2468" t="s">
        <v>3</v>
      </c>
      <c r="K268" s="2468"/>
      <c r="L268" s="2468"/>
      <c r="M268" s="2680" t="s">
        <v>29</v>
      </c>
      <c r="N268" s="2680"/>
      <c r="O268" s="2680"/>
      <c r="P268" s="2523" t="s">
        <v>103</v>
      </c>
      <c r="Q268" s="2523" t="s">
        <v>132</v>
      </c>
      <c r="R268" s="2523" t="s">
        <v>172</v>
      </c>
    </row>
    <row r="269" spans="1:428" s="420" customFormat="1" ht="23.25" customHeight="1" x14ac:dyDescent="0.25">
      <c r="A269" s="2469"/>
      <c r="B269" s="2469"/>
      <c r="C269" s="2469"/>
      <c r="D269" s="2492" t="s">
        <v>98</v>
      </c>
      <c r="E269" s="2492"/>
      <c r="F269" s="2492"/>
      <c r="G269" s="2492" t="s">
        <v>99</v>
      </c>
      <c r="H269" s="2492"/>
      <c r="I269" s="2492"/>
      <c r="J269" s="2492" t="s">
        <v>100</v>
      </c>
      <c r="K269" s="2492"/>
      <c r="L269" s="2492"/>
      <c r="M269" s="2666" t="s">
        <v>126</v>
      </c>
      <c r="N269" s="2666"/>
      <c r="O269" s="2666"/>
      <c r="P269" s="2524"/>
      <c r="Q269" s="2524"/>
      <c r="R269" s="2524"/>
    </row>
    <row r="270" spans="1:428" s="420" customFormat="1" ht="18.75" customHeight="1" x14ac:dyDescent="0.25">
      <c r="A270" s="2469"/>
      <c r="B270" s="2469"/>
      <c r="C270" s="2469"/>
      <c r="D270" s="304" t="s">
        <v>187</v>
      </c>
      <c r="E270" s="304" t="s">
        <v>203</v>
      </c>
      <c r="F270" s="304" t="s">
        <v>204</v>
      </c>
      <c r="G270" s="304" t="s">
        <v>187</v>
      </c>
      <c r="H270" s="304" t="s">
        <v>203</v>
      </c>
      <c r="I270" s="304" t="s">
        <v>204</v>
      </c>
      <c r="J270" s="304" t="s">
        <v>187</v>
      </c>
      <c r="K270" s="304" t="s">
        <v>203</v>
      </c>
      <c r="L270" s="304" t="s">
        <v>204</v>
      </c>
      <c r="M270" s="304" t="s">
        <v>187</v>
      </c>
      <c r="N270" s="304" t="s">
        <v>203</v>
      </c>
      <c r="O270" s="304" t="s">
        <v>204</v>
      </c>
      <c r="P270" s="2524"/>
      <c r="Q270" s="2524"/>
      <c r="R270" s="2524"/>
    </row>
    <row r="271" spans="1:428" s="420" customFormat="1" ht="25.5" customHeight="1" thickBot="1" x14ac:dyDescent="0.3">
      <c r="A271" s="2470"/>
      <c r="B271" s="2470"/>
      <c r="C271" s="2470"/>
      <c r="D271" s="424" t="s">
        <v>188</v>
      </c>
      <c r="E271" s="424" t="s">
        <v>189</v>
      </c>
      <c r="F271" s="424" t="s">
        <v>190</v>
      </c>
      <c r="G271" s="424" t="s">
        <v>188</v>
      </c>
      <c r="H271" s="424" t="s">
        <v>189</v>
      </c>
      <c r="I271" s="424" t="s">
        <v>190</v>
      </c>
      <c r="J271" s="424" t="s">
        <v>188</v>
      </c>
      <c r="K271" s="424" t="s">
        <v>189</v>
      </c>
      <c r="L271" s="424" t="s">
        <v>190</v>
      </c>
      <c r="M271" s="424" t="s">
        <v>188</v>
      </c>
      <c r="N271" s="424" t="s">
        <v>189</v>
      </c>
      <c r="O271" s="424" t="s">
        <v>190</v>
      </c>
      <c r="P271" s="2525"/>
      <c r="Q271" s="2525"/>
      <c r="R271" s="2525"/>
    </row>
    <row r="272" spans="1:428" ht="20.25" customHeight="1" x14ac:dyDescent="0.25">
      <c r="A272" s="2493" t="s">
        <v>616</v>
      </c>
      <c r="B272" s="2620" t="s">
        <v>65</v>
      </c>
      <c r="C272" s="699" t="s">
        <v>891</v>
      </c>
      <c r="D272" s="1569">
        <v>0</v>
      </c>
      <c r="E272" s="1569">
        <v>0</v>
      </c>
      <c r="F272" s="1569">
        <v>0</v>
      </c>
      <c r="G272" s="1569">
        <v>0</v>
      </c>
      <c r="H272" s="1569">
        <v>5</v>
      </c>
      <c r="I272" s="1569">
        <v>5</v>
      </c>
      <c r="J272" s="1569">
        <v>0</v>
      </c>
      <c r="K272" s="1569">
        <v>0</v>
      </c>
      <c r="L272" s="1569">
        <v>0</v>
      </c>
      <c r="M272" s="1657">
        <f>SUM(D272,G272,J272)</f>
        <v>0</v>
      </c>
      <c r="N272" s="1657">
        <f t="shared" ref="N272:O273" si="134">SUM(E272,H272,K272)</f>
        <v>5</v>
      </c>
      <c r="O272" s="1657">
        <f t="shared" si="134"/>
        <v>5</v>
      </c>
      <c r="P272" s="1540" t="s">
        <v>892</v>
      </c>
      <c r="Q272" s="2629" t="s">
        <v>146</v>
      </c>
      <c r="R272" s="2497" t="s">
        <v>1116</v>
      </c>
      <c r="S272" s="422"/>
      <c r="T272" s="422"/>
      <c r="U272" s="422"/>
      <c r="AG272" s="422"/>
      <c r="AH272" s="422"/>
      <c r="AI272" s="422"/>
      <c r="AJ272" s="422"/>
      <c r="AK272" s="422"/>
      <c r="AL272" s="422"/>
      <c r="AM272" s="422"/>
      <c r="AN272" s="422"/>
      <c r="AO272" s="422"/>
      <c r="AP272" s="422"/>
      <c r="AQ272" s="422"/>
      <c r="AR272" s="422"/>
      <c r="AS272" s="422"/>
      <c r="AT272" s="422"/>
      <c r="AU272" s="422"/>
      <c r="AV272" s="422"/>
      <c r="AW272" s="422"/>
      <c r="AX272" s="422"/>
      <c r="AY272" s="422"/>
      <c r="AZ272" s="422"/>
      <c r="BA272" s="422"/>
      <c r="BB272" s="422"/>
      <c r="BC272" s="422"/>
      <c r="BD272" s="422"/>
      <c r="BE272" s="422"/>
      <c r="BF272" s="422"/>
      <c r="BG272" s="422"/>
      <c r="BH272" s="422"/>
      <c r="BI272" s="422"/>
      <c r="BJ272" s="422"/>
      <c r="BK272" s="422"/>
      <c r="BL272" s="422"/>
      <c r="BM272" s="422"/>
      <c r="BN272" s="422"/>
      <c r="BO272" s="422"/>
      <c r="BP272" s="422"/>
      <c r="BQ272" s="422"/>
      <c r="BR272" s="422"/>
      <c r="BS272" s="422"/>
      <c r="BT272" s="422"/>
      <c r="BU272" s="422"/>
      <c r="BV272" s="422"/>
      <c r="BW272" s="422"/>
      <c r="BX272" s="422"/>
      <c r="BY272" s="422"/>
      <c r="BZ272" s="422"/>
      <c r="CA272" s="422"/>
      <c r="CB272" s="422"/>
      <c r="CC272" s="422"/>
      <c r="CD272" s="422"/>
      <c r="CE272" s="422"/>
      <c r="CF272" s="422"/>
      <c r="CG272" s="422"/>
      <c r="CH272" s="422"/>
      <c r="CI272" s="422"/>
      <c r="CJ272" s="422"/>
      <c r="CK272" s="422"/>
      <c r="CL272" s="422"/>
      <c r="CM272" s="422"/>
      <c r="CN272" s="422"/>
      <c r="CO272" s="422"/>
      <c r="CP272" s="422"/>
      <c r="CQ272" s="422"/>
      <c r="CR272" s="422"/>
      <c r="CS272" s="422"/>
      <c r="CT272" s="422"/>
      <c r="CU272" s="422"/>
      <c r="CV272" s="422"/>
      <c r="CW272" s="422"/>
      <c r="CX272" s="422"/>
      <c r="CY272" s="422"/>
      <c r="CZ272" s="422"/>
      <c r="DA272" s="422"/>
      <c r="DB272" s="422"/>
      <c r="DC272" s="422"/>
      <c r="DD272" s="422"/>
      <c r="DE272" s="422"/>
      <c r="DF272" s="422"/>
      <c r="DG272" s="422"/>
      <c r="DH272" s="422"/>
      <c r="DI272" s="422"/>
      <c r="DJ272" s="422"/>
      <c r="DK272" s="422"/>
      <c r="DL272" s="422"/>
      <c r="DM272" s="422"/>
      <c r="DN272" s="422"/>
      <c r="DO272" s="422"/>
      <c r="DP272" s="422"/>
      <c r="DQ272" s="422"/>
      <c r="DR272" s="422"/>
      <c r="DS272" s="422"/>
      <c r="DT272" s="422"/>
      <c r="DU272" s="422"/>
      <c r="DV272" s="422"/>
      <c r="DW272" s="422"/>
      <c r="DX272" s="422"/>
      <c r="DY272" s="422"/>
      <c r="DZ272" s="422"/>
      <c r="EA272" s="422"/>
      <c r="EB272" s="422"/>
      <c r="EC272" s="422"/>
      <c r="ED272" s="422"/>
      <c r="EE272" s="422"/>
      <c r="EF272" s="422"/>
      <c r="EG272" s="422"/>
      <c r="EH272" s="422"/>
      <c r="EI272" s="422"/>
      <c r="EJ272" s="422"/>
      <c r="EK272" s="422"/>
      <c r="EL272" s="422"/>
      <c r="EM272" s="422"/>
      <c r="EN272" s="422"/>
      <c r="EO272" s="422"/>
      <c r="EP272" s="422"/>
      <c r="EQ272" s="422"/>
      <c r="ER272" s="422"/>
      <c r="ES272" s="422"/>
      <c r="ET272" s="422"/>
      <c r="EU272" s="422"/>
      <c r="EV272" s="422"/>
      <c r="EW272" s="422"/>
      <c r="EX272" s="422"/>
      <c r="EY272" s="422"/>
      <c r="EZ272" s="422"/>
      <c r="FA272" s="422"/>
      <c r="FB272" s="422"/>
      <c r="FC272" s="422"/>
      <c r="FD272" s="422"/>
      <c r="FE272" s="422"/>
      <c r="FF272" s="422"/>
      <c r="FG272" s="422"/>
      <c r="FH272" s="422"/>
      <c r="FI272" s="422"/>
      <c r="FJ272" s="422"/>
      <c r="FK272" s="422"/>
      <c r="FL272" s="422"/>
      <c r="FM272" s="422"/>
      <c r="FN272" s="422"/>
      <c r="FO272" s="422"/>
      <c r="FP272" s="422"/>
      <c r="FQ272" s="422"/>
      <c r="FR272" s="422"/>
      <c r="FS272" s="422"/>
      <c r="FT272" s="422"/>
      <c r="FU272" s="422"/>
      <c r="FV272" s="422"/>
      <c r="FW272" s="422"/>
      <c r="FX272" s="422"/>
      <c r="FY272" s="422"/>
      <c r="FZ272" s="422"/>
      <c r="GA272" s="422"/>
      <c r="GB272" s="422"/>
      <c r="GC272" s="422"/>
      <c r="GD272" s="422"/>
      <c r="GE272" s="422"/>
      <c r="GF272" s="422"/>
      <c r="GG272" s="422"/>
      <c r="GH272" s="422"/>
      <c r="GI272" s="422"/>
      <c r="GJ272" s="422"/>
      <c r="GK272" s="422"/>
      <c r="GL272" s="422"/>
      <c r="GM272" s="422"/>
      <c r="GN272" s="422"/>
      <c r="GO272" s="422"/>
      <c r="GP272" s="422"/>
      <c r="GQ272" s="422"/>
      <c r="GR272" s="422"/>
      <c r="GS272" s="422"/>
      <c r="GT272" s="422"/>
      <c r="GU272" s="422"/>
      <c r="GV272" s="422"/>
      <c r="GW272" s="422"/>
      <c r="GX272" s="422"/>
      <c r="GY272" s="422"/>
      <c r="GZ272" s="422"/>
      <c r="HA272" s="422"/>
      <c r="HB272" s="422"/>
      <c r="HC272" s="422"/>
      <c r="HD272" s="422"/>
      <c r="HE272" s="422"/>
      <c r="HF272" s="422"/>
      <c r="HG272" s="422"/>
      <c r="HH272" s="422"/>
      <c r="HI272" s="422"/>
      <c r="HJ272" s="422"/>
      <c r="HK272" s="422"/>
      <c r="HL272" s="422"/>
      <c r="HM272" s="422"/>
      <c r="HN272" s="422"/>
      <c r="HO272" s="422"/>
      <c r="HP272" s="422"/>
      <c r="HQ272" s="422"/>
      <c r="HR272" s="422"/>
      <c r="HS272" s="422"/>
      <c r="HT272" s="422"/>
      <c r="HU272" s="422"/>
      <c r="HV272" s="422"/>
      <c r="HW272" s="422"/>
      <c r="HX272" s="422"/>
      <c r="HY272" s="422"/>
      <c r="HZ272" s="422"/>
      <c r="IA272" s="422"/>
      <c r="IB272" s="422"/>
      <c r="IC272" s="422"/>
      <c r="ID272" s="422"/>
      <c r="IE272" s="422"/>
      <c r="IF272" s="422"/>
      <c r="IG272" s="422"/>
      <c r="IH272" s="422"/>
      <c r="II272" s="422"/>
      <c r="IJ272" s="422"/>
      <c r="IK272" s="422"/>
      <c r="IL272" s="422"/>
      <c r="IM272" s="422"/>
      <c r="IN272" s="422"/>
      <c r="IO272" s="422"/>
      <c r="IP272" s="422"/>
      <c r="IQ272" s="422"/>
      <c r="IR272" s="422"/>
      <c r="IS272" s="422"/>
      <c r="IT272" s="422"/>
      <c r="IU272" s="422"/>
      <c r="IV272" s="422"/>
      <c r="IW272" s="422"/>
      <c r="IX272" s="422"/>
      <c r="IY272" s="422"/>
      <c r="IZ272" s="422"/>
      <c r="JA272" s="422"/>
      <c r="JB272" s="422"/>
      <c r="JC272" s="422"/>
      <c r="JD272" s="422"/>
      <c r="JE272" s="422"/>
      <c r="JF272" s="422"/>
      <c r="JG272" s="422"/>
      <c r="JH272" s="422"/>
      <c r="JI272" s="422"/>
      <c r="JJ272" s="422"/>
      <c r="JK272" s="422"/>
      <c r="JL272" s="422"/>
      <c r="JM272" s="422"/>
      <c r="JN272" s="422"/>
      <c r="JO272" s="422"/>
      <c r="JP272" s="422"/>
      <c r="JQ272" s="422"/>
      <c r="JR272" s="422"/>
      <c r="JS272" s="422"/>
      <c r="JT272" s="422"/>
      <c r="JU272" s="422"/>
      <c r="JV272" s="422"/>
      <c r="JW272" s="422"/>
      <c r="JX272" s="422"/>
      <c r="JY272" s="422"/>
      <c r="JZ272" s="422"/>
      <c r="KA272" s="422"/>
      <c r="KB272" s="422"/>
      <c r="KC272" s="422"/>
      <c r="KD272" s="422"/>
      <c r="KE272" s="422"/>
      <c r="KF272" s="422"/>
      <c r="KG272" s="422"/>
      <c r="KH272" s="422"/>
      <c r="KI272" s="422"/>
      <c r="KJ272" s="422"/>
      <c r="KK272" s="422"/>
      <c r="KL272" s="422"/>
      <c r="KM272" s="422"/>
      <c r="KN272" s="422"/>
      <c r="KO272" s="422"/>
      <c r="KP272" s="422"/>
      <c r="KQ272" s="422"/>
      <c r="KR272" s="422"/>
      <c r="KS272" s="422"/>
      <c r="KT272" s="422"/>
      <c r="KU272" s="422"/>
      <c r="KV272" s="422"/>
      <c r="KW272" s="422"/>
      <c r="KX272" s="422"/>
      <c r="KY272" s="422"/>
      <c r="KZ272" s="422"/>
      <c r="LA272" s="422"/>
      <c r="LB272" s="422"/>
      <c r="LC272" s="422"/>
      <c r="LD272" s="422"/>
      <c r="LE272" s="422"/>
      <c r="LF272" s="422"/>
      <c r="LG272" s="422"/>
      <c r="LH272" s="422"/>
      <c r="LI272" s="422"/>
      <c r="LJ272" s="422"/>
      <c r="LK272" s="422"/>
      <c r="LL272" s="422"/>
      <c r="LM272" s="422"/>
      <c r="LN272" s="422"/>
      <c r="LO272" s="422"/>
      <c r="LP272" s="422"/>
      <c r="LQ272" s="422"/>
      <c r="LR272" s="422"/>
      <c r="LS272" s="422"/>
      <c r="LT272" s="422"/>
      <c r="LU272" s="422"/>
      <c r="LV272" s="422"/>
      <c r="LW272" s="422"/>
      <c r="LX272" s="422"/>
      <c r="LY272" s="422"/>
      <c r="LZ272" s="422"/>
      <c r="MA272" s="422"/>
      <c r="MB272" s="422"/>
      <c r="MC272" s="422"/>
      <c r="MD272" s="422"/>
      <c r="ME272" s="422"/>
      <c r="MF272" s="422"/>
      <c r="MG272" s="422"/>
      <c r="MH272" s="422"/>
      <c r="MI272" s="422"/>
      <c r="MJ272" s="422"/>
      <c r="MK272" s="422"/>
      <c r="ML272" s="422"/>
      <c r="MM272" s="422"/>
      <c r="MN272" s="422"/>
      <c r="MO272" s="422"/>
      <c r="MP272" s="422"/>
      <c r="MQ272" s="422"/>
      <c r="MR272" s="422"/>
      <c r="MS272" s="422"/>
      <c r="MT272" s="422"/>
      <c r="MU272" s="422"/>
      <c r="MV272" s="422"/>
      <c r="MW272" s="422"/>
      <c r="MX272" s="422"/>
      <c r="MY272" s="422"/>
      <c r="MZ272" s="422"/>
      <c r="NA272" s="422"/>
      <c r="NB272" s="422"/>
      <c r="NC272" s="422"/>
      <c r="ND272" s="422"/>
      <c r="NE272" s="422"/>
      <c r="NF272" s="422"/>
      <c r="NG272" s="422"/>
      <c r="NH272" s="422"/>
      <c r="NI272" s="422"/>
      <c r="NJ272" s="422"/>
      <c r="NK272" s="422"/>
      <c r="NL272" s="422"/>
      <c r="NM272" s="422"/>
      <c r="NN272" s="422"/>
      <c r="NO272" s="422"/>
      <c r="NP272" s="422"/>
      <c r="NQ272" s="422"/>
      <c r="NR272" s="422"/>
      <c r="NS272" s="422"/>
      <c r="NT272" s="422"/>
      <c r="NU272" s="422"/>
      <c r="NV272" s="422"/>
      <c r="NW272" s="422"/>
      <c r="NX272" s="422"/>
      <c r="NY272" s="422"/>
      <c r="NZ272" s="422"/>
      <c r="OA272" s="422"/>
      <c r="OB272" s="422"/>
      <c r="OC272" s="422"/>
      <c r="OD272" s="422"/>
      <c r="OE272" s="422"/>
      <c r="OF272" s="422"/>
      <c r="OG272" s="422"/>
      <c r="OH272" s="422"/>
      <c r="OI272" s="422"/>
      <c r="OJ272" s="422"/>
      <c r="OK272" s="422"/>
      <c r="OL272" s="422"/>
      <c r="OM272" s="422"/>
      <c r="ON272" s="422"/>
      <c r="OO272" s="422"/>
      <c r="OP272" s="422"/>
      <c r="OQ272" s="422"/>
      <c r="OR272" s="422"/>
      <c r="OS272" s="422"/>
      <c r="OT272" s="422"/>
      <c r="OU272" s="422"/>
      <c r="OV272" s="422"/>
      <c r="OW272" s="422"/>
      <c r="OX272" s="422"/>
      <c r="OY272" s="422"/>
      <c r="OZ272" s="422"/>
      <c r="PA272" s="422"/>
      <c r="PB272" s="422"/>
      <c r="PC272" s="422"/>
      <c r="PD272" s="422"/>
      <c r="PE272" s="422"/>
      <c r="PF272" s="422"/>
      <c r="PG272" s="422"/>
      <c r="PH272" s="422"/>
      <c r="PI272" s="422"/>
      <c r="PJ272" s="422"/>
      <c r="PK272" s="422"/>
      <c r="PL272" s="422"/>
    </row>
    <row r="273" spans="1:428" ht="20.25" customHeight="1" x14ac:dyDescent="0.25">
      <c r="A273" s="2492"/>
      <c r="B273" s="2621" t="s">
        <v>65</v>
      </c>
      <c r="C273" s="1510" t="s">
        <v>894</v>
      </c>
      <c r="D273" s="1512">
        <v>0</v>
      </c>
      <c r="E273" s="1512">
        <v>0</v>
      </c>
      <c r="F273" s="1512">
        <v>0</v>
      </c>
      <c r="G273" s="1512">
        <v>0</v>
      </c>
      <c r="H273" s="1512">
        <v>3</v>
      </c>
      <c r="I273" s="1512">
        <v>3</v>
      </c>
      <c r="J273" s="1512">
        <v>0</v>
      </c>
      <c r="K273" s="1512">
        <v>0</v>
      </c>
      <c r="L273" s="1512">
        <v>0</v>
      </c>
      <c r="M273" s="1627">
        <f>SUM(D273,G273,J273)</f>
        <v>0</v>
      </c>
      <c r="N273" s="1627">
        <f t="shared" si="134"/>
        <v>3</v>
      </c>
      <c r="O273" s="1627">
        <f t="shared" si="134"/>
        <v>3</v>
      </c>
      <c r="P273" s="389" t="s">
        <v>1123</v>
      </c>
      <c r="Q273" s="2613"/>
      <c r="R273" s="2579"/>
      <c r="S273" s="422"/>
      <c r="T273" s="422"/>
      <c r="U273" s="422"/>
      <c r="AG273" s="422"/>
      <c r="AH273" s="422"/>
      <c r="AI273" s="422"/>
      <c r="AJ273" s="422"/>
      <c r="AK273" s="422"/>
      <c r="AL273" s="422"/>
      <c r="AM273" s="422"/>
      <c r="AN273" s="422"/>
      <c r="AO273" s="422"/>
      <c r="AP273" s="422"/>
      <c r="AQ273" s="422"/>
      <c r="AR273" s="422"/>
      <c r="AS273" s="422"/>
      <c r="AT273" s="422"/>
      <c r="AU273" s="422"/>
      <c r="AV273" s="422"/>
      <c r="AW273" s="422"/>
      <c r="AX273" s="422"/>
      <c r="AY273" s="422"/>
      <c r="AZ273" s="422"/>
      <c r="BA273" s="422"/>
      <c r="BB273" s="422"/>
      <c r="BC273" s="422"/>
      <c r="BD273" s="422"/>
      <c r="BE273" s="422"/>
      <c r="BF273" s="422"/>
      <c r="BG273" s="422"/>
      <c r="BH273" s="422"/>
      <c r="BI273" s="422"/>
      <c r="BJ273" s="422"/>
      <c r="BK273" s="422"/>
      <c r="BL273" s="422"/>
      <c r="BM273" s="422"/>
      <c r="BN273" s="422"/>
      <c r="BO273" s="422"/>
      <c r="BP273" s="422"/>
      <c r="BQ273" s="422"/>
      <c r="BR273" s="422"/>
      <c r="BS273" s="422"/>
      <c r="BT273" s="422"/>
      <c r="BU273" s="422"/>
      <c r="BV273" s="422"/>
      <c r="BW273" s="422"/>
      <c r="BX273" s="422"/>
      <c r="BY273" s="422"/>
      <c r="BZ273" s="422"/>
      <c r="CA273" s="422"/>
      <c r="CB273" s="422"/>
      <c r="CC273" s="422"/>
      <c r="CD273" s="422"/>
      <c r="CE273" s="422"/>
      <c r="CF273" s="422"/>
      <c r="CG273" s="422"/>
      <c r="CH273" s="422"/>
      <c r="CI273" s="422"/>
      <c r="CJ273" s="422"/>
      <c r="CK273" s="422"/>
      <c r="CL273" s="422"/>
      <c r="CM273" s="422"/>
      <c r="CN273" s="422"/>
      <c r="CO273" s="422"/>
      <c r="CP273" s="422"/>
      <c r="CQ273" s="422"/>
      <c r="CR273" s="422"/>
      <c r="CS273" s="422"/>
      <c r="CT273" s="422"/>
      <c r="CU273" s="422"/>
      <c r="CV273" s="422"/>
      <c r="CW273" s="422"/>
      <c r="CX273" s="422"/>
      <c r="CY273" s="422"/>
      <c r="CZ273" s="422"/>
      <c r="DA273" s="422"/>
      <c r="DB273" s="422"/>
      <c r="DC273" s="422"/>
      <c r="DD273" s="422"/>
      <c r="DE273" s="422"/>
      <c r="DF273" s="422"/>
      <c r="DG273" s="422"/>
      <c r="DH273" s="422"/>
      <c r="DI273" s="422"/>
      <c r="DJ273" s="422"/>
      <c r="DK273" s="422"/>
      <c r="DL273" s="422"/>
      <c r="DM273" s="422"/>
      <c r="DN273" s="422"/>
      <c r="DO273" s="422"/>
      <c r="DP273" s="422"/>
      <c r="DQ273" s="422"/>
      <c r="DR273" s="422"/>
      <c r="DS273" s="422"/>
      <c r="DT273" s="422"/>
      <c r="DU273" s="422"/>
      <c r="DV273" s="422"/>
      <c r="DW273" s="422"/>
      <c r="DX273" s="422"/>
      <c r="DY273" s="422"/>
      <c r="DZ273" s="422"/>
      <c r="EA273" s="422"/>
      <c r="EB273" s="422"/>
      <c r="EC273" s="422"/>
      <c r="ED273" s="422"/>
      <c r="EE273" s="422"/>
      <c r="EF273" s="422"/>
      <c r="EG273" s="422"/>
      <c r="EH273" s="422"/>
      <c r="EI273" s="422"/>
      <c r="EJ273" s="422"/>
      <c r="EK273" s="422"/>
      <c r="EL273" s="422"/>
      <c r="EM273" s="422"/>
      <c r="EN273" s="422"/>
      <c r="EO273" s="422"/>
      <c r="EP273" s="422"/>
      <c r="EQ273" s="422"/>
      <c r="ER273" s="422"/>
      <c r="ES273" s="422"/>
      <c r="ET273" s="422"/>
      <c r="EU273" s="422"/>
      <c r="EV273" s="422"/>
      <c r="EW273" s="422"/>
      <c r="EX273" s="422"/>
      <c r="EY273" s="422"/>
      <c r="EZ273" s="422"/>
      <c r="FA273" s="422"/>
      <c r="FB273" s="422"/>
      <c r="FC273" s="422"/>
      <c r="FD273" s="422"/>
      <c r="FE273" s="422"/>
      <c r="FF273" s="422"/>
      <c r="FG273" s="422"/>
      <c r="FH273" s="422"/>
      <c r="FI273" s="422"/>
      <c r="FJ273" s="422"/>
      <c r="FK273" s="422"/>
      <c r="FL273" s="422"/>
      <c r="FM273" s="422"/>
      <c r="FN273" s="422"/>
      <c r="FO273" s="422"/>
      <c r="FP273" s="422"/>
      <c r="FQ273" s="422"/>
      <c r="FR273" s="422"/>
      <c r="FS273" s="422"/>
      <c r="FT273" s="422"/>
      <c r="FU273" s="422"/>
      <c r="FV273" s="422"/>
      <c r="FW273" s="422"/>
      <c r="FX273" s="422"/>
      <c r="FY273" s="422"/>
      <c r="FZ273" s="422"/>
      <c r="GA273" s="422"/>
      <c r="GB273" s="422"/>
      <c r="GC273" s="422"/>
      <c r="GD273" s="422"/>
      <c r="GE273" s="422"/>
      <c r="GF273" s="422"/>
      <c r="GG273" s="422"/>
      <c r="GH273" s="422"/>
      <c r="GI273" s="422"/>
      <c r="GJ273" s="422"/>
      <c r="GK273" s="422"/>
      <c r="GL273" s="422"/>
      <c r="GM273" s="422"/>
      <c r="GN273" s="422"/>
      <c r="GO273" s="422"/>
      <c r="GP273" s="422"/>
      <c r="GQ273" s="422"/>
      <c r="GR273" s="422"/>
      <c r="GS273" s="422"/>
      <c r="GT273" s="422"/>
      <c r="GU273" s="422"/>
      <c r="GV273" s="422"/>
      <c r="GW273" s="422"/>
      <c r="GX273" s="422"/>
      <c r="GY273" s="422"/>
      <c r="GZ273" s="422"/>
      <c r="HA273" s="422"/>
      <c r="HB273" s="422"/>
      <c r="HC273" s="422"/>
      <c r="HD273" s="422"/>
      <c r="HE273" s="422"/>
      <c r="HF273" s="422"/>
      <c r="HG273" s="422"/>
      <c r="HH273" s="422"/>
      <c r="HI273" s="422"/>
      <c r="HJ273" s="422"/>
      <c r="HK273" s="422"/>
      <c r="HL273" s="422"/>
      <c r="HM273" s="422"/>
      <c r="HN273" s="422"/>
      <c r="HO273" s="422"/>
      <c r="HP273" s="422"/>
      <c r="HQ273" s="422"/>
      <c r="HR273" s="422"/>
      <c r="HS273" s="422"/>
      <c r="HT273" s="422"/>
      <c r="HU273" s="422"/>
      <c r="HV273" s="422"/>
      <c r="HW273" s="422"/>
      <c r="HX273" s="422"/>
      <c r="HY273" s="422"/>
      <c r="HZ273" s="422"/>
      <c r="IA273" s="422"/>
      <c r="IB273" s="422"/>
      <c r="IC273" s="422"/>
      <c r="ID273" s="422"/>
      <c r="IE273" s="422"/>
      <c r="IF273" s="422"/>
      <c r="IG273" s="422"/>
      <c r="IH273" s="422"/>
      <c r="II273" s="422"/>
      <c r="IJ273" s="422"/>
      <c r="IK273" s="422"/>
      <c r="IL273" s="422"/>
      <c r="IM273" s="422"/>
      <c r="IN273" s="422"/>
      <c r="IO273" s="422"/>
      <c r="IP273" s="422"/>
      <c r="IQ273" s="422"/>
      <c r="IR273" s="422"/>
      <c r="IS273" s="422"/>
      <c r="IT273" s="422"/>
      <c r="IU273" s="422"/>
      <c r="IV273" s="422"/>
      <c r="IW273" s="422"/>
      <c r="IX273" s="422"/>
      <c r="IY273" s="422"/>
      <c r="IZ273" s="422"/>
      <c r="JA273" s="422"/>
      <c r="JB273" s="422"/>
      <c r="JC273" s="422"/>
      <c r="JD273" s="422"/>
      <c r="JE273" s="422"/>
      <c r="JF273" s="422"/>
      <c r="JG273" s="422"/>
      <c r="JH273" s="422"/>
      <c r="JI273" s="422"/>
      <c r="JJ273" s="422"/>
      <c r="JK273" s="422"/>
      <c r="JL273" s="422"/>
      <c r="JM273" s="422"/>
      <c r="JN273" s="422"/>
      <c r="JO273" s="422"/>
      <c r="JP273" s="422"/>
      <c r="JQ273" s="422"/>
      <c r="JR273" s="422"/>
      <c r="JS273" s="422"/>
      <c r="JT273" s="422"/>
      <c r="JU273" s="422"/>
      <c r="JV273" s="422"/>
      <c r="JW273" s="422"/>
      <c r="JX273" s="422"/>
      <c r="JY273" s="422"/>
      <c r="JZ273" s="422"/>
      <c r="KA273" s="422"/>
      <c r="KB273" s="422"/>
      <c r="KC273" s="422"/>
      <c r="KD273" s="422"/>
      <c r="KE273" s="422"/>
      <c r="KF273" s="422"/>
      <c r="KG273" s="422"/>
      <c r="KH273" s="422"/>
      <c r="KI273" s="422"/>
      <c r="KJ273" s="422"/>
      <c r="KK273" s="422"/>
      <c r="KL273" s="422"/>
      <c r="KM273" s="422"/>
      <c r="KN273" s="422"/>
      <c r="KO273" s="422"/>
      <c r="KP273" s="422"/>
      <c r="KQ273" s="422"/>
      <c r="KR273" s="422"/>
      <c r="KS273" s="422"/>
      <c r="KT273" s="422"/>
      <c r="KU273" s="422"/>
      <c r="KV273" s="422"/>
      <c r="KW273" s="422"/>
      <c r="KX273" s="422"/>
      <c r="KY273" s="422"/>
      <c r="KZ273" s="422"/>
      <c r="LA273" s="422"/>
      <c r="LB273" s="422"/>
      <c r="LC273" s="422"/>
      <c r="LD273" s="422"/>
      <c r="LE273" s="422"/>
      <c r="LF273" s="422"/>
      <c r="LG273" s="422"/>
      <c r="LH273" s="422"/>
      <c r="LI273" s="422"/>
      <c r="LJ273" s="422"/>
      <c r="LK273" s="422"/>
      <c r="LL273" s="422"/>
      <c r="LM273" s="422"/>
      <c r="LN273" s="422"/>
      <c r="LO273" s="422"/>
      <c r="LP273" s="422"/>
      <c r="LQ273" s="422"/>
      <c r="LR273" s="422"/>
      <c r="LS273" s="422"/>
      <c r="LT273" s="422"/>
      <c r="LU273" s="422"/>
      <c r="LV273" s="422"/>
      <c r="LW273" s="422"/>
      <c r="LX273" s="422"/>
      <c r="LY273" s="422"/>
      <c r="LZ273" s="422"/>
      <c r="MA273" s="422"/>
      <c r="MB273" s="422"/>
      <c r="MC273" s="422"/>
      <c r="MD273" s="422"/>
      <c r="ME273" s="422"/>
      <c r="MF273" s="422"/>
      <c r="MG273" s="422"/>
      <c r="MH273" s="422"/>
      <c r="MI273" s="422"/>
      <c r="MJ273" s="422"/>
      <c r="MK273" s="422"/>
      <c r="ML273" s="422"/>
      <c r="MM273" s="422"/>
      <c r="MN273" s="422"/>
      <c r="MO273" s="422"/>
      <c r="MP273" s="422"/>
      <c r="MQ273" s="422"/>
      <c r="MR273" s="422"/>
      <c r="MS273" s="422"/>
      <c r="MT273" s="422"/>
      <c r="MU273" s="422"/>
      <c r="MV273" s="422"/>
      <c r="MW273" s="422"/>
      <c r="MX273" s="422"/>
      <c r="MY273" s="422"/>
      <c r="MZ273" s="422"/>
      <c r="NA273" s="422"/>
      <c r="NB273" s="422"/>
      <c r="NC273" s="422"/>
      <c r="ND273" s="422"/>
      <c r="NE273" s="422"/>
      <c r="NF273" s="422"/>
      <c r="NG273" s="422"/>
      <c r="NH273" s="422"/>
      <c r="NI273" s="422"/>
      <c r="NJ273" s="422"/>
      <c r="NK273" s="422"/>
      <c r="NL273" s="422"/>
      <c r="NM273" s="422"/>
      <c r="NN273" s="422"/>
      <c r="NO273" s="422"/>
      <c r="NP273" s="422"/>
      <c r="NQ273" s="422"/>
      <c r="NR273" s="422"/>
      <c r="NS273" s="422"/>
      <c r="NT273" s="422"/>
      <c r="NU273" s="422"/>
      <c r="NV273" s="422"/>
      <c r="NW273" s="422"/>
      <c r="NX273" s="422"/>
      <c r="NY273" s="422"/>
      <c r="NZ273" s="422"/>
      <c r="OA273" s="422"/>
      <c r="OB273" s="422"/>
      <c r="OC273" s="422"/>
      <c r="OD273" s="422"/>
      <c r="OE273" s="422"/>
      <c r="OF273" s="422"/>
      <c r="OG273" s="422"/>
      <c r="OH273" s="422"/>
      <c r="OI273" s="422"/>
      <c r="OJ273" s="422"/>
      <c r="OK273" s="422"/>
      <c r="OL273" s="422"/>
      <c r="OM273" s="422"/>
      <c r="ON273" s="422"/>
      <c r="OO273" s="422"/>
      <c r="OP273" s="422"/>
      <c r="OQ273" s="422"/>
      <c r="OR273" s="422"/>
      <c r="OS273" s="422"/>
      <c r="OT273" s="422"/>
      <c r="OU273" s="422"/>
      <c r="OV273" s="422"/>
      <c r="OW273" s="422"/>
      <c r="OX273" s="422"/>
      <c r="OY273" s="422"/>
      <c r="OZ273" s="422"/>
      <c r="PA273" s="422"/>
      <c r="PB273" s="422"/>
      <c r="PC273" s="422"/>
      <c r="PD273" s="422"/>
      <c r="PE273" s="422"/>
      <c r="PF273" s="422"/>
      <c r="PG273" s="422"/>
      <c r="PH273" s="422"/>
      <c r="PI273" s="422"/>
      <c r="PJ273" s="422"/>
      <c r="PK273" s="422"/>
      <c r="PL273" s="422"/>
    </row>
    <row r="274" spans="1:428" ht="20.25" customHeight="1" x14ac:dyDescent="0.25">
      <c r="A274" s="2519"/>
      <c r="B274" s="2528" t="s">
        <v>49</v>
      </c>
      <c r="C274" s="2528"/>
      <c r="D274" s="1512">
        <f>SUM(D272:D273)</f>
        <v>0</v>
      </c>
      <c r="E274" s="1512">
        <f t="shared" ref="E274:O274" si="135">SUM(E272:E273)</f>
        <v>0</v>
      </c>
      <c r="F274" s="1512">
        <f t="shared" si="135"/>
        <v>0</v>
      </c>
      <c r="G274" s="1512">
        <f t="shared" si="135"/>
        <v>0</v>
      </c>
      <c r="H274" s="1512">
        <f t="shared" si="135"/>
        <v>8</v>
      </c>
      <c r="I274" s="1512">
        <f t="shared" si="135"/>
        <v>8</v>
      </c>
      <c r="J274" s="1512">
        <f t="shared" si="135"/>
        <v>0</v>
      </c>
      <c r="K274" s="1512">
        <f t="shared" si="135"/>
        <v>0</v>
      </c>
      <c r="L274" s="1512">
        <f t="shared" si="135"/>
        <v>0</v>
      </c>
      <c r="M274" s="1565">
        <f t="shared" si="135"/>
        <v>0</v>
      </c>
      <c r="N274" s="1565">
        <f t="shared" si="135"/>
        <v>8</v>
      </c>
      <c r="O274" s="1565">
        <f t="shared" si="135"/>
        <v>8</v>
      </c>
      <c r="P274" s="2507" t="s">
        <v>664</v>
      </c>
      <c r="Q274" s="2507"/>
      <c r="R274" s="2593"/>
      <c r="S274" s="422"/>
      <c r="T274" s="422"/>
      <c r="U274" s="422"/>
      <c r="AG274" s="422"/>
      <c r="AH274" s="422"/>
      <c r="AI274" s="422"/>
      <c r="AJ274" s="422"/>
      <c r="AK274" s="422"/>
      <c r="AL274" s="422"/>
      <c r="AM274" s="422"/>
      <c r="AN274" s="422"/>
      <c r="AO274" s="422"/>
      <c r="AP274" s="422"/>
      <c r="AQ274" s="422"/>
      <c r="AR274" s="422"/>
      <c r="AS274" s="422"/>
      <c r="AT274" s="422"/>
      <c r="AU274" s="422"/>
      <c r="AV274" s="422"/>
      <c r="AW274" s="422"/>
      <c r="AX274" s="422"/>
      <c r="AY274" s="422"/>
      <c r="AZ274" s="422"/>
      <c r="BA274" s="422"/>
      <c r="BB274" s="422"/>
      <c r="BC274" s="422"/>
      <c r="BD274" s="422"/>
      <c r="BE274" s="422"/>
      <c r="BF274" s="422"/>
      <c r="BG274" s="422"/>
      <c r="BH274" s="422"/>
      <c r="BI274" s="422"/>
      <c r="BJ274" s="422"/>
      <c r="BK274" s="422"/>
      <c r="BL274" s="422"/>
      <c r="BM274" s="422"/>
      <c r="BN274" s="422"/>
      <c r="BO274" s="422"/>
      <c r="BP274" s="422"/>
      <c r="BQ274" s="422"/>
      <c r="BR274" s="422"/>
      <c r="BS274" s="422"/>
      <c r="BT274" s="422"/>
      <c r="BU274" s="422"/>
      <c r="BV274" s="422"/>
      <c r="BW274" s="422"/>
      <c r="BX274" s="422"/>
      <c r="BY274" s="422"/>
      <c r="BZ274" s="422"/>
      <c r="CA274" s="422"/>
      <c r="CB274" s="422"/>
      <c r="CC274" s="422"/>
      <c r="CD274" s="422"/>
      <c r="CE274" s="422"/>
      <c r="CF274" s="422"/>
      <c r="CG274" s="422"/>
      <c r="CH274" s="422"/>
      <c r="CI274" s="422"/>
      <c r="CJ274" s="422"/>
      <c r="CK274" s="422"/>
      <c r="CL274" s="422"/>
      <c r="CM274" s="422"/>
      <c r="CN274" s="422"/>
      <c r="CO274" s="422"/>
      <c r="CP274" s="422"/>
      <c r="CQ274" s="422"/>
      <c r="CR274" s="422"/>
      <c r="CS274" s="422"/>
      <c r="CT274" s="422"/>
      <c r="CU274" s="422"/>
      <c r="CV274" s="422"/>
      <c r="CW274" s="422"/>
      <c r="CX274" s="422"/>
      <c r="CY274" s="422"/>
      <c r="CZ274" s="422"/>
      <c r="DA274" s="422"/>
      <c r="DB274" s="422"/>
      <c r="DC274" s="422"/>
      <c r="DD274" s="422"/>
      <c r="DE274" s="422"/>
      <c r="DF274" s="422"/>
      <c r="DG274" s="422"/>
      <c r="DH274" s="422"/>
      <c r="DI274" s="422"/>
      <c r="DJ274" s="422"/>
      <c r="DK274" s="422"/>
      <c r="DL274" s="422"/>
      <c r="DM274" s="422"/>
      <c r="DN274" s="422"/>
      <c r="DO274" s="422"/>
      <c r="DP274" s="422"/>
      <c r="DQ274" s="422"/>
      <c r="DR274" s="422"/>
      <c r="DS274" s="422"/>
      <c r="DT274" s="422"/>
      <c r="DU274" s="422"/>
      <c r="DV274" s="422"/>
      <c r="DW274" s="422"/>
      <c r="DX274" s="422"/>
      <c r="DY274" s="422"/>
      <c r="DZ274" s="422"/>
      <c r="EA274" s="422"/>
      <c r="EB274" s="422"/>
      <c r="EC274" s="422"/>
      <c r="ED274" s="422"/>
      <c r="EE274" s="422"/>
      <c r="EF274" s="422"/>
      <c r="EG274" s="422"/>
      <c r="EH274" s="422"/>
      <c r="EI274" s="422"/>
      <c r="EJ274" s="422"/>
      <c r="EK274" s="422"/>
      <c r="EL274" s="422"/>
      <c r="EM274" s="422"/>
      <c r="EN274" s="422"/>
      <c r="EO274" s="422"/>
      <c r="EP274" s="422"/>
      <c r="EQ274" s="422"/>
      <c r="ER274" s="422"/>
      <c r="ES274" s="422"/>
      <c r="ET274" s="422"/>
      <c r="EU274" s="422"/>
      <c r="EV274" s="422"/>
      <c r="EW274" s="422"/>
      <c r="EX274" s="422"/>
      <c r="EY274" s="422"/>
      <c r="EZ274" s="422"/>
      <c r="FA274" s="422"/>
      <c r="FB274" s="422"/>
      <c r="FC274" s="422"/>
      <c r="FD274" s="422"/>
      <c r="FE274" s="422"/>
      <c r="FF274" s="422"/>
      <c r="FG274" s="422"/>
      <c r="FH274" s="422"/>
      <c r="FI274" s="422"/>
      <c r="FJ274" s="422"/>
      <c r="FK274" s="422"/>
      <c r="FL274" s="422"/>
      <c r="FM274" s="422"/>
      <c r="FN274" s="422"/>
      <c r="FO274" s="422"/>
      <c r="FP274" s="422"/>
      <c r="FQ274" s="422"/>
      <c r="FR274" s="422"/>
      <c r="FS274" s="422"/>
      <c r="FT274" s="422"/>
      <c r="FU274" s="422"/>
      <c r="FV274" s="422"/>
      <c r="FW274" s="422"/>
      <c r="FX274" s="422"/>
      <c r="FY274" s="422"/>
      <c r="FZ274" s="422"/>
      <c r="GA274" s="422"/>
      <c r="GB274" s="422"/>
      <c r="GC274" s="422"/>
      <c r="GD274" s="422"/>
      <c r="GE274" s="422"/>
      <c r="GF274" s="422"/>
      <c r="GG274" s="422"/>
      <c r="GH274" s="422"/>
      <c r="GI274" s="422"/>
      <c r="GJ274" s="422"/>
      <c r="GK274" s="422"/>
      <c r="GL274" s="422"/>
      <c r="GM274" s="422"/>
      <c r="GN274" s="422"/>
      <c r="GO274" s="422"/>
      <c r="GP274" s="422"/>
      <c r="GQ274" s="422"/>
      <c r="GR274" s="422"/>
      <c r="GS274" s="422"/>
      <c r="GT274" s="422"/>
      <c r="GU274" s="422"/>
      <c r="GV274" s="422"/>
      <c r="GW274" s="422"/>
      <c r="GX274" s="422"/>
      <c r="GY274" s="422"/>
      <c r="GZ274" s="422"/>
      <c r="HA274" s="422"/>
      <c r="HB274" s="422"/>
      <c r="HC274" s="422"/>
      <c r="HD274" s="422"/>
      <c r="HE274" s="422"/>
      <c r="HF274" s="422"/>
      <c r="HG274" s="422"/>
      <c r="HH274" s="422"/>
      <c r="HI274" s="422"/>
      <c r="HJ274" s="422"/>
      <c r="HK274" s="422"/>
      <c r="HL274" s="422"/>
      <c r="HM274" s="422"/>
      <c r="HN274" s="422"/>
      <c r="HO274" s="422"/>
      <c r="HP274" s="422"/>
      <c r="HQ274" s="422"/>
      <c r="HR274" s="422"/>
      <c r="HS274" s="422"/>
      <c r="HT274" s="422"/>
      <c r="HU274" s="422"/>
      <c r="HV274" s="422"/>
      <c r="HW274" s="422"/>
      <c r="HX274" s="422"/>
      <c r="HY274" s="422"/>
      <c r="HZ274" s="422"/>
      <c r="IA274" s="422"/>
      <c r="IB274" s="422"/>
      <c r="IC274" s="422"/>
      <c r="ID274" s="422"/>
      <c r="IE274" s="422"/>
      <c r="IF274" s="422"/>
      <c r="IG274" s="422"/>
      <c r="IH274" s="422"/>
      <c r="II274" s="422"/>
      <c r="IJ274" s="422"/>
      <c r="IK274" s="422"/>
      <c r="IL274" s="422"/>
      <c r="IM274" s="422"/>
      <c r="IN274" s="422"/>
      <c r="IO274" s="422"/>
      <c r="IP274" s="422"/>
      <c r="IQ274" s="422"/>
      <c r="IR274" s="422"/>
      <c r="IS274" s="422"/>
      <c r="IT274" s="422"/>
      <c r="IU274" s="422"/>
      <c r="IV274" s="422"/>
      <c r="IW274" s="422"/>
      <c r="IX274" s="422"/>
      <c r="IY274" s="422"/>
      <c r="IZ274" s="422"/>
      <c r="JA274" s="422"/>
      <c r="JB274" s="422"/>
      <c r="JC274" s="422"/>
      <c r="JD274" s="422"/>
      <c r="JE274" s="422"/>
      <c r="JF274" s="422"/>
      <c r="JG274" s="422"/>
      <c r="JH274" s="422"/>
      <c r="JI274" s="422"/>
      <c r="JJ274" s="422"/>
      <c r="JK274" s="422"/>
      <c r="JL274" s="422"/>
      <c r="JM274" s="422"/>
      <c r="JN274" s="422"/>
      <c r="JO274" s="422"/>
      <c r="JP274" s="422"/>
      <c r="JQ274" s="422"/>
      <c r="JR274" s="422"/>
      <c r="JS274" s="422"/>
      <c r="JT274" s="422"/>
      <c r="JU274" s="422"/>
      <c r="JV274" s="422"/>
      <c r="JW274" s="422"/>
      <c r="JX274" s="422"/>
      <c r="JY274" s="422"/>
      <c r="JZ274" s="422"/>
      <c r="KA274" s="422"/>
      <c r="KB274" s="422"/>
      <c r="KC274" s="422"/>
      <c r="KD274" s="422"/>
      <c r="KE274" s="422"/>
      <c r="KF274" s="422"/>
      <c r="KG274" s="422"/>
      <c r="KH274" s="422"/>
      <c r="KI274" s="422"/>
      <c r="KJ274" s="422"/>
      <c r="KK274" s="422"/>
      <c r="KL274" s="422"/>
      <c r="KM274" s="422"/>
      <c r="KN274" s="422"/>
      <c r="KO274" s="422"/>
      <c r="KP274" s="422"/>
      <c r="KQ274" s="422"/>
      <c r="KR274" s="422"/>
      <c r="KS274" s="422"/>
      <c r="KT274" s="422"/>
      <c r="KU274" s="422"/>
      <c r="KV274" s="422"/>
      <c r="KW274" s="422"/>
      <c r="KX274" s="422"/>
      <c r="KY274" s="422"/>
      <c r="KZ274" s="422"/>
      <c r="LA274" s="422"/>
      <c r="LB274" s="422"/>
      <c r="LC274" s="422"/>
      <c r="LD274" s="422"/>
      <c r="LE274" s="422"/>
      <c r="LF274" s="422"/>
      <c r="LG274" s="422"/>
      <c r="LH274" s="422"/>
      <c r="LI274" s="422"/>
      <c r="LJ274" s="422"/>
      <c r="LK274" s="422"/>
      <c r="LL274" s="422"/>
      <c r="LM274" s="422"/>
      <c r="LN274" s="422"/>
      <c r="LO274" s="422"/>
      <c r="LP274" s="422"/>
      <c r="LQ274" s="422"/>
      <c r="LR274" s="422"/>
      <c r="LS274" s="422"/>
      <c r="LT274" s="422"/>
      <c r="LU274" s="422"/>
      <c r="LV274" s="422"/>
      <c r="LW274" s="422"/>
      <c r="LX274" s="422"/>
      <c r="LY274" s="422"/>
      <c r="LZ274" s="422"/>
      <c r="MA274" s="422"/>
      <c r="MB274" s="422"/>
      <c r="MC274" s="422"/>
      <c r="MD274" s="422"/>
      <c r="ME274" s="422"/>
      <c r="MF274" s="422"/>
      <c r="MG274" s="422"/>
      <c r="MH274" s="422"/>
      <c r="MI274" s="422"/>
      <c r="MJ274" s="422"/>
      <c r="MK274" s="422"/>
      <c r="ML274" s="422"/>
      <c r="MM274" s="422"/>
      <c r="MN274" s="422"/>
      <c r="MO274" s="422"/>
      <c r="MP274" s="422"/>
      <c r="MQ274" s="422"/>
      <c r="MR274" s="422"/>
      <c r="MS274" s="422"/>
      <c r="MT274" s="422"/>
      <c r="MU274" s="422"/>
      <c r="MV274" s="422"/>
      <c r="MW274" s="422"/>
      <c r="MX274" s="422"/>
      <c r="MY274" s="422"/>
      <c r="MZ274" s="422"/>
      <c r="NA274" s="422"/>
      <c r="NB274" s="422"/>
      <c r="NC274" s="422"/>
      <c r="ND274" s="422"/>
      <c r="NE274" s="422"/>
      <c r="NF274" s="422"/>
      <c r="NG274" s="422"/>
      <c r="NH274" s="422"/>
      <c r="NI274" s="422"/>
      <c r="NJ274" s="422"/>
      <c r="NK274" s="422"/>
      <c r="NL274" s="422"/>
      <c r="NM274" s="422"/>
      <c r="NN274" s="422"/>
      <c r="NO274" s="422"/>
      <c r="NP274" s="422"/>
      <c r="NQ274" s="422"/>
      <c r="NR274" s="422"/>
      <c r="NS274" s="422"/>
      <c r="NT274" s="422"/>
      <c r="NU274" s="422"/>
      <c r="NV274" s="422"/>
      <c r="NW274" s="422"/>
      <c r="NX274" s="422"/>
      <c r="NY274" s="422"/>
      <c r="NZ274" s="422"/>
      <c r="OA274" s="422"/>
      <c r="OB274" s="422"/>
      <c r="OC274" s="422"/>
      <c r="OD274" s="422"/>
      <c r="OE274" s="422"/>
      <c r="OF274" s="422"/>
      <c r="OG274" s="422"/>
      <c r="OH274" s="422"/>
      <c r="OI274" s="422"/>
      <c r="OJ274" s="422"/>
      <c r="OK274" s="422"/>
      <c r="OL274" s="422"/>
      <c r="OM274" s="422"/>
      <c r="ON274" s="422"/>
      <c r="OO274" s="422"/>
      <c r="OP274" s="422"/>
      <c r="OQ274" s="422"/>
      <c r="OR274" s="422"/>
      <c r="OS274" s="422"/>
      <c r="OT274" s="422"/>
      <c r="OU274" s="422"/>
      <c r="OV274" s="422"/>
      <c r="OW274" s="422"/>
      <c r="OX274" s="422"/>
      <c r="OY274" s="422"/>
      <c r="OZ274" s="422"/>
      <c r="PA274" s="422"/>
      <c r="PB274" s="422"/>
      <c r="PC274" s="422"/>
      <c r="PD274" s="422"/>
      <c r="PE274" s="422"/>
      <c r="PF274" s="422"/>
      <c r="PG274" s="422"/>
      <c r="PH274" s="422"/>
      <c r="PI274" s="422"/>
      <c r="PJ274" s="422"/>
      <c r="PK274" s="422"/>
      <c r="PL274" s="422"/>
    </row>
    <row r="275" spans="1:428" ht="20.25" customHeight="1" x14ac:dyDescent="0.25">
      <c r="A275" s="2676" t="s">
        <v>52</v>
      </c>
      <c r="B275" s="2676"/>
      <c r="C275" s="2676"/>
      <c r="D275" s="1565">
        <f>SUM(D248,D254,D259,D274)</f>
        <v>0</v>
      </c>
      <c r="E275" s="1565">
        <f>SUM(E248,E254,E259,E274)</f>
        <v>0</v>
      </c>
      <c r="F275" s="1565">
        <f>SUM(D275:E275)</f>
        <v>0</v>
      </c>
      <c r="G275" s="1565">
        <f t="shared" ref="G275:O275" si="136">SUM(G248,G254,G259,G274)</f>
        <v>0</v>
      </c>
      <c r="H275" s="1565">
        <f t="shared" si="136"/>
        <v>104</v>
      </c>
      <c r="I275" s="1565">
        <f t="shared" si="136"/>
        <v>104</v>
      </c>
      <c r="J275" s="1565">
        <f t="shared" si="136"/>
        <v>0</v>
      </c>
      <c r="K275" s="1565">
        <f t="shared" si="136"/>
        <v>66</v>
      </c>
      <c r="L275" s="1565">
        <f t="shared" si="136"/>
        <v>66</v>
      </c>
      <c r="M275" s="1565">
        <f t="shared" si="136"/>
        <v>0</v>
      </c>
      <c r="N275" s="1565">
        <f t="shared" si="136"/>
        <v>170</v>
      </c>
      <c r="O275" s="1565">
        <f t="shared" si="136"/>
        <v>170</v>
      </c>
      <c r="P275" s="2628" t="s">
        <v>1100</v>
      </c>
      <c r="Q275" s="2628"/>
      <c r="R275" s="509"/>
      <c r="S275" s="422"/>
      <c r="T275" s="422"/>
      <c r="U275" s="422"/>
      <c r="AG275" s="422"/>
      <c r="AH275" s="422"/>
      <c r="AI275" s="422"/>
      <c r="AJ275" s="422"/>
      <c r="AK275" s="422"/>
      <c r="AL275" s="422"/>
      <c r="AM275" s="422"/>
      <c r="AN275" s="422"/>
      <c r="AO275" s="422"/>
      <c r="AP275" s="422"/>
      <c r="AQ275" s="422"/>
      <c r="AR275" s="422"/>
      <c r="AS275" s="422"/>
      <c r="AT275" s="422"/>
      <c r="AU275" s="422"/>
      <c r="AV275" s="422"/>
      <c r="AW275" s="422"/>
      <c r="AX275" s="422"/>
      <c r="AY275" s="422"/>
      <c r="AZ275" s="422"/>
      <c r="BA275" s="422"/>
      <c r="BB275" s="422"/>
      <c r="BC275" s="422"/>
      <c r="BD275" s="422"/>
      <c r="BE275" s="422"/>
      <c r="BF275" s="422"/>
      <c r="BG275" s="422"/>
      <c r="BH275" s="422"/>
      <c r="BI275" s="422"/>
      <c r="BJ275" s="422"/>
      <c r="BK275" s="422"/>
      <c r="BL275" s="422"/>
      <c r="BM275" s="422"/>
      <c r="BN275" s="422"/>
      <c r="BO275" s="422"/>
      <c r="BP275" s="422"/>
      <c r="BQ275" s="422"/>
      <c r="BR275" s="422"/>
      <c r="BS275" s="422"/>
      <c r="BT275" s="422"/>
      <c r="BU275" s="422"/>
      <c r="BV275" s="422"/>
      <c r="BW275" s="422"/>
      <c r="BX275" s="422"/>
      <c r="BY275" s="422"/>
      <c r="BZ275" s="422"/>
      <c r="CA275" s="422"/>
      <c r="CB275" s="422"/>
      <c r="CC275" s="422"/>
      <c r="CD275" s="422"/>
      <c r="CE275" s="422"/>
      <c r="CF275" s="422"/>
      <c r="CG275" s="422"/>
      <c r="CH275" s="422"/>
      <c r="CI275" s="422"/>
      <c r="CJ275" s="422"/>
      <c r="CK275" s="422"/>
      <c r="CL275" s="422"/>
      <c r="CM275" s="422"/>
      <c r="CN275" s="422"/>
      <c r="CO275" s="422"/>
      <c r="CP275" s="422"/>
      <c r="CQ275" s="422"/>
      <c r="CR275" s="422"/>
      <c r="CS275" s="422"/>
      <c r="CT275" s="422"/>
      <c r="CU275" s="422"/>
      <c r="CV275" s="422"/>
      <c r="CW275" s="422"/>
      <c r="CX275" s="422"/>
      <c r="CY275" s="422"/>
      <c r="CZ275" s="422"/>
      <c r="DA275" s="422"/>
      <c r="DB275" s="422"/>
      <c r="DC275" s="422"/>
      <c r="DD275" s="422"/>
      <c r="DE275" s="422"/>
      <c r="DF275" s="422"/>
      <c r="DG275" s="422"/>
      <c r="DH275" s="422"/>
      <c r="DI275" s="422"/>
      <c r="DJ275" s="422"/>
      <c r="DK275" s="422"/>
      <c r="DL275" s="422"/>
      <c r="DM275" s="422"/>
      <c r="DN275" s="422"/>
      <c r="DO275" s="422"/>
      <c r="DP275" s="422"/>
      <c r="DQ275" s="422"/>
      <c r="DR275" s="422"/>
      <c r="DS275" s="422"/>
      <c r="DT275" s="422"/>
      <c r="DU275" s="422"/>
      <c r="DV275" s="422"/>
      <c r="DW275" s="422"/>
      <c r="DX275" s="422"/>
      <c r="DY275" s="422"/>
      <c r="DZ275" s="422"/>
      <c r="EA275" s="422"/>
      <c r="EB275" s="422"/>
      <c r="EC275" s="422"/>
      <c r="ED275" s="422"/>
      <c r="EE275" s="422"/>
      <c r="EF275" s="422"/>
      <c r="EG275" s="422"/>
      <c r="EH275" s="422"/>
      <c r="EI275" s="422"/>
      <c r="EJ275" s="422"/>
      <c r="EK275" s="422"/>
      <c r="EL275" s="422"/>
      <c r="EM275" s="422"/>
      <c r="EN275" s="422"/>
      <c r="EO275" s="422"/>
      <c r="EP275" s="422"/>
      <c r="EQ275" s="422"/>
      <c r="ER275" s="422"/>
      <c r="ES275" s="422"/>
      <c r="ET275" s="422"/>
      <c r="EU275" s="422"/>
      <c r="EV275" s="422"/>
      <c r="EW275" s="422"/>
      <c r="EX275" s="422"/>
      <c r="EY275" s="422"/>
      <c r="EZ275" s="422"/>
      <c r="FA275" s="422"/>
      <c r="FB275" s="422"/>
      <c r="FC275" s="422"/>
      <c r="FD275" s="422"/>
      <c r="FE275" s="422"/>
      <c r="FF275" s="422"/>
      <c r="FG275" s="422"/>
      <c r="FH275" s="422"/>
      <c r="FI275" s="422"/>
      <c r="FJ275" s="422"/>
      <c r="FK275" s="422"/>
      <c r="FL275" s="422"/>
      <c r="FM275" s="422"/>
      <c r="FN275" s="422"/>
      <c r="FO275" s="422"/>
      <c r="FP275" s="422"/>
      <c r="FQ275" s="422"/>
      <c r="FR275" s="422"/>
      <c r="FS275" s="422"/>
      <c r="FT275" s="422"/>
      <c r="FU275" s="422"/>
      <c r="FV275" s="422"/>
      <c r="FW275" s="422"/>
      <c r="FX275" s="422"/>
      <c r="FY275" s="422"/>
      <c r="FZ275" s="422"/>
      <c r="GA275" s="422"/>
      <c r="GB275" s="422"/>
      <c r="GC275" s="422"/>
      <c r="GD275" s="422"/>
      <c r="GE275" s="422"/>
      <c r="GF275" s="422"/>
      <c r="GG275" s="422"/>
      <c r="GH275" s="422"/>
      <c r="GI275" s="422"/>
      <c r="GJ275" s="422"/>
      <c r="GK275" s="422"/>
      <c r="GL275" s="422"/>
      <c r="GM275" s="422"/>
      <c r="GN275" s="422"/>
      <c r="GO275" s="422"/>
      <c r="GP275" s="422"/>
      <c r="GQ275" s="422"/>
      <c r="GR275" s="422"/>
      <c r="GS275" s="422"/>
      <c r="GT275" s="422"/>
      <c r="GU275" s="422"/>
      <c r="GV275" s="422"/>
      <c r="GW275" s="422"/>
      <c r="GX275" s="422"/>
      <c r="GY275" s="422"/>
      <c r="GZ275" s="422"/>
      <c r="HA275" s="422"/>
      <c r="HB275" s="422"/>
      <c r="HC275" s="422"/>
      <c r="HD275" s="422"/>
      <c r="HE275" s="422"/>
      <c r="HF275" s="422"/>
      <c r="HG275" s="422"/>
      <c r="HH275" s="422"/>
      <c r="HI275" s="422"/>
      <c r="HJ275" s="422"/>
      <c r="HK275" s="422"/>
      <c r="HL275" s="422"/>
      <c r="HM275" s="422"/>
      <c r="HN275" s="422"/>
      <c r="HO275" s="422"/>
      <c r="HP275" s="422"/>
      <c r="HQ275" s="422"/>
      <c r="HR275" s="422"/>
      <c r="HS275" s="422"/>
      <c r="HT275" s="422"/>
      <c r="HU275" s="422"/>
      <c r="HV275" s="422"/>
      <c r="HW275" s="422"/>
      <c r="HX275" s="422"/>
      <c r="HY275" s="422"/>
      <c r="HZ275" s="422"/>
      <c r="IA275" s="422"/>
      <c r="IB275" s="422"/>
      <c r="IC275" s="422"/>
      <c r="ID275" s="422"/>
      <c r="IE275" s="422"/>
      <c r="IF275" s="422"/>
      <c r="IG275" s="422"/>
      <c r="IH275" s="422"/>
      <c r="II275" s="422"/>
      <c r="IJ275" s="422"/>
      <c r="IK275" s="422"/>
      <c r="IL275" s="422"/>
      <c r="IM275" s="422"/>
      <c r="IN275" s="422"/>
      <c r="IO275" s="422"/>
      <c r="IP275" s="422"/>
      <c r="IQ275" s="422"/>
      <c r="IR275" s="422"/>
      <c r="IS275" s="422"/>
      <c r="IT275" s="422"/>
      <c r="IU275" s="422"/>
      <c r="IV275" s="422"/>
      <c r="IW275" s="422"/>
      <c r="IX275" s="422"/>
      <c r="IY275" s="422"/>
      <c r="IZ275" s="422"/>
      <c r="JA275" s="422"/>
      <c r="JB275" s="422"/>
      <c r="JC275" s="422"/>
      <c r="JD275" s="422"/>
      <c r="JE275" s="422"/>
      <c r="JF275" s="422"/>
      <c r="JG275" s="422"/>
      <c r="JH275" s="422"/>
      <c r="JI275" s="422"/>
      <c r="JJ275" s="422"/>
      <c r="JK275" s="422"/>
      <c r="JL275" s="422"/>
      <c r="JM275" s="422"/>
      <c r="JN275" s="422"/>
      <c r="JO275" s="422"/>
      <c r="JP275" s="422"/>
      <c r="JQ275" s="422"/>
      <c r="JR275" s="422"/>
      <c r="JS275" s="422"/>
      <c r="JT275" s="422"/>
      <c r="JU275" s="422"/>
      <c r="JV275" s="422"/>
      <c r="JW275" s="422"/>
      <c r="JX275" s="422"/>
      <c r="JY275" s="422"/>
      <c r="JZ275" s="422"/>
      <c r="KA275" s="422"/>
      <c r="KB275" s="422"/>
      <c r="KC275" s="422"/>
      <c r="KD275" s="422"/>
      <c r="KE275" s="422"/>
      <c r="KF275" s="422"/>
      <c r="KG275" s="422"/>
      <c r="KH275" s="422"/>
      <c r="KI275" s="422"/>
      <c r="KJ275" s="422"/>
      <c r="KK275" s="422"/>
      <c r="KL275" s="422"/>
      <c r="KM275" s="422"/>
      <c r="KN275" s="422"/>
      <c r="KO275" s="422"/>
      <c r="KP275" s="422"/>
      <c r="KQ275" s="422"/>
      <c r="KR275" s="422"/>
      <c r="KS275" s="422"/>
      <c r="KT275" s="422"/>
      <c r="KU275" s="422"/>
      <c r="KV275" s="422"/>
      <c r="KW275" s="422"/>
      <c r="KX275" s="422"/>
      <c r="KY275" s="422"/>
      <c r="KZ275" s="422"/>
      <c r="LA275" s="422"/>
      <c r="LB275" s="422"/>
      <c r="LC275" s="422"/>
      <c r="LD275" s="422"/>
      <c r="LE275" s="422"/>
      <c r="LF275" s="422"/>
      <c r="LG275" s="422"/>
      <c r="LH275" s="422"/>
      <c r="LI275" s="422"/>
      <c r="LJ275" s="422"/>
      <c r="LK275" s="422"/>
      <c r="LL275" s="422"/>
      <c r="LM275" s="422"/>
      <c r="LN275" s="422"/>
      <c r="LO275" s="422"/>
      <c r="LP275" s="422"/>
      <c r="LQ275" s="422"/>
      <c r="LR275" s="422"/>
      <c r="LS275" s="422"/>
      <c r="LT275" s="422"/>
      <c r="LU275" s="422"/>
      <c r="LV275" s="422"/>
      <c r="LW275" s="422"/>
      <c r="LX275" s="422"/>
      <c r="LY275" s="422"/>
      <c r="LZ275" s="422"/>
      <c r="MA275" s="422"/>
      <c r="MB275" s="422"/>
      <c r="MC275" s="422"/>
      <c r="MD275" s="422"/>
      <c r="ME275" s="422"/>
      <c r="MF275" s="422"/>
      <c r="MG275" s="422"/>
      <c r="MH275" s="422"/>
      <c r="MI275" s="422"/>
      <c r="MJ275" s="422"/>
      <c r="MK275" s="422"/>
      <c r="ML275" s="422"/>
      <c r="MM275" s="422"/>
      <c r="MN275" s="422"/>
      <c r="MO275" s="422"/>
      <c r="MP275" s="422"/>
      <c r="MQ275" s="422"/>
      <c r="MR275" s="422"/>
      <c r="MS275" s="422"/>
      <c r="MT275" s="422"/>
      <c r="MU275" s="422"/>
      <c r="MV275" s="422"/>
      <c r="MW275" s="422"/>
      <c r="MX275" s="422"/>
      <c r="MY275" s="422"/>
      <c r="MZ275" s="422"/>
      <c r="NA275" s="422"/>
      <c r="NB275" s="422"/>
      <c r="NC275" s="422"/>
      <c r="ND275" s="422"/>
      <c r="NE275" s="422"/>
      <c r="NF275" s="422"/>
      <c r="NG275" s="422"/>
      <c r="NH275" s="422"/>
      <c r="NI275" s="422"/>
      <c r="NJ275" s="422"/>
      <c r="NK275" s="422"/>
      <c r="NL275" s="422"/>
      <c r="NM275" s="422"/>
      <c r="NN275" s="422"/>
      <c r="NO275" s="422"/>
      <c r="NP275" s="422"/>
      <c r="NQ275" s="422"/>
      <c r="NR275" s="422"/>
      <c r="NS275" s="422"/>
      <c r="NT275" s="422"/>
      <c r="NU275" s="422"/>
      <c r="NV275" s="422"/>
      <c r="NW275" s="422"/>
      <c r="NX275" s="422"/>
      <c r="NY275" s="422"/>
      <c r="NZ275" s="422"/>
      <c r="OA275" s="422"/>
      <c r="OB275" s="422"/>
      <c r="OC275" s="422"/>
      <c r="OD275" s="422"/>
      <c r="OE275" s="422"/>
      <c r="OF275" s="422"/>
      <c r="OG275" s="422"/>
      <c r="OH275" s="422"/>
      <c r="OI275" s="422"/>
      <c r="OJ275" s="422"/>
      <c r="OK275" s="422"/>
      <c r="OL275" s="422"/>
      <c r="OM275" s="422"/>
      <c r="ON275" s="422"/>
      <c r="OO275" s="422"/>
      <c r="OP275" s="422"/>
      <c r="OQ275" s="422"/>
      <c r="OR275" s="422"/>
      <c r="OS275" s="422"/>
      <c r="OT275" s="422"/>
      <c r="OU275" s="422"/>
      <c r="OV275" s="422"/>
      <c r="OW275" s="422"/>
      <c r="OX275" s="422"/>
      <c r="OY275" s="422"/>
      <c r="OZ275" s="422"/>
      <c r="PA275" s="422"/>
      <c r="PB275" s="422"/>
      <c r="PC275" s="422"/>
      <c r="PD275" s="422"/>
      <c r="PE275" s="422"/>
      <c r="PF275" s="422"/>
      <c r="PG275" s="422"/>
      <c r="PH275" s="422"/>
      <c r="PI275" s="422"/>
      <c r="PJ275" s="422"/>
      <c r="PK275" s="422"/>
      <c r="PL275" s="422"/>
    </row>
    <row r="276" spans="1:428" ht="20.25" customHeight="1" x14ac:dyDescent="0.25">
      <c r="A276" s="2528" t="s">
        <v>41</v>
      </c>
      <c r="B276" s="2503" t="s">
        <v>70</v>
      </c>
      <c r="C276" s="1603" t="s">
        <v>70</v>
      </c>
      <c r="D276" s="1565">
        <f>SUM(D249,D255,D260,D275)</f>
        <v>0</v>
      </c>
      <c r="E276" s="1565">
        <f>SUM(E249,E255,E260,E275)</f>
        <v>0</v>
      </c>
      <c r="F276" s="1512">
        <v>0</v>
      </c>
      <c r="G276" s="1512">
        <v>19</v>
      </c>
      <c r="H276" s="1512">
        <v>19</v>
      </c>
      <c r="I276" s="1512">
        <v>38</v>
      </c>
      <c r="J276" s="1512">
        <v>16</v>
      </c>
      <c r="K276" s="1512">
        <v>14</v>
      </c>
      <c r="L276" s="1512">
        <v>30</v>
      </c>
      <c r="M276" s="1627">
        <f>SUM(D276,G276,J276)</f>
        <v>35</v>
      </c>
      <c r="N276" s="1627">
        <f t="shared" ref="N276:O279" si="137">SUM(E276,H276,K276)</f>
        <v>33</v>
      </c>
      <c r="O276" s="1627">
        <f t="shared" si="137"/>
        <v>68</v>
      </c>
      <c r="P276" s="1648" t="s">
        <v>167</v>
      </c>
      <c r="Q276" s="2594" t="s">
        <v>167</v>
      </c>
      <c r="R276" s="2529" t="s">
        <v>166</v>
      </c>
      <c r="S276" s="422"/>
      <c r="T276" s="422"/>
      <c r="U276" s="422"/>
      <c r="AG276" s="422"/>
      <c r="AH276" s="422"/>
      <c r="AI276" s="422"/>
      <c r="AJ276" s="422"/>
      <c r="AK276" s="422"/>
      <c r="AL276" s="422"/>
      <c r="AM276" s="422"/>
      <c r="AN276" s="422"/>
      <c r="AO276" s="422"/>
      <c r="AP276" s="422"/>
      <c r="AQ276" s="422"/>
      <c r="AR276" s="422"/>
      <c r="AS276" s="422"/>
      <c r="AT276" s="422"/>
      <c r="AU276" s="422"/>
      <c r="AV276" s="422"/>
      <c r="AW276" s="422"/>
      <c r="AX276" s="422"/>
      <c r="AY276" s="422"/>
      <c r="AZ276" s="422"/>
      <c r="BA276" s="422"/>
      <c r="BB276" s="422"/>
      <c r="BC276" s="422"/>
      <c r="BD276" s="422"/>
      <c r="BE276" s="422"/>
      <c r="BF276" s="422"/>
      <c r="BG276" s="422"/>
      <c r="BH276" s="422"/>
      <c r="BI276" s="422"/>
      <c r="BJ276" s="422"/>
      <c r="BK276" s="422"/>
      <c r="BL276" s="422"/>
      <c r="BM276" s="422"/>
      <c r="BN276" s="422"/>
      <c r="BO276" s="422"/>
      <c r="BP276" s="422"/>
      <c r="BQ276" s="422"/>
      <c r="BR276" s="422"/>
      <c r="BS276" s="422"/>
      <c r="BT276" s="422"/>
      <c r="BU276" s="422"/>
      <c r="BV276" s="422"/>
      <c r="BW276" s="422"/>
      <c r="BX276" s="422"/>
      <c r="BY276" s="422"/>
      <c r="BZ276" s="422"/>
      <c r="CA276" s="422"/>
      <c r="CB276" s="422"/>
      <c r="CC276" s="422"/>
      <c r="CD276" s="422"/>
      <c r="CE276" s="422"/>
      <c r="CF276" s="422"/>
      <c r="CG276" s="422"/>
      <c r="CH276" s="422"/>
      <c r="CI276" s="422"/>
      <c r="CJ276" s="422"/>
      <c r="CK276" s="422"/>
      <c r="CL276" s="422"/>
      <c r="CM276" s="422"/>
      <c r="CN276" s="422"/>
      <c r="CO276" s="422"/>
      <c r="CP276" s="422"/>
      <c r="CQ276" s="422"/>
      <c r="CR276" s="422"/>
      <c r="CS276" s="422"/>
      <c r="CT276" s="422"/>
      <c r="CU276" s="422"/>
      <c r="CV276" s="422"/>
      <c r="CW276" s="422"/>
      <c r="CX276" s="422"/>
      <c r="CY276" s="422"/>
      <c r="CZ276" s="422"/>
      <c r="DA276" s="422"/>
      <c r="DB276" s="422"/>
      <c r="DC276" s="422"/>
      <c r="DD276" s="422"/>
      <c r="DE276" s="422"/>
      <c r="DF276" s="422"/>
      <c r="DG276" s="422"/>
      <c r="DH276" s="422"/>
      <c r="DI276" s="422"/>
      <c r="DJ276" s="422"/>
      <c r="DK276" s="422"/>
      <c r="DL276" s="422"/>
      <c r="DM276" s="422"/>
      <c r="DN276" s="422"/>
      <c r="DO276" s="422"/>
      <c r="DP276" s="422"/>
      <c r="DQ276" s="422"/>
      <c r="DR276" s="422"/>
      <c r="DS276" s="422"/>
      <c r="DT276" s="422"/>
      <c r="DU276" s="422"/>
      <c r="DV276" s="422"/>
      <c r="DW276" s="422"/>
      <c r="DX276" s="422"/>
      <c r="DY276" s="422"/>
      <c r="DZ276" s="422"/>
      <c r="EA276" s="422"/>
      <c r="EB276" s="422"/>
      <c r="EC276" s="422"/>
      <c r="ED276" s="422"/>
      <c r="EE276" s="422"/>
      <c r="EF276" s="422"/>
      <c r="EG276" s="422"/>
      <c r="EH276" s="422"/>
      <c r="EI276" s="422"/>
      <c r="EJ276" s="422"/>
      <c r="EK276" s="422"/>
      <c r="EL276" s="422"/>
      <c r="EM276" s="422"/>
      <c r="EN276" s="422"/>
      <c r="EO276" s="422"/>
      <c r="EP276" s="422"/>
      <c r="EQ276" s="422"/>
      <c r="ER276" s="422"/>
      <c r="ES276" s="422"/>
      <c r="ET276" s="422"/>
      <c r="EU276" s="422"/>
      <c r="EV276" s="422"/>
      <c r="EW276" s="422"/>
      <c r="EX276" s="422"/>
      <c r="EY276" s="422"/>
      <c r="EZ276" s="422"/>
      <c r="FA276" s="422"/>
      <c r="FB276" s="422"/>
      <c r="FC276" s="422"/>
      <c r="FD276" s="422"/>
      <c r="FE276" s="422"/>
      <c r="FF276" s="422"/>
      <c r="FG276" s="422"/>
      <c r="FH276" s="422"/>
      <c r="FI276" s="422"/>
      <c r="FJ276" s="422"/>
      <c r="FK276" s="422"/>
      <c r="FL276" s="422"/>
      <c r="FM276" s="422"/>
      <c r="FN276" s="422"/>
      <c r="FO276" s="422"/>
      <c r="FP276" s="422"/>
      <c r="FQ276" s="422"/>
      <c r="FR276" s="422"/>
      <c r="FS276" s="422"/>
      <c r="FT276" s="422"/>
      <c r="FU276" s="422"/>
      <c r="FV276" s="422"/>
      <c r="FW276" s="422"/>
      <c r="FX276" s="422"/>
      <c r="FY276" s="422"/>
      <c r="FZ276" s="422"/>
      <c r="GA276" s="422"/>
      <c r="GB276" s="422"/>
      <c r="GC276" s="422"/>
      <c r="GD276" s="422"/>
      <c r="GE276" s="422"/>
      <c r="GF276" s="422"/>
      <c r="GG276" s="422"/>
      <c r="GH276" s="422"/>
      <c r="GI276" s="422"/>
      <c r="GJ276" s="422"/>
      <c r="GK276" s="422"/>
      <c r="GL276" s="422"/>
      <c r="GM276" s="422"/>
      <c r="GN276" s="422"/>
      <c r="GO276" s="422"/>
      <c r="GP276" s="422"/>
      <c r="GQ276" s="422"/>
      <c r="GR276" s="422"/>
      <c r="GS276" s="422"/>
      <c r="GT276" s="422"/>
      <c r="GU276" s="422"/>
      <c r="GV276" s="422"/>
      <c r="GW276" s="422"/>
      <c r="GX276" s="422"/>
      <c r="GY276" s="422"/>
      <c r="GZ276" s="422"/>
      <c r="HA276" s="422"/>
      <c r="HB276" s="422"/>
      <c r="HC276" s="422"/>
      <c r="HD276" s="422"/>
      <c r="HE276" s="422"/>
      <c r="HF276" s="422"/>
      <c r="HG276" s="422"/>
      <c r="HH276" s="422"/>
      <c r="HI276" s="422"/>
      <c r="HJ276" s="422"/>
      <c r="HK276" s="422"/>
      <c r="HL276" s="422"/>
      <c r="HM276" s="422"/>
      <c r="HN276" s="422"/>
      <c r="HO276" s="422"/>
      <c r="HP276" s="422"/>
      <c r="HQ276" s="422"/>
      <c r="HR276" s="422"/>
      <c r="HS276" s="422"/>
      <c r="HT276" s="422"/>
      <c r="HU276" s="422"/>
      <c r="HV276" s="422"/>
      <c r="HW276" s="422"/>
      <c r="HX276" s="422"/>
      <c r="HY276" s="422"/>
      <c r="HZ276" s="422"/>
      <c r="IA276" s="422"/>
      <c r="IB276" s="422"/>
      <c r="IC276" s="422"/>
      <c r="ID276" s="422"/>
      <c r="IE276" s="422"/>
      <c r="IF276" s="422"/>
      <c r="IG276" s="422"/>
      <c r="IH276" s="422"/>
      <c r="II276" s="422"/>
      <c r="IJ276" s="422"/>
      <c r="IK276" s="422"/>
      <c r="IL276" s="422"/>
      <c r="IM276" s="422"/>
      <c r="IN276" s="422"/>
      <c r="IO276" s="422"/>
      <c r="IP276" s="422"/>
      <c r="IQ276" s="422"/>
      <c r="IR276" s="422"/>
      <c r="IS276" s="422"/>
      <c r="IT276" s="422"/>
      <c r="IU276" s="422"/>
      <c r="IV276" s="422"/>
      <c r="IW276" s="422"/>
      <c r="IX276" s="422"/>
      <c r="IY276" s="422"/>
      <c r="IZ276" s="422"/>
      <c r="JA276" s="422"/>
      <c r="JB276" s="422"/>
      <c r="JC276" s="422"/>
      <c r="JD276" s="422"/>
      <c r="JE276" s="422"/>
      <c r="JF276" s="422"/>
      <c r="JG276" s="422"/>
      <c r="JH276" s="422"/>
      <c r="JI276" s="422"/>
      <c r="JJ276" s="422"/>
      <c r="JK276" s="422"/>
      <c r="JL276" s="422"/>
      <c r="JM276" s="422"/>
      <c r="JN276" s="422"/>
      <c r="JO276" s="422"/>
      <c r="JP276" s="422"/>
      <c r="JQ276" s="422"/>
      <c r="JR276" s="422"/>
      <c r="JS276" s="422"/>
      <c r="JT276" s="422"/>
      <c r="JU276" s="422"/>
      <c r="JV276" s="422"/>
      <c r="JW276" s="422"/>
      <c r="JX276" s="422"/>
      <c r="JY276" s="422"/>
      <c r="JZ276" s="422"/>
      <c r="KA276" s="422"/>
      <c r="KB276" s="422"/>
      <c r="KC276" s="422"/>
      <c r="KD276" s="422"/>
      <c r="KE276" s="422"/>
      <c r="KF276" s="422"/>
      <c r="KG276" s="422"/>
      <c r="KH276" s="422"/>
      <c r="KI276" s="422"/>
      <c r="KJ276" s="422"/>
      <c r="KK276" s="422"/>
      <c r="KL276" s="422"/>
      <c r="KM276" s="422"/>
      <c r="KN276" s="422"/>
      <c r="KO276" s="422"/>
      <c r="KP276" s="422"/>
      <c r="KQ276" s="422"/>
      <c r="KR276" s="422"/>
      <c r="KS276" s="422"/>
      <c r="KT276" s="422"/>
      <c r="KU276" s="422"/>
      <c r="KV276" s="422"/>
      <c r="KW276" s="422"/>
      <c r="KX276" s="422"/>
      <c r="KY276" s="422"/>
      <c r="KZ276" s="422"/>
      <c r="LA276" s="422"/>
      <c r="LB276" s="422"/>
      <c r="LC276" s="422"/>
      <c r="LD276" s="422"/>
      <c r="LE276" s="422"/>
      <c r="LF276" s="422"/>
      <c r="LG276" s="422"/>
      <c r="LH276" s="422"/>
      <c r="LI276" s="422"/>
      <c r="LJ276" s="422"/>
      <c r="LK276" s="422"/>
      <c r="LL276" s="422"/>
      <c r="LM276" s="422"/>
      <c r="LN276" s="422"/>
      <c r="LO276" s="422"/>
      <c r="LP276" s="422"/>
      <c r="LQ276" s="422"/>
      <c r="LR276" s="422"/>
      <c r="LS276" s="422"/>
      <c r="LT276" s="422"/>
      <c r="LU276" s="422"/>
      <c r="LV276" s="422"/>
      <c r="LW276" s="422"/>
      <c r="LX276" s="422"/>
      <c r="LY276" s="422"/>
      <c r="LZ276" s="422"/>
      <c r="MA276" s="422"/>
      <c r="MB276" s="422"/>
      <c r="MC276" s="422"/>
      <c r="MD276" s="422"/>
      <c r="ME276" s="422"/>
      <c r="MF276" s="422"/>
      <c r="MG276" s="422"/>
      <c r="MH276" s="422"/>
      <c r="MI276" s="422"/>
      <c r="MJ276" s="422"/>
      <c r="MK276" s="422"/>
      <c r="ML276" s="422"/>
      <c r="MM276" s="422"/>
      <c r="MN276" s="422"/>
      <c r="MO276" s="422"/>
      <c r="MP276" s="422"/>
      <c r="MQ276" s="422"/>
      <c r="MR276" s="422"/>
      <c r="MS276" s="422"/>
      <c r="MT276" s="422"/>
      <c r="MU276" s="422"/>
      <c r="MV276" s="422"/>
      <c r="MW276" s="422"/>
      <c r="MX276" s="422"/>
      <c r="MY276" s="422"/>
      <c r="MZ276" s="422"/>
      <c r="NA276" s="422"/>
      <c r="NB276" s="422"/>
      <c r="NC276" s="422"/>
      <c r="ND276" s="422"/>
      <c r="NE276" s="422"/>
      <c r="NF276" s="422"/>
      <c r="NG276" s="422"/>
      <c r="NH276" s="422"/>
      <c r="NI276" s="422"/>
      <c r="NJ276" s="422"/>
      <c r="NK276" s="422"/>
      <c r="NL276" s="422"/>
      <c r="NM276" s="422"/>
      <c r="NN276" s="422"/>
      <c r="NO276" s="422"/>
      <c r="NP276" s="422"/>
      <c r="NQ276" s="422"/>
      <c r="NR276" s="422"/>
      <c r="NS276" s="422"/>
      <c r="NT276" s="422"/>
      <c r="NU276" s="422"/>
      <c r="NV276" s="422"/>
      <c r="NW276" s="422"/>
      <c r="NX276" s="422"/>
      <c r="NY276" s="422"/>
      <c r="NZ276" s="422"/>
      <c r="OA276" s="422"/>
      <c r="OB276" s="422"/>
      <c r="OC276" s="422"/>
      <c r="OD276" s="422"/>
      <c r="OE276" s="422"/>
      <c r="OF276" s="422"/>
      <c r="OG276" s="422"/>
      <c r="OH276" s="422"/>
      <c r="OI276" s="422"/>
      <c r="OJ276" s="422"/>
      <c r="OK276" s="422"/>
      <c r="OL276" s="422"/>
      <c r="OM276" s="422"/>
      <c r="ON276" s="422"/>
      <c r="OO276" s="422"/>
      <c r="OP276" s="422"/>
      <c r="OQ276" s="422"/>
      <c r="OR276" s="422"/>
      <c r="OS276" s="422"/>
      <c r="OT276" s="422"/>
      <c r="OU276" s="422"/>
      <c r="OV276" s="422"/>
      <c r="OW276" s="422"/>
      <c r="OX276" s="422"/>
      <c r="OY276" s="422"/>
      <c r="OZ276" s="422"/>
      <c r="PA276" s="422"/>
      <c r="PB276" s="422"/>
      <c r="PC276" s="422"/>
      <c r="PD276" s="422"/>
      <c r="PE276" s="422"/>
      <c r="PF276" s="422"/>
      <c r="PG276" s="422"/>
      <c r="PH276" s="422"/>
      <c r="PI276" s="422"/>
      <c r="PJ276" s="422"/>
      <c r="PK276" s="422"/>
      <c r="PL276" s="422"/>
    </row>
    <row r="277" spans="1:428" ht="20.25" customHeight="1" x14ac:dyDescent="0.25">
      <c r="A277" s="2492"/>
      <c r="B277" s="2504"/>
      <c r="C277" s="1510" t="s">
        <v>895</v>
      </c>
      <c r="D277" s="1512">
        <v>15</v>
      </c>
      <c r="E277" s="1512">
        <v>12</v>
      </c>
      <c r="F277" s="1512">
        <v>27</v>
      </c>
      <c r="G277" s="1512">
        <v>0</v>
      </c>
      <c r="H277" s="1512">
        <v>0</v>
      </c>
      <c r="I277" s="1512">
        <v>0</v>
      </c>
      <c r="J277" s="1512">
        <v>0</v>
      </c>
      <c r="K277" s="1512">
        <v>0</v>
      </c>
      <c r="L277" s="1512">
        <v>0</v>
      </c>
      <c r="M277" s="1627">
        <f t="shared" ref="M277:M279" si="138">SUM(D277,G277,J277)</f>
        <v>15</v>
      </c>
      <c r="N277" s="1627">
        <f t="shared" si="137"/>
        <v>12</v>
      </c>
      <c r="O277" s="1627">
        <f t="shared" si="137"/>
        <v>27</v>
      </c>
      <c r="P277" s="1541" t="s">
        <v>1124</v>
      </c>
      <c r="Q277" s="2579"/>
      <c r="R277" s="2530"/>
      <c r="S277" s="422"/>
      <c r="T277" s="422"/>
      <c r="U277" s="422"/>
      <c r="AG277" s="422"/>
      <c r="AH277" s="422"/>
      <c r="AI277" s="422"/>
      <c r="AJ277" s="422"/>
      <c r="AK277" s="422"/>
      <c r="AL277" s="422"/>
      <c r="AM277" s="422"/>
      <c r="AN277" s="422"/>
      <c r="AO277" s="422"/>
      <c r="AP277" s="422"/>
      <c r="AQ277" s="422"/>
      <c r="AR277" s="422"/>
      <c r="AS277" s="422"/>
      <c r="AT277" s="422"/>
      <c r="AU277" s="422"/>
      <c r="AV277" s="422"/>
      <c r="AW277" s="422"/>
      <c r="AX277" s="422"/>
      <c r="AY277" s="422"/>
      <c r="AZ277" s="422"/>
      <c r="BA277" s="422"/>
      <c r="BB277" s="422"/>
      <c r="BC277" s="422"/>
      <c r="BD277" s="422"/>
      <c r="BE277" s="422"/>
      <c r="BF277" s="422"/>
      <c r="BG277" s="422"/>
      <c r="BH277" s="422"/>
      <c r="BI277" s="422"/>
      <c r="BJ277" s="422"/>
      <c r="BK277" s="422"/>
      <c r="BL277" s="422"/>
      <c r="BM277" s="422"/>
      <c r="BN277" s="422"/>
      <c r="BO277" s="422"/>
      <c r="BP277" s="422"/>
      <c r="BQ277" s="422"/>
      <c r="BR277" s="422"/>
      <c r="BS277" s="422"/>
      <c r="BT277" s="422"/>
      <c r="BU277" s="422"/>
      <c r="BV277" s="422"/>
      <c r="BW277" s="422"/>
      <c r="BX277" s="422"/>
      <c r="BY277" s="422"/>
      <c r="BZ277" s="422"/>
      <c r="CA277" s="422"/>
      <c r="CB277" s="422"/>
      <c r="CC277" s="422"/>
      <c r="CD277" s="422"/>
      <c r="CE277" s="422"/>
      <c r="CF277" s="422"/>
      <c r="CG277" s="422"/>
      <c r="CH277" s="422"/>
      <c r="CI277" s="422"/>
      <c r="CJ277" s="422"/>
      <c r="CK277" s="422"/>
      <c r="CL277" s="422"/>
      <c r="CM277" s="422"/>
      <c r="CN277" s="422"/>
      <c r="CO277" s="422"/>
      <c r="CP277" s="422"/>
      <c r="CQ277" s="422"/>
      <c r="CR277" s="422"/>
      <c r="CS277" s="422"/>
      <c r="CT277" s="422"/>
      <c r="CU277" s="422"/>
      <c r="CV277" s="422"/>
      <c r="CW277" s="422"/>
      <c r="CX277" s="422"/>
      <c r="CY277" s="422"/>
      <c r="CZ277" s="422"/>
      <c r="DA277" s="422"/>
      <c r="DB277" s="422"/>
      <c r="DC277" s="422"/>
      <c r="DD277" s="422"/>
      <c r="DE277" s="422"/>
      <c r="DF277" s="422"/>
      <c r="DG277" s="422"/>
      <c r="DH277" s="422"/>
      <c r="DI277" s="422"/>
      <c r="DJ277" s="422"/>
      <c r="DK277" s="422"/>
      <c r="DL277" s="422"/>
      <c r="DM277" s="422"/>
      <c r="DN277" s="422"/>
      <c r="DO277" s="422"/>
      <c r="DP277" s="422"/>
      <c r="DQ277" s="422"/>
      <c r="DR277" s="422"/>
      <c r="DS277" s="422"/>
      <c r="DT277" s="422"/>
      <c r="DU277" s="422"/>
      <c r="DV277" s="422"/>
      <c r="DW277" s="422"/>
      <c r="DX277" s="422"/>
      <c r="DY277" s="422"/>
      <c r="DZ277" s="422"/>
      <c r="EA277" s="422"/>
      <c r="EB277" s="422"/>
      <c r="EC277" s="422"/>
      <c r="ED277" s="422"/>
      <c r="EE277" s="422"/>
      <c r="EF277" s="422"/>
      <c r="EG277" s="422"/>
      <c r="EH277" s="422"/>
      <c r="EI277" s="422"/>
      <c r="EJ277" s="422"/>
      <c r="EK277" s="422"/>
      <c r="EL277" s="422"/>
      <c r="EM277" s="422"/>
      <c r="EN277" s="422"/>
      <c r="EO277" s="422"/>
      <c r="EP277" s="422"/>
      <c r="EQ277" s="422"/>
      <c r="ER277" s="422"/>
      <c r="ES277" s="422"/>
      <c r="ET277" s="422"/>
      <c r="EU277" s="422"/>
      <c r="EV277" s="422"/>
      <c r="EW277" s="422"/>
      <c r="EX277" s="422"/>
      <c r="EY277" s="422"/>
      <c r="EZ277" s="422"/>
      <c r="FA277" s="422"/>
      <c r="FB277" s="422"/>
      <c r="FC277" s="422"/>
      <c r="FD277" s="422"/>
      <c r="FE277" s="422"/>
      <c r="FF277" s="422"/>
      <c r="FG277" s="422"/>
      <c r="FH277" s="422"/>
      <c r="FI277" s="422"/>
      <c r="FJ277" s="422"/>
      <c r="FK277" s="422"/>
      <c r="FL277" s="422"/>
      <c r="FM277" s="422"/>
      <c r="FN277" s="422"/>
      <c r="FO277" s="422"/>
      <c r="FP277" s="422"/>
      <c r="FQ277" s="422"/>
      <c r="FR277" s="422"/>
      <c r="FS277" s="422"/>
      <c r="FT277" s="422"/>
      <c r="FU277" s="422"/>
      <c r="FV277" s="422"/>
      <c r="FW277" s="422"/>
      <c r="FX277" s="422"/>
      <c r="FY277" s="422"/>
      <c r="FZ277" s="422"/>
      <c r="GA277" s="422"/>
      <c r="GB277" s="422"/>
      <c r="GC277" s="422"/>
      <c r="GD277" s="422"/>
      <c r="GE277" s="422"/>
      <c r="GF277" s="422"/>
      <c r="GG277" s="422"/>
      <c r="GH277" s="422"/>
      <c r="GI277" s="422"/>
      <c r="GJ277" s="422"/>
      <c r="GK277" s="422"/>
      <c r="GL277" s="422"/>
      <c r="GM277" s="422"/>
      <c r="GN277" s="422"/>
      <c r="GO277" s="422"/>
      <c r="GP277" s="422"/>
      <c r="GQ277" s="422"/>
      <c r="GR277" s="422"/>
      <c r="GS277" s="422"/>
      <c r="GT277" s="422"/>
      <c r="GU277" s="422"/>
      <c r="GV277" s="422"/>
      <c r="GW277" s="422"/>
      <c r="GX277" s="422"/>
      <c r="GY277" s="422"/>
      <c r="GZ277" s="422"/>
      <c r="HA277" s="422"/>
      <c r="HB277" s="422"/>
      <c r="HC277" s="422"/>
      <c r="HD277" s="422"/>
      <c r="HE277" s="422"/>
      <c r="HF277" s="422"/>
      <c r="HG277" s="422"/>
      <c r="HH277" s="422"/>
      <c r="HI277" s="422"/>
      <c r="HJ277" s="422"/>
      <c r="HK277" s="422"/>
      <c r="HL277" s="422"/>
      <c r="HM277" s="422"/>
      <c r="HN277" s="422"/>
      <c r="HO277" s="422"/>
      <c r="HP277" s="422"/>
      <c r="HQ277" s="422"/>
      <c r="HR277" s="422"/>
      <c r="HS277" s="422"/>
      <c r="HT277" s="422"/>
      <c r="HU277" s="422"/>
      <c r="HV277" s="422"/>
      <c r="HW277" s="422"/>
      <c r="HX277" s="422"/>
      <c r="HY277" s="422"/>
      <c r="HZ277" s="422"/>
      <c r="IA277" s="422"/>
      <c r="IB277" s="422"/>
      <c r="IC277" s="422"/>
      <c r="ID277" s="422"/>
      <c r="IE277" s="422"/>
      <c r="IF277" s="422"/>
      <c r="IG277" s="422"/>
      <c r="IH277" s="422"/>
      <c r="II277" s="422"/>
      <c r="IJ277" s="422"/>
      <c r="IK277" s="422"/>
      <c r="IL277" s="422"/>
      <c r="IM277" s="422"/>
      <c r="IN277" s="422"/>
      <c r="IO277" s="422"/>
      <c r="IP277" s="422"/>
      <c r="IQ277" s="422"/>
      <c r="IR277" s="422"/>
      <c r="IS277" s="422"/>
      <c r="IT277" s="422"/>
      <c r="IU277" s="422"/>
      <c r="IV277" s="422"/>
      <c r="IW277" s="422"/>
      <c r="IX277" s="422"/>
      <c r="IY277" s="422"/>
      <c r="IZ277" s="422"/>
      <c r="JA277" s="422"/>
      <c r="JB277" s="422"/>
      <c r="JC277" s="422"/>
      <c r="JD277" s="422"/>
      <c r="JE277" s="422"/>
      <c r="JF277" s="422"/>
      <c r="JG277" s="422"/>
      <c r="JH277" s="422"/>
      <c r="JI277" s="422"/>
      <c r="JJ277" s="422"/>
      <c r="JK277" s="422"/>
      <c r="JL277" s="422"/>
      <c r="JM277" s="422"/>
      <c r="JN277" s="422"/>
      <c r="JO277" s="422"/>
      <c r="JP277" s="422"/>
      <c r="JQ277" s="422"/>
      <c r="JR277" s="422"/>
      <c r="JS277" s="422"/>
      <c r="JT277" s="422"/>
      <c r="JU277" s="422"/>
      <c r="JV277" s="422"/>
      <c r="JW277" s="422"/>
      <c r="JX277" s="422"/>
      <c r="JY277" s="422"/>
      <c r="JZ277" s="422"/>
      <c r="KA277" s="422"/>
      <c r="KB277" s="422"/>
      <c r="KC277" s="422"/>
      <c r="KD277" s="422"/>
      <c r="KE277" s="422"/>
      <c r="KF277" s="422"/>
      <c r="KG277" s="422"/>
      <c r="KH277" s="422"/>
      <c r="KI277" s="422"/>
      <c r="KJ277" s="422"/>
      <c r="KK277" s="422"/>
      <c r="KL277" s="422"/>
      <c r="KM277" s="422"/>
      <c r="KN277" s="422"/>
      <c r="KO277" s="422"/>
      <c r="KP277" s="422"/>
      <c r="KQ277" s="422"/>
      <c r="KR277" s="422"/>
      <c r="KS277" s="422"/>
      <c r="KT277" s="422"/>
      <c r="KU277" s="422"/>
      <c r="KV277" s="422"/>
      <c r="KW277" s="422"/>
      <c r="KX277" s="422"/>
      <c r="KY277" s="422"/>
      <c r="KZ277" s="422"/>
      <c r="LA277" s="422"/>
      <c r="LB277" s="422"/>
      <c r="LC277" s="422"/>
      <c r="LD277" s="422"/>
      <c r="LE277" s="422"/>
      <c r="LF277" s="422"/>
      <c r="LG277" s="422"/>
      <c r="LH277" s="422"/>
      <c r="LI277" s="422"/>
      <c r="LJ277" s="422"/>
      <c r="LK277" s="422"/>
      <c r="LL277" s="422"/>
      <c r="LM277" s="422"/>
      <c r="LN277" s="422"/>
      <c r="LO277" s="422"/>
      <c r="LP277" s="422"/>
      <c r="LQ277" s="422"/>
      <c r="LR277" s="422"/>
      <c r="LS277" s="422"/>
      <c r="LT277" s="422"/>
      <c r="LU277" s="422"/>
      <c r="LV277" s="422"/>
      <c r="LW277" s="422"/>
      <c r="LX277" s="422"/>
      <c r="LY277" s="422"/>
      <c r="LZ277" s="422"/>
      <c r="MA277" s="422"/>
      <c r="MB277" s="422"/>
      <c r="MC277" s="422"/>
      <c r="MD277" s="422"/>
      <c r="ME277" s="422"/>
      <c r="MF277" s="422"/>
      <c r="MG277" s="422"/>
      <c r="MH277" s="422"/>
      <c r="MI277" s="422"/>
      <c r="MJ277" s="422"/>
      <c r="MK277" s="422"/>
      <c r="ML277" s="422"/>
      <c r="MM277" s="422"/>
      <c r="MN277" s="422"/>
      <c r="MO277" s="422"/>
      <c r="MP277" s="422"/>
      <c r="MQ277" s="422"/>
      <c r="MR277" s="422"/>
      <c r="MS277" s="422"/>
      <c r="MT277" s="422"/>
      <c r="MU277" s="422"/>
      <c r="MV277" s="422"/>
      <c r="MW277" s="422"/>
      <c r="MX277" s="422"/>
      <c r="MY277" s="422"/>
      <c r="MZ277" s="422"/>
      <c r="NA277" s="422"/>
      <c r="NB277" s="422"/>
      <c r="NC277" s="422"/>
      <c r="ND277" s="422"/>
      <c r="NE277" s="422"/>
      <c r="NF277" s="422"/>
      <c r="NG277" s="422"/>
      <c r="NH277" s="422"/>
      <c r="NI277" s="422"/>
      <c r="NJ277" s="422"/>
      <c r="NK277" s="422"/>
      <c r="NL277" s="422"/>
      <c r="NM277" s="422"/>
      <c r="NN277" s="422"/>
      <c r="NO277" s="422"/>
      <c r="NP277" s="422"/>
      <c r="NQ277" s="422"/>
      <c r="NR277" s="422"/>
      <c r="NS277" s="422"/>
      <c r="NT277" s="422"/>
      <c r="NU277" s="422"/>
      <c r="NV277" s="422"/>
      <c r="NW277" s="422"/>
      <c r="NX277" s="422"/>
      <c r="NY277" s="422"/>
      <c r="NZ277" s="422"/>
      <c r="OA277" s="422"/>
      <c r="OB277" s="422"/>
      <c r="OC277" s="422"/>
      <c r="OD277" s="422"/>
      <c r="OE277" s="422"/>
      <c r="OF277" s="422"/>
      <c r="OG277" s="422"/>
      <c r="OH277" s="422"/>
      <c r="OI277" s="422"/>
      <c r="OJ277" s="422"/>
      <c r="OK277" s="422"/>
      <c r="OL277" s="422"/>
      <c r="OM277" s="422"/>
      <c r="ON277" s="422"/>
      <c r="OO277" s="422"/>
      <c r="OP277" s="422"/>
      <c r="OQ277" s="422"/>
      <c r="OR277" s="422"/>
      <c r="OS277" s="422"/>
      <c r="OT277" s="422"/>
      <c r="OU277" s="422"/>
      <c r="OV277" s="422"/>
      <c r="OW277" s="422"/>
      <c r="OX277" s="422"/>
      <c r="OY277" s="422"/>
      <c r="OZ277" s="422"/>
      <c r="PA277" s="422"/>
      <c r="PB277" s="422"/>
      <c r="PC277" s="422"/>
      <c r="PD277" s="422"/>
      <c r="PE277" s="422"/>
      <c r="PF277" s="422"/>
      <c r="PG277" s="422"/>
      <c r="PH277" s="422"/>
      <c r="PI277" s="422"/>
      <c r="PJ277" s="422"/>
      <c r="PK277" s="422"/>
      <c r="PL277" s="422"/>
    </row>
    <row r="278" spans="1:428" ht="20.25" customHeight="1" x14ac:dyDescent="0.25">
      <c r="A278" s="2492"/>
      <c r="B278" s="2504"/>
      <c r="C278" s="1510" t="s">
        <v>897</v>
      </c>
      <c r="D278" s="1512">
        <v>0</v>
      </c>
      <c r="E278" s="1512">
        <v>0</v>
      </c>
      <c r="F278" s="1512">
        <v>0</v>
      </c>
      <c r="G278" s="1512">
        <v>22</v>
      </c>
      <c r="H278" s="1512">
        <v>11</v>
      </c>
      <c r="I278" s="1512">
        <v>33</v>
      </c>
      <c r="J278" s="1512">
        <v>0</v>
      </c>
      <c r="K278" s="1512">
        <v>0</v>
      </c>
      <c r="L278" s="1512">
        <v>0</v>
      </c>
      <c r="M278" s="1627">
        <f t="shared" si="138"/>
        <v>22</v>
      </c>
      <c r="N278" s="1627">
        <f t="shared" si="137"/>
        <v>11</v>
      </c>
      <c r="O278" s="1627">
        <f t="shared" si="137"/>
        <v>33</v>
      </c>
      <c r="P278" s="1541" t="s">
        <v>1125</v>
      </c>
      <c r="Q278" s="2579"/>
      <c r="R278" s="2530"/>
      <c r="S278" s="422"/>
      <c r="T278" s="422"/>
      <c r="U278" s="422"/>
      <c r="AG278" s="422"/>
      <c r="AH278" s="422"/>
      <c r="AI278" s="422"/>
      <c r="AJ278" s="422"/>
      <c r="AK278" s="422"/>
      <c r="AL278" s="422"/>
      <c r="AM278" s="422"/>
      <c r="AN278" s="422"/>
      <c r="AO278" s="422"/>
      <c r="AP278" s="422"/>
      <c r="AQ278" s="422"/>
      <c r="AR278" s="422"/>
      <c r="AS278" s="422"/>
      <c r="AT278" s="422"/>
      <c r="AU278" s="422"/>
      <c r="AV278" s="422"/>
      <c r="AW278" s="422"/>
      <c r="AX278" s="422"/>
      <c r="AY278" s="422"/>
      <c r="AZ278" s="422"/>
      <c r="BA278" s="422"/>
      <c r="BB278" s="422"/>
      <c r="BC278" s="422"/>
      <c r="BD278" s="422"/>
      <c r="BE278" s="422"/>
      <c r="BF278" s="422"/>
      <c r="BG278" s="422"/>
      <c r="BH278" s="422"/>
      <c r="BI278" s="422"/>
      <c r="BJ278" s="422"/>
      <c r="BK278" s="422"/>
      <c r="BL278" s="422"/>
      <c r="BM278" s="422"/>
      <c r="BN278" s="422"/>
      <c r="BO278" s="422"/>
      <c r="BP278" s="422"/>
      <c r="BQ278" s="422"/>
      <c r="BR278" s="422"/>
      <c r="BS278" s="422"/>
      <c r="BT278" s="422"/>
      <c r="BU278" s="422"/>
      <c r="BV278" s="422"/>
      <c r="BW278" s="422"/>
      <c r="BX278" s="422"/>
      <c r="BY278" s="422"/>
      <c r="BZ278" s="422"/>
      <c r="CA278" s="422"/>
      <c r="CB278" s="422"/>
      <c r="CC278" s="422"/>
      <c r="CD278" s="422"/>
      <c r="CE278" s="422"/>
      <c r="CF278" s="422"/>
      <c r="CG278" s="422"/>
      <c r="CH278" s="422"/>
      <c r="CI278" s="422"/>
      <c r="CJ278" s="422"/>
      <c r="CK278" s="422"/>
      <c r="CL278" s="422"/>
      <c r="CM278" s="422"/>
      <c r="CN278" s="422"/>
      <c r="CO278" s="422"/>
      <c r="CP278" s="422"/>
      <c r="CQ278" s="422"/>
      <c r="CR278" s="422"/>
      <c r="CS278" s="422"/>
      <c r="CT278" s="422"/>
      <c r="CU278" s="422"/>
      <c r="CV278" s="422"/>
      <c r="CW278" s="422"/>
      <c r="CX278" s="422"/>
      <c r="CY278" s="422"/>
      <c r="CZ278" s="422"/>
      <c r="DA278" s="422"/>
      <c r="DB278" s="422"/>
      <c r="DC278" s="422"/>
      <c r="DD278" s="422"/>
      <c r="DE278" s="422"/>
      <c r="DF278" s="422"/>
      <c r="DG278" s="422"/>
      <c r="DH278" s="422"/>
      <c r="DI278" s="422"/>
      <c r="DJ278" s="422"/>
      <c r="DK278" s="422"/>
      <c r="DL278" s="422"/>
      <c r="DM278" s="422"/>
      <c r="DN278" s="422"/>
      <c r="DO278" s="422"/>
      <c r="DP278" s="422"/>
      <c r="DQ278" s="422"/>
      <c r="DR278" s="422"/>
      <c r="DS278" s="422"/>
      <c r="DT278" s="422"/>
      <c r="DU278" s="422"/>
      <c r="DV278" s="422"/>
      <c r="DW278" s="422"/>
      <c r="DX278" s="422"/>
      <c r="DY278" s="422"/>
      <c r="DZ278" s="422"/>
      <c r="EA278" s="422"/>
      <c r="EB278" s="422"/>
      <c r="EC278" s="422"/>
      <c r="ED278" s="422"/>
      <c r="EE278" s="422"/>
      <c r="EF278" s="422"/>
      <c r="EG278" s="422"/>
      <c r="EH278" s="422"/>
      <c r="EI278" s="422"/>
      <c r="EJ278" s="422"/>
      <c r="EK278" s="422"/>
      <c r="EL278" s="422"/>
      <c r="EM278" s="422"/>
      <c r="EN278" s="422"/>
      <c r="EO278" s="422"/>
      <c r="EP278" s="422"/>
      <c r="EQ278" s="422"/>
      <c r="ER278" s="422"/>
      <c r="ES278" s="422"/>
      <c r="ET278" s="422"/>
      <c r="EU278" s="422"/>
      <c r="EV278" s="422"/>
      <c r="EW278" s="422"/>
      <c r="EX278" s="422"/>
      <c r="EY278" s="422"/>
      <c r="EZ278" s="422"/>
      <c r="FA278" s="422"/>
      <c r="FB278" s="422"/>
      <c r="FC278" s="422"/>
      <c r="FD278" s="422"/>
      <c r="FE278" s="422"/>
      <c r="FF278" s="422"/>
      <c r="FG278" s="422"/>
      <c r="FH278" s="422"/>
      <c r="FI278" s="422"/>
      <c r="FJ278" s="422"/>
      <c r="FK278" s="422"/>
      <c r="FL278" s="422"/>
      <c r="FM278" s="422"/>
      <c r="FN278" s="422"/>
      <c r="FO278" s="422"/>
      <c r="FP278" s="422"/>
      <c r="FQ278" s="422"/>
      <c r="FR278" s="422"/>
      <c r="FS278" s="422"/>
      <c r="FT278" s="422"/>
      <c r="FU278" s="422"/>
      <c r="FV278" s="422"/>
      <c r="FW278" s="422"/>
      <c r="FX278" s="422"/>
      <c r="FY278" s="422"/>
      <c r="FZ278" s="422"/>
      <c r="GA278" s="422"/>
      <c r="GB278" s="422"/>
      <c r="GC278" s="422"/>
      <c r="GD278" s="422"/>
      <c r="GE278" s="422"/>
      <c r="GF278" s="422"/>
      <c r="GG278" s="422"/>
      <c r="GH278" s="422"/>
      <c r="GI278" s="422"/>
      <c r="GJ278" s="422"/>
      <c r="GK278" s="422"/>
      <c r="GL278" s="422"/>
      <c r="GM278" s="422"/>
      <c r="GN278" s="422"/>
      <c r="GO278" s="422"/>
      <c r="GP278" s="422"/>
      <c r="GQ278" s="422"/>
      <c r="GR278" s="422"/>
      <c r="GS278" s="422"/>
      <c r="GT278" s="422"/>
      <c r="GU278" s="422"/>
      <c r="GV278" s="422"/>
      <c r="GW278" s="422"/>
      <c r="GX278" s="422"/>
      <c r="GY278" s="422"/>
      <c r="GZ278" s="422"/>
      <c r="HA278" s="422"/>
      <c r="HB278" s="422"/>
      <c r="HC278" s="422"/>
      <c r="HD278" s="422"/>
      <c r="HE278" s="422"/>
      <c r="HF278" s="422"/>
      <c r="HG278" s="422"/>
      <c r="HH278" s="422"/>
      <c r="HI278" s="422"/>
      <c r="HJ278" s="422"/>
      <c r="HK278" s="422"/>
      <c r="HL278" s="422"/>
      <c r="HM278" s="422"/>
      <c r="HN278" s="422"/>
      <c r="HO278" s="422"/>
      <c r="HP278" s="422"/>
      <c r="HQ278" s="422"/>
      <c r="HR278" s="422"/>
      <c r="HS278" s="422"/>
      <c r="HT278" s="422"/>
      <c r="HU278" s="422"/>
      <c r="HV278" s="422"/>
      <c r="HW278" s="422"/>
      <c r="HX278" s="422"/>
      <c r="HY278" s="422"/>
      <c r="HZ278" s="422"/>
      <c r="IA278" s="422"/>
      <c r="IB278" s="422"/>
      <c r="IC278" s="422"/>
      <c r="ID278" s="422"/>
      <c r="IE278" s="422"/>
      <c r="IF278" s="422"/>
      <c r="IG278" s="422"/>
      <c r="IH278" s="422"/>
      <c r="II278" s="422"/>
      <c r="IJ278" s="422"/>
      <c r="IK278" s="422"/>
      <c r="IL278" s="422"/>
      <c r="IM278" s="422"/>
      <c r="IN278" s="422"/>
      <c r="IO278" s="422"/>
      <c r="IP278" s="422"/>
      <c r="IQ278" s="422"/>
      <c r="IR278" s="422"/>
      <c r="IS278" s="422"/>
      <c r="IT278" s="422"/>
      <c r="IU278" s="422"/>
      <c r="IV278" s="422"/>
      <c r="IW278" s="422"/>
      <c r="IX278" s="422"/>
      <c r="IY278" s="422"/>
      <c r="IZ278" s="422"/>
      <c r="JA278" s="422"/>
      <c r="JB278" s="422"/>
      <c r="JC278" s="422"/>
      <c r="JD278" s="422"/>
      <c r="JE278" s="422"/>
      <c r="JF278" s="422"/>
      <c r="JG278" s="422"/>
      <c r="JH278" s="422"/>
      <c r="JI278" s="422"/>
      <c r="JJ278" s="422"/>
      <c r="JK278" s="422"/>
      <c r="JL278" s="422"/>
      <c r="JM278" s="422"/>
      <c r="JN278" s="422"/>
      <c r="JO278" s="422"/>
      <c r="JP278" s="422"/>
      <c r="JQ278" s="422"/>
      <c r="JR278" s="422"/>
      <c r="JS278" s="422"/>
      <c r="JT278" s="422"/>
      <c r="JU278" s="422"/>
      <c r="JV278" s="422"/>
      <c r="JW278" s="422"/>
      <c r="JX278" s="422"/>
      <c r="JY278" s="422"/>
      <c r="JZ278" s="422"/>
      <c r="KA278" s="422"/>
      <c r="KB278" s="422"/>
      <c r="KC278" s="422"/>
      <c r="KD278" s="422"/>
      <c r="KE278" s="422"/>
      <c r="KF278" s="422"/>
      <c r="KG278" s="422"/>
      <c r="KH278" s="422"/>
      <c r="KI278" s="422"/>
      <c r="KJ278" s="422"/>
      <c r="KK278" s="422"/>
      <c r="KL278" s="422"/>
      <c r="KM278" s="422"/>
      <c r="KN278" s="422"/>
      <c r="KO278" s="422"/>
      <c r="KP278" s="422"/>
      <c r="KQ278" s="422"/>
      <c r="KR278" s="422"/>
      <c r="KS278" s="422"/>
      <c r="KT278" s="422"/>
      <c r="KU278" s="422"/>
      <c r="KV278" s="422"/>
      <c r="KW278" s="422"/>
      <c r="KX278" s="422"/>
      <c r="KY278" s="422"/>
      <c r="KZ278" s="422"/>
      <c r="LA278" s="422"/>
      <c r="LB278" s="422"/>
      <c r="LC278" s="422"/>
      <c r="LD278" s="422"/>
      <c r="LE278" s="422"/>
      <c r="LF278" s="422"/>
      <c r="LG278" s="422"/>
      <c r="LH278" s="422"/>
      <c r="LI278" s="422"/>
      <c r="LJ278" s="422"/>
      <c r="LK278" s="422"/>
      <c r="LL278" s="422"/>
      <c r="LM278" s="422"/>
      <c r="LN278" s="422"/>
      <c r="LO278" s="422"/>
      <c r="LP278" s="422"/>
      <c r="LQ278" s="422"/>
      <c r="LR278" s="422"/>
      <c r="LS278" s="422"/>
      <c r="LT278" s="422"/>
      <c r="LU278" s="422"/>
      <c r="LV278" s="422"/>
      <c r="LW278" s="422"/>
      <c r="LX278" s="422"/>
      <c r="LY278" s="422"/>
      <c r="LZ278" s="422"/>
      <c r="MA278" s="422"/>
      <c r="MB278" s="422"/>
      <c r="MC278" s="422"/>
      <c r="MD278" s="422"/>
      <c r="ME278" s="422"/>
      <c r="MF278" s="422"/>
      <c r="MG278" s="422"/>
      <c r="MH278" s="422"/>
      <c r="MI278" s="422"/>
      <c r="MJ278" s="422"/>
      <c r="MK278" s="422"/>
      <c r="ML278" s="422"/>
      <c r="MM278" s="422"/>
      <c r="MN278" s="422"/>
      <c r="MO278" s="422"/>
      <c r="MP278" s="422"/>
      <c r="MQ278" s="422"/>
      <c r="MR278" s="422"/>
      <c r="MS278" s="422"/>
      <c r="MT278" s="422"/>
      <c r="MU278" s="422"/>
      <c r="MV278" s="422"/>
      <c r="MW278" s="422"/>
      <c r="MX278" s="422"/>
      <c r="MY278" s="422"/>
      <c r="MZ278" s="422"/>
      <c r="NA278" s="422"/>
      <c r="NB278" s="422"/>
      <c r="NC278" s="422"/>
      <c r="ND278" s="422"/>
      <c r="NE278" s="422"/>
      <c r="NF278" s="422"/>
      <c r="NG278" s="422"/>
      <c r="NH278" s="422"/>
      <c r="NI278" s="422"/>
      <c r="NJ278" s="422"/>
      <c r="NK278" s="422"/>
      <c r="NL278" s="422"/>
      <c r="NM278" s="422"/>
      <c r="NN278" s="422"/>
      <c r="NO278" s="422"/>
      <c r="NP278" s="422"/>
      <c r="NQ278" s="422"/>
      <c r="NR278" s="422"/>
      <c r="NS278" s="422"/>
      <c r="NT278" s="422"/>
      <c r="NU278" s="422"/>
      <c r="NV278" s="422"/>
      <c r="NW278" s="422"/>
      <c r="NX278" s="422"/>
      <c r="NY278" s="422"/>
      <c r="NZ278" s="422"/>
      <c r="OA278" s="422"/>
      <c r="OB278" s="422"/>
      <c r="OC278" s="422"/>
      <c r="OD278" s="422"/>
      <c r="OE278" s="422"/>
      <c r="OF278" s="422"/>
      <c r="OG278" s="422"/>
      <c r="OH278" s="422"/>
      <c r="OI278" s="422"/>
      <c r="OJ278" s="422"/>
      <c r="OK278" s="422"/>
      <c r="OL278" s="422"/>
      <c r="OM278" s="422"/>
      <c r="ON278" s="422"/>
      <c r="OO278" s="422"/>
      <c r="OP278" s="422"/>
      <c r="OQ278" s="422"/>
      <c r="OR278" s="422"/>
      <c r="OS278" s="422"/>
      <c r="OT278" s="422"/>
      <c r="OU278" s="422"/>
      <c r="OV278" s="422"/>
      <c r="OW278" s="422"/>
      <c r="OX278" s="422"/>
      <c r="OY278" s="422"/>
      <c r="OZ278" s="422"/>
      <c r="PA278" s="422"/>
      <c r="PB278" s="422"/>
      <c r="PC278" s="422"/>
      <c r="PD278" s="422"/>
      <c r="PE278" s="422"/>
      <c r="PF278" s="422"/>
      <c r="PG278" s="422"/>
      <c r="PH278" s="422"/>
      <c r="PI278" s="422"/>
      <c r="PJ278" s="422"/>
      <c r="PK278" s="422"/>
      <c r="PL278" s="422"/>
    </row>
    <row r="279" spans="1:428" ht="20.25" customHeight="1" x14ac:dyDescent="0.25">
      <c r="A279" s="2492"/>
      <c r="B279" s="2500"/>
      <c r="C279" s="1510" t="s">
        <v>899</v>
      </c>
      <c r="D279" s="1512">
        <v>1</v>
      </c>
      <c r="E279" s="1512">
        <v>1</v>
      </c>
      <c r="F279" s="1512">
        <v>2</v>
      </c>
      <c r="G279" s="1512">
        <v>0</v>
      </c>
      <c r="H279" s="1512">
        <v>0</v>
      </c>
      <c r="I279" s="1512">
        <v>0</v>
      </c>
      <c r="J279" s="1512">
        <v>0</v>
      </c>
      <c r="K279" s="1512">
        <v>0</v>
      </c>
      <c r="L279" s="1512">
        <v>0</v>
      </c>
      <c r="M279" s="1627">
        <f t="shared" si="138"/>
        <v>1</v>
      </c>
      <c r="N279" s="1627">
        <f t="shared" si="137"/>
        <v>1</v>
      </c>
      <c r="O279" s="1627">
        <f t="shared" si="137"/>
        <v>2</v>
      </c>
      <c r="P279" s="1543" t="s">
        <v>900</v>
      </c>
      <c r="Q279" s="2593"/>
      <c r="R279" s="2530"/>
      <c r="S279" s="422"/>
      <c r="T279" s="422"/>
      <c r="U279" s="422"/>
      <c r="AG279" s="422"/>
      <c r="AH279" s="422"/>
      <c r="AI279" s="422"/>
      <c r="AJ279" s="422"/>
      <c r="AK279" s="422"/>
      <c r="AL279" s="422"/>
      <c r="AM279" s="422"/>
      <c r="AN279" s="422"/>
      <c r="AO279" s="422"/>
      <c r="AP279" s="422"/>
      <c r="AQ279" s="422"/>
      <c r="AR279" s="422"/>
      <c r="AS279" s="422"/>
      <c r="AT279" s="422"/>
      <c r="AU279" s="422"/>
      <c r="AV279" s="422"/>
      <c r="AW279" s="422"/>
      <c r="AX279" s="422"/>
      <c r="AY279" s="422"/>
      <c r="AZ279" s="422"/>
      <c r="BA279" s="422"/>
      <c r="BB279" s="422"/>
      <c r="BC279" s="422"/>
      <c r="BD279" s="422"/>
      <c r="BE279" s="422"/>
      <c r="BF279" s="422"/>
      <c r="BG279" s="422"/>
      <c r="BH279" s="422"/>
      <c r="BI279" s="422"/>
      <c r="BJ279" s="422"/>
      <c r="BK279" s="422"/>
      <c r="BL279" s="422"/>
      <c r="BM279" s="422"/>
      <c r="BN279" s="422"/>
      <c r="BO279" s="422"/>
      <c r="BP279" s="422"/>
      <c r="BQ279" s="422"/>
      <c r="BR279" s="422"/>
      <c r="BS279" s="422"/>
      <c r="BT279" s="422"/>
      <c r="BU279" s="422"/>
      <c r="BV279" s="422"/>
      <c r="BW279" s="422"/>
      <c r="BX279" s="422"/>
      <c r="BY279" s="422"/>
      <c r="BZ279" s="422"/>
      <c r="CA279" s="422"/>
      <c r="CB279" s="422"/>
      <c r="CC279" s="422"/>
      <c r="CD279" s="422"/>
      <c r="CE279" s="422"/>
      <c r="CF279" s="422"/>
      <c r="CG279" s="422"/>
      <c r="CH279" s="422"/>
      <c r="CI279" s="422"/>
      <c r="CJ279" s="422"/>
      <c r="CK279" s="422"/>
      <c r="CL279" s="422"/>
      <c r="CM279" s="422"/>
      <c r="CN279" s="422"/>
      <c r="CO279" s="422"/>
      <c r="CP279" s="422"/>
      <c r="CQ279" s="422"/>
      <c r="CR279" s="422"/>
      <c r="CS279" s="422"/>
      <c r="CT279" s="422"/>
      <c r="CU279" s="422"/>
      <c r="CV279" s="422"/>
      <c r="CW279" s="422"/>
      <c r="CX279" s="422"/>
      <c r="CY279" s="422"/>
      <c r="CZ279" s="422"/>
      <c r="DA279" s="422"/>
      <c r="DB279" s="422"/>
      <c r="DC279" s="422"/>
      <c r="DD279" s="422"/>
      <c r="DE279" s="422"/>
      <c r="DF279" s="422"/>
      <c r="DG279" s="422"/>
      <c r="DH279" s="422"/>
      <c r="DI279" s="422"/>
      <c r="DJ279" s="422"/>
      <c r="DK279" s="422"/>
      <c r="DL279" s="422"/>
      <c r="DM279" s="422"/>
      <c r="DN279" s="422"/>
      <c r="DO279" s="422"/>
      <c r="DP279" s="422"/>
      <c r="DQ279" s="422"/>
      <c r="DR279" s="422"/>
      <c r="DS279" s="422"/>
      <c r="DT279" s="422"/>
      <c r="DU279" s="422"/>
      <c r="DV279" s="422"/>
      <c r="DW279" s="422"/>
      <c r="DX279" s="422"/>
      <c r="DY279" s="422"/>
      <c r="DZ279" s="422"/>
      <c r="EA279" s="422"/>
      <c r="EB279" s="422"/>
      <c r="EC279" s="422"/>
      <c r="ED279" s="422"/>
      <c r="EE279" s="422"/>
      <c r="EF279" s="422"/>
      <c r="EG279" s="422"/>
      <c r="EH279" s="422"/>
      <c r="EI279" s="422"/>
      <c r="EJ279" s="422"/>
      <c r="EK279" s="422"/>
      <c r="EL279" s="422"/>
      <c r="EM279" s="422"/>
      <c r="EN279" s="422"/>
      <c r="EO279" s="422"/>
      <c r="EP279" s="422"/>
      <c r="EQ279" s="422"/>
      <c r="ER279" s="422"/>
      <c r="ES279" s="422"/>
      <c r="ET279" s="422"/>
      <c r="EU279" s="422"/>
      <c r="EV279" s="422"/>
      <c r="EW279" s="422"/>
      <c r="EX279" s="422"/>
      <c r="EY279" s="422"/>
      <c r="EZ279" s="422"/>
      <c r="FA279" s="422"/>
      <c r="FB279" s="422"/>
      <c r="FC279" s="422"/>
      <c r="FD279" s="422"/>
      <c r="FE279" s="422"/>
      <c r="FF279" s="422"/>
      <c r="FG279" s="422"/>
      <c r="FH279" s="422"/>
      <c r="FI279" s="422"/>
      <c r="FJ279" s="422"/>
      <c r="FK279" s="422"/>
      <c r="FL279" s="422"/>
      <c r="FM279" s="422"/>
      <c r="FN279" s="422"/>
      <c r="FO279" s="422"/>
      <c r="FP279" s="422"/>
      <c r="FQ279" s="422"/>
      <c r="FR279" s="422"/>
      <c r="FS279" s="422"/>
      <c r="FT279" s="422"/>
      <c r="FU279" s="422"/>
      <c r="FV279" s="422"/>
      <c r="FW279" s="422"/>
      <c r="FX279" s="422"/>
      <c r="FY279" s="422"/>
      <c r="FZ279" s="422"/>
      <c r="GA279" s="422"/>
      <c r="GB279" s="422"/>
      <c r="GC279" s="422"/>
      <c r="GD279" s="422"/>
      <c r="GE279" s="422"/>
      <c r="GF279" s="422"/>
      <c r="GG279" s="422"/>
      <c r="GH279" s="422"/>
      <c r="GI279" s="422"/>
      <c r="GJ279" s="422"/>
      <c r="GK279" s="422"/>
      <c r="GL279" s="422"/>
      <c r="GM279" s="422"/>
      <c r="GN279" s="422"/>
      <c r="GO279" s="422"/>
      <c r="GP279" s="422"/>
      <c r="GQ279" s="422"/>
      <c r="GR279" s="422"/>
      <c r="GS279" s="422"/>
      <c r="GT279" s="422"/>
      <c r="GU279" s="422"/>
      <c r="GV279" s="422"/>
      <c r="GW279" s="422"/>
      <c r="GX279" s="422"/>
      <c r="GY279" s="422"/>
      <c r="GZ279" s="422"/>
      <c r="HA279" s="422"/>
      <c r="HB279" s="422"/>
      <c r="HC279" s="422"/>
      <c r="HD279" s="422"/>
      <c r="HE279" s="422"/>
      <c r="HF279" s="422"/>
      <c r="HG279" s="422"/>
      <c r="HH279" s="422"/>
      <c r="HI279" s="422"/>
      <c r="HJ279" s="422"/>
      <c r="HK279" s="422"/>
      <c r="HL279" s="422"/>
      <c r="HM279" s="422"/>
      <c r="HN279" s="422"/>
      <c r="HO279" s="422"/>
      <c r="HP279" s="422"/>
      <c r="HQ279" s="422"/>
      <c r="HR279" s="422"/>
      <c r="HS279" s="422"/>
      <c r="HT279" s="422"/>
      <c r="HU279" s="422"/>
      <c r="HV279" s="422"/>
      <c r="HW279" s="422"/>
      <c r="HX279" s="422"/>
      <c r="HY279" s="422"/>
      <c r="HZ279" s="422"/>
      <c r="IA279" s="422"/>
      <c r="IB279" s="422"/>
      <c r="IC279" s="422"/>
      <c r="ID279" s="422"/>
      <c r="IE279" s="422"/>
      <c r="IF279" s="422"/>
      <c r="IG279" s="422"/>
      <c r="IH279" s="422"/>
      <c r="II279" s="422"/>
      <c r="IJ279" s="422"/>
      <c r="IK279" s="422"/>
      <c r="IL279" s="422"/>
      <c r="IM279" s="422"/>
      <c r="IN279" s="422"/>
      <c r="IO279" s="422"/>
      <c r="IP279" s="422"/>
      <c r="IQ279" s="422"/>
      <c r="IR279" s="422"/>
      <c r="IS279" s="422"/>
      <c r="IT279" s="422"/>
      <c r="IU279" s="422"/>
      <c r="IV279" s="422"/>
      <c r="IW279" s="422"/>
      <c r="IX279" s="422"/>
      <c r="IY279" s="422"/>
      <c r="IZ279" s="422"/>
      <c r="JA279" s="422"/>
      <c r="JB279" s="422"/>
      <c r="JC279" s="422"/>
      <c r="JD279" s="422"/>
      <c r="JE279" s="422"/>
      <c r="JF279" s="422"/>
      <c r="JG279" s="422"/>
      <c r="JH279" s="422"/>
      <c r="JI279" s="422"/>
      <c r="JJ279" s="422"/>
      <c r="JK279" s="422"/>
      <c r="JL279" s="422"/>
      <c r="JM279" s="422"/>
      <c r="JN279" s="422"/>
      <c r="JO279" s="422"/>
      <c r="JP279" s="422"/>
      <c r="JQ279" s="422"/>
      <c r="JR279" s="422"/>
      <c r="JS279" s="422"/>
      <c r="JT279" s="422"/>
      <c r="JU279" s="422"/>
      <c r="JV279" s="422"/>
      <c r="JW279" s="422"/>
      <c r="JX279" s="422"/>
      <c r="JY279" s="422"/>
      <c r="JZ279" s="422"/>
      <c r="KA279" s="422"/>
      <c r="KB279" s="422"/>
      <c r="KC279" s="422"/>
      <c r="KD279" s="422"/>
      <c r="KE279" s="422"/>
      <c r="KF279" s="422"/>
      <c r="KG279" s="422"/>
      <c r="KH279" s="422"/>
      <c r="KI279" s="422"/>
      <c r="KJ279" s="422"/>
      <c r="KK279" s="422"/>
      <c r="KL279" s="422"/>
      <c r="KM279" s="422"/>
      <c r="KN279" s="422"/>
      <c r="KO279" s="422"/>
      <c r="KP279" s="422"/>
      <c r="KQ279" s="422"/>
      <c r="KR279" s="422"/>
      <c r="KS279" s="422"/>
      <c r="KT279" s="422"/>
      <c r="KU279" s="422"/>
      <c r="KV279" s="422"/>
      <c r="KW279" s="422"/>
      <c r="KX279" s="422"/>
      <c r="KY279" s="422"/>
      <c r="KZ279" s="422"/>
      <c r="LA279" s="422"/>
      <c r="LB279" s="422"/>
      <c r="LC279" s="422"/>
      <c r="LD279" s="422"/>
      <c r="LE279" s="422"/>
      <c r="LF279" s="422"/>
      <c r="LG279" s="422"/>
      <c r="LH279" s="422"/>
      <c r="LI279" s="422"/>
      <c r="LJ279" s="422"/>
      <c r="LK279" s="422"/>
      <c r="LL279" s="422"/>
      <c r="LM279" s="422"/>
      <c r="LN279" s="422"/>
      <c r="LO279" s="422"/>
      <c r="LP279" s="422"/>
      <c r="LQ279" s="422"/>
      <c r="LR279" s="422"/>
      <c r="LS279" s="422"/>
      <c r="LT279" s="422"/>
      <c r="LU279" s="422"/>
      <c r="LV279" s="422"/>
      <c r="LW279" s="422"/>
      <c r="LX279" s="422"/>
      <c r="LY279" s="422"/>
      <c r="LZ279" s="422"/>
      <c r="MA279" s="422"/>
      <c r="MB279" s="422"/>
      <c r="MC279" s="422"/>
      <c r="MD279" s="422"/>
      <c r="ME279" s="422"/>
      <c r="MF279" s="422"/>
      <c r="MG279" s="422"/>
      <c r="MH279" s="422"/>
      <c r="MI279" s="422"/>
      <c r="MJ279" s="422"/>
      <c r="MK279" s="422"/>
      <c r="ML279" s="422"/>
      <c r="MM279" s="422"/>
      <c r="MN279" s="422"/>
      <c r="MO279" s="422"/>
      <c r="MP279" s="422"/>
      <c r="MQ279" s="422"/>
      <c r="MR279" s="422"/>
      <c r="MS279" s="422"/>
      <c r="MT279" s="422"/>
      <c r="MU279" s="422"/>
      <c r="MV279" s="422"/>
      <c r="MW279" s="422"/>
      <c r="MX279" s="422"/>
      <c r="MY279" s="422"/>
      <c r="MZ279" s="422"/>
      <c r="NA279" s="422"/>
      <c r="NB279" s="422"/>
      <c r="NC279" s="422"/>
      <c r="ND279" s="422"/>
      <c r="NE279" s="422"/>
      <c r="NF279" s="422"/>
      <c r="NG279" s="422"/>
      <c r="NH279" s="422"/>
      <c r="NI279" s="422"/>
      <c r="NJ279" s="422"/>
      <c r="NK279" s="422"/>
      <c r="NL279" s="422"/>
      <c r="NM279" s="422"/>
      <c r="NN279" s="422"/>
      <c r="NO279" s="422"/>
      <c r="NP279" s="422"/>
      <c r="NQ279" s="422"/>
      <c r="NR279" s="422"/>
      <c r="NS279" s="422"/>
      <c r="NT279" s="422"/>
      <c r="NU279" s="422"/>
      <c r="NV279" s="422"/>
      <c r="NW279" s="422"/>
      <c r="NX279" s="422"/>
      <c r="NY279" s="422"/>
      <c r="NZ279" s="422"/>
      <c r="OA279" s="422"/>
      <c r="OB279" s="422"/>
      <c r="OC279" s="422"/>
      <c r="OD279" s="422"/>
      <c r="OE279" s="422"/>
      <c r="OF279" s="422"/>
      <c r="OG279" s="422"/>
      <c r="OH279" s="422"/>
      <c r="OI279" s="422"/>
      <c r="OJ279" s="422"/>
      <c r="OK279" s="422"/>
      <c r="OL279" s="422"/>
      <c r="OM279" s="422"/>
      <c r="ON279" s="422"/>
      <c r="OO279" s="422"/>
      <c r="OP279" s="422"/>
      <c r="OQ279" s="422"/>
      <c r="OR279" s="422"/>
      <c r="OS279" s="422"/>
      <c r="OT279" s="422"/>
      <c r="OU279" s="422"/>
      <c r="OV279" s="422"/>
      <c r="OW279" s="422"/>
      <c r="OX279" s="422"/>
      <c r="OY279" s="422"/>
      <c r="OZ279" s="422"/>
      <c r="PA279" s="422"/>
      <c r="PB279" s="422"/>
      <c r="PC279" s="422"/>
      <c r="PD279" s="422"/>
      <c r="PE279" s="422"/>
      <c r="PF279" s="422"/>
      <c r="PG279" s="422"/>
      <c r="PH279" s="422"/>
      <c r="PI279" s="422"/>
      <c r="PJ279" s="422"/>
      <c r="PK279" s="422"/>
      <c r="PL279" s="422"/>
    </row>
    <row r="280" spans="1:428" ht="20.25" customHeight="1" x14ac:dyDescent="0.25">
      <c r="A280" s="2492"/>
      <c r="B280" s="2501" t="s">
        <v>49</v>
      </c>
      <c r="C280" s="2501"/>
      <c r="D280" s="1512">
        <f>SUM(D276:D279)</f>
        <v>16</v>
      </c>
      <c r="E280" s="1512">
        <f t="shared" ref="E280:O280" si="139">SUM(E276:E279)</f>
        <v>13</v>
      </c>
      <c r="F280" s="1512">
        <f>SUM(D280:E280)</f>
        <v>29</v>
      </c>
      <c r="G280" s="1512">
        <f t="shared" si="139"/>
        <v>41</v>
      </c>
      <c r="H280" s="1512">
        <f t="shared" si="139"/>
        <v>30</v>
      </c>
      <c r="I280" s="1512">
        <f t="shared" si="139"/>
        <v>71</v>
      </c>
      <c r="J280" s="1512">
        <f t="shared" si="139"/>
        <v>16</v>
      </c>
      <c r="K280" s="1512">
        <f t="shared" si="139"/>
        <v>14</v>
      </c>
      <c r="L280" s="1512">
        <f t="shared" si="139"/>
        <v>30</v>
      </c>
      <c r="M280" s="1565">
        <f t="shared" si="139"/>
        <v>73</v>
      </c>
      <c r="N280" s="1565">
        <f t="shared" si="139"/>
        <v>57</v>
      </c>
      <c r="O280" s="1565">
        <f t="shared" si="139"/>
        <v>130</v>
      </c>
      <c r="P280" s="2507" t="s">
        <v>664</v>
      </c>
      <c r="Q280" s="2507"/>
      <c r="R280" s="2530"/>
    </row>
    <row r="281" spans="1:428" s="432" customFormat="1" ht="20.25" customHeight="1" x14ac:dyDescent="0.25">
      <c r="A281" s="2492"/>
      <c r="B281" s="2528" t="s">
        <v>71</v>
      </c>
      <c r="C281" s="2033" t="s">
        <v>71</v>
      </c>
      <c r="D281" s="2035">
        <v>0</v>
      </c>
      <c r="E281" s="2035">
        <v>0</v>
      </c>
      <c r="F281" s="2035">
        <v>0</v>
      </c>
      <c r="G281" s="2035">
        <v>20</v>
      </c>
      <c r="H281" s="2035">
        <v>19</v>
      </c>
      <c r="I281" s="2035">
        <v>39</v>
      </c>
      <c r="J281" s="2035">
        <v>17</v>
      </c>
      <c r="K281" s="2035">
        <v>9</v>
      </c>
      <c r="L281" s="2035">
        <v>26</v>
      </c>
      <c r="M281" s="1627">
        <f>SUM(D281,G281,J281)</f>
        <v>37</v>
      </c>
      <c r="N281" s="1627">
        <f t="shared" ref="N281:O286" si="140">SUM(E281,H281,K281)</f>
        <v>28</v>
      </c>
      <c r="O281" s="1627">
        <f t="shared" si="140"/>
        <v>65</v>
      </c>
      <c r="P281" s="856" t="s">
        <v>168</v>
      </c>
      <c r="Q281" s="2529" t="s">
        <v>168</v>
      </c>
      <c r="R281" s="2530"/>
      <c r="S281" s="431"/>
      <c r="T281" s="431"/>
      <c r="U281" s="431"/>
      <c r="AG281" s="431"/>
      <c r="AH281" s="431"/>
      <c r="AI281" s="431"/>
      <c r="AJ281" s="431"/>
      <c r="AK281" s="431"/>
      <c r="AL281" s="431"/>
      <c r="AM281" s="431"/>
      <c r="AN281" s="431"/>
      <c r="AO281" s="431"/>
      <c r="AP281" s="431"/>
      <c r="AQ281" s="431"/>
      <c r="AR281" s="431"/>
      <c r="AS281" s="431"/>
      <c r="AT281" s="431"/>
      <c r="AU281" s="431"/>
      <c r="AV281" s="431"/>
      <c r="AW281" s="431"/>
      <c r="AX281" s="431"/>
      <c r="AY281" s="431"/>
      <c r="AZ281" s="431"/>
      <c r="BA281" s="431"/>
      <c r="BB281" s="431"/>
      <c r="BC281" s="431"/>
      <c r="BD281" s="431"/>
      <c r="BE281" s="431"/>
      <c r="BF281" s="431"/>
      <c r="BG281" s="431"/>
      <c r="BH281" s="431"/>
      <c r="BI281" s="431"/>
      <c r="BJ281" s="431"/>
      <c r="BK281" s="431"/>
      <c r="BL281" s="431"/>
      <c r="BM281" s="431"/>
      <c r="BN281" s="431"/>
      <c r="BO281" s="431"/>
      <c r="BP281" s="431"/>
      <c r="BQ281" s="431"/>
      <c r="BR281" s="431"/>
      <c r="BS281" s="431"/>
      <c r="BT281" s="431"/>
      <c r="BU281" s="431"/>
      <c r="BV281" s="431"/>
      <c r="BW281" s="431"/>
      <c r="BX281" s="431"/>
      <c r="BY281" s="431"/>
      <c r="BZ281" s="431"/>
      <c r="CA281" s="431"/>
      <c r="CB281" s="431"/>
      <c r="CC281" s="431"/>
      <c r="CD281" s="431"/>
      <c r="CE281" s="431"/>
      <c r="CF281" s="431"/>
      <c r="CG281" s="431"/>
      <c r="CH281" s="431"/>
      <c r="CI281" s="431"/>
      <c r="CJ281" s="431"/>
      <c r="CK281" s="431"/>
      <c r="CL281" s="431"/>
      <c r="CM281" s="431"/>
      <c r="CN281" s="431"/>
      <c r="CO281" s="431"/>
      <c r="CP281" s="431"/>
      <c r="CQ281" s="431"/>
      <c r="CR281" s="431"/>
      <c r="CS281" s="431"/>
      <c r="CT281" s="431"/>
      <c r="CU281" s="431"/>
      <c r="CV281" s="431"/>
      <c r="CW281" s="431"/>
      <c r="CX281" s="431"/>
      <c r="CY281" s="431"/>
      <c r="CZ281" s="431"/>
      <c r="DA281" s="431"/>
      <c r="DB281" s="431"/>
      <c r="DC281" s="431"/>
      <c r="DD281" s="431"/>
      <c r="DE281" s="431"/>
      <c r="DF281" s="431"/>
      <c r="DG281" s="431"/>
      <c r="DH281" s="431"/>
      <c r="DI281" s="431"/>
      <c r="DJ281" s="431"/>
      <c r="DK281" s="431"/>
      <c r="DL281" s="431"/>
      <c r="DM281" s="431"/>
      <c r="DN281" s="431"/>
      <c r="DO281" s="431"/>
      <c r="DP281" s="431"/>
      <c r="DQ281" s="431"/>
      <c r="DR281" s="431"/>
      <c r="DS281" s="431"/>
      <c r="DT281" s="431"/>
      <c r="DU281" s="431"/>
      <c r="DV281" s="431"/>
      <c r="DW281" s="431"/>
      <c r="DX281" s="431"/>
      <c r="DY281" s="431"/>
      <c r="DZ281" s="431"/>
      <c r="EA281" s="431"/>
      <c r="EB281" s="431"/>
      <c r="EC281" s="431"/>
      <c r="ED281" s="431"/>
      <c r="EE281" s="431"/>
      <c r="EF281" s="431"/>
      <c r="EG281" s="431"/>
      <c r="EH281" s="431"/>
      <c r="EI281" s="431"/>
      <c r="EJ281" s="431"/>
      <c r="EK281" s="431"/>
      <c r="EL281" s="431"/>
      <c r="EM281" s="431"/>
      <c r="EN281" s="431"/>
      <c r="EO281" s="431"/>
      <c r="EP281" s="431"/>
      <c r="EQ281" s="431"/>
      <c r="ER281" s="431"/>
      <c r="ES281" s="431"/>
      <c r="ET281" s="431"/>
      <c r="EU281" s="431"/>
      <c r="EV281" s="431"/>
      <c r="EW281" s="431"/>
      <c r="EX281" s="431"/>
      <c r="EY281" s="431"/>
      <c r="EZ281" s="431"/>
      <c r="FA281" s="431"/>
      <c r="FB281" s="431"/>
      <c r="FC281" s="431"/>
      <c r="FD281" s="431"/>
      <c r="FE281" s="431"/>
      <c r="FF281" s="431"/>
      <c r="FG281" s="431"/>
      <c r="FH281" s="431"/>
      <c r="FI281" s="431"/>
      <c r="FJ281" s="431"/>
      <c r="FK281" s="431"/>
      <c r="FL281" s="431"/>
      <c r="FM281" s="431"/>
      <c r="FN281" s="431"/>
      <c r="FO281" s="431"/>
      <c r="FP281" s="431"/>
      <c r="FQ281" s="431"/>
      <c r="FR281" s="431"/>
      <c r="FS281" s="431"/>
      <c r="FT281" s="431"/>
      <c r="FU281" s="431"/>
      <c r="FV281" s="431"/>
      <c r="FW281" s="431"/>
      <c r="FX281" s="431"/>
      <c r="FY281" s="431"/>
      <c r="FZ281" s="431"/>
      <c r="GA281" s="431"/>
      <c r="GB281" s="431"/>
      <c r="GC281" s="431"/>
      <c r="GD281" s="431"/>
      <c r="GE281" s="431"/>
      <c r="GF281" s="431"/>
      <c r="GG281" s="431"/>
      <c r="GH281" s="431"/>
      <c r="GI281" s="431"/>
      <c r="GJ281" s="431"/>
      <c r="GK281" s="431"/>
      <c r="GL281" s="431"/>
      <c r="GM281" s="431"/>
      <c r="GN281" s="431"/>
      <c r="GO281" s="431"/>
      <c r="GP281" s="431"/>
      <c r="GQ281" s="431"/>
      <c r="GR281" s="431"/>
      <c r="GS281" s="431"/>
      <c r="GT281" s="431"/>
      <c r="GU281" s="431"/>
      <c r="GV281" s="431"/>
      <c r="GW281" s="431"/>
      <c r="GX281" s="431"/>
      <c r="GY281" s="431"/>
      <c r="GZ281" s="431"/>
      <c r="HA281" s="431"/>
      <c r="HB281" s="431"/>
      <c r="HC281" s="431"/>
      <c r="HD281" s="431"/>
      <c r="HE281" s="431"/>
      <c r="HF281" s="431"/>
      <c r="HG281" s="431"/>
      <c r="HH281" s="431"/>
      <c r="HI281" s="431"/>
      <c r="HJ281" s="431"/>
      <c r="HK281" s="431"/>
      <c r="HL281" s="431"/>
      <c r="HM281" s="431"/>
      <c r="HN281" s="431"/>
      <c r="HO281" s="431"/>
      <c r="HP281" s="431"/>
      <c r="HQ281" s="431"/>
      <c r="HR281" s="431"/>
      <c r="HS281" s="431"/>
      <c r="HT281" s="431"/>
      <c r="HU281" s="431"/>
      <c r="HV281" s="431"/>
      <c r="HW281" s="431"/>
      <c r="HX281" s="431"/>
      <c r="HY281" s="431"/>
      <c r="HZ281" s="431"/>
      <c r="IA281" s="431"/>
      <c r="IB281" s="431"/>
      <c r="IC281" s="431"/>
      <c r="ID281" s="431"/>
      <c r="IE281" s="431"/>
      <c r="IF281" s="431"/>
      <c r="IG281" s="431"/>
      <c r="IH281" s="431"/>
      <c r="II281" s="431"/>
      <c r="IJ281" s="431"/>
      <c r="IK281" s="431"/>
      <c r="IL281" s="431"/>
      <c r="IM281" s="431"/>
      <c r="IN281" s="431"/>
      <c r="IO281" s="431"/>
      <c r="IP281" s="431"/>
      <c r="IQ281" s="431"/>
      <c r="IR281" s="431"/>
      <c r="IS281" s="431"/>
      <c r="IT281" s="431"/>
      <c r="IU281" s="431"/>
      <c r="IV281" s="431"/>
      <c r="IW281" s="431"/>
      <c r="IX281" s="431"/>
      <c r="IY281" s="431"/>
      <c r="IZ281" s="431"/>
      <c r="JA281" s="431"/>
      <c r="JB281" s="431"/>
      <c r="JC281" s="431"/>
      <c r="JD281" s="431"/>
      <c r="JE281" s="431"/>
      <c r="JF281" s="431"/>
      <c r="JG281" s="431"/>
      <c r="JH281" s="431"/>
      <c r="JI281" s="431"/>
      <c r="JJ281" s="431"/>
      <c r="JK281" s="431"/>
      <c r="JL281" s="431"/>
      <c r="JM281" s="431"/>
      <c r="JN281" s="431"/>
      <c r="JO281" s="431"/>
      <c r="JP281" s="431"/>
      <c r="JQ281" s="431"/>
      <c r="JR281" s="431"/>
      <c r="JS281" s="431"/>
      <c r="JT281" s="431"/>
      <c r="JU281" s="431"/>
      <c r="JV281" s="431"/>
      <c r="JW281" s="431"/>
      <c r="JX281" s="431"/>
      <c r="JY281" s="431"/>
      <c r="JZ281" s="431"/>
      <c r="KA281" s="431"/>
      <c r="KB281" s="431"/>
      <c r="KC281" s="431"/>
      <c r="KD281" s="431"/>
      <c r="KE281" s="431"/>
      <c r="KF281" s="431"/>
      <c r="KG281" s="431"/>
      <c r="KH281" s="431"/>
      <c r="KI281" s="431"/>
      <c r="KJ281" s="431"/>
      <c r="KK281" s="431"/>
      <c r="KL281" s="431"/>
      <c r="KM281" s="431"/>
      <c r="KN281" s="431"/>
      <c r="KO281" s="431"/>
      <c r="KP281" s="431"/>
      <c r="KQ281" s="431"/>
      <c r="KR281" s="431"/>
      <c r="KS281" s="431"/>
      <c r="KT281" s="431"/>
      <c r="KU281" s="431"/>
      <c r="KV281" s="431"/>
      <c r="KW281" s="431"/>
      <c r="KX281" s="431"/>
      <c r="KY281" s="431"/>
      <c r="KZ281" s="431"/>
      <c r="LA281" s="431"/>
      <c r="LB281" s="431"/>
      <c r="LC281" s="431"/>
      <c r="LD281" s="431"/>
      <c r="LE281" s="431"/>
      <c r="LF281" s="431"/>
      <c r="LG281" s="431"/>
      <c r="LH281" s="431"/>
      <c r="LI281" s="431"/>
      <c r="LJ281" s="431"/>
      <c r="LK281" s="431"/>
      <c r="LL281" s="431"/>
      <c r="LM281" s="431"/>
      <c r="LN281" s="431"/>
      <c r="LO281" s="431"/>
      <c r="LP281" s="431"/>
      <c r="LQ281" s="431"/>
      <c r="LR281" s="431"/>
      <c r="LS281" s="431"/>
      <c r="LT281" s="431"/>
      <c r="LU281" s="431"/>
      <c r="LV281" s="431"/>
      <c r="LW281" s="431"/>
      <c r="LX281" s="431"/>
      <c r="LY281" s="431"/>
      <c r="LZ281" s="431"/>
      <c r="MA281" s="431"/>
      <c r="MB281" s="431"/>
      <c r="MC281" s="431"/>
      <c r="MD281" s="431"/>
      <c r="ME281" s="431"/>
      <c r="MF281" s="431"/>
      <c r="MG281" s="431"/>
      <c r="MH281" s="431"/>
      <c r="MI281" s="431"/>
      <c r="MJ281" s="431"/>
      <c r="MK281" s="431"/>
      <c r="ML281" s="431"/>
      <c r="MM281" s="431"/>
      <c r="MN281" s="431"/>
      <c r="MO281" s="431"/>
      <c r="MP281" s="431"/>
      <c r="MQ281" s="431"/>
      <c r="MR281" s="431"/>
      <c r="MS281" s="431"/>
      <c r="MT281" s="431"/>
      <c r="MU281" s="431"/>
      <c r="MV281" s="431"/>
      <c r="MW281" s="431"/>
      <c r="MX281" s="431"/>
      <c r="MY281" s="431"/>
      <c r="MZ281" s="431"/>
      <c r="NA281" s="431"/>
      <c r="NB281" s="431"/>
      <c r="NC281" s="431"/>
      <c r="ND281" s="431"/>
      <c r="NE281" s="431"/>
      <c r="NF281" s="431"/>
      <c r="NG281" s="431"/>
      <c r="NH281" s="431"/>
      <c r="NI281" s="431"/>
      <c r="NJ281" s="431"/>
      <c r="NK281" s="431"/>
      <c r="NL281" s="431"/>
      <c r="NM281" s="431"/>
      <c r="NN281" s="431"/>
      <c r="NO281" s="431"/>
      <c r="NP281" s="431"/>
      <c r="NQ281" s="431"/>
      <c r="NR281" s="431"/>
      <c r="NS281" s="431"/>
      <c r="NT281" s="431"/>
      <c r="NU281" s="431"/>
      <c r="NV281" s="431"/>
      <c r="NW281" s="431"/>
      <c r="NX281" s="431"/>
      <c r="NY281" s="431"/>
      <c r="NZ281" s="431"/>
      <c r="OA281" s="431"/>
      <c r="OB281" s="431"/>
      <c r="OC281" s="431"/>
      <c r="OD281" s="431"/>
      <c r="OE281" s="431"/>
      <c r="OF281" s="431"/>
      <c r="OG281" s="431"/>
      <c r="OH281" s="431"/>
      <c r="OI281" s="431"/>
      <c r="OJ281" s="431"/>
      <c r="OK281" s="431"/>
      <c r="OL281" s="431"/>
      <c r="OM281" s="431"/>
      <c r="ON281" s="431"/>
      <c r="OO281" s="431"/>
      <c r="OP281" s="431"/>
      <c r="OQ281" s="431"/>
      <c r="OR281" s="431"/>
      <c r="OS281" s="431"/>
      <c r="OT281" s="431"/>
      <c r="OU281" s="431"/>
      <c r="OV281" s="431"/>
      <c r="OW281" s="431"/>
      <c r="OX281" s="431"/>
      <c r="OY281" s="431"/>
      <c r="OZ281" s="431"/>
      <c r="PA281" s="431"/>
      <c r="PB281" s="431"/>
      <c r="PC281" s="431"/>
      <c r="PD281" s="431"/>
      <c r="PE281" s="431"/>
      <c r="PF281" s="431"/>
      <c r="PG281" s="431"/>
      <c r="PH281" s="431"/>
      <c r="PI281" s="431"/>
      <c r="PJ281" s="431"/>
      <c r="PK281" s="431"/>
      <c r="PL281" s="431"/>
    </row>
    <row r="282" spans="1:428" s="432" customFormat="1" ht="20.25" customHeight="1" x14ac:dyDescent="0.25">
      <c r="A282" s="2492"/>
      <c r="B282" s="2492"/>
      <c r="C282" s="2033" t="s">
        <v>901</v>
      </c>
      <c r="D282" s="2035">
        <v>0</v>
      </c>
      <c r="E282" s="2035">
        <v>0</v>
      </c>
      <c r="F282" s="2035">
        <v>0</v>
      </c>
      <c r="G282" s="2035">
        <v>0</v>
      </c>
      <c r="H282" s="2035">
        <v>0</v>
      </c>
      <c r="I282" s="2035">
        <v>0</v>
      </c>
      <c r="J282" s="2035">
        <v>0</v>
      </c>
      <c r="K282" s="2035">
        <v>0</v>
      </c>
      <c r="L282" s="2035">
        <v>0</v>
      </c>
      <c r="M282" s="1627">
        <f t="shared" ref="M282:M283" si="141">SUM(D282,G282,J282)</f>
        <v>0</v>
      </c>
      <c r="N282" s="1627">
        <f t="shared" si="140"/>
        <v>0</v>
      </c>
      <c r="O282" s="1627">
        <f t="shared" si="140"/>
        <v>0</v>
      </c>
      <c r="P282" s="856" t="s">
        <v>902</v>
      </c>
      <c r="Q282" s="2530"/>
      <c r="R282" s="2530"/>
      <c r="S282" s="431"/>
      <c r="T282" s="431"/>
      <c r="U282" s="431"/>
      <c r="AG282" s="431"/>
      <c r="AH282" s="431"/>
      <c r="AI282" s="431"/>
      <c r="AJ282" s="431"/>
      <c r="AK282" s="431"/>
      <c r="AL282" s="431"/>
      <c r="AM282" s="431"/>
      <c r="AN282" s="431"/>
      <c r="AO282" s="431"/>
      <c r="AP282" s="431"/>
      <c r="AQ282" s="431"/>
      <c r="AR282" s="431"/>
      <c r="AS282" s="431"/>
      <c r="AT282" s="431"/>
      <c r="AU282" s="431"/>
      <c r="AV282" s="431"/>
      <c r="AW282" s="431"/>
      <c r="AX282" s="431"/>
      <c r="AY282" s="431"/>
      <c r="AZ282" s="431"/>
      <c r="BA282" s="431"/>
      <c r="BB282" s="431"/>
      <c r="BC282" s="431"/>
      <c r="BD282" s="431"/>
      <c r="BE282" s="431"/>
      <c r="BF282" s="431"/>
      <c r="BG282" s="431"/>
      <c r="BH282" s="431"/>
      <c r="BI282" s="431"/>
      <c r="BJ282" s="431"/>
      <c r="BK282" s="431"/>
      <c r="BL282" s="431"/>
      <c r="BM282" s="431"/>
      <c r="BN282" s="431"/>
      <c r="BO282" s="431"/>
      <c r="BP282" s="431"/>
      <c r="BQ282" s="431"/>
      <c r="BR282" s="431"/>
      <c r="BS282" s="431"/>
      <c r="BT282" s="431"/>
      <c r="BU282" s="431"/>
      <c r="BV282" s="431"/>
      <c r="BW282" s="431"/>
      <c r="BX282" s="431"/>
      <c r="BY282" s="431"/>
      <c r="BZ282" s="431"/>
      <c r="CA282" s="431"/>
      <c r="CB282" s="431"/>
      <c r="CC282" s="431"/>
      <c r="CD282" s="431"/>
      <c r="CE282" s="431"/>
      <c r="CF282" s="431"/>
      <c r="CG282" s="431"/>
      <c r="CH282" s="431"/>
      <c r="CI282" s="431"/>
      <c r="CJ282" s="431"/>
      <c r="CK282" s="431"/>
      <c r="CL282" s="431"/>
      <c r="CM282" s="431"/>
      <c r="CN282" s="431"/>
      <c r="CO282" s="431"/>
      <c r="CP282" s="431"/>
      <c r="CQ282" s="431"/>
      <c r="CR282" s="431"/>
      <c r="CS282" s="431"/>
      <c r="CT282" s="431"/>
      <c r="CU282" s="431"/>
      <c r="CV282" s="431"/>
      <c r="CW282" s="431"/>
      <c r="CX282" s="431"/>
      <c r="CY282" s="431"/>
      <c r="CZ282" s="431"/>
      <c r="DA282" s="431"/>
      <c r="DB282" s="431"/>
      <c r="DC282" s="431"/>
      <c r="DD282" s="431"/>
      <c r="DE282" s="431"/>
      <c r="DF282" s="431"/>
      <c r="DG282" s="431"/>
      <c r="DH282" s="431"/>
      <c r="DI282" s="431"/>
      <c r="DJ282" s="431"/>
      <c r="DK282" s="431"/>
      <c r="DL282" s="431"/>
      <c r="DM282" s="431"/>
      <c r="DN282" s="431"/>
      <c r="DO282" s="431"/>
      <c r="DP282" s="431"/>
      <c r="DQ282" s="431"/>
      <c r="DR282" s="431"/>
      <c r="DS282" s="431"/>
      <c r="DT282" s="431"/>
      <c r="DU282" s="431"/>
      <c r="DV282" s="431"/>
      <c r="DW282" s="431"/>
      <c r="DX282" s="431"/>
      <c r="DY282" s="431"/>
      <c r="DZ282" s="431"/>
      <c r="EA282" s="431"/>
      <c r="EB282" s="431"/>
      <c r="EC282" s="431"/>
      <c r="ED282" s="431"/>
      <c r="EE282" s="431"/>
      <c r="EF282" s="431"/>
      <c r="EG282" s="431"/>
      <c r="EH282" s="431"/>
      <c r="EI282" s="431"/>
      <c r="EJ282" s="431"/>
      <c r="EK282" s="431"/>
      <c r="EL282" s="431"/>
      <c r="EM282" s="431"/>
      <c r="EN282" s="431"/>
      <c r="EO282" s="431"/>
      <c r="EP282" s="431"/>
      <c r="EQ282" s="431"/>
      <c r="ER282" s="431"/>
      <c r="ES282" s="431"/>
      <c r="ET282" s="431"/>
      <c r="EU282" s="431"/>
      <c r="EV282" s="431"/>
      <c r="EW282" s="431"/>
      <c r="EX282" s="431"/>
      <c r="EY282" s="431"/>
      <c r="EZ282" s="431"/>
      <c r="FA282" s="431"/>
      <c r="FB282" s="431"/>
      <c r="FC282" s="431"/>
      <c r="FD282" s="431"/>
      <c r="FE282" s="431"/>
      <c r="FF282" s="431"/>
      <c r="FG282" s="431"/>
      <c r="FH282" s="431"/>
      <c r="FI282" s="431"/>
      <c r="FJ282" s="431"/>
      <c r="FK282" s="431"/>
      <c r="FL282" s="431"/>
      <c r="FM282" s="431"/>
      <c r="FN282" s="431"/>
      <c r="FO282" s="431"/>
      <c r="FP282" s="431"/>
      <c r="FQ282" s="431"/>
      <c r="FR282" s="431"/>
      <c r="FS282" s="431"/>
      <c r="FT282" s="431"/>
      <c r="FU282" s="431"/>
      <c r="FV282" s="431"/>
      <c r="FW282" s="431"/>
      <c r="FX282" s="431"/>
      <c r="FY282" s="431"/>
      <c r="FZ282" s="431"/>
      <c r="GA282" s="431"/>
      <c r="GB282" s="431"/>
      <c r="GC282" s="431"/>
      <c r="GD282" s="431"/>
      <c r="GE282" s="431"/>
      <c r="GF282" s="431"/>
      <c r="GG282" s="431"/>
      <c r="GH282" s="431"/>
      <c r="GI282" s="431"/>
      <c r="GJ282" s="431"/>
      <c r="GK282" s="431"/>
      <c r="GL282" s="431"/>
      <c r="GM282" s="431"/>
      <c r="GN282" s="431"/>
      <c r="GO282" s="431"/>
      <c r="GP282" s="431"/>
      <c r="GQ282" s="431"/>
      <c r="GR282" s="431"/>
      <c r="GS282" s="431"/>
      <c r="GT282" s="431"/>
      <c r="GU282" s="431"/>
      <c r="GV282" s="431"/>
      <c r="GW282" s="431"/>
      <c r="GX282" s="431"/>
      <c r="GY282" s="431"/>
      <c r="GZ282" s="431"/>
      <c r="HA282" s="431"/>
      <c r="HB282" s="431"/>
      <c r="HC282" s="431"/>
      <c r="HD282" s="431"/>
      <c r="HE282" s="431"/>
      <c r="HF282" s="431"/>
      <c r="HG282" s="431"/>
      <c r="HH282" s="431"/>
      <c r="HI282" s="431"/>
      <c r="HJ282" s="431"/>
      <c r="HK282" s="431"/>
      <c r="HL282" s="431"/>
      <c r="HM282" s="431"/>
      <c r="HN282" s="431"/>
      <c r="HO282" s="431"/>
      <c r="HP282" s="431"/>
      <c r="HQ282" s="431"/>
      <c r="HR282" s="431"/>
      <c r="HS282" s="431"/>
      <c r="HT282" s="431"/>
      <c r="HU282" s="431"/>
      <c r="HV282" s="431"/>
      <c r="HW282" s="431"/>
      <c r="HX282" s="431"/>
      <c r="HY282" s="431"/>
      <c r="HZ282" s="431"/>
      <c r="IA282" s="431"/>
      <c r="IB282" s="431"/>
      <c r="IC282" s="431"/>
      <c r="ID282" s="431"/>
      <c r="IE282" s="431"/>
      <c r="IF282" s="431"/>
      <c r="IG282" s="431"/>
      <c r="IH282" s="431"/>
      <c r="II282" s="431"/>
      <c r="IJ282" s="431"/>
      <c r="IK282" s="431"/>
      <c r="IL282" s="431"/>
      <c r="IM282" s="431"/>
      <c r="IN282" s="431"/>
      <c r="IO282" s="431"/>
      <c r="IP282" s="431"/>
      <c r="IQ282" s="431"/>
      <c r="IR282" s="431"/>
      <c r="IS282" s="431"/>
      <c r="IT282" s="431"/>
      <c r="IU282" s="431"/>
      <c r="IV282" s="431"/>
      <c r="IW282" s="431"/>
      <c r="IX282" s="431"/>
      <c r="IY282" s="431"/>
      <c r="IZ282" s="431"/>
      <c r="JA282" s="431"/>
      <c r="JB282" s="431"/>
      <c r="JC282" s="431"/>
      <c r="JD282" s="431"/>
      <c r="JE282" s="431"/>
      <c r="JF282" s="431"/>
      <c r="JG282" s="431"/>
      <c r="JH282" s="431"/>
      <c r="JI282" s="431"/>
      <c r="JJ282" s="431"/>
      <c r="JK282" s="431"/>
      <c r="JL282" s="431"/>
      <c r="JM282" s="431"/>
      <c r="JN282" s="431"/>
      <c r="JO282" s="431"/>
      <c r="JP282" s="431"/>
      <c r="JQ282" s="431"/>
      <c r="JR282" s="431"/>
      <c r="JS282" s="431"/>
      <c r="JT282" s="431"/>
      <c r="JU282" s="431"/>
      <c r="JV282" s="431"/>
      <c r="JW282" s="431"/>
      <c r="JX282" s="431"/>
      <c r="JY282" s="431"/>
      <c r="JZ282" s="431"/>
      <c r="KA282" s="431"/>
      <c r="KB282" s="431"/>
      <c r="KC282" s="431"/>
      <c r="KD282" s="431"/>
      <c r="KE282" s="431"/>
      <c r="KF282" s="431"/>
      <c r="KG282" s="431"/>
      <c r="KH282" s="431"/>
      <c r="KI282" s="431"/>
      <c r="KJ282" s="431"/>
      <c r="KK282" s="431"/>
      <c r="KL282" s="431"/>
      <c r="KM282" s="431"/>
      <c r="KN282" s="431"/>
      <c r="KO282" s="431"/>
      <c r="KP282" s="431"/>
      <c r="KQ282" s="431"/>
      <c r="KR282" s="431"/>
      <c r="KS282" s="431"/>
      <c r="KT282" s="431"/>
      <c r="KU282" s="431"/>
      <c r="KV282" s="431"/>
      <c r="KW282" s="431"/>
      <c r="KX282" s="431"/>
      <c r="KY282" s="431"/>
      <c r="KZ282" s="431"/>
      <c r="LA282" s="431"/>
      <c r="LB282" s="431"/>
      <c r="LC282" s="431"/>
      <c r="LD282" s="431"/>
      <c r="LE282" s="431"/>
      <c r="LF282" s="431"/>
      <c r="LG282" s="431"/>
      <c r="LH282" s="431"/>
      <c r="LI282" s="431"/>
      <c r="LJ282" s="431"/>
      <c r="LK282" s="431"/>
      <c r="LL282" s="431"/>
      <c r="LM282" s="431"/>
      <c r="LN282" s="431"/>
      <c r="LO282" s="431"/>
      <c r="LP282" s="431"/>
      <c r="LQ282" s="431"/>
      <c r="LR282" s="431"/>
      <c r="LS282" s="431"/>
      <c r="LT282" s="431"/>
      <c r="LU282" s="431"/>
      <c r="LV282" s="431"/>
      <c r="LW282" s="431"/>
      <c r="LX282" s="431"/>
      <c r="LY282" s="431"/>
      <c r="LZ282" s="431"/>
      <c r="MA282" s="431"/>
      <c r="MB282" s="431"/>
      <c r="MC282" s="431"/>
      <c r="MD282" s="431"/>
      <c r="ME282" s="431"/>
      <c r="MF282" s="431"/>
      <c r="MG282" s="431"/>
      <c r="MH282" s="431"/>
      <c r="MI282" s="431"/>
      <c r="MJ282" s="431"/>
      <c r="MK282" s="431"/>
      <c r="ML282" s="431"/>
      <c r="MM282" s="431"/>
      <c r="MN282" s="431"/>
      <c r="MO282" s="431"/>
      <c r="MP282" s="431"/>
      <c r="MQ282" s="431"/>
      <c r="MR282" s="431"/>
      <c r="MS282" s="431"/>
      <c r="MT282" s="431"/>
      <c r="MU282" s="431"/>
      <c r="MV282" s="431"/>
      <c r="MW282" s="431"/>
      <c r="MX282" s="431"/>
      <c r="MY282" s="431"/>
      <c r="MZ282" s="431"/>
      <c r="NA282" s="431"/>
      <c r="NB282" s="431"/>
      <c r="NC282" s="431"/>
      <c r="ND282" s="431"/>
      <c r="NE282" s="431"/>
      <c r="NF282" s="431"/>
      <c r="NG282" s="431"/>
      <c r="NH282" s="431"/>
      <c r="NI282" s="431"/>
      <c r="NJ282" s="431"/>
      <c r="NK282" s="431"/>
      <c r="NL282" s="431"/>
      <c r="NM282" s="431"/>
      <c r="NN282" s="431"/>
      <c r="NO282" s="431"/>
      <c r="NP282" s="431"/>
      <c r="NQ282" s="431"/>
      <c r="NR282" s="431"/>
      <c r="NS282" s="431"/>
      <c r="NT282" s="431"/>
      <c r="NU282" s="431"/>
      <c r="NV282" s="431"/>
      <c r="NW282" s="431"/>
      <c r="NX282" s="431"/>
      <c r="NY282" s="431"/>
      <c r="NZ282" s="431"/>
      <c r="OA282" s="431"/>
      <c r="OB282" s="431"/>
      <c r="OC282" s="431"/>
      <c r="OD282" s="431"/>
      <c r="OE282" s="431"/>
      <c r="OF282" s="431"/>
      <c r="OG282" s="431"/>
      <c r="OH282" s="431"/>
      <c r="OI282" s="431"/>
      <c r="OJ282" s="431"/>
      <c r="OK282" s="431"/>
      <c r="OL282" s="431"/>
      <c r="OM282" s="431"/>
      <c r="ON282" s="431"/>
      <c r="OO282" s="431"/>
      <c r="OP282" s="431"/>
      <c r="OQ282" s="431"/>
      <c r="OR282" s="431"/>
      <c r="OS282" s="431"/>
      <c r="OT282" s="431"/>
      <c r="OU282" s="431"/>
      <c r="OV282" s="431"/>
      <c r="OW282" s="431"/>
      <c r="OX282" s="431"/>
      <c r="OY282" s="431"/>
      <c r="OZ282" s="431"/>
      <c r="PA282" s="431"/>
      <c r="PB282" s="431"/>
      <c r="PC282" s="431"/>
      <c r="PD282" s="431"/>
      <c r="PE282" s="431"/>
      <c r="PF282" s="431"/>
      <c r="PG282" s="431"/>
      <c r="PH282" s="431"/>
      <c r="PI282" s="431"/>
      <c r="PJ282" s="431"/>
      <c r="PK282" s="431"/>
      <c r="PL282" s="431"/>
    </row>
    <row r="283" spans="1:428" s="432" customFormat="1" ht="20.25" customHeight="1" x14ac:dyDescent="0.25">
      <c r="A283" s="2492"/>
      <c r="B283" s="2492"/>
      <c r="C283" s="2033" t="s">
        <v>610</v>
      </c>
      <c r="D283" s="2035">
        <v>0</v>
      </c>
      <c r="E283" s="2035">
        <v>0</v>
      </c>
      <c r="F283" s="2035">
        <v>0</v>
      </c>
      <c r="G283" s="2035">
        <v>0</v>
      </c>
      <c r="H283" s="2035">
        <v>0</v>
      </c>
      <c r="I283" s="2035">
        <v>0</v>
      </c>
      <c r="J283" s="2035">
        <v>0</v>
      </c>
      <c r="K283" s="2035">
        <v>0</v>
      </c>
      <c r="L283" s="2035">
        <v>0</v>
      </c>
      <c r="M283" s="1627">
        <f t="shared" si="141"/>
        <v>0</v>
      </c>
      <c r="N283" s="1627">
        <f t="shared" si="140"/>
        <v>0</v>
      </c>
      <c r="O283" s="1627">
        <f t="shared" si="140"/>
        <v>0</v>
      </c>
      <c r="P283" s="856" t="s">
        <v>611</v>
      </c>
      <c r="Q283" s="2530"/>
      <c r="R283" s="2530"/>
      <c r="S283" s="431"/>
      <c r="T283" s="431"/>
      <c r="U283" s="431"/>
      <c r="AG283" s="431"/>
      <c r="AH283" s="431"/>
      <c r="AI283" s="431"/>
      <c r="AJ283" s="431"/>
      <c r="AK283" s="431"/>
      <c r="AL283" s="431"/>
      <c r="AM283" s="431"/>
      <c r="AN283" s="431"/>
      <c r="AO283" s="431"/>
      <c r="AP283" s="431"/>
      <c r="AQ283" s="431"/>
      <c r="AR283" s="431"/>
      <c r="AS283" s="431"/>
      <c r="AT283" s="431"/>
      <c r="AU283" s="431"/>
      <c r="AV283" s="431"/>
      <c r="AW283" s="431"/>
      <c r="AX283" s="431"/>
      <c r="AY283" s="431"/>
      <c r="AZ283" s="431"/>
      <c r="BA283" s="431"/>
      <c r="BB283" s="431"/>
      <c r="BC283" s="431"/>
      <c r="BD283" s="431"/>
      <c r="BE283" s="431"/>
      <c r="BF283" s="431"/>
      <c r="BG283" s="431"/>
      <c r="BH283" s="431"/>
      <c r="BI283" s="431"/>
      <c r="BJ283" s="431"/>
      <c r="BK283" s="431"/>
      <c r="BL283" s="431"/>
      <c r="BM283" s="431"/>
      <c r="BN283" s="431"/>
      <c r="BO283" s="431"/>
      <c r="BP283" s="431"/>
      <c r="BQ283" s="431"/>
      <c r="BR283" s="431"/>
      <c r="BS283" s="431"/>
      <c r="BT283" s="431"/>
      <c r="BU283" s="431"/>
      <c r="BV283" s="431"/>
      <c r="BW283" s="431"/>
      <c r="BX283" s="431"/>
      <c r="BY283" s="431"/>
      <c r="BZ283" s="431"/>
      <c r="CA283" s="431"/>
      <c r="CB283" s="431"/>
      <c r="CC283" s="431"/>
      <c r="CD283" s="431"/>
      <c r="CE283" s="431"/>
      <c r="CF283" s="431"/>
      <c r="CG283" s="431"/>
      <c r="CH283" s="431"/>
      <c r="CI283" s="431"/>
      <c r="CJ283" s="431"/>
      <c r="CK283" s="431"/>
      <c r="CL283" s="431"/>
      <c r="CM283" s="431"/>
      <c r="CN283" s="431"/>
      <c r="CO283" s="431"/>
      <c r="CP283" s="431"/>
      <c r="CQ283" s="431"/>
      <c r="CR283" s="431"/>
      <c r="CS283" s="431"/>
      <c r="CT283" s="431"/>
      <c r="CU283" s="431"/>
      <c r="CV283" s="431"/>
      <c r="CW283" s="431"/>
      <c r="CX283" s="431"/>
      <c r="CY283" s="431"/>
      <c r="CZ283" s="431"/>
      <c r="DA283" s="431"/>
      <c r="DB283" s="431"/>
      <c r="DC283" s="431"/>
      <c r="DD283" s="431"/>
      <c r="DE283" s="431"/>
      <c r="DF283" s="431"/>
      <c r="DG283" s="431"/>
      <c r="DH283" s="431"/>
      <c r="DI283" s="431"/>
      <c r="DJ283" s="431"/>
      <c r="DK283" s="431"/>
      <c r="DL283" s="431"/>
      <c r="DM283" s="431"/>
      <c r="DN283" s="431"/>
      <c r="DO283" s="431"/>
      <c r="DP283" s="431"/>
      <c r="DQ283" s="431"/>
      <c r="DR283" s="431"/>
      <c r="DS283" s="431"/>
      <c r="DT283" s="431"/>
      <c r="DU283" s="431"/>
      <c r="DV283" s="431"/>
      <c r="DW283" s="431"/>
      <c r="DX283" s="431"/>
      <c r="DY283" s="431"/>
      <c r="DZ283" s="431"/>
      <c r="EA283" s="431"/>
      <c r="EB283" s="431"/>
      <c r="EC283" s="431"/>
      <c r="ED283" s="431"/>
      <c r="EE283" s="431"/>
      <c r="EF283" s="431"/>
      <c r="EG283" s="431"/>
      <c r="EH283" s="431"/>
      <c r="EI283" s="431"/>
      <c r="EJ283" s="431"/>
      <c r="EK283" s="431"/>
      <c r="EL283" s="431"/>
      <c r="EM283" s="431"/>
      <c r="EN283" s="431"/>
      <c r="EO283" s="431"/>
      <c r="EP283" s="431"/>
      <c r="EQ283" s="431"/>
      <c r="ER283" s="431"/>
      <c r="ES283" s="431"/>
      <c r="ET283" s="431"/>
      <c r="EU283" s="431"/>
      <c r="EV283" s="431"/>
      <c r="EW283" s="431"/>
      <c r="EX283" s="431"/>
      <c r="EY283" s="431"/>
      <c r="EZ283" s="431"/>
      <c r="FA283" s="431"/>
      <c r="FB283" s="431"/>
      <c r="FC283" s="431"/>
      <c r="FD283" s="431"/>
      <c r="FE283" s="431"/>
      <c r="FF283" s="431"/>
      <c r="FG283" s="431"/>
      <c r="FH283" s="431"/>
      <c r="FI283" s="431"/>
      <c r="FJ283" s="431"/>
      <c r="FK283" s="431"/>
      <c r="FL283" s="431"/>
      <c r="FM283" s="431"/>
      <c r="FN283" s="431"/>
      <c r="FO283" s="431"/>
      <c r="FP283" s="431"/>
      <c r="FQ283" s="431"/>
      <c r="FR283" s="431"/>
      <c r="FS283" s="431"/>
      <c r="FT283" s="431"/>
      <c r="FU283" s="431"/>
      <c r="FV283" s="431"/>
      <c r="FW283" s="431"/>
      <c r="FX283" s="431"/>
      <c r="FY283" s="431"/>
      <c r="FZ283" s="431"/>
      <c r="GA283" s="431"/>
      <c r="GB283" s="431"/>
      <c r="GC283" s="431"/>
      <c r="GD283" s="431"/>
      <c r="GE283" s="431"/>
      <c r="GF283" s="431"/>
      <c r="GG283" s="431"/>
      <c r="GH283" s="431"/>
      <c r="GI283" s="431"/>
      <c r="GJ283" s="431"/>
      <c r="GK283" s="431"/>
      <c r="GL283" s="431"/>
      <c r="GM283" s="431"/>
      <c r="GN283" s="431"/>
      <c r="GO283" s="431"/>
      <c r="GP283" s="431"/>
      <c r="GQ283" s="431"/>
      <c r="GR283" s="431"/>
      <c r="GS283" s="431"/>
      <c r="GT283" s="431"/>
      <c r="GU283" s="431"/>
      <c r="GV283" s="431"/>
      <c r="GW283" s="431"/>
      <c r="GX283" s="431"/>
      <c r="GY283" s="431"/>
      <c r="GZ283" s="431"/>
      <c r="HA283" s="431"/>
      <c r="HB283" s="431"/>
      <c r="HC283" s="431"/>
      <c r="HD283" s="431"/>
      <c r="HE283" s="431"/>
      <c r="HF283" s="431"/>
      <c r="HG283" s="431"/>
      <c r="HH283" s="431"/>
      <c r="HI283" s="431"/>
      <c r="HJ283" s="431"/>
      <c r="HK283" s="431"/>
      <c r="HL283" s="431"/>
      <c r="HM283" s="431"/>
      <c r="HN283" s="431"/>
      <c r="HO283" s="431"/>
      <c r="HP283" s="431"/>
      <c r="HQ283" s="431"/>
      <c r="HR283" s="431"/>
      <c r="HS283" s="431"/>
      <c r="HT283" s="431"/>
      <c r="HU283" s="431"/>
      <c r="HV283" s="431"/>
      <c r="HW283" s="431"/>
      <c r="HX283" s="431"/>
      <c r="HY283" s="431"/>
      <c r="HZ283" s="431"/>
      <c r="IA283" s="431"/>
      <c r="IB283" s="431"/>
      <c r="IC283" s="431"/>
      <c r="ID283" s="431"/>
      <c r="IE283" s="431"/>
      <c r="IF283" s="431"/>
      <c r="IG283" s="431"/>
      <c r="IH283" s="431"/>
      <c r="II283" s="431"/>
      <c r="IJ283" s="431"/>
      <c r="IK283" s="431"/>
      <c r="IL283" s="431"/>
      <c r="IM283" s="431"/>
      <c r="IN283" s="431"/>
      <c r="IO283" s="431"/>
      <c r="IP283" s="431"/>
      <c r="IQ283" s="431"/>
      <c r="IR283" s="431"/>
      <c r="IS283" s="431"/>
      <c r="IT283" s="431"/>
      <c r="IU283" s="431"/>
      <c r="IV283" s="431"/>
      <c r="IW283" s="431"/>
      <c r="IX283" s="431"/>
      <c r="IY283" s="431"/>
      <c r="IZ283" s="431"/>
      <c r="JA283" s="431"/>
      <c r="JB283" s="431"/>
      <c r="JC283" s="431"/>
      <c r="JD283" s="431"/>
      <c r="JE283" s="431"/>
      <c r="JF283" s="431"/>
      <c r="JG283" s="431"/>
      <c r="JH283" s="431"/>
      <c r="JI283" s="431"/>
      <c r="JJ283" s="431"/>
      <c r="JK283" s="431"/>
      <c r="JL283" s="431"/>
      <c r="JM283" s="431"/>
      <c r="JN283" s="431"/>
      <c r="JO283" s="431"/>
      <c r="JP283" s="431"/>
      <c r="JQ283" s="431"/>
      <c r="JR283" s="431"/>
      <c r="JS283" s="431"/>
      <c r="JT283" s="431"/>
      <c r="JU283" s="431"/>
      <c r="JV283" s="431"/>
      <c r="JW283" s="431"/>
      <c r="JX283" s="431"/>
      <c r="JY283" s="431"/>
      <c r="JZ283" s="431"/>
      <c r="KA283" s="431"/>
      <c r="KB283" s="431"/>
      <c r="KC283" s="431"/>
      <c r="KD283" s="431"/>
      <c r="KE283" s="431"/>
      <c r="KF283" s="431"/>
      <c r="KG283" s="431"/>
      <c r="KH283" s="431"/>
      <c r="KI283" s="431"/>
      <c r="KJ283" s="431"/>
      <c r="KK283" s="431"/>
      <c r="KL283" s="431"/>
      <c r="KM283" s="431"/>
      <c r="KN283" s="431"/>
      <c r="KO283" s="431"/>
      <c r="KP283" s="431"/>
      <c r="KQ283" s="431"/>
      <c r="KR283" s="431"/>
      <c r="KS283" s="431"/>
      <c r="KT283" s="431"/>
      <c r="KU283" s="431"/>
      <c r="KV283" s="431"/>
      <c r="KW283" s="431"/>
      <c r="KX283" s="431"/>
      <c r="KY283" s="431"/>
      <c r="KZ283" s="431"/>
      <c r="LA283" s="431"/>
      <c r="LB283" s="431"/>
      <c r="LC283" s="431"/>
      <c r="LD283" s="431"/>
      <c r="LE283" s="431"/>
      <c r="LF283" s="431"/>
      <c r="LG283" s="431"/>
      <c r="LH283" s="431"/>
      <c r="LI283" s="431"/>
      <c r="LJ283" s="431"/>
      <c r="LK283" s="431"/>
      <c r="LL283" s="431"/>
      <c r="LM283" s="431"/>
      <c r="LN283" s="431"/>
      <c r="LO283" s="431"/>
      <c r="LP283" s="431"/>
      <c r="LQ283" s="431"/>
      <c r="LR283" s="431"/>
      <c r="LS283" s="431"/>
      <c r="LT283" s="431"/>
      <c r="LU283" s="431"/>
      <c r="LV283" s="431"/>
      <c r="LW283" s="431"/>
      <c r="LX283" s="431"/>
      <c r="LY283" s="431"/>
      <c r="LZ283" s="431"/>
      <c r="MA283" s="431"/>
      <c r="MB283" s="431"/>
      <c r="MC283" s="431"/>
      <c r="MD283" s="431"/>
      <c r="ME283" s="431"/>
      <c r="MF283" s="431"/>
      <c r="MG283" s="431"/>
      <c r="MH283" s="431"/>
      <c r="MI283" s="431"/>
      <c r="MJ283" s="431"/>
      <c r="MK283" s="431"/>
      <c r="ML283" s="431"/>
      <c r="MM283" s="431"/>
      <c r="MN283" s="431"/>
      <c r="MO283" s="431"/>
      <c r="MP283" s="431"/>
      <c r="MQ283" s="431"/>
      <c r="MR283" s="431"/>
      <c r="MS283" s="431"/>
      <c r="MT283" s="431"/>
      <c r="MU283" s="431"/>
      <c r="MV283" s="431"/>
      <c r="MW283" s="431"/>
      <c r="MX283" s="431"/>
      <c r="MY283" s="431"/>
      <c r="MZ283" s="431"/>
      <c r="NA283" s="431"/>
      <c r="NB283" s="431"/>
      <c r="NC283" s="431"/>
      <c r="ND283" s="431"/>
      <c r="NE283" s="431"/>
      <c r="NF283" s="431"/>
      <c r="NG283" s="431"/>
      <c r="NH283" s="431"/>
      <c r="NI283" s="431"/>
      <c r="NJ283" s="431"/>
      <c r="NK283" s="431"/>
      <c r="NL283" s="431"/>
      <c r="NM283" s="431"/>
      <c r="NN283" s="431"/>
      <c r="NO283" s="431"/>
      <c r="NP283" s="431"/>
      <c r="NQ283" s="431"/>
      <c r="NR283" s="431"/>
      <c r="NS283" s="431"/>
      <c r="NT283" s="431"/>
      <c r="NU283" s="431"/>
      <c r="NV283" s="431"/>
      <c r="NW283" s="431"/>
      <c r="NX283" s="431"/>
      <c r="NY283" s="431"/>
      <c r="NZ283" s="431"/>
      <c r="OA283" s="431"/>
      <c r="OB283" s="431"/>
      <c r="OC283" s="431"/>
      <c r="OD283" s="431"/>
      <c r="OE283" s="431"/>
      <c r="OF283" s="431"/>
      <c r="OG283" s="431"/>
      <c r="OH283" s="431"/>
      <c r="OI283" s="431"/>
      <c r="OJ283" s="431"/>
      <c r="OK283" s="431"/>
      <c r="OL283" s="431"/>
      <c r="OM283" s="431"/>
      <c r="ON283" s="431"/>
      <c r="OO283" s="431"/>
      <c r="OP283" s="431"/>
      <c r="OQ283" s="431"/>
      <c r="OR283" s="431"/>
      <c r="OS283" s="431"/>
      <c r="OT283" s="431"/>
      <c r="OU283" s="431"/>
      <c r="OV283" s="431"/>
      <c r="OW283" s="431"/>
      <c r="OX283" s="431"/>
      <c r="OY283" s="431"/>
      <c r="OZ283" s="431"/>
      <c r="PA283" s="431"/>
      <c r="PB283" s="431"/>
      <c r="PC283" s="431"/>
      <c r="PD283" s="431"/>
      <c r="PE283" s="431"/>
      <c r="PF283" s="431"/>
      <c r="PG283" s="431"/>
      <c r="PH283" s="431"/>
      <c r="PI283" s="431"/>
      <c r="PJ283" s="431"/>
      <c r="PK283" s="431"/>
      <c r="PL283" s="431"/>
    </row>
    <row r="284" spans="1:428" s="432" customFormat="1" ht="20.25" customHeight="1" x14ac:dyDescent="0.25">
      <c r="A284" s="2492"/>
      <c r="B284" s="2492"/>
      <c r="C284" s="2033" t="s">
        <v>903</v>
      </c>
      <c r="D284" s="2035">
        <v>39</v>
      </c>
      <c r="E284" s="2035">
        <v>18</v>
      </c>
      <c r="F284" s="2035">
        <v>57</v>
      </c>
      <c r="G284" s="2035">
        <v>0</v>
      </c>
      <c r="H284" s="2035">
        <v>0</v>
      </c>
      <c r="I284" s="2035">
        <v>0</v>
      </c>
      <c r="J284" s="2035">
        <v>0</v>
      </c>
      <c r="K284" s="2035">
        <v>0</v>
      </c>
      <c r="L284" s="2035">
        <v>0</v>
      </c>
      <c r="M284" s="1627">
        <f>SUM(D284,G284,J284)</f>
        <v>39</v>
      </c>
      <c r="N284" s="1627">
        <f t="shared" si="140"/>
        <v>18</v>
      </c>
      <c r="O284" s="1627">
        <f t="shared" si="140"/>
        <v>57</v>
      </c>
      <c r="P284" s="856" t="s">
        <v>904</v>
      </c>
      <c r="Q284" s="2530"/>
      <c r="R284" s="2530"/>
      <c r="S284" s="431"/>
      <c r="T284" s="431"/>
      <c r="U284" s="431"/>
      <c r="AG284" s="431"/>
      <c r="AH284" s="431"/>
      <c r="AI284" s="431"/>
      <c r="AJ284" s="431"/>
      <c r="AK284" s="431"/>
      <c r="AL284" s="431"/>
      <c r="AM284" s="431"/>
      <c r="AN284" s="431"/>
      <c r="AO284" s="431"/>
      <c r="AP284" s="431"/>
      <c r="AQ284" s="431"/>
      <c r="AR284" s="431"/>
      <c r="AS284" s="431"/>
      <c r="AT284" s="431"/>
      <c r="AU284" s="431"/>
      <c r="AV284" s="431"/>
      <c r="AW284" s="431"/>
      <c r="AX284" s="431"/>
      <c r="AY284" s="431"/>
      <c r="AZ284" s="431"/>
      <c r="BA284" s="431"/>
      <c r="BB284" s="431"/>
      <c r="BC284" s="431"/>
      <c r="BD284" s="431"/>
      <c r="BE284" s="431"/>
      <c r="BF284" s="431"/>
      <c r="BG284" s="431"/>
      <c r="BH284" s="431"/>
      <c r="BI284" s="431"/>
      <c r="BJ284" s="431"/>
      <c r="BK284" s="431"/>
      <c r="BL284" s="431"/>
      <c r="BM284" s="431"/>
      <c r="BN284" s="431"/>
      <c r="BO284" s="431"/>
      <c r="BP284" s="431"/>
      <c r="BQ284" s="431"/>
      <c r="BR284" s="431"/>
      <c r="BS284" s="431"/>
      <c r="BT284" s="431"/>
      <c r="BU284" s="431"/>
      <c r="BV284" s="431"/>
      <c r="BW284" s="431"/>
      <c r="BX284" s="431"/>
      <c r="BY284" s="431"/>
      <c r="BZ284" s="431"/>
      <c r="CA284" s="431"/>
      <c r="CB284" s="431"/>
      <c r="CC284" s="431"/>
      <c r="CD284" s="431"/>
      <c r="CE284" s="431"/>
      <c r="CF284" s="431"/>
      <c r="CG284" s="431"/>
      <c r="CH284" s="431"/>
      <c r="CI284" s="431"/>
      <c r="CJ284" s="431"/>
      <c r="CK284" s="431"/>
      <c r="CL284" s="431"/>
      <c r="CM284" s="431"/>
      <c r="CN284" s="431"/>
      <c r="CO284" s="431"/>
      <c r="CP284" s="431"/>
      <c r="CQ284" s="431"/>
      <c r="CR284" s="431"/>
      <c r="CS284" s="431"/>
      <c r="CT284" s="431"/>
      <c r="CU284" s="431"/>
      <c r="CV284" s="431"/>
      <c r="CW284" s="431"/>
      <c r="CX284" s="431"/>
      <c r="CY284" s="431"/>
      <c r="CZ284" s="431"/>
      <c r="DA284" s="431"/>
      <c r="DB284" s="431"/>
      <c r="DC284" s="431"/>
      <c r="DD284" s="431"/>
      <c r="DE284" s="431"/>
      <c r="DF284" s="431"/>
      <c r="DG284" s="431"/>
      <c r="DH284" s="431"/>
      <c r="DI284" s="431"/>
      <c r="DJ284" s="431"/>
      <c r="DK284" s="431"/>
      <c r="DL284" s="431"/>
      <c r="DM284" s="431"/>
      <c r="DN284" s="431"/>
      <c r="DO284" s="431"/>
      <c r="DP284" s="431"/>
      <c r="DQ284" s="431"/>
      <c r="DR284" s="431"/>
      <c r="DS284" s="431"/>
      <c r="DT284" s="431"/>
      <c r="DU284" s="431"/>
      <c r="DV284" s="431"/>
      <c r="DW284" s="431"/>
      <c r="DX284" s="431"/>
      <c r="DY284" s="431"/>
      <c r="DZ284" s="431"/>
      <c r="EA284" s="431"/>
      <c r="EB284" s="431"/>
      <c r="EC284" s="431"/>
      <c r="ED284" s="431"/>
      <c r="EE284" s="431"/>
      <c r="EF284" s="431"/>
      <c r="EG284" s="431"/>
      <c r="EH284" s="431"/>
      <c r="EI284" s="431"/>
      <c r="EJ284" s="431"/>
      <c r="EK284" s="431"/>
      <c r="EL284" s="431"/>
      <c r="EM284" s="431"/>
      <c r="EN284" s="431"/>
      <c r="EO284" s="431"/>
      <c r="EP284" s="431"/>
      <c r="EQ284" s="431"/>
      <c r="ER284" s="431"/>
      <c r="ES284" s="431"/>
      <c r="ET284" s="431"/>
      <c r="EU284" s="431"/>
      <c r="EV284" s="431"/>
      <c r="EW284" s="431"/>
      <c r="EX284" s="431"/>
      <c r="EY284" s="431"/>
      <c r="EZ284" s="431"/>
      <c r="FA284" s="431"/>
      <c r="FB284" s="431"/>
      <c r="FC284" s="431"/>
      <c r="FD284" s="431"/>
      <c r="FE284" s="431"/>
      <c r="FF284" s="431"/>
      <c r="FG284" s="431"/>
      <c r="FH284" s="431"/>
      <c r="FI284" s="431"/>
      <c r="FJ284" s="431"/>
      <c r="FK284" s="431"/>
      <c r="FL284" s="431"/>
      <c r="FM284" s="431"/>
      <c r="FN284" s="431"/>
      <c r="FO284" s="431"/>
      <c r="FP284" s="431"/>
      <c r="FQ284" s="431"/>
      <c r="FR284" s="431"/>
      <c r="FS284" s="431"/>
      <c r="FT284" s="431"/>
      <c r="FU284" s="431"/>
      <c r="FV284" s="431"/>
      <c r="FW284" s="431"/>
      <c r="FX284" s="431"/>
      <c r="FY284" s="431"/>
      <c r="FZ284" s="431"/>
      <c r="GA284" s="431"/>
      <c r="GB284" s="431"/>
      <c r="GC284" s="431"/>
      <c r="GD284" s="431"/>
      <c r="GE284" s="431"/>
      <c r="GF284" s="431"/>
      <c r="GG284" s="431"/>
      <c r="GH284" s="431"/>
      <c r="GI284" s="431"/>
      <c r="GJ284" s="431"/>
      <c r="GK284" s="431"/>
      <c r="GL284" s="431"/>
      <c r="GM284" s="431"/>
      <c r="GN284" s="431"/>
      <c r="GO284" s="431"/>
      <c r="GP284" s="431"/>
      <c r="GQ284" s="431"/>
      <c r="GR284" s="431"/>
      <c r="GS284" s="431"/>
      <c r="GT284" s="431"/>
      <c r="GU284" s="431"/>
      <c r="GV284" s="431"/>
      <c r="GW284" s="431"/>
      <c r="GX284" s="431"/>
      <c r="GY284" s="431"/>
      <c r="GZ284" s="431"/>
      <c r="HA284" s="431"/>
      <c r="HB284" s="431"/>
      <c r="HC284" s="431"/>
      <c r="HD284" s="431"/>
      <c r="HE284" s="431"/>
      <c r="HF284" s="431"/>
      <c r="HG284" s="431"/>
      <c r="HH284" s="431"/>
      <c r="HI284" s="431"/>
      <c r="HJ284" s="431"/>
      <c r="HK284" s="431"/>
      <c r="HL284" s="431"/>
      <c r="HM284" s="431"/>
      <c r="HN284" s="431"/>
      <c r="HO284" s="431"/>
      <c r="HP284" s="431"/>
      <c r="HQ284" s="431"/>
      <c r="HR284" s="431"/>
      <c r="HS284" s="431"/>
      <c r="HT284" s="431"/>
      <c r="HU284" s="431"/>
      <c r="HV284" s="431"/>
      <c r="HW284" s="431"/>
      <c r="HX284" s="431"/>
      <c r="HY284" s="431"/>
      <c r="HZ284" s="431"/>
      <c r="IA284" s="431"/>
      <c r="IB284" s="431"/>
      <c r="IC284" s="431"/>
      <c r="ID284" s="431"/>
      <c r="IE284" s="431"/>
      <c r="IF284" s="431"/>
      <c r="IG284" s="431"/>
      <c r="IH284" s="431"/>
      <c r="II284" s="431"/>
      <c r="IJ284" s="431"/>
      <c r="IK284" s="431"/>
      <c r="IL284" s="431"/>
      <c r="IM284" s="431"/>
      <c r="IN284" s="431"/>
      <c r="IO284" s="431"/>
      <c r="IP284" s="431"/>
      <c r="IQ284" s="431"/>
      <c r="IR284" s="431"/>
      <c r="IS284" s="431"/>
      <c r="IT284" s="431"/>
      <c r="IU284" s="431"/>
      <c r="IV284" s="431"/>
      <c r="IW284" s="431"/>
      <c r="IX284" s="431"/>
      <c r="IY284" s="431"/>
      <c r="IZ284" s="431"/>
      <c r="JA284" s="431"/>
      <c r="JB284" s="431"/>
      <c r="JC284" s="431"/>
      <c r="JD284" s="431"/>
      <c r="JE284" s="431"/>
      <c r="JF284" s="431"/>
      <c r="JG284" s="431"/>
      <c r="JH284" s="431"/>
      <c r="JI284" s="431"/>
      <c r="JJ284" s="431"/>
      <c r="JK284" s="431"/>
      <c r="JL284" s="431"/>
      <c r="JM284" s="431"/>
      <c r="JN284" s="431"/>
      <c r="JO284" s="431"/>
      <c r="JP284" s="431"/>
      <c r="JQ284" s="431"/>
      <c r="JR284" s="431"/>
      <c r="JS284" s="431"/>
      <c r="JT284" s="431"/>
      <c r="JU284" s="431"/>
      <c r="JV284" s="431"/>
      <c r="JW284" s="431"/>
      <c r="JX284" s="431"/>
      <c r="JY284" s="431"/>
      <c r="JZ284" s="431"/>
      <c r="KA284" s="431"/>
      <c r="KB284" s="431"/>
      <c r="KC284" s="431"/>
      <c r="KD284" s="431"/>
      <c r="KE284" s="431"/>
      <c r="KF284" s="431"/>
      <c r="KG284" s="431"/>
      <c r="KH284" s="431"/>
      <c r="KI284" s="431"/>
      <c r="KJ284" s="431"/>
      <c r="KK284" s="431"/>
      <c r="KL284" s="431"/>
      <c r="KM284" s="431"/>
      <c r="KN284" s="431"/>
      <c r="KO284" s="431"/>
      <c r="KP284" s="431"/>
      <c r="KQ284" s="431"/>
      <c r="KR284" s="431"/>
      <c r="KS284" s="431"/>
      <c r="KT284" s="431"/>
      <c r="KU284" s="431"/>
      <c r="KV284" s="431"/>
      <c r="KW284" s="431"/>
      <c r="KX284" s="431"/>
      <c r="KY284" s="431"/>
      <c r="KZ284" s="431"/>
      <c r="LA284" s="431"/>
      <c r="LB284" s="431"/>
      <c r="LC284" s="431"/>
      <c r="LD284" s="431"/>
      <c r="LE284" s="431"/>
      <c r="LF284" s="431"/>
      <c r="LG284" s="431"/>
      <c r="LH284" s="431"/>
      <c r="LI284" s="431"/>
      <c r="LJ284" s="431"/>
      <c r="LK284" s="431"/>
      <c r="LL284" s="431"/>
      <c r="LM284" s="431"/>
      <c r="LN284" s="431"/>
      <c r="LO284" s="431"/>
      <c r="LP284" s="431"/>
      <c r="LQ284" s="431"/>
      <c r="LR284" s="431"/>
      <c r="LS284" s="431"/>
      <c r="LT284" s="431"/>
      <c r="LU284" s="431"/>
      <c r="LV284" s="431"/>
      <c r="LW284" s="431"/>
      <c r="LX284" s="431"/>
      <c r="LY284" s="431"/>
      <c r="LZ284" s="431"/>
      <c r="MA284" s="431"/>
      <c r="MB284" s="431"/>
      <c r="MC284" s="431"/>
      <c r="MD284" s="431"/>
      <c r="ME284" s="431"/>
      <c r="MF284" s="431"/>
      <c r="MG284" s="431"/>
      <c r="MH284" s="431"/>
      <c r="MI284" s="431"/>
      <c r="MJ284" s="431"/>
      <c r="MK284" s="431"/>
      <c r="ML284" s="431"/>
      <c r="MM284" s="431"/>
      <c r="MN284" s="431"/>
      <c r="MO284" s="431"/>
      <c r="MP284" s="431"/>
      <c r="MQ284" s="431"/>
      <c r="MR284" s="431"/>
      <c r="MS284" s="431"/>
      <c r="MT284" s="431"/>
      <c r="MU284" s="431"/>
      <c r="MV284" s="431"/>
      <c r="MW284" s="431"/>
      <c r="MX284" s="431"/>
      <c r="MY284" s="431"/>
      <c r="MZ284" s="431"/>
      <c r="NA284" s="431"/>
      <c r="NB284" s="431"/>
      <c r="NC284" s="431"/>
      <c r="ND284" s="431"/>
      <c r="NE284" s="431"/>
      <c r="NF284" s="431"/>
      <c r="NG284" s="431"/>
      <c r="NH284" s="431"/>
      <c r="NI284" s="431"/>
      <c r="NJ284" s="431"/>
      <c r="NK284" s="431"/>
      <c r="NL284" s="431"/>
      <c r="NM284" s="431"/>
      <c r="NN284" s="431"/>
      <c r="NO284" s="431"/>
      <c r="NP284" s="431"/>
      <c r="NQ284" s="431"/>
      <c r="NR284" s="431"/>
      <c r="NS284" s="431"/>
      <c r="NT284" s="431"/>
      <c r="NU284" s="431"/>
      <c r="NV284" s="431"/>
      <c r="NW284" s="431"/>
      <c r="NX284" s="431"/>
      <c r="NY284" s="431"/>
      <c r="NZ284" s="431"/>
      <c r="OA284" s="431"/>
      <c r="OB284" s="431"/>
      <c r="OC284" s="431"/>
      <c r="OD284" s="431"/>
      <c r="OE284" s="431"/>
      <c r="OF284" s="431"/>
      <c r="OG284" s="431"/>
      <c r="OH284" s="431"/>
      <c r="OI284" s="431"/>
      <c r="OJ284" s="431"/>
      <c r="OK284" s="431"/>
      <c r="OL284" s="431"/>
      <c r="OM284" s="431"/>
      <c r="ON284" s="431"/>
      <c r="OO284" s="431"/>
      <c r="OP284" s="431"/>
      <c r="OQ284" s="431"/>
      <c r="OR284" s="431"/>
      <c r="OS284" s="431"/>
      <c r="OT284" s="431"/>
      <c r="OU284" s="431"/>
      <c r="OV284" s="431"/>
      <c r="OW284" s="431"/>
      <c r="OX284" s="431"/>
      <c r="OY284" s="431"/>
      <c r="OZ284" s="431"/>
      <c r="PA284" s="431"/>
      <c r="PB284" s="431"/>
      <c r="PC284" s="431"/>
      <c r="PD284" s="431"/>
      <c r="PE284" s="431"/>
      <c r="PF284" s="431"/>
      <c r="PG284" s="431"/>
      <c r="PH284" s="431"/>
      <c r="PI284" s="431"/>
      <c r="PJ284" s="431"/>
      <c r="PK284" s="431"/>
      <c r="PL284" s="431"/>
    </row>
    <row r="285" spans="1:428" s="432" customFormat="1" ht="26.25" customHeight="1" x14ac:dyDescent="0.25">
      <c r="A285" s="2492"/>
      <c r="B285" s="2492"/>
      <c r="C285" s="2033" t="s">
        <v>1126</v>
      </c>
      <c r="D285" s="2035">
        <v>30</v>
      </c>
      <c r="E285" s="2035">
        <v>26</v>
      </c>
      <c r="F285" s="2035">
        <v>56</v>
      </c>
      <c r="G285" s="2035">
        <v>0</v>
      </c>
      <c r="H285" s="2035">
        <v>0</v>
      </c>
      <c r="I285" s="2035">
        <v>0</v>
      </c>
      <c r="J285" s="2035">
        <v>0</v>
      </c>
      <c r="K285" s="2035">
        <v>0</v>
      </c>
      <c r="L285" s="2035">
        <v>0</v>
      </c>
      <c r="M285" s="1627">
        <f t="shared" ref="M285:M286" si="142">SUM(D285,G285,J285)</f>
        <v>30</v>
      </c>
      <c r="N285" s="1627">
        <f t="shared" si="140"/>
        <v>26</v>
      </c>
      <c r="O285" s="1627">
        <f t="shared" si="140"/>
        <v>56</v>
      </c>
      <c r="P285" s="856" t="s">
        <v>516</v>
      </c>
      <c r="Q285" s="2530"/>
      <c r="R285" s="2530"/>
      <c r="S285" s="431"/>
      <c r="T285" s="431"/>
      <c r="U285" s="431"/>
      <c r="AG285" s="431"/>
      <c r="AH285" s="431"/>
      <c r="AI285" s="431"/>
      <c r="AJ285" s="431"/>
      <c r="AK285" s="431"/>
      <c r="AL285" s="431"/>
      <c r="AM285" s="431"/>
      <c r="AN285" s="431"/>
      <c r="AO285" s="431"/>
      <c r="AP285" s="431"/>
      <c r="AQ285" s="431"/>
      <c r="AR285" s="431"/>
      <c r="AS285" s="431"/>
      <c r="AT285" s="431"/>
      <c r="AU285" s="431"/>
      <c r="AV285" s="431"/>
      <c r="AW285" s="431"/>
      <c r="AX285" s="431"/>
      <c r="AY285" s="431"/>
      <c r="AZ285" s="431"/>
      <c r="BA285" s="431"/>
      <c r="BB285" s="431"/>
      <c r="BC285" s="431"/>
      <c r="BD285" s="431"/>
      <c r="BE285" s="431"/>
      <c r="BF285" s="431"/>
      <c r="BG285" s="431"/>
      <c r="BH285" s="431"/>
      <c r="BI285" s="431"/>
      <c r="BJ285" s="431"/>
      <c r="BK285" s="431"/>
      <c r="BL285" s="431"/>
      <c r="BM285" s="431"/>
      <c r="BN285" s="431"/>
      <c r="BO285" s="431"/>
      <c r="BP285" s="431"/>
      <c r="BQ285" s="431"/>
      <c r="BR285" s="431"/>
      <c r="BS285" s="431"/>
      <c r="BT285" s="431"/>
      <c r="BU285" s="431"/>
      <c r="BV285" s="431"/>
      <c r="BW285" s="431"/>
      <c r="BX285" s="431"/>
      <c r="BY285" s="431"/>
      <c r="BZ285" s="431"/>
      <c r="CA285" s="431"/>
      <c r="CB285" s="431"/>
      <c r="CC285" s="431"/>
      <c r="CD285" s="431"/>
      <c r="CE285" s="431"/>
      <c r="CF285" s="431"/>
      <c r="CG285" s="431"/>
      <c r="CH285" s="431"/>
      <c r="CI285" s="431"/>
      <c r="CJ285" s="431"/>
      <c r="CK285" s="431"/>
      <c r="CL285" s="431"/>
      <c r="CM285" s="431"/>
      <c r="CN285" s="431"/>
      <c r="CO285" s="431"/>
      <c r="CP285" s="431"/>
      <c r="CQ285" s="431"/>
      <c r="CR285" s="431"/>
      <c r="CS285" s="431"/>
      <c r="CT285" s="431"/>
      <c r="CU285" s="431"/>
      <c r="CV285" s="431"/>
      <c r="CW285" s="431"/>
      <c r="CX285" s="431"/>
      <c r="CY285" s="431"/>
      <c r="CZ285" s="431"/>
      <c r="DA285" s="431"/>
      <c r="DB285" s="431"/>
      <c r="DC285" s="431"/>
      <c r="DD285" s="431"/>
      <c r="DE285" s="431"/>
      <c r="DF285" s="431"/>
      <c r="DG285" s="431"/>
      <c r="DH285" s="431"/>
      <c r="DI285" s="431"/>
      <c r="DJ285" s="431"/>
      <c r="DK285" s="431"/>
      <c r="DL285" s="431"/>
      <c r="DM285" s="431"/>
      <c r="DN285" s="431"/>
      <c r="DO285" s="431"/>
      <c r="DP285" s="431"/>
      <c r="DQ285" s="431"/>
      <c r="DR285" s="431"/>
      <c r="DS285" s="431"/>
      <c r="DT285" s="431"/>
      <c r="DU285" s="431"/>
      <c r="DV285" s="431"/>
      <c r="DW285" s="431"/>
      <c r="DX285" s="431"/>
      <c r="DY285" s="431"/>
      <c r="DZ285" s="431"/>
      <c r="EA285" s="431"/>
      <c r="EB285" s="431"/>
      <c r="EC285" s="431"/>
      <c r="ED285" s="431"/>
      <c r="EE285" s="431"/>
      <c r="EF285" s="431"/>
      <c r="EG285" s="431"/>
      <c r="EH285" s="431"/>
      <c r="EI285" s="431"/>
      <c r="EJ285" s="431"/>
      <c r="EK285" s="431"/>
      <c r="EL285" s="431"/>
      <c r="EM285" s="431"/>
      <c r="EN285" s="431"/>
      <c r="EO285" s="431"/>
      <c r="EP285" s="431"/>
      <c r="EQ285" s="431"/>
      <c r="ER285" s="431"/>
      <c r="ES285" s="431"/>
      <c r="ET285" s="431"/>
      <c r="EU285" s="431"/>
      <c r="EV285" s="431"/>
      <c r="EW285" s="431"/>
      <c r="EX285" s="431"/>
      <c r="EY285" s="431"/>
      <c r="EZ285" s="431"/>
      <c r="FA285" s="431"/>
      <c r="FB285" s="431"/>
      <c r="FC285" s="431"/>
      <c r="FD285" s="431"/>
      <c r="FE285" s="431"/>
      <c r="FF285" s="431"/>
      <c r="FG285" s="431"/>
      <c r="FH285" s="431"/>
      <c r="FI285" s="431"/>
      <c r="FJ285" s="431"/>
      <c r="FK285" s="431"/>
      <c r="FL285" s="431"/>
      <c r="FM285" s="431"/>
      <c r="FN285" s="431"/>
      <c r="FO285" s="431"/>
      <c r="FP285" s="431"/>
      <c r="FQ285" s="431"/>
      <c r="FR285" s="431"/>
      <c r="FS285" s="431"/>
      <c r="FT285" s="431"/>
      <c r="FU285" s="431"/>
      <c r="FV285" s="431"/>
      <c r="FW285" s="431"/>
      <c r="FX285" s="431"/>
      <c r="FY285" s="431"/>
      <c r="FZ285" s="431"/>
      <c r="GA285" s="431"/>
      <c r="GB285" s="431"/>
      <c r="GC285" s="431"/>
      <c r="GD285" s="431"/>
      <c r="GE285" s="431"/>
      <c r="GF285" s="431"/>
      <c r="GG285" s="431"/>
      <c r="GH285" s="431"/>
      <c r="GI285" s="431"/>
      <c r="GJ285" s="431"/>
      <c r="GK285" s="431"/>
      <c r="GL285" s="431"/>
      <c r="GM285" s="431"/>
      <c r="GN285" s="431"/>
      <c r="GO285" s="431"/>
      <c r="GP285" s="431"/>
      <c r="GQ285" s="431"/>
      <c r="GR285" s="431"/>
      <c r="GS285" s="431"/>
      <c r="GT285" s="431"/>
      <c r="GU285" s="431"/>
      <c r="GV285" s="431"/>
      <c r="GW285" s="431"/>
      <c r="GX285" s="431"/>
      <c r="GY285" s="431"/>
      <c r="GZ285" s="431"/>
      <c r="HA285" s="431"/>
      <c r="HB285" s="431"/>
      <c r="HC285" s="431"/>
      <c r="HD285" s="431"/>
      <c r="HE285" s="431"/>
      <c r="HF285" s="431"/>
      <c r="HG285" s="431"/>
      <c r="HH285" s="431"/>
      <c r="HI285" s="431"/>
      <c r="HJ285" s="431"/>
      <c r="HK285" s="431"/>
      <c r="HL285" s="431"/>
      <c r="HM285" s="431"/>
      <c r="HN285" s="431"/>
      <c r="HO285" s="431"/>
      <c r="HP285" s="431"/>
      <c r="HQ285" s="431"/>
      <c r="HR285" s="431"/>
      <c r="HS285" s="431"/>
      <c r="HT285" s="431"/>
      <c r="HU285" s="431"/>
      <c r="HV285" s="431"/>
      <c r="HW285" s="431"/>
      <c r="HX285" s="431"/>
      <c r="HY285" s="431"/>
      <c r="HZ285" s="431"/>
      <c r="IA285" s="431"/>
      <c r="IB285" s="431"/>
      <c r="IC285" s="431"/>
      <c r="ID285" s="431"/>
      <c r="IE285" s="431"/>
      <c r="IF285" s="431"/>
      <c r="IG285" s="431"/>
      <c r="IH285" s="431"/>
      <c r="II285" s="431"/>
      <c r="IJ285" s="431"/>
      <c r="IK285" s="431"/>
      <c r="IL285" s="431"/>
      <c r="IM285" s="431"/>
      <c r="IN285" s="431"/>
      <c r="IO285" s="431"/>
      <c r="IP285" s="431"/>
      <c r="IQ285" s="431"/>
      <c r="IR285" s="431"/>
      <c r="IS285" s="431"/>
      <c r="IT285" s="431"/>
      <c r="IU285" s="431"/>
      <c r="IV285" s="431"/>
      <c r="IW285" s="431"/>
      <c r="IX285" s="431"/>
      <c r="IY285" s="431"/>
      <c r="IZ285" s="431"/>
      <c r="JA285" s="431"/>
      <c r="JB285" s="431"/>
      <c r="JC285" s="431"/>
      <c r="JD285" s="431"/>
      <c r="JE285" s="431"/>
      <c r="JF285" s="431"/>
      <c r="JG285" s="431"/>
      <c r="JH285" s="431"/>
      <c r="JI285" s="431"/>
      <c r="JJ285" s="431"/>
      <c r="JK285" s="431"/>
      <c r="JL285" s="431"/>
      <c r="JM285" s="431"/>
      <c r="JN285" s="431"/>
      <c r="JO285" s="431"/>
      <c r="JP285" s="431"/>
      <c r="JQ285" s="431"/>
      <c r="JR285" s="431"/>
      <c r="JS285" s="431"/>
      <c r="JT285" s="431"/>
      <c r="JU285" s="431"/>
      <c r="JV285" s="431"/>
      <c r="JW285" s="431"/>
      <c r="JX285" s="431"/>
      <c r="JY285" s="431"/>
      <c r="JZ285" s="431"/>
      <c r="KA285" s="431"/>
      <c r="KB285" s="431"/>
      <c r="KC285" s="431"/>
      <c r="KD285" s="431"/>
      <c r="KE285" s="431"/>
      <c r="KF285" s="431"/>
      <c r="KG285" s="431"/>
      <c r="KH285" s="431"/>
      <c r="KI285" s="431"/>
      <c r="KJ285" s="431"/>
      <c r="KK285" s="431"/>
      <c r="KL285" s="431"/>
      <c r="KM285" s="431"/>
      <c r="KN285" s="431"/>
      <c r="KO285" s="431"/>
      <c r="KP285" s="431"/>
      <c r="KQ285" s="431"/>
      <c r="KR285" s="431"/>
      <c r="KS285" s="431"/>
      <c r="KT285" s="431"/>
      <c r="KU285" s="431"/>
      <c r="KV285" s="431"/>
      <c r="KW285" s="431"/>
      <c r="KX285" s="431"/>
      <c r="KY285" s="431"/>
      <c r="KZ285" s="431"/>
      <c r="LA285" s="431"/>
      <c r="LB285" s="431"/>
      <c r="LC285" s="431"/>
      <c r="LD285" s="431"/>
      <c r="LE285" s="431"/>
      <c r="LF285" s="431"/>
      <c r="LG285" s="431"/>
      <c r="LH285" s="431"/>
      <c r="LI285" s="431"/>
      <c r="LJ285" s="431"/>
      <c r="LK285" s="431"/>
      <c r="LL285" s="431"/>
      <c r="LM285" s="431"/>
      <c r="LN285" s="431"/>
      <c r="LO285" s="431"/>
      <c r="LP285" s="431"/>
      <c r="LQ285" s="431"/>
      <c r="LR285" s="431"/>
      <c r="LS285" s="431"/>
      <c r="LT285" s="431"/>
      <c r="LU285" s="431"/>
      <c r="LV285" s="431"/>
      <c r="LW285" s="431"/>
      <c r="LX285" s="431"/>
      <c r="LY285" s="431"/>
      <c r="LZ285" s="431"/>
      <c r="MA285" s="431"/>
      <c r="MB285" s="431"/>
      <c r="MC285" s="431"/>
      <c r="MD285" s="431"/>
      <c r="ME285" s="431"/>
      <c r="MF285" s="431"/>
      <c r="MG285" s="431"/>
      <c r="MH285" s="431"/>
      <c r="MI285" s="431"/>
      <c r="MJ285" s="431"/>
      <c r="MK285" s="431"/>
      <c r="ML285" s="431"/>
      <c r="MM285" s="431"/>
      <c r="MN285" s="431"/>
      <c r="MO285" s="431"/>
      <c r="MP285" s="431"/>
      <c r="MQ285" s="431"/>
      <c r="MR285" s="431"/>
      <c r="MS285" s="431"/>
      <c r="MT285" s="431"/>
      <c r="MU285" s="431"/>
      <c r="MV285" s="431"/>
      <c r="MW285" s="431"/>
      <c r="MX285" s="431"/>
      <c r="MY285" s="431"/>
      <c r="MZ285" s="431"/>
      <c r="NA285" s="431"/>
      <c r="NB285" s="431"/>
      <c r="NC285" s="431"/>
      <c r="ND285" s="431"/>
      <c r="NE285" s="431"/>
      <c r="NF285" s="431"/>
      <c r="NG285" s="431"/>
      <c r="NH285" s="431"/>
      <c r="NI285" s="431"/>
      <c r="NJ285" s="431"/>
      <c r="NK285" s="431"/>
      <c r="NL285" s="431"/>
      <c r="NM285" s="431"/>
      <c r="NN285" s="431"/>
      <c r="NO285" s="431"/>
      <c r="NP285" s="431"/>
      <c r="NQ285" s="431"/>
      <c r="NR285" s="431"/>
      <c r="NS285" s="431"/>
      <c r="NT285" s="431"/>
      <c r="NU285" s="431"/>
      <c r="NV285" s="431"/>
      <c r="NW285" s="431"/>
      <c r="NX285" s="431"/>
      <c r="NY285" s="431"/>
      <c r="NZ285" s="431"/>
      <c r="OA285" s="431"/>
      <c r="OB285" s="431"/>
      <c r="OC285" s="431"/>
      <c r="OD285" s="431"/>
      <c r="OE285" s="431"/>
      <c r="OF285" s="431"/>
      <c r="OG285" s="431"/>
      <c r="OH285" s="431"/>
      <c r="OI285" s="431"/>
      <c r="OJ285" s="431"/>
      <c r="OK285" s="431"/>
      <c r="OL285" s="431"/>
      <c r="OM285" s="431"/>
      <c r="ON285" s="431"/>
      <c r="OO285" s="431"/>
      <c r="OP285" s="431"/>
      <c r="OQ285" s="431"/>
      <c r="OR285" s="431"/>
      <c r="OS285" s="431"/>
      <c r="OT285" s="431"/>
      <c r="OU285" s="431"/>
      <c r="OV285" s="431"/>
      <c r="OW285" s="431"/>
      <c r="OX285" s="431"/>
      <c r="OY285" s="431"/>
      <c r="OZ285" s="431"/>
      <c r="PA285" s="431"/>
      <c r="PB285" s="431"/>
      <c r="PC285" s="431"/>
      <c r="PD285" s="431"/>
      <c r="PE285" s="431"/>
      <c r="PF285" s="431"/>
      <c r="PG285" s="431"/>
      <c r="PH285" s="431"/>
      <c r="PI285" s="431"/>
      <c r="PJ285" s="431"/>
      <c r="PK285" s="431"/>
      <c r="PL285" s="431"/>
    </row>
    <row r="286" spans="1:428" s="432" customFormat="1" ht="30" customHeight="1" x14ac:dyDescent="0.25">
      <c r="A286" s="2492"/>
      <c r="B286" s="2492"/>
      <c r="C286" s="2033" t="s">
        <v>907</v>
      </c>
      <c r="D286" s="2035">
        <v>0</v>
      </c>
      <c r="E286" s="2035">
        <v>0</v>
      </c>
      <c r="F286" s="2035">
        <v>0</v>
      </c>
      <c r="G286" s="2035">
        <v>9</v>
      </c>
      <c r="H286" s="2035">
        <v>5</v>
      </c>
      <c r="I286" s="2035">
        <v>14</v>
      </c>
      <c r="J286" s="2035">
        <v>0</v>
      </c>
      <c r="K286" s="2035">
        <v>0</v>
      </c>
      <c r="L286" s="2035">
        <v>0</v>
      </c>
      <c r="M286" s="1627">
        <f t="shared" si="142"/>
        <v>9</v>
      </c>
      <c r="N286" s="1627">
        <f t="shared" si="140"/>
        <v>5</v>
      </c>
      <c r="O286" s="1627">
        <f t="shared" si="140"/>
        <v>14</v>
      </c>
      <c r="P286" s="856" t="s">
        <v>908</v>
      </c>
      <c r="Q286" s="2530"/>
      <c r="R286" s="2530"/>
      <c r="S286" s="431"/>
      <c r="T286" s="431"/>
      <c r="U286" s="431"/>
      <c r="AG286" s="431"/>
      <c r="AH286" s="431"/>
      <c r="AI286" s="431"/>
      <c r="AJ286" s="431"/>
      <c r="AK286" s="431"/>
      <c r="AL286" s="431"/>
      <c r="AM286" s="431"/>
      <c r="AN286" s="431"/>
      <c r="AO286" s="431"/>
      <c r="AP286" s="431"/>
      <c r="AQ286" s="431"/>
      <c r="AR286" s="431"/>
      <c r="AS286" s="431"/>
      <c r="AT286" s="431"/>
      <c r="AU286" s="431"/>
      <c r="AV286" s="431"/>
      <c r="AW286" s="431"/>
      <c r="AX286" s="431"/>
      <c r="AY286" s="431"/>
      <c r="AZ286" s="431"/>
      <c r="BA286" s="431"/>
      <c r="BB286" s="431"/>
      <c r="BC286" s="431"/>
      <c r="BD286" s="431"/>
      <c r="BE286" s="431"/>
      <c r="BF286" s="431"/>
      <c r="BG286" s="431"/>
      <c r="BH286" s="431"/>
      <c r="BI286" s="431"/>
      <c r="BJ286" s="431"/>
      <c r="BK286" s="431"/>
      <c r="BL286" s="431"/>
      <c r="BM286" s="431"/>
      <c r="BN286" s="431"/>
      <c r="BO286" s="431"/>
      <c r="BP286" s="431"/>
      <c r="BQ286" s="431"/>
      <c r="BR286" s="431"/>
      <c r="BS286" s="431"/>
      <c r="BT286" s="431"/>
      <c r="BU286" s="431"/>
      <c r="BV286" s="431"/>
      <c r="BW286" s="431"/>
      <c r="BX286" s="431"/>
      <c r="BY286" s="431"/>
      <c r="BZ286" s="431"/>
      <c r="CA286" s="431"/>
      <c r="CB286" s="431"/>
      <c r="CC286" s="431"/>
      <c r="CD286" s="431"/>
      <c r="CE286" s="431"/>
      <c r="CF286" s="431"/>
      <c r="CG286" s="431"/>
      <c r="CH286" s="431"/>
      <c r="CI286" s="431"/>
      <c r="CJ286" s="431"/>
      <c r="CK286" s="431"/>
      <c r="CL286" s="431"/>
      <c r="CM286" s="431"/>
      <c r="CN286" s="431"/>
      <c r="CO286" s="431"/>
      <c r="CP286" s="431"/>
      <c r="CQ286" s="431"/>
      <c r="CR286" s="431"/>
      <c r="CS286" s="431"/>
      <c r="CT286" s="431"/>
      <c r="CU286" s="431"/>
      <c r="CV286" s="431"/>
      <c r="CW286" s="431"/>
      <c r="CX286" s="431"/>
      <c r="CY286" s="431"/>
      <c r="CZ286" s="431"/>
      <c r="DA286" s="431"/>
      <c r="DB286" s="431"/>
      <c r="DC286" s="431"/>
      <c r="DD286" s="431"/>
      <c r="DE286" s="431"/>
      <c r="DF286" s="431"/>
      <c r="DG286" s="431"/>
      <c r="DH286" s="431"/>
      <c r="DI286" s="431"/>
      <c r="DJ286" s="431"/>
      <c r="DK286" s="431"/>
      <c r="DL286" s="431"/>
      <c r="DM286" s="431"/>
      <c r="DN286" s="431"/>
      <c r="DO286" s="431"/>
      <c r="DP286" s="431"/>
      <c r="DQ286" s="431"/>
      <c r="DR286" s="431"/>
      <c r="DS286" s="431"/>
      <c r="DT286" s="431"/>
      <c r="DU286" s="431"/>
      <c r="DV286" s="431"/>
      <c r="DW286" s="431"/>
      <c r="DX286" s="431"/>
      <c r="DY286" s="431"/>
      <c r="DZ286" s="431"/>
      <c r="EA286" s="431"/>
      <c r="EB286" s="431"/>
      <c r="EC286" s="431"/>
      <c r="ED286" s="431"/>
      <c r="EE286" s="431"/>
      <c r="EF286" s="431"/>
      <c r="EG286" s="431"/>
      <c r="EH286" s="431"/>
      <c r="EI286" s="431"/>
      <c r="EJ286" s="431"/>
      <c r="EK286" s="431"/>
      <c r="EL286" s="431"/>
      <c r="EM286" s="431"/>
      <c r="EN286" s="431"/>
      <c r="EO286" s="431"/>
      <c r="EP286" s="431"/>
      <c r="EQ286" s="431"/>
      <c r="ER286" s="431"/>
      <c r="ES286" s="431"/>
      <c r="ET286" s="431"/>
      <c r="EU286" s="431"/>
      <c r="EV286" s="431"/>
      <c r="EW286" s="431"/>
      <c r="EX286" s="431"/>
      <c r="EY286" s="431"/>
      <c r="EZ286" s="431"/>
      <c r="FA286" s="431"/>
      <c r="FB286" s="431"/>
      <c r="FC286" s="431"/>
      <c r="FD286" s="431"/>
      <c r="FE286" s="431"/>
      <c r="FF286" s="431"/>
      <c r="FG286" s="431"/>
      <c r="FH286" s="431"/>
      <c r="FI286" s="431"/>
      <c r="FJ286" s="431"/>
      <c r="FK286" s="431"/>
      <c r="FL286" s="431"/>
      <c r="FM286" s="431"/>
      <c r="FN286" s="431"/>
      <c r="FO286" s="431"/>
      <c r="FP286" s="431"/>
      <c r="FQ286" s="431"/>
      <c r="FR286" s="431"/>
      <c r="FS286" s="431"/>
      <c r="FT286" s="431"/>
      <c r="FU286" s="431"/>
      <c r="FV286" s="431"/>
      <c r="FW286" s="431"/>
      <c r="FX286" s="431"/>
      <c r="FY286" s="431"/>
      <c r="FZ286" s="431"/>
      <c r="GA286" s="431"/>
      <c r="GB286" s="431"/>
      <c r="GC286" s="431"/>
      <c r="GD286" s="431"/>
      <c r="GE286" s="431"/>
      <c r="GF286" s="431"/>
      <c r="GG286" s="431"/>
      <c r="GH286" s="431"/>
      <c r="GI286" s="431"/>
      <c r="GJ286" s="431"/>
      <c r="GK286" s="431"/>
      <c r="GL286" s="431"/>
      <c r="GM286" s="431"/>
      <c r="GN286" s="431"/>
      <c r="GO286" s="431"/>
      <c r="GP286" s="431"/>
      <c r="GQ286" s="431"/>
      <c r="GR286" s="431"/>
      <c r="GS286" s="431"/>
      <c r="GT286" s="431"/>
      <c r="GU286" s="431"/>
      <c r="GV286" s="431"/>
      <c r="GW286" s="431"/>
      <c r="GX286" s="431"/>
      <c r="GY286" s="431"/>
      <c r="GZ286" s="431"/>
      <c r="HA286" s="431"/>
      <c r="HB286" s="431"/>
      <c r="HC286" s="431"/>
      <c r="HD286" s="431"/>
      <c r="HE286" s="431"/>
      <c r="HF286" s="431"/>
      <c r="HG286" s="431"/>
      <c r="HH286" s="431"/>
      <c r="HI286" s="431"/>
      <c r="HJ286" s="431"/>
      <c r="HK286" s="431"/>
      <c r="HL286" s="431"/>
      <c r="HM286" s="431"/>
      <c r="HN286" s="431"/>
      <c r="HO286" s="431"/>
      <c r="HP286" s="431"/>
      <c r="HQ286" s="431"/>
      <c r="HR286" s="431"/>
      <c r="HS286" s="431"/>
      <c r="HT286" s="431"/>
      <c r="HU286" s="431"/>
      <c r="HV286" s="431"/>
      <c r="HW286" s="431"/>
      <c r="HX286" s="431"/>
      <c r="HY286" s="431"/>
      <c r="HZ286" s="431"/>
      <c r="IA286" s="431"/>
      <c r="IB286" s="431"/>
      <c r="IC286" s="431"/>
      <c r="ID286" s="431"/>
      <c r="IE286" s="431"/>
      <c r="IF286" s="431"/>
      <c r="IG286" s="431"/>
      <c r="IH286" s="431"/>
      <c r="II286" s="431"/>
      <c r="IJ286" s="431"/>
      <c r="IK286" s="431"/>
      <c r="IL286" s="431"/>
      <c r="IM286" s="431"/>
      <c r="IN286" s="431"/>
      <c r="IO286" s="431"/>
      <c r="IP286" s="431"/>
      <c r="IQ286" s="431"/>
      <c r="IR286" s="431"/>
      <c r="IS286" s="431"/>
      <c r="IT286" s="431"/>
      <c r="IU286" s="431"/>
      <c r="IV286" s="431"/>
      <c r="IW286" s="431"/>
      <c r="IX286" s="431"/>
      <c r="IY286" s="431"/>
      <c r="IZ286" s="431"/>
      <c r="JA286" s="431"/>
      <c r="JB286" s="431"/>
      <c r="JC286" s="431"/>
      <c r="JD286" s="431"/>
      <c r="JE286" s="431"/>
      <c r="JF286" s="431"/>
      <c r="JG286" s="431"/>
      <c r="JH286" s="431"/>
      <c r="JI286" s="431"/>
      <c r="JJ286" s="431"/>
      <c r="JK286" s="431"/>
      <c r="JL286" s="431"/>
      <c r="JM286" s="431"/>
      <c r="JN286" s="431"/>
      <c r="JO286" s="431"/>
      <c r="JP286" s="431"/>
      <c r="JQ286" s="431"/>
      <c r="JR286" s="431"/>
      <c r="JS286" s="431"/>
      <c r="JT286" s="431"/>
      <c r="JU286" s="431"/>
      <c r="JV286" s="431"/>
      <c r="JW286" s="431"/>
      <c r="JX286" s="431"/>
      <c r="JY286" s="431"/>
      <c r="JZ286" s="431"/>
      <c r="KA286" s="431"/>
      <c r="KB286" s="431"/>
      <c r="KC286" s="431"/>
      <c r="KD286" s="431"/>
      <c r="KE286" s="431"/>
      <c r="KF286" s="431"/>
      <c r="KG286" s="431"/>
      <c r="KH286" s="431"/>
      <c r="KI286" s="431"/>
      <c r="KJ286" s="431"/>
      <c r="KK286" s="431"/>
      <c r="KL286" s="431"/>
      <c r="KM286" s="431"/>
      <c r="KN286" s="431"/>
      <c r="KO286" s="431"/>
      <c r="KP286" s="431"/>
      <c r="KQ286" s="431"/>
      <c r="KR286" s="431"/>
      <c r="KS286" s="431"/>
      <c r="KT286" s="431"/>
      <c r="KU286" s="431"/>
      <c r="KV286" s="431"/>
      <c r="KW286" s="431"/>
      <c r="KX286" s="431"/>
      <c r="KY286" s="431"/>
      <c r="KZ286" s="431"/>
      <c r="LA286" s="431"/>
      <c r="LB286" s="431"/>
      <c r="LC286" s="431"/>
      <c r="LD286" s="431"/>
      <c r="LE286" s="431"/>
      <c r="LF286" s="431"/>
      <c r="LG286" s="431"/>
      <c r="LH286" s="431"/>
      <c r="LI286" s="431"/>
      <c r="LJ286" s="431"/>
      <c r="LK286" s="431"/>
      <c r="LL286" s="431"/>
      <c r="LM286" s="431"/>
      <c r="LN286" s="431"/>
      <c r="LO286" s="431"/>
      <c r="LP286" s="431"/>
      <c r="LQ286" s="431"/>
      <c r="LR286" s="431"/>
      <c r="LS286" s="431"/>
      <c r="LT286" s="431"/>
      <c r="LU286" s="431"/>
      <c r="LV286" s="431"/>
      <c r="LW286" s="431"/>
      <c r="LX286" s="431"/>
      <c r="LY286" s="431"/>
      <c r="LZ286" s="431"/>
      <c r="MA286" s="431"/>
      <c r="MB286" s="431"/>
      <c r="MC286" s="431"/>
      <c r="MD286" s="431"/>
      <c r="ME286" s="431"/>
      <c r="MF286" s="431"/>
      <c r="MG286" s="431"/>
      <c r="MH286" s="431"/>
      <c r="MI286" s="431"/>
      <c r="MJ286" s="431"/>
      <c r="MK286" s="431"/>
      <c r="ML286" s="431"/>
      <c r="MM286" s="431"/>
      <c r="MN286" s="431"/>
      <c r="MO286" s="431"/>
      <c r="MP286" s="431"/>
      <c r="MQ286" s="431"/>
      <c r="MR286" s="431"/>
      <c r="MS286" s="431"/>
      <c r="MT286" s="431"/>
      <c r="MU286" s="431"/>
      <c r="MV286" s="431"/>
      <c r="MW286" s="431"/>
      <c r="MX286" s="431"/>
      <c r="MY286" s="431"/>
      <c r="MZ286" s="431"/>
      <c r="NA286" s="431"/>
      <c r="NB286" s="431"/>
      <c r="NC286" s="431"/>
      <c r="ND286" s="431"/>
      <c r="NE286" s="431"/>
      <c r="NF286" s="431"/>
      <c r="NG286" s="431"/>
      <c r="NH286" s="431"/>
      <c r="NI286" s="431"/>
      <c r="NJ286" s="431"/>
      <c r="NK286" s="431"/>
      <c r="NL286" s="431"/>
      <c r="NM286" s="431"/>
      <c r="NN286" s="431"/>
      <c r="NO286" s="431"/>
      <c r="NP286" s="431"/>
      <c r="NQ286" s="431"/>
      <c r="NR286" s="431"/>
      <c r="NS286" s="431"/>
      <c r="NT286" s="431"/>
      <c r="NU286" s="431"/>
      <c r="NV286" s="431"/>
      <c r="NW286" s="431"/>
      <c r="NX286" s="431"/>
      <c r="NY286" s="431"/>
      <c r="NZ286" s="431"/>
      <c r="OA286" s="431"/>
      <c r="OB286" s="431"/>
      <c r="OC286" s="431"/>
      <c r="OD286" s="431"/>
      <c r="OE286" s="431"/>
      <c r="OF286" s="431"/>
      <c r="OG286" s="431"/>
      <c r="OH286" s="431"/>
      <c r="OI286" s="431"/>
      <c r="OJ286" s="431"/>
      <c r="OK286" s="431"/>
      <c r="OL286" s="431"/>
      <c r="OM286" s="431"/>
      <c r="ON286" s="431"/>
      <c r="OO286" s="431"/>
      <c r="OP286" s="431"/>
      <c r="OQ286" s="431"/>
      <c r="OR286" s="431"/>
      <c r="OS286" s="431"/>
      <c r="OT286" s="431"/>
      <c r="OU286" s="431"/>
      <c r="OV286" s="431"/>
      <c r="OW286" s="431"/>
      <c r="OX286" s="431"/>
      <c r="OY286" s="431"/>
      <c r="OZ286" s="431"/>
      <c r="PA286" s="431"/>
      <c r="PB286" s="431"/>
      <c r="PC286" s="431"/>
      <c r="PD286" s="431"/>
      <c r="PE286" s="431"/>
      <c r="PF286" s="431"/>
      <c r="PG286" s="431"/>
      <c r="PH286" s="431"/>
      <c r="PI286" s="431"/>
      <c r="PJ286" s="431"/>
      <c r="PK286" s="431"/>
      <c r="PL286" s="431"/>
    </row>
    <row r="287" spans="1:428" s="432" customFormat="1" ht="20.25" customHeight="1" x14ac:dyDescent="0.25">
      <c r="A287" s="2492"/>
      <c r="B287" s="2528" t="s">
        <v>49</v>
      </c>
      <c r="C287" s="2528"/>
      <c r="D287" s="1513">
        <f>SUM(D285:D286,D281:D284)</f>
        <v>69</v>
      </c>
      <c r="E287" s="1513">
        <f>SUM(E285:E286,E281:E284)</f>
        <v>44</v>
      </c>
      <c r="F287" s="1513">
        <f>SUM(D287:E287)</f>
        <v>113</v>
      </c>
      <c r="G287" s="1513">
        <f t="shared" ref="G287:O287" si="143">SUM(G285:G286,G281:G284)</f>
        <v>29</v>
      </c>
      <c r="H287" s="1513">
        <f t="shared" si="143"/>
        <v>24</v>
      </c>
      <c r="I287" s="1513">
        <f t="shared" si="143"/>
        <v>53</v>
      </c>
      <c r="J287" s="1513">
        <f t="shared" si="143"/>
        <v>17</v>
      </c>
      <c r="K287" s="1513">
        <f t="shared" si="143"/>
        <v>9</v>
      </c>
      <c r="L287" s="1513">
        <f t="shared" si="143"/>
        <v>26</v>
      </c>
      <c r="M287" s="1566">
        <f t="shared" si="143"/>
        <v>115</v>
      </c>
      <c r="N287" s="1566">
        <f t="shared" si="143"/>
        <v>77</v>
      </c>
      <c r="O287" s="1566">
        <f t="shared" si="143"/>
        <v>192</v>
      </c>
      <c r="P287" s="2529" t="s">
        <v>664</v>
      </c>
      <c r="Q287" s="2529"/>
      <c r="R287" s="2530"/>
      <c r="S287" s="431"/>
      <c r="T287" s="431"/>
      <c r="U287" s="431"/>
      <c r="AG287" s="431"/>
      <c r="AH287" s="431"/>
      <c r="AI287" s="431"/>
      <c r="AJ287" s="431"/>
      <c r="AK287" s="431"/>
      <c r="AL287" s="431"/>
      <c r="AM287" s="431"/>
      <c r="AN287" s="431"/>
      <c r="AO287" s="431"/>
      <c r="AP287" s="431"/>
      <c r="AQ287" s="431"/>
      <c r="AR287" s="431"/>
      <c r="AS287" s="431"/>
      <c r="AT287" s="431"/>
      <c r="AU287" s="431"/>
      <c r="AV287" s="431"/>
      <c r="AW287" s="431"/>
      <c r="AX287" s="431"/>
      <c r="AY287" s="431"/>
      <c r="AZ287" s="431"/>
      <c r="BA287" s="431"/>
      <c r="BB287" s="431"/>
      <c r="BC287" s="431"/>
      <c r="BD287" s="431"/>
      <c r="BE287" s="431"/>
      <c r="BF287" s="431"/>
      <c r="BG287" s="431"/>
      <c r="BH287" s="431"/>
      <c r="BI287" s="431"/>
      <c r="BJ287" s="431"/>
      <c r="BK287" s="431"/>
      <c r="BL287" s="431"/>
      <c r="BM287" s="431"/>
      <c r="BN287" s="431"/>
      <c r="BO287" s="431"/>
      <c r="BP287" s="431"/>
      <c r="BQ287" s="431"/>
      <c r="BR287" s="431"/>
      <c r="BS287" s="431"/>
      <c r="BT287" s="431"/>
      <c r="BU287" s="431"/>
      <c r="BV287" s="431"/>
      <c r="BW287" s="431"/>
      <c r="BX287" s="431"/>
      <c r="BY287" s="431"/>
      <c r="BZ287" s="431"/>
      <c r="CA287" s="431"/>
      <c r="CB287" s="431"/>
      <c r="CC287" s="431"/>
      <c r="CD287" s="431"/>
      <c r="CE287" s="431"/>
      <c r="CF287" s="431"/>
      <c r="CG287" s="431"/>
      <c r="CH287" s="431"/>
      <c r="CI287" s="431"/>
      <c r="CJ287" s="431"/>
      <c r="CK287" s="431"/>
      <c r="CL287" s="431"/>
      <c r="CM287" s="431"/>
      <c r="CN287" s="431"/>
      <c r="CO287" s="431"/>
      <c r="CP287" s="431"/>
      <c r="CQ287" s="431"/>
      <c r="CR287" s="431"/>
      <c r="CS287" s="431"/>
      <c r="CT287" s="431"/>
      <c r="CU287" s="431"/>
      <c r="CV287" s="431"/>
      <c r="CW287" s="431"/>
      <c r="CX287" s="431"/>
      <c r="CY287" s="431"/>
      <c r="CZ287" s="431"/>
      <c r="DA287" s="431"/>
      <c r="DB287" s="431"/>
      <c r="DC287" s="431"/>
      <c r="DD287" s="431"/>
      <c r="DE287" s="431"/>
      <c r="DF287" s="431"/>
      <c r="DG287" s="431"/>
      <c r="DH287" s="431"/>
      <c r="DI287" s="431"/>
      <c r="DJ287" s="431"/>
      <c r="DK287" s="431"/>
      <c r="DL287" s="431"/>
      <c r="DM287" s="431"/>
      <c r="DN287" s="431"/>
      <c r="DO287" s="431"/>
      <c r="DP287" s="431"/>
      <c r="DQ287" s="431"/>
      <c r="DR287" s="431"/>
      <c r="DS287" s="431"/>
      <c r="DT287" s="431"/>
      <c r="DU287" s="431"/>
      <c r="DV287" s="431"/>
      <c r="DW287" s="431"/>
      <c r="DX287" s="431"/>
      <c r="DY287" s="431"/>
      <c r="DZ287" s="431"/>
      <c r="EA287" s="431"/>
      <c r="EB287" s="431"/>
      <c r="EC287" s="431"/>
      <c r="ED287" s="431"/>
      <c r="EE287" s="431"/>
      <c r="EF287" s="431"/>
      <c r="EG287" s="431"/>
      <c r="EH287" s="431"/>
      <c r="EI287" s="431"/>
      <c r="EJ287" s="431"/>
      <c r="EK287" s="431"/>
      <c r="EL287" s="431"/>
      <c r="EM287" s="431"/>
      <c r="EN287" s="431"/>
      <c r="EO287" s="431"/>
      <c r="EP287" s="431"/>
      <c r="EQ287" s="431"/>
      <c r="ER287" s="431"/>
      <c r="ES287" s="431"/>
      <c r="ET287" s="431"/>
      <c r="EU287" s="431"/>
      <c r="EV287" s="431"/>
      <c r="EW287" s="431"/>
      <c r="EX287" s="431"/>
      <c r="EY287" s="431"/>
      <c r="EZ287" s="431"/>
      <c r="FA287" s="431"/>
      <c r="FB287" s="431"/>
      <c r="FC287" s="431"/>
      <c r="FD287" s="431"/>
      <c r="FE287" s="431"/>
      <c r="FF287" s="431"/>
      <c r="FG287" s="431"/>
      <c r="FH287" s="431"/>
      <c r="FI287" s="431"/>
      <c r="FJ287" s="431"/>
      <c r="FK287" s="431"/>
      <c r="FL287" s="431"/>
      <c r="FM287" s="431"/>
      <c r="FN287" s="431"/>
      <c r="FO287" s="431"/>
      <c r="FP287" s="431"/>
      <c r="FQ287" s="431"/>
      <c r="FR287" s="431"/>
      <c r="FS287" s="431"/>
      <c r="FT287" s="431"/>
      <c r="FU287" s="431"/>
      <c r="FV287" s="431"/>
      <c r="FW287" s="431"/>
      <c r="FX287" s="431"/>
      <c r="FY287" s="431"/>
      <c r="FZ287" s="431"/>
      <c r="GA287" s="431"/>
      <c r="GB287" s="431"/>
      <c r="GC287" s="431"/>
      <c r="GD287" s="431"/>
      <c r="GE287" s="431"/>
      <c r="GF287" s="431"/>
      <c r="GG287" s="431"/>
      <c r="GH287" s="431"/>
      <c r="GI287" s="431"/>
      <c r="GJ287" s="431"/>
      <c r="GK287" s="431"/>
      <c r="GL287" s="431"/>
      <c r="GM287" s="431"/>
      <c r="GN287" s="431"/>
      <c r="GO287" s="431"/>
      <c r="GP287" s="431"/>
      <c r="GQ287" s="431"/>
      <c r="GR287" s="431"/>
      <c r="GS287" s="431"/>
      <c r="GT287" s="431"/>
      <c r="GU287" s="431"/>
      <c r="GV287" s="431"/>
      <c r="GW287" s="431"/>
      <c r="GX287" s="431"/>
      <c r="GY287" s="431"/>
      <c r="GZ287" s="431"/>
      <c r="HA287" s="431"/>
      <c r="HB287" s="431"/>
      <c r="HC287" s="431"/>
      <c r="HD287" s="431"/>
      <c r="HE287" s="431"/>
      <c r="HF287" s="431"/>
      <c r="HG287" s="431"/>
      <c r="HH287" s="431"/>
      <c r="HI287" s="431"/>
      <c r="HJ287" s="431"/>
      <c r="HK287" s="431"/>
      <c r="HL287" s="431"/>
      <c r="HM287" s="431"/>
      <c r="HN287" s="431"/>
      <c r="HO287" s="431"/>
      <c r="HP287" s="431"/>
      <c r="HQ287" s="431"/>
      <c r="HR287" s="431"/>
      <c r="HS287" s="431"/>
      <c r="HT287" s="431"/>
      <c r="HU287" s="431"/>
      <c r="HV287" s="431"/>
      <c r="HW287" s="431"/>
      <c r="HX287" s="431"/>
      <c r="HY287" s="431"/>
      <c r="HZ287" s="431"/>
      <c r="IA287" s="431"/>
      <c r="IB287" s="431"/>
      <c r="IC287" s="431"/>
      <c r="ID287" s="431"/>
      <c r="IE287" s="431"/>
      <c r="IF287" s="431"/>
      <c r="IG287" s="431"/>
      <c r="IH287" s="431"/>
      <c r="II287" s="431"/>
      <c r="IJ287" s="431"/>
      <c r="IK287" s="431"/>
      <c r="IL287" s="431"/>
      <c r="IM287" s="431"/>
      <c r="IN287" s="431"/>
      <c r="IO287" s="431"/>
      <c r="IP287" s="431"/>
      <c r="IQ287" s="431"/>
      <c r="IR287" s="431"/>
      <c r="IS287" s="431"/>
      <c r="IT287" s="431"/>
      <c r="IU287" s="431"/>
      <c r="IV287" s="431"/>
      <c r="IW287" s="431"/>
      <c r="IX287" s="431"/>
      <c r="IY287" s="431"/>
      <c r="IZ287" s="431"/>
      <c r="JA287" s="431"/>
      <c r="JB287" s="431"/>
      <c r="JC287" s="431"/>
      <c r="JD287" s="431"/>
      <c r="JE287" s="431"/>
      <c r="JF287" s="431"/>
      <c r="JG287" s="431"/>
      <c r="JH287" s="431"/>
      <c r="JI287" s="431"/>
      <c r="JJ287" s="431"/>
      <c r="JK287" s="431"/>
      <c r="JL287" s="431"/>
      <c r="JM287" s="431"/>
      <c r="JN287" s="431"/>
      <c r="JO287" s="431"/>
      <c r="JP287" s="431"/>
      <c r="JQ287" s="431"/>
      <c r="JR287" s="431"/>
      <c r="JS287" s="431"/>
      <c r="JT287" s="431"/>
      <c r="JU287" s="431"/>
      <c r="JV287" s="431"/>
      <c r="JW287" s="431"/>
      <c r="JX287" s="431"/>
      <c r="JY287" s="431"/>
      <c r="JZ287" s="431"/>
      <c r="KA287" s="431"/>
      <c r="KB287" s="431"/>
      <c r="KC287" s="431"/>
      <c r="KD287" s="431"/>
      <c r="KE287" s="431"/>
      <c r="KF287" s="431"/>
      <c r="KG287" s="431"/>
      <c r="KH287" s="431"/>
      <c r="KI287" s="431"/>
      <c r="KJ287" s="431"/>
      <c r="KK287" s="431"/>
      <c r="KL287" s="431"/>
      <c r="KM287" s="431"/>
      <c r="KN287" s="431"/>
      <c r="KO287" s="431"/>
      <c r="KP287" s="431"/>
      <c r="KQ287" s="431"/>
      <c r="KR287" s="431"/>
      <c r="KS287" s="431"/>
      <c r="KT287" s="431"/>
      <c r="KU287" s="431"/>
      <c r="KV287" s="431"/>
      <c r="KW287" s="431"/>
      <c r="KX287" s="431"/>
      <c r="KY287" s="431"/>
      <c r="KZ287" s="431"/>
      <c r="LA287" s="431"/>
      <c r="LB287" s="431"/>
      <c r="LC287" s="431"/>
      <c r="LD287" s="431"/>
      <c r="LE287" s="431"/>
      <c r="LF287" s="431"/>
      <c r="LG287" s="431"/>
      <c r="LH287" s="431"/>
      <c r="LI287" s="431"/>
      <c r="LJ287" s="431"/>
      <c r="LK287" s="431"/>
      <c r="LL287" s="431"/>
      <c r="LM287" s="431"/>
      <c r="LN287" s="431"/>
      <c r="LO287" s="431"/>
      <c r="LP287" s="431"/>
      <c r="LQ287" s="431"/>
      <c r="LR287" s="431"/>
      <c r="LS287" s="431"/>
      <c r="LT287" s="431"/>
      <c r="LU287" s="431"/>
      <c r="LV287" s="431"/>
      <c r="LW287" s="431"/>
      <c r="LX287" s="431"/>
      <c r="LY287" s="431"/>
      <c r="LZ287" s="431"/>
      <c r="MA287" s="431"/>
      <c r="MB287" s="431"/>
      <c r="MC287" s="431"/>
      <c r="MD287" s="431"/>
      <c r="ME287" s="431"/>
      <c r="MF287" s="431"/>
      <c r="MG287" s="431"/>
      <c r="MH287" s="431"/>
      <c r="MI287" s="431"/>
      <c r="MJ287" s="431"/>
      <c r="MK287" s="431"/>
      <c r="ML287" s="431"/>
      <c r="MM287" s="431"/>
      <c r="MN287" s="431"/>
      <c r="MO287" s="431"/>
      <c r="MP287" s="431"/>
      <c r="MQ287" s="431"/>
      <c r="MR287" s="431"/>
      <c r="MS287" s="431"/>
      <c r="MT287" s="431"/>
      <c r="MU287" s="431"/>
      <c r="MV287" s="431"/>
      <c r="MW287" s="431"/>
      <c r="MX287" s="431"/>
      <c r="MY287" s="431"/>
      <c r="MZ287" s="431"/>
      <c r="NA287" s="431"/>
      <c r="NB287" s="431"/>
      <c r="NC287" s="431"/>
      <c r="ND287" s="431"/>
      <c r="NE287" s="431"/>
      <c r="NF287" s="431"/>
      <c r="NG287" s="431"/>
      <c r="NH287" s="431"/>
      <c r="NI287" s="431"/>
      <c r="NJ287" s="431"/>
      <c r="NK287" s="431"/>
      <c r="NL287" s="431"/>
      <c r="NM287" s="431"/>
      <c r="NN287" s="431"/>
      <c r="NO287" s="431"/>
      <c r="NP287" s="431"/>
      <c r="NQ287" s="431"/>
      <c r="NR287" s="431"/>
      <c r="NS287" s="431"/>
      <c r="NT287" s="431"/>
      <c r="NU287" s="431"/>
      <c r="NV287" s="431"/>
      <c r="NW287" s="431"/>
      <c r="NX287" s="431"/>
      <c r="NY287" s="431"/>
      <c r="NZ287" s="431"/>
      <c r="OA287" s="431"/>
      <c r="OB287" s="431"/>
      <c r="OC287" s="431"/>
      <c r="OD287" s="431"/>
      <c r="OE287" s="431"/>
      <c r="OF287" s="431"/>
      <c r="OG287" s="431"/>
      <c r="OH287" s="431"/>
      <c r="OI287" s="431"/>
      <c r="OJ287" s="431"/>
      <c r="OK287" s="431"/>
      <c r="OL287" s="431"/>
      <c r="OM287" s="431"/>
      <c r="ON287" s="431"/>
      <c r="OO287" s="431"/>
      <c r="OP287" s="431"/>
      <c r="OQ287" s="431"/>
      <c r="OR287" s="431"/>
      <c r="OS287" s="431"/>
      <c r="OT287" s="431"/>
      <c r="OU287" s="431"/>
      <c r="OV287" s="431"/>
      <c r="OW287" s="431"/>
      <c r="OX287" s="431"/>
      <c r="OY287" s="431"/>
      <c r="OZ287" s="431"/>
      <c r="PA287" s="431"/>
      <c r="PB287" s="431"/>
      <c r="PC287" s="431"/>
      <c r="PD287" s="431"/>
      <c r="PE287" s="431"/>
      <c r="PF287" s="431"/>
      <c r="PG287" s="431"/>
      <c r="PH287" s="431"/>
      <c r="PI287" s="431"/>
      <c r="PJ287" s="431"/>
      <c r="PK287" s="431"/>
      <c r="PL287" s="431"/>
    </row>
    <row r="288" spans="1:428" s="432" customFormat="1" ht="29.25" customHeight="1" x14ac:dyDescent="0.25">
      <c r="A288" s="2492"/>
      <c r="B288" s="1510" t="s">
        <v>72</v>
      </c>
      <c r="C288" s="1217"/>
      <c r="D288" s="1512">
        <v>16</v>
      </c>
      <c r="E288" s="1512">
        <v>12</v>
      </c>
      <c r="F288" s="1512">
        <v>28</v>
      </c>
      <c r="G288" s="1512">
        <v>18</v>
      </c>
      <c r="H288" s="1512">
        <v>17</v>
      </c>
      <c r="I288" s="1512">
        <v>35</v>
      </c>
      <c r="J288" s="1512">
        <v>10</v>
      </c>
      <c r="K288" s="1512">
        <v>11</v>
      </c>
      <c r="L288" s="1512">
        <v>21</v>
      </c>
      <c r="M288" s="1627">
        <f>SUM(D288,G288,J288)</f>
        <v>44</v>
      </c>
      <c r="N288" s="1627">
        <f t="shared" ref="N288:O291" si="144">SUM(E288,H288,K288)</f>
        <v>40</v>
      </c>
      <c r="O288" s="1627">
        <f t="shared" si="144"/>
        <v>84</v>
      </c>
      <c r="P288" s="1246"/>
      <c r="Q288" s="1541" t="s">
        <v>169</v>
      </c>
      <c r="R288" s="2530"/>
      <c r="S288" s="431"/>
      <c r="T288" s="431"/>
      <c r="U288" s="431"/>
      <c r="AG288" s="431"/>
      <c r="AH288" s="431"/>
      <c r="AI288" s="431"/>
      <c r="AJ288" s="431"/>
      <c r="AK288" s="431"/>
      <c r="AL288" s="431"/>
      <c r="AM288" s="431"/>
      <c r="AN288" s="431"/>
      <c r="AO288" s="431"/>
      <c r="AP288" s="431"/>
      <c r="AQ288" s="431"/>
      <c r="AR288" s="431"/>
      <c r="AS288" s="431"/>
      <c r="AT288" s="431"/>
      <c r="AU288" s="431"/>
      <c r="AV288" s="431"/>
      <c r="AW288" s="431"/>
      <c r="AX288" s="431"/>
      <c r="AY288" s="431"/>
      <c r="AZ288" s="431"/>
      <c r="BA288" s="431"/>
      <c r="BB288" s="431"/>
      <c r="BC288" s="431"/>
      <c r="BD288" s="431"/>
      <c r="BE288" s="431"/>
      <c r="BF288" s="431"/>
      <c r="BG288" s="431"/>
      <c r="BH288" s="431"/>
      <c r="BI288" s="431"/>
      <c r="BJ288" s="431"/>
      <c r="BK288" s="431"/>
      <c r="BL288" s="431"/>
      <c r="BM288" s="431"/>
      <c r="BN288" s="431"/>
      <c r="BO288" s="431"/>
      <c r="BP288" s="431"/>
      <c r="BQ288" s="431"/>
      <c r="BR288" s="431"/>
      <c r="BS288" s="431"/>
      <c r="BT288" s="431"/>
      <c r="BU288" s="431"/>
      <c r="BV288" s="431"/>
      <c r="BW288" s="431"/>
      <c r="BX288" s="431"/>
      <c r="BY288" s="431"/>
      <c r="BZ288" s="431"/>
      <c r="CA288" s="431"/>
      <c r="CB288" s="431"/>
      <c r="CC288" s="431"/>
      <c r="CD288" s="431"/>
      <c r="CE288" s="431"/>
      <c r="CF288" s="431"/>
      <c r="CG288" s="431"/>
      <c r="CH288" s="431"/>
      <c r="CI288" s="431"/>
      <c r="CJ288" s="431"/>
      <c r="CK288" s="431"/>
      <c r="CL288" s="431"/>
      <c r="CM288" s="431"/>
      <c r="CN288" s="431"/>
      <c r="CO288" s="431"/>
      <c r="CP288" s="431"/>
      <c r="CQ288" s="431"/>
      <c r="CR288" s="431"/>
      <c r="CS288" s="431"/>
      <c r="CT288" s="431"/>
      <c r="CU288" s="431"/>
      <c r="CV288" s="431"/>
      <c r="CW288" s="431"/>
      <c r="CX288" s="431"/>
      <c r="CY288" s="431"/>
      <c r="CZ288" s="431"/>
      <c r="DA288" s="431"/>
      <c r="DB288" s="431"/>
      <c r="DC288" s="431"/>
      <c r="DD288" s="431"/>
      <c r="DE288" s="431"/>
      <c r="DF288" s="431"/>
      <c r="DG288" s="431"/>
      <c r="DH288" s="431"/>
      <c r="DI288" s="431"/>
      <c r="DJ288" s="431"/>
      <c r="DK288" s="431"/>
      <c r="DL288" s="431"/>
      <c r="DM288" s="431"/>
      <c r="DN288" s="431"/>
      <c r="DO288" s="431"/>
      <c r="DP288" s="431"/>
      <c r="DQ288" s="431"/>
      <c r="DR288" s="431"/>
      <c r="DS288" s="431"/>
      <c r="DT288" s="431"/>
      <c r="DU288" s="431"/>
      <c r="DV288" s="431"/>
      <c r="DW288" s="431"/>
      <c r="DX288" s="431"/>
      <c r="DY288" s="431"/>
      <c r="DZ288" s="431"/>
      <c r="EA288" s="431"/>
      <c r="EB288" s="431"/>
      <c r="EC288" s="431"/>
      <c r="ED288" s="431"/>
      <c r="EE288" s="431"/>
      <c r="EF288" s="431"/>
      <c r="EG288" s="431"/>
      <c r="EH288" s="431"/>
      <c r="EI288" s="431"/>
      <c r="EJ288" s="431"/>
      <c r="EK288" s="431"/>
      <c r="EL288" s="431"/>
      <c r="EM288" s="431"/>
      <c r="EN288" s="431"/>
      <c r="EO288" s="431"/>
      <c r="EP288" s="431"/>
      <c r="EQ288" s="431"/>
      <c r="ER288" s="431"/>
      <c r="ES288" s="431"/>
      <c r="ET288" s="431"/>
      <c r="EU288" s="431"/>
      <c r="EV288" s="431"/>
      <c r="EW288" s="431"/>
      <c r="EX288" s="431"/>
      <c r="EY288" s="431"/>
      <c r="EZ288" s="431"/>
      <c r="FA288" s="431"/>
      <c r="FB288" s="431"/>
      <c r="FC288" s="431"/>
      <c r="FD288" s="431"/>
      <c r="FE288" s="431"/>
      <c r="FF288" s="431"/>
      <c r="FG288" s="431"/>
      <c r="FH288" s="431"/>
      <c r="FI288" s="431"/>
      <c r="FJ288" s="431"/>
      <c r="FK288" s="431"/>
      <c r="FL288" s="431"/>
      <c r="FM288" s="431"/>
      <c r="FN288" s="431"/>
      <c r="FO288" s="431"/>
      <c r="FP288" s="431"/>
      <c r="FQ288" s="431"/>
      <c r="FR288" s="431"/>
      <c r="FS288" s="431"/>
      <c r="FT288" s="431"/>
      <c r="FU288" s="431"/>
      <c r="FV288" s="431"/>
      <c r="FW288" s="431"/>
      <c r="FX288" s="431"/>
      <c r="FY288" s="431"/>
      <c r="FZ288" s="431"/>
      <c r="GA288" s="431"/>
      <c r="GB288" s="431"/>
      <c r="GC288" s="431"/>
      <c r="GD288" s="431"/>
      <c r="GE288" s="431"/>
      <c r="GF288" s="431"/>
      <c r="GG288" s="431"/>
      <c r="GH288" s="431"/>
      <c r="GI288" s="431"/>
      <c r="GJ288" s="431"/>
      <c r="GK288" s="431"/>
      <c r="GL288" s="431"/>
      <c r="GM288" s="431"/>
      <c r="GN288" s="431"/>
      <c r="GO288" s="431"/>
      <c r="GP288" s="431"/>
      <c r="GQ288" s="431"/>
      <c r="GR288" s="431"/>
      <c r="GS288" s="431"/>
      <c r="GT288" s="431"/>
      <c r="GU288" s="431"/>
      <c r="GV288" s="431"/>
      <c r="GW288" s="431"/>
      <c r="GX288" s="431"/>
      <c r="GY288" s="431"/>
      <c r="GZ288" s="431"/>
      <c r="HA288" s="431"/>
      <c r="HB288" s="431"/>
      <c r="HC288" s="431"/>
      <c r="HD288" s="431"/>
      <c r="HE288" s="431"/>
      <c r="HF288" s="431"/>
      <c r="HG288" s="431"/>
      <c r="HH288" s="431"/>
      <c r="HI288" s="431"/>
      <c r="HJ288" s="431"/>
      <c r="HK288" s="431"/>
      <c r="HL288" s="431"/>
      <c r="HM288" s="431"/>
      <c r="HN288" s="431"/>
      <c r="HO288" s="431"/>
      <c r="HP288" s="431"/>
      <c r="HQ288" s="431"/>
      <c r="HR288" s="431"/>
      <c r="HS288" s="431"/>
      <c r="HT288" s="431"/>
      <c r="HU288" s="431"/>
      <c r="HV288" s="431"/>
      <c r="HW288" s="431"/>
      <c r="HX288" s="431"/>
      <c r="HY288" s="431"/>
      <c r="HZ288" s="431"/>
      <c r="IA288" s="431"/>
      <c r="IB288" s="431"/>
      <c r="IC288" s="431"/>
      <c r="ID288" s="431"/>
      <c r="IE288" s="431"/>
      <c r="IF288" s="431"/>
      <c r="IG288" s="431"/>
      <c r="IH288" s="431"/>
      <c r="II288" s="431"/>
      <c r="IJ288" s="431"/>
      <c r="IK288" s="431"/>
      <c r="IL288" s="431"/>
      <c r="IM288" s="431"/>
      <c r="IN288" s="431"/>
      <c r="IO288" s="431"/>
      <c r="IP288" s="431"/>
      <c r="IQ288" s="431"/>
      <c r="IR288" s="431"/>
      <c r="IS288" s="431"/>
      <c r="IT288" s="431"/>
      <c r="IU288" s="431"/>
      <c r="IV288" s="431"/>
      <c r="IW288" s="431"/>
      <c r="IX288" s="431"/>
      <c r="IY288" s="431"/>
      <c r="IZ288" s="431"/>
      <c r="JA288" s="431"/>
      <c r="JB288" s="431"/>
      <c r="JC288" s="431"/>
      <c r="JD288" s="431"/>
      <c r="JE288" s="431"/>
      <c r="JF288" s="431"/>
      <c r="JG288" s="431"/>
      <c r="JH288" s="431"/>
      <c r="JI288" s="431"/>
      <c r="JJ288" s="431"/>
      <c r="JK288" s="431"/>
      <c r="JL288" s="431"/>
      <c r="JM288" s="431"/>
      <c r="JN288" s="431"/>
      <c r="JO288" s="431"/>
      <c r="JP288" s="431"/>
      <c r="JQ288" s="431"/>
      <c r="JR288" s="431"/>
      <c r="JS288" s="431"/>
      <c r="JT288" s="431"/>
      <c r="JU288" s="431"/>
      <c r="JV288" s="431"/>
      <c r="JW288" s="431"/>
      <c r="JX288" s="431"/>
      <c r="JY288" s="431"/>
      <c r="JZ288" s="431"/>
      <c r="KA288" s="431"/>
      <c r="KB288" s="431"/>
      <c r="KC288" s="431"/>
      <c r="KD288" s="431"/>
      <c r="KE288" s="431"/>
      <c r="KF288" s="431"/>
      <c r="KG288" s="431"/>
      <c r="KH288" s="431"/>
      <c r="KI288" s="431"/>
      <c r="KJ288" s="431"/>
      <c r="KK288" s="431"/>
      <c r="KL288" s="431"/>
      <c r="KM288" s="431"/>
      <c r="KN288" s="431"/>
      <c r="KO288" s="431"/>
      <c r="KP288" s="431"/>
      <c r="KQ288" s="431"/>
      <c r="KR288" s="431"/>
      <c r="KS288" s="431"/>
      <c r="KT288" s="431"/>
      <c r="KU288" s="431"/>
      <c r="KV288" s="431"/>
      <c r="KW288" s="431"/>
      <c r="KX288" s="431"/>
      <c r="KY288" s="431"/>
      <c r="KZ288" s="431"/>
      <c r="LA288" s="431"/>
      <c r="LB288" s="431"/>
      <c r="LC288" s="431"/>
      <c r="LD288" s="431"/>
      <c r="LE288" s="431"/>
      <c r="LF288" s="431"/>
      <c r="LG288" s="431"/>
      <c r="LH288" s="431"/>
      <c r="LI288" s="431"/>
      <c r="LJ288" s="431"/>
      <c r="LK288" s="431"/>
      <c r="LL288" s="431"/>
      <c r="LM288" s="431"/>
      <c r="LN288" s="431"/>
      <c r="LO288" s="431"/>
      <c r="LP288" s="431"/>
      <c r="LQ288" s="431"/>
      <c r="LR288" s="431"/>
      <c r="LS288" s="431"/>
      <c r="LT288" s="431"/>
      <c r="LU288" s="431"/>
      <c r="LV288" s="431"/>
      <c r="LW288" s="431"/>
      <c r="LX288" s="431"/>
      <c r="LY288" s="431"/>
      <c r="LZ288" s="431"/>
      <c r="MA288" s="431"/>
      <c r="MB288" s="431"/>
      <c r="MC288" s="431"/>
      <c r="MD288" s="431"/>
      <c r="ME288" s="431"/>
      <c r="MF288" s="431"/>
      <c r="MG288" s="431"/>
      <c r="MH288" s="431"/>
      <c r="MI288" s="431"/>
      <c r="MJ288" s="431"/>
      <c r="MK288" s="431"/>
      <c r="ML288" s="431"/>
      <c r="MM288" s="431"/>
      <c r="MN288" s="431"/>
      <c r="MO288" s="431"/>
      <c r="MP288" s="431"/>
      <c r="MQ288" s="431"/>
      <c r="MR288" s="431"/>
      <c r="MS288" s="431"/>
      <c r="MT288" s="431"/>
      <c r="MU288" s="431"/>
      <c r="MV288" s="431"/>
      <c r="MW288" s="431"/>
      <c r="MX288" s="431"/>
      <c r="MY288" s="431"/>
      <c r="MZ288" s="431"/>
      <c r="NA288" s="431"/>
      <c r="NB288" s="431"/>
      <c r="NC288" s="431"/>
      <c r="ND288" s="431"/>
      <c r="NE288" s="431"/>
      <c r="NF288" s="431"/>
      <c r="NG288" s="431"/>
      <c r="NH288" s="431"/>
      <c r="NI288" s="431"/>
      <c r="NJ288" s="431"/>
      <c r="NK288" s="431"/>
      <c r="NL288" s="431"/>
      <c r="NM288" s="431"/>
      <c r="NN288" s="431"/>
      <c r="NO288" s="431"/>
      <c r="NP288" s="431"/>
      <c r="NQ288" s="431"/>
      <c r="NR288" s="431"/>
      <c r="NS288" s="431"/>
      <c r="NT288" s="431"/>
      <c r="NU288" s="431"/>
      <c r="NV288" s="431"/>
      <c r="NW288" s="431"/>
      <c r="NX288" s="431"/>
      <c r="NY288" s="431"/>
      <c r="NZ288" s="431"/>
      <c r="OA288" s="431"/>
      <c r="OB288" s="431"/>
      <c r="OC288" s="431"/>
      <c r="OD288" s="431"/>
      <c r="OE288" s="431"/>
      <c r="OF288" s="431"/>
      <c r="OG288" s="431"/>
      <c r="OH288" s="431"/>
      <c r="OI288" s="431"/>
      <c r="OJ288" s="431"/>
      <c r="OK288" s="431"/>
      <c r="OL288" s="431"/>
      <c r="OM288" s="431"/>
      <c r="ON288" s="431"/>
      <c r="OO288" s="431"/>
      <c r="OP288" s="431"/>
      <c r="OQ288" s="431"/>
      <c r="OR288" s="431"/>
      <c r="OS288" s="431"/>
      <c r="OT288" s="431"/>
      <c r="OU288" s="431"/>
      <c r="OV288" s="431"/>
      <c r="OW288" s="431"/>
      <c r="OX288" s="431"/>
      <c r="OY288" s="431"/>
      <c r="OZ288" s="431"/>
      <c r="PA288" s="431"/>
      <c r="PB288" s="431"/>
      <c r="PC288" s="431"/>
      <c r="PD288" s="431"/>
      <c r="PE288" s="431"/>
      <c r="PF288" s="431"/>
      <c r="PG288" s="431"/>
      <c r="PH288" s="431"/>
      <c r="PI288" s="431"/>
      <c r="PJ288" s="431"/>
      <c r="PK288" s="431"/>
      <c r="PL288" s="431"/>
    </row>
    <row r="289" spans="1:428" s="432" customFormat="1" ht="31.5" customHeight="1" x14ac:dyDescent="0.25">
      <c r="A289" s="2492"/>
      <c r="B289" s="1510" t="s">
        <v>910</v>
      </c>
      <c r="C289" s="1217"/>
      <c r="D289" s="1512">
        <v>0</v>
      </c>
      <c r="E289" s="1512">
        <v>0</v>
      </c>
      <c r="F289" s="1512">
        <v>0</v>
      </c>
      <c r="G289" s="1512">
        <v>15</v>
      </c>
      <c r="H289" s="1512">
        <v>14</v>
      </c>
      <c r="I289" s="1512">
        <v>29</v>
      </c>
      <c r="J289" s="1512">
        <v>0</v>
      </c>
      <c r="K289" s="1512">
        <v>0</v>
      </c>
      <c r="L289" s="1512">
        <v>0</v>
      </c>
      <c r="M289" s="1627">
        <f t="shared" ref="M289:M291" si="145">SUM(D289,G289,J289)</f>
        <v>15</v>
      </c>
      <c r="N289" s="1627">
        <f t="shared" si="144"/>
        <v>14</v>
      </c>
      <c r="O289" s="1627">
        <f t="shared" si="144"/>
        <v>29</v>
      </c>
      <c r="P289" s="1246"/>
      <c r="Q289" s="1541" t="s">
        <v>911</v>
      </c>
      <c r="R289" s="2530"/>
      <c r="S289" s="431"/>
      <c r="T289" s="431"/>
      <c r="U289" s="431"/>
      <c r="AG289" s="431"/>
      <c r="AH289" s="431"/>
      <c r="AI289" s="431"/>
      <c r="AJ289" s="431"/>
      <c r="AK289" s="431"/>
      <c r="AL289" s="431"/>
      <c r="AM289" s="431"/>
      <c r="AN289" s="431"/>
      <c r="AO289" s="431"/>
      <c r="AP289" s="431"/>
      <c r="AQ289" s="431"/>
      <c r="AR289" s="431"/>
      <c r="AS289" s="431"/>
      <c r="AT289" s="431"/>
      <c r="AU289" s="431"/>
      <c r="AV289" s="431"/>
      <c r="AW289" s="431"/>
      <c r="AX289" s="431"/>
      <c r="AY289" s="431"/>
      <c r="AZ289" s="431"/>
      <c r="BA289" s="431"/>
      <c r="BB289" s="431"/>
      <c r="BC289" s="431"/>
      <c r="BD289" s="431"/>
      <c r="BE289" s="431"/>
      <c r="BF289" s="431"/>
      <c r="BG289" s="431"/>
      <c r="BH289" s="431"/>
      <c r="BI289" s="431"/>
      <c r="BJ289" s="431"/>
      <c r="BK289" s="431"/>
      <c r="BL289" s="431"/>
      <c r="BM289" s="431"/>
      <c r="BN289" s="431"/>
      <c r="BO289" s="431"/>
      <c r="BP289" s="431"/>
      <c r="BQ289" s="431"/>
      <c r="BR289" s="431"/>
      <c r="BS289" s="431"/>
      <c r="BT289" s="431"/>
      <c r="BU289" s="431"/>
      <c r="BV289" s="431"/>
      <c r="BW289" s="431"/>
      <c r="BX289" s="431"/>
      <c r="BY289" s="431"/>
      <c r="BZ289" s="431"/>
      <c r="CA289" s="431"/>
      <c r="CB289" s="431"/>
      <c r="CC289" s="431"/>
      <c r="CD289" s="431"/>
      <c r="CE289" s="431"/>
      <c r="CF289" s="431"/>
      <c r="CG289" s="431"/>
      <c r="CH289" s="431"/>
      <c r="CI289" s="431"/>
      <c r="CJ289" s="431"/>
      <c r="CK289" s="431"/>
      <c r="CL289" s="431"/>
      <c r="CM289" s="431"/>
      <c r="CN289" s="431"/>
      <c r="CO289" s="431"/>
      <c r="CP289" s="431"/>
      <c r="CQ289" s="431"/>
      <c r="CR289" s="431"/>
      <c r="CS289" s="431"/>
      <c r="CT289" s="431"/>
      <c r="CU289" s="431"/>
      <c r="CV289" s="431"/>
      <c r="CW289" s="431"/>
      <c r="CX289" s="431"/>
      <c r="CY289" s="431"/>
      <c r="CZ289" s="431"/>
      <c r="DA289" s="431"/>
      <c r="DB289" s="431"/>
      <c r="DC289" s="431"/>
      <c r="DD289" s="431"/>
      <c r="DE289" s="431"/>
      <c r="DF289" s="431"/>
      <c r="DG289" s="431"/>
      <c r="DH289" s="431"/>
      <c r="DI289" s="431"/>
      <c r="DJ289" s="431"/>
      <c r="DK289" s="431"/>
      <c r="DL289" s="431"/>
      <c r="DM289" s="431"/>
      <c r="DN289" s="431"/>
      <c r="DO289" s="431"/>
      <c r="DP289" s="431"/>
      <c r="DQ289" s="431"/>
      <c r="DR289" s="431"/>
      <c r="DS289" s="431"/>
      <c r="DT289" s="431"/>
      <c r="DU289" s="431"/>
      <c r="DV289" s="431"/>
      <c r="DW289" s="431"/>
      <c r="DX289" s="431"/>
      <c r="DY289" s="431"/>
      <c r="DZ289" s="431"/>
      <c r="EA289" s="431"/>
      <c r="EB289" s="431"/>
      <c r="EC289" s="431"/>
      <c r="ED289" s="431"/>
      <c r="EE289" s="431"/>
      <c r="EF289" s="431"/>
      <c r="EG289" s="431"/>
      <c r="EH289" s="431"/>
      <c r="EI289" s="431"/>
      <c r="EJ289" s="431"/>
      <c r="EK289" s="431"/>
      <c r="EL289" s="431"/>
      <c r="EM289" s="431"/>
      <c r="EN289" s="431"/>
      <c r="EO289" s="431"/>
      <c r="EP289" s="431"/>
      <c r="EQ289" s="431"/>
      <c r="ER289" s="431"/>
      <c r="ES289" s="431"/>
      <c r="ET289" s="431"/>
      <c r="EU289" s="431"/>
      <c r="EV289" s="431"/>
      <c r="EW289" s="431"/>
      <c r="EX289" s="431"/>
      <c r="EY289" s="431"/>
      <c r="EZ289" s="431"/>
      <c r="FA289" s="431"/>
      <c r="FB289" s="431"/>
      <c r="FC289" s="431"/>
      <c r="FD289" s="431"/>
      <c r="FE289" s="431"/>
      <c r="FF289" s="431"/>
      <c r="FG289" s="431"/>
      <c r="FH289" s="431"/>
      <c r="FI289" s="431"/>
      <c r="FJ289" s="431"/>
      <c r="FK289" s="431"/>
      <c r="FL289" s="431"/>
      <c r="FM289" s="431"/>
      <c r="FN289" s="431"/>
      <c r="FO289" s="431"/>
      <c r="FP289" s="431"/>
      <c r="FQ289" s="431"/>
      <c r="FR289" s="431"/>
      <c r="FS289" s="431"/>
      <c r="FT289" s="431"/>
      <c r="FU289" s="431"/>
      <c r="FV289" s="431"/>
      <c r="FW289" s="431"/>
      <c r="FX289" s="431"/>
      <c r="FY289" s="431"/>
      <c r="FZ289" s="431"/>
      <c r="GA289" s="431"/>
      <c r="GB289" s="431"/>
      <c r="GC289" s="431"/>
      <c r="GD289" s="431"/>
      <c r="GE289" s="431"/>
      <c r="GF289" s="431"/>
      <c r="GG289" s="431"/>
      <c r="GH289" s="431"/>
      <c r="GI289" s="431"/>
      <c r="GJ289" s="431"/>
      <c r="GK289" s="431"/>
      <c r="GL289" s="431"/>
      <c r="GM289" s="431"/>
      <c r="GN289" s="431"/>
      <c r="GO289" s="431"/>
      <c r="GP289" s="431"/>
      <c r="GQ289" s="431"/>
      <c r="GR289" s="431"/>
      <c r="GS289" s="431"/>
      <c r="GT289" s="431"/>
      <c r="GU289" s="431"/>
      <c r="GV289" s="431"/>
      <c r="GW289" s="431"/>
      <c r="GX289" s="431"/>
      <c r="GY289" s="431"/>
      <c r="GZ289" s="431"/>
      <c r="HA289" s="431"/>
      <c r="HB289" s="431"/>
      <c r="HC289" s="431"/>
      <c r="HD289" s="431"/>
      <c r="HE289" s="431"/>
      <c r="HF289" s="431"/>
      <c r="HG289" s="431"/>
      <c r="HH289" s="431"/>
      <c r="HI289" s="431"/>
      <c r="HJ289" s="431"/>
      <c r="HK289" s="431"/>
      <c r="HL289" s="431"/>
      <c r="HM289" s="431"/>
      <c r="HN289" s="431"/>
      <c r="HO289" s="431"/>
      <c r="HP289" s="431"/>
      <c r="HQ289" s="431"/>
      <c r="HR289" s="431"/>
      <c r="HS289" s="431"/>
      <c r="HT289" s="431"/>
      <c r="HU289" s="431"/>
      <c r="HV289" s="431"/>
      <c r="HW289" s="431"/>
      <c r="HX289" s="431"/>
      <c r="HY289" s="431"/>
      <c r="HZ289" s="431"/>
      <c r="IA289" s="431"/>
      <c r="IB289" s="431"/>
      <c r="IC289" s="431"/>
      <c r="ID289" s="431"/>
      <c r="IE289" s="431"/>
      <c r="IF289" s="431"/>
      <c r="IG289" s="431"/>
      <c r="IH289" s="431"/>
      <c r="II289" s="431"/>
      <c r="IJ289" s="431"/>
      <c r="IK289" s="431"/>
      <c r="IL289" s="431"/>
      <c r="IM289" s="431"/>
      <c r="IN289" s="431"/>
      <c r="IO289" s="431"/>
      <c r="IP289" s="431"/>
      <c r="IQ289" s="431"/>
      <c r="IR289" s="431"/>
      <c r="IS289" s="431"/>
      <c r="IT289" s="431"/>
      <c r="IU289" s="431"/>
      <c r="IV289" s="431"/>
      <c r="IW289" s="431"/>
      <c r="IX289" s="431"/>
      <c r="IY289" s="431"/>
      <c r="IZ289" s="431"/>
      <c r="JA289" s="431"/>
      <c r="JB289" s="431"/>
      <c r="JC289" s="431"/>
      <c r="JD289" s="431"/>
      <c r="JE289" s="431"/>
      <c r="JF289" s="431"/>
      <c r="JG289" s="431"/>
      <c r="JH289" s="431"/>
      <c r="JI289" s="431"/>
      <c r="JJ289" s="431"/>
      <c r="JK289" s="431"/>
      <c r="JL289" s="431"/>
      <c r="JM289" s="431"/>
      <c r="JN289" s="431"/>
      <c r="JO289" s="431"/>
      <c r="JP289" s="431"/>
      <c r="JQ289" s="431"/>
      <c r="JR289" s="431"/>
      <c r="JS289" s="431"/>
      <c r="JT289" s="431"/>
      <c r="JU289" s="431"/>
      <c r="JV289" s="431"/>
      <c r="JW289" s="431"/>
      <c r="JX289" s="431"/>
      <c r="JY289" s="431"/>
      <c r="JZ289" s="431"/>
      <c r="KA289" s="431"/>
      <c r="KB289" s="431"/>
      <c r="KC289" s="431"/>
      <c r="KD289" s="431"/>
      <c r="KE289" s="431"/>
      <c r="KF289" s="431"/>
      <c r="KG289" s="431"/>
      <c r="KH289" s="431"/>
      <c r="KI289" s="431"/>
      <c r="KJ289" s="431"/>
      <c r="KK289" s="431"/>
      <c r="KL289" s="431"/>
      <c r="KM289" s="431"/>
      <c r="KN289" s="431"/>
      <c r="KO289" s="431"/>
      <c r="KP289" s="431"/>
      <c r="KQ289" s="431"/>
      <c r="KR289" s="431"/>
      <c r="KS289" s="431"/>
      <c r="KT289" s="431"/>
      <c r="KU289" s="431"/>
      <c r="KV289" s="431"/>
      <c r="KW289" s="431"/>
      <c r="KX289" s="431"/>
      <c r="KY289" s="431"/>
      <c r="KZ289" s="431"/>
      <c r="LA289" s="431"/>
      <c r="LB289" s="431"/>
      <c r="LC289" s="431"/>
      <c r="LD289" s="431"/>
      <c r="LE289" s="431"/>
      <c r="LF289" s="431"/>
      <c r="LG289" s="431"/>
      <c r="LH289" s="431"/>
      <c r="LI289" s="431"/>
      <c r="LJ289" s="431"/>
      <c r="LK289" s="431"/>
      <c r="LL289" s="431"/>
      <c r="LM289" s="431"/>
      <c r="LN289" s="431"/>
      <c r="LO289" s="431"/>
      <c r="LP289" s="431"/>
      <c r="LQ289" s="431"/>
      <c r="LR289" s="431"/>
      <c r="LS289" s="431"/>
      <c r="LT289" s="431"/>
      <c r="LU289" s="431"/>
      <c r="LV289" s="431"/>
      <c r="LW289" s="431"/>
      <c r="LX289" s="431"/>
      <c r="LY289" s="431"/>
      <c r="LZ289" s="431"/>
      <c r="MA289" s="431"/>
      <c r="MB289" s="431"/>
      <c r="MC289" s="431"/>
      <c r="MD289" s="431"/>
      <c r="ME289" s="431"/>
      <c r="MF289" s="431"/>
      <c r="MG289" s="431"/>
      <c r="MH289" s="431"/>
      <c r="MI289" s="431"/>
      <c r="MJ289" s="431"/>
      <c r="MK289" s="431"/>
      <c r="ML289" s="431"/>
      <c r="MM289" s="431"/>
      <c r="MN289" s="431"/>
      <c r="MO289" s="431"/>
      <c r="MP289" s="431"/>
      <c r="MQ289" s="431"/>
      <c r="MR289" s="431"/>
      <c r="MS289" s="431"/>
      <c r="MT289" s="431"/>
      <c r="MU289" s="431"/>
      <c r="MV289" s="431"/>
      <c r="MW289" s="431"/>
      <c r="MX289" s="431"/>
      <c r="MY289" s="431"/>
      <c r="MZ289" s="431"/>
      <c r="NA289" s="431"/>
      <c r="NB289" s="431"/>
      <c r="NC289" s="431"/>
      <c r="ND289" s="431"/>
      <c r="NE289" s="431"/>
      <c r="NF289" s="431"/>
      <c r="NG289" s="431"/>
      <c r="NH289" s="431"/>
      <c r="NI289" s="431"/>
      <c r="NJ289" s="431"/>
      <c r="NK289" s="431"/>
      <c r="NL289" s="431"/>
      <c r="NM289" s="431"/>
      <c r="NN289" s="431"/>
      <c r="NO289" s="431"/>
      <c r="NP289" s="431"/>
      <c r="NQ289" s="431"/>
      <c r="NR289" s="431"/>
      <c r="NS289" s="431"/>
      <c r="NT289" s="431"/>
      <c r="NU289" s="431"/>
      <c r="NV289" s="431"/>
      <c r="NW289" s="431"/>
      <c r="NX289" s="431"/>
      <c r="NY289" s="431"/>
      <c r="NZ289" s="431"/>
      <c r="OA289" s="431"/>
      <c r="OB289" s="431"/>
      <c r="OC289" s="431"/>
      <c r="OD289" s="431"/>
      <c r="OE289" s="431"/>
      <c r="OF289" s="431"/>
      <c r="OG289" s="431"/>
      <c r="OH289" s="431"/>
      <c r="OI289" s="431"/>
      <c r="OJ289" s="431"/>
      <c r="OK289" s="431"/>
      <c r="OL289" s="431"/>
      <c r="OM289" s="431"/>
      <c r="ON289" s="431"/>
      <c r="OO289" s="431"/>
      <c r="OP289" s="431"/>
      <c r="OQ289" s="431"/>
      <c r="OR289" s="431"/>
      <c r="OS289" s="431"/>
      <c r="OT289" s="431"/>
      <c r="OU289" s="431"/>
      <c r="OV289" s="431"/>
      <c r="OW289" s="431"/>
      <c r="OX289" s="431"/>
      <c r="OY289" s="431"/>
      <c r="OZ289" s="431"/>
      <c r="PA289" s="431"/>
      <c r="PB289" s="431"/>
      <c r="PC289" s="431"/>
      <c r="PD289" s="431"/>
      <c r="PE289" s="431"/>
      <c r="PF289" s="431"/>
      <c r="PG289" s="431"/>
      <c r="PH289" s="431"/>
      <c r="PI289" s="431"/>
      <c r="PJ289" s="431"/>
      <c r="PK289" s="431"/>
      <c r="PL289" s="431"/>
    </row>
    <row r="290" spans="1:428" s="432" customFormat="1" ht="23.1" customHeight="1" x14ac:dyDescent="0.25">
      <c r="A290" s="2492"/>
      <c r="B290" s="1510" t="s">
        <v>73</v>
      </c>
      <c r="C290" s="1217"/>
      <c r="D290" s="1512">
        <v>0</v>
      </c>
      <c r="E290" s="1512">
        <v>0</v>
      </c>
      <c r="F290" s="1512">
        <v>0</v>
      </c>
      <c r="G290" s="1512">
        <v>25</v>
      </c>
      <c r="H290" s="1512">
        <v>16</v>
      </c>
      <c r="I290" s="1512">
        <v>41</v>
      </c>
      <c r="J290" s="1512">
        <v>6</v>
      </c>
      <c r="K290" s="1512">
        <v>4</v>
      </c>
      <c r="L290" s="1512">
        <v>10</v>
      </c>
      <c r="M290" s="1627">
        <f t="shared" si="145"/>
        <v>31</v>
      </c>
      <c r="N290" s="1627">
        <f t="shared" si="144"/>
        <v>20</v>
      </c>
      <c r="O290" s="1627">
        <f t="shared" si="144"/>
        <v>51</v>
      </c>
      <c r="P290" s="1246"/>
      <c r="Q290" s="1541" t="s">
        <v>170</v>
      </c>
      <c r="R290" s="2530"/>
      <c r="S290" s="431"/>
      <c r="T290" s="431"/>
      <c r="U290" s="431"/>
      <c r="AG290" s="431"/>
      <c r="AH290" s="431"/>
      <c r="AI290" s="431"/>
      <c r="AJ290" s="431"/>
      <c r="AK290" s="431"/>
      <c r="AL290" s="431"/>
      <c r="AM290" s="431"/>
      <c r="AN290" s="431"/>
      <c r="AO290" s="431"/>
      <c r="AP290" s="431"/>
      <c r="AQ290" s="431"/>
      <c r="AR290" s="431"/>
      <c r="AS290" s="431"/>
      <c r="AT290" s="431"/>
      <c r="AU290" s="431"/>
      <c r="AV290" s="431"/>
      <c r="AW290" s="431"/>
      <c r="AX290" s="431"/>
      <c r="AY290" s="431"/>
      <c r="AZ290" s="431"/>
      <c r="BA290" s="431"/>
      <c r="BB290" s="431"/>
      <c r="BC290" s="431"/>
      <c r="BD290" s="431"/>
      <c r="BE290" s="431"/>
      <c r="BF290" s="431"/>
      <c r="BG290" s="431"/>
      <c r="BH290" s="431"/>
      <c r="BI290" s="431"/>
      <c r="BJ290" s="431"/>
      <c r="BK290" s="431"/>
      <c r="BL290" s="431"/>
      <c r="BM290" s="431"/>
      <c r="BN290" s="431"/>
      <c r="BO290" s="431"/>
      <c r="BP290" s="431"/>
      <c r="BQ290" s="431"/>
      <c r="BR290" s="431"/>
      <c r="BS290" s="431"/>
      <c r="BT290" s="431"/>
      <c r="BU290" s="431"/>
      <c r="BV290" s="431"/>
      <c r="BW290" s="431"/>
      <c r="BX290" s="431"/>
      <c r="BY290" s="431"/>
      <c r="BZ290" s="431"/>
      <c r="CA290" s="431"/>
      <c r="CB290" s="431"/>
      <c r="CC290" s="431"/>
      <c r="CD290" s="431"/>
      <c r="CE290" s="431"/>
      <c r="CF290" s="431"/>
      <c r="CG290" s="431"/>
      <c r="CH290" s="431"/>
      <c r="CI290" s="431"/>
      <c r="CJ290" s="431"/>
      <c r="CK290" s="431"/>
      <c r="CL290" s="431"/>
      <c r="CM290" s="431"/>
      <c r="CN290" s="431"/>
      <c r="CO290" s="431"/>
      <c r="CP290" s="431"/>
      <c r="CQ290" s="431"/>
      <c r="CR290" s="431"/>
      <c r="CS290" s="431"/>
      <c r="CT290" s="431"/>
      <c r="CU290" s="431"/>
      <c r="CV290" s="431"/>
      <c r="CW290" s="431"/>
      <c r="CX290" s="431"/>
      <c r="CY290" s="431"/>
      <c r="CZ290" s="431"/>
      <c r="DA290" s="431"/>
      <c r="DB290" s="431"/>
      <c r="DC290" s="431"/>
      <c r="DD290" s="431"/>
      <c r="DE290" s="431"/>
      <c r="DF290" s="431"/>
      <c r="DG290" s="431"/>
      <c r="DH290" s="431"/>
      <c r="DI290" s="431"/>
      <c r="DJ290" s="431"/>
      <c r="DK290" s="431"/>
      <c r="DL290" s="431"/>
      <c r="DM290" s="431"/>
      <c r="DN290" s="431"/>
      <c r="DO290" s="431"/>
      <c r="DP290" s="431"/>
      <c r="DQ290" s="431"/>
      <c r="DR290" s="431"/>
      <c r="DS290" s="431"/>
      <c r="DT290" s="431"/>
      <c r="DU290" s="431"/>
      <c r="DV290" s="431"/>
      <c r="DW290" s="431"/>
      <c r="DX290" s="431"/>
      <c r="DY290" s="431"/>
      <c r="DZ290" s="431"/>
      <c r="EA290" s="431"/>
      <c r="EB290" s="431"/>
      <c r="EC290" s="431"/>
      <c r="ED290" s="431"/>
      <c r="EE290" s="431"/>
      <c r="EF290" s="431"/>
      <c r="EG290" s="431"/>
      <c r="EH290" s="431"/>
      <c r="EI290" s="431"/>
      <c r="EJ290" s="431"/>
      <c r="EK290" s="431"/>
      <c r="EL290" s="431"/>
      <c r="EM290" s="431"/>
      <c r="EN290" s="431"/>
      <c r="EO290" s="431"/>
      <c r="EP290" s="431"/>
      <c r="EQ290" s="431"/>
      <c r="ER290" s="431"/>
      <c r="ES290" s="431"/>
      <c r="ET290" s="431"/>
      <c r="EU290" s="431"/>
      <c r="EV290" s="431"/>
      <c r="EW290" s="431"/>
      <c r="EX290" s="431"/>
      <c r="EY290" s="431"/>
      <c r="EZ290" s="431"/>
      <c r="FA290" s="431"/>
      <c r="FB290" s="431"/>
      <c r="FC290" s="431"/>
      <c r="FD290" s="431"/>
      <c r="FE290" s="431"/>
      <c r="FF290" s="431"/>
      <c r="FG290" s="431"/>
      <c r="FH290" s="431"/>
      <c r="FI290" s="431"/>
      <c r="FJ290" s="431"/>
      <c r="FK290" s="431"/>
      <c r="FL290" s="431"/>
      <c r="FM290" s="431"/>
      <c r="FN290" s="431"/>
      <c r="FO290" s="431"/>
      <c r="FP290" s="431"/>
      <c r="FQ290" s="431"/>
      <c r="FR290" s="431"/>
      <c r="FS290" s="431"/>
      <c r="FT290" s="431"/>
      <c r="FU290" s="431"/>
      <c r="FV290" s="431"/>
      <c r="FW290" s="431"/>
      <c r="FX290" s="431"/>
      <c r="FY290" s="431"/>
      <c r="FZ290" s="431"/>
      <c r="GA290" s="431"/>
      <c r="GB290" s="431"/>
      <c r="GC290" s="431"/>
      <c r="GD290" s="431"/>
      <c r="GE290" s="431"/>
      <c r="GF290" s="431"/>
      <c r="GG290" s="431"/>
      <c r="GH290" s="431"/>
      <c r="GI290" s="431"/>
      <c r="GJ290" s="431"/>
      <c r="GK290" s="431"/>
      <c r="GL290" s="431"/>
      <c r="GM290" s="431"/>
      <c r="GN290" s="431"/>
      <c r="GO290" s="431"/>
      <c r="GP290" s="431"/>
      <c r="GQ290" s="431"/>
      <c r="GR290" s="431"/>
      <c r="GS290" s="431"/>
      <c r="GT290" s="431"/>
      <c r="GU290" s="431"/>
      <c r="GV290" s="431"/>
      <c r="GW290" s="431"/>
      <c r="GX290" s="431"/>
      <c r="GY290" s="431"/>
      <c r="GZ290" s="431"/>
      <c r="HA290" s="431"/>
      <c r="HB290" s="431"/>
      <c r="HC290" s="431"/>
      <c r="HD290" s="431"/>
      <c r="HE290" s="431"/>
      <c r="HF290" s="431"/>
      <c r="HG290" s="431"/>
      <c r="HH290" s="431"/>
      <c r="HI290" s="431"/>
      <c r="HJ290" s="431"/>
      <c r="HK290" s="431"/>
      <c r="HL290" s="431"/>
      <c r="HM290" s="431"/>
      <c r="HN290" s="431"/>
      <c r="HO290" s="431"/>
      <c r="HP290" s="431"/>
      <c r="HQ290" s="431"/>
      <c r="HR290" s="431"/>
      <c r="HS290" s="431"/>
      <c r="HT290" s="431"/>
      <c r="HU290" s="431"/>
      <c r="HV290" s="431"/>
      <c r="HW290" s="431"/>
      <c r="HX290" s="431"/>
      <c r="HY290" s="431"/>
      <c r="HZ290" s="431"/>
      <c r="IA290" s="431"/>
      <c r="IB290" s="431"/>
      <c r="IC290" s="431"/>
      <c r="ID290" s="431"/>
      <c r="IE290" s="431"/>
      <c r="IF290" s="431"/>
      <c r="IG290" s="431"/>
      <c r="IH290" s="431"/>
      <c r="II290" s="431"/>
      <c r="IJ290" s="431"/>
      <c r="IK290" s="431"/>
      <c r="IL290" s="431"/>
      <c r="IM290" s="431"/>
      <c r="IN290" s="431"/>
      <c r="IO290" s="431"/>
      <c r="IP290" s="431"/>
      <c r="IQ290" s="431"/>
      <c r="IR290" s="431"/>
      <c r="IS290" s="431"/>
      <c r="IT290" s="431"/>
      <c r="IU290" s="431"/>
      <c r="IV290" s="431"/>
      <c r="IW290" s="431"/>
      <c r="IX290" s="431"/>
      <c r="IY290" s="431"/>
      <c r="IZ290" s="431"/>
      <c r="JA290" s="431"/>
      <c r="JB290" s="431"/>
      <c r="JC290" s="431"/>
      <c r="JD290" s="431"/>
      <c r="JE290" s="431"/>
      <c r="JF290" s="431"/>
      <c r="JG290" s="431"/>
      <c r="JH290" s="431"/>
      <c r="JI290" s="431"/>
      <c r="JJ290" s="431"/>
      <c r="JK290" s="431"/>
      <c r="JL290" s="431"/>
      <c r="JM290" s="431"/>
      <c r="JN290" s="431"/>
      <c r="JO290" s="431"/>
      <c r="JP290" s="431"/>
      <c r="JQ290" s="431"/>
      <c r="JR290" s="431"/>
      <c r="JS290" s="431"/>
      <c r="JT290" s="431"/>
      <c r="JU290" s="431"/>
      <c r="JV290" s="431"/>
      <c r="JW290" s="431"/>
      <c r="JX290" s="431"/>
      <c r="JY290" s="431"/>
      <c r="JZ290" s="431"/>
      <c r="KA290" s="431"/>
      <c r="KB290" s="431"/>
      <c r="KC290" s="431"/>
      <c r="KD290" s="431"/>
      <c r="KE290" s="431"/>
      <c r="KF290" s="431"/>
      <c r="KG290" s="431"/>
      <c r="KH290" s="431"/>
      <c r="KI290" s="431"/>
      <c r="KJ290" s="431"/>
      <c r="KK290" s="431"/>
      <c r="KL290" s="431"/>
      <c r="KM290" s="431"/>
      <c r="KN290" s="431"/>
      <c r="KO290" s="431"/>
      <c r="KP290" s="431"/>
      <c r="KQ290" s="431"/>
      <c r="KR290" s="431"/>
      <c r="KS290" s="431"/>
      <c r="KT290" s="431"/>
      <c r="KU290" s="431"/>
      <c r="KV290" s="431"/>
      <c r="KW290" s="431"/>
      <c r="KX290" s="431"/>
      <c r="KY290" s="431"/>
      <c r="KZ290" s="431"/>
      <c r="LA290" s="431"/>
      <c r="LB290" s="431"/>
      <c r="LC290" s="431"/>
      <c r="LD290" s="431"/>
      <c r="LE290" s="431"/>
      <c r="LF290" s="431"/>
      <c r="LG290" s="431"/>
      <c r="LH290" s="431"/>
      <c r="LI290" s="431"/>
      <c r="LJ290" s="431"/>
      <c r="LK290" s="431"/>
      <c r="LL290" s="431"/>
      <c r="LM290" s="431"/>
      <c r="LN290" s="431"/>
      <c r="LO290" s="431"/>
      <c r="LP290" s="431"/>
      <c r="LQ290" s="431"/>
      <c r="LR290" s="431"/>
      <c r="LS290" s="431"/>
      <c r="LT290" s="431"/>
      <c r="LU290" s="431"/>
      <c r="LV290" s="431"/>
      <c r="LW290" s="431"/>
      <c r="LX290" s="431"/>
      <c r="LY290" s="431"/>
      <c r="LZ290" s="431"/>
      <c r="MA290" s="431"/>
      <c r="MB290" s="431"/>
      <c r="MC290" s="431"/>
      <c r="MD290" s="431"/>
      <c r="ME290" s="431"/>
      <c r="MF290" s="431"/>
      <c r="MG290" s="431"/>
      <c r="MH290" s="431"/>
      <c r="MI290" s="431"/>
      <c r="MJ290" s="431"/>
      <c r="MK290" s="431"/>
      <c r="ML290" s="431"/>
      <c r="MM290" s="431"/>
      <c r="MN290" s="431"/>
      <c r="MO290" s="431"/>
      <c r="MP290" s="431"/>
      <c r="MQ290" s="431"/>
      <c r="MR290" s="431"/>
      <c r="MS290" s="431"/>
      <c r="MT290" s="431"/>
      <c r="MU290" s="431"/>
      <c r="MV290" s="431"/>
      <c r="MW290" s="431"/>
      <c r="MX290" s="431"/>
      <c r="MY290" s="431"/>
      <c r="MZ290" s="431"/>
      <c r="NA290" s="431"/>
      <c r="NB290" s="431"/>
      <c r="NC290" s="431"/>
      <c r="ND290" s="431"/>
      <c r="NE290" s="431"/>
      <c r="NF290" s="431"/>
      <c r="NG290" s="431"/>
      <c r="NH290" s="431"/>
      <c r="NI290" s="431"/>
      <c r="NJ290" s="431"/>
      <c r="NK290" s="431"/>
      <c r="NL290" s="431"/>
      <c r="NM290" s="431"/>
      <c r="NN290" s="431"/>
      <c r="NO290" s="431"/>
      <c r="NP290" s="431"/>
      <c r="NQ290" s="431"/>
      <c r="NR290" s="431"/>
      <c r="NS290" s="431"/>
      <c r="NT290" s="431"/>
      <c r="NU290" s="431"/>
      <c r="NV290" s="431"/>
      <c r="NW290" s="431"/>
      <c r="NX290" s="431"/>
      <c r="NY290" s="431"/>
      <c r="NZ290" s="431"/>
      <c r="OA290" s="431"/>
      <c r="OB290" s="431"/>
      <c r="OC290" s="431"/>
      <c r="OD290" s="431"/>
      <c r="OE290" s="431"/>
      <c r="OF290" s="431"/>
      <c r="OG290" s="431"/>
      <c r="OH290" s="431"/>
      <c r="OI290" s="431"/>
      <c r="OJ290" s="431"/>
      <c r="OK290" s="431"/>
      <c r="OL290" s="431"/>
      <c r="OM290" s="431"/>
      <c r="ON290" s="431"/>
      <c r="OO290" s="431"/>
      <c r="OP290" s="431"/>
      <c r="OQ290" s="431"/>
      <c r="OR290" s="431"/>
      <c r="OS290" s="431"/>
      <c r="OT290" s="431"/>
      <c r="OU290" s="431"/>
      <c r="OV290" s="431"/>
      <c r="OW290" s="431"/>
      <c r="OX290" s="431"/>
      <c r="OY290" s="431"/>
      <c r="OZ290" s="431"/>
      <c r="PA290" s="431"/>
      <c r="PB290" s="431"/>
      <c r="PC290" s="431"/>
      <c r="PD290" s="431"/>
      <c r="PE290" s="431"/>
      <c r="PF290" s="431"/>
      <c r="PG290" s="431"/>
      <c r="PH290" s="431"/>
      <c r="PI290" s="431"/>
      <c r="PJ290" s="431"/>
      <c r="PK290" s="431"/>
      <c r="PL290" s="431"/>
    </row>
    <row r="291" spans="1:428" s="432" customFormat="1" ht="23.1" customHeight="1" x14ac:dyDescent="0.25">
      <c r="A291" s="2519"/>
      <c r="B291" s="713" t="s">
        <v>74</v>
      </c>
      <c r="C291" s="1217"/>
      <c r="D291" s="1512">
        <v>0</v>
      </c>
      <c r="E291" s="1512">
        <v>0</v>
      </c>
      <c r="F291" s="1512">
        <v>0</v>
      </c>
      <c r="G291" s="1512">
        <v>28</v>
      </c>
      <c r="H291" s="1512">
        <v>22</v>
      </c>
      <c r="I291" s="1512">
        <v>50</v>
      </c>
      <c r="J291" s="1512">
        <v>20</v>
      </c>
      <c r="K291" s="1512">
        <v>4</v>
      </c>
      <c r="L291" s="1512">
        <v>24</v>
      </c>
      <c r="M291" s="1627">
        <f t="shared" si="145"/>
        <v>48</v>
      </c>
      <c r="N291" s="1627">
        <f t="shared" si="144"/>
        <v>26</v>
      </c>
      <c r="O291" s="1627">
        <f t="shared" si="144"/>
        <v>74</v>
      </c>
      <c r="P291" s="1246"/>
      <c r="Q291" s="1541" t="s">
        <v>171</v>
      </c>
      <c r="R291" s="2531"/>
      <c r="S291" s="431"/>
      <c r="T291" s="431"/>
      <c r="U291" s="431"/>
      <c r="AG291" s="431"/>
      <c r="AH291" s="431"/>
      <c r="AI291" s="431"/>
      <c r="AJ291" s="431"/>
      <c r="AK291" s="431"/>
      <c r="AL291" s="431"/>
      <c r="AM291" s="431"/>
      <c r="AN291" s="431"/>
      <c r="AO291" s="431"/>
      <c r="AP291" s="431"/>
      <c r="AQ291" s="431"/>
      <c r="AR291" s="431"/>
      <c r="AS291" s="431"/>
      <c r="AT291" s="431"/>
      <c r="AU291" s="431"/>
      <c r="AV291" s="431"/>
      <c r="AW291" s="431"/>
      <c r="AX291" s="431"/>
      <c r="AY291" s="431"/>
      <c r="AZ291" s="431"/>
      <c r="BA291" s="431"/>
      <c r="BB291" s="431"/>
      <c r="BC291" s="431"/>
      <c r="BD291" s="431"/>
      <c r="BE291" s="431"/>
      <c r="BF291" s="431"/>
      <c r="BG291" s="431"/>
      <c r="BH291" s="431"/>
      <c r="BI291" s="431"/>
      <c r="BJ291" s="431"/>
      <c r="BK291" s="431"/>
      <c r="BL291" s="431"/>
      <c r="BM291" s="431"/>
      <c r="BN291" s="431"/>
      <c r="BO291" s="431"/>
      <c r="BP291" s="431"/>
      <c r="BQ291" s="431"/>
      <c r="BR291" s="431"/>
      <c r="BS291" s="431"/>
      <c r="BT291" s="431"/>
      <c r="BU291" s="431"/>
      <c r="BV291" s="431"/>
      <c r="BW291" s="431"/>
      <c r="BX291" s="431"/>
      <c r="BY291" s="431"/>
      <c r="BZ291" s="431"/>
      <c r="CA291" s="431"/>
      <c r="CB291" s="431"/>
      <c r="CC291" s="431"/>
      <c r="CD291" s="431"/>
      <c r="CE291" s="431"/>
      <c r="CF291" s="431"/>
      <c r="CG291" s="431"/>
      <c r="CH291" s="431"/>
      <c r="CI291" s="431"/>
      <c r="CJ291" s="431"/>
      <c r="CK291" s="431"/>
      <c r="CL291" s="431"/>
      <c r="CM291" s="431"/>
      <c r="CN291" s="431"/>
      <c r="CO291" s="431"/>
      <c r="CP291" s="431"/>
      <c r="CQ291" s="431"/>
      <c r="CR291" s="431"/>
      <c r="CS291" s="431"/>
      <c r="CT291" s="431"/>
      <c r="CU291" s="431"/>
      <c r="CV291" s="431"/>
      <c r="CW291" s="431"/>
      <c r="CX291" s="431"/>
      <c r="CY291" s="431"/>
      <c r="CZ291" s="431"/>
      <c r="DA291" s="431"/>
      <c r="DB291" s="431"/>
      <c r="DC291" s="431"/>
      <c r="DD291" s="431"/>
      <c r="DE291" s="431"/>
      <c r="DF291" s="431"/>
      <c r="DG291" s="431"/>
      <c r="DH291" s="431"/>
      <c r="DI291" s="431"/>
      <c r="DJ291" s="431"/>
      <c r="DK291" s="431"/>
      <c r="DL291" s="431"/>
      <c r="DM291" s="431"/>
      <c r="DN291" s="431"/>
      <c r="DO291" s="431"/>
      <c r="DP291" s="431"/>
      <c r="DQ291" s="431"/>
      <c r="DR291" s="431"/>
      <c r="DS291" s="431"/>
      <c r="DT291" s="431"/>
      <c r="DU291" s="431"/>
      <c r="DV291" s="431"/>
      <c r="DW291" s="431"/>
      <c r="DX291" s="431"/>
      <c r="DY291" s="431"/>
      <c r="DZ291" s="431"/>
      <c r="EA291" s="431"/>
      <c r="EB291" s="431"/>
      <c r="EC291" s="431"/>
      <c r="ED291" s="431"/>
      <c r="EE291" s="431"/>
      <c r="EF291" s="431"/>
      <c r="EG291" s="431"/>
      <c r="EH291" s="431"/>
      <c r="EI291" s="431"/>
      <c r="EJ291" s="431"/>
      <c r="EK291" s="431"/>
      <c r="EL291" s="431"/>
      <c r="EM291" s="431"/>
      <c r="EN291" s="431"/>
      <c r="EO291" s="431"/>
      <c r="EP291" s="431"/>
      <c r="EQ291" s="431"/>
      <c r="ER291" s="431"/>
      <c r="ES291" s="431"/>
      <c r="ET291" s="431"/>
      <c r="EU291" s="431"/>
      <c r="EV291" s="431"/>
      <c r="EW291" s="431"/>
      <c r="EX291" s="431"/>
      <c r="EY291" s="431"/>
      <c r="EZ291" s="431"/>
      <c r="FA291" s="431"/>
      <c r="FB291" s="431"/>
      <c r="FC291" s="431"/>
      <c r="FD291" s="431"/>
      <c r="FE291" s="431"/>
      <c r="FF291" s="431"/>
      <c r="FG291" s="431"/>
      <c r="FH291" s="431"/>
      <c r="FI291" s="431"/>
      <c r="FJ291" s="431"/>
      <c r="FK291" s="431"/>
      <c r="FL291" s="431"/>
      <c r="FM291" s="431"/>
      <c r="FN291" s="431"/>
      <c r="FO291" s="431"/>
      <c r="FP291" s="431"/>
      <c r="FQ291" s="431"/>
      <c r="FR291" s="431"/>
      <c r="FS291" s="431"/>
      <c r="FT291" s="431"/>
      <c r="FU291" s="431"/>
      <c r="FV291" s="431"/>
      <c r="FW291" s="431"/>
      <c r="FX291" s="431"/>
      <c r="FY291" s="431"/>
      <c r="FZ291" s="431"/>
      <c r="GA291" s="431"/>
      <c r="GB291" s="431"/>
      <c r="GC291" s="431"/>
      <c r="GD291" s="431"/>
      <c r="GE291" s="431"/>
      <c r="GF291" s="431"/>
      <c r="GG291" s="431"/>
      <c r="GH291" s="431"/>
      <c r="GI291" s="431"/>
      <c r="GJ291" s="431"/>
      <c r="GK291" s="431"/>
      <c r="GL291" s="431"/>
      <c r="GM291" s="431"/>
      <c r="GN291" s="431"/>
      <c r="GO291" s="431"/>
      <c r="GP291" s="431"/>
      <c r="GQ291" s="431"/>
      <c r="GR291" s="431"/>
      <c r="GS291" s="431"/>
      <c r="GT291" s="431"/>
      <c r="GU291" s="431"/>
      <c r="GV291" s="431"/>
      <c r="GW291" s="431"/>
      <c r="GX291" s="431"/>
      <c r="GY291" s="431"/>
      <c r="GZ291" s="431"/>
      <c r="HA291" s="431"/>
      <c r="HB291" s="431"/>
      <c r="HC291" s="431"/>
      <c r="HD291" s="431"/>
      <c r="HE291" s="431"/>
      <c r="HF291" s="431"/>
      <c r="HG291" s="431"/>
      <c r="HH291" s="431"/>
      <c r="HI291" s="431"/>
      <c r="HJ291" s="431"/>
      <c r="HK291" s="431"/>
      <c r="HL291" s="431"/>
      <c r="HM291" s="431"/>
      <c r="HN291" s="431"/>
      <c r="HO291" s="431"/>
      <c r="HP291" s="431"/>
      <c r="HQ291" s="431"/>
      <c r="HR291" s="431"/>
      <c r="HS291" s="431"/>
      <c r="HT291" s="431"/>
      <c r="HU291" s="431"/>
      <c r="HV291" s="431"/>
      <c r="HW291" s="431"/>
      <c r="HX291" s="431"/>
      <c r="HY291" s="431"/>
      <c r="HZ291" s="431"/>
      <c r="IA291" s="431"/>
      <c r="IB291" s="431"/>
      <c r="IC291" s="431"/>
      <c r="ID291" s="431"/>
      <c r="IE291" s="431"/>
      <c r="IF291" s="431"/>
      <c r="IG291" s="431"/>
      <c r="IH291" s="431"/>
      <c r="II291" s="431"/>
      <c r="IJ291" s="431"/>
      <c r="IK291" s="431"/>
      <c r="IL291" s="431"/>
      <c r="IM291" s="431"/>
      <c r="IN291" s="431"/>
      <c r="IO291" s="431"/>
      <c r="IP291" s="431"/>
      <c r="IQ291" s="431"/>
      <c r="IR291" s="431"/>
      <c r="IS291" s="431"/>
      <c r="IT291" s="431"/>
      <c r="IU291" s="431"/>
      <c r="IV291" s="431"/>
      <c r="IW291" s="431"/>
      <c r="IX291" s="431"/>
      <c r="IY291" s="431"/>
      <c r="IZ291" s="431"/>
      <c r="JA291" s="431"/>
      <c r="JB291" s="431"/>
      <c r="JC291" s="431"/>
      <c r="JD291" s="431"/>
      <c r="JE291" s="431"/>
      <c r="JF291" s="431"/>
      <c r="JG291" s="431"/>
      <c r="JH291" s="431"/>
      <c r="JI291" s="431"/>
      <c r="JJ291" s="431"/>
      <c r="JK291" s="431"/>
      <c r="JL291" s="431"/>
      <c r="JM291" s="431"/>
      <c r="JN291" s="431"/>
      <c r="JO291" s="431"/>
      <c r="JP291" s="431"/>
      <c r="JQ291" s="431"/>
      <c r="JR291" s="431"/>
      <c r="JS291" s="431"/>
      <c r="JT291" s="431"/>
      <c r="JU291" s="431"/>
      <c r="JV291" s="431"/>
      <c r="JW291" s="431"/>
      <c r="JX291" s="431"/>
      <c r="JY291" s="431"/>
      <c r="JZ291" s="431"/>
      <c r="KA291" s="431"/>
      <c r="KB291" s="431"/>
      <c r="KC291" s="431"/>
      <c r="KD291" s="431"/>
      <c r="KE291" s="431"/>
      <c r="KF291" s="431"/>
      <c r="KG291" s="431"/>
      <c r="KH291" s="431"/>
      <c r="KI291" s="431"/>
      <c r="KJ291" s="431"/>
      <c r="KK291" s="431"/>
      <c r="KL291" s="431"/>
      <c r="KM291" s="431"/>
      <c r="KN291" s="431"/>
      <c r="KO291" s="431"/>
      <c r="KP291" s="431"/>
      <c r="KQ291" s="431"/>
      <c r="KR291" s="431"/>
      <c r="KS291" s="431"/>
      <c r="KT291" s="431"/>
      <c r="KU291" s="431"/>
      <c r="KV291" s="431"/>
      <c r="KW291" s="431"/>
      <c r="KX291" s="431"/>
      <c r="KY291" s="431"/>
      <c r="KZ291" s="431"/>
      <c r="LA291" s="431"/>
      <c r="LB291" s="431"/>
      <c r="LC291" s="431"/>
      <c r="LD291" s="431"/>
      <c r="LE291" s="431"/>
      <c r="LF291" s="431"/>
      <c r="LG291" s="431"/>
      <c r="LH291" s="431"/>
      <c r="LI291" s="431"/>
      <c r="LJ291" s="431"/>
      <c r="LK291" s="431"/>
      <c r="LL291" s="431"/>
      <c r="LM291" s="431"/>
      <c r="LN291" s="431"/>
      <c r="LO291" s="431"/>
      <c r="LP291" s="431"/>
      <c r="LQ291" s="431"/>
      <c r="LR291" s="431"/>
      <c r="LS291" s="431"/>
      <c r="LT291" s="431"/>
      <c r="LU291" s="431"/>
      <c r="LV291" s="431"/>
      <c r="LW291" s="431"/>
      <c r="LX291" s="431"/>
      <c r="LY291" s="431"/>
      <c r="LZ291" s="431"/>
      <c r="MA291" s="431"/>
      <c r="MB291" s="431"/>
      <c r="MC291" s="431"/>
      <c r="MD291" s="431"/>
      <c r="ME291" s="431"/>
      <c r="MF291" s="431"/>
      <c r="MG291" s="431"/>
      <c r="MH291" s="431"/>
      <c r="MI291" s="431"/>
      <c r="MJ291" s="431"/>
      <c r="MK291" s="431"/>
      <c r="ML291" s="431"/>
      <c r="MM291" s="431"/>
      <c r="MN291" s="431"/>
      <c r="MO291" s="431"/>
      <c r="MP291" s="431"/>
      <c r="MQ291" s="431"/>
      <c r="MR291" s="431"/>
      <c r="MS291" s="431"/>
      <c r="MT291" s="431"/>
      <c r="MU291" s="431"/>
      <c r="MV291" s="431"/>
      <c r="MW291" s="431"/>
      <c r="MX291" s="431"/>
      <c r="MY291" s="431"/>
      <c r="MZ291" s="431"/>
      <c r="NA291" s="431"/>
      <c r="NB291" s="431"/>
      <c r="NC291" s="431"/>
      <c r="ND291" s="431"/>
      <c r="NE291" s="431"/>
      <c r="NF291" s="431"/>
      <c r="NG291" s="431"/>
      <c r="NH291" s="431"/>
      <c r="NI291" s="431"/>
      <c r="NJ291" s="431"/>
      <c r="NK291" s="431"/>
      <c r="NL291" s="431"/>
      <c r="NM291" s="431"/>
      <c r="NN291" s="431"/>
      <c r="NO291" s="431"/>
      <c r="NP291" s="431"/>
      <c r="NQ291" s="431"/>
      <c r="NR291" s="431"/>
      <c r="NS291" s="431"/>
      <c r="NT291" s="431"/>
      <c r="NU291" s="431"/>
      <c r="NV291" s="431"/>
      <c r="NW291" s="431"/>
      <c r="NX291" s="431"/>
      <c r="NY291" s="431"/>
      <c r="NZ291" s="431"/>
      <c r="OA291" s="431"/>
      <c r="OB291" s="431"/>
      <c r="OC291" s="431"/>
      <c r="OD291" s="431"/>
      <c r="OE291" s="431"/>
      <c r="OF291" s="431"/>
      <c r="OG291" s="431"/>
      <c r="OH291" s="431"/>
      <c r="OI291" s="431"/>
      <c r="OJ291" s="431"/>
      <c r="OK291" s="431"/>
      <c r="OL291" s="431"/>
      <c r="OM291" s="431"/>
      <c r="ON291" s="431"/>
      <c r="OO291" s="431"/>
      <c r="OP291" s="431"/>
      <c r="OQ291" s="431"/>
      <c r="OR291" s="431"/>
      <c r="OS291" s="431"/>
      <c r="OT291" s="431"/>
      <c r="OU291" s="431"/>
      <c r="OV291" s="431"/>
      <c r="OW291" s="431"/>
      <c r="OX291" s="431"/>
      <c r="OY291" s="431"/>
      <c r="OZ291" s="431"/>
      <c r="PA291" s="431"/>
      <c r="PB291" s="431"/>
      <c r="PC291" s="431"/>
      <c r="PD291" s="431"/>
      <c r="PE291" s="431"/>
      <c r="PF291" s="431"/>
      <c r="PG291" s="431"/>
      <c r="PH291" s="431"/>
      <c r="PI291" s="431"/>
      <c r="PJ291" s="431"/>
      <c r="PK291" s="431"/>
      <c r="PL291" s="431"/>
    </row>
    <row r="292" spans="1:428" s="432" customFormat="1" ht="28.5" customHeight="1" thickBot="1" x14ac:dyDescent="0.3">
      <c r="A292" s="2496" t="s">
        <v>52</v>
      </c>
      <c r="B292" s="2496"/>
      <c r="C292" s="2496"/>
      <c r="D292" s="1563">
        <f>SUM(D280,D287,D288,D289,D290,D291)</f>
        <v>101</v>
      </c>
      <c r="E292" s="1563">
        <f>SUM(E280,E287,E288,E289,E290,E291)</f>
        <v>69</v>
      </c>
      <c r="F292" s="1563">
        <f>SUM(D292:E292)</f>
        <v>170</v>
      </c>
      <c r="G292" s="1563">
        <f t="shared" ref="G292:O292" si="146">SUM(G280,G287,G288,G289,G290,G291)</f>
        <v>156</v>
      </c>
      <c r="H292" s="1563">
        <f t="shared" si="146"/>
        <v>123</v>
      </c>
      <c r="I292" s="1563">
        <f t="shared" si="146"/>
        <v>279</v>
      </c>
      <c r="J292" s="1563">
        <f t="shared" si="146"/>
        <v>69</v>
      </c>
      <c r="K292" s="1563">
        <f t="shared" si="146"/>
        <v>42</v>
      </c>
      <c r="L292" s="1563">
        <f t="shared" si="146"/>
        <v>111</v>
      </c>
      <c r="M292" s="1563">
        <f t="shared" si="146"/>
        <v>326</v>
      </c>
      <c r="N292" s="1563">
        <f t="shared" si="146"/>
        <v>234</v>
      </c>
      <c r="O292" s="1563">
        <f t="shared" si="146"/>
        <v>560</v>
      </c>
      <c r="P292" s="2590" t="s">
        <v>1100</v>
      </c>
      <c r="Q292" s="2590"/>
      <c r="R292" s="2590"/>
      <c r="S292" s="431"/>
      <c r="T292" s="431"/>
      <c r="U292" s="431"/>
      <c r="AG292" s="431"/>
      <c r="AH292" s="431"/>
      <c r="AI292" s="431"/>
      <c r="AJ292" s="431"/>
      <c r="AK292" s="431"/>
      <c r="AL292" s="431"/>
      <c r="AM292" s="431"/>
      <c r="AN292" s="431"/>
      <c r="AO292" s="431"/>
      <c r="AP292" s="431"/>
      <c r="AQ292" s="431"/>
      <c r="AR292" s="431"/>
      <c r="AS292" s="431"/>
      <c r="AT292" s="431"/>
      <c r="AU292" s="431"/>
      <c r="AV292" s="431"/>
      <c r="AW292" s="431"/>
      <c r="AX292" s="431"/>
      <c r="AY292" s="431"/>
      <c r="AZ292" s="431"/>
      <c r="BA292" s="431"/>
      <c r="BB292" s="431"/>
      <c r="BC292" s="431"/>
      <c r="BD292" s="431"/>
      <c r="BE292" s="431"/>
      <c r="BF292" s="431"/>
      <c r="BG292" s="431"/>
      <c r="BH292" s="431"/>
      <c r="BI292" s="431"/>
      <c r="BJ292" s="431"/>
      <c r="BK292" s="431"/>
      <c r="BL292" s="431"/>
      <c r="BM292" s="431"/>
      <c r="BN292" s="431"/>
      <c r="BO292" s="431"/>
      <c r="BP292" s="431"/>
      <c r="BQ292" s="431"/>
      <c r="BR292" s="431"/>
      <c r="BS292" s="431"/>
      <c r="BT292" s="431"/>
      <c r="BU292" s="431"/>
      <c r="BV292" s="431"/>
      <c r="BW292" s="431"/>
      <c r="BX292" s="431"/>
      <c r="BY292" s="431"/>
      <c r="BZ292" s="431"/>
      <c r="CA292" s="431"/>
      <c r="CB292" s="431"/>
      <c r="CC292" s="431"/>
      <c r="CD292" s="431"/>
      <c r="CE292" s="431"/>
      <c r="CF292" s="431"/>
      <c r="CG292" s="431"/>
      <c r="CH292" s="431"/>
      <c r="CI292" s="431"/>
      <c r="CJ292" s="431"/>
      <c r="CK292" s="431"/>
      <c r="CL292" s="431"/>
      <c r="CM292" s="431"/>
      <c r="CN292" s="431"/>
      <c r="CO292" s="431"/>
      <c r="CP292" s="431"/>
      <c r="CQ292" s="431"/>
      <c r="CR292" s="431"/>
      <c r="CS292" s="431"/>
      <c r="CT292" s="431"/>
      <c r="CU292" s="431"/>
      <c r="CV292" s="431"/>
      <c r="CW292" s="431"/>
      <c r="CX292" s="431"/>
      <c r="CY292" s="431"/>
      <c r="CZ292" s="431"/>
      <c r="DA292" s="431"/>
      <c r="DB292" s="431"/>
      <c r="DC292" s="431"/>
      <c r="DD292" s="431"/>
      <c r="DE292" s="431"/>
      <c r="DF292" s="431"/>
      <c r="DG292" s="431"/>
      <c r="DH292" s="431"/>
      <c r="DI292" s="431"/>
      <c r="DJ292" s="431"/>
      <c r="DK292" s="431"/>
      <c r="DL292" s="431"/>
      <c r="DM292" s="431"/>
      <c r="DN292" s="431"/>
      <c r="DO292" s="431"/>
      <c r="DP292" s="431"/>
      <c r="DQ292" s="431"/>
      <c r="DR292" s="431"/>
      <c r="DS292" s="431"/>
      <c r="DT292" s="431"/>
      <c r="DU292" s="431"/>
      <c r="DV292" s="431"/>
      <c r="DW292" s="431"/>
      <c r="DX292" s="431"/>
      <c r="DY292" s="431"/>
      <c r="DZ292" s="431"/>
      <c r="EA292" s="431"/>
      <c r="EB292" s="431"/>
      <c r="EC292" s="431"/>
      <c r="ED292" s="431"/>
      <c r="EE292" s="431"/>
      <c r="EF292" s="431"/>
      <c r="EG292" s="431"/>
      <c r="EH292" s="431"/>
      <c r="EI292" s="431"/>
      <c r="EJ292" s="431"/>
      <c r="EK292" s="431"/>
      <c r="EL292" s="431"/>
      <c r="EM292" s="431"/>
      <c r="EN292" s="431"/>
      <c r="EO292" s="431"/>
      <c r="EP292" s="431"/>
      <c r="EQ292" s="431"/>
      <c r="ER292" s="431"/>
      <c r="ES292" s="431"/>
      <c r="ET292" s="431"/>
      <c r="EU292" s="431"/>
      <c r="EV292" s="431"/>
      <c r="EW292" s="431"/>
      <c r="EX292" s="431"/>
      <c r="EY292" s="431"/>
      <c r="EZ292" s="431"/>
      <c r="FA292" s="431"/>
      <c r="FB292" s="431"/>
      <c r="FC292" s="431"/>
      <c r="FD292" s="431"/>
      <c r="FE292" s="431"/>
      <c r="FF292" s="431"/>
      <c r="FG292" s="431"/>
      <c r="FH292" s="431"/>
      <c r="FI292" s="431"/>
      <c r="FJ292" s="431"/>
      <c r="FK292" s="431"/>
      <c r="FL292" s="431"/>
      <c r="FM292" s="431"/>
      <c r="FN292" s="431"/>
      <c r="FO292" s="431"/>
      <c r="FP292" s="431"/>
      <c r="FQ292" s="431"/>
      <c r="FR292" s="431"/>
      <c r="FS292" s="431"/>
      <c r="FT292" s="431"/>
      <c r="FU292" s="431"/>
      <c r="FV292" s="431"/>
      <c r="FW292" s="431"/>
      <c r="FX292" s="431"/>
      <c r="FY292" s="431"/>
      <c r="FZ292" s="431"/>
      <c r="GA292" s="431"/>
      <c r="GB292" s="431"/>
      <c r="GC292" s="431"/>
      <c r="GD292" s="431"/>
      <c r="GE292" s="431"/>
      <c r="GF292" s="431"/>
      <c r="GG292" s="431"/>
      <c r="GH292" s="431"/>
      <c r="GI292" s="431"/>
      <c r="GJ292" s="431"/>
      <c r="GK292" s="431"/>
      <c r="GL292" s="431"/>
      <c r="GM292" s="431"/>
      <c r="GN292" s="431"/>
      <c r="GO292" s="431"/>
      <c r="GP292" s="431"/>
      <c r="GQ292" s="431"/>
      <c r="GR292" s="431"/>
      <c r="GS292" s="431"/>
      <c r="GT292" s="431"/>
      <c r="GU292" s="431"/>
      <c r="GV292" s="431"/>
      <c r="GW292" s="431"/>
      <c r="GX292" s="431"/>
      <c r="GY292" s="431"/>
      <c r="GZ292" s="431"/>
      <c r="HA292" s="431"/>
      <c r="HB292" s="431"/>
      <c r="HC292" s="431"/>
      <c r="HD292" s="431"/>
      <c r="HE292" s="431"/>
      <c r="HF292" s="431"/>
      <c r="HG292" s="431"/>
      <c r="HH292" s="431"/>
      <c r="HI292" s="431"/>
      <c r="HJ292" s="431"/>
      <c r="HK292" s="431"/>
      <c r="HL292" s="431"/>
      <c r="HM292" s="431"/>
      <c r="HN292" s="431"/>
      <c r="HO292" s="431"/>
      <c r="HP292" s="431"/>
      <c r="HQ292" s="431"/>
      <c r="HR292" s="431"/>
      <c r="HS292" s="431"/>
      <c r="HT292" s="431"/>
      <c r="HU292" s="431"/>
      <c r="HV292" s="431"/>
      <c r="HW292" s="431"/>
      <c r="HX292" s="431"/>
      <c r="HY292" s="431"/>
      <c r="HZ292" s="431"/>
      <c r="IA292" s="431"/>
      <c r="IB292" s="431"/>
      <c r="IC292" s="431"/>
      <c r="ID292" s="431"/>
      <c r="IE292" s="431"/>
      <c r="IF292" s="431"/>
      <c r="IG292" s="431"/>
      <c r="IH292" s="431"/>
      <c r="II292" s="431"/>
      <c r="IJ292" s="431"/>
      <c r="IK292" s="431"/>
      <c r="IL292" s="431"/>
      <c r="IM292" s="431"/>
      <c r="IN292" s="431"/>
      <c r="IO292" s="431"/>
      <c r="IP292" s="431"/>
      <c r="IQ292" s="431"/>
      <c r="IR292" s="431"/>
      <c r="IS292" s="431"/>
      <c r="IT292" s="431"/>
      <c r="IU292" s="431"/>
      <c r="IV292" s="431"/>
      <c r="IW292" s="431"/>
      <c r="IX292" s="431"/>
      <c r="IY292" s="431"/>
      <c r="IZ292" s="431"/>
      <c r="JA292" s="431"/>
      <c r="JB292" s="431"/>
      <c r="JC292" s="431"/>
      <c r="JD292" s="431"/>
      <c r="JE292" s="431"/>
      <c r="JF292" s="431"/>
      <c r="JG292" s="431"/>
      <c r="JH292" s="431"/>
      <c r="JI292" s="431"/>
      <c r="JJ292" s="431"/>
      <c r="JK292" s="431"/>
      <c r="JL292" s="431"/>
      <c r="JM292" s="431"/>
      <c r="JN292" s="431"/>
      <c r="JO292" s="431"/>
      <c r="JP292" s="431"/>
      <c r="JQ292" s="431"/>
      <c r="JR292" s="431"/>
      <c r="JS292" s="431"/>
      <c r="JT292" s="431"/>
      <c r="JU292" s="431"/>
      <c r="JV292" s="431"/>
      <c r="JW292" s="431"/>
      <c r="JX292" s="431"/>
      <c r="JY292" s="431"/>
      <c r="JZ292" s="431"/>
      <c r="KA292" s="431"/>
      <c r="KB292" s="431"/>
      <c r="KC292" s="431"/>
      <c r="KD292" s="431"/>
      <c r="KE292" s="431"/>
      <c r="KF292" s="431"/>
      <c r="KG292" s="431"/>
      <c r="KH292" s="431"/>
      <c r="KI292" s="431"/>
      <c r="KJ292" s="431"/>
      <c r="KK292" s="431"/>
      <c r="KL292" s="431"/>
      <c r="KM292" s="431"/>
      <c r="KN292" s="431"/>
      <c r="KO292" s="431"/>
      <c r="KP292" s="431"/>
      <c r="KQ292" s="431"/>
      <c r="KR292" s="431"/>
      <c r="KS292" s="431"/>
      <c r="KT292" s="431"/>
      <c r="KU292" s="431"/>
      <c r="KV292" s="431"/>
      <c r="KW292" s="431"/>
      <c r="KX292" s="431"/>
      <c r="KY292" s="431"/>
      <c r="KZ292" s="431"/>
      <c r="LA292" s="431"/>
      <c r="LB292" s="431"/>
      <c r="LC292" s="431"/>
      <c r="LD292" s="431"/>
      <c r="LE292" s="431"/>
      <c r="LF292" s="431"/>
      <c r="LG292" s="431"/>
      <c r="LH292" s="431"/>
      <c r="LI292" s="431"/>
      <c r="LJ292" s="431"/>
      <c r="LK292" s="431"/>
      <c r="LL292" s="431"/>
      <c r="LM292" s="431"/>
      <c r="LN292" s="431"/>
      <c r="LO292" s="431"/>
      <c r="LP292" s="431"/>
      <c r="LQ292" s="431"/>
      <c r="LR292" s="431"/>
      <c r="LS292" s="431"/>
      <c r="LT292" s="431"/>
      <c r="LU292" s="431"/>
      <c r="LV292" s="431"/>
      <c r="LW292" s="431"/>
      <c r="LX292" s="431"/>
      <c r="LY292" s="431"/>
      <c r="LZ292" s="431"/>
      <c r="MA292" s="431"/>
      <c r="MB292" s="431"/>
      <c r="MC292" s="431"/>
      <c r="MD292" s="431"/>
      <c r="ME292" s="431"/>
      <c r="MF292" s="431"/>
      <c r="MG292" s="431"/>
      <c r="MH292" s="431"/>
      <c r="MI292" s="431"/>
      <c r="MJ292" s="431"/>
      <c r="MK292" s="431"/>
      <c r="ML292" s="431"/>
      <c r="MM292" s="431"/>
      <c r="MN292" s="431"/>
      <c r="MO292" s="431"/>
      <c r="MP292" s="431"/>
      <c r="MQ292" s="431"/>
      <c r="MR292" s="431"/>
      <c r="MS292" s="431"/>
      <c r="MT292" s="431"/>
      <c r="MU292" s="431"/>
      <c r="MV292" s="431"/>
      <c r="MW292" s="431"/>
      <c r="MX292" s="431"/>
      <c r="MY292" s="431"/>
      <c r="MZ292" s="431"/>
      <c r="NA292" s="431"/>
      <c r="NB292" s="431"/>
      <c r="NC292" s="431"/>
      <c r="ND292" s="431"/>
      <c r="NE292" s="431"/>
      <c r="NF292" s="431"/>
      <c r="NG292" s="431"/>
      <c r="NH292" s="431"/>
      <c r="NI292" s="431"/>
      <c r="NJ292" s="431"/>
      <c r="NK292" s="431"/>
      <c r="NL292" s="431"/>
      <c r="NM292" s="431"/>
      <c r="NN292" s="431"/>
      <c r="NO292" s="431"/>
      <c r="NP292" s="431"/>
      <c r="NQ292" s="431"/>
      <c r="NR292" s="431"/>
      <c r="NS292" s="431"/>
      <c r="NT292" s="431"/>
      <c r="NU292" s="431"/>
      <c r="NV292" s="431"/>
      <c r="NW292" s="431"/>
      <c r="NX292" s="431"/>
      <c r="NY292" s="431"/>
      <c r="NZ292" s="431"/>
      <c r="OA292" s="431"/>
      <c r="OB292" s="431"/>
      <c r="OC292" s="431"/>
      <c r="OD292" s="431"/>
      <c r="OE292" s="431"/>
      <c r="OF292" s="431"/>
      <c r="OG292" s="431"/>
      <c r="OH292" s="431"/>
      <c r="OI292" s="431"/>
      <c r="OJ292" s="431"/>
      <c r="OK292" s="431"/>
      <c r="OL292" s="431"/>
      <c r="OM292" s="431"/>
      <c r="ON292" s="431"/>
      <c r="OO292" s="431"/>
      <c r="OP292" s="431"/>
      <c r="OQ292" s="431"/>
      <c r="OR292" s="431"/>
      <c r="OS292" s="431"/>
      <c r="OT292" s="431"/>
      <c r="OU292" s="431"/>
      <c r="OV292" s="431"/>
      <c r="OW292" s="431"/>
      <c r="OX292" s="431"/>
      <c r="OY292" s="431"/>
      <c r="OZ292" s="431"/>
      <c r="PA292" s="431"/>
      <c r="PB292" s="431"/>
      <c r="PC292" s="431"/>
      <c r="PD292" s="431"/>
      <c r="PE292" s="431"/>
      <c r="PF292" s="431"/>
      <c r="PG292" s="431"/>
      <c r="PH292" s="431"/>
      <c r="PI292" s="431"/>
      <c r="PJ292" s="431"/>
      <c r="PK292" s="431"/>
      <c r="PL292" s="431"/>
    </row>
    <row r="293" spans="1:428" s="432" customFormat="1" ht="23.1" customHeight="1" thickTop="1" x14ac:dyDescent="0.25">
      <c r="A293" s="1216"/>
      <c r="B293" s="1216"/>
      <c r="C293" s="1216"/>
      <c r="D293" s="327"/>
      <c r="E293" s="327"/>
      <c r="F293" s="327"/>
      <c r="G293" s="327"/>
      <c r="H293" s="327"/>
      <c r="I293" s="327"/>
      <c r="J293" s="327"/>
      <c r="K293" s="327"/>
      <c r="L293" s="327"/>
      <c r="M293" s="426"/>
      <c r="N293" s="426"/>
      <c r="O293" s="426"/>
      <c r="P293" s="1218"/>
      <c r="Q293" s="1218"/>
      <c r="R293" s="1218"/>
      <c r="S293" s="431"/>
      <c r="T293" s="431"/>
      <c r="U293" s="431"/>
      <c r="AG293" s="431"/>
      <c r="AH293" s="431"/>
      <c r="AI293" s="431"/>
      <c r="AJ293" s="431"/>
      <c r="AK293" s="431"/>
      <c r="AL293" s="431"/>
      <c r="AM293" s="431"/>
      <c r="AN293" s="431"/>
      <c r="AO293" s="431"/>
      <c r="AP293" s="431"/>
      <c r="AQ293" s="431"/>
      <c r="AR293" s="431"/>
      <c r="AS293" s="431"/>
      <c r="AT293" s="431"/>
      <c r="AU293" s="431"/>
      <c r="AV293" s="431"/>
      <c r="AW293" s="431"/>
      <c r="AX293" s="431"/>
      <c r="AY293" s="431"/>
      <c r="AZ293" s="431"/>
      <c r="BA293" s="431"/>
      <c r="BB293" s="431"/>
      <c r="BC293" s="431"/>
      <c r="BD293" s="431"/>
      <c r="BE293" s="431"/>
      <c r="BF293" s="431"/>
      <c r="BG293" s="431"/>
      <c r="BH293" s="431"/>
      <c r="BI293" s="431"/>
      <c r="BJ293" s="431"/>
      <c r="BK293" s="431"/>
      <c r="BL293" s="431"/>
      <c r="BM293" s="431"/>
      <c r="BN293" s="431"/>
      <c r="BO293" s="431"/>
      <c r="BP293" s="431"/>
      <c r="BQ293" s="431"/>
      <c r="BR293" s="431"/>
      <c r="BS293" s="431"/>
      <c r="BT293" s="431"/>
      <c r="BU293" s="431"/>
      <c r="BV293" s="431"/>
      <c r="BW293" s="431"/>
      <c r="BX293" s="431"/>
      <c r="BY293" s="431"/>
      <c r="BZ293" s="431"/>
      <c r="CA293" s="431"/>
      <c r="CB293" s="431"/>
      <c r="CC293" s="431"/>
      <c r="CD293" s="431"/>
      <c r="CE293" s="431"/>
      <c r="CF293" s="431"/>
      <c r="CG293" s="431"/>
      <c r="CH293" s="431"/>
      <c r="CI293" s="431"/>
      <c r="CJ293" s="431"/>
      <c r="CK293" s="431"/>
      <c r="CL293" s="431"/>
      <c r="CM293" s="431"/>
      <c r="CN293" s="431"/>
      <c r="CO293" s="431"/>
      <c r="CP293" s="431"/>
      <c r="CQ293" s="431"/>
      <c r="CR293" s="431"/>
      <c r="CS293" s="431"/>
      <c r="CT293" s="431"/>
      <c r="CU293" s="431"/>
      <c r="CV293" s="431"/>
      <c r="CW293" s="431"/>
      <c r="CX293" s="431"/>
      <c r="CY293" s="431"/>
      <c r="CZ293" s="431"/>
      <c r="DA293" s="431"/>
      <c r="DB293" s="431"/>
      <c r="DC293" s="431"/>
      <c r="DD293" s="431"/>
      <c r="DE293" s="431"/>
      <c r="DF293" s="431"/>
      <c r="DG293" s="431"/>
      <c r="DH293" s="431"/>
      <c r="DI293" s="431"/>
      <c r="DJ293" s="431"/>
      <c r="DK293" s="431"/>
      <c r="DL293" s="431"/>
      <c r="DM293" s="431"/>
      <c r="DN293" s="431"/>
      <c r="DO293" s="431"/>
      <c r="DP293" s="431"/>
      <c r="DQ293" s="431"/>
      <c r="DR293" s="431"/>
      <c r="DS293" s="431"/>
      <c r="DT293" s="431"/>
      <c r="DU293" s="431"/>
      <c r="DV293" s="431"/>
      <c r="DW293" s="431"/>
      <c r="DX293" s="431"/>
      <c r="DY293" s="431"/>
      <c r="DZ293" s="431"/>
      <c r="EA293" s="431"/>
      <c r="EB293" s="431"/>
      <c r="EC293" s="431"/>
      <c r="ED293" s="431"/>
      <c r="EE293" s="431"/>
      <c r="EF293" s="431"/>
      <c r="EG293" s="431"/>
      <c r="EH293" s="431"/>
      <c r="EI293" s="431"/>
      <c r="EJ293" s="431"/>
      <c r="EK293" s="431"/>
      <c r="EL293" s="431"/>
      <c r="EM293" s="431"/>
      <c r="EN293" s="431"/>
      <c r="EO293" s="431"/>
      <c r="EP293" s="431"/>
      <c r="EQ293" s="431"/>
      <c r="ER293" s="431"/>
      <c r="ES293" s="431"/>
      <c r="ET293" s="431"/>
      <c r="EU293" s="431"/>
      <c r="EV293" s="431"/>
      <c r="EW293" s="431"/>
      <c r="EX293" s="431"/>
      <c r="EY293" s="431"/>
      <c r="EZ293" s="431"/>
      <c r="FA293" s="431"/>
      <c r="FB293" s="431"/>
      <c r="FC293" s="431"/>
      <c r="FD293" s="431"/>
      <c r="FE293" s="431"/>
      <c r="FF293" s="431"/>
      <c r="FG293" s="431"/>
      <c r="FH293" s="431"/>
      <c r="FI293" s="431"/>
      <c r="FJ293" s="431"/>
      <c r="FK293" s="431"/>
      <c r="FL293" s="431"/>
      <c r="FM293" s="431"/>
      <c r="FN293" s="431"/>
      <c r="FO293" s="431"/>
      <c r="FP293" s="431"/>
      <c r="FQ293" s="431"/>
      <c r="FR293" s="431"/>
      <c r="FS293" s="431"/>
      <c r="FT293" s="431"/>
      <c r="FU293" s="431"/>
      <c r="FV293" s="431"/>
      <c r="FW293" s="431"/>
      <c r="FX293" s="431"/>
      <c r="FY293" s="431"/>
      <c r="FZ293" s="431"/>
      <c r="GA293" s="431"/>
      <c r="GB293" s="431"/>
      <c r="GC293" s="431"/>
      <c r="GD293" s="431"/>
      <c r="GE293" s="431"/>
      <c r="GF293" s="431"/>
      <c r="GG293" s="431"/>
      <c r="GH293" s="431"/>
      <c r="GI293" s="431"/>
      <c r="GJ293" s="431"/>
      <c r="GK293" s="431"/>
      <c r="GL293" s="431"/>
      <c r="GM293" s="431"/>
      <c r="GN293" s="431"/>
      <c r="GO293" s="431"/>
      <c r="GP293" s="431"/>
      <c r="GQ293" s="431"/>
      <c r="GR293" s="431"/>
      <c r="GS293" s="431"/>
      <c r="GT293" s="431"/>
      <c r="GU293" s="431"/>
      <c r="GV293" s="431"/>
      <c r="GW293" s="431"/>
      <c r="GX293" s="431"/>
      <c r="GY293" s="431"/>
      <c r="GZ293" s="431"/>
      <c r="HA293" s="431"/>
      <c r="HB293" s="431"/>
      <c r="HC293" s="431"/>
      <c r="HD293" s="431"/>
      <c r="HE293" s="431"/>
      <c r="HF293" s="431"/>
      <c r="HG293" s="431"/>
      <c r="HH293" s="431"/>
      <c r="HI293" s="431"/>
      <c r="HJ293" s="431"/>
      <c r="HK293" s="431"/>
      <c r="HL293" s="431"/>
      <c r="HM293" s="431"/>
      <c r="HN293" s="431"/>
      <c r="HO293" s="431"/>
      <c r="HP293" s="431"/>
      <c r="HQ293" s="431"/>
      <c r="HR293" s="431"/>
      <c r="HS293" s="431"/>
      <c r="HT293" s="431"/>
      <c r="HU293" s="431"/>
      <c r="HV293" s="431"/>
      <c r="HW293" s="431"/>
      <c r="HX293" s="431"/>
      <c r="HY293" s="431"/>
      <c r="HZ293" s="431"/>
      <c r="IA293" s="431"/>
      <c r="IB293" s="431"/>
      <c r="IC293" s="431"/>
      <c r="ID293" s="431"/>
      <c r="IE293" s="431"/>
      <c r="IF293" s="431"/>
      <c r="IG293" s="431"/>
      <c r="IH293" s="431"/>
      <c r="II293" s="431"/>
      <c r="IJ293" s="431"/>
      <c r="IK293" s="431"/>
      <c r="IL293" s="431"/>
      <c r="IM293" s="431"/>
      <c r="IN293" s="431"/>
      <c r="IO293" s="431"/>
      <c r="IP293" s="431"/>
      <c r="IQ293" s="431"/>
      <c r="IR293" s="431"/>
      <c r="IS293" s="431"/>
      <c r="IT293" s="431"/>
      <c r="IU293" s="431"/>
      <c r="IV293" s="431"/>
      <c r="IW293" s="431"/>
      <c r="IX293" s="431"/>
      <c r="IY293" s="431"/>
      <c r="IZ293" s="431"/>
      <c r="JA293" s="431"/>
      <c r="JB293" s="431"/>
      <c r="JC293" s="431"/>
      <c r="JD293" s="431"/>
      <c r="JE293" s="431"/>
      <c r="JF293" s="431"/>
      <c r="JG293" s="431"/>
      <c r="JH293" s="431"/>
      <c r="JI293" s="431"/>
      <c r="JJ293" s="431"/>
      <c r="JK293" s="431"/>
      <c r="JL293" s="431"/>
      <c r="JM293" s="431"/>
      <c r="JN293" s="431"/>
      <c r="JO293" s="431"/>
      <c r="JP293" s="431"/>
      <c r="JQ293" s="431"/>
      <c r="JR293" s="431"/>
      <c r="JS293" s="431"/>
      <c r="JT293" s="431"/>
      <c r="JU293" s="431"/>
      <c r="JV293" s="431"/>
      <c r="JW293" s="431"/>
      <c r="JX293" s="431"/>
      <c r="JY293" s="431"/>
      <c r="JZ293" s="431"/>
      <c r="KA293" s="431"/>
      <c r="KB293" s="431"/>
      <c r="KC293" s="431"/>
      <c r="KD293" s="431"/>
      <c r="KE293" s="431"/>
      <c r="KF293" s="431"/>
      <c r="KG293" s="431"/>
      <c r="KH293" s="431"/>
      <c r="KI293" s="431"/>
      <c r="KJ293" s="431"/>
      <c r="KK293" s="431"/>
      <c r="KL293" s="431"/>
      <c r="KM293" s="431"/>
      <c r="KN293" s="431"/>
      <c r="KO293" s="431"/>
      <c r="KP293" s="431"/>
      <c r="KQ293" s="431"/>
      <c r="KR293" s="431"/>
      <c r="KS293" s="431"/>
      <c r="KT293" s="431"/>
      <c r="KU293" s="431"/>
      <c r="KV293" s="431"/>
      <c r="KW293" s="431"/>
      <c r="KX293" s="431"/>
      <c r="KY293" s="431"/>
      <c r="KZ293" s="431"/>
      <c r="LA293" s="431"/>
      <c r="LB293" s="431"/>
      <c r="LC293" s="431"/>
      <c r="LD293" s="431"/>
      <c r="LE293" s="431"/>
      <c r="LF293" s="431"/>
      <c r="LG293" s="431"/>
      <c r="LH293" s="431"/>
      <c r="LI293" s="431"/>
      <c r="LJ293" s="431"/>
      <c r="LK293" s="431"/>
      <c r="LL293" s="431"/>
      <c r="LM293" s="431"/>
      <c r="LN293" s="431"/>
      <c r="LO293" s="431"/>
      <c r="LP293" s="431"/>
      <c r="LQ293" s="431"/>
      <c r="LR293" s="431"/>
      <c r="LS293" s="431"/>
      <c r="LT293" s="431"/>
      <c r="LU293" s="431"/>
      <c r="LV293" s="431"/>
      <c r="LW293" s="431"/>
      <c r="LX293" s="431"/>
      <c r="LY293" s="431"/>
      <c r="LZ293" s="431"/>
      <c r="MA293" s="431"/>
      <c r="MB293" s="431"/>
      <c r="MC293" s="431"/>
      <c r="MD293" s="431"/>
      <c r="ME293" s="431"/>
      <c r="MF293" s="431"/>
      <c r="MG293" s="431"/>
      <c r="MH293" s="431"/>
      <c r="MI293" s="431"/>
      <c r="MJ293" s="431"/>
      <c r="MK293" s="431"/>
      <c r="ML293" s="431"/>
      <c r="MM293" s="431"/>
      <c r="MN293" s="431"/>
      <c r="MO293" s="431"/>
      <c r="MP293" s="431"/>
      <c r="MQ293" s="431"/>
      <c r="MR293" s="431"/>
      <c r="MS293" s="431"/>
      <c r="MT293" s="431"/>
      <c r="MU293" s="431"/>
      <c r="MV293" s="431"/>
      <c r="MW293" s="431"/>
      <c r="MX293" s="431"/>
      <c r="MY293" s="431"/>
      <c r="MZ293" s="431"/>
      <c r="NA293" s="431"/>
      <c r="NB293" s="431"/>
      <c r="NC293" s="431"/>
      <c r="ND293" s="431"/>
      <c r="NE293" s="431"/>
      <c r="NF293" s="431"/>
      <c r="NG293" s="431"/>
      <c r="NH293" s="431"/>
      <c r="NI293" s="431"/>
      <c r="NJ293" s="431"/>
      <c r="NK293" s="431"/>
      <c r="NL293" s="431"/>
      <c r="NM293" s="431"/>
      <c r="NN293" s="431"/>
      <c r="NO293" s="431"/>
      <c r="NP293" s="431"/>
      <c r="NQ293" s="431"/>
      <c r="NR293" s="431"/>
      <c r="NS293" s="431"/>
      <c r="NT293" s="431"/>
      <c r="NU293" s="431"/>
      <c r="NV293" s="431"/>
      <c r="NW293" s="431"/>
      <c r="NX293" s="431"/>
      <c r="NY293" s="431"/>
      <c r="NZ293" s="431"/>
      <c r="OA293" s="431"/>
      <c r="OB293" s="431"/>
      <c r="OC293" s="431"/>
      <c r="OD293" s="431"/>
      <c r="OE293" s="431"/>
      <c r="OF293" s="431"/>
      <c r="OG293" s="431"/>
      <c r="OH293" s="431"/>
      <c r="OI293" s="431"/>
      <c r="OJ293" s="431"/>
      <c r="OK293" s="431"/>
      <c r="OL293" s="431"/>
      <c r="OM293" s="431"/>
      <c r="ON293" s="431"/>
      <c r="OO293" s="431"/>
      <c r="OP293" s="431"/>
      <c r="OQ293" s="431"/>
      <c r="OR293" s="431"/>
      <c r="OS293" s="431"/>
      <c r="OT293" s="431"/>
      <c r="OU293" s="431"/>
      <c r="OV293" s="431"/>
      <c r="OW293" s="431"/>
      <c r="OX293" s="431"/>
      <c r="OY293" s="431"/>
      <c r="OZ293" s="431"/>
      <c r="PA293" s="431"/>
      <c r="PB293" s="431"/>
      <c r="PC293" s="431"/>
      <c r="PD293" s="431"/>
      <c r="PE293" s="431"/>
      <c r="PF293" s="431"/>
      <c r="PG293" s="431"/>
      <c r="PH293" s="431"/>
      <c r="PI293" s="431"/>
      <c r="PJ293" s="431"/>
      <c r="PK293" s="431"/>
      <c r="PL293" s="431"/>
    </row>
    <row r="294" spans="1:428" s="432" customFormat="1" ht="23.1" customHeight="1" x14ac:dyDescent="0.25">
      <c r="A294" s="1216"/>
      <c r="B294" s="1216"/>
      <c r="C294" s="1216"/>
      <c r="D294" s="327"/>
      <c r="E294" s="327"/>
      <c r="F294" s="327"/>
      <c r="G294" s="327"/>
      <c r="H294" s="327"/>
      <c r="I294" s="327"/>
      <c r="J294" s="327"/>
      <c r="K294" s="327"/>
      <c r="L294" s="327"/>
      <c r="M294" s="426"/>
      <c r="N294" s="426"/>
      <c r="O294" s="426"/>
      <c r="P294" s="1218"/>
      <c r="Q294" s="1218"/>
      <c r="R294" s="1218"/>
      <c r="S294" s="431"/>
      <c r="T294" s="431"/>
      <c r="U294" s="431"/>
      <c r="AG294" s="431"/>
      <c r="AH294" s="431"/>
      <c r="AI294" s="431"/>
      <c r="AJ294" s="431"/>
      <c r="AK294" s="431"/>
      <c r="AL294" s="431"/>
      <c r="AM294" s="431"/>
      <c r="AN294" s="431"/>
      <c r="AO294" s="431"/>
      <c r="AP294" s="431"/>
      <c r="AQ294" s="431"/>
      <c r="AR294" s="431"/>
      <c r="AS294" s="431"/>
      <c r="AT294" s="431"/>
      <c r="AU294" s="431"/>
      <c r="AV294" s="431"/>
      <c r="AW294" s="431"/>
      <c r="AX294" s="431"/>
      <c r="AY294" s="431"/>
      <c r="AZ294" s="431"/>
      <c r="BA294" s="431"/>
      <c r="BB294" s="431"/>
      <c r="BC294" s="431"/>
      <c r="BD294" s="431"/>
      <c r="BE294" s="431"/>
      <c r="BF294" s="431"/>
      <c r="BG294" s="431"/>
      <c r="BH294" s="431"/>
      <c r="BI294" s="431"/>
      <c r="BJ294" s="431"/>
      <c r="BK294" s="431"/>
      <c r="BL294" s="431"/>
      <c r="BM294" s="431"/>
      <c r="BN294" s="431"/>
      <c r="BO294" s="431"/>
      <c r="BP294" s="431"/>
      <c r="BQ294" s="431"/>
      <c r="BR294" s="431"/>
      <c r="BS294" s="431"/>
      <c r="BT294" s="431"/>
      <c r="BU294" s="431"/>
      <c r="BV294" s="431"/>
      <c r="BW294" s="431"/>
      <c r="BX294" s="431"/>
      <c r="BY294" s="431"/>
      <c r="BZ294" s="431"/>
      <c r="CA294" s="431"/>
      <c r="CB294" s="431"/>
      <c r="CC294" s="431"/>
      <c r="CD294" s="431"/>
      <c r="CE294" s="431"/>
      <c r="CF294" s="431"/>
      <c r="CG294" s="431"/>
      <c r="CH294" s="431"/>
      <c r="CI294" s="431"/>
      <c r="CJ294" s="431"/>
      <c r="CK294" s="431"/>
      <c r="CL294" s="431"/>
      <c r="CM294" s="431"/>
      <c r="CN294" s="431"/>
      <c r="CO294" s="431"/>
      <c r="CP294" s="431"/>
      <c r="CQ294" s="431"/>
      <c r="CR294" s="431"/>
      <c r="CS294" s="431"/>
      <c r="CT294" s="431"/>
      <c r="CU294" s="431"/>
      <c r="CV294" s="431"/>
      <c r="CW294" s="431"/>
      <c r="CX294" s="431"/>
      <c r="CY294" s="431"/>
      <c r="CZ294" s="431"/>
      <c r="DA294" s="431"/>
      <c r="DB294" s="431"/>
      <c r="DC294" s="431"/>
      <c r="DD294" s="431"/>
      <c r="DE294" s="431"/>
      <c r="DF294" s="431"/>
      <c r="DG294" s="431"/>
      <c r="DH294" s="431"/>
      <c r="DI294" s="431"/>
      <c r="DJ294" s="431"/>
      <c r="DK294" s="431"/>
      <c r="DL294" s="431"/>
      <c r="DM294" s="431"/>
      <c r="DN294" s="431"/>
      <c r="DO294" s="431"/>
      <c r="DP294" s="431"/>
      <c r="DQ294" s="431"/>
      <c r="DR294" s="431"/>
      <c r="DS294" s="431"/>
      <c r="DT294" s="431"/>
      <c r="DU294" s="431"/>
      <c r="DV294" s="431"/>
      <c r="DW294" s="431"/>
      <c r="DX294" s="431"/>
      <c r="DY294" s="431"/>
      <c r="DZ294" s="431"/>
      <c r="EA294" s="431"/>
      <c r="EB294" s="431"/>
      <c r="EC294" s="431"/>
      <c r="ED294" s="431"/>
      <c r="EE294" s="431"/>
      <c r="EF294" s="431"/>
      <c r="EG294" s="431"/>
      <c r="EH294" s="431"/>
      <c r="EI294" s="431"/>
      <c r="EJ294" s="431"/>
      <c r="EK294" s="431"/>
      <c r="EL294" s="431"/>
      <c r="EM294" s="431"/>
      <c r="EN294" s="431"/>
      <c r="EO294" s="431"/>
      <c r="EP294" s="431"/>
      <c r="EQ294" s="431"/>
      <c r="ER294" s="431"/>
      <c r="ES294" s="431"/>
      <c r="ET294" s="431"/>
      <c r="EU294" s="431"/>
      <c r="EV294" s="431"/>
      <c r="EW294" s="431"/>
      <c r="EX294" s="431"/>
      <c r="EY294" s="431"/>
      <c r="EZ294" s="431"/>
      <c r="FA294" s="431"/>
      <c r="FB294" s="431"/>
      <c r="FC294" s="431"/>
      <c r="FD294" s="431"/>
      <c r="FE294" s="431"/>
      <c r="FF294" s="431"/>
      <c r="FG294" s="431"/>
      <c r="FH294" s="431"/>
      <c r="FI294" s="431"/>
      <c r="FJ294" s="431"/>
      <c r="FK294" s="431"/>
      <c r="FL294" s="431"/>
      <c r="FM294" s="431"/>
      <c r="FN294" s="431"/>
      <c r="FO294" s="431"/>
      <c r="FP294" s="431"/>
      <c r="FQ294" s="431"/>
      <c r="FR294" s="431"/>
      <c r="FS294" s="431"/>
      <c r="FT294" s="431"/>
      <c r="FU294" s="431"/>
      <c r="FV294" s="431"/>
      <c r="FW294" s="431"/>
      <c r="FX294" s="431"/>
      <c r="FY294" s="431"/>
      <c r="FZ294" s="431"/>
      <c r="GA294" s="431"/>
      <c r="GB294" s="431"/>
      <c r="GC294" s="431"/>
      <c r="GD294" s="431"/>
      <c r="GE294" s="431"/>
      <c r="GF294" s="431"/>
      <c r="GG294" s="431"/>
      <c r="GH294" s="431"/>
      <c r="GI294" s="431"/>
      <c r="GJ294" s="431"/>
      <c r="GK294" s="431"/>
      <c r="GL294" s="431"/>
      <c r="GM294" s="431"/>
      <c r="GN294" s="431"/>
      <c r="GO294" s="431"/>
      <c r="GP294" s="431"/>
      <c r="GQ294" s="431"/>
      <c r="GR294" s="431"/>
      <c r="GS294" s="431"/>
      <c r="GT294" s="431"/>
      <c r="GU294" s="431"/>
      <c r="GV294" s="431"/>
      <c r="GW294" s="431"/>
      <c r="GX294" s="431"/>
      <c r="GY294" s="431"/>
      <c r="GZ294" s="431"/>
      <c r="HA294" s="431"/>
      <c r="HB294" s="431"/>
      <c r="HC294" s="431"/>
      <c r="HD294" s="431"/>
      <c r="HE294" s="431"/>
      <c r="HF294" s="431"/>
      <c r="HG294" s="431"/>
      <c r="HH294" s="431"/>
      <c r="HI294" s="431"/>
      <c r="HJ294" s="431"/>
      <c r="HK294" s="431"/>
      <c r="HL294" s="431"/>
      <c r="HM294" s="431"/>
      <c r="HN294" s="431"/>
      <c r="HO294" s="431"/>
      <c r="HP294" s="431"/>
      <c r="HQ294" s="431"/>
      <c r="HR294" s="431"/>
      <c r="HS294" s="431"/>
      <c r="HT294" s="431"/>
      <c r="HU294" s="431"/>
      <c r="HV294" s="431"/>
      <c r="HW294" s="431"/>
      <c r="HX294" s="431"/>
      <c r="HY294" s="431"/>
      <c r="HZ294" s="431"/>
      <c r="IA294" s="431"/>
      <c r="IB294" s="431"/>
      <c r="IC294" s="431"/>
      <c r="ID294" s="431"/>
      <c r="IE294" s="431"/>
      <c r="IF294" s="431"/>
      <c r="IG294" s="431"/>
      <c r="IH294" s="431"/>
      <c r="II294" s="431"/>
      <c r="IJ294" s="431"/>
      <c r="IK294" s="431"/>
      <c r="IL294" s="431"/>
      <c r="IM294" s="431"/>
      <c r="IN294" s="431"/>
      <c r="IO294" s="431"/>
      <c r="IP294" s="431"/>
      <c r="IQ294" s="431"/>
      <c r="IR294" s="431"/>
      <c r="IS294" s="431"/>
      <c r="IT294" s="431"/>
      <c r="IU294" s="431"/>
      <c r="IV294" s="431"/>
      <c r="IW294" s="431"/>
      <c r="IX294" s="431"/>
      <c r="IY294" s="431"/>
      <c r="IZ294" s="431"/>
      <c r="JA294" s="431"/>
      <c r="JB294" s="431"/>
      <c r="JC294" s="431"/>
      <c r="JD294" s="431"/>
      <c r="JE294" s="431"/>
      <c r="JF294" s="431"/>
      <c r="JG294" s="431"/>
      <c r="JH294" s="431"/>
      <c r="JI294" s="431"/>
      <c r="JJ294" s="431"/>
      <c r="JK294" s="431"/>
      <c r="JL294" s="431"/>
      <c r="JM294" s="431"/>
      <c r="JN294" s="431"/>
      <c r="JO294" s="431"/>
      <c r="JP294" s="431"/>
      <c r="JQ294" s="431"/>
      <c r="JR294" s="431"/>
      <c r="JS294" s="431"/>
      <c r="JT294" s="431"/>
      <c r="JU294" s="431"/>
      <c r="JV294" s="431"/>
      <c r="JW294" s="431"/>
      <c r="JX294" s="431"/>
      <c r="JY294" s="431"/>
      <c r="JZ294" s="431"/>
      <c r="KA294" s="431"/>
      <c r="KB294" s="431"/>
      <c r="KC294" s="431"/>
      <c r="KD294" s="431"/>
      <c r="KE294" s="431"/>
      <c r="KF294" s="431"/>
      <c r="KG294" s="431"/>
      <c r="KH294" s="431"/>
      <c r="KI294" s="431"/>
      <c r="KJ294" s="431"/>
      <c r="KK294" s="431"/>
      <c r="KL294" s="431"/>
      <c r="KM294" s="431"/>
      <c r="KN294" s="431"/>
      <c r="KO294" s="431"/>
      <c r="KP294" s="431"/>
      <c r="KQ294" s="431"/>
      <c r="KR294" s="431"/>
      <c r="KS294" s="431"/>
      <c r="KT294" s="431"/>
      <c r="KU294" s="431"/>
      <c r="KV294" s="431"/>
      <c r="KW294" s="431"/>
      <c r="KX294" s="431"/>
      <c r="KY294" s="431"/>
      <c r="KZ294" s="431"/>
      <c r="LA294" s="431"/>
      <c r="LB294" s="431"/>
      <c r="LC294" s="431"/>
      <c r="LD294" s="431"/>
      <c r="LE294" s="431"/>
      <c r="LF294" s="431"/>
      <c r="LG294" s="431"/>
      <c r="LH294" s="431"/>
      <c r="LI294" s="431"/>
      <c r="LJ294" s="431"/>
      <c r="LK294" s="431"/>
      <c r="LL294" s="431"/>
      <c r="LM294" s="431"/>
      <c r="LN294" s="431"/>
      <c r="LO294" s="431"/>
      <c r="LP294" s="431"/>
      <c r="LQ294" s="431"/>
      <c r="LR294" s="431"/>
      <c r="LS294" s="431"/>
      <c r="LT294" s="431"/>
      <c r="LU294" s="431"/>
      <c r="LV294" s="431"/>
      <c r="LW294" s="431"/>
      <c r="LX294" s="431"/>
      <c r="LY294" s="431"/>
      <c r="LZ294" s="431"/>
      <c r="MA294" s="431"/>
      <c r="MB294" s="431"/>
      <c r="MC294" s="431"/>
      <c r="MD294" s="431"/>
      <c r="ME294" s="431"/>
      <c r="MF294" s="431"/>
      <c r="MG294" s="431"/>
      <c r="MH294" s="431"/>
      <c r="MI294" s="431"/>
      <c r="MJ294" s="431"/>
      <c r="MK294" s="431"/>
      <c r="ML294" s="431"/>
      <c r="MM294" s="431"/>
      <c r="MN294" s="431"/>
      <c r="MO294" s="431"/>
      <c r="MP294" s="431"/>
      <c r="MQ294" s="431"/>
      <c r="MR294" s="431"/>
      <c r="MS294" s="431"/>
      <c r="MT294" s="431"/>
      <c r="MU294" s="431"/>
      <c r="MV294" s="431"/>
      <c r="MW294" s="431"/>
      <c r="MX294" s="431"/>
      <c r="MY294" s="431"/>
      <c r="MZ294" s="431"/>
      <c r="NA294" s="431"/>
      <c r="NB294" s="431"/>
      <c r="NC294" s="431"/>
      <c r="ND294" s="431"/>
      <c r="NE294" s="431"/>
      <c r="NF294" s="431"/>
      <c r="NG294" s="431"/>
      <c r="NH294" s="431"/>
      <c r="NI294" s="431"/>
      <c r="NJ294" s="431"/>
      <c r="NK294" s="431"/>
      <c r="NL294" s="431"/>
      <c r="NM294" s="431"/>
      <c r="NN294" s="431"/>
      <c r="NO294" s="431"/>
      <c r="NP294" s="431"/>
      <c r="NQ294" s="431"/>
      <c r="NR294" s="431"/>
      <c r="NS294" s="431"/>
      <c r="NT294" s="431"/>
      <c r="NU294" s="431"/>
      <c r="NV294" s="431"/>
      <c r="NW294" s="431"/>
      <c r="NX294" s="431"/>
      <c r="NY294" s="431"/>
      <c r="NZ294" s="431"/>
      <c r="OA294" s="431"/>
      <c r="OB294" s="431"/>
      <c r="OC294" s="431"/>
      <c r="OD294" s="431"/>
      <c r="OE294" s="431"/>
      <c r="OF294" s="431"/>
      <c r="OG294" s="431"/>
      <c r="OH294" s="431"/>
      <c r="OI294" s="431"/>
      <c r="OJ294" s="431"/>
      <c r="OK294" s="431"/>
      <c r="OL294" s="431"/>
      <c r="OM294" s="431"/>
      <c r="ON294" s="431"/>
      <c r="OO294" s="431"/>
      <c r="OP294" s="431"/>
      <c r="OQ294" s="431"/>
      <c r="OR294" s="431"/>
      <c r="OS294" s="431"/>
      <c r="OT294" s="431"/>
      <c r="OU294" s="431"/>
      <c r="OV294" s="431"/>
      <c r="OW294" s="431"/>
      <c r="OX294" s="431"/>
      <c r="OY294" s="431"/>
      <c r="OZ294" s="431"/>
      <c r="PA294" s="431"/>
      <c r="PB294" s="431"/>
      <c r="PC294" s="431"/>
      <c r="PD294" s="431"/>
      <c r="PE294" s="431"/>
      <c r="PF294" s="431"/>
      <c r="PG294" s="431"/>
      <c r="PH294" s="431"/>
      <c r="PI294" s="431"/>
      <c r="PJ294" s="431"/>
      <c r="PK294" s="431"/>
      <c r="PL294" s="431"/>
    </row>
    <row r="295" spans="1:428" s="432" customFormat="1" ht="23.1" customHeight="1" x14ac:dyDescent="0.25">
      <c r="A295" s="2023"/>
      <c r="B295" s="2023"/>
      <c r="C295" s="2023"/>
      <c r="D295" s="327"/>
      <c r="E295" s="327"/>
      <c r="F295" s="327"/>
      <c r="G295" s="327"/>
      <c r="H295" s="327"/>
      <c r="I295" s="327"/>
      <c r="J295" s="327"/>
      <c r="K295" s="327"/>
      <c r="L295" s="327"/>
      <c r="M295" s="426"/>
      <c r="N295" s="426"/>
      <c r="O295" s="426"/>
      <c r="P295" s="2026"/>
      <c r="Q295" s="2026"/>
      <c r="R295" s="2026"/>
      <c r="S295" s="431"/>
      <c r="T295" s="431"/>
      <c r="U295" s="431"/>
      <c r="AG295" s="431"/>
      <c r="AH295" s="431"/>
      <c r="AI295" s="431"/>
      <c r="AJ295" s="431"/>
      <c r="AK295" s="431"/>
      <c r="AL295" s="431"/>
      <c r="AM295" s="431"/>
      <c r="AN295" s="431"/>
      <c r="AO295" s="431"/>
      <c r="AP295" s="431"/>
      <c r="AQ295" s="431"/>
      <c r="AR295" s="431"/>
      <c r="AS295" s="431"/>
      <c r="AT295" s="431"/>
      <c r="AU295" s="431"/>
      <c r="AV295" s="431"/>
      <c r="AW295" s="431"/>
      <c r="AX295" s="431"/>
      <c r="AY295" s="431"/>
      <c r="AZ295" s="431"/>
      <c r="BA295" s="431"/>
      <c r="BB295" s="431"/>
      <c r="BC295" s="431"/>
      <c r="BD295" s="431"/>
      <c r="BE295" s="431"/>
      <c r="BF295" s="431"/>
      <c r="BG295" s="431"/>
      <c r="BH295" s="431"/>
      <c r="BI295" s="431"/>
      <c r="BJ295" s="431"/>
      <c r="BK295" s="431"/>
      <c r="BL295" s="431"/>
      <c r="BM295" s="431"/>
      <c r="BN295" s="431"/>
      <c r="BO295" s="431"/>
      <c r="BP295" s="431"/>
      <c r="BQ295" s="431"/>
      <c r="BR295" s="431"/>
      <c r="BS295" s="431"/>
      <c r="BT295" s="431"/>
      <c r="BU295" s="431"/>
      <c r="BV295" s="431"/>
      <c r="BW295" s="431"/>
      <c r="BX295" s="431"/>
      <c r="BY295" s="431"/>
      <c r="BZ295" s="431"/>
      <c r="CA295" s="431"/>
      <c r="CB295" s="431"/>
      <c r="CC295" s="431"/>
      <c r="CD295" s="431"/>
      <c r="CE295" s="431"/>
      <c r="CF295" s="431"/>
      <c r="CG295" s="431"/>
      <c r="CH295" s="431"/>
      <c r="CI295" s="431"/>
      <c r="CJ295" s="431"/>
      <c r="CK295" s="431"/>
      <c r="CL295" s="431"/>
      <c r="CM295" s="431"/>
      <c r="CN295" s="431"/>
      <c r="CO295" s="431"/>
      <c r="CP295" s="431"/>
      <c r="CQ295" s="431"/>
      <c r="CR295" s="431"/>
      <c r="CS295" s="431"/>
      <c r="CT295" s="431"/>
      <c r="CU295" s="431"/>
      <c r="CV295" s="431"/>
      <c r="CW295" s="431"/>
      <c r="CX295" s="431"/>
      <c r="CY295" s="431"/>
      <c r="CZ295" s="431"/>
      <c r="DA295" s="431"/>
      <c r="DB295" s="431"/>
      <c r="DC295" s="431"/>
      <c r="DD295" s="431"/>
      <c r="DE295" s="431"/>
      <c r="DF295" s="431"/>
      <c r="DG295" s="431"/>
      <c r="DH295" s="431"/>
      <c r="DI295" s="431"/>
      <c r="DJ295" s="431"/>
      <c r="DK295" s="431"/>
      <c r="DL295" s="431"/>
      <c r="DM295" s="431"/>
      <c r="DN295" s="431"/>
      <c r="DO295" s="431"/>
      <c r="DP295" s="431"/>
      <c r="DQ295" s="431"/>
      <c r="DR295" s="431"/>
      <c r="DS295" s="431"/>
      <c r="DT295" s="431"/>
      <c r="DU295" s="431"/>
      <c r="DV295" s="431"/>
      <c r="DW295" s="431"/>
      <c r="DX295" s="431"/>
      <c r="DY295" s="431"/>
      <c r="DZ295" s="431"/>
      <c r="EA295" s="431"/>
      <c r="EB295" s="431"/>
      <c r="EC295" s="431"/>
      <c r="ED295" s="431"/>
      <c r="EE295" s="431"/>
      <c r="EF295" s="431"/>
      <c r="EG295" s="431"/>
      <c r="EH295" s="431"/>
      <c r="EI295" s="431"/>
      <c r="EJ295" s="431"/>
      <c r="EK295" s="431"/>
      <c r="EL295" s="431"/>
      <c r="EM295" s="431"/>
      <c r="EN295" s="431"/>
      <c r="EO295" s="431"/>
      <c r="EP295" s="431"/>
      <c r="EQ295" s="431"/>
      <c r="ER295" s="431"/>
      <c r="ES295" s="431"/>
      <c r="ET295" s="431"/>
      <c r="EU295" s="431"/>
      <c r="EV295" s="431"/>
      <c r="EW295" s="431"/>
      <c r="EX295" s="431"/>
      <c r="EY295" s="431"/>
      <c r="EZ295" s="431"/>
      <c r="FA295" s="431"/>
      <c r="FB295" s="431"/>
      <c r="FC295" s="431"/>
      <c r="FD295" s="431"/>
      <c r="FE295" s="431"/>
      <c r="FF295" s="431"/>
      <c r="FG295" s="431"/>
      <c r="FH295" s="431"/>
      <c r="FI295" s="431"/>
      <c r="FJ295" s="431"/>
      <c r="FK295" s="431"/>
      <c r="FL295" s="431"/>
      <c r="FM295" s="431"/>
      <c r="FN295" s="431"/>
      <c r="FO295" s="431"/>
      <c r="FP295" s="431"/>
      <c r="FQ295" s="431"/>
      <c r="FR295" s="431"/>
      <c r="FS295" s="431"/>
      <c r="FT295" s="431"/>
      <c r="FU295" s="431"/>
      <c r="FV295" s="431"/>
      <c r="FW295" s="431"/>
      <c r="FX295" s="431"/>
      <c r="FY295" s="431"/>
      <c r="FZ295" s="431"/>
      <c r="GA295" s="431"/>
      <c r="GB295" s="431"/>
      <c r="GC295" s="431"/>
      <c r="GD295" s="431"/>
      <c r="GE295" s="431"/>
      <c r="GF295" s="431"/>
      <c r="GG295" s="431"/>
      <c r="GH295" s="431"/>
      <c r="GI295" s="431"/>
      <c r="GJ295" s="431"/>
      <c r="GK295" s="431"/>
      <c r="GL295" s="431"/>
      <c r="GM295" s="431"/>
      <c r="GN295" s="431"/>
      <c r="GO295" s="431"/>
      <c r="GP295" s="431"/>
      <c r="GQ295" s="431"/>
      <c r="GR295" s="431"/>
      <c r="GS295" s="431"/>
      <c r="GT295" s="431"/>
      <c r="GU295" s="431"/>
      <c r="GV295" s="431"/>
      <c r="GW295" s="431"/>
      <c r="GX295" s="431"/>
      <c r="GY295" s="431"/>
      <c r="GZ295" s="431"/>
      <c r="HA295" s="431"/>
      <c r="HB295" s="431"/>
      <c r="HC295" s="431"/>
      <c r="HD295" s="431"/>
      <c r="HE295" s="431"/>
      <c r="HF295" s="431"/>
      <c r="HG295" s="431"/>
      <c r="HH295" s="431"/>
      <c r="HI295" s="431"/>
      <c r="HJ295" s="431"/>
      <c r="HK295" s="431"/>
      <c r="HL295" s="431"/>
      <c r="HM295" s="431"/>
      <c r="HN295" s="431"/>
      <c r="HO295" s="431"/>
      <c r="HP295" s="431"/>
      <c r="HQ295" s="431"/>
      <c r="HR295" s="431"/>
      <c r="HS295" s="431"/>
      <c r="HT295" s="431"/>
      <c r="HU295" s="431"/>
      <c r="HV295" s="431"/>
      <c r="HW295" s="431"/>
      <c r="HX295" s="431"/>
      <c r="HY295" s="431"/>
      <c r="HZ295" s="431"/>
      <c r="IA295" s="431"/>
      <c r="IB295" s="431"/>
      <c r="IC295" s="431"/>
      <c r="ID295" s="431"/>
      <c r="IE295" s="431"/>
      <c r="IF295" s="431"/>
      <c r="IG295" s="431"/>
      <c r="IH295" s="431"/>
      <c r="II295" s="431"/>
      <c r="IJ295" s="431"/>
      <c r="IK295" s="431"/>
      <c r="IL295" s="431"/>
      <c r="IM295" s="431"/>
      <c r="IN295" s="431"/>
      <c r="IO295" s="431"/>
      <c r="IP295" s="431"/>
      <c r="IQ295" s="431"/>
      <c r="IR295" s="431"/>
      <c r="IS295" s="431"/>
      <c r="IT295" s="431"/>
      <c r="IU295" s="431"/>
      <c r="IV295" s="431"/>
      <c r="IW295" s="431"/>
      <c r="IX295" s="431"/>
      <c r="IY295" s="431"/>
      <c r="IZ295" s="431"/>
      <c r="JA295" s="431"/>
      <c r="JB295" s="431"/>
      <c r="JC295" s="431"/>
      <c r="JD295" s="431"/>
      <c r="JE295" s="431"/>
      <c r="JF295" s="431"/>
      <c r="JG295" s="431"/>
      <c r="JH295" s="431"/>
      <c r="JI295" s="431"/>
      <c r="JJ295" s="431"/>
      <c r="JK295" s="431"/>
      <c r="JL295" s="431"/>
      <c r="JM295" s="431"/>
      <c r="JN295" s="431"/>
      <c r="JO295" s="431"/>
      <c r="JP295" s="431"/>
      <c r="JQ295" s="431"/>
      <c r="JR295" s="431"/>
      <c r="JS295" s="431"/>
      <c r="JT295" s="431"/>
      <c r="JU295" s="431"/>
      <c r="JV295" s="431"/>
      <c r="JW295" s="431"/>
      <c r="JX295" s="431"/>
      <c r="JY295" s="431"/>
      <c r="JZ295" s="431"/>
      <c r="KA295" s="431"/>
      <c r="KB295" s="431"/>
      <c r="KC295" s="431"/>
      <c r="KD295" s="431"/>
      <c r="KE295" s="431"/>
      <c r="KF295" s="431"/>
      <c r="KG295" s="431"/>
      <c r="KH295" s="431"/>
      <c r="KI295" s="431"/>
      <c r="KJ295" s="431"/>
      <c r="KK295" s="431"/>
      <c r="KL295" s="431"/>
      <c r="KM295" s="431"/>
      <c r="KN295" s="431"/>
      <c r="KO295" s="431"/>
      <c r="KP295" s="431"/>
      <c r="KQ295" s="431"/>
      <c r="KR295" s="431"/>
      <c r="KS295" s="431"/>
      <c r="KT295" s="431"/>
      <c r="KU295" s="431"/>
      <c r="KV295" s="431"/>
      <c r="KW295" s="431"/>
      <c r="KX295" s="431"/>
      <c r="KY295" s="431"/>
      <c r="KZ295" s="431"/>
      <c r="LA295" s="431"/>
      <c r="LB295" s="431"/>
      <c r="LC295" s="431"/>
      <c r="LD295" s="431"/>
      <c r="LE295" s="431"/>
      <c r="LF295" s="431"/>
      <c r="LG295" s="431"/>
      <c r="LH295" s="431"/>
      <c r="LI295" s="431"/>
      <c r="LJ295" s="431"/>
      <c r="LK295" s="431"/>
      <c r="LL295" s="431"/>
      <c r="LM295" s="431"/>
      <c r="LN295" s="431"/>
      <c r="LO295" s="431"/>
      <c r="LP295" s="431"/>
      <c r="LQ295" s="431"/>
      <c r="LR295" s="431"/>
      <c r="LS295" s="431"/>
      <c r="LT295" s="431"/>
      <c r="LU295" s="431"/>
      <c r="LV295" s="431"/>
      <c r="LW295" s="431"/>
      <c r="LX295" s="431"/>
      <c r="LY295" s="431"/>
      <c r="LZ295" s="431"/>
      <c r="MA295" s="431"/>
      <c r="MB295" s="431"/>
      <c r="MC295" s="431"/>
      <c r="MD295" s="431"/>
      <c r="ME295" s="431"/>
      <c r="MF295" s="431"/>
      <c r="MG295" s="431"/>
      <c r="MH295" s="431"/>
      <c r="MI295" s="431"/>
      <c r="MJ295" s="431"/>
      <c r="MK295" s="431"/>
      <c r="ML295" s="431"/>
      <c r="MM295" s="431"/>
      <c r="MN295" s="431"/>
      <c r="MO295" s="431"/>
      <c r="MP295" s="431"/>
      <c r="MQ295" s="431"/>
      <c r="MR295" s="431"/>
      <c r="MS295" s="431"/>
      <c r="MT295" s="431"/>
      <c r="MU295" s="431"/>
      <c r="MV295" s="431"/>
      <c r="MW295" s="431"/>
      <c r="MX295" s="431"/>
      <c r="MY295" s="431"/>
      <c r="MZ295" s="431"/>
      <c r="NA295" s="431"/>
      <c r="NB295" s="431"/>
      <c r="NC295" s="431"/>
      <c r="ND295" s="431"/>
      <c r="NE295" s="431"/>
      <c r="NF295" s="431"/>
      <c r="NG295" s="431"/>
      <c r="NH295" s="431"/>
      <c r="NI295" s="431"/>
      <c r="NJ295" s="431"/>
      <c r="NK295" s="431"/>
      <c r="NL295" s="431"/>
      <c r="NM295" s="431"/>
      <c r="NN295" s="431"/>
      <c r="NO295" s="431"/>
      <c r="NP295" s="431"/>
      <c r="NQ295" s="431"/>
      <c r="NR295" s="431"/>
      <c r="NS295" s="431"/>
      <c r="NT295" s="431"/>
      <c r="NU295" s="431"/>
      <c r="NV295" s="431"/>
      <c r="NW295" s="431"/>
      <c r="NX295" s="431"/>
      <c r="NY295" s="431"/>
      <c r="NZ295" s="431"/>
      <c r="OA295" s="431"/>
      <c r="OB295" s="431"/>
      <c r="OC295" s="431"/>
      <c r="OD295" s="431"/>
      <c r="OE295" s="431"/>
      <c r="OF295" s="431"/>
      <c r="OG295" s="431"/>
      <c r="OH295" s="431"/>
      <c r="OI295" s="431"/>
      <c r="OJ295" s="431"/>
      <c r="OK295" s="431"/>
      <c r="OL295" s="431"/>
      <c r="OM295" s="431"/>
      <c r="ON295" s="431"/>
      <c r="OO295" s="431"/>
      <c r="OP295" s="431"/>
      <c r="OQ295" s="431"/>
      <c r="OR295" s="431"/>
      <c r="OS295" s="431"/>
      <c r="OT295" s="431"/>
      <c r="OU295" s="431"/>
      <c r="OV295" s="431"/>
      <c r="OW295" s="431"/>
      <c r="OX295" s="431"/>
      <c r="OY295" s="431"/>
      <c r="OZ295" s="431"/>
      <c r="PA295" s="431"/>
      <c r="PB295" s="431"/>
      <c r="PC295" s="431"/>
      <c r="PD295" s="431"/>
      <c r="PE295" s="431"/>
      <c r="PF295" s="431"/>
      <c r="PG295" s="431"/>
      <c r="PH295" s="431"/>
      <c r="PI295" s="431"/>
      <c r="PJ295" s="431"/>
      <c r="PK295" s="431"/>
      <c r="PL295" s="431"/>
    </row>
    <row r="296" spans="1:428" s="432" customFormat="1" ht="23.1" customHeight="1" x14ac:dyDescent="0.25">
      <c r="A296" s="2023"/>
      <c r="B296" s="2023"/>
      <c r="C296" s="2023"/>
      <c r="D296" s="327"/>
      <c r="E296" s="327"/>
      <c r="F296" s="327"/>
      <c r="G296" s="327"/>
      <c r="H296" s="327"/>
      <c r="I296" s="327"/>
      <c r="J296" s="327"/>
      <c r="K296" s="327"/>
      <c r="L296" s="327"/>
      <c r="M296" s="426"/>
      <c r="N296" s="426"/>
      <c r="O296" s="426"/>
      <c r="P296" s="2026"/>
      <c r="Q296" s="2026"/>
      <c r="R296" s="2026"/>
      <c r="S296" s="431"/>
      <c r="T296" s="431"/>
      <c r="U296" s="431"/>
      <c r="AG296" s="431"/>
      <c r="AH296" s="431"/>
      <c r="AI296" s="431"/>
      <c r="AJ296" s="431"/>
      <c r="AK296" s="431"/>
      <c r="AL296" s="431"/>
      <c r="AM296" s="431"/>
      <c r="AN296" s="431"/>
      <c r="AO296" s="431"/>
      <c r="AP296" s="431"/>
      <c r="AQ296" s="431"/>
      <c r="AR296" s="431"/>
      <c r="AS296" s="431"/>
      <c r="AT296" s="431"/>
      <c r="AU296" s="431"/>
      <c r="AV296" s="431"/>
      <c r="AW296" s="431"/>
      <c r="AX296" s="431"/>
      <c r="AY296" s="431"/>
      <c r="AZ296" s="431"/>
      <c r="BA296" s="431"/>
      <c r="BB296" s="431"/>
      <c r="BC296" s="431"/>
      <c r="BD296" s="431"/>
      <c r="BE296" s="431"/>
      <c r="BF296" s="431"/>
      <c r="BG296" s="431"/>
      <c r="BH296" s="431"/>
      <c r="BI296" s="431"/>
      <c r="BJ296" s="431"/>
      <c r="BK296" s="431"/>
      <c r="BL296" s="431"/>
      <c r="BM296" s="431"/>
      <c r="BN296" s="431"/>
      <c r="BO296" s="431"/>
      <c r="BP296" s="431"/>
      <c r="BQ296" s="431"/>
      <c r="BR296" s="431"/>
      <c r="BS296" s="431"/>
      <c r="BT296" s="431"/>
      <c r="BU296" s="431"/>
      <c r="BV296" s="431"/>
      <c r="BW296" s="431"/>
      <c r="BX296" s="431"/>
      <c r="BY296" s="431"/>
      <c r="BZ296" s="431"/>
      <c r="CA296" s="431"/>
      <c r="CB296" s="431"/>
      <c r="CC296" s="431"/>
      <c r="CD296" s="431"/>
      <c r="CE296" s="431"/>
      <c r="CF296" s="431"/>
      <c r="CG296" s="431"/>
      <c r="CH296" s="431"/>
      <c r="CI296" s="431"/>
      <c r="CJ296" s="431"/>
      <c r="CK296" s="431"/>
      <c r="CL296" s="431"/>
      <c r="CM296" s="431"/>
      <c r="CN296" s="431"/>
      <c r="CO296" s="431"/>
      <c r="CP296" s="431"/>
      <c r="CQ296" s="431"/>
      <c r="CR296" s="431"/>
      <c r="CS296" s="431"/>
      <c r="CT296" s="431"/>
      <c r="CU296" s="431"/>
      <c r="CV296" s="431"/>
      <c r="CW296" s="431"/>
      <c r="CX296" s="431"/>
      <c r="CY296" s="431"/>
      <c r="CZ296" s="431"/>
      <c r="DA296" s="431"/>
      <c r="DB296" s="431"/>
      <c r="DC296" s="431"/>
      <c r="DD296" s="431"/>
      <c r="DE296" s="431"/>
      <c r="DF296" s="431"/>
      <c r="DG296" s="431"/>
      <c r="DH296" s="431"/>
      <c r="DI296" s="431"/>
      <c r="DJ296" s="431"/>
      <c r="DK296" s="431"/>
      <c r="DL296" s="431"/>
      <c r="DM296" s="431"/>
      <c r="DN296" s="431"/>
      <c r="DO296" s="431"/>
      <c r="DP296" s="431"/>
      <c r="DQ296" s="431"/>
      <c r="DR296" s="431"/>
      <c r="DS296" s="431"/>
      <c r="DT296" s="431"/>
      <c r="DU296" s="431"/>
      <c r="DV296" s="431"/>
      <c r="DW296" s="431"/>
      <c r="DX296" s="431"/>
      <c r="DY296" s="431"/>
      <c r="DZ296" s="431"/>
      <c r="EA296" s="431"/>
      <c r="EB296" s="431"/>
      <c r="EC296" s="431"/>
      <c r="ED296" s="431"/>
      <c r="EE296" s="431"/>
      <c r="EF296" s="431"/>
      <c r="EG296" s="431"/>
      <c r="EH296" s="431"/>
      <c r="EI296" s="431"/>
      <c r="EJ296" s="431"/>
      <c r="EK296" s="431"/>
      <c r="EL296" s="431"/>
      <c r="EM296" s="431"/>
      <c r="EN296" s="431"/>
      <c r="EO296" s="431"/>
      <c r="EP296" s="431"/>
      <c r="EQ296" s="431"/>
      <c r="ER296" s="431"/>
      <c r="ES296" s="431"/>
      <c r="ET296" s="431"/>
      <c r="EU296" s="431"/>
      <c r="EV296" s="431"/>
      <c r="EW296" s="431"/>
      <c r="EX296" s="431"/>
      <c r="EY296" s="431"/>
      <c r="EZ296" s="431"/>
      <c r="FA296" s="431"/>
      <c r="FB296" s="431"/>
      <c r="FC296" s="431"/>
      <c r="FD296" s="431"/>
      <c r="FE296" s="431"/>
      <c r="FF296" s="431"/>
      <c r="FG296" s="431"/>
      <c r="FH296" s="431"/>
      <c r="FI296" s="431"/>
      <c r="FJ296" s="431"/>
      <c r="FK296" s="431"/>
      <c r="FL296" s="431"/>
      <c r="FM296" s="431"/>
      <c r="FN296" s="431"/>
      <c r="FO296" s="431"/>
      <c r="FP296" s="431"/>
      <c r="FQ296" s="431"/>
      <c r="FR296" s="431"/>
      <c r="FS296" s="431"/>
      <c r="FT296" s="431"/>
      <c r="FU296" s="431"/>
      <c r="FV296" s="431"/>
      <c r="FW296" s="431"/>
      <c r="FX296" s="431"/>
      <c r="FY296" s="431"/>
      <c r="FZ296" s="431"/>
      <c r="GA296" s="431"/>
      <c r="GB296" s="431"/>
      <c r="GC296" s="431"/>
      <c r="GD296" s="431"/>
      <c r="GE296" s="431"/>
      <c r="GF296" s="431"/>
      <c r="GG296" s="431"/>
      <c r="GH296" s="431"/>
      <c r="GI296" s="431"/>
      <c r="GJ296" s="431"/>
      <c r="GK296" s="431"/>
      <c r="GL296" s="431"/>
      <c r="GM296" s="431"/>
      <c r="GN296" s="431"/>
      <c r="GO296" s="431"/>
      <c r="GP296" s="431"/>
      <c r="GQ296" s="431"/>
      <c r="GR296" s="431"/>
      <c r="GS296" s="431"/>
      <c r="GT296" s="431"/>
      <c r="GU296" s="431"/>
      <c r="GV296" s="431"/>
      <c r="GW296" s="431"/>
      <c r="GX296" s="431"/>
      <c r="GY296" s="431"/>
      <c r="GZ296" s="431"/>
      <c r="HA296" s="431"/>
      <c r="HB296" s="431"/>
      <c r="HC296" s="431"/>
      <c r="HD296" s="431"/>
      <c r="HE296" s="431"/>
      <c r="HF296" s="431"/>
      <c r="HG296" s="431"/>
      <c r="HH296" s="431"/>
      <c r="HI296" s="431"/>
      <c r="HJ296" s="431"/>
      <c r="HK296" s="431"/>
      <c r="HL296" s="431"/>
      <c r="HM296" s="431"/>
      <c r="HN296" s="431"/>
      <c r="HO296" s="431"/>
      <c r="HP296" s="431"/>
      <c r="HQ296" s="431"/>
      <c r="HR296" s="431"/>
      <c r="HS296" s="431"/>
      <c r="HT296" s="431"/>
      <c r="HU296" s="431"/>
      <c r="HV296" s="431"/>
      <c r="HW296" s="431"/>
      <c r="HX296" s="431"/>
      <c r="HY296" s="431"/>
      <c r="HZ296" s="431"/>
      <c r="IA296" s="431"/>
      <c r="IB296" s="431"/>
      <c r="IC296" s="431"/>
      <c r="ID296" s="431"/>
      <c r="IE296" s="431"/>
      <c r="IF296" s="431"/>
      <c r="IG296" s="431"/>
      <c r="IH296" s="431"/>
      <c r="II296" s="431"/>
      <c r="IJ296" s="431"/>
      <c r="IK296" s="431"/>
      <c r="IL296" s="431"/>
      <c r="IM296" s="431"/>
      <c r="IN296" s="431"/>
      <c r="IO296" s="431"/>
      <c r="IP296" s="431"/>
      <c r="IQ296" s="431"/>
      <c r="IR296" s="431"/>
      <c r="IS296" s="431"/>
      <c r="IT296" s="431"/>
      <c r="IU296" s="431"/>
      <c r="IV296" s="431"/>
      <c r="IW296" s="431"/>
      <c r="IX296" s="431"/>
      <c r="IY296" s="431"/>
      <c r="IZ296" s="431"/>
      <c r="JA296" s="431"/>
      <c r="JB296" s="431"/>
      <c r="JC296" s="431"/>
      <c r="JD296" s="431"/>
      <c r="JE296" s="431"/>
      <c r="JF296" s="431"/>
      <c r="JG296" s="431"/>
      <c r="JH296" s="431"/>
      <c r="JI296" s="431"/>
      <c r="JJ296" s="431"/>
      <c r="JK296" s="431"/>
      <c r="JL296" s="431"/>
      <c r="JM296" s="431"/>
      <c r="JN296" s="431"/>
      <c r="JO296" s="431"/>
      <c r="JP296" s="431"/>
      <c r="JQ296" s="431"/>
      <c r="JR296" s="431"/>
      <c r="JS296" s="431"/>
      <c r="JT296" s="431"/>
      <c r="JU296" s="431"/>
      <c r="JV296" s="431"/>
      <c r="JW296" s="431"/>
      <c r="JX296" s="431"/>
      <c r="JY296" s="431"/>
      <c r="JZ296" s="431"/>
      <c r="KA296" s="431"/>
      <c r="KB296" s="431"/>
      <c r="KC296" s="431"/>
      <c r="KD296" s="431"/>
      <c r="KE296" s="431"/>
      <c r="KF296" s="431"/>
      <c r="KG296" s="431"/>
      <c r="KH296" s="431"/>
      <c r="KI296" s="431"/>
      <c r="KJ296" s="431"/>
      <c r="KK296" s="431"/>
      <c r="KL296" s="431"/>
      <c r="KM296" s="431"/>
      <c r="KN296" s="431"/>
      <c r="KO296" s="431"/>
      <c r="KP296" s="431"/>
      <c r="KQ296" s="431"/>
      <c r="KR296" s="431"/>
      <c r="KS296" s="431"/>
      <c r="KT296" s="431"/>
      <c r="KU296" s="431"/>
      <c r="KV296" s="431"/>
      <c r="KW296" s="431"/>
      <c r="KX296" s="431"/>
      <c r="KY296" s="431"/>
      <c r="KZ296" s="431"/>
      <c r="LA296" s="431"/>
      <c r="LB296" s="431"/>
      <c r="LC296" s="431"/>
      <c r="LD296" s="431"/>
      <c r="LE296" s="431"/>
      <c r="LF296" s="431"/>
      <c r="LG296" s="431"/>
      <c r="LH296" s="431"/>
      <c r="LI296" s="431"/>
      <c r="LJ296" s="431"/>
      <c r="LK296" s="431"/>
      <c r="LL296" s="431"/>
      <c r="LM296" s="431"/>
      <c r="LN296" s="431"/>
      <c r="LO296" s="431"/>
      <c r="LP296" s="431"/>
      <c r="LQ296" s="431"/>
      <c r="LR296" s="431"/>
      <c r="LS296" s="431"/>
      <c r="LT296" s="431"/>
      <c r="LU296" s="431"/>
      <c r="LV296" s="431"/>
      <c r="LW296" s="431"/>
      <c r="LX296" s="431"/>
      <c r="LY296" s="431"/>
      <c r="LZ296" s="431"/>
      <c r="MA296" s="431"/>
      <c r="MB296" s="431"/>
      <c r="MC296" s="431"/>
      <c r="MD296" s="431"/>
      <c r="ME296" s="431"/>
      <c r="MF296" s="431"/>
      <c r="MG296" s="431"/>
      <c r="MH296" s="431"/>
      <c r="MI296" s="431"/>
      <c r="MJ296" s="431"/>
      <c r="MK296" s="431"/>
      <c r="ML296" s="431"/>
      <c r="MM296" s="431"/>
      <c r="MN296" s="431"/>
      <c r="MO296" s="431"/>
      <c r="MP296" s="431"/>
      <c r="MQ296" s="431"/>
      <c r="MR296" s="431"/>
      <c r="MS296" s="431"/>
      <c r="MT296" s="431"/>
      <c r="MU296" s="431"/>
      <c r="MV296" s="431"/>
      <c r="MW296" s="431"/>
      <c r="MX296" s="431"/>
      <c r="MY296" s="431"/>
      <c r="MZ296" s="431"/>
      <c r="NA296" s="431"/>
      <c r="NB296" s="431"/>
      <c r="NC296" s="431"/>
      <c r="ND296" s="431"/>
      <c r="NE296" s="431"/>
      <c r="NF296" s="431"/>
      <c r="NG296" s="431"/>
      <c r="NH296" s="431"/>
      <c r="NI296" s="431"/>
      <c r="NJ296" s="431"/>
      <c r="NK296" s="431"/>
      <c r="NL296" s="431"/>
      <c r="NM296" s="431"/>
      <c r="NN296" s="431"/>
      <c r="NO296" s="431"/>
      <c r="NP296" s="431"/>
      <c r="NQ296" s="431"/>
      <c r="NR296" s="431"/>
      <c r="NS296" s="431"/>
      <c r="NT296" s="431"/>
      <c r="NU296" s="431"/>
      <c r="NV296" s="431"/>
      <c r="NW296" s="431"/>
      <c r="NX296" s="431"/>
      <c r="NY296" s="431"/>
      <c r="NZ296" s="431"/>
      <c r="OA296" s="431"/>
      <c r="OB296" s="431"/>
      <c r="OC296" s="431"/>
      <c r="OD296" s="431"/>
      <c r="OE296" s="431"/>
      <c r="OF296" s="431"/>
      <c r="OG296" s="431"/>
      <c r="OH296" s="431"/>
      <c r="OI296" s="431"/>
      <c r="OJ296" s="431"/>
      <c r="OK296" s="431"/>
      <c r="OL296" s="431"/>
      <c r="OM296" s="431"/>
      <c r="ON296" s="431"/>
      <c r="OO296" s="431"/>
      <c r="OP296" s="431"/>
      <c r="OQ296" s="431"/>
      <c r="OR296" s="431"/>
      <c r="OS296" s="431"/>
      <c r="OT296" s="431"/>
      <c r="OU296" s="431"/>
      <c r="OV296" s="431"/>
      <c r="OW296" s="431"/>
      <c r="OX296" s="431"/>
      <c r="OY296" s="431"/>
      <c r="OZ296" s="431"/>
      <c r="PA296" s="431"/>
      <c r="PB296" s="431"/>
      <c r="PC296" s="431"/>
      <c r="PD296" s="431"/>
      <c r="PE296" s="431"/>
      <c r="PF296" s="431"/>
      <c r="PG296" s="431"/>
      <c r="PH296" s="431"/>
      <c r="PI296" s="431"/>
      <c r="PJ296" s="431"/>
      <c r="PK296" s="431"/>
      <c r="PL296" s="431"/>
    </row>
    <row r="297" spans="1:428" s="432" customFormat="1" ht="23.1" customHeight="1" x14ac:dyDescent="0.25">
      <c r="A297" s="2023"/>
      <c r="B297" s="2023"/>
      <c r="C297" s="2023"/>
      <c r="D297" s="327"/>
      <c r="E297" s="327"/>
      <c r="F297" s="327"/>
      <c r="G297" s="327"/>
      <c r="H297" s="327"/>
      <c r="I297" s="327"/>
      <c r="J297" s="327"/>
      <c r="K297" s="327"/>
      <c r="L297" s="327"/>
      <c r="M297" s="426"/>
      <c r="N297" s="426"/>
      <c r="O297" s="426"/>
      <c r="P297" s="2026"/>
      <c r="Q297" s="2026"/>
      <c r="R297" s="2026"/>
      <c r="S297" s="431"/>
      <c r="T297" s="431"/>
      <c r="U297" s="431"/>
      <c r="AG297" s="431"/>
      <c r="AH297" s="431"/>
      <c r="AI297" s="431"/>
      <c r="AJ297" s="431"/>
      <c r="AK297" s="431"/>
      <c r="AL297" s="431"/>
      <c r="AM297" s="431"/>
      <c r="AN297" s="431"/>
      <c r="AO297" s="431"/>
      <c r="AP297" s="431"/>
      <c r="AQ297" s="431"/>
      <c r="AR297" s="431"/>
      <c r="AS297" s="431"/>
      <c r="AT297" s="431"/>
      <c r="AU297" s="431"/>
      <c r="AV297" s="431"/>
      <c r="AW297" s="431"/>
      <c r="AX297" s="431"/>
      <c r="AY297" s="431"/>
      <c r="AZ297" s="431"/>
      <c r="BA297" s="431"/>
      <c r="BB297" s="431"/>
      <c r="BC297" s="431"/>
      <c r="BD297" s="431"/>
      <c r="BE297" s="431"/>
      <c r="BF297" s="431"/>
      <c r="BG297" s="431"/>
      <c r="BH297" s="431"/>
      <c r="BI297" s="431"/>
      <c r="BJ297" s="431"/>
      <c r="BK297" s="431"/>
      <c r="BL297" s="431"/>
      <c r="BM297" s="431"/>
      <c r="BN297" s="431"/>
      <c r="BO297" s="431"/>
      <c r="BP297" s="431"/>
      <c r="BQ297" s="431"/>
      <c r="BR297" s="431"/>
      <c r="BS297" s="431"/>
      <c r="BT297" s="431"/>
      <c r="BU297" s="431"/>
      <c r="BV297" s="431"/>
      <c r="BW297" s="431"/>
      <c r="BX297" s="431"/>
      <c r="BY297" s="431"/>
      <c r="BZ297" s="431"/>
      <c r="CA297" s="431"/>
      <c r="CB297" s="431"/>
      <c r="CC297" s="431"/>
      <c r="CD297" s="431"/>
      <c r="CE297" s="431"/>
      <c r="CF297" s="431"/>
      <c r="CG297" s="431"/>
      <c r="CH297" s="431"/>
      <c r="CI297" s="431"/>
      <c r="CJ297" s="431"/>
      <c r="CK297" s="431"/>
      <c r="CL297" s="431"/>
      <c r="CM297" s="431"/>
      <c r="CN297" s="431"/>
      <c r="CO297" s="431"/>
      <c r="CP297" s="431"/>
      <c r="CQ297" s="431"/>
      <c r="CR297" s="431"/>
      <c r="CS297" s="431"/>
      <c r="CT297" s="431"/>
      <c r="CU297" s="431"/>
      <c r="CV297" s="431"/>
      <c r="CW297" s="431"/>
      <c r="CX297" s="431"/>
      <c r="CY297" s="431"/>
      <c r="CZ297" s="431"/>
      <c r="DA297" s="431"/>
      <c r="DB297" s="431"/>
      <c r="DC297" s="431"/>
      <c r="DD297" s="431"/>
      <c r="DE297" s="431"/>
      <c r="DF297" s="431"/>
      <c r="DG297" s="431"/>
      <c r="DH297" s="431"/>
      <c r="DI297" s="431"/>
      <c r="DJ297" s="431"/>
      <c r="DK297" s="431"/>
      <c r="DL297" s="431"/>
      <c r="DM297" s="431"/>
      <c r="DN297" s="431"/>
      <c r="DO297" s="431"/>
      <c r="DP297" s="431"/>
      <c r="DQ297" s="431"/>
      <c r="DR297" s="431"/>
      <c r="DS297" s="431"/>
      <c r="DT297" s="431"/>
      <c r="DU297" s="431"/>
      <c r="DV297" s="431"/>
      <c r="DW297" s="431"/>
      <c r="DX297" s="431"/>
      <c r="DY297" s="431"/>
      <c r="DZ297" s="431"/>
      <c r="EA297" s="431"/>
      <c r="EB297" s="431"/>
      <c r="EC297" s="431"/>
      <c r="ED297" s="431"/>
      <c r="EE297" s="431"/>
      <c r="EF297" s="431"/>
      <c r="EG297" s="431"/>
      <c r="EH297" s="431"/>
      <c r="EI297" s="431"/>
      <c r="EJ297" s="431"/>
      <c r="EK297" s="431"/>
      <c r="EL297" s="431"/>
      <c r="EM297" s="431"/>
      <c r="EN297" s="431"/>
      <c r="EO297" s="431"/>
      <c r="EP297" s="431"/>
      <c r="EQ297" s="431"/>
      <c r="ER297" s="431"/>
      <c r="ES297" s="431"/>
      <c r="ET297" s="431"/>
      <c r="EU297" s="431"/>
      <c r="EV297" s="431"/>
      <c r="EW297" s="431"/>
      <c r="EX297" s="431"/>
      <c r="EY297" s="431"/>
      <c r="EZ297" s="431"/>
      <c r="FA297" s="431"/>
      <c r="FB297" s="431"/>
      <c r="FC297" s="431"/>
      <c r="FD297" s="431"/>
      <c r="FE297" s="431"/>
      <c r="FF297" s="431"/>
      <c r="FG297" s="431"/>
      <c r="FH297" s="431"/>
      <c r="FI297" s="431"/>
      <c r="FJ297" s="431"/>
      <c r="FK297" s="431"/>
      <c r="FL297" s="431"/>
      <c r="FM297" s="431"/>
      <c r="FN297" s="431"/>
      <c r="FO297" s="431"/>
      <c r="FP297" s="431"/>
      <c r="FQ297" s="431"/>
      <c r="FR297" s="431"/>
      <c r="FS297" s="431"/>
      <c r="FT297" s="431"/>
      <c r="FU297" s="431"/>
      <c r="FV297" s="431"/>
      <c r="FW297" s="431"/>
      <c r="FX297" s="431"/>
      <c r="FY297" s="431"/>
      <c r="FZ297" s="431"/>
      <c r="GA297" s="431"/>
      <c r="GB297" s="431"/>
      <c r="GC297" s="431"/>
      <c r="GD297" s="431"/>
      <c r="GE297" s="431"/>
      <c r="GF297" s="431"/>
      <c r="GG297" s="431"/>
      <c r="GH297" s="431"/>
      <c r="GI297" s="431"/>
      <c r="GJ297" s="431"/>
      <c r="GK297" s="431"/>
      <c r="GL297" s="431"/>
      <c r="GM297" s="431"/>
      <c r="GN297" s="431"/>
      <c r="GO297" s="431"/>
      <c r="GP297" s="431"/>
      <c r="GQ297" s="431"/>
      <c r="GR297" s="431"/>
      <c r="GS297" s="431"/>
      <c r="GT297" s="431"/>
      <c r="GU297" s="431"/>
      <c r="GV297" s="431"/>
      <c r="GW297" s="431"/>
      <c r="GX297" s="431"/>
      <c r="GY297" s="431"/>
      <c r="GZ297" s="431"/>
      <c r="HA297" s="431"/>
      <c r="HB297" s="431"/>
      <c r="HC297" s="431"/>
      <c r="HD297" s="431"/>
      <c r="HE297" s="431"/>
      <c r="HF297" s="431"/>
      <c r="HG297" s="431"/>
      <c r="HH297" s="431"/>
      <c r="HI297" s="431"/>
      <c r="HJ297" s="431"/>
      <c r="HK297" s="431"/>
      <c r="HL297" s="431"/>
      <c r="HM297" s="431"/>
      <c r="HN297" s="431"/>
      <c r="HO297" s="431"/>
      <c r="HP297" s="431"/>
      <c r="HQ297" s="431"/>
      <c r="HR297" s="431"/>
      <c r="HS297" s="431"/>
      <c r="HT297" s="431"/>
      <c r="HU297" s="431"/>
      <c r="HV297" s="431"/>
      <c r="HW297" s="431"/>
      <c r="HX297" s="431"/>
      <c r="HY297" s="431"/>
      <c r="HZ297" s="431"/>
      <c r="IA297" s="431"/>
      <c r="IB297" s="431"/>
      <c r="IC297" s="431"/>
      <c r="ID297" s="431"/>
      <c r="IE297" s="431"/>
      <c r="IF297" s="431"/>
      <c r="IG297" s="431"/>
      <c r="IH297" s="431"/>
      <c r="II297" s="431"/>
      <c r="IJ297" s="431"/>
      <c r="IK297" s="431"/>
      <c r="IL297" s="431"/>
      <c r="IM297" s="431"/>
      <c r="IN297" s="431"/>
      <c r="IO297" s="431"/>
      <c r="IP297" s="431"/>
      <c r="IQ297" s="431"/>
      <c r="IR297" s="431"/>
      <c r="IS297" s="431"/>
      <c r="IT297" s="431"/>
      <c r="IU297" s="431"/>
      <c r="IV297" s="431"/>
      <c r="IW297" s="431"/>
      <c r="IX297" s="431"/>
      <c r="IY297" s="431"/>
      <c r="IZ297" s="431"/>
      <c r="JA297" s="431"/>
      <c r="JB297" s="431"/>
      <c r="JC297" s="431"/>
      <c r="JD297" s="431"/>
      <c r="JE297" s="431"/>
      <c r="JF297" s="431"/>
      <c r="JG297" s="431"/>
      <c r="JH297" s="431"/>
      <c r="JI297" s="431"/>
      <c r="JJ297" s="431"/>
      <c r="JK297" s="431"/>
      <c r="JL297" s="431"/>
      <c r="JM297" s="431"/>
      <c r="JN297" s="431"/>
      <c r="JO297" s="431"/>
      <c r="JP297" s="431"/>
      <c r="JQ297" s="431"/>
      <c r="JR297" s="431"/>
      <c r="JS297" s="431"/>
      <c r="JT297" s="431"/>
      <c r="JU297" s="431"/>
      <c r="JV297" s="431"/>
      <c r="JW297" s="431"/>
      <c r="JX297" s="431"/>
      <c r="JY297" s="431"/>
      <c r="JZ297" s="431"/>
      <c r="KA297" s="431"/>
      <c r="KB297" s="431"/>
      <c r="KC297" s="431"/>
      <c r="KD297" s="431"/>
      <c r="KE297" s="431"/>
      <c r="KF297" s="431"/>
      <c r="KG297" s="431"/>
      <c r="KH297" s="431"/>
      <c r="KI297" s="431"/>
      <c r="KJ297" s="431"/>
      <c r="KK297" s="431"/>
      <c r="KL297" s="431"/>
      <c r="KM297" s="431"/>
      <c r="KN297" s="431"/>
      <c r="KO297" s="431"/>
      <c r="KP297" s="431"/>
      <c r="KQ297" s="431"/>
      <c r="KR297" s="431"/>
      <c r="KS297" s="431"/>
      <c r="KT297" s="431"/>
      <c r="KU297" s="431"/>
      <c r="KV297" s="431"/>
      <c r="KW297" s="431"/>
      <c r="KX297" s="431"/>
      <c r="KY297" s="431"/>
      <c r="KZ297" s="431"/>
      <c r="LA297" s="431"/>
      <c r="LB297" s="431"/>
      <c r="LC297" s="431"/>
      <c r="LD297" s="431"/>
      <c r="LE297" s="431"/>
      <c r="LF297" s="431"/>
      <c r="LG297" s="431"/>
      <c r="LH297" s="431"/>
      <c r="LI297" s="431"/>
      <c r="LJ297" s="431"/>
      <c r="LK297" s="431"/>
      <c r="LL297" s="431"/>
      <c r="LM297" s="431"/>
      <c r="LN297" s="431"/>
      <c r="LO297" s="431"/>
      <c r="LP297" s="431"/>
      <c r="LQ297" s="431"/>
      <c r="LR297" s="431"/>
      <c r="LS297" s="431"/>
      <c r="LT297" s="431"/>
      <c r="LU297" s="431"/>
      <c r="LV297" s="431"/>
      <c r="LW297" s="431"/>
      <c r="LX297" s="431"/>
      <c r="LY297" s="431"/>
      <c r="LZ297" s="431"/>
      <c r="MA297" s="431"/>
      <c r="MB297" s="431"/>
      <c r="MC297" s="431"/>
      <c r="MD297" s="431"/>
      <c r="ME297" s="431"/>
      <c r="MF297" s="431"/>
      <c r="MG297" s="431"/>
      <c r="MH297" s="431"/>
      <c r="MI297" s="431"/>
      <c r="MJ297" s="431"/>
      <c r="MK297" s="431"/>
      <c r="ML297" s="431"/>
      <c r="MM297" s="431"/>
      <c r="MN297" s="431"/>
      <c r="MO297" s="431"/>
      <c r="MP297" s="431"/>
      <c r="MQ297" s="431"/>
      <c r="MR297" s="431"/>
      <c r="MS297" s="431"/>
      <c r="MT297" s="431"/>
      <c r="MU297" s="431"/>
      <c r="MV297" s="431"/>
      <c r="MW297" s="431"/>
      <c r="MX297" s="431"/>
      <c r="MY297" s="431"/>
      <c r="MZ297" s="431"/>
      <c r="NA297" s="431"/>
      <c r="NB297" s="431"/>
      <c r="NC297" s="431"/>
      <c r="ND297" s="431"/>
      <c r="NE297" s="431"/>
      <c r="NF297" s="431"/>
      <c r="NG297" s="431"/>
      <c r="NH297" s="431"/>
      <c r="NI297" s="431"/>
      <c r="NJ297" s="431"/>
      <c r="NK297" s="431"/>
      <c r="NL297" s="431"/>
      <c r="NM297" s="431"/>
      <c r="NN297" s="431"/>
      <c r="NO297" s="431"/>
      <c r="NP297" s="431"/>
      <c r="NQ297" s="431"/>
      <c r="NR297" s="431"/>
      <c r="NS297" s="431"/>
      <c r="NT297" s="431"/>
      <c r="NU297" s="431"/>
      <c r="NV297" s="431"/>
      <c r="NW297" s="431"/>
      <c r="NX297" s="431"/>
      <c r="NY297" s="431"/>
      <c r="NZ297" s="431"/>
      <c r="OA297" s="431"/>
      <c r="OB297" s="431"/>
      <c r="OC297" s="431"/>
      <c r="OD297" s="431"/>
      <c r="OE297" s="431"/>
      <c r="OF297" s="431"/>
      <c r="OG297" s="431"/>
      <c r="OH297" s="431"/>
      <c r="OI297" s="431"/>
      <c r="OJ297" s="431"/>
      <c r="OK297" s="431"/>
      <c r="OL297" s="431"/>
      <c r="OM297" s="431"/>
      <c r="ON297" s="431"/>
      <c r="OO297" s="431"/>
      <c r="OP297" s="431"/>
      <c r="OQ297" s="431"/>
      <c r="OR297" s="431"/>
      <c r="OS297" s="431"/>
      <c r="OT297" s="431"/>
      <c r="OU297" s="431"/>
      <c r="OV297" s="431"/>
      <c r="OW297" s="431"/>
      <c r="OX297" s="431"/>
      <c r="OY297" s="431"/>
      <c r="OZ297" s="431"/>
      <c r="PA297" s="431"/>
      <c r="PB297" s="431"/>
      <c r="PC297" s="431"/>
      <c r="PD297" s="431"/>
      <c r="PE297" s="431"/>
      <c r="PF297" s="431"/>
      <c r="PG297" s="431"/>
      <c r="PH297" s="431"/>
      <c r="PI297" s="431"/>
      <c r="PJ297" s="431"/>
      <c r="PK297" s="431"/>
      <c r="PL297" s="431"/>
    </row>
    <row r="298" spans="1:428" s="432" customFormat="1" ht="23.1" customHeight="1" x14ac:dyDescent="0.25">
      <c r="A298" s="2023"/>
      <c r="B298" s="2023"/>
      <c r="C298" s="2023"/>
      <c r="D298" s="327"/>
      <c r="E298" s="327"/>
      <c r="F298" s="327"/>
      <c r="G298" s="327"/>
      <c r="H298" s="327"/>
      <c r="I298" s="327"/>
      <c r="J298" s="327"/>
      <c r="K298" s="327"/>
      <c r="L298" s="327"/>
      <c r="M298" s="426"/>
      <c r="N298" s="426"/>
      <c r="O298" s="426"/>
      <c r="P298" s="2026"/>
      <c r="Q298" s="2026"/>
      <c r="R298" s="2026"/>
      <c r="S298" s="431"/>
      <c r="T298" s="431"/>
      <c r="U298" s="431"/>
      <c r="AG298" s="431"/>
      <c r="AH298" s="431"/>
      <c r="AI298" s="431"/>
      <c r="AJ298" s="431"/>
      <c r="AK298" s="431"/>
      <c r="AL298" s="431"/>
      <c r="AM298" s="431"/>
      <c r="AN298" s="431"/>
      <c r="AO298" s="431"/>
      <c r="AP298" s="431"/>
      <c r="AQ298" s="431"/>
      <c r="AR298" s="431"/>
      <c r="AS298" s="431"/>
      <c r="AT298" s="431"/>
      <c r="AU298" s="431"/>
      <c r="AV298" s="431"/>
      <c r="AW298" s="431"/>
      <c r="AX298" s="431"/>
      <c r="AY298" s="431"/>
      <c r="AZ298" s="431"/>
      <c r="BA298" s="431"/>
      <c r="BB298" s="431"/>
      <c r="BC298" s="431"/>
      <c r="BD298" s="431"/>
      <c r="BE298" s="431"/>
      <c r="BF298" s="431"/>
      <c r="BG298" s="431"/>
      <c r="BH298" s="431"/>
      <c r="BI298" s="431"/>
      <c r="BJ298" s="431"/>
      <c r="BK298" s="431"/>
      <c r="BL298" s="431"/>
      <c r="BM298" s="431"/>
      <c r="BN298" s="431"/>
      <c r="BO298" s="431"/>
      <c r="BP298" s="431"/>
      <c r="BQ298" s="431"/>
      <c r="BR298" s="431"/>
      <c r="BS298" s="431"/>
      <c r="BT298" s="431"/>
      <c r="BU298" s="431"/>
      <c r="BV298" s="431"/>
      <c r="BW298" s="431"/>
      <c r="BX298" s="431"/>
      <c r="BY298" s="431"/>
      <c r="BZ298" s="431"/>
      <c r="CA298" s="431"/>
      <c r="CB298" s="431"/>
      <c r="CC298" s="431"/>
      <c r="CD298" s="431"/>
      <c r="CE298" s="431"/>
      <c r="CF298" s="431"/>
      <c r="CG298" s="431"/>
      <c r="CH298" s="431"/>
      <c r="CI298" s="431"/>
      <c r="CJ298" s="431"/>
      <c r="CK298" s="431"/>
      <c r="CL298" s="431"/>
      <c r="CM298" s="431"/>
      <c r="CN298" s="431"/>
      <c r="CO298" s="431"/>
      <c r="CP298" s="431"/>
      <c r="CQ298" s="431"/>
      <c r="CR298" s="431"/>
      <c r="CS298" s="431"/>
      <c r="CT298" s="431"/>
      <c r="CU298" s="431"/>
      <c r="CV298" s="431"/>
      <c r="CW298" s="431"/>
      <c r="CX298" s="431"/>
      <c r="CY298" s="431"/>
      <c r="CZ298" s="431"/>
      <c r="DA298" s="431"/>
      <c r="DB298" s="431"/>
      <c r="DC298" s="431"/>
      <c r="DD298" s="431"/>
      <c r="DE298" s="431"/>
      <c r="DF298" s="431"/>
      <c r="DG298" s="431"/>
      <c r="DH298" s="431"/>
      <c r="DI298" s="431"/>
      <c r="DJ298" s="431"/>
      <c r="DK298" s="431"/>
      <c r="DL298" s="431"/>
      <c r="DM298" s="431"/>
      <c r="DN298" s="431"/>
      <c r="DO298" s="431"/>
      <c r="DP298" s="431"/>
      <c r="DQ298" s="431"/>
      <c r="DR298" s="431"/>
      <c r="DS298" s="431"/>
      <c r="DT298" s="431"/>
      <c r="DU298" s="431"/>
      <c r="DV298" s="431"/>
      <c r="DW298" s="431"/>
      <c r="DX298" s="431"/>
      <c r="DY298" s="431"/>
      <c r="DZ298" s="431"/>
      <c r="EA298" s="431"/>
      <c r="EB298" s="431"/>
      <c r="EC298" s="431"/>
      <c r="ED298" s="431"/>
      <c r="EE298" s="431"/>
      <c r="EF298" s="431"/>
      <c r="EG298" s="431"/>
      <c r="EH298" s="431"/>
      <c r="EI298" s="431"/>
      <c r="EJ298" s="431"/>
      <c r="EK298" s="431"/>
      <c r="EL298" s="431"/>
      <c r="EM298" s="431"/>
      <c r="EN298" s="431"/>
      <c r="EO298" s="431"/>
      <c r="EP298" s="431"/>
      <c r="EQ298" s="431"/>
      <c r="ER298" s="431"/>
      <c r="ES298" s="431"/>
      <c r="ET298" s="431"/>
      <c r="EU298" s="431"/>
      <c r="EV298" s="431"/>
      <c r="EW298" s="431"/>
      <c r="EX298" s="431"/>
      <c r="EY298" s="431"/>
      <c r="EZ298" s="431"/>
      <c r="FA298" s="431"/>
      <c r="FB298" s="431"/>
      <c r="FC298" s="431"/>
      <c r="FD298" s="431"/>
      <c r="FE298" s="431"/>
      <c r="FF298" s="431"/>
      <c r="FG298" s="431"/>
      <c r="FH298" s="431"/>
      <c r="FI298" s="431"/>
      <c r="FJ298" s="431"/>
      <c r="FK298" s="431"/>
      <c r="FL298" s="431"/>
      <c r="FM298" s="431"/>
      <c r="FN298" s="431"/>
      <c r="FO298" s="431"/>
      <c r="FP298" s="431"/>
      <c r="FQ298" s="431"/>
      <c r="FR298" s="431"/>
      <c r="FS298" s="431"/>
      <c r="FT298" s="431"/>
      <c r="FU298" s="431"/>
      <c r="FV298" s="431"/>
      <c r="FW298" s="431"/>
      <c r="FX298" s="431"/>
      <c r="FY298" s="431"/>
      <c r="FZ298" s="431"/>
      <c r="GA298" s="431"/>
      <c r="GB298" s="431"/>
      <c r="GC298" s="431"/>
      <c r="GD298" s="431"/>
      <c r="GE298" s="431"/>
      <c r="GF298" s="431"/>
      <c r="GG298" s="431"/>
      <c r="GH298" s="431"/>
      <c r="GI298" s="431"/>
      <c r="GJ298" s="431"/>
      <c r="GK298" s="431"/>
      <c r="GL298" s="431"/>
      <c r="GM298" s="431"/>
      <c r="GN298" s="431"/>
      <c r="GO298" s="431"/>
      <c r="GP298" s="431"/>
      <c r="GQ298" s="431"/>
      <c r="GR298" s="431"/>
      <c r="GS298" s="431"/>
      <c r="GT298" s="431"/>
      <c r="GU298" s="431"/>
      <c r="GV298" s="431"/>
      <c r="GW298" s="431"/>
      <c r="GX298" s="431"/>
      <c r="GY298" s="431"/>
      <c r="GZ298" s="431"/>
      <c r="HA298" s="431"/>
      <c r="HB298" s="431"/>
      <c r="HC298" s="431"/>
      <c r="HD298" s="431"/>
      <c r="HE298" s="431"/>
      <c r="HF298" s="431"/>
      <c r="HG298" s="431"/>
      <c r="HH298" s="431"/>
      <c r="HI298" s="431"/>
      <c r="HJ298" s="431"/>
      <c r="HK298" s="431"/>
      <c r="HL298" s="431"/>
      <c r="HM298" s="431"/>
      <c r="HN298" s="431"/>
      <c r="HO298" s="431"/>
      <c r="HP298" s="431"/>
      <c r="HQ298" s="431"/>
      <c r="HR298" s="431"/>
      <c r="HS298" s="431"/>
      <c r="HT298" s="431"/>
      <c r="HU298" s="431"/>
      <c r="HV298" s="431"/>
      <c r="HW298" s="431"/>
      <c r="HX298" s="431"/>
      <c r="HY298" s="431"/>
      <c r="HZ298" s="431"/>
      <c r="IA298" s="431"/>
      <c r="IB298" s="431"/>
      <c r="IC298" s="431"/>
      <c r="ID298" s="431"/>
      <c r="IE298" s="431"/>
      <c r="IF298" s="431"/>
      <c r="IG298" s="431"/>
      <c r="IH298" s="431"/>
      <c r="II298" s="431"/>
      <c r="IJ298" s="431"/>
      <c r="IK298" s="431"/>
      <c r="IL298" s="431"/>
      <c r="IM298" s="431"/>
      <c r="IN298" s="431"/>
      <c r="IO298" s="431"/>
      <c r="IP298" s="431"/>
      <c r="IQ298" s="431"/>
      <c r="IR298" s="431"/>
      <c r="IS298" s="431"/>
      <c r="IT298" s="431"/>
      <c r="IU298" s="431"/>
      <c r="IV298" s="431"/>
      <c r="IW298" s="431"/>
      <c r="IX298" s="431"/>
      <c r="IY298" s="431"/>
      <c r="IZ298" s="431"/>
      <c r="JA298" s="431"/>
      <c r="JB298" s="431"/>
      <c r="JC298" s="431"/>
      <c r="JD298" s="431"/>
      <c r="JE298" s="431"/>
      <c r="JF298" s="431"/>
      <c r="JG298" s="431"/>
      <c r="JH298" s="431"/>
      <c r="JI298" s="431"/>
      <c r="JJ298" s="431"/>
      <c r="JK298" s="431"/>
      <c r="JL298" s="431"/>
      <c r="JM298" s="431"/>
      <c r="JN298" s="431"/>
      <c r="JO298" s="431"/>
      <c r="JP298" s="431"/>
      <c r="JQ298" s="431"/>
      <c r="JR298" s="431"/>
      <c r="JS298" s="431"/>
      <c r="JT298" s="431"/>
      <c r="JU298" s="431"/>
      <c r="JV298" s="431"/>
      <c r="JW298" s="431"/>
      <c r="JX298" s="431"/>
      <c r="JY298" s="431"/>
      <c r="JZ298" s="431"/>
      <c r="KA298" s="431"/>
      <c r="KB298" s="431"/>
      <c r="KC298" s="431"/>
      <c r="KD298" s="431"/>
      <c r="KE298" s="431"/>
      <c r="KF298" s="431"/>
      <c r="KG298" s="431"/>
      <c r="KH298" s="431"/>
      <c r="KI298" s="431"/>
      <c r="KJ298" s="431"/>
      <c r="KK298" s="431"/>
      <c r="KL298" s="431"/>
      <c r="KM298" s="431"/>
      <c r="KN298" s="431"/>
      <c r="KO298" s="431"/>
      <c r="KP298" s="431"/>
      <c r="KQ298" s="431"/>
      <c r="KR298" s="431"/>
      <c r="KS298" s="431"/>
      <c r="KT298" s="431"/>
      <c r="KU298" s="431"/>
      <c r="KV298" s="431"/>
      <c r="KW298" s="431"/>
      <c r="KX298" s="431"/>
      <c r="KY298" s="431"/>
      <c r="KZ298" s="431"/>
      <c r="LA298" s="431"/>
      <c r="LB298" s="431"/>
      <c r="LC298" s="431"/>
      <c r="LD298" s="431"/>
      <c r="LE298" s="431"/>
      <c r="LF298" s="431"/>
      <c r="LG298" s="431"/>
      <c r="LH298" s="431"/>
      <c r="LI298" s="431"/>
      <c r="LJ298" s="431"/>
      <c r="LK298" s="431"/>
      <c r="LL298" s="431"/>
      <c r="LM298" s="431"/>
      <c r="LN298" s="431"/>
      <c r="LO298" s="431"/>
      <c r="LP298" s="431"/>
      <c r="LQ298" s="431"/>
      <c r="LR298" s="431"/>
      <c r="LS298" s="431"/>
      <c r="LT298" s="431"/>
      <c r="LU298" s="431"/>
      <c r="LV298" s="431"/>
      <c r="LW298" s="431"/>
      <c r="LX298" s="431"/>
      <c r="LY298" s="431"/>
      <c r="LZ298" s="431"/>
      <c r="MA298" s="431"/>
      <c r="MB298" s="431"/>
      <c r="MC298" s="431"/>
      <c r="MD298" s="431"/>
      <c r="ME298" s="431"/>
      <c r="MF298" s="431"/>
      <c r="MG298" s="431"/>
      <c r="MH298" s="431"/>
      <c r="MI298" s="431"/>
      <c r="MJ298" s="431"/>
      <c r="MK298" s="431"/>
      <c r="ML298" s="431"/>
      <c r="MM298" s="431"/>
      <c r="MN298" s="431"/>
      <c r="MO298" s="431"/>
      <c r="MP298" s="431"/>
      <c r="MQ298" s="431"/>
      <c r="MR298" s="431"/>
      <c r="MS298" s="431"/>
      <c r="MT298" s="431"/>
      <c r="MU298" s="431"/>
      <c r="MV298" s="431"/>
      <c r="MW298" s="431"/>
      <c r="MX298" s="431"/>
      <c r="MY298" s="431"/>
      <c r="MZ298" s="431"/>
      <c r="NA298" s="431"/>
      <c r="NB298" s="431"/>
      <c r="NC298" s="431"/>
      <c r="ND298" s="431"/>
      <c r="NE298" s="431"/>
      <c r="NF298" s="431"/>
      <c r="NG298" s="431"/>
      <c r="NH298" s="431"/>
      <c r="NI298" s="431"/>
      <c r="NJ298" s="431"/>
      <c r="NK298" s="431"/>
      <c r="NL298" s="431"/>
      <c r="NM298" s="431"/>
      <c r="NN298" s="431"/>
      <c r="NO298" s="431"/>
      <c r="NP298" s="431"/>
      <c r="NQ298" s="431"/>
      <c r="NR298" s="431"/>
      <c r="NS298" s="431"/>
      <c r="NT298" s="431"/>
      <c r="NU298" s="431"/>
      <c r="NV298" s="431"/>
      <c r="NW298" s="431"/>
      <c r="NX298" s="431"/>
      <c r="NY298" s="431"/>
      <c r="NZ298" s="431"/>
      <c r="OA298" s="431"/>
      <c r="OB298" s="431"/>
      <c r="OC298" s="431"/>
      <c r="OD298" s="431"/>
      <c r="OE298" s="431"/>
      <c r="OF298" s="431"/>
      <c r="OG298" s="431"/>
      <c r="OH298" s="431"/>
      <c r="OI298" s="431"/>
      <c r="OJ298" s="431"/>
      <c r="OK298" s="431"/>
      <c r="OL298" s="431"/>
      <c r="OM298" s="431"/>
      <c r="ON298" s="431"/>
      <c r="OO298" s="431"/>
      <c r="OP298" s="431"/>
      <c r="OQ298" s="431"/>
      <c r="OR298" s="431"/>
      <c r="OS298" s="431"/>
      <c r="OT298" s="431"/>
      <c r="OU298" s="431"/>
      <c r="OV298" s="431"/>
      <c r="OW298" s="431"/>
      <c r="OX298" s="431"/>
      <c r="OY298" s="431"/>
      <c r="OZ298" s="431"/>
      <c r="PA298" s="431"/>
      <c r="PB298" s="431"/>
      <c r="PC298" s="431"/>
      <c r="PD298" s="431"/>
      <c r="PE298" s="431"/>
      <c r="PF298" s="431"/>
      <c r="PG298" s="431"/>
      <c r="PH298" s="431"/>
      <c r="PI298" s="431"/>
      <c r="PJ298" s="431"/>
      <c r="PK298" s="431"/>
      <c r="PL298" s="431"/>
    </row>
    <row r="299" spans="1:428" s="432" customFormat="1" ht="30.75" customHeight="1" thickBot="1" x14ac:dyDescent="0.3">
      <c r="A299" s="2658" t="s">
        <v>2502</v>
      </c>
      <c r="B299" s="2658"/>
      <c r="C299" s="1483"/>
      <c r="D299" s="1483"/>
      <c r="E299" s="1483"/>
      <c r="F299" s="1483"/>
      <c r="G299" s="1483"/>
      <c r="H299" s="1483"/>
      <c r="I299" s="1483"/>
      <c r="J299" s="1483"/>
      <c r="K299" s="414"/>
      <c r="L299" s="2635"/>
      <c r="M299" s="2635"/>
      <c r="N299" s="2635"/>
      <c r="O299" s="345"/>
      <c r="P299" s="2653" t="s">
        <v>2503</v>
      </c>
      <c r="Q299" s="2653"/>
      <c r="R299" s="2653"/>
      <c r="S299" s="431"/>
      <c r="T299" s="431"/>
      <c r="U299" s="431"/>
      <c r="AG299" s="431"/>
      <c r="AH299" s="431"/>
      <c r="AI299" s="431"/>
      <c r="AJ299" s="431"/>
      <c r="AK299" s="431"/>
      <c r="AL299" s="431"/>
      <c r="AM299" s="431"/>
      <c r="AN299" s="431"/>
      <c r="AO299" s="431"/>
      <c r="AP299" s="431"/>
      <c r="AQ299" s="431"/>
      <c r="AR299" s="431"/>
      <c r="AS299" s="431"/>
      <c r="AT299" s="431"/>
      <c r="AU299" s="431"/>
      <c r="AV299" s="431"/>
      <c r="AW299" s="431"/>
      <c r="AX299" s="431"/>
      <c r="AY299" s="431"/>
      <c r="AZ299" s="431"/>
      <c r="BA299" s="431"/>
      <c r="BB299" s="431"/>
      <c r="BC299" s="431"/>
      <c r="BD299" s="431"/>
      <c r="BE299" s="431"/>
      <c r="BF299" s="431"/>
      <c r="BG299" s="431"/>
      <c r="BH299" s="431"/>
      <c r="BI299" s="431"/>
      <c r="BJ299" s="431"/>
      <c r="BK299" s="431"/>
      <c r="BL299" s="431"/>
      <c r="BM299" s="431"/>
      <c r="BN299" s="431"/>
      <c r="BO299" s="431"/>
      <c r="BP299" s="431"/>
      <c r="BQ299" s="431"/>
      <c r="BR299" s="431"/>
      <c r="BS299" s="431"/>
      <c r="BT299" s="431"/>
      <c r="BU299" s="431"/>
      <c r="BV299" s="431"/>
      <c r="BW299" s="431"/>
      <c r="BX299" s="431"/>
      <c r="BY299" s="431"/>
      <c r="BZ299" s="431"/>
      <c r="CA299" s="431"/>
      <c r="CB299" s="431"/>
      <c r="CC299" s="431"/>
      <c r="CD299" s="431"/>
      <c r="CE299" s="431"/>
      <c r="CF299" s="431"/>
      <c r="CG299" s="431"/>
      <c r="CH299" s="431"/>
      <c r="CI299" s="431"/>
      <c r="CJ299" s="431"/>
      <c r="CK299" s="431"/>
      <c r="CL299" s="431"/>
      <c r="CM299" s="431"/>
      <c r="CN299" s="431"/>
      <c r="CO299" s="431"/>
      <c r="CP299" s="431"/>
      <c r="CQ299" s="431"/>
      <c r="CR299" s="431"/>
      <c r="CS299" s="431"/>
      <c r="CT299" s="431"/>
      <c r="CU299" s="431"/>
      <c r="CV299" s="431"/>
      <c r="CW299" s="431"/>
      <c r="CX299" s="431"/>
      <c r="CY299" s="431"/>
      <c r="CZ299" s="431"/>
      <c r="DA299" s="431"/>
      <c r="DB299" s="431"/>
      <c r="DC299" s="431"/>
      <c r="DD299" s="431"/>
      <c r="DE299" s="431"/>
      <c r="DF299" s="431"/>
      <c r="DG299" s="431"/>
      <c r="DH299" s="431"/>
      <c r="DI299" s="431"/>
      <c r="DJ299" s="431"/>
      <c r="DK299" s="431"/>
      <c r="DL299" s="431"/>
      <c r="DM299" s="431"/>
      <c r="DN299" s="431"/>
      <c r="DO299" s="431"/>
      <c r="DP299" s="431"/>
      <c r="DQ299" s="431"/>
      <c r="DR299" s="431"/>
      <c r="DS299" s="431"/>
      <c r="DT299" s="431"/>
      <c r="DU299" s="431"/>
      <c r="DV299" s="431"/>
      <c r="DW299" s="431"/>
      <c r="DX299" s="431"/>
      <c r="DY299" s="431"/>
      <c r="DZ299" s="431"/>
      <c r="EA299" s="431"/>
      <c r="EB299" s="431"/>
      <c r="EC299" s="431"/>
      <c r="ED299" s="431"/>
      <c r="EE299" s="431"/>
      <c r="EF299" s="431"/>
      <c r="EG299" s="431"/>
      <c r="EH299" s="431"/>
      <c r="EI299" s="431"/>
      <c r="EJ299" s="431"/>
      <c r="EK299" s="431"/>
      <c r="EL299" s="431"/>
      <c r="EM299" s="431"/>
      <c r="EN299" s="431"/>
      <c r="EO299" s="431"/>
      <c r="EP299" s="431"/>
      <c r="EQ299" s="431"/>
      <c r="ER299" s="431"/>
      <c r="ES299" s="431"/>
      <c r="ET299" s="431"/>
      <c r="EU299" s="431"/>
      <c r="EV299" s="431"/>
      <c r="EW299" s="431"/>
      <c r="EX299" s="431"/>
      <c r="EY299" s="431"/>
      <c r="EZ299" s="431"/>
      <c r="FA299" s="431"/>
      <c r="FB299" s="431"/>
      <c r="FC299" s="431"/>
      <c r="FD299" s="431"/>
      <c r="FE299" s="431"/>
      <c r="FF299" s="431"/>
      <c r="FG299" s="431"/>
      <c r="FH299" s="431"/>
      <c r="FI299" s="431"/>
      <c r="FJ299" s="431"/>
      <c r="FK299" s="431"/>
      <c r="FL299" s="431"/>
      <c r="FM299" s="431"/>
      <c r="FN299" s="431"/>
      <c r="FO299" s="431"/>
      <c r="FP299" s="431"/>
      <c r="FQ299" s="431"/>
      <c r="FR299" s="431"/>
      <c r="FS299" s="431"/>
      <c r="FT299" s="431"/>
      <c r="FU299" s="431"/>
      <c r="FV299" s="431"/>
      <c r="FW299" s="431"/>
      <c r="FX299" s="431"/>
      <c r="FY299" s="431"/>
      <c r="FZ299" s="431"/>
      <c r="GA299" s="431"/>
      <c r="GB299" s="431"/>
      <c r="GC299" s="431"/>
      <c r="GD299" s="431"/>
      <c r="GE299" s="431"/>
      <c r="GF299" s="431"/>
      <c r="GG299" s="431"/>
      <c r="GH299" s="431"/>
      <c r="GI299" s="431"/>
      <c r="GJ299" s="431"/>
      <c r="GK299" s="431"/>
      <c r="GL299" s="431"/>
      <c r="GM299" s="431"/>
      <c r="GN299" s="431"/>
      <c r="GO299" s="431"/>
      <c r="GP299" s="431"/>
      <c r="GQ299" s="431"/>
      <c r="GR299" s="431"/>
      <c r="GS299" s="431"/>
      <c r="GT299" s="431"/>
      <c r="GU299" s="431"/>
      <c r="GV299" s="431"/>
      <c r="GW299" s="431"/>
      <c r="GX299" s="431"/>
      <c r="GY299" s="431"/>
      <c r="GZ299" s="431"/>
      <c r="HA299" s="431"/>
      <c r="HB299" s="431"/>
      <c r="HC299" s="431"/>
      <c r="HD299" s="431"/>
      <c r="HE299" s="431"/>
      <c r="HF299" s="431"/>
      <c r="HG299" s="431"/>
      <c r="HH299" s="431"/>
      <c r="HI299" s="431"/>
      <c r="HJ299" s="431"/>
      <c r="HK299" s="431"/>
      <c r="HL299" s="431"/>
      <c r="HM299" s="431"/>
      <c r="HN299" s="431"/>
      <c r="HO299" s="431"/>
      <c r="HP299" s="431"/>
      <c r="HQ299" s="431"/>
      <c r="HR299" s="431"/>
      <c r="HS299" s="431"/>
      <c r="HT299" s="431"/>
      <c r="HU299" s="431"/>
      <c r="HV299" s="431"/>
      <c r="HW299" s="431"/>
      <c r="HX299" s="431"/>
      <c r="HY299" s="431"/>
      <c r="HZ299" s="431"/>
      <c r="IA299" s="431"/>
      <c r="IB299" s="431"/>
      <c r="IC299" s="431"/>
      <c r="ID299" s="431"/>
      <c r="IE299" s="431"/>
      <c r="IF299" s="431"/>
      <c r="IG299" s="431"/>
      <c r="IH299" s="431"/>
      <c r="II299" s="431"/>
      <c r="IJ299" s="431"/>
      <c r="IK299" s="431"/>
      <c r="IL299" s="431"/>
      <c r="IM299" s="431"/>
      <c r="IN299" s="431"/>
      <c r="IO299" s="431"/>
      <c r="IP299" s="431"/>
      <c r="IQ299" s="431"/>
      <c r="IR299" s="431"/>
      <c r="IS299" s="431"/>
      <c r="IT299" s="431"/>
      <c r="IU299" s="431"/>
      <c r="IV299" s="431"/>
      <c r="IW299" s="431"/>
      <c r="IX299" s="431"/>
      <c r="IY299" s="431"/>
      <c r="IZ299" s="431"/>
      <c r="JA299" s="431"/>
      <c r="JB299" s="431"/>
      <c r="JC299" s="431"/>
      <c r="JD299" s="431"/>
      <c r="JE299" s="431"/>
      <c r="JF299" s="431"/>
      <c r="JG299" s="431"/>
      <c r="JH299" s="431"/>
      <c r="JI299" s="431"/>
      <c r="JJ299" s="431"/>
      <c r="JK299" s="431"/>
      <c r="JL299" s="431"/>
      <c r="JM299" s="431"/>
      <c r="JN299" s="431"/>
      <c r="JO299" s="431"/>
      <c r="JP299" s="431"/>
      <c r="JQ299" s="431"/>
      <c r="JR299" s="431"/>
      <c r="JS299" s="431"/>
      <c r="JT299" s="431"/>
      <c r="JU299" s="431"/>
      <c r="JV299" s="431"/>
      <c r="JW299" s="431"/>
      <c r="JX299" s="431"/>
      <c r="JY299" s="431"/>
      <c r="JZ299" s="431"/>
      <c r="KA299" s="431"/>
      <c r="KB299" s="431"/>
      <c r="KC299" s="431"/>
      <c r="KD299" s="431"/>
      <c r="KE299" s="431"/>
      <c r="KF299" s="431"/>
      <c r="KG299" s="431"/>
      <c r="KH299" s="431"/>
      <c r="KI299" s="431"/>
      <c r="KJ299" s="431"/>
      <c r="KK299" s="431"/>
      <c r="KL299" s="431"/>
      <c r="KM299" s="431"/>
      <c r="KN299" s="431"/>
      <c r="KO299" s="431"/>
      <c r="KP299" s="431"/>
      <c r="KQ299" s="431"/>
      <c r="KR299" s="431"/>
      <c r="KS299" s="431"/>
      <c r="KT299" s="431"/>
      <c r="KU299" s="431"/>
      <c r="KV299" s="431"/>
      <c r="KW299" s="431"/>
      <c r="KX299" s="431"/>
      <c r="KY299" s="431"/>
      <c r="KZ299" s="431"/>
      <c r="LA299" s="431"/>
      <c r="LB299" s="431"/>
      <c r="LC299" s="431"/>
      <c r="LD299" s="431"/>
      <c r="LE299" s="431"/>
      <c r="LF299" s="431"/>
      <c r="LG299" s="431"/>
      <c r="LH299" s="431"/>
      <c r="LI299" s="431"/>
      <c r="LJ299" s="431"/>
      <c r="LK299" s="431"/>
      <c r="LL299" s="431"/>
      <c r="LM299" s="431"/>
      <c r="LN299" s="431"/>
      <c r="LO299" s="431"/>
      <c r="LP299" s="431"/>
      <c r="LQ299" s="431"/>
      <c r="LR299" s="431"/>
      <c r="LS299" s="431"/>
      <c r="LT299" s="431"/>
      <c r="LU299" s="431"/>
      <c r="LV299" s="431"/>
      <c r="LW299" s="431"/>
      <c r="LX299" s="431"/>
      <c r="LY299" s="431"/>
      <c r="LZ299" s="431"/>
      <c r="MA299" s="431"/>
      <c r="MB299" s="431"/>
      <c r="MC299" s="431"/>
      <c r="MD299" s="431"/>
      <c r="ME299" s="431"/>
      <c r="MF299" s="431"/>
      <c r="MG299" s="431"/>
      <c r="MH299" s="431"/>
      <c r="MI299" s="431"/>
      <c r="MJ299" s="431"/>
      <c r="MK299" s="431"/>
      <c r="ML299" s="431"/>
      <c r="MM299" s="431"/>
      <c r="MN299" s="431"/>
      <c r="MO299" s="431"/>
      <c r="MP299" s="431"/>
      <c r="MQ299" s="431"/>
      <c r="MR299" s="431"/>
      <c r="MS299" s="431"/>
      <c r="MT299" s="431"/>
      <c r="MU299" s="431"/>
      <c r="MV299" s="431"/>
      <c r="MW299" s="431"/>
      <c r="MX299" s="431"/>
      <c r="MY299" s="431"/>
      <c r="MZ299" s="431"/>
      <c r="NA299" s="431"/>
      <c r="NB299" s="431"/>
      <c r="NC299" s="431"/>
      <c r="ND299" s="431"/>
      <c r="NE299" s="431"/>
      <c r="NF299" s="431"/>
      <c r="NG299" s="431"/>
      <c r="NH299" s="431"/>
      <c r="NI299" s="431"/>
      <c r="NJ299" s="431"/>
      <c r="NK299" s="431"/>
      <c r="NL299" s="431"/>
      <c r="NM299" s="431"/>
      <c r="NN299" s="431"/>
      <c r="NO299" s="431"/>
      <c r="NP299" s="431"/>
      <c r="NQ299" s="431"/>
      <c r="NR299" s="431"/>
      <c r="NS299" s="431"/>
      <c r="NT299" s="431"/>
      <c r="NU299" s="431"/>
      <c r="NV299" s="431"/>
      <c r="NW299" s="431"/>
      <c r="NX299" s="431"/>
      <c r="NY299" s="431"/>
      <c r="NZ299" s="431"/>
      <c r="OA299" s="431"/>
      <c r="OB299" s="431"/>
      <c r="OC299" s="431"/>
      <c r="OD299" s="431"/>
      <c r="OE299" s="431"/>
      <c r="OF299" s="431"/>
      <c r="OG299" s="431"/>
      <c r="OH299" s="431"/>
      <c r="OI299" s="431"/>
      <c r="OJ299" s="431"/>
      <c r="OK299" s="431"/>
      <c r="OL299" s="431"/>
      <c r="OM299" s="431"/>
      <c r="ON299" s="431"/>
      <c r="OO299" s="431"/>
      <c r="OP299" s="431"/>
      <c r="OQ299" s="431"/>
      <c r="OR299" s="431"/>
      <c r="OS299" s="431"/>
      <c r="OT299" s="431"/>
      <c r="OU299" s="431"/>
      <c r="OV299" s="431"/>
      <c r="OW299" s="431"/>
      <c r="OX299" s="431"/>
      <c r="OY299" s="431"/>
      <c r="OZ299" s="431"/>
      <c r="PA299" s="431"/>
      <c r="PB299" s="431"/>
      <c r="PC299" s="431"/>
      <c r="PD299" s="431"/>
      <c r="PE299" s="431"/>
      <c r="PF299" s="431"/>
      <c r="PG299" s="431"/>
      <c r="PH299" s="431"/>
      <c r="PI299" s="431"/>
      <c r="PJ299" s="431"/>
      <c r="PK299" s="431"/>
      <c r="PL299" s="431"/>
    </row>
    <row r="300" spans="1:428" s="432" customFormat="1" ht="28.5" customHeight="1" thickTop="1" x14ac:dyDescent="0.25">
      <c r="A300" s="2468" t="s">
        <v>47</v>
      </c>
      <c r="B300" s="2468" t="s">
        <v>90</v>
      </c>
      <c r="C300" s="2468" t="s">
        <v>48</v>
      </c>
      <c r="D300" s="2468" t="s">
        <v>36</v>
      </c>
      <c r="E300" s="2468"/>
      <c r="F300" s="2468"/>
      <c r="G300" s="2468" t="s">
        <v>2</v>
      </c>
      <c r="H300" s="2468"/>
      <c r="I300" s="2468"/>
      <c r="J300" s="2468" t="s">
        <v>3</v>
      </c>
      <c r="K300" s="2468"/>
      <c r="L300" s="2468"/>
      <c r="M300" s="2680" t="s">
        <v>29</v>
      </c>
      <c r="N300" s="2680"/>
      <c r="O300" s="2680"/>
      <c r="P300" s="2523" t="s">
        <v>103</v>
      </c>
      <c r="Q300" s="2523" t="s">
        <v>132</v>
      </c>
      <c r="R300" s="2523" t="s">
        <v>172</v>
      </c>
      <c r="S300" s="431"/>
      <c r="T300" s="431"/>
      <c r="U300" s="431"/>
      <c r="AG300" s="431"/>
      <c r="AH300" s="431"/>
      <c r="AI300" s="431"/>
      <c r="AJ300" s="431"/>
      <c r="AK300" s="431"/>
      <c r="AL300" s="431"/>
      <c r="AM300" s="431"/>
      <c r="AN300" s="431"/>
      <c r="AO300" s="431"/>
      <c r="AP300" s="431"/>
      <c r="AQ300" s="431"/>
      <c r="AR300" s="431"/>
      <c r="AS300" s="431"/>
      <c r="AT300" s="431"/>
      <c r="AU300" s="431"/>
      <c r="AV300" s="431"/>
      <c r="AW300" s="431"/>
      <c r="AX300" s="431"/>
      <c r="AY300" s="431"/>
      <c r="AZ300" s="431"/>
      <c r="BA300" s="431"/>
      <c r="BB300" s="431"/>
      <c r="BC300" s="431"/>
      <c r="BD300" s="431"/>
      <c r="BE300" s="431"/>
      <c r="BF300" s="431"/>
      <c r="BG300" s="431"/>
      <c r="BH300" s="431"/>
      <c r="BI300" s="431"/>
      <c r="BJ300" s="431"/>
      <c r="BK300" s="431"/>
      <c r="BL300" s="431"/>
      <c r="BM300" s="431"/>
      <c r="BN300" s="431"/>
      <c r="BO300" s="431"/>
      <c r="BP300" s="431"/>
      <c r="BQ300" s="431"/>
      <c r="BR300" s="431"/>
      <c r="BS300" s="431"/>
      <c r="BT300" s="431"/>
      <c r="BU300" s="431"/>
      <c r="BV300" s="431"/>
      <c r="BW300" s="431"/>
      <c r="BX300" s="431"/>
      <c r="BY300" s="431"/>
      <c r="BZ300" s="431"/>
      <c r="CA300" s="431"/>
      <c r="CB300" s="431"/>
      <c r="CC300" s="431"/>
      <c r="CD300" s="431"/>
      <c r="CE300" s="431"/>
      <c r="CF300" s="431"/>
      <c r="CG300" s="431"/>
      <c r="CH300" s="431"/>
      <c r="CI300" s="431"/>
      <c r="CJ300" s="431"/>
      <c r="CK300" s="431"/>
      <c r="CL300" s="431"/>
      <c r="CM300" s="431"/>
      <c r="CN300" s="431"/>
      <c r="CO300" s="431"/>
      <c r="CP300" s="431"/>
      <c r="CQ300" s="431"/>
      <c r="CR300" s="431"/>
      <c r="CS300" s="431"/>
      <c r="CT300" s="431"/>
      <c r="CU300" s="431"/>
      <c r="CV300" s="431"/>
      <c r="CW300" s="431"/>
      <c r="CX300" s="431"/>
      <c r="CY300" s="431"/>
      <c r="CZ300" s="431"/>
      <c r="DA300" s="431"/>
      <c r="DB300" s="431"/>
      <c r="DC300" s="431"/>
      <c r="DD300" s="431"/>
      <c r="DE300" s="431"/>
      <c r="DF300" s="431"/>
      <c r="DG300" s="431"/>
      <c r="DH300" s="431"/>
      <c r="DI300" s="431"/>
      <c r="DJ300" s="431"/>
      <c r="DK300" s="431"/>
      <c r="DL300" s="431"/>
      <c r="DM300" s="431"/>
      <c r="DN300" s="431"/>
      <c r="DO300" s="431"/>
      <c r="DP300" s="431"/>
      <c r="DQ300" s="431"/>
      <c r="DR300" s="431"/>
      <c r="DS300" s="431"/>
      <c r="DT300" s="431"/>
      <c r="DU300" s="431"/>
      <c r="DV300" s="431"/>
      <c r="DW300" s="431"/>
      <c r="DX300" s="431"/>
      <c r="DY300" s="431"/>
      <c r="DZ300" s="431"/>
      <c r="EA300" s="431"/>
      <c r="EB300" s="431"/>
      <c r="EC300" s="431"/>
      <c r="ED300" s="431"/>
      <c r="EE300" s="431"/>
      <c r="EF300" s="431"/>
      <c r="EG300" s="431"/>
      <c r="EH300" s="431"/>
      <c r="EI300" s="431"/>
      <c r="EJ300" s="431"/>
      <c r="EK300" s="431"/>
      <c r="EL300" s="431"/>
      <c r="EM300" s="431"/>
      <c r="EN300" s="431"/>
      <c r="EO300" s="431"/>
      <c r="EP300" s="431"/>
      <c r="EQ300" s="431"/>
      <c r="ER300" s="431"/>
      <c r="ES300" s="431"/>
      <c r="ET300" s="431"/>
      <c r="EU300" s="431"/>
      <c r="EV300" s="431"/>
      <c r="EW300" s="431"/>
      <c r="EX300" s="431"/>
      <c r="EY300" s="431"/>
      <c r="EZ300" s="431"/>
      <c r="FA300" s="431"/>
      <c r="FB300" s="431"/>
      <c r="FC300" s="431"/>
      <c r="FD300" s="431"/>
      <c r="FE300" s="431"/>
      <c r="FF300" s="431"/>
      <c r="FG300" s="431"/>
      <c r="FH300" s="431"/>
      <c r="FI300" s="431"/>
      <c r="FJ300" s="431"/>
      <c r="FK300" s="431"/>
      <c r="FL300" s="431"/>
      <c r="FM300" s="431"/>
      <c r="FN300" s="431"/>
      <c r="FO300" s="431"/>
      <c r="FP300" s="431"/>
      <c r="FQ300" s="431"/>
      <c r="FR300" s="431"/>
      <c r="FS300" s="431"/>
      <c r="FT300" s="431"/>
      <c r="FU300" s="431"/>
      <c r="FV300" s="431"/>
      <c r="FW300" s="431"/>
      <c r="FX300" s="431"/>
      <c r="FY300" s="431"/>
      <c r="FZ300" s="431"/>
      <c r="GA300" s="431"/>
      <c r="GB300" s="431"/>
      <c r="GC300" s="431"/>
      <c r="GD300" s="431"/>
      <c r="GE300" s="431"/>
      <c r="GF300" s="431"/>
      <c r="GG300" s="431"/>
      <c r="GH300" s="431"/>
      <c r="GI300" s="431"/>
      <c r="GJ300" s="431"/>
      <c r="GK300" s="431"/>
      <c r="GL300" s="431"/>
      <c r="GM300" s="431"/>
      <c r="GN300" s="431"/>
      <c r="GO300" s="431"/>
      <c r="GP300" s="431"/>
      <c r="GQ300" s="431"/>
      <c r="GR300" s="431"/>
      <c r="GS300" s="431"/>
      <c r="GT300" s="431"/>
      <c r="GU300" s="431"/>
      <c r="GV300" s="431"/>
      <c r="GW300" s="431"/>
      <c r="GX300" s="431"/>
      <c r="GY300" s="431"/>
      <c r="GZ300" s="431"/>
      <c r="HA300" s="431"/>
      <c r="HB300" s="431"/>
      <c r="HC300" s="431"/>
      <c r="HD300" s="431"/>
      <c r="HE300" s="431"/>
      <c r="HF300" s="431"/>
      <c r="HG300" s="431"/>
      <c r="HH300" s="431"/>
      <c r="HI300" s="431"/>
      <c r="HJ300" s="431"/>
      <c r="HK300" s="431"/>
      <c r="HL300" s="431"/>
      <c r="HM300" s="431"/>
      <c r="HN300" s="431"/>
      <c r="HO300" s="431"/>
      <c r="HP300" s="431"/>
      <c r="HQ300" s="431"/>
      <c r="HR300" s="431"/>
      <c r="HS300" s="431"/>
      <c r="HT300" s="431"/>
      <c r="HU300" s="431"/>
      <c r="HV300" s="431"/>
      <c r="HW300" s="431"/>
      <c r="HX300" s="431"/>
      <c r="HY300" s="431"/>
      <c r="HZ300" s="431"/>
      <c r="IA300" s="431"/>
      <c r="IB300" s="431"/>
      <c r="IC300" s="431"/>
      <c r="ID300" s="431"/>
      <c r="IE300" s="431"/>
      <c r="IF300" s="431"/>
      <c r="IG300" s="431"/>
      <c r="IH300" s="431"/>
      <c r="II300" s="431"/>
      <c r="IJ300" s="431"/>
      <c r="IK300" s="431"/>
      <c r="IL300" s="431"/>
      <c r="IM300" s="431"/>
      <c r="IN300" s="431"/>
      <c r="IO300" s="431"/>
      <c r="IP300" s="431"/>
      <c r="IQ300" s="431"/>
      <c r="IR300" s="431"/>
      <c r="IS300" s="431"/>
      <c r="IT300" s="431"/>
      <c r="IU300" s="431"/>
      <c r="IV300" s="431"/>
      <c r="IW300" s="431"/>
      <c r="IX300" s="431"/>
      <c r="IY300" s="431"/>
      <c r="IZ300" s="431"/>
      <c r="JA300" s="431"/>
      <c r="JB300" s="431"/>
      <c r="JC300" s="431"/>
      <c r="JD300" s="431"/>
      <c r="JE300" s="431"/>
      <c r="JF300" s="431"/>
      <c r="JG300" s="431"/>
      <c r="JH300" s="431"/>
      <c r="JI300" s="431"/>
      <c r="JJ300" s="431"/>
      <c r="JK300" s="431"/>
      <c r="JL300" s="431"/>
      <c r="JM300" s="431"/>
      <c r="JN300" s="431"/>
      <c r="JO300" s="431"/>
      <c r="JP300" s="431"/>
      <c r="JQ300" s="431"/>
      <c r="JR300" s="431"/>
      <c r="JS300" s="431"/>
      <c r="JT300" s="431"/>
      <c r="JU300" s="431"/>
      <c r="JV300" s="431"/>
      <c r="JW300" s="431"/>
      <c r="JX300" s="431"/>
      <c r="JY300" s="431"/>
      <c r="JZ300" s="431"/>
      <c r="KA300" s="431"/>
      <c r="KB300" s="431"/>
      <c r="KC300" s="431"/>
      <c r="KD300" s="431"/>
      <c r="KE300" s="431"/>
      <c r="KF300" s="431"/>
      <c r="KG300" s="431"/>
      <c r="KH300" s="431"/>
      <c r="KI300" s="431"/>
      <c r="KJ300" s="431"/>
      <c r="KK300" s="431"/>
      <c r="KL300" s="431"/>
      <c r="KM300" s="431"/>
      <c r="KN300" s="431"/>
      <c r="KO300" s="431"/>
      <c r="KP300" s="431"/>
      <c r="KQ300" s="431"/>
      <c r="KR300" s="431"/>
      <c r="KS300" s="431"/>
      <c r="KT300" s="431"/>
      <c r="KU300" s="431"/>
      <c r="KV300" s="431"/>
      <c r="KW300" s="431"/>
      <c r="KX300" s="431"/>
      <c r="KY300" s="431"/>
      <c r="KZ300" s="431"/>
      <c r="LA300" s="431"/>
      <c r="LB300" s="431"/>
      <c r="LC300" s="431"/>
      <c r="LD300" s="431"/>
      <c r="LE300" s="431"/>
      <c r="LF300" s="431"/>
      <c r="LG300" s="431"/>
      <c r="LH300" s="431"/>
      <c r="LI300" s="431"/>
      <c r="LJ300" s="431"/>
      <c r="LK300" s="431"/>
      <c r="LL300" s="431"/>
      <c r="LM300" s="431"/>
      <c r="LN300" s="431"/>
      <c r="LO300" s="431"/>
      <c r="LP300" s="431"/>
      <c r="LQ300" s="431"/>
      <c r="LR300" s="431"/>
      <c r="LS300" s="431"/>
      <c r="LT300" s="431"/>
      <c r="LU300" s="431"/>
      <c r="LV300" s="431"/>
      <c r="LW300" s="431"/>
      <c r="LX300" s="431"/>
      <c r="LY300" s="431"/>
      <c r="LZ300" s="431"/>
      <c r="MA300" s="431"/>
      <c r="MB300" s="431"/>
      <c r="MC300" s="431"/>
      <c r="MD300" s="431"/>
      <c r="ME300" s="431"/>
      <c r="MF300" s="431"/>
      <c r="MG300" s="431"/>
      <c r="MH300" s="431"/>
      <c r="MI300" s="431"/>
      <c r="MJ300" s="431"/>
      <c r="MK300" s="431"/>
      <c r="ML300" s="431"/>
      <c r="MM300" s="431"/>
      <c r="MN300" s="431"/>
      <c r="MO300" s="431"/>
      <c r="MP300" s="431"/>
      <c r="MQ300" s="431"/>
      <c r="MR300" s="431"/>
      <c r="MS300" s="431"/>
      <c r="MT300" s="431"/>
      <c r="MU300" s="431"/>
      <c r="MV300" s="431"/>
      <c r="MW300" s="431"/>
      <c r="MX300" s="431"/>
      <c r="MY300" s="431"/>
      <c r="MZ300" s="431"/>
      <c r="NA300" s="431"/>
      <c r="NB300" s="431"/>
      <c r="NC300" s="431"/>
      <c r="ND300" s="431"/>
      <c r="NE300" s="431"/>
      <c r="NF300" s="431"/>
      <c r="NG300" s="431"/>
      <c r="NH300" s="431"/>
      <c r="NI300" s="431"/>
      <c r="NJ300" s="431"/>
      <c r="NK300" s="431"/>
      <c r="NL300" s="431"/>
      <c r="NM300" s="431"/>
      <c r="NN300" s="431"/>
      <c r="NO300" s="431"/>
      <c r="NP300" s="431"/>
      <c r="NQ300" s="431"/>
      <c r="NR300" s="431"/>
      <c r="NS300" s="431"/>
      <c r="NT300" s="431"/>
      <c r="NU300" s="431"/>
      <c r="NV300" s="431"/>
      <c r="NW300" s="431"/>
      <c r="NX300" s="431"/>
      <c r="NY300" s="431"/>
      <c r="NZ300" s="431"/>
      <c r="OA300" s="431"/>
      <c r="OB300" s="431"/>
      <c r="OC300" s="431"/>
      <c r="OD300" s="431"/>
      <c r="OE300" s="431"/>
      <c r="OF300" s="431"/>
      <c r="OG300" s="431"/>
      <c r="OH300" s="431"/>
      <c r="OI300" s="431"/>
      <c r="OJ300" s="431"/>
      <c r="OK300" s="431"/>
      <c r="OL300" s="431"/>
      <c r="OM300" s="431"/>
      <c r="ON300" s="431"/>
      <c r="OO300" s="431"/>
      <c r="OP300" s="431"/>
      <c r="OQ300" s="431"/>
      <c r="OR300" s="431"/>
      <c r="OS300" s="431"/>
      <c r="OT300" s="431"/>
      <c r="OU300" s="431"/>
      <c r="OV300" s="431"/>
      <c r="OW300" s="431"/>
      <c r="OX300" s="431"/>
      <c r="OY300" s="431"/>
      <c r="OZ300" s="431"/>
      <c r="PA300" s="431"/>
      <c r="PB300" s="431"/>
      <c r="PC300" s="431"/>
      <c r="PD300" s="431"/>
      <c r="PE300" s="431"/>
      <c r="PF300" s="431"/>
      <c r="PG300" s="431"/>
      <c r="PH300" s="431"/>
      <c r="PI300" s="431"/>
      <c r="PJ300" s="431"/>
      <c r="PK300" s="431"/>
      <c r="PL300" s="431"/>
    </row>
    <row r="301" spans="1:428" s="432" customFormat="1" ht="28.5" customHeight="1" x14ac:dyDescent="0.25">
      <c r="A301" s="2469"/>
      <c r="B301" s="2469"/>
      <c r="C301" s="2469"/>
      <c r="D301" s="2492" t="s">
        <v>98</v>
      </c>
      <c r="E301" s="2492"/>
      <c r="F301" s="2492"/>
      <c r="G301" s="2492" t="s">
        <v>99</v>
      </c>
      <c r="H301" s="2492"/>
      <c r="I301" s="2492"/>
      <c r="J301" s="2492" t="s">
        <v>100</v>
      </c>
      <c r="K301" s="2492"/>
      <c r="L301" s="2492"/>
      <c r="M301" s="2666" t="s">
        <v>126</v>
      </c>
      <c r="N301" s="2666"/>
      <c r="O301" s="2666"/>
      <c r="P301" s="2524"/>
      <c r="Q301" s="2524"/>
      <c r="R301" s="2524"/>
      <c r="S301" s="431"/>
      <c r="T301" s="431"/>
      <c r="U301" s="431"/>
      <c r="AG301" s="431"/>
      <c r="AH301" s="431"/>
      <c r="AI301" s="431"/>
      <c r="AJ301" s="431"/>
      <c r="AK301" s="431"/>
      <c r="AL301" s="431"/>
      <c r="AM301" s="431"/>
      <c r="AN301" s="431"/>
      <c r="AO301" s="431"/>
      <c r="AP301" s="431"/>
      <c r="AQ301" s="431"/>
      <c r="AR301" s="431"/>
      <c r="AS301" s="431"/>
      <c r="AT301" s="431"/>
      <c r="AU301" s="431"/>
      <c r="AV301" s="431"/>
      <c r="AW301" s="431"/>
      <c r="AX301" s="431"/>
      <c r="AY301" s="431"/>
      <c r="AZ301" s="431"/>
      <c r="BA301" s="431"/>
      <c r="BB301" s="431"/>
      <c r="BC301" s="431"/>
      <c r="BD301" s="431"/>
      <c r="BE301" s="431"/>
      <c r="BF301" s="431"/>
      <c r="BG301" s="431"/>
      <c r="BH301" s="431"/>
      <c r="BI301" s="431"/>
      <c r="BJ301" s="431"/>
      <c r="BK301" s="431"/>
      <c r="BL301" s="431"/>
      <c r="BM301" s="431"/>
      <c r="BN301" s="431"/>
      <c r="BO301" s="431"/>
      <c r="BP301" s="431"/>
      <c r="BQ301" s="431"/>
      <c r="BR301" s="431"/>
      <c r="BS301" s="431"/>
      <c r="BT301" s="431"/>
      <c r="BU301" s="431"/>
      <c r="BV301" s="431"/>
      <c r="BW301" s="431"/>
      <c r="BX301" s="431"/>
      <c r="BY301" s="431"/>
      <c r="BZ301" s="431"/>
      <c r="CA301" s="431"/>
      <c r="CB301" s="431"/>
      <c r="CC301" s="431"/>
      <c r="CD301" s="431"/>
      <c r="CE301" s="431"/>
      <c r="CF301" s="431"/>
      <c r="CG301" s="431"/>
      <c r="CH301" s="431"/>
      <c r="CI301" s="431"/>
      <c r="CJ301" s="431"/>
      <c r="CK301" s="431"/>
      <c r="CL301" s="431"/>
      <c r="CM301" s="431"/>
      <c r="CN301" s="431"/>
      <c r="CO301" s="431"/>
      <c r="CP301" s="431"/>
      <c r="CQ301" s="431"/>
      <c r="CR301" s="431"/>
      <c r="CS301" s="431"/>
      <c r="CT301" s="431"/>
      <c r="CU301" s="431"/>
      <c r="CV301" s="431"/>
      <c r="CW301" s="431"/>
      <c r="CX301" s="431"/>
      <c r="CY301" s="431"/>
      <c r="CZ301" s="431"/>
      <c r="DA301" s="431"/>
      <c r="DB301" s="431"/>
      <c r="DC301" s="431"/>
      <c r="DD301" s="431"/>
      <c r="DE301" s="431"/>
      <c r="DF301" s="431"/>
      <c r="DG301" s="431"/>
      <c r="DH301" s="431"/>
      <c r="DI301" s="431"/>
      <c r="DJ301" s="431"/>
      <c r="DK301" s="431"/>
      <c r="DL301" s="431"/>
      <c r="DM301" s="431"/>
      <c r="DN301" s="431"/>
      <c r="DO301" s="431"/>
      <c r="DP301" s="431"/>
      <c r="DQ301" s="431"/>
      <c r="DR301" s="431"/>
      <c r="DS301" s="431"/>
      <c r="DT301" s="431"/>
      <c r="DU301" s="431"/>
      <c r="DV301" s="431"/>
      <c r="DW301" s="431"/>
      <c r="DX301" s="431"/>
      <c r="DY301" s="431"/>
      <c r="DZ301" s="431"/>
      <c r="EA301" s="431"/>
      <c r="EB301" s="431"/>
      <c r="EC301" s="431"/>
      <c r="ED301" s="431"/>
      <c r="EE301" s="431"/>
      <c r="EF301" s="431"/>
      <c r="EG301" s="431"/>
      <c r="EH301" s="431"/>
      <c r="EI301" s="431"/>
      <c r="EJ301" s="431"/>
      <c r="EK301" s="431"/>
      <c r="EL301" s="431"/>
      <c r="EM301" s="431"/>
      <c r="EN301" s="431"/>
      <c r="EO301" s="431"/>
      <c r="EP301" s="431"/>
      <c r="EQ301" s="431"/>
      <c r="ER301" s="431"/>
      <c r="ES301" s="431"/>
      <c r="ET301" s="431"/>
      <c r="EU301" s="431"/>
      <c r="EV301" s="431"/>
      <c r="EW301" s="431"/>
      <c r="EX301" s="431"/>
      <c r="EY301" s="431"/>
      <c r="EZ301" s="431"/>
      <c r="FA301" s="431"/>
      <c r="FB301" s="431"/>
      <c r="FC301" s="431"/>
      <c r="FD301" s="431"/>
      <c r="FE301" s="431"/>
      <c r="FF301" s="431"/>
      <c r="FG301" s="431"/>
      <c r="FH301" s="431"/>
      <c r="FI301" s="431"/>
      <c r="FJ301" s="431"/>
      <c r="FK301" s="431"/>
      <c r="FL301" s="431"/>
      <c r="FM301" s="431"/>
      <c r="FN301" s="431"/>
      <c r="FO301" s="431"/>
      <c r="FP301" s="431"/>
      <c r="FQ301" s="431"/>
      <c r="FR301" s="431"/>
      <c r="FS301" s="431"/>
      <c r="FT301" s="431"/>
      <c r="FU301" s="431"/>
      <c r="FV301" s="431"/>
      <c r="FW301" s="431"/>
      <c r="FX301" s="431"/>
      <c r="FY301" s="431"/>
      <c r="FZ301" s="431"/>
      <c r="GA301" s="431"/>
      <c r="GB301" s="431"/>
      <c r="GC301" s="431"/>
      <c r="GD301" s="431"/>
      <c r="GE301" s="431"/>
      <c r="GF301" s="431"/>
      <c r="GG301" s="431"/>
      <c r="GH301" s="431"/>
      <c r="GI301" s="431"/>
      <c r="GJ301" s="431"/>
      <c r="GK301" s="431"/>
      <c r="GL301" s="431"/>
      <c r="GM301" s="431"/>
      <c r="GN301" s="431"/>
      <c r="GO301" s="431"/>
      <c r="GP301" s="431"/>
      <c r="GQ301" s="431"/>
      <c r="GR301" s="431"/>
      <c r="GS301" s="431"/>
      <c r="GT301" s="431"/>
      <c r="GU301" s="431"/>
      <c r="GV301" s="431"/>
      <c r="GW301" s="431"/>
      <c r="GX301" s="431"/>
      <c r="GY301" s="431"/>
      <c r="GZ301" s="431"/>
      <c r="HA301" s="431"/>
      <c r="HB301" s="431"/>
      <c r="HC301" s="431"/>
      <c r="HD301" s="431"/>
      <c r="HE301" s="431"/>
      <c r="HF301" s="431"/>
      <c r="HG301" s="431"/>
      <c r="HH301" s="431"/>
      <c r="HI301" s="431"/>
      <c r="HJ301" s="431"/>
      <c r="HK301" s="431"/>
      <c r="HL301" s="431"/>
      <c r="HM301" s="431"/>
      <c r="HN301" s="431"/>
      <c r="HO301" s="431"/>
      <c r="HP301" s="431"/>
      <c r="HQ301" s="431"/>
      <c r="HR301" s="431"/>
      <c r="HS301" s="431"/>
      <c r="HT301" s="431"/>
      <c r="HU301" s="431"/>
      <c r="HV301" s="431"/>
      <c r="HW301" s="431"/>
      <c r="HX301" s="431"/>
      <c r="HY301" s="431"/>
      <c r="HZ301" s="431"/>
      <c r="IA301" s="431"/>
      <c r="IB301" s="431"/>
      <c r="IC301" s="431"/>
      <c r="ID301" s="431"/>
      <c r="IE301" s="431"/>
      <c r="IF301" s="431"/>
      <c r="IG301" s="431"/>
      <c r="IH301" s="431"/>
      <c r="II301" s="431"/>
      <c r="IJ301" s="431"/>
      <c r="IK301" s="431"/>
      <c r="IL301" s="431"/>
      <c r="IM301" s="431"/>
      <c r="IN301" s="431"/>
      <c r="IO301" s="431"/>
      <c r="IP301" s="431"/>
      <c r="IQ301" s="431"/>
      <c r="IR301" s="431"/>
      <c r="IS301" s="431"/>
      <c r="IT301" s="431"/>
      <c r="IU301" s="431"/>
      <c r="IV301" s="431"/>
      <c r="IW301" s="431"/>
      <c r="IX301" s="431"/>
      <c r="IY301" s="431"/>
      <c r="IZ301" s="431"/>
      <c r="JA301" s="431"/>
      <c r="JB301" s="431"/>
      <c r="JC301" s="431"/>
      <c r="JD301" s="431"/>
      <c r="JE301" s="431"/>
      <c r="JF301" s="431"/>
      <c r="JG301" s="431"/>
      <c r="JH301" s="431"/>
      <c r="JI301" s="431"/>
      <c r="JJ301" s="431"/>
      <c r="JK301" s="431"/>
      <c r="JL301" s="431"/>
      <c r="JM301" s="431"/>
      <c r="JN301" s="431"/>
      <c r="JO301" s="431"/>
      <c r="JP301" s="431"/>
      <c r="JQ301" s="431"/>
      <c r="JR301" s="431"/>
      <c r="JS301" s="431"/>
      <c r="JT301" s="431"/>
      <c r="JU301" s="431"/>
      <c r="JV301" s="431"/>
      <c r="JW301" s="431"/>
      <c r="JX301" s="431"/>
      <c r="JY301" s="431"/>
      <c r="JZ301" s="431"/>
      <c r="KA301" s="431"/>
      <c r="KB301" s="431"/>
      <c r="KC301" s="431"/>
      <c r="KD301" s="431"/>
      <c r="KE301" s="431"/>
      <c r="KF301" s="431"/>
      <c r="KG301" s="431"/>
      <c r="KH301" s="431"/>
      <c r="KI301" s="431"/>
      <c r="KJ301" s="431"/>
      <c r="KK301" s="431"/>
      <c r="KL301" s="431"/>
      <c r="KM301" s="431"/>
      <c r="KN301" s="431"/>
      <c r="KO301" s="431"/>
      <c r="KP301" s="431"/>
      <c r="KQ301" s="431"/>
      <c r="KR301" s="431"/>
      <c r="KS301" s="431"/>
      <c r="KT301" s="431"/>
      <c r="KU301" s="431"/>
      <c r="KV301" s="431"/>
      <c r="KW301" s="431"/>
      <c r="KX301" s="431"/>
      <c r="KY301" s="431"/>
      <c r="KZ301" s="431"/>
      <c r="LA301" s="431"/>
      <c r="LB301" s="431"/>
      <c r="LC301" s="431"/>
      <c r="LD301" s="431"/>
      <c r="LE301" s="431"/>
      <c r="LF301" s="431"/>
      <c r="LG301" s="431"/>
      <c r="LH301" s="431"/>
      <c r="LI301" s="431"/>
      <c r="LJ301" s="431"/>
      <c r="LK301" s="431"/>
      <c r="LL301" s="431"/>
      <c r="LM301" s="431"/>
      <c r="LN301" s="431"/>
      <c r="LO301" s="431"/>
      <c r="LP301" s="431"/>
      <c r="LQ301" s="431"/>
      <c r="LR301" s="431"/>
      <c r="LS301" s="431"/>
      <c r="LT301" s="431"/>
      <c r="LU301" s="431"/>
      <c r="LV301" s="431"/>
      <c r="LW301" s="431"/>
      <c r="LX301" s="431"/>
      <c r="LY301" s="431"/>
      <c r="LZ301" s="431"/>
      <c r="MA301" s="431"/>
      <c r="MB301" s="431"/>
      <c r="MC301" s="431"/>
      <c r="MD301" s="431"/>
      <c r="ME301" s="431"/>
      <c r="MF301" s="431"/>
      <c r="MG301" s="431"/>
      <c r="MH301" s="431"/>
      <c r="MI301" s="431"/>
      <c r="MJ301" s="431"/>
      <c r="MK301" s="431"/>
      <c r="ML301" s="431"/>
      <c r="MM301" s="431"/>
      <c r="MN301" s="431"/>
      <c r="MO301" s="431"/>
      <c r="MP301" s="431"/>
      <c r="MQ301" s="431"/>
      <c r="MR301" s="431"/>
      <c r="MS301" s="431"/>
      <c r="MT301" s="431"/>
      <c r="MU301" s="431"/>
      <c r="MV301" s="431"/>
      <c r="MW301" s="431"/>
      <c r="MX301" s="431"/>
      <c r="MY301" s="431"/>
      <c r="MZ301" s="431"/>
      <c r="NA301" s="431"/>
      <c r="NB301" s="431"/>
      <c r="NC301" s="431"/>
      <c r="ND301" s="431"/>
      <c r="NE301" s="431"/>
      <c r="NF301" s="431"/>
      <c r="NG301" s="431"/>
      <c r="NH301" s="431"/>
      <c r="NI301" s="431"/>
      <c r="NJ301" s="431"/>
      <c r="NK301" s="431"/>
      <c r="NL301" s="431"/>
      <c r="NM301" s="431"/>
      <c r="NN301" s="431"/>
      <c r="NO301" s="431"/>
      <c r="NP301" s="431"/>
      <c r="NQ301" s="431"/>
      <c r="NR301" s="431"/>
      <c r="NS301" s="431"/>
      <c r="NT301" s="431"/>
      <c r="NU301" s="431"/>
      <c r="NV301" s="431"/>
      <c r="NW301" s="431"/>
      <c r="NX301" s="431"/>
      <c r="NY301" s="431"/>
      <c r="NZ301" s="431"/>
      <c r="OA301" s="431"/>
      <c r="OB301" s="431"/>
      <c r="OC301" s="431"/>
      <c r="OD301" s="431"/>
      <c r="OE301" s="431"/>
      <c r="OF301" s="431"/>
      <c r="OG301" s="431"/>
      <c r="OH301" s="431"/>
      <c r="OI301" s="431"/>
      <c r="OJ301" s="431"/>
      <c r="OK301" s="431"/>
      <c r="OL301" s="431"/>
      <c r="OM301" s="431"/>
      <c r="ON301" s="431"/>
      <c r="OO301" s="431"/>
      <c r="OP301" s="431"/>
      <c r="OQ301" s="431"/>
      <c r="OR301" s="431"/>
      <c r="OS301" s="431"/>
      <c r="OT301" s="431"/>
      <c r="OU301" s="431"/>
      <c r="OV301" s="431"/>
      <c r="OW301" s="431"/>
      <c r="OX301" s="431"/>
      <c r="OY301" s="431"/>
      <c r="OZ301" s="431"/>
      <c r="PA301" s="431"/>
      <c r="PB301" s="431"/>
      <c r="PC301" s="431"/>
      <c r="PD301" s="431"/>
      <c r="PE301" s="431"/>
      <c r="PF301" s="431"/>
      <c r="PG301" s="431"/>
      <c r="PH301" s="431"/>
      <c r="PI301" s="431"/>
      <c r="PJ301" s="431"/>
      <c r="PK301" s="431"/>
      <c r="PL301" s="431"/>
    </row>
    <row r="302" spans="1:428" s="432" customFormat="1" ht="28.5" customHeight="1" x14ac:dyDescent="0.25">
      <c r="A302" s="2469"/>
      <c r="B302" s="2469"/>
      <c r="C302" s="2469"/>
      <c r="D302" s="1213" t="s">
        <v>187</v>
      </c>
      <c r="E302" s="1213" t="s">
        <v>203</v>
      </c>
      <c r="F302" s="1213" t="s">
        <v>204</v>
      </c>
      <c r="G302" s="1213" t="s">
        <v>187</v>
      </c>
      <c r="H302" s="1213" t="s">
        <v>203</v>
      </c>
      <c r="I302" s="1213" t="s">
        <v>204</v>
      </c>
      <c r="J302" s="1213" t="s">
        <v>187</v>
      </c>
      <c r="K302" s="1213" t="s">
        <v>203</v>
      </c>
      <c r="L302" s="1213" t="s">
        <v>204</v>
      </c>
      <c r="M302" s="1213" t="s">
        <v>187</v>
      </c>
      <c r="N302" s="1213" t="s">
        <v>203</v>
      </c>
      <c r="O302" s="1213" t="s">
        <v>204</v>
      </c>
      <c r="P302" s="2524"/>
      <c r="Q302" s="2524"/>
      <c r="R302" s="2524"/>
      <c r="S302" s="431"/>
      <c r="T302" s="431"/>
      <c r="U302" s="431"/>
      <c r="AG302" s="431"/>
      <c r="AH302" s="431"/>
      <c r="AI302" s="431"/>
      <c r="AJ302" s="431"/>
      <c r="AK302" s="431"/>
      <c r="AL302" s="431"/>
      <c r="AM302" s="431"/>
      <c r="AN302" s="431"/>
      <c r="AO302" s="431"/>
      <c r="AP302" s="431"/>
      <c r="AQ302" s="431"/>
      <c r="AR302" s="431"/>
      <c r="AS302" s="431"/>
      <c r="AT302" s="431"/>
      <c r="AU302" s="431"/>
      <c r="AV302" s="431"/>
      <c r="AW302" s="431"/>
      <c r="AX302" s="431"/>
      <c r="AY302" s="431"/>
      <c r="AZ302" s="431"/>
      <c r="BA302" s="431"/>
      <c r="BB302" s="431"/>
      <c r="BC302" s="431"/>
      <c r="BD302" s="431"/>
      <c r="BE302" s="431"/>
      <c r="BF302" s="431"/>
      <c r="BG302" s="431"/>
      <c r="BH302" s="431"/>
      <c r="BI302" s="431"/>
      <c r="BJ302" s="431"/>
      <c r="BK302" s="431"/>
      <c r="BL302" s="431"/>
      <c r="BM302" s="431"/>
      <c r="BN302" s="431"/>
      <c r="BO302" s="431"/>
      <c r="BP302" s="431"/>
      <c r="BQ302" s="431"/>
      <c r="BR302" s="431"/>
      <c r="BS302" s="431"/>
      <c r="BT302" s="431"/>
      <c r="BU302" s="431"/>
      <c r="BV302" s="431"/>
      <c r="BW302" s="431"/>
      <c r="BX302" s="431"/>
      <c r="BY302" s="431"/>
      <c r="BZ302" s="431"/>
      <c r="CA302" s="431"/>
      <c r="CB302" s="431"/>
      <c r="CC302" s="431"/>
      <c r="CD302" s="431"/>
      <c r="CE302" s="431"/>
      <c r="CF302" s="431"/>
      <c r="CG302" s="431"/>
      <c r="CH302" s="431"/>
      <c r="CI302" s="431"/>
      <c r="CJ302" s="431"/>
      <c r="CK302" s="431"/>
      <c r="CL302" s="431"/>
      <c r="CM302" s="431"/>
      <c r="CN302" s="431"/>
      <c r="CO302" s="431"/>
      <c r="CP302" s="431"/>
      <c r="CQ302" s="431"/>
      <c r="CR302" s="431"/>
      <c r="CS302" s="431"/>
      <c r="CT302" s="431"/>
      <c r="CU302" s="431"/>
      <c r="CV302" s="431"/>
      <c r="CW302" s="431"/>
      <c r="CX302" s="431"/>
      <c r="CY302" s="431"/>
      <c r="CZ302" s="431"/>
      <c r="DA302" s="431"/>
      <c r="DB302" s="431"/>
      <c r="DC302" s="431"/>
      <c r="DD302" s="431"/>
      <c r="DE302" s="431"/>
      <c r="DF302" s="431"/>
      <c r="DG302" s="431"/>
      <c r="DH302" s="431"/>
      <c r="DI302" s="431"/>
      <c r="DJ302" s="431"/>
      <c r="DK302" s="431"/>
      <c r="DL302" s="431"/>
      <c r="DM302" s="431"/>
      <c r="DN302" s="431"/>
      <c r="DO302" s="431"/>
      <c r="DP302" s="431"/>
      <c r="DQ302" s="431"/>
      <c r="DR302" s="431"/>
      <c r="DS302" s="431"/>
      <c r="DT302" s="431"/>
      <c r="DU302" s="431"/>
      <c r="DV302" s="431"/>
      <c r="DW302" s="431"/>
      <c r="DX302" s="431"/>
      <c r="DY302" s="431"/>
      <c r="DZ302" s="431"/>
      <c r="EA302" s="431"/>
      <c r="EB302" s="431"/>
      <c r="EC302" s="431"/>
      <c r="ED302" s="431"/>
      <c r="EE302" s="431"/>
      <c r="EF302" s="431"/>
      <c r="EG302" s="431"/>
      <c r="EH302" s="431"/>
      <c r="EI302" s="431"/>
      <c r="EJ302" s="431"/>
      <c r="EK302" s="431"/>
      <c r="EL302" s="431"/>
      <c r="EM302" s="431"/>
      <c r="EN302" s="431"/>
      <c r="EO302" s="431"/>
      <c r="EP302" s="431"/>
      <c r="EQ302" s="431"/>
      <c r="ER302" s="431"/>
      <c r="ES302" s="431"/>
      <c r="ET302" s="431"/>
      <c r="EU302" s="431"/>
      <c r="EV302" s="431"/>
      <c r="EW302" s="431"/>
      <c r="EX302" s="431"/>
      <c r="EY302" s="431"/>
      <c r="EZ302" s="431"/>
      <c r="FA302" s="431"/>
      <c r="FB302" s="431"/>
      <c r="FC302" s="431"/>
      <c r="FD302" s="431"/>
      <c r="FE302" s="431"/>
      <c r="FF302" s="431"/>
      <c r="FG302" s="431"/>
      <c r="FH302" s="431"/>
      <c r="FI302" s="431"/>
      <c r="FJ302" s="431"/>
      <c r="FK302" s="431"/>
      <c r="FL302" s="431"/>
      <c r="FM302" s="431"/>
      <c r="FN302" s="431"/>
      <c r="FO302" s="431"/>
      <c r="FP302" s="431"/>
      <c r="FQ302" s="431"/>
      <c r="FR302" s="431"/>
      <c r="FS302" s="431"/>
      <c r="FT302" s="431"/>
      <c r="FU302" s="431"/>
      <c r="FV302" s="431"/>
      <c r="FW302" s="431"/>
      <c r="FX302" s="431"/>
      <c r="FY302" s="431"/>
      <c r="FZ302" s="431"/>
      <c r="GA302" s="431"/>
      <c r="GB302" s="431"/>
      <c r="GC302" s="431"/>
      <c r="GD302" s="431"/>
      <c r="GE302" s="431"/>
      <c r="GF302" s="431"/>
      <c r="GG302" s="431"/>
      <c r="GH302" s="431"/>
      <c r="GI302" s="431"/>
      <c r="GJ302" s="431"/>
      <c r="GK302" s="431"/>
      <c r="GL302" s="431"/>
      <c r="GM302" s="431"/>
      <c r="GN302" s="431"/>
      <c r="GO302" s="431"/>
      <c r="GP302" s="431"/>
      <c r="GQ302" s="431"/>
      <c r="GR302" s="431"/>
      <c r="GS302" s="431"/>
      <c r="GT302" s="431"/>
      <c r="GU302" s="431"/>
      <c r="GV302" s="431"/>
      <c r="GW302" s="431"/>
      <c r="GX302" s="431"/>
      <c r="GY302" s="431"/>
      <c r="GZ302" s="431"/>
      <c r="HA302" s="431"/>
      <c r="HB302" s="431"/>
      <c r="HC302" s="431"/>
      <c r="HD302" s="431"/>
      <c r="HE302" s="431"/>
      <c r="HF302" s="431"/>
      <c r="HG302" s="431"/>
      <c r="HH302" s="431"/>
      <c r="HI302" s="431"/>
      <c r="HJ302" s="431"/>
      <c r="HK302" s="431"/>
      <c r="HL302" s="431"/>
      <c r="HM302" s="431"/>
      <c r="HN302" s="431"/>
      <c r="HO302" s="431"/>
      <c r="HP302" s="431"/>
      <c r="HQ302" s="431"/>
      <c r="HR302" s="431"/>
      <c r="HS302" s="431"/>
      <c r="HT302" s="431"/>
      <c r="HU302" s="431"/>
      <c r="HV302" s="431"/>
      <c r="HW302" s="431"/>
      <c r="HX302" s="431"/>
      <c r="HY302" s="431"/>
      <c r="HZ302" s="431"/>
      <c r="IA302" s="431"/>
      <c r="IB302" s="431"/>
      <c r="IC302" s="431"/>
      <c r="ID302" s="431"/>
      <c r="IE302" s="431"/>
      <c r="IF302" s="431"/>
      <c r="IG302" s="431"/>
      <c r="IH302" s="431"/>
      <c r="II302" s="431"/>
      <c r="IJ302" s="431"/>
      <c r="IK302" s="431"/>
      <c r="IL302" s="431"/>
      <c r="IM302" s="431"/>
      <c r="IN302" s="431"/>
      <c r="IO302" s="431"/>
      <c r="IP302" s="431"/>
      <c r="IQ302" s="431"/>
      <c r="IR302" s="431"/>
      <c r="IS302" s="431"/>
      <c r="IT302" s="431"/>
      <c r="IU302" s="431"/>
      <c r="IV302" s="431"/>
      <c r="IW302" s="431"/>
      <c r="IX302" s="431"/>
      <c r="IY302" s="431"/>
      <c r="IZ302" s="431"/>
      <c r="JA302" s="431"/>
      <c r="JB302" s="431"/>
      <c r="JC302" s="431"/>
      <c r="JD302" s="431"/>
      <c r="JE302" s="431"/>
      <c r="JF302" s="431"/>
      <c r="JG302" s="431"/>
      <c r="JH302" s="431"/>
      <c r="JI302" s="431"/>
      <c r="JJ302" s="431"/>
      <c r="JK302" s="431"/>
      <c r="JL302" s="431"/>
      <c r="JM302" s="431"/>
      <c r="JN302" s="431"/>
      <c r="JO302" s="431"/>
      <c r="JP302" s="431"/>
      <c r="JQ302" s="431"/>
      <c r="JR302" s="431"/>
      <c r="JS302" s="431"/>
      <c r="JT302" s="431"/>
      <c r="JU302" s="431"/>
      <c r="JV302" s="431"/>
      <c r="JW302" s="431"/>
      <c r="JX302" s="431"/>
      <c r="JY302" s="431"/>
      <c r="JZ302" s="431"/>
      <c r="KA302" s="431"/>
      <c r="KB302" s="431"/>
      <c r="KC302" s="431"/>
      <c r="KD302" s="431"/>
      <c r="KE302" s="431"/>
      <c r="KF302" s="431"/>
      <c r="KG302" s="431"/>
      <c r="KH302" s="431"/>
      <c r="KI302" s="431"/>
      <c r="KJ302" s="431"/>
      <c r="KK302" s="431"/>
      <c r="KL302" s="431"/>
      <c r="KM302" s="431"/>
      <c r="KN302" s="431"/>
      <c r="KO302" s="431"/>
      <c r="KP302" s="431"/>
      <c r="KQ302" s="431"/>
      <c r="KR302" s="431"/>
      <c r="KS302" s="431"/>
      <c r="KT302" s="431"/>
      <c r="KU302" s="431"/>
      <c r="KV302" s="431"/>
      <c r="KW302" s="431"/>
      <c r="KX302" s="431"/>
      <c r="KY302" s="431"/>
      <c r="KZ302" s="431"/>
      <c r="LA302" s="431"/>
      <c r="LB302" s="431"/>
      <c r="LC302" s="431"/>
      <c r="LD302" s="431"/>
      <c r="LE302" s="431"/>
      <c r="LF302" s="431"/>
      <c r="LG302" s="431"/>
      <c r="LH302" s="431"/>
      <c r="LI302" s="431"/>
      <c r="LJ302" s="431"/>
      <c r="LK302" s="431"/>
      <c r="LL302" s="431"/>
      <c r="LM302" s="431"/>
      <c r="LN302" s="431"/>
      <c r="LO302" s="431"/>
      <c r="LP302" s="431"/>
      <c r="LQ302" s="431"/>
      <c r="LR302" s="431"/>
      <c r="LS302" s="431"/>
      <c r="LT302" s="431"/>
      <c r="LU302" s="431"/>
      <c r="LV302" s="431"/>
      <c r="LW302" s="431"/>
      <c r="LX302" s="431"/>
      <c r="LY302" s="431"/>
      <c r="LZ302" s="431"/>
      <c r="MA302" s="431"/>
      <c r="MB302" s="431"/>
      <c r="MC302" s="431"/>
      <c r="MD302" s="431"/>
      <c r="ME302" s="431"/>
      <c r="MF302" s="431"/>
      <c r="MG302" s="431"/>
      <c r="MH302" s="431"/>
      <c r="MI302" s="431"/>
      <c r="MJ302" s="431"/>
      <c r="MK302" s="431"/>
      <c r="ML302" s="431"/>
      <c r="MM302" s="431"/>
      <c r="MN302" s="431"/>
      <c r="MO302" s="431"/>
      <c r="MP302" s="431"/>
      <c r="MQ302" s="431"/>
      <c r="MR302" s="431"/>
      <c r="MS302" s="431"/>
      <c r="MT302" s="431"/>
      <c r="MU302" s="431"/>
      <c r="MV302" s="431"/>
      <c r="MW302" s="431"/>
      <c r="MX302" s="431"/>
      <c r="MY302" s="431"/>
      <c r="MZ302" s="431"/>
      <c r="NA302" s="431"/>
      <c r="NB302" s="431"/>
      <c r="NC302" s="431"/>
      <c r="ND302" s="431"/>
      <c r="NE302" s="431"/>
      <c r="NF302" s="431"/>
      <c r="NG302" s="431"/>
      <c r="NH302" s="431"/>
      <c r="NI302" s="431"/>
      <c r="NJ302" s="431"/>
      <c r="NK302" s="431"/>
      <c r="NL302" s="431"/>
      <c r="NM302" s="431"/>
      <c r="NN302" s="431"/>
      <c r="NO302" s="431"/>
      <c r="NP302" s="431"/>
      <c r="NQ302" s="431"/>
      <c r="NR302" s="431"/>
      <c r="NS302" s="431"/>
      <c r="NT302" s="431"/>
      <c r="NU302" s="431"/>
      <c r="NV302" s="431"/>
      <c r="NW302" s="431"/>
      <c r="NX302" s="431"/>
      <c r="NY302" s="431"/>
      <c r="NZ302" s="431"/>
      <c r="OA302" s="431"/>
      <c r="OB302" s="431"/>
      <c r="OC302" s="431"/>
      <c r="OD302" s="431"/>
      <c r="OE302" s="431"/>
      <c r="OF302" s="431"/>
      <c r="OG302" s="431"/>
      <c r="OH302" s="431"/>
      <c r="OI302" s="431"/>
      <c r="OJ302" s="431"/>
      <c r="OK302" s="431"/>
      <c r="OL302" s="431"/>
      <c r="OM302" s="431"/>
      <c r="ON302" s="431"/>
      <c r="OO302" s="431"/>
      <c r="OP302" s="431"/>
      <c r="OQ302" s="431"/>
      <c r="OR302" s="431"/>
      <c r="OS302" s="431"/>
      <c r="OT302" s="431"/>
      <c r="OU302" s="431"/>
      <c r="OV302" s="431"/>
      <c r="OW302" s="431"/>
      <c r="OX302" s="431"/>
      <c r="OY302" s="431"/>
      <c r="OZ302" s="431"/>
      <c r="PA302" s="431"/>
      <c r="PB302" s="431"/>
      <c r="PC302" s="431"/>
      <c r="PD302" s="431"/>
      <c r="PE302" s="431"/>
      <c r="PF302" s="431"/>
      <c r="PG302" s="431"/>
      <c r="PH302" s="431"/>
      <c r="PI302" s="431"/>
      <c r="PJ302" s="431"/>
      <c r="PK302" s="431"/>
      <c r="PL302" s="431"/>
    </row>
    <row r="303" spans="1:428" s="432" customFormat="1" ht="28.5" customHeight="1" thickBot="1" x14ac:dyDescent="0.3">
      <c r="A303" s="2470"/>
      <c r="B303" s="2470"/>
      <c r="C303" s="2470"/>
      <c r="D303" s="424" t="s">
        <v>188</v>
      </c>
      <c r="E303" s="424" t="s">
        <v>189</v>
      </c>
      <c r="F303" s="424" t="s">
        <v>190</v>
      </c>
      <c r="G303" s="424" t="s">
        <v>188</v>
      </c>
      <c r="H303" s="424" t="s">
        <v>189</v>
      </c>
      <c r="I303" s="424" t="s">
        <v>190</v>
      </c>
      <c r="J303" s="424" t="s">
        <v>188</v>
      </c>
      <c r="K303" s="424" t="s">
        <v>189</v>
      </c>
      <c r="L303" s="424" t="s">
        <v>190</v>
      </c>
      <c r="M303" s="424" t="s">
        <v>188</v>
      </c>
      <c r="N303" s="424" t="s">
        <v>189</v>
      </c>
      <c r="O303" s="424" t="s">
        <v>190</v>
      </c>
      <c r="P303" s="2525"/>
      <c r="Q303" s="2525"/>
      <c r="R303" s="2525"/>
      <c r="S303" s="431"/>
      <c r="T303" s="431"/>
      <c r="U303" s="431"/>
      <c r="AG303" s="431"/>
      <c r="AH303" s="431"/>
      <c r="AI303" s="431"/>
      <c r="AJ303" s="431"/>
      <c r="AK303" s="431"/>
      <c r="AL303" s="431"/>
      <c r="AM303" s="431"/>
      <c r="AN303" s="431"/>
      <c r="AO303" s="431"/>
      <c r="AP303" s="431"/>
      <c r="AQ303" s="431"/>
      <c r="AR303" s="431"/>
      <c r="AS303" s="431"/>
      <c r="AT303" s="431"/>
      <c r="AU303" s="431"/>
      <c r="AV303" s="431"/>
      <c r="AW303" s="431"/>
      <c r="AX303" s="431"/>
      <c r="AY303" s="431"/>
      <c r="AZ303" s="431"/>
      <c r="BA303" s="431"/>
      <c r="BB303" s="431"/>
      <c r="BC303" s="431"/>
      <c r="BD303" s="431"/>
      <c r="BE303" s="431"/>
      <c r="BF303" s="431"/>
      <c r="BG303" s="431"/>
      <c r="BH303" s="431"/>
      <c r="BI303" s="431"/>
      <c r="BJ303" s="431"/>
      <c r="BK303" s="431"/>
      <c r="BL303" s="431"/>
      <c r="BM303" s="431"/>
      <c r="BN303" s="431"/>
      <c r="BO303" s="431"/>
      <c r="BP303" s="431"/>
      <c r="BQ303" s="431"/>
      <c r="BR303" s="431"/>
      <c r="BS303" s="431"/>
      <c r="BT303" s="431"/>
      <c r="BU303" s="431"/>
      <c r="BV303" s="431"/>
      <c r="BW303" s="431"/>
      <c r="BX303" s="431"/>
      <c r="BY303" s="431"/>
      <c r="BZ303" s="431"/>
      <c r="CA303" s="431"/>
      <c r="CB303" s="431"/>
      <c r="CC303" s="431"/>
      <c r="CD303" s="431"/>
      <c r="CE303" s="431"/>
      <c r="CF303" s="431"/>
      <c r="CG303" s="431"/>
      <c r="CH303" s="431"/>
      <c r="CI303" s="431"/>
      <c r="CJ303" s="431"/>
      <c r="CK303" s="431"/>
      <c r="CL303" s="431"/>
      <c r="CM303" s="431"/>
      <c r="CN303" s="431"/>
      <c r="CO303" s="431"/>
      <c r="CP303" s="431"/>
      <c r="CQ303" s="431"/>
      <c r="CR303" s="431"/>
      <c r="CS303" s="431"/>
      <c r="CT303" s="431"/>
      <c r="CU303" s="431"/>
      <c r="CV303" s="431"/>
      <c r="CW303" s="431"/>
      <c r="CX303" s="431"/>
      <c r="CY303" s="431"/>
      <c r="CZ303" s="431"/>
      <c r="DA303" s="431"/>
      <c r="DB303" s="431"/>
      <c r="DC303" s="431"/>
      <c r="DD303" s="431"/>
      <c r="DE303" s="431"/>
      <c r="DF303" s="431"/>
      <c r="DG303" s="431"/>
      <c r="DH303" s="431"/>
      <c r="DI303" s="431"/>
      <c r="DJ303" s="431"/>
      <c r="DK303" s="431"/>
      <c r="DL303" s="431"/>
      <c r="DM303" s="431"/>
      <c r="DN303" s="431"/>
      <c r="DO303" s="431"/>
      <c r="DP303" s="431"/>
      <c r="DQ303" s="431"/>
      <c r="DR303" s="431"/>
      <c r="DS303" s="431"/>
      <c r="DT303" s="431"/>
      <c r="DU303" s="431"/>
      <c r="DV303" s="431"/>
      <c r="DW303" s="431"/>
      <c r="DX303" s="431"/>
      <c r="DY303" s="431"/>
      <c r="DZ303" s="431"/>
      <c r="EA303" s="431"/>
      <c r="EB303" s="431"/>
      <c r="EC303" s="431"/>
      <c r="ED303" s="431"/>
      <c r="EE303" s="431"/>
      <c r="EF303" s="431"/>
      <c r="EG303" s="431"/>
      <c r="EH303" s="431"/>
      <c r="EI303" s="431"/>
      <c r="EJ303" s="431"/>
      <c r="EK303" s="431"/>
      <c r="EL303" s="431"/>
      <c r="EM303" s="431"/>
      <c r="EN303" s="431"/>
      <c r="EO303" s="431"/>
      <c r="EP303" s="431"/>
      <c r="EQ303" s="431"/>
      <c r="ER303" s="431"/>
      <c r="ES303" s="431"/>
      <c r="ET303" s="431"/>
      <c r="EU303" s="431"/>
      <c r="EV303" s="431"/>
      <c r="EW303" s="431"/>
      <c r="EX303" s="431"/>
      <c r="EY303" s="431"/>
      <c r="EZ303" s="431"/>
      <c r="FA303" s="431"/>
      <c r="FB303" s="431"/>
      <c r="FC303" s="431"/>
      <c r="FD303" s="431"/>
      <c r="FE303" s="431"/>
      <c r="FF303" s="431"/>
      <c r="FG303" s="431"/>
      <c r="FH303" s="431"/>
      <c r="FI303" s="431"/>
      <c r="FJ303" s="431"/>
      <c r="FK303" s="431"/>
      <c r="FL303" s="431"/>
      <c r="FM303" s="431"/>
      <c r="FN303" s="431"/>
      <c r="FO303" s="431"/>
      <c r="FP303" s="431"/>
      <c r="FQ303" s="431"/>
      <c r="FR303" s="431"/>
      <c r="FS303" s="431"/>
      <c r="FT303" s="431"/>
      <c r="FU303" s="431"/>
      <c r="FV303" s="431"/>
      <c r="FW303" s="431"/>
      <c r="FX303" s="431"/>
      <c r="FY303" s="431"/>
      <c r="FZ303" s="431"/>
      <c r="GA303" s="431"/>
      <c r="GB303" s="431"/>
      <c r="GC303" s="431"/>
      <c r="GD303" s="431"/>
      <c r="GE303" s="431"/>
      <c r="GF303" s="431"/>
      <c r="GG303" s="431"/>
      <c r="GH303" s="431"/>
      <c r="GI303" s="431"/>
      <c r="GJ303" s="431"/>
      <c r="GK303" s="431"/>
      <c r="GL303" s="431"/>
      <c r="GM303" s="431"/>
      <c r="GN303" s="431"/>
      <c r="GO303" s="431"/>
      <c r="GP303" s="431"/>
      <c r="GQ303" s="431"/>
      <c r="GR303" s="431"/>
      <c r="GS303" s="431"/>
      <c r="GT303" s="431"/>
      <c r="GU303" s="431"/>
      <c r="GV303" s="431"/>
      <c r="GW303" s="431"/>
      <c r="GX303" s="431"/>
      <c r="GY303" s="431"/>
      <c r="GZ303" s="431"/>
      <c r="HA303" s="431"/>
      <c r="HB303" s="431"/>
      <c r="HC303" s="431"/>
      <c r="HD303" s="431"/>
      <c r="HE303" s="431"/>
      <c r="HF303" s="431"/>
      <c r="HG303" s="431"/>
      <c r="HH303" s="431"/>
      <c r="HI303" s="431"/>
      <c r="HJ303" s="431"/>
      <c r="HK303" s="431"/>
      <c r="HL303" s="431"/>
      <c r="HM303" s="431"/>
      <c r="HN303" s="431"/>
      <c r="HO303" s="431"/>
      <c r="HP303" s="431"/>
      <c r="HQ303" s="431"/>
      <c r="HR303" s="431"/>
      <c r="HS303" s="431"/>
      <c r="HT303" s="431"/>
      <c r="HU303" s="431"/>
      <c r="HV303" s="431"/>
      <c r="HW303" s="431"/>
      <c r="HX303" s="431"/>
      <c r="HY303" s="431"/>
      <c r="HZ303" s="431"/>
      <c r="IA303" s="431"/>
      <c r="IB303" s="431"/>
      <c r="IC303" s="431"/>
      <c r="ID303" s="431"/>
      <c r="IE303" s="431"/>
      <c r="IF303" s="431"/>
      <c r="IG303" s="431"/>
      <c r="IH303" s="431"/>
      <c r="II303" s="431"/>
      <c r="IJ303" s="431"/>
      <c r="IK303" s="431"/>
      <c r="IL303" s="431"/>
      <c r="IM303" s="431"/>
      <c r="IN303" s="431"/>
      <c r="IO303" s="431"/>
      <c r="IP303" s="431"/>
      <c r="IQ303" s="431"/>
      <c r="IR303" s="431"/>
      <c r="IS303" s="431"/>
      <c r="IT303" s="431"/>
      <c r="IU303" s="431"/>
      <c r="IV303" s="431"/>
      <c r="IW303" s="431"/>
      <c r="IX303" s="431"/>
      <c r="IY303" s="431"/>
      <c r="IZ303" s="431"/>
      <c r="JA303" s="431"/>
      <c r="JB303" s="431"/>
      <c r="JC303" s="431"/>
      <c r="JD303" s="431"/>
      <c r="JE303" s="431"/>
      <c r="JF303" s="431"/>
      <c r="JG303" s="431"/>
      <c r="JH303" s="431"/>
      <c r="JI303" s="431"/>
      <c r="JJ303" s="431"/>
      <c r="JK303" s="431"/>
      <c r="JL303" s="431"/>
      <c r="JM303" s="431"/>
      <c r="JN303" s="431"/>
      <c r="JO303" s="431"/>
      <c r="JP303" s="431"/>
      <c r="JQ303" s="431"/>
      <c r="JR303" s="431"/>
      <c r="JS303" s="431"/>
      <c r="JT303" s="431"/>
      <c r="JU303" s="431"/>
      <c r="JV303" s="431"/>
      <c r="JW303" s="431"/>
      <c r="JX303" s="431"/>
      <c r="JY303" s="431"/>
      <c r="JZ303" s="431"/>
      <c r="KA303" s="431"/>
      <c r="KB303" s="431"/>
      <c r="KC303" s="431"/>
      <c r="KD303" s="431"/>
      <c r="KE303" s="431"/>
      <c r="KF303" s="431"/>
      <c r="KG303" s="431"/>
      <c r="KH303" s="431"/>
      <c r="KI303" s="431"/>
      <c r="KJ303" s="431"/>
      <c r="KK303" s="431"/>
      <c r="KL303" s="431"/>
      <c r="KM303" s="431"/>
      <c r="KN303" s="431"/>
      <c r="KO303" s="431"/>
      <c r="KP303" s="431"/>
      <c r="KQ303" s="431"/>
      <c r="KR303" s="431"/>
      <c r="KS303" s="431"/>
      <c r="KT303" s="431"/>
      <c r="KU303" s="431"/>
      <c r="KV303" s="431"/>
      <c r="KW303" s="431"/>
      <c r="KX303" s="431"/>
      <c r="KY303" s="431"/>
      <c r="KZ303" s="431"/>
      <c r="LA303" s="431"/>
      <c r="LB303" s="431"/>
      <c r="LC303" s="431"/>
      <c r="LD303" s="431"/>
      <c r="LE303" s="431"/>
      <c r="LF303" s="431"/>
      <c r="LG303" s="431"/>
      <c r="LH303" s="431"/>
      <c r="LI303" s="431"/>
      <c r="LJ303" s="431"/>
      <c r="LK303" s="431"/>
      <c r="LL303" s="431"/>
      <c r="LM303" s="431"/>
      <c r="LN303" s="431"/>
      <c r="LO303" s="431"/>
      <c r="LP303" s="431"/>
      <c r="LQ303" s="431"/>
      <c r="LR303" s="431"/>
      <c r="LS303" s="431"/>
      <c r="LT303" s="431"/>
      <c r="LU303" s="431"/>
      <c r="LV303" s="431"/>
      <c r="LW303" s="431"/>
      <c r="LX303" s="431"/>
      <c r="LY303" s="431"/>
      <c r="LZ303" s="431"/>
      <c r="MA303" s="431"/>
      <c r="MB303" s="431"/>
      <c r="MC303" s="431"/>
      <c r="MD303" s="431"/>
      <c r="ME303" s="431"/>
      <c r="MF303" s="431"/>
      <c r="MG303" s="431"/>
      <c r="MH303" s="431"/>
      <c r="MI303" s="431"/>
      <c r="MJ303" s="431"/>
      <c r="MK303" s="431"/>
      <c r="ML303" s="431"/>
      <c r="MM303" s="431"/>
      <c r="MN303" s="431"/>
      <c r="MO303" s="431"/>
      <c r="MP303" s="431"/>
      <c r="MQ303" s="431"/>
      <c r="MR303" s="431"/>
      <c r="MS303" s="431"/>
      <c r="MT303" s="431"/>
      <c r="MU303" s="431"/>
      <c r="MV303" s="431"/>
      <c r="MW303" s="431"/>
      <c r="MX303" s="431"/>
      <c r="MY303" s="431"/>
      <c r="MZ303" s="431"/>
      <c r="NA303" s="431"/>
      <c r="NB303" s="431"/>
      <c r="NC303" s="431"/>
      <c r="ND303" s="431"/>
      <c r="NE303" s="431"/>
      <c r="NF303" s="431"/>
      <c r="NG303" s="431"/>
      <c r="NH303" s="431"/>
      <c r="NI303" s="431"/>
      <c r="NJ303" s="431"/>
      <c r="NK303" s="431"/>
      <c r="NL303" s="431"/>
      <c r="NM303" s="431"/>
      <c r="NN303" s="431"/>
      <c r="NO303" s="431"/>
      <c r="NP303" s="431"/>
      <c r="NQ303" s="431"/>
      <c r="NR303" s="431"/>
      <c r="NS303" s="431"/>
      <c r="NT303" s="431"/>
      <c r="NU303" s="431"/>
      <c r="NV303" s="431"/>
      <c r="NW303" s="431"/>
      <c r="NX303" s="431"/>
      <c r="NY303" s="431"/>
      <c r="NZ303" s="431"/>
      <c r="OA303" s="431"/>
      <c r="OB303" s="431"/>
      <c r="OC303" s="431"/>
      <c r="OD303" s="431"/>
      <c r="OE303" s="431"/>
      <c r="OF303" s="431"/>
      <c r="OG303" s="431"/>
      <c r="OH303" s="431"/>
      <c r="OI303" s="431"/>
      <c r="OJ303" s="431"/>
      <c r="OK303" s="431"/>
      <c r="OL303" s="431"/>
      <c r="OM303" s="431"/>
      <c r="ON303" s="431"/>
      <c r="OO303" s="431"/>
      <c r="OP303" s="431"/>
      <c r="OQ303" s="431"/>
      <c r="OR303" s="431"/>
      <c r="OS303" s="431"/>
      <c r="OT303" s="431"/>
      <c r="OU303" s="431"/>
      <c r="OV303" s="431"/>
      <c r="OW303" s="431"/>
      <c r="OX303" s="431"/>
      <c r="OY303" s="431"/>
      <c r="OZ303" s="431"/>
      <c r="PA303" s="431"/>
      <c r="PB303" s="431"/>
      <c r="PC303" s="431"/>
      <c r="PD303" s="431"/>
      <c r="PE303" s="431"/>
      <c r="PF303" s="431"/>
      <c r="PG303" s="431"/>
      <c r="PH303" s="431"/>
      <c r="PI303" s="431"/>
      <c r="PJ303" s="431"/>
      <c r="PK303" s="431"/>
      <c r="PL303" s="431"/>
    </row>
    <row r="304" spans="1:428" s="420" customFormat="1" ht="27.95" customHeight="1" x14ac:dyDescent="0.25">
      <c r="A304" s="2708" t="s">
        <v>1127</v>
      </c>
      <c r="B304" s="2696" t="s">
        <v>75</v>
      </c>
      <c r="C304" s="774" t="s">
        <v>75</v>
      </c>
      <c r="D304" s="1619">
        <v>0</v>
      </c>
      <c r="E304" s="1619">
        <v>0</v>
      </c>
      <c r="F304" s="1619">
        <v>0</v>
      </c>
      <c r="G304" s="1619">
        <v>11</v>
      </c>
      <c r="H304" s="1619">
        <v>16</v>
      </c>
      <c r="I304" s="1619">
        <v>27</v>
      </c>
      <c r="J304" s="1619">
        <v>9</v>
      </c>
      <c r="K304" s="1619">
        <v>6</v>
      </c>
      <c r="L304" s="1619">
        <v>15</v>
      </c>
      <c r="M304" s="1659">
        <f>SUM(D304,G304,J304)</f>
        <v>20</v>
      </c>
      <c r="N304" s="1659">
        <f t="shared" ref="N304:O305" si="147">SUM(E304,H304,K304)</f>
        <v>22</v>
      </c>
      <c r="O304" s="1659">
        <f t="shared" si="147"/>
        <v>42</v>
      </c>
      <c r="P304" s="1540" t="s">
        <v>151</v>
      </c>
      <c r="Q304" s="2698" t="s">
        <v>151</v>
      </c>
      <c r="R304" s="2710" t="s">
        <v>912</v>
      </c>
    </row>
    <row r="305" spans="1:18" s="420" customFormat="1" ht="27.95" customHeight="1" x14ac:dyDescent="0.25">
      <c r="A305" s="2700"/>
      <c r="B305" s="2697" t="s">
        <v>75</v>
      </c>
      <c r="C305" s="1649" t="s">
        <v>76</v>
      </c>
      <c r="D305" s="1565">
        <v>0</v>
      </c>
      <c r="E305" s="1565">
        <v>0</v>
      </c>
      <c r="F305" s="1565">
        <v>0</v>
      </c>
      <c r="G305" s="1565">
        <v>11</v>
      </c>
      <c r="H305" s="1565">
        <v>12</v>
      </c>
      <c r="I305" s="1565">
        <v>23</v>
      </c>
      <c r="J305" s="1565">
        <v>12</v>
      </c>
      <c r="K305" s="1565">
        <v>19</v>
      </c>
      <c r="L305" s="1565">
        <v>31</v>
      </c>
      <c r="M305" s="1627">
        <f>SUM(D305,G305,J305)</f>
        <v>23</v>
      </c>
      <c r="N305" s="1627">
        <f t="shared" si="147"/>
        <v>31</v>
      </c>
      <c r="O305" s="1627">
        <f t="shared" si="147"/>
        <v>54</v>
      </c>
      <c r="P305" s="406" t="s">
        <v>165</v>
      </c>
      <c r="Q305" s="2699"/>
      <c r="R305" s="2702"/>
    </row>
    <row r="306" spans="1:18" s="420" customFormat="1" ht="27.95" customHeight="1" x14ac:dyDescent="0.25">
      <c r="A306" s="2700"/>
      <c r="B306" s="2501" t="s">
        <v>49</v>
      </c>
      <c r="C306" s="2501"/>
      <c r="D306" s="1565">
        <v>0</v>
      </c>
      <c r="E306" s="1565">
        <v>0</v>
      </c>
      <c r="F306" s="1565">
        <v>0</v>
      </c>
      <c r="G306" s="1565">
        <v>22</v>
      </c>
      <c r="H306" s="1565">
        <v>28</v>
      </c>
      <c r="I306" s="1565">
        <v>50</v>
      </c>
      <c r="J306" s="1565">
        <v>21</v>
      </c>
      <c r="K306" s="1565">
        <v>25</v>
      </c>
      <c r="L306" s="1565">
        <v>46</v>
      </c>
      <c r="M306" s="1565">
        <f t="shared" ref="M306:O309" si="148">SUM(M304:M305)</f>
        <v>43</v>
      </c>
      <c r="N306" s="1565">
        <f t="shared" si="148"/>
        <v>53</v>
      </c>
      <c r="O306" s="1565">
        <f t="shared" si="148"/>
        <v>96</v>
      </c>
      <c r="P306" s="2511" t="s">
        <v>664</v>
      </c>
      <c r="Q306" s="2511"/>
      <c r="R306" s="2702"/>
    </row>
    <row r="307" spans="1:18" s="420" customFormat="1" ht="27.95" customHeight="1" x14ac:dyDescent="0.25">
      <c r="A307" s="2700"/>
      <c r="B307" s="2700" t="s">
        <v>77</v>
      </c>
      <c r="C307" s="1650" t="s">
        <v>77</v>
      </c>
      <c r="D307" s="1565">
        <v>0</v>
      </c>
      <c r="E307" s="1565">
        <v>0</v>
      </c>
      <c r="F307" s="1565">
        <v>0</v>
      </c>
      <c r="G307" s="1565">
        <v>5</v>
      </c>
      <c r="H307" s="1565">
        <v>11</v>
      </c>
      <c r="I307" s="1565">
        <v>16</v>
      </c>
      <c r="J307" s="1565">
        <v>0</v>
      </c>
      <c r="K307" s="1565">
        <v>0</v>
      </c>
      <c r="L307" s="1565">
        <v>0</v>
      </c>
      <c r="M307" s="1627">
        <f>SUM(D307,G307,J307)</f>
        <v>5</v>
      </c>
      <c r="N307" s="1627">
        <f t="shared" ref="N307:O308" si="149">SUM(E307,H307,K307)</f>
        <v>11</v>
      </c>
      <c r="O307" s="1627">
        <f t="shared" si="149"/>
        <v>16</v>
      </c>
      <c r="P307" s="1221" t="s">
        <v>158</v>
      </c>
      <c r="Q307" s="2702" t="s">
        <v>158</v>
      </c>
      <c r="R307" s="2702"/>
    </row>
    <row r="308" spans="1:18" s="420" customFormat="1" ht="27.95" customHeight="1" x14ac:dyDescent="0.25">
      <c r="A308" s="2700"/>
      <c r="B308" s="2701"/>
      <c r="C308" s="1547" t="s">
        <v>913</v>
      </c>
      <c r="D308" s="1565">
        <v>0</v>
      </c>
      <c r="E308" s="1565">
        <v>0</v>
      </c>
      <c r="F308" s="1565">
        <v>0</v>
      </c>
      <c r="G308" s="1565">
        <v>14</v>
      </c>
      <c r="H308" s="1565">
        <v>24</v>
      </c>
      <c r="I308" s="1565">
        <v>38</v>
      </c>
      <c r="J308" s="1565">
        <v>0</v>
      </c>
      <c r="K308" s="1565">
        <v>0</v>
      </c>
      <c r="L308" s="1565">
        <v>0</v>
      </c>
      <c r="M308" s="1627">
        <f t="shared" ref="M308" si="150">SUM(D308,G308,J308)</f>
        <v>14</v>
      </c>
      <c r="N308" s="1627">
        <f t="shared" si="149"/>
        <v>24</v>
      </c>
      <c r="O308" s="1627">
        <f t="shared" si="149"/>
        <v>38</v>
      </c>
      <c r="P308" s="1541" t="s">
        <v>914</v>
      </c>
      <c r="Q308" s="2703"/>
      <c r="R308" s="2702"/>
    </row>
    <row r="309" spans="1:18" s="420" customFormat="1" ht="27.95" customHeight="1" x14ac:dyDescent="0.25">
      <c r="A309" s="2700"/>
      <c r="B309" s="2501" t="s">
        <v>49</v>
      </c>
      <c r="C309" s="2501"/>
      <c r="D309" s="1565">
        <v>0</v>
      </c>
      <c r="E309" s="1565">
        <v>0</v>
      </c>
      <c r="F309" s="1565">
        <v>0</v>
      </c>
      <c r="G309" s="1565">
        <v>19</v>
      </c>
      <c r="H309" s="1565">
        <v>35</v>
      </c>
      <c r="I309" s="1565">
        <v>54</v>
      </c>
      <c r="J309" s="1565">
        <v>0</v>
      </c>
      <c r="K309" s="1565">
        <v>0</v>
      </c>
      <c r="L309" s="1565">
        <v>0</v>
      </c>
      <c r="M309" s="1565">
        <f t="shared" si="148"/>
        <v>19</v>
      </c>
      <c r="N309" s="1565">
        <f t="shared" si="148"/>
        <v>35</v>
      </c>
      <c r="O309" s="1565">
        <f t="shared" si="148"/>
        <v>54</v>
      </c>
      <c r="P309" s="2511" t="s">
        <v>664</v>
      </c>
      <c r="Q309" s="2511"/>
      <c r="R309" s="2702"/>
    </row>
    <row r="310" spans="1:18" s="420" customFormat="1" ht="27.95" customHeight="1" x14ac:dyDescent="0.25">
      <c r="A310" s="2700"/>
      <c r="B310" s="2704" t="s">
        <v>78</v>
      </c>
      <c r="C310" s="1547" t="s">
        <v>79</v>
      </c>
      <c r="D310" s="1565">
        <v>0</v>
      </c>
      <c r="E310" s="1565">
        <v>0</v>
      </c>
      <c r="F310" s="1565">
        <v>0</v>
      </c>
      <c r="G310" s="1565">
        <v>8</v>
      </c>
      <c r="H310" s="1565">
        <v>18</v>
      </c>
      <c r="I310" s="1565">
        <v>26</v>
      </c>
      <c r="J310" s="1565">
        <v>4</v>
      </c>
      <c r="K310" s="1565">
        <v>1</v>
      </c>
      <c r="L310" s="1565">
        <v>5</v>
      </c>
      <c r="M310" s="1627">
        <f>SUM(D310,G310,J310)</f>
        <v>12</v>
      </c>
      <c r="N310" s="1627">
        <f t="shared" ref="N310:O313" si="151">SUM(E310,H310,K310)</f>
        <v>19</v>
      </c>
      <c r="O310" s="1627">
        <f t="shared" si="151"/>
        <v>31</v>
      </c>
      <c r="P310" s="1541" t="s">
        <v>159</v>
      </c>
      <c r="Q310" s="2706" t="s">
        <v>154</v>
      </c>
      <c r="R310" s="2702"/>
    </row>
    <row r="311" spans="1:18" s="420" customFormat="1" ht="27.95" customHeight="1" x14ac:dyDescent="0.25">
      <c r="A311" s="2700"/>
      <c r="B311" s="2704" t="s">
        <v>78</v>
      </c>
      <c r="C311" s="1547" t="s">
        <v>80</v>
      </c>
      <c r="D311" s="1565">
        <v>0</v>
      </c>
      <c r="E311" s="1565">
        <v>0</v>
      </c>
      <c r="F311" s="1565">
        <v>0</v>
      </c>
      <c r="G311" s="1565">
        <v>6</v>
      </c>
      <c r="H311" s="1565">
        <v>2</v>
      </c>
      <c r="I311" s="1565">
        <v>8</v>
      </c>
      <c r="J311" s="1565">
        <v>12</v>
      </c>
      <c r="K311" s="1565">
        <v>7</v>
      </c>
      <c r="L311" s="1565">
        <v>19</v>
      </c>
      <c r="M311" s="1627">
        <f t="shared" ref="M311:M313" si="152">SUM(D311,G311,J311)</f>
        <v>18</v>
      </c>
      <c r="N311" s="1627">
        <f t="shared" si="151"/>
        <v>9</v>
      </c>
      <c r="O311" s="1627">
        <f t="shared" si="151"/>
        <v>27</v>
      </c>
      <c r="P311" s="1541" t="s">
        <v>160</v>
      </c>
      <c r="Q311" s="2706"/>
      <c r="R311" s="2702"/>
    </row>
    <row r="312" spans="1:18" s="420" customFormat="1" ht="27.95" customHeight="1" x14ac:dyDescent="0.25">
      <c r="A312" s="2700"/>
      <c r="B312" s="2705" t="s">
        <v>78</v>
      </c>
      <c r="C312" s="817" t="s">
        <v>81</v>
      </c>
      <c r="D312" s="1565">
        <v>0</v>
      </c>
      <c r="E312" s="1565">
        <v>0</v>
      </c>
      <c r="F312" s="1566">
        <v>0</v>
      </c>
      <c r="G312" s="1566">
        <v>13</v>
      </c>
      <c r="H312" s="1566">
        <v>15</v>
      </c>
      <c r="I312" s="1566">
        <v>28</v>
      </c>
      <c r="J312" s="1566">
        <v>0</v>
      </c>
      <c r="K312" s="1566">
        <v>0</v>
      </c>
      <c r="L312" s="1566">
        <v>0</v>
      </c>
      <c r="M312" s="1656">
        <f t="shared" si="152"/>
        <v>13</v>
      </c>
      <c r="N312" s="1656">
        <f t="shared" si="151"/>
        <v>15</v>
      </c>
      <c r="O312" s="1656">
        <f t="shared" si="151"/>
        <v>28</v>
      </c>
      <c r="P312" s="1520" t="s">
        <v>915</v>
      </c>
      <c r="Q312" s="2707"/>
      <c r="R312" s="2702"/>
    </row>
    <row r="313" spans="1:18" s="420" customFormat="1" ht="27.95" customHeight="1" x14ac:dyDescent="0.25">
      <c r="A313" s="2700"/>
      <c r="B313" s="2528" t="s">
        <v>49</v>
      </c>
      <c r="C313" s="2528"/>
      <c r="D313" s="1566">
        <f>SUM(D310:D312)</f>
        <v>0</v>
      </c>
      <c r="E313" s="1566">
        <f t="shared" ref="E313:L313" si="153">SUM(E310:E312)</f>
        <v>0</v>
      </c>
      <c r="F313" s="1566">
        <f>SUM(D313:E313)</f>
        <v>0</v>
      </c>
      <c r="G313" s="1566">
        <f t="shared" si="153"/>
        <v>27</v>
      </c>
      <c r="H313" s="1566">
        <f t="shared" si="153"/>
        <v>35</v>
      </c>
      <c r="I313" s="1566">
        <f t="shared" si="153"/>
        <v>62</v>
      </c>
      <c r="J313" s="1566">
        <f t="shared" si="153"/>
        <v>16</v>
      </c>
      <c r="K313" s="1566">
        <f t="shared" si="153"/>
        <v>8</v>
      </c>
      <c r="L313" s="1566">
        <f t="shared" si="153"/>
        <v>24</v>
      </c>
      <c r="M313" s="1656">
        <f t="shared" si="152"/>
        <v>43</v>
      </c>
      <c r="N313" s="1656">
        <f t="shared" si="151"/>
        <v>43</v>
      </c>
      <c r="O313" s="1656">
        <f t="shared" si="151"/>
        <v>86</v>
      </c>
      <c r="P313" s="2529" t="s">
        <v>664</v>
      </c>
      <c r="Q313" s="2529"/>
      <c r="R313" s="2702"/>
    </row>
    <row r="314" spans="1:18" s="420" customFormat="1" ht="27.95" customHeight="1" x14ac:dyDescent="0.25">
      <c r="A314" s="2700"/>
      <c r="B314" s="2704" t="s">
        <v>82</v>
      </c>
      <c r="C314" s="1547" t="s">
        <v>83</v>
      </c>
      <c r="D314" s="1565">
        <v>0</v>
      </c>
      <c r="E314" s="1565">
        <v>0</v>
      </c>
      <c r="F314" s="1565">
        <v>0</v>
      </c>
      <c r="G314" s="1565">
        <v>14</v>
      </c>
      <c r="H314" s="1565">
        <v>9</v>
      </c>
      <c r="I314" s="1565">
        <v>23</v>
      </c>
      <c r="J314" s="1565">
        <v>10</v>
      </c>
      <c r="K314" s="1565">
        <v>2</v>
      </c>
      <c r="L314" s="1565">
        <v>12</v>
      </c>
      <c r="M314" s="1627">
        <f>SUM(D314,G314,J314)</f>
        <v>24</v>
      </c>
      <c r="N314" s="1627">
        <f>SUM(E314,H314,K314)</f>
        <v>11</v>
      </c>
      <c r="O314" s="1627">
        <f>SUM(F314,I314,L314)</f>
        <v>35</v>
      </c>
      <c r="P314" s="1541" t="s">
        <v>916</v>
      </c>
      <c r="Q314" s="2706" t="s">
        <v>155</v>
      </c>
      <c r="R314" s="2702"/>
    </row>
    <row r="315" spans="1:18" s="420" customFormat="1" ht="27.95" customHeight="1" x14ac:dyDescent="0.25">
      <c r="A315" s="2700"/>
      <c r="B315" s="2704" t="s">
        <v>82</v>
      </c>
      <c r="C315" s="1547" t="s">
        <v>84</v>
      </c>
      <c r="D315" s="1565">
        <v>0</v>
      </c>
      <c r="E315" s="1565">
        <v>0</v>
      </c>
      <c r="F315" s="1565">
        <v>0</v>
      </c>
      <c r="G315" s="1565">
        <v>20</v>
      </c>
      <c r="H315" s="1565">
        <v>11</v>
      </c>
      <c r="I315" s="1565">
        <v>31</v>
      </c>
      <c r="J315" s="1565">
        <v>10</v>
      </c>
      <c r="K315" s="1565">
        <v>2</v>
      </c>
      <c r="L315" s="1565">
        <v>12</v>
      </c>
      <c r="M315" s="1627">
        <f>SUM(D315,G315,J315)</f>
        <v>30</v>
      </c>
      <c r="N315" s="1627">
        <f t="shared" ref="N315:O315" si="154">SUM(E315,H315,K315)</f>
        <v>13</v>
      </c>
      <c r="O315" s="1627">
        <f t="shared" si="154"/>
        <v>43</v>
      </c>
      <c r="P315" s="389" t="s">
        <v>161</v>
      </c>
      <c r="Q315" s="2706"/>
      <c r="R315" s="2702"/>
    </row>
    <row r="316" spans="1:18" s="420" customFormat="1" ht="27.95" customHeight="1" thickBot="1" x14ac:dyDescent="0.3">
      <c r="A316" s="2709"/>
      <c r="B316" s="2677" t="s">
        <v>49</v>
      </c>
      <c r="C316" s="2677"/>
      <c r="D316" s="1563">
        <f>SUM(D314:D315)</f>
        <v>0</v>
      </c>
      <c r="E316" s="1563">
        <f t="shared" ref="E316:O316" si="155">SUM(E314:E315)</f>
        <v>0</v>
      </c>
      <c r="F316" s="1563">
        <f>SUM(D316:E316)</f>
        <v>0</v>
      </c>
      <c r="G316" s="1563">
        <f t="shared" si="155"/>
        <v>34</v>
      </c>
      <c r="H316" s="1563">
        <f t="shared" si="155"/>
        <v>20</v>
      </c>
      <c r="I316" s="1563">
        <f t="shared" si="155"/>
        <v>54</v>
      </c>
      <c r="J316" s="1563">
        <f t="shared" si="155"/>
        <v>20</v>
      </c>
      <c r="K316" s="1563">
        <f t="shared" si="155"/>
        <v>4</v>
      </c>
      <c r="L316" s="1563">
        <f t="shared" si="155"/>
        <v>24</v>
      </c>
      <c r="M316" s="1563">
        <f t="shared" si="155"/>
        <v>54</v>
      </c>
      <c r="N316" s="1563">
        <f t="shared" si="155"/>
        <v>24</v>
      </c>
      <c r="O316" s="1563">
        <f t="shared" si="155"/>
        <v>78</v>
      </c>
      <c r="P316" s="2678" t="s">
        <v>664</v>
      </c>
      <c r="Q316" s="2678"/>
      <c r="R316" s="2711"/>
    </row>
    <row r="317" spans="1:18" s="420" customFormat="1" ht="27.95" customHeight="1" thickTop="1" x14ac:dyDescent="0.25">
      <c r="A317" s="1229"/>
      <c r="B317" s="1216"/>
      <c r="C317" s="1216"/>
      <c r="D317" s="316"/>
      <c r="E317" s="316"/>
      <c r="F317" s="316"/>
      <c r="G317" s="316"/>
      <c r="H317" s="316"/>
      <c r="I317" s="316"/>
      <c r="J317" s="316"/>
      <c r="K317" s="316"/>
      <c r="L317" s="316"/>
      <c r="M317" s="429"/>
      <c r="N317" s="429"/>
      <c r="O317" s="429"/>
      <c r="P317" s="1218"/>
      <c r="Q317" s="1218"/>
      <c r="R317" s="1122"/>
    </row>
    <row r="318" spans="1:18" s="420" customFormat="1" ht="27.95" customHeight="1" x14ac:dyDescent="0.25">
      <c r="A318" s="1229"/>
      <c r="B318" s="1216"/>
      <c r="C318" s="1216"/>
      <c r="D318" s="316"/>
      <c r="E318" s="316"/>
      <c r="F318" s="316"/>
      <c r="G318" s="316"/>
      <c r="H318" s="316"/>
      <c r="I318" s="316"/>
      <c r="J318" s="316"/>
      <c r="K318" s="316"/>
      <c r="L318" s="316"/>
      <c r="M318" s="429"/>
      <c r="N318" s="429"/>
      <c r="O318" s="429"/>
      <c r="P318" s="1218"/>
      <c r="Q318" s="1218"/>
      <c r="R318" s="1122"/>
    </row>
    <row r="319" spans="1:18" s="420" customFormat="1" ht="27.95" customHeight="1" x14ac:dyDescent="0.25">
      <c r="A319" s="1229"/>
      <c r="B319" s="1216"/>
      <c r="C319" s="1216"/>
      <c r="D319" s="316"/>
      <c r="E319" s="316"/>
      <c r="F319" s="316"/>
      <c r="G319" s="316"/>
      <c r="H319" s="316"/>
      <c r="I319" s="316"/>
      <c r="J319" s="316"/>
      <c r="K319" s="316"/>
      <c r="L319" s="316"/>
      <c r="M319" s="429"/>
      <c r="N319" s="429"/>
      <c r="O319" s="429"/>
      <c r="P319" s="1218"/>
      <c r="Q319" s="1218"/>
      <c r="R319" s="1122"/>
    </row>
    <row r="320" spans="1:18" s="420" customFormat="1" ht="27.95" customHeight="1" x14ac:dyDescent="0.25">
      <c r="A320" s="1229"/>
      <c r="B320" s="1216"/>
      <c r="C320" s="1216"/>
      <c r="D320" s="316"/>
      <c r="E320" s="316"/>
      <c r="F320" s="316"/>
      <c r="G320" s="316"/>
      <c r="H320" s="316"/>
      <c r="I320" s="316"/>
      <c r="J320" s="316"/>
      <c r="K320" s="316"/>
      <c r="L320" s="316"/>
      <c r="M320" s="429"/>
      <c r="N320" s="429"/>
      <c r="O320" s="429"/>
      <c r="P320" s="1218"/>
      <c r="Q320" s="1218"/>
      <c r="R320" s="1122"/>
    </row>
    <row r="321" spans="1:18" s="420" customFormat="1" ht="27.95" customHeight="1" x14ac:dyDescent="0.25">
      <c r="A321" s="2039"/>
      <c r="B321" s="2023"/>
      <c r="C321" s="2023"/>
      <c r="D321" s="316"/>
      <c r="E321" s="316"/>
      <c r="F321" s="316"/>
      <c r="G321" s="316"/>
      <c r="H321" s="316"/>
      <c r="I321" s="316"/>
      <c r="J321" s="316"/>
      <c r="K321" s="316"/>
      <c r="L321" s="316"/>
      <c r="M321" s="429"/>
      <c r="N321" s="429"/>
      <c r="O321" s="429"/>
      <c r="P321" s="2026"/>
      <c r="Q321" s="2026"/>
      <c r="R321" s="1122"/>
    </row>
    <row r="322" spans="1:18" s="420" customFormat="1" ht="27.95" customHeight="1" x14ac:dyDescent="0.25">
      <c r="A322" s="2039"/>
      <c r="B322" s="2023"/>
      <c r="C322" s="2023"/>
      <c r="D322" s="316"/>
      <c r="E322" s="316"/>
      <c r="F322" s="316"/>
      <c r="G322" s="316"/>
      <c r="H322" s="316"/>
      <c r="I322" s="316"/>
      <c r="J322" s="316"/>
      <c r="K322" s="316"/>
      <c r="L322" s="316"/>
      <c r="M322" s="429"/>
      <c r="N322" s="429"/>
      <c r="O322" s="429"/>
      <c r="P322" s="2026"/>
      <c r="Q322" s="2026"/>
      <c r="R322" s="1122"/>
    </row>
    <row r="323" spans="1:18" s="420" customFormat="1" ht="27.95" customHeight="1" x14ac:dyDescent="0.25">
      <c r="A323" s="2039"/>
      <c r="B323" s="2023"/>
      <c r="C323" s="2023"/>
      <c r="D323" s="316"/>
      <c r="E323" s="316"/>
      <c r="F323" s="316"/>
      <c r="G323" s="316"/>
      <c r="H323" s="316"/>
      <c r="I323" s="316"/>
      <c r="J323" s="316"/>
      <c r="K323" s="316"/>
      <c r="L323" s="316"/>
      <c r="M323" s="429"/>
      <c r="N323" s="429"/>
      <c r="O323" s="429"/>
      <c r="P323" s="2026"/>
      <c r="Q323" s="2026"/>
      <c r="R323" s="1122"/>
    </row>
    <row r="324" spans="1:18" s="420" customFormat="1" ht="27.95" customHeight="1" x14ac:dyDescent="0.25">
      <c r="A324" s="2039"/>
      <c r="B324" s="2023"/>
      <c r="C324" s="2023"/>
      <c r="D324" s="316"/>
      <c r="E324" s="316"/>
      <c r="F324" s="316"/>
      <c r="G324" s="316"/>
      <c r="H324" s="316"/>
      <c r="I324" s="316"/>
      <c r="J324" s="316"/>
      <c r="K324" s="316"/>
      <c r="L324" s="316"/>
      <c r="M324" s="429"/>
      <c r="N324" s="429"/>
      <c r="O324" s="429"/>
      <c r="P324" s="2026"/>
      <c r="Q324" s="2026"/>
      <c r="R324" s="1122"/>
    </row>
    <row r="325" spans="1:18" s="420" customFormat="1" ht="27.95" customHeight="1" x14ac:dyDescent="0.25">
      <c r="A325" s="2039"/>
      <c r="B325" s="2023"/>
      <c r="C325" s="2023"/>
      <c r="D325" s="316"/>
      <c r="E325" s="316"/>
      <c r="F325" s="316"/>
      <c r="G325" s="316"/>
      <c r="H325" s="316"/>
      <c r="I325" s="316"/>
      <c r="J325" s="316"/>
      <c r="K325" s="316"/>
      <c r="L325" s="316"/>
      <c r="M325" s="429"/>
      <c r="N325" s="429"/>
      <c r="O325" s="429"/>
      <c r="P325" s="2026"/>
      <c r="Q325" s="2026"/>
      <c r="R325" s="1122"/>
    </row>
    <row r="326" spans="1:18" s="420" customFormat="1" ht="29.25" customHeight="1" thickBot="1" x14ac:dyDescent="0.3">
      <c r="A326" s="2658" t="s">
        <v>2502</v>
      </c>
      <c r="B326" s="2658"/>
      <c r="C326" s="1483"/>
      <c r="D326" s="1483"/>
      <c r="E326" s="1483"/>
      <c r="F326" s="1483"/>
      <c r="G326" s="1483"/>
      <c r="H326" s="1483"/>
      <c r="I326" s="1483"/>
      <c r="J326" s="1483"/>
      <c r="K326" s="414"/>
      <c r="L326" s="2635"/>
      <c r="M326" s="2635"/>
      <c r="N326" s="2635"/>
      <c r="O326" s="345"/>
      <c r="P326" s="2653" t="s">
        <v>2503</v>
      </c>
      <c r="Q326" s="2653"/>
      <c r="R326" s="2653"/>
    </row>
    <row r="327" spans="1:18" s="420" customFormat="1" ht="21.75" customHeight="1" thickTop="1" x14ac:dyDescent="0.25">
      <c r="A327" s="2468" t="s">
        <v>47</v>
      </c>
      <c r="B327" s="2468" t="s">
        <v>90</v>
      </c>
      <c r="C327" s="2468" t="s">
        <v>48</v>
      </c>
      <c r="D327" s="2468" t="s">
        <v>36</v>
      </c>
      <c r="E327" s="2468"/>
      <c r="F327" s="2468"/>
      <c r="G327" s="2468" t="s">
        <v>2</v>
      </c>
      <c r="H327" s="2468"/>
      <c r="I327" s="2468"/>
      <c r="J327" s="2468" t="s">
        <v>3</v>
      </c>
      <c r="K327" s="2468"/>
      <c r="L327" s="2468"/>
      <c r="M327" s="2680" t="s">
        <v>29</v>
      </c>
      <c r="N327" s="2680"/>
      <c r="O327" s="2680"/>
      <c r="P327" s="2523" t="s">
        <v>103</v>
      </c>
      <c r="Q327" s="2523" t="s">
        <v>132</v>
      </c>
      <c r="R327" s="2523" t="s">
        <v>172</v>
      </c>
    </row>
    <row r="328" spans="1:18" s="420" customFormat="1" ht="22.5" customHeight="1" x14ac:dyDescent="0.25">
      <c r="A328" s="2469"/>
      <c r="B328" s="2469"/>
      <c r="C328" s="2469"/>
      <c r="D328" s="2492" t="s">
        <v>98</v>
      </c>
      <c r="E328" s="2492"/>
      <c r="F328" s="2492"/>
      <c r="G328" s="2492" t="s">
        <v>99</v>
      </c>
      <c r="H328" s="2492"/>
      <c r="I328" s="2492"/>
      <c r="J328" s="2492" t="s">
        <v>100</v>
      </c>
      <c r="K328" s="2492"/>
      <c r="L328" s="2492"/>
      <c r="M328" s="2666" t="s">
        <v>126</v>
      </c>
      <c r="N328" s="2666"/>
      <c r="O328" s="2666"/>
      <c r="P328" s="2524"/>
      <c r="Q328" s="2524"/>
      <c r="R328" s="2524"/>
    </row>
    <row r="329" spans="1:18" s="420" customFormat="1" ht="22.5" customHeight="1" x14ac:dyDescent="0.25">
      <c r="A329" s="2469"/>
      <c r="B329" s="2469"/>
      <c r="C329" s="2469"/>
      <c r="D329" s="304" t="s">
        <v>187</v>
      </c>
      <c r="E329" s="304" t="s">
        <v>203</v>
      </c>
      <c r="F329" s="304" t="s">
        <v>204</v>
      </c>
      <c r="G329" s="304" t="s">
        <v>187</v>
      </c>
      <c r="H329" s="304" t="s">
        <v>203</v>
      </c>
      <c r="I329" s="304" t="s">
        <v>204</v>
      </c>
      <c r="J329" s="304" t="s">
        <v>187</v>
      </c>
      <c r="K329" s="304" t="s">
        <v>203</v>
      </c>
      <c r="L329" s="304" t="s">
        <v>204</v>
      </c>
      <c r="M329" s="304" t="s">
        <v>187</v>
      </c>
      <c r="N329" s="304" t="s">
        <v>203</v>
      </c>
      <c r="O329" s="304" t="s">
        <v>204</v>
      </c>
      <c r="P329" s="2524"/>
      <c r="Q329" s="2524"/>
      <c r="R329" s="2524"/>
    </row>
    <row r="330" spans="1:18" s="420" customFormat="1" ht="23.25" customHeight="1" thickBot="1" x14ac:dyDescent="0.3">
      <c r="A330" s="2470"/>
      <c r="B330" s="2470"/>
      <c r="C330" s="2470"/>
      <c r="D330" s="424" t="s">
        <v>188</v>
      </c>
      <c r="E330" s="424" t="s">
        <v>189</v>
      </c>
      <c r="F330" s="424" t="s">
        <v>190</v>
      </c>
      <c r="G330" s="424" t="s">
        <v>188</v>
      </c>
      <c r="H330" s="424" t="s">
        <v>189</v>
      </c>
      <c r="I330" s="424" t="s">
        <v>190</v>
      </c>
      <c r="J330" s="424" t="s">
        <v>188</v>
      </c>
      <c r="K330" s="424" t="s">
        <v>189</v>
      </c>
      <c r="L330" s="424" t="s">
        <v>190</v>
      </c>
      <c r="M330" s="424" t="s">
        <v>188</v>
      </c>
      <c r="N330" s="424" t="s">
        <v>189</v>
      </c>
      <c r="O330" s="424" t="s">
        <v>190</v>
      </c>
      <c r="P330" s="2525"/>
      <c r="Q330" s="2525"/>
      <c r="R330" s="2525"/>
    </row>
    <row r="331" spans="1:18" s="420" customFormat="1" ht="36.75" customHeight="1" x14ac:dyDescent="0.25">
      <c r="A331" s="2708" t="s">
        <v>1127</v>
      </c>
      <c r="B331" s="2499" t="s">
        <v>95</v>
      </c>
      <c r="C331" s="1419" t="s">
        <v>918</v>
      </c>
      <c r="D331" s="1566">
        <v>0</v>
      </c>
      <c r="E331" s="1566">
        <v>0</v>
      </c>
      <c r="F331" s="1566">
        <v>0</v>
      </c>
      <c r="G331" s="1513">
        <v>5</v>
      </c>
      <c r="H331" s="1513">
        <v>7</v>
      </c>
      <c r="I331" s="1513">
        <v>12</v>
      </c>
      <c r="J331" s="1513">
        <v>8</v>
      </c>
      <c r="K331" s="1513">
        <v>0</v>
      </c>
      <c r="L331" s="1513">
        <v>8</v>
      </c>
      <c r="M331" s="1656">
        <f>SUM(D331,G331,J331)</f>
        <v>13</v>
      </c>
      <c r="N331" s="1656">
        <f t="shared" ref="N331:O341" si="156">SUM(E331,H331,K331)</f>
        <v>7</v>
      </c>
      <c r="O331" s="1656">
        <f t="shared" si="156"/>
        <v>20</v>
      </c>
      <c r="P331" s="819" t="s">
        <v>919</v>
      </c>
      <c r="Q331" s="2497" t="s">
        <v>164</v>
      </c>
      <c r="R331" s="2710" t="s">
        <v>912</v>
      </c>
    </row>
    <row r="332" spans="1:18" s="420" customFormat="1" ht="36.75" customHeight="1" x14ac:dyDescent="0.25">
      <c r="A332" s="2700"/>
      <c r="B332" s="2504"/>
      <c r="C332" s="1510" t="s">
        <v>920</v>
      </c>
      <c r="D332" s="1565">
        <v>0</v>
      </c>
      <c r="E332" s="1565">
        <v>0</v>
      </c>
      <c r="F332" s="1565">
        <v>0</v>
      </c>
      <c r="G332" s="1512">
        <v>11</v>
      </c>
      <c r="H332" s="1512">
        <v>5</v>
      </c>
      <c r="I332" s="1512">
        <v>16</v>
      </c>
      <c r="J332" s="1512">
        <v>4</v>
      </c>
      <c r="K332" s="1512">
        <v>1</v>
      </c>
      <c r="L332" s="1512">
        <v>5</v>
      </c>
      <c r="M332" s="1627">
        <f t="shared" ref="M332:M341" si="157">SUM(D332,G332,J332)</f>
        <v>15</v>
      </c>
      <c r="N332" s="1627">
        <f t="shared" si="156"/>
        <v>6</v>
      </c>
      <c r="O332" s="1627">
        <f t="shared" si="156"/>
        <v>21</v>
      </c>
      <c r="P332" s="1541" t="s">
        <v>921</v>
      </c>
      <c r="Q332" s="2579"/>
      <c r="R332" s="2702"/>
    </row>
    <row r="333" spans="1:18" s="420" customFormat="1" ht="54.75" customHeight="1" x14ac:dyDescent="0.25">
      <c r="A333" s="2700"/>
      <c r="B333" s="2504"/>
      <c r="C333" s="1603" t="s">
        <v>1128</v>
      </c>
      <c r="D333" s="1565">
        <v>0</v>
      </c>
      <c r="E333" s="1565">
        <v>0</v>
      </c>
      <c r="F333" s="1567">
        <v>0</v>
      </c>
      <c r="G333" s="1569">
        <v>7</v>
      </c>
      <c r="H333" s="1569">
        <v>14</v>
      </c>
      <c r="I333" s="1569">
        <v>21</v>
      </c>
      <c r="J333" s="1569">
        <v>2</v>
      </c>
      <c r="K333" s="1569">
        <v>1</v>
      </c>
      <c r="L333" s="1569">
        <v>3</v>
      </c>
      <c r="M333" s="1657">
        <f t="shared" si="157"/>
        <v>9</v>
      </c>
      <c r="N333" s="1657">
        <f t="shared" si="156"/>
        <v>15</v>
      </c>
      <c r="O333" s="1657">
        <f t="shared" si="156"/>
        <v>24</v>
      </c>
      <c r="P333" s="384" t="s">
        <v>1129</v>
      </c>
      <c r="Q333" s="2579"/>
      <c r="R333" s="2702"/>
    </row>
    <row r="334" spans="1:18" s="420" customFormat="1" ht="35.25" customHeight="1" x14ac:dyDescent="0.25">
      <c r="A334" s="2700"/>
      <c r="B334" s="2504"/>
      <c r="C334" s="1510" t="s">
        <v>85</v>
      </c>
      <c r="D334" s="1565">
        <v>0</v>
      </c>
      <c r="E334" s="1565">
        <v>0</v>
      </c>
      <c r="F334" s="1565">
        <v>0</v>
      </c>
      <c r="G334" s="1512">
        <v>0</v>
      </c>
      <c r="H334" s="1512">
        <v>7</v>
      </c>
      <c r="I334" s="1512">
        <v>7</v>
      </c>
      <c r="J334" s="1512">
        <v>1</v>
      </c>
      <c r="K334" s="1512">
        <v>1</v>
      </c>
      <c r="L334" s="1512">
        <v>2</v>
      </c>
      <c r="M334" s="1627">
        <f t="shared" si="157"/>
        <v>1</v>
      </c>
      <c r="N334" s="1627">
        <f t="shared" si="156"/>
        <v>8</v>
      </c>
      <c r="O334" s="1627">
        <f t="shared" si="156"/>
        <v>9</v>
      </c>
      <c r="P334" s="1541" t="s">
        <v>163</v>
      </c>
      <c r="Q334" s="2579"/>
      <c r="R334" s="2702"/>
    </row>
    <row r="335" spans="1:18" s="420" customFormat="1" ht="36" customHeight="1" x14ac:dyDescent="0.25">
      <c r="A335" s="2700"/>
      <c r="B335" s="2504"/>
      <c r="C335" s="1510" t="s">
        <v>924</v>
      </c>
      <c r="D335" s="1565">
        <v>0</v>
      </c>
      <c r="E335" s="1565">
        <v>0</v>
      </c>
      <c r="F335" s="1565">
        <v>0</v>
      </c>
      <c r="G335" s="1512">
        <v>4</v>
      </c>
      <c r="H335" s="1512"/>
      <c r="I335" s="1512">
        <v>4</v>
      </c>
      <c r="J335" s="1512">
        <v>1</v>
      </c>
      <c r="K335" s="1512">
        <v>1</v>
      </c>
      <c r="L335" s="1512">
        <v>2</v>
      </c>
      <c r="M335" s="1627">
        <f t="shared" si="157"/>
        <v>5</v>
      </c>
      <c r="N335" s="1627">
        <f t="shared" si="156"/>
        <v>1</v>
      </c>
      <c r="O335" s="1627">
        <f t="shared" si="156"/>
        <v>6</v>
      </c>
      <c r="P335" s="1541" t="s">
        <v>925</v>
      </c>
      <c r="Q335" s="2579"/>
      <c r="R335" s="2702"/>
    </row>
    <row r="336" spans="1:18" s="420" customFormat="1" ht="40.5" customHeight="1" x14ac:dyDescent="0.25">
      <c r="A336" s="2700"/>
      <c r="B336" s="2504"/>
      <c r="C336" s="1510" t="s">
        <v>926</v>
      </c>
      <c r="D336" s="1565">
        <v>0</v>
      </c>
      <c r="E336" s="1565">
        <v>0</v>
      </c>
      <c r="F336" s="1565">
        <v>0</v>
      </c>
      <c r="G336" s="1512">
        <v>2</v>
      </c>
      <c r="H336" s="1512">
        <v>7</v>
      </c>
      <c r="I336" s="1512">
        <v>9</v>
      </c>
      <c r="J336" s="1512">
        <v>0</v>
      </c>
      <c r="K336" s="1512">
        <v>5</v>
      </c>
      <c r="L336" s="1512">
        <v>5</v>
      </c>
      <c r="M336" s="1627">
        <f t="shared" si="157"/>
        <v>2</v>
      </c>
      <c r="N336" s="1627">
        <f t="shared" si="156"/>
        <v>12</v>
      </c>
      <c r="O336" s="1627">
        <f t="shared" si="156"/>
        <v>14</v>
      </c>
      <c r="P336" s="1541" t="s">
        <v>927</v>
      </c>
      <c r="Q336" s="2579"/>
      <c r="R336" s="2702"/>
    </row>
    <row r="337" spans="1:18" s="420" customFormat="1" ht="20.25" customHeight="1" x14ac:dyDescent="0.25">
      <c r="A337" s="2700"/>
      <c r="B337" s="2504"/>
      <c r="C337" s="1510" t="s">
        <v>928</v>
      </c>
      <c r="D337" s="1565">
        <v>0</v>
      </c>
      <c r="E337" s="1565">
        <v>0</v>
      </c>
      <c r="F337" s="1565">
        <v>0</v>
      </c>
      <c r="G337" s="1512">
        <v>7</v>
      </c>
      <c r="H337" s="1512">
        <v>8</v>
      </c>
      <c r="I337" s="1512">
        <v>15</v>
      </c>
      <c r="J337" s="1512">
        <v>0</v>
      </c>
      <c r="K337" s="1512">
        <v>0</v>
      </c>
      <c r="L337" s="1512">
        <v>0</v>
      </c>
      <c r="M337" s="1627">
        <f t="shared" si="157"/>
        <v>7</v>
      </c>
      <c r="N337" s="1627">
        <f t="shared" si="156"/>
        <v>8</v>
      </c>
      <c r="O337" s="1627">
        <f t="shared" si="156"/>
        <v>15</v>
      </c>
      <c r="P337" s="1541" t="s">
        <v>929</v>
      </c>
      <c r="Q337" s="2579"/>
      <c r="R337" s="2702"/>
    </row>
    <row r="338" spans="1:18" s="420" customFormat="1" ht="40.5" customHeight="1" x14ac:dyDescent="0.25">
      <c r="A338" s="2700"/>
      <c r="B338" s="2504"/>
      <c r="C338" s="1510" t="s">
        <v>930</v>
      </c>
      <c r="D338" s="1565">
        <v>0</v>
      </c>
      <c r="E338" s="1565">
        <v>0</v>
      </c>
      <c r="F338" s="1565">
        <v>0</v>
      </c>
      <c r="G338" s="1512">
        <v>13</v>
      </c>
      <c r="H338" s="1512">
        <v>9</v>
      </c>
      <c r="I338" s="1512">
        <v>22</v>
      </c>
      <c r="J338" s="1512">
        <v>11</v>
      </c>
      <c r="K338" s="1512">
        <v>9</v>
      </c>
      <c r="L338" s="1512">
        <v>20</v>
      </c>
      <c r="M338" s="1627">
        <f t="shared" si="157"/>
        <v>24</v>
      </c>
      <c r="N338" s="1627">
        <f t="shared" si="156"/>
        <v>18</v>
      </c>
      <c r="O338" s="1627">
        <f t="shared" si="156"/>
        <v>42</v>
      </c>
      <c r="P338" s="1541" t="s">
        <v>931</v>
      </c>
      <c r="Q338" s="2579"/>
      <c r="R338" s="2702"/>
    </row>
    <row r="339" spans="1:18" s="420" customFormat="1" ht="49.5" customHeight="1" x14ac:dyDescent="0.25">
      <c r="A339" s="2700"/>
      <c r="B339" s="2504"/>
      <c r="C339" s="1510" t="s">
        <v>932</v>
      </c>
      <c r="D339" s="1565">
        <v>0</v>
      </c>
      <c r="E339" s="1565">
        <v>0</v>
      </c>
      <c r="F339" s="1565">
        <v>0</v>
      </c>
      <c r="G339" s="1512">
        <v>6</v>
      </c>
      <c r="H339" s="1512">
        <v>5</v>
      </c>
      <c r="I339" s="1512">
        <v>11</v>
      </c>
      <c r="J339" s="1512">
        <v>0</v>
      </c>
      <c r="K339" s="1512">
        <v>0</v>
      </c>
      <c r="L339" s="1512">
        <v>0</v>
      </c>
      <c r="M339" s="1627">
        <f t="shared" si="157"/>
        <v>6</v>
      </c>
      <c r="N339" s="1627">
        <f t="shared" si="156"/>
        <v>5</v>
      </c>
      <c r="O339" s="1627">
        <f t="shared" si="156"/>
        <v>11</v>
      </c>
      <c r="P339" s="1541" t="s">
        <v>933</v>
      </c>
      <c r="Q339" s="2579"/>
      <c r="R339" s="2702"/>
    </row>
    <row r="340" spans="1:18" s="420" customFormat="1" ht="32.25" customHeight="1" x14ac:dyDescent="0.25">
      <c r="A340" s="2700"/>
      <c r="B340" s="2504"/>
      <c r="C340" s="1510" t="s">
        <v>934</v>
      </c>
      <c r="D340" s="1565">
        <v>0</v>
      </c>
      <c r="E340" s="1565">
        <v>0</v>
      </c>
      <c r="F340" s="1565">
        <v>0</v>
      </c>
      <c r="G340" s="1565">
        <v>0</v>
      </c>
      <c r="H340" s="1565">
        <v>0</v>
      </c>
      <c r="I340" s="1512">
        <v>0</v>
      </c>
      <c r="J340" s="1512">
        <v>1</v>
      </c>
      <c r="K340" s="1512">
        <v>0</v>
      </c>
      <c r="L340" s="1512">
        <v>1</v>
      </c>
      <c r="M340" s="1627">
        <f t="shared" si="157"/>
        <v>1</v>
      </c>
      <c r="N340" s="1627">
        <f t="shared" si="156"/>
        <v>0</v>
      </c>
      <c r="O340" s="1627">
        <f t="shared" si="156"/>
        <v>1</v>
      </c>
      <c r="P340" s="1541" t="s">
        <v>935</v>
      </c>
      <c r="Q340" s="2579"/>
      <c r="R340" s="2702"/>
    </row>
    <row r="341" spans="1:18" s="420" customFormat="1" ht="43.5" customHeight="1" x14ac:dyDescent="0.25">
      <c r="A341" s="2700"/>
      <c r="B341" s="2500"/>
      <c r="C341" s="1419" t="s">
        <v>936</v>
      </c>
      <c r="D341" s="1565">
        <v>0</v>
      </c>
      <c r="E341" s="1565">
        <v>0</v>
      </c>
      <c r="F341" s="1566">
        <v>0</v>
      </c>
      <c r="G341" s="1513">
        <v>13</v>
      </c>
      <c r="H341" s="1513">
        <v>4</v>
      </c>
      <c r="I341" s="1513">
        <v>17</v>
      </c>
      <c r="J341" s="1513">
        <v>3</v>
      </c>
      <c r="K341" s="1513">
        <v>5</v>
      </c>
      <c r="L341" s="1513">
        <v>8</v>
      </c>
      <c r="M341" s="1656">
        <f t="shared" si="157"/>
        <v>16</v>
      </c>
      <c r="N341" s="1656">
        <f t="shared" si="156"/>
        <v>9</v>
      </c>
      <c r="O341" s="1656">
        <f t="shared" si="156"/>
        <v>25</v>
      </c>
      <c r="P341" s="819" t="s">
        <v>937</v>
      </c>
      <c r="Q341" s="2593"/>
      <c r="R341" s="2702"/>
    </row>
    <row r="342" spans="1:18" s="420" customFormat="1" ht="39" customHeight="1" x14ac:dyDescent="0.25">
      <c r="A342" s="2700"/>
      <c r="B342" s="1224"/>
      <c r="C342" s="1510" t="s">
        <v>2095</v>
      </c>
      <c r="D342" s="1566">
        <v>9</v>
      </c>
      <c r="E342" s="1566">
        <v>0</v>
      </c>
      <c r="F342" s="1566">
        <v>9</v>
      </c>
      <c r="G342" s="1513">
        <v>0</v>
      </c>
      <c r="H342" s="1513">
        <v>0</v>
      </c>
      <c r="I342" s="1513">
        <v>0</v>
      </c>
      <c r="J342" s="1513">
        <v>0</v>
      </c>
      <c r="K342" s="1513">
        <v>0</v>
      </c>
      <c r="L342" s="1513">
        <v>0</v>
      </c>
      <c r="M342" s="1656">
        <f t="shared" ref="M342" si="158">SUM(D342,G342,J342)</f>
        <v>9</v>
      </c>
      <c r="N342" s="1656">
        <f t="shared" ref="N342" si="159">SUM(E342,H342,K342)</f>
        <v>0</v>
      </c>
      <c r="O342" s="1656">
        <f t="shared" ref="O342" si="160">SUM(F342,I342,L342)</f>
        <v>9</v>
      </c>
      <c r="P342" s="1966" t="s">
        <v>2594</v>
      </c>
      <c r="Q342" s="1222"/>
      <c r="R342" s="2702"/>
    </row>
    <row r="343" spans="1:18" s="420" customFormat="1" ht="28.5" customHeight="1" x14ac:dyDescent="0.25">
      <c r="A343" s="2700"/>
      <c r="B343" s="2501" t="s">
        <v>49</v>
      </c>
      <c r="C343" s="2501"/>
      <c r="D343" s="1512">
        <f>SUM(D331:D342)</f>
        <v>9</v>
      </c>
      <c r="E343" s="2035">
        <f t="shared" ref="E343:O343" si="161">SUM(E331:E342)</f>
        <v>0</v>
      </c>
      <c r="F343" s="2035">
        <f t="shared" si="161"/>
        <v>9</v>
      </c>
      <c r="G343" s="2035">
        <f t="shared" si="161"/>
        <v>68</v>
      </c>
      <c r="H343" s="2035">
        <f t="shared" si="161"/>
        <v>66</v>
      </c>
      <c r="I343" s="2035">
        <f t="shared" si="161"/>
        <v>134</v>
      </c>
      <c r="J343" s="2035">
        <f t="shared" si="161"/>
        <v>31</v>
      </c>
      <c r="K343" s="2035">
        <f t="shared" si="161"/>
        <v>23</v>
      </c>
      <c r="L343" s="2035">
        <f t="shared" si="161"/>
        <v>54</v>
      </c>
      <c r="M343" s="2035">
        <f t="shared" si="161"/>
        <v>108</v>
      </c>
      <c r="N343" s="2035">
        <f t="shared" si="161"/>
        <v>89</v>
      </c>
      <c r="O343" s="2035">
        <f t="shared" si="161"/>
        <v>197</v>
      </c>
      <c r="P343" s="2511" t="s">
        <v>664</v>
      </c>
      <c r="Q343" s="2511"/>
      <c r="R343" s="2702"/>
    </row>
    <row r="344" spans="1:18" s="420" customFormat="1" ht="72" customHeight="1" x14ac:dyDescent="0.25">
      <c r="A344" s="2701"/>
      <c r="B344" s="1643" t="s">
        <v>938</v>
      </c>
      <c r="C344" s="1643" t="s">
        <v>938</v>
      </c>
      <c r="D344" s="1534">
        <v>0</v>
      </c>
      <c r="E344" s="1534">
        <v>0</v>
      </c>
      <c r="F344" s="1534">
        <v>0</v>
      </c>
      <c r="G344" s="1534">
        <v>19</v>
      </c>
      <c r="H344" s="1534">
        <v>13</v>
      </c>
      <c r="I344" s="1534">
        <v>32</v>
      </c>
      <c r="J344" s="1534">
        <v>0</v>
      </c>
      <c r="K344" s="1534">
        <v>0</v>
      </c>
      <c r="L344" s="1534">
        <v>0</v>
      </c>
      <c r="M344" s="1627">
        <f>SUM(D344,G344,J344)</f>
        <v>19</v>
      </c>
      <c r="N344" s="1627">
        <f t="shared" ref="N344:O344" si="162">SUM(E344,H344,K344)</f>
        <v>13</v>
      </c>
      <c r="O344" s="1627">
        <f t="shared" si="162"/>
        <v>32</v>
      </c>
      <c r="P344" s="406" t="s">
        <v>939</v>
      </c>
      <c r="Q344" s="406" t="s">
        <v>939</v>
      </c>
      <c r="R344" s="2703"/>
    </row>
    <row r="345" spans="1:18" s="420" customFormat="1" ht="22.5" customHeight="1" thickBot="1" x14ac:dyDescent="0.3">
      <c r="A345" s="2712" t="s">
        <v>52</v>
      </c>
      <c r="B345" s="2713"/>
      <c r="C345" s="2714"/>
      <c r="D345" s="1563">
        <f>SUM(D306,D309,D313,D316,D343,D344)</f>
        <v>9</v>
      </c>
      <c r="E345" s="1563">
        <f>SUM(E306,E309,E313,E316,E343,E344)</f>
        <v>0</v>
      </c>
      <c r="F345" s="1563">
        <f>SUM(D345:E345)</f>
        <v>9</v>
      </c>
      <c r="G345" s="1563">
        <f t="shared" ref="G345:O345" si="163">SUM(G306,G309,G313,G316,G343,G344)</f>
        <v>189</v>
      </c>
      <c r="H345" s="1563">
        <f t="shared" si="163"/>
        <v>197</v>
      </c>
      <c r="I345" s="1563">
        <f t="shared" si="163"/>
        <v>386</v>
      </c>
      <c r="J345" s="1563">
        <f t="shared" si="163"/>
        <v>88</v>
      </c>
      <c r="K345" s="1563">
        <f t="shared" si="163"/>
        <v>60</v>
      </c>
      <c r="L345" s="1563">
        <f t="shared" si="163"/>
        <v>148</v>
      </c>
      <c r="M345" s="1563">
        <f t="shared" si="163"/>
        <v>286</v>
      </c>
      <c r="N345" s="1563">
        <f t="shared" si="163"/>
        <v>257</v>
      </c>
      <c r="O345" s="1563">
        <f t="shared" si="163"/>
        <v>543</v>
      </c>
      <c r="P345" s="2590" t="s">
        <v>1100</v>
      </c>
      <c r="Q345" s="2590"/>
      <c r="R345" s="2590"/>
    </row>
    <row r="346" spans="1:18" s="420" customFormat="1" ht="22.5" customHeight="1" thickTop="1" x14ac:dyDescent="0.25">
      <c r="A346" s="2429"/>
      <c r="B346" s="2429"/>
      <c r="C346" s="2429"/>
      <c r="D346" s="316"/>
      <c r="E346" s="316"/>
      <c r="F346" s="316"/>
      <c r="G346" s="316"/>
      <c r="H346" s="316"/>
      <c r="I346" s="316"/>
      <c r="J346" s="316"/>
      <c r="K346" s="316"/>
      <c r="L346" s="316"/>
      <c r="M346" s="426"/>
      <c r="N346" s="426"/>
      <c r="O346" s="426"/>
      <c r="P346" s="2420"/>
      <c r="Q346" s="2420"/>
      <c r="R346" s="2420"/>
    </row>
    <row r="347" spans="1:18" s="420" customFormat="1" ht="22.5" customHeight="1" x14ac:dyDescent="0.25">
      <c r="A347" s="1116"/>
      <c r="B347" s="1116"/>
      <c r="C347" s="1116"/>
      <c r="D347" s="316"/>
      <c r="E347" s="316"/>
      <c r="F347" s="316"/>
      <c r="G347" s="316"/>
      <c r="H347" s="316"/>
      <c r="I347" s="316"/>
      <c r="J347" s="316"/>
      <c r="K347" s="316"/>
      <c r="L347" s="316"/>
      <c r="M347" s="426"/>
      <c r="N347" s="426"/>
      <c r="O347" s="426"/>
      <c r="P347" s="1114"/>
      <c r="Q347" s="1114"/>
      <c r="R347" s="1114"/>
    </row>
    <row r="348" spans="1:18" s="420" customFormat="1" ht="22.5" customHeight="1" x14ac:dyDescent="0.25">
      <c r="A348" s="2040"/>
      <c r="B348" s="2040"/>
      <c r="C348" s="2040"/>
      <c r="D348" s="316"/>
      <c r="E348" s="316"/>
      <c r="F348" s="316"/>
      <c r="G348" s="316"/>
      <c r="H348" s="316"/>
      <c r="I348" s="316"/>
      <c r="J348" s="316"/>
      <c r="K348" s="316"/>
      <c r="L348" s="316"/>
      <c r="M348" s="426"/>
      <c r="N348" s="426"/>
      <c r="O348" s="426"/>
      <c r="P348" s="2026"/>
      <c r="Q348" s="2026"/>
      <c r="R348" s="2026"/>
    </row>
    <row r="349" spans="1:18" s="420" customFormat="1" ht="22.5" customHeight="1" x14ac:dyDescent="0.25">
      <c r="A349" s="2040"/>
      <c r="B349" s="2040"/>
      <c r="C349" s="2040"/>
      <c r="D349" s="316"/>
      <c r="E349" s="316"/>
      <c r="F349" s="316"/>
      <c r="G349" s="316"/>
      <c r="H349" s="316"/>
      <c r="I349" s="316"/>
      <c r="J349" s="316"/>
      <c r="K349" s="316"/>
      <c r="L349" s="316"/>
      <c r="M349" s="426"/>
      <c r="N349" s="426"/>
      <c r="O349" s="426"/>
      <c r="P349" s="2026"/>
      <c r="Q349" s="2026"/>
      <c r="R349" s="2026"/>
    </row>
    <row r="350" spans="1:18" s="420" customFormat="1" ht="22.5" customHeight="1" x14ac:dyDescent="0.25">
      <c r="A350" s="2040"/>
      <c r="B350" s="2040"/>
      <c r="C350" s="2040"/>
      <c r="D350" s="316"/>
      <c r="E350" s="316"/>
      <c r="F350" s="316"/>
      <c r="G350" s="316"/>
      <c r="H350" s="316"/>
      <c r="I350" s="316"/>
      <c r="J350" s="316"/>
      <c r="K350" s="316"/>
      <c r="L350" s="316"/>
      <c r="M350" s="426"/>
      <c r="N350" s="426"/>
      <c r="O350" s="426"/>
      <c r="P350" s="2026"/>
      <c r="Q350" s="2026"/>
      <c r="R350" s="2026"/>
    </row>
    <row r="351" spans="1:18" s="420" customFormat="1" ht="28.5" customHeight="1" thickBot="1" x14ac:dyDescent="0.3">
      <c r="A351" s="2658" t="s">
        <v>2502</v>
      </c>
      <c r="B351" s="2658"/>
      <c r="C351" s="1483"/>
      <c r="D351" s="1483"/>
      <c r="E351" s="1483"/>
      <c r="F351" s="1483"/>
      <c r="G351" s="1483"/>
      <c r="H351" s="1483"/>
      <c r="I351" s="1483"/>
      <c r="J351" s="1483"/>
      <c r="K351" s="414"/>
      <c r="L351" s="2635"/>
      <c r="M351" s="2635"/>
      <c r="N351" s="2635"/>
      <c r="O351" s="345"/>
      <c r="P351" s="2653" t="s">
        <v>2503</v>
      </c>
      <c r="Q351" s="2653"/>
      <c r="R351" s="2653"/>
    </row>
    <row r="352" spans="1:18" s="420" customFormat="1" ht="28.5" customHeight="1" thickTop="1" x14ac:dyDescent="0.25">
      <c r="A352" s="2468" t="s">
        <v>47</v>
      </c>
      <c r="B352" s="2468" t="s">
        <v>90</v>
      </c>
      <c r="C352" s="2468" t="s">
        <v>48</v>
      </c>
      <c r="D352" s="2468" t="s">
        <v>36</v>
      </c>
      <c r="E352" s="2468"/>
      <c r="F352" s="2468"/>
      <c r="G352" s="2468" t="s">
        <v>2</v>
      </c>
      <c r="H352" s="2468"/>
      <c r="I352" s="2468"/>
      <c r="J352" s="2468" t="s">
        <v>3</v>
      </c>
      <c r="K352" s="2468"/>
      <c r="L352" s="2468"/>
      <c r="M352" s="2680" t="s">
        <v>29</v>
      </c>
      <c r="N352" s="2680"/>
      <c r="O352" s="2680"/>
      <c r="P352" s="2523" t="s">
        <v>103</v>
      </c>
      <c r="Q352" s="2523" t="s">
        <v>132</v>
      </c>
      <c r="R352" s="2523" t="s">
        <v>172</v>
      </c>
    </row>
    <row r="353" spans="1:18" s="420" customFormat="1" ht="28.5" customHeight="1" x14ac:dyDescent="0.25">
      <c r="A353" s="2469"/>
      <c r="B353" s="2469"/>
      <c r="C353" s="2469"/>
      <c r="D353" s="2492" t="s">
        <v>98</v>
      </c>
      <c r="E353" s="2492"/>
      <c r="F353" s="2492"/>
      <c r="G353" s="2492" t="s">
        <v>99</v>
      </c>
      <c r="H353" s="2492"/>
      <c r="I353" s="2492"/>
      <c r="J353" s="2492" t="s">
        <v>100</v>
      </c>
      <c r="K353" s="2492"/>
      <c r="L353" s="2492"/>
      <c r="M353" s="2666" t="s">
        <v>126</v>
      </c>
      <c r="N353" s="2666"/>
      <c r="O353" s="2666"/>
      <c r="P353" s="2524"/>
      <c r="Q353" s="2524"/>
      <c r="R353" s="2524"/>
    </row>
    <row r="354" spans="1:18" s="420" customFormat="1" ht="28.5" customHeight="1" x14ac:dyDescent="0.25">
      <c r="A354" s="2469"/>
      <c r="B354" s="2469"/>
      <c r="C354" s="2469"/>
      <c r="D354" s="304" t="s">
        <v>187</v>
      </c>
      <c r="E354" s="304" t="s">
        <v>203</v>
      </c>
      <c r="F354" s="304" t="s">
        <v>204</v>
      </c>
      <c r="G354" s="304" t="s">
        <v>187</v>
      </c>
      <c r="H354" s="304" t="s">
        <v>203</v>
      </c>
      <c r="I354" s="304" t="s">
        <v>204</v>
      </c>
      <c r="J354" s="304" t="s">
        <v>187</v>
      </c>
      <c r="K354" s="304" t="s">
        <v>203</v>
      </c>
      <c r="L354" s="304" t="s">
        <v>204</v>
      </c>
      <c r="M354" s="304" t="s">
        <v>187</v>
      </c>
      <c r="N354" s="304" t="s">
        <v>203</v>
      </c>
      <c r="O354" s="304" t="s">
        <v>204</v>
      </c>
      <c r="P354" s="2524"/>
      <c r="Q354" s="2524"/>
      <c r="R354" s="2524"/>
    </row>
    <row r="355" spans="1:18" s="420" customFormat="1" ht="28.5" customHeight="1" thickBot="1" x14ac:dyDescent="0.3">
      <c r="A355" s="2469"/>
      <c r="B355" s="2469"/>
      <c r="C355" s="2469"/>
      <c r="D355" s="424" t="s">
        <v>188</v>
      </c>
      <c r="E355" s="424" t="s">
        <v>189</v>
      </c>
      <c r="F355" s="424" t="s">
        <v>190</v>
      </c>
      <c r="G355" s="424" t="s">
        <v>188</v>
      </c>
      <c r="H355" s="424" t="s">
        <v>189</v>
      </c>
      <c r="I355" s="424" t="s">
        <v>190</v>
      </c>
      <c r="J355" s="424" t="s">
        <v>188</v>
      </c>
      <c r="K355" s="424" t="s">
        <v>189</v>
      </c>
      <c r="L355" s="424" t="s">
        <v>190</v>
      </c>
      <c r="M355" s="424" t="s">
        <v>188</v>
      </c>
      <c r="N355" s="424" t="s">
        <v>189</v>
      </c>
      <c r="O355" s="424" t="s">
        <v>190</v>
      </c>
      <c r="P355" s="2525"/>
      <c r="Q355" s="2525"/>
      <c r="R355" s="2525"/>
    </row>
    <row r="356" spans="1:18" s="420" customFormat="1" ht="24.75" customHeight="1" x14ac:dyDescent="0.25">
      <c r="A356" s="2499" t="s">
        <v>1130</v>
      </c>
      <c r="B356" s="699" t="s">
        <v>62</v>
      </c>
      <c r="C356" s="511"/>
      <c r="D356" s="1567">
        <v>0</v>
      </c>
      <c r="E356" s="1567">
        <v>0</v>
      </c>
      <c r="F356" s="1567">
        <v>0</v>
      </c>
      <c r="G356" s="1569">
        <v>31</v>
      </c>
      <c r="H356" s="1569">
        <v>67</v>
      </c>
      <c r="I356" s="1569">
        <v>98</v>
      </c>
      <c r="J356" s="1569">
        <v>9</v>
      </c>
      <c r="K356" s="1569">
        <v>15</v>
      </c>
      <c r="L356" s="1569">
        <v>24</v>
      </c>
      <c r="M356" s="1657">
        <f>SUM(D356,G356,J356)</f>
        <v>40</v>
      </c>
      <c r="N356" s="1657">
        <f t="shared" ref="N356:O360" si="164">SUM(E356,H356,K356)</f>
        <v>82</v>
      </c>
      <c r="O356" s="1657">
        <f t="shared" si="164"/>
        <v>122</v>
      </c>
      <c r="P356" s="550"/>
      <c r="Q356" s="1540" t="s">
        <v>143</v>
      </c>
      <c r="R356" s="2497" t="s">
        <v>941</v>
      </c>
    </row>
    <row r="357" spans="1:18" s="420" customFormat="1" ht="24.75" customHeight="1" x14ac:dyDescent="0.25">
      <c r="A357" s="2504"/>
      <c r="B357" s="1510" t="s">
        <v>63</v>
      </c>
      <c r="C357" s="504"/>
      <c r="D357" s="1565">
        <v>0</v>
      </c>
      <c r="E357" s="1565">
        <v>0</v>
      </c>
      <c r="F357" s="1565">
        <v>0</v>
      </c>
      <c r="G357" s="2035">
        <v>60</v>
      </c>
      <c r="H357" s="2035">
        <v>69</v>
      </c>
      <c r="I357" s="2035">
        <v>129</v>
      </c>
      <c r="J357" s="2035">
        <v>9</v>
      </c>
      <c r="K357" s="2035">
        <v>19</v>
      </c>
      <c r="L357" s="2035">
        <v>28</v>
      </c>
      <c r="M357" s="1627">
        <f t="shared" ref="M357:M360" si="165">SUM(D357,G357,J357)</f>
        <v>69</v>
      </c>
      <c r="N357" s="1627">
        <f t="shared" si="164"/>
        <v>88</v>
      </c>
      <c r="O357" s="1627">
        <f t="shared" si="164"/>
        <v>157</v>
      </c>
      <c r="P357" s="524"/>
      <c r="Q357" s="1541" t="s">
        <v>144</v>
      </c>
      <c r="R357" s="2579"/>
    </row>
    <row r="358" spans="1:18" s="420" customFormat="1" ht="24.75" customHeight="1" x14ac:dyDescent="0.25">
      <c r="A358" s="2504"/>
      <c r="B358" s="1510" t="s">
        <v>64</v>
      </c>
      <c r="C358" s="504"/>
      <c r="D358" s="1565">
        <v>0</v>
      </c>
      <c r="E358" s="1565">
        <v>0</v>
      </c>
      <c r="F358" s="1565">
        <v>0</v>
      </c>
      <c r="G358" s="2035">
        <v>39</v>
      </c>
      <c r="H358" s="2035">
        <v>36</v>
      </c>
      <c r="I358" s="2035">
        <v>75</v>
      </c>
      <c r="J358" s="2035">
        <v>15</v>
      </c>
      <c r="K358" s="2035">
        <v>18</v>
      </c>
      <c r="L358" s="2035">
        <v>33</v>
      </c>
      <c r="M358" s="1627">
        <f t="shared" si="165"/>
        <v>54</v>
      </c>
      <c r="N358" s="1627">
        <f t="shared" si="164"/>
        <v>54</v>
      </c>
      <c r="O358" s="1627">
        <f t="shared" si="164"/>
        <v>108</v>
      </c>
      <c r="P358" s="524"/>
      <c r="Q358" s="1541" t="s">
        <v>145</v>
      </c>
      <c r="R358" s="2579"/>
    </row>
    <row r="359" spans="1:18" s="420" customFormat="1" ht="24.75" customHeight="1" x14ac:dyDescent="0.25">
      <c r="A359" s="2504"/>
      <c r="B359" s="1510" t="s">
        <v>65</v>
      </c>
      <c r="C359" s="504"/>
      <c r="D359" s="1565">
        <v>0</v>
      </c>
      <c r="E359" s="1565">
        <v>0</v>
      </c>
      <c r="F359" s="1565">
        <v>0</v>
      </c>
      <c r="G359" s="2035">
        <v>24</v>
      </c>
      <c r="H359" s="2035">
        <v>27</v>
      </c>
      <c r="I359" s="2035">
        <v>51</v>
      </c>
      <c r="J359" s="2035">
        <v>11</v>
      </c>
      <c r="K359" s="2035">
        <v>15</v>
      </c>
      <c r="L359" s="2035">
        <v>26</v>
      </c>
      <c r="M359" s="1627">
        <f t="shared" si="165"/>
        <v>35</v>
      </c>
      <c r="N359" s="1627">
        <f t="shared" si="164"/>
        <v>42</v>
      </c>
      <c r="O359" s="1627">
        <f t="shared" si="164"/>
        <v>77</v>
      </c>
      <c r="P359" s="524"/>
      <c r="Q359" s="1541" t="s">
        <v>146</v>
      </c>
      <c r="R359" s="2579"/>
    </row>
    <row r="360" spans="1:18" s="420" customFormat="1" ht="34.5" customHeight="1" x14ac:dyDescent="0.25">
      <c r="A360" s="2500"/>
      <c r="B360" s="1603" t="s">
        <v>95</v>
      </c>
      <c r="C360" s="517"/>
      <c r="D360" s="1565">
        <v>0</v>
      </c>
      <c r="E360" s="1565">
        <v>0</v>
      </c>
      <c r="F360" s="1565">
        <v>0</v>
      </c>
      <c r="G360" s="2035">
        <v>13</v>
      </c>
      <c r="H360" s="2035">
        <v>15</v>
      </c>
      <c r="I360" s="2035">
        <v>28</v>
      </c>
      <c r="J360" s="2035">
        <v>8</v>
      </c>
      <c r="K360" s="2035">
        <v>13</v>
      </c>
      <c r="L360" s="2035">
        <v>21</v>
      </c>
      <c r="M360" s="1627">
        <f t="shared" si="165"/>
        <v>21</v>
      </c>
      <c r="N360" s="1627">
        <f t="shared" si="164"/>
        <v>28</v>
      </c>
      <c r="O360" s="1627">
        <f t="shared" si="164"/>
        <v>49</v>
      </c>
      <c r="P360" s="536"/>
      <c r="Q360" s="384" t="s">
        <v>162</v>
      </c>
      <c r="R360" s="2593"/>
    </row>
    <row r="361" spans="1:18" s="420" customFormat="1" ht="29.25" customHeight="1" x14ac:dyDescent="0.25">
      <c r="A361" s="2676" t="s">
        <v>52</v>
      </c>
      <c r="B361" s="2676"/>
      <c r="C361" s="2676"/>
      <c r="D361" s="1565">
        <f>SUM(D356:D360)</f>
        <v>0</v>
      </c>
      <c r="E361" s="1565">
        <f t="shared" ref="E361:O361" si="166">SUM(E356:E360)</f>
        <v>0</v>
      </c>
      <c r="F361" s="1565">
        <f>SUM(D361:E361)</f>
        <v>0</v>
      </c>
      <c r="G361" s="1565">
        <f t="shared" si="166"/>
        <v>167</v>
      </c>
      <c r="H361" s="1565">
        <f t="shared" si="166"/>
        <v>214</v>
      </c>
      <c r="I361" s="1565">
        <f t="shared" si="166"/>
        <v>381</v>
      </c>
      <c r="J361" s="1565">
        <f t="shared" si="166"/>
        <v>52</v>
      </c>
      <c r="K361" s="1565">
        <f t="shared" si="166"/>
        <v>80</v>
      </c>
      <c r="L361" s="1565">
        <f t="shared" si="166"/>
        <v>132</v>
      </c>
      <c r="M361" s="1565">
        <f t="shared" si="166"/>
        <v>219</v>
      </c>
      <c r="N361" s="1565">
        <f t="shared" si="166"/>
        <v>294</v>
      </c>
      <c r="O361" s="1565">
        <f t="shared" si="166"/>
        <v>513</v>
      </c>
      <c r="P361" s="2628" t="s">
        <v>1100</v>
      </c>
      <c r="Q361" s="2628"/>
      <c r="R361" s="2628"/>
    </row>
    <row r="362" spans="1:18" s="420" customFormat="1" ht="29.25" customHeight="1" x14ac:dyDescent="0.25">
      <c r="A362" s="2528" t="s">
        <v>1131</v>
      </c>
      <c r="B362" s="2504" t="s">
        <v>75</v>
      </c>
      <c r="C362" s="1603" t="s">
        <v>75</v>
      </c>
      <c r="D362" s="1565">
        <f t="shared" ref="D362:E362" si="167">SUM(D357:D361)</f>
        <v>0</v>
      </c>
      <c r="E362" s="1565">
        <f t="shared" si="167"/>
        <v>0</v>
      </c>
      <c r="F362" s="1565">
        <v>0</v>
      </c>
      <c r="G362" s="1565">
        <v>0</v>
      </c>
      <c r="H362" s="2035">
        <v>9</v>
      </c>
      <c r="I362" s="2035">
        <v>9</v>
      </c>
      <c r="J362" s="2035">
        <v>0</v>
      </c>
      <c r="K362" s="2035">
        <v>2</v>
      </c>
      <c r="L362" s="2035">
        <v>2</v>
      </c>
      <c r="M362" s="1627">
        <f>SUM(D362,G362,J362)</f>
        <v>0</v>
      </c>
      <c r="N362" s="1627">
        <f t="shared" ref="N362:O363" si="168">SUM(E362,H362,K362)</f>
        <v>11</v>
      </c>
      <c r="O362" s="1627">
        <f t="shared" si="168"/>
        <v>11</v>
      </c>
      <c r="P362" s="1541" t="s">
        <v>942</v>
      </c>
      <c r="Q362" s="2715" t="s">
        <v>942</v>
      </c>
      <c r="R362" s="2529" t="s">
        <v>1132</v>
      </c>
    </row>
    <row r="363" spans="1:18" s="420" customFormat="1" ht="29.25" customHeight="1" x14ac:dyDescent="0.25">
      <c r="A363" s="2492"/>
      <c r="B363" s="2504"/>
      <c r="C363" s="1419" t="s">
        <v>76</v>
      </c>
      <c r="D363" s="1566">
        <f t="shared" ref="D363:E363" si="169">SUM(D358:D362)</f>
        <v>0</v>
      </c>
      <c r="E363" s="1566">
        <f t="shared" si="169"/>
        <v>0</v>
      </c>
      <c r="F363" s="1566">
        <v>0</v>
      </c>
      <c r="G363" s="1566">
        <v>0</v>
      </c>
      <c r="H363" s="2036">
        <v>7</v>
      </c>
      <c r="I363" s="2036">
        <v>7</v>
      </c>
      <c r="J363" s="2036">
        <v>0</v>
      </c>
      <c r="K363" s="2036">
        <v>8</v>
      </c>
      <c r="L363" s="2036">
        <v>8</v>
      </c>
      <c r="M363" s="1656">
        <f>SUM(D363,G363,J363)</f>
        <v>0</v>
      </c>
      <c r="N363" s="1656">
        <f t="shared" si="168"/>
        <v>15</v>
      </c>
      <c r="O363" s="1656">
        <f t="shared" si="168"/>
        <v>15</v>
      </c>
      <c r="P363" s="406" t="s">
        <v>165</v>
      </c>
      <c r="Q363" s="2716"/>
      <c r="R363" s="2530"/>
    </row>
    <row r="364" spans="1:18" s="420" customFormat="1" ht="29.25" customHeight="1" x14ac:dyDescent="0.25">
      <c r="A364" s="2492"/>
      <c r="B364" s="2501" t="s">
        <v>49</v>
      </c>
      <c r="C364" s="2501"/>
      <c r="D364" s="1565">
        <f t="shared" ref="D364:E364" si="170">SUM(D359:D363)</f>
        <v>0</v>
      </c>
      <c r="E364" s="1565">
        <f t="shared" si="170"/>
        <v>0</v>
      </c>
      <c r="F364" s="2035">
        <v>0</v>
      </c>
      <c r="G364" s="2035">
        <v>0</v>
      </c>
      <c r="H364" s="2035">
        <v>16</v>
      </c>
      <c r="I364" s="2035">
        <v>16</v>
      </c>
      <c r="J364" s="2035">
        <v>0</v>
      </c>
      <c r="K364" s="2035">
        <v>10</v>
      </c>
      <c r="L364" s="2035">
        <v>10</v>
      </c>
      <c r="M364" s="1565">
        <f t="shared" ref="M364:O364" si="171">SUM(M362:M363)</f>
        <v>0</v>
      </c>
      <c r="N364" s="1565">
        <f t="shared" si="171"/>
        <v>26</v>
      </c>
      <c r="O364" s="1565">
        <f t="shared" si="171"/>
        <v>26</v>
      </c>
      <c r="P364" s="2628" t="s">
        <v>664</v>
      </c>
      <c r="Q364" s="2628"/>
      <c r="R364" s="2530"/>
    </row>
    <row r="365" spans="1:18" s="420" customFormat="1" ht="29.25" customHeight="1" x14ac:dyDescent="0.25">
      <c r="A365" s="2492"/>
      <c r="B365" s="2500" t="s">
        <v>568</v>
      </c>
      <c r="C365" s="1651" t="s">
        <v>568</v>
      </c>
      <c r="D365" s="1565">
        <f t="shared" ref="D365:E365" si="172">SUM(D360:D364)</f>
        <v>0</v>
      </c>
      <c r="E365" s="1565">
        <f t="shared" si="172"/>
        <v>0</v>
      </c>
      <c r="F365" s="2035">
        <v>0</v>
      </c>
      <c r="G365" s="2035">
        <v>0</v>
      </c>
      <c r="H365" s="2035">
        <v>25</v>
      </c>
      <c r="I365" s="2035">
        <v>25</v>
      </c>
      <c r="J365" s="2035">
        <v>0</v>
      </c>
      <c r="K365" s="2035">
        <v>0</v>
      </c>
      <c r="L365" s="2035">
        <v>0</v>
      </c>
      <c r="M365" s="1565">
        <f>SUM(D365,G365,J365)</f>
        <v>0</v>
      </c>
      <c r="N365" s="1565">
        <f t="shared" ref="N365:O386" si="173">SUM(E365,H365,K365)</f>
        <v>25</v>
      </c>
      <c r="O365" s="1565">
        <f t="shared" si="173"/>
        <v>25</v>
      </c>
      <c r="P365" s="2024" t="s">
        <v>158</v>
      </c>
      <c r="Q365" s="2502" t="s">
        <v>158</v>
      </c>
      <c r="R365" s="2530"/>
    </row>
    <row r="366" spans="1:18" s="420" customFormat="1" ht="29.25" customHeight="1" x14ac:dyDescent="0.25">
      <c r="A366" s="2492"/>
      <c r="B366" s="2621" t="s">
        <v>568</v>
      </c>
      <c r="C366" s="1651" t="s">
        <v>913</v>
      </c>
      <c r="D366" s="1565">
        <f t="shared" ref="D366:E366" si="174">SUM(D361:D365)</f>
        <v>0</v>
      </c>
      <c r="E366" s="1565">
        <f t="shared" si="174"/>
        <v>0</v>
      </c>
      <c r="F366" s="2035">
        <v>0</v>
      </c>
      <c r="G366" s="2035">
        <v>0</v>
      </c>
      <c r="H366" s="2035">
        <v>0</v>
      </c>
      <c r="I366" s="2035">
        <v>0</v>
      </c>
      <c r="J366" s="2035">
        <v>0</v>
      </c>
      <c r="K366" s="2035">
        <v>0</v>
      </c>
      <c r="L366" s="2035">
        <v>0</v>
      </c>
      <c r="M366" s="1565">
        <f>SUM(D366,G366,J366)</f>
        <v>0</v>
      </c>
      <c r="N366" s="1565">
        <f t="shared" si="173"/>
        <v>0</v>
      </c>
      <c r="O366" s="1565">
        <f t="shared" si="173"/>
        <v>0</v>
      </c>
      <c r="P366" s="2024" t="s">
        <v>914</v>
      </c>
      <c r="Q366" s="2502"/>
      <c r="R366" s="2530"/>
    </row>
    <row r="367" spans="1:18" s="420" customFormat="1" ht="29.25" customHeight="1" x14ac:dyDescent="0.25">
      <c r="A367" s="2492"/>
      <c r="B367" s="2501" t="s">
        <v>49</v>
      </c>
      <c r="C367" s="2519"/>
      <c r="D367" s="1565">
        <f t="shared" ref="D367:E367" si="175">SUM(D362:D366)</f>
        <v>0</v>
      </c>
      <c r="E367" s="1565">
        <f t="shared" si="175"/>
        <v>0</v>
      </c>
      <c r="F367" s="2035">
        <v>0</v>
      </c>
      <c r="G367" s="2035">
        <v>0</v>
      </c>
      <c r="H367" s="2035">
        <v>25</v>
      </c>
      <c r="I367" s="2035">
        <v>25</v>
      </c>
      <c r="J367" s="2035">
        <v>0</v>
      </c>
      <c r="K367" s="2035">
        <v>0</v>
      </c>
      <c r="L367" s="2035">
        <v>0</v>
      </c>
      <c r="M367" s="1565">
        <f>SUM(D367,G367,J367)</f>
        <v>0</v>
      </c>
      <c r="N367" s="1565">
        <f t="shared" si="173"/>
        <v>25</v>
      </c>
      <c r="O367" s="1565">
        <f t="shared" si="173"/>
        <v>25</v>
      </c>
      <c r="P367" s="2531" t="s">
        <v>664</v>
      </c>
      <c r="Q367" s="2531"/>
      <c r="R367" s="2530"/>
    </row>
    <row r="368" spans="1:18" s="420" customFormat="1" ht="29.25" customHeight="1" x14ac:dyDescent="0.25">
      <c r="A368" s="2492"/>
      <c r="B368" s="2621" t="s">
        <v>78</v>
      </c>
      <c r="C368" s="1510" t="s">
        <v>79</v>
      </c>
      <c r="D368" s="1565">
        <f t="shared" ref="D368:E368" si="176">SUM(D363:D367)</f>
        <v>0</v>
      </c>
      <c r="E368" s="1565">
        <f t="shared" si="176"/>
        <v>0</v>
      </c>
      <c r="F368" s="2035">
        <v>0</v>
      </c>
      <c r="G368" s="2035">
        <v>0</v>
      </c>
      <c r="H368" s="2035">
        <v>7</v>
      </c>
      <c r="I368" s="2035">
        <v>7</v>
      </c>
      <c r="J368" s="2035">
        <v>0</v>
      </c>
      <c r="K368" s="2035">
        <v>4</v>
      </c>
      <c r="L368" s="2035">
        <v>4</v>
      </c>
      <c r="M368" s="1565">
        <f>SUM(D368,G368,J368)</f>
        <v>0</v>
      </c>
      <c r="N368" s="1565">
        <f t="shared" si="173"/>
        <v>11</v>
      </c>
      <c r="O368" s="1565">
        <f t="shared" si="173"/>
        <v>11</v>
      </c>
      <c r="P368" s="1541" t="s">
        <v>159</v>
      </c>
      <c r="Q368" s="2594" t="s">
        <v>154</v>
      </c>
      <c r="R368" s="2530"/>
    </row>
    <row r="369" spans="1:428" s="420" customFormat="1" ht="29.25" customHeight="1" x14ac:dyDescent="0.25">
      <c r="A369" s="2492"/>
      <c r="B369" s="2503" t="s">
        <v>78</v>
      </c>
      <c r="C369" s="1419" t="s">
        <v>80</v>
      </c>
      <c r="D369" s="1565">
        <f t="shared" ref="D369:E369" si="177">SUM(D364:D368)</f>
        <v>0</v>
      </c>
      <c r="E369" s="1565">
        <f t="shared" si="177"/>
        <v>0</v>
      </c>
      <c r="F369" s="2035">
        <v>0</v>
      </c>
      <c r="G369" s="2035">
        <v>0</v>
      </c>
      <c r="H369" s="2035">
        <v>6</v>
      </c>
      <c r="I369" s="2035">
        <v>6</v>
      </c>
      <c r="J369" s="2035">
        <v>0</v>
      </c>
      <c r="K369" s="2035">
        <v>9</v>
      </c>
      <c r="L369" s="2035">
        <v>9</v>
      </c>
      <c r="M369" s="2035">
        <f t="shared" ref="M369:O389" si="178">SUM(D369,G369,J369)</f>
        <v>0</v>
      </c>
      <c r="N369" s="1565">
        <f t="shared" si="173"/>
        <v>15</v>
      </c>
      <c r="O369" s="1565">
        <f t="shared" si="173"/>
        <v>15</v>
      </c>
      <c r="P369" s="819" t="s">
        <v>160</v>
      </c>
      <c r="Q369" s="2579"/>
      <c r="R369" s="2530"/>
    </row>
    <row r="370" spans="1:428" s="420" customFormat="1" ht="29.25" customHeight="1" thickBot="1" x14ac:dyDescent="0.3">
      <c r="A370" s="2659"/>
      <c r="B370" s="2496" t="s">
        <v>49</v>
      </c>
      <c r="C370" s="2496"/>
      <c r="D370" s="1671">
        <f>SUM(D368:D369)</f>
        <v>0</v>
      </c>
      <c r="E370" s="1671">
        <f t="shared" ref="E370:L370" si="179">SUM(E368:E369)</f>
        <v>0</v>
      </c>
      <c r="F370" s="1671">
        <f t="shared" ref="F370" si="180">SUM(D370:E370)</f>
        <v>0</v>
      </c>
      <c r="G370" s="1671">
        <f t="shared" si="179"/>
        <v>0</v>
      </c>
      <c r="H370" s="1671">
        <f t="shared" si="179"/>
        <v>13</v>
      </c>
      <c r="I370" s="1671">
        <f t="shared" si="179"/>
        <v>13</v>
      </c>
      <c r="J370" s="1671">
        <f t="shared" si="179"/>
        <v>0</v>
      </c>
      <c r="K370" s="1671">
        <f t="shared" si="179"/>
        <v>13</v>
      </c>
      <c r="L370" s="1671">
        <f t="shared" si="179"/>
        <v>13</v>
      </c>
      <c r="M370" s="1671">
        <f t="shared" si="178"/>
        <v>0</v>
      </c>
      <c r="N370" s="1671">
        <f t="shared" si="173"/>
        <v>26</v>
      </c>
      <c r="O370" s="1671">
        <f t="shared" si="173"/>
        <v>26</v>
      </c>
      <c r="P370" s="2590" t="s">
        <v>664</v>
      </c>
      <c r="Q370" s="2590"/>
      <c r="R370" s="2652"/>
    </row>
    <row r="371" spans="1:428" s="420" customFormat="1" ht="29.25" customHeight="1" thickTop="1" x14ac:dyDescent="0.25">
      <c r="A371" s="529"/>
      <c r="B371" s="529"/>
      <c r="C371" s="529"/>
      <c r="D371" s="438"/>
      <c r="E371" s="438"/>
      <c r="F371" s="438"/>
      <c r="G371" s="438"/>
      <c r="H371" s="438"/>
      <c r="I371" s="438"/>
      <c r="J371" s="438"/>
      <c r="K371" s="438"/>
      <c r="L371" s="438"/>
      <c r="M371" s="438"/>
      <c r="N371" s="438"/>
      <c r="O371" s="438"/>
      <c r="P371" s="530"/>
      <c r="Q371" s="530"/>
      <c r="R371" s="530"/>
    </row>
    <row r="372" spans="1:428" s="420" customFormat="1" ht="29.25" customHeight="1" x14ac:dyDescent="0.25">
      <c r="A372" s="2023"/>
      <c r="B372" s="2023"/>
      <c r="C372" s="2023"/>
      <c r="D372" s="327"/>
      <c r="E372" s="327"/>
      <c r="F372" s="327"/>
      <c r="G372" s="327"/>
      <c r="H372" s="327"/>
      <c r="I372" s="327"/>
      <c r="J372" s="327"/>
      <c r="K372" s="327"/>
      <c r="L372" s="327"/>
      <c r="M372" s="327"/>
      <c r="N372" s="327"/>
      <c r="O372" s="327"/>
      <c r="P372" s="2026"/>
      <c r="Q372" s="2026"/>
      <c r="R372" s="2026"/>
    </row>
    <row r="373" spans="1:428" s="420" customFormat="1" ht="29.25" customHeight="1" x14ac:dyDescent="0.25">
      <c r="A373" s="2023"/>
      <c r="B373" s="2023"/>
      <c r="C373" s="2023"/>
      <c r="D373" s="327"/>
      <c r="E373" s="327"/>
      <c r="F373" s="327"/>
      <c r="G373" s="327"/>
      <c r="H373" s="327"/>
      <c r="I373" s="327"/>
      <c r="J373" s="327"/>
      <c r="K373" s="327"/>
      <c r="L373" s="327"/>
      <c r="M373" s="327"/>
      <c r="N373" s="327"/>
      <c r="O373" s="327"/>
      <c r="P373" s="2026"/>
      <c r="Q373" s="2026"/>
      <c r="R373" s="2026"/>
    </row>
    <row r="374" spans="1:428" s="420" customFormat="1" ht="29.25" customHeight="1" x14ac:dyDescent="0.25">
      <c r="A374" s="2023"/>
      <c r="B374" s="2023"/>
      <c r="C374" s="2023"/>
      <c r="D374" s="327"/>
      <c r="E374" s="327"/>
      <c r="F374" s="327"/>
      <c r="G374" s="327"/>
      <c r="H374" s="327"/>
      <c r="I374" s="327"/>
      <c r="J374" s="327"/>
      <c r="K374" s="327"/>
      <c r="L374" s="327"/>
      <c r="M374" s="327"/>
      <c r="N374" s="327"/>
      <c r="O374" s="327"/>
      <c r="P374" s="2026"/>
      <c r="Q374" s="2026"/>
      <c r="R374" s="2026"/>
    </row>
    <row r="375" spans="1:428" s="420" customFormat="1" ht="29.25" customHeight="1" x14ac:dyDescent="0.25">
      <c r="A375" s="2023"/>
      <c r="B375" s="2023"/>
      <c r="C375" s="2023"/>
      <c r="D375" s="327"/>
      <c r="E375" s="327"/>
      <c r="F375" s="327"/>
      <c r="G375" s="327"/>
      <c r="H375" s="327"/>
      <c r="I375" s="327"/>
      <c r="J375" s="327"/>
      <c r="K375" s="327"/>
      <c r="L375" s="327"/>
      <c r="M375" s="327"/>
      <c r="N375" s="327"/>
      <c r="O375" s="327"/>
      <c r="P375" s="2026"/>
      <c r="Q375" s="2026"/>
      <c r="R375" s="2026"/>
    </row>
    <row r="376" spans="1:428" s="420" customFormat="1" ht="29.25" customHeight="1" x14ac:dyDescent="0.25">
      <c r="A376" s="2023"/>
      <c r="B376" s="2023"/>
      <c r="C376" s="2023"/>
      <c r="D376" s="327"/>
      <c r="E376" s="327"/>
      <c r="F376" s="327"/>
      <c r="G376" s="327"/>
      <c r="H376" s="327"/>
      <c r="I376" s="327"/>
      <c r="J376" s="327"/>
      <c r="K376" s="327"/>
      <c r="L376" s="327"/>
      <c r="M376" s="327"/>
      <c r="N376" s="327"/>
      <c r="O376" s="327"/>
      <c r="P376" s="2026"/>
      <c r="Q376" s="2026"/>
      <c r="R376" s="2026"/>
    </row>
    <row r="377" spans="1:428" ht="26.25" customHeight="1" thickBot="1" x14ac:dyDescent="0.3">
      <c r="A377" s="2658" t="s">
        <v>2502</v>
      </c>
      <c r="B377" s="2658"/>
      <c r="C377" s="1483"/>
      <c r="D377" s="1483"/>
      <c r="E377" s="1483"/>
      <c r="F377" s="1483"/>
      <c r="G377" s="1483"/>
      <c r="H377" s="1483"/>
      <c r="I377" s="1483"/>
      <c r="J377" s="1483"/>
      <c r="K377" s="414"/>
      <c r="L377" s="2635"/>
      <c r="M377" s="2635"/>
      <c r="N377" s="2635"/>
      <c r="O377" s="345"/>
      <c r="P377" s="2653" t="s">
        <v>2503</v>
      </c>
      <c r="Q377" s="2653"/>
      <c r="R377" s="2653"/>
    </row>
    <row r="378" spans="1:428" ht="26.25" customHeight="1" thickTop="1" x14ac:dyDescent="0.25">
      <c r="A378" s="2468" t="s">
        <v>47</v>
      </c>
      <c r="B378" s="2468" t="s">
        <v>90</v>
      </c>
      <c r="C378" s="2468" t="s">
        <v>48</v>
      </c>
      <c r="D378" s="2468" t="s">
        <v>36</v>
      </c>
      <c r="E378" s="2468"/>
      <c r="F378" s="2468"/>
      <c r="G378" s="2468" t="s">
        <v>2</v>
      </c>
      <c r="H378" s="2468"/>
      <c r="I378" s="2468"/>
      <c r="J378" s="2468" t="s">
        <v>3</v>
      </c>
      <c r="K378" s="2468"/>
      <c r="L378" s="2468"/>
      <c r="M378" s="2680" t="s">
        <v>29</v>
      </c>
      <c r="N378" s="2680"/>
      <c r="O378" s="2680"/>
      <c r="P378" s="2523" t="s">
        <v>103</v>
      </c>
      <c r="Q378" s="2523" t="s">
        <v>132</v>
      </c>
      <c r="R378" s="2523" t="s">
        <v>172</v>
      </c>
    </row>
    <row r="379" spans="1:428" ht="19.5" customHeight="1" x14ac:dyDescent="0.25">
      <c r="A379" s="2469"/>
      <c r="B379" s="2469"/>
      <c r="C379" s="2469"/>
      <c r="D379" s="2492" t="s">
        <v>98</v>
      </c>
      <c r="E379" s="2492"/>
      <c r="F379" s="2492"/>
      <c r="G379" s="2492" t="s">
        <v>99</v>
      </c>
      <c r="H379" s="2492"/>
      <c r="I379" s="2492"/>
      <c r="J379" s="2492" t="s">
        <v>100</v>
      </c>
      <c r="K379" s="2492"/>
      <c r="L379" s="2492"/>
      <c r="M379" s="2666" t="s">
        <v>126</v>
      </c>
      <c r="N379" s="2666"/>
      <c r="O379" s="2666"/>
      <c r="P379" s="2524"/>
      <c r="Q379" s="2524"/>
      <c r="R379" s="2524"/>
    </row>
    <row r="380" spans="1:428" ht="25.5" customHeight="1" x14ac:dyDescent="0.25">
      <c r="A380" s="2469"/>
      <c r="B380" s="2469"/>
      <c r="C380" s="2469"/>
      <c r="D380" s="304" t="s">
        <v>187</v>
      </c>
      <c r="E380" s="304" t="s">
        <v>203</v>
      </c>
      <c r="F380" s="304" t="s">
        <v>204</v>
      </c>
      <c r="G380" s="304" t="s">
        <v>187</v>
      </c>
      <c r="H380" s="304" t="s">
        <v>203</v>
      </c>
      <c r="I380" s="304" t="s">
        <v>204</v>
      </c>
      <c r="J380" s="304" t="s">
        <v>187</v>
      </c>
      <c r="K380" s="304" t="s">
        <v>203</v>
      </c>
      <c r="L380" s="304" t="s">
        <v>204</v>
      </c>
      <c r="M380" s="304" t="s">
        <v>187</v>
      </c>
      <c r="N380" s="304" t="s">
        <v>203</v>
      </c>
      <c r="O380" s="304" t="s">
        <v>204</v>
      </c>
      <c r="P380" s="2524"/>
      <c r="Q380" s="2524"/>
      <c r="R380" s="2524"/>
    </row>
    <row r="381" spans="1:428" ht="16.5" customHeight="1" thickBot="1" x14ac:dyDescent="0.3">
      <c r="A381" s="2469"/>
      <c r="B381" s="2469"/>
      <c r="C381" s="2469"/>
      <c r="D381" s="424" t="s">
        <v>188</v>
      </c>
      <c r="E381" s="424" t="s">
        <v>189</v>
      </c>
      <c r="F381" s="424" t="s">
        <v>190</v>
      </c>
      <c r="G381" s="424" t="s">
        <v>188</v>
      </c>
      <c r="H381" s="424" t="s">
        <v>189</v>
      </c>
      <c r="I381" s="424" t="s">
        <v>190</v>
      </c>
      <c r="J381" s="424" t="s">
        <v>188</v>
      </c>
      <c r="K381" s="424" t="s">
        <v>189</v>
      </c>
      <c r="L381" s="424" t="s">
        <v>190</v>
      </c>
      <c r="M381" s="424" t="s">
        <v>188</v>
      </c>
      <c r="N381" s="424" t="s">
        <v>189</v>
      </c>
      <c r="O381" s="424" t="s">
        <v>190</v>
      </c>
      <c r="P381" s="2525"/>
      <c r="Q381" s="2525"/>
      <c r="R381" s="2525"/>
    </row>
    <row r="382" spans="1:428" ht="31.5" customHeight="1" x14ac:dyDescent="0.25">
      <c r="A382" s="2596" t="s">
        <v>1055</v>
      </c>
      <c r="B382" s="2620" t="s">
        <v>82</v>
      </c>
      <c r="C382" s="699" t="s">
        <v>83</v>
      </c>
      <c r="D382" s="535">
        <v>0</v>
      </c>
      <c r="E382" s="535">
        <v>0</v>
      </c>
      <c r="F382" s="535">
        <v>0</v>
      </c>
      <c r="G382" s="535">
        <v>0</v>
      </c>
      <c r="H382" s="535">
        <v>6</v>
      </c>
      <c r="I382" s="535">
        <v>6</v>
      </c>
      <c r="J382" s="535">
        <v>0</v>
      </c>
      <c r="K382" s="535">
        <v>3</v>
      </c>
      <c r="L382" s="535">
        <v>3</v>
      </c>
      <c r="M382" s="535">
        <f t="shared" si="178"/>
        <v>0</v>
      </c>
      <c r="N382" s="1619">
        <f t="shared" si="173"/>
        <v>9</v>
      </c>
      <c r="O382" s="1619">
        <f t="shared" si="173"/>
        <v>9</v>
      </c>
      <c r="P382" s="1540" t="s">
        <v>916</v>
      </c>
      <c r="Q382" s="2597" t="s">
        <v>155</v>
      </c>
      <c r="R382" s="2597" t="s">
        <v>454</v>
      </c>
      <c r="S382" s="422"/>
      <c r="T382" s="422"/>
      <c r="U382" s="422"/>
      <c r="AG382" s="422"/>
      <c r="AH382" s="422"/>
      <c r="AI382" s="422"/>
      <c r="AJ382" s="422"/>
      <c r="AK382" s="422"/>
      <c r="AL382" s="422"/>
      <c r="AM382" s="422"/>
      <c r="AN382" s="422"/>
      <c r="AO382" s="422"/>
      <c r="AP382" s="422"/>
      <c r="AQ382" s="422"/>
      <c r="AR382" s="422"/>
      <c r="AS382" s="422"/>
      <c r="AT382" s="422"/>
      <c r="AU382" s="422"/>
      <c r="AV382" s="422"/>
      <c r="AW382" s="422"/>
      <c r="AX382" s="422"/>
      <c r="AY382" s="422"/>
      <c r="AZ382" s="422"/>
      <c r="BA382" s="422"/>
      <c r="BB382" s="422"/>
      <c r="BC382" s="422"/>
      <c r="BD382" s="422"/>
      <c r="BE382" s="422"/>
      <c r="BF382" s="422"/>
      <c r="BG382" s="422"/>
      <c r="BH382" s="422"/>
      <c r="BI382" s="422"/>
      <c r="BJ382" s="422"/>
      <c r="BK382" s="422"/>
      <c r="BL382" s="422"/>
      <c r="BM382" s="422"/>
      <c r="BN382" s="422"/>
      <c r="BO382" s="422"/>
      <c r="BP382" s="422"/>
      <c r="BQ382" s="422"/>
      <c r="BR382" s="422"/>
      <c r="BS382" s="422"/>
      <c r="BT382" s="422"/>
      <c r="BU382" s="422"/>
      <c r="BV382" s="422"/>
      <c r="BW382" s="422"/>
      <c r="BX382" s="422"/>
      <c r="BY382" s="422"/>
      <c r="BZ382" s="422"/>
      <c r="CA382" s="422"/>
      <c r="CB382" s="422"/>
      <c r="CC382" s="422"/>
      <c r="CD382" s="422"/>
      <c r="CE382" s="422"/>
      <c r="CF382" s="422"/>
      <c r="CG382" s="422"/>
      <c r="CH382" s="422"/>
      <c r="CI382" s="422"/>
      <c r="CJ382" s="422"/>
      <c r="CK382" s="422"/>
      <c r="CL382" s="422"/>
      <c r="CM382" s="422"/>
      <c r="CN382" s="422"/>
      <c r="CO382" s="422"/>
      <c r="CP382" s="422"/>
      <c r="CQ382" s="422"/>
      <c r="CR382" s="422"/>
      <c r="CS382" s="422"/>
      <c r="CT382" s="422"/>
      <c r="CU382" s="422"/>
      <c r="CV382" s="422"/>
      <c r="CW382" s="422"/>
      <c r="CX382" s="422"/>
      <c r="CY382" s="422"/>
      <c r="CZ382" s="422"/>
      <c r="DA382" s="422"/>
      <c r="DB382" s="422"/>
      <c r="DC382" s="422"/>
      <c r="DD382" s="422"/>
      <c r="DE382" s="422"/>
      <c r="DF382" s="422"/>
      <c r="DG382" s="422"/>
      <c r="DH382" s="422"/>
      <c r="DI382" s="422"/>
      <c r="DJ382" s="422"/>
      <c r="DK382" s="422"/>
      <c r="DL382" s="422"/>
      <c r="DM382" s="422"/>
      <c r="DN382" s="422"/>
      <c r="DO382" s="422"/>
      <c r="DP382" s="422"/>
      <c r="DQ382" s="422"/>
      <c r="DR382" s="422"/>
      <c r="DS382" s="422"/>
      <c r="DT382" s="422"/>
      <c r="DU382" s="422"/>
      <c r="DV382" s="422"/>
      <c r="DW382" s="422"/>
      <c r="DX382" s="422"/>
      <c r="DY382" s="422"/>
      <c r="DZ382" s="422"/>
      <c r="EA382" s="422"/>
      <c r="EB382" s="422"/>
      <c r="EC382" s="422"/>
      <c r="ED382" s="422"/>
      <c r="EE382" s="422"/>
      <c r="EF382" s="422"/>
      <c r="EG382" s="422"/>
      <c r="EH382" s="422"/>
      <c r="EI382" s="422"/>
      <c r="EJ382" s="422"/>
      <c r="EK382" s="422"/>
      <c r="EL382" s="422"/>
      <c r="EM382" s="422"/>
      <c r="EN382" s="422"/>
      <c r="EO382" s="422"/>
      <c r="EP382" s="422"/>
      <c r="EQ382" s="422"/>
      <c r="ER382" s="422"/>
      <c r="ES382" s="422"/>
      <c r="ET382" s="422"/>
      <c r="EU382" s="422"/>
      <c r="EV382" s="422"/>
      <c r="EW382" s="422"/>
      <c r="EX382" s="422"/>
      <c r="EY382" s="422"/>
      <c r="EZ382" s="422"/>
      <c r="FA382" s="422"/>
      <c r="FB382" s="422"/>
      <c r="FC382" s="422"/>
      <c r="FD382" s="422"/>
      <c r="FE382" s="422"/>
      <c r="FF382" s="422"/>
      <c r="FG382" s="422"/>
      <c r="FH382" s="422"/>
      <c r="FI382" s="422"/>
      <c r="FJ382" s="422"/>
      <c r="FK382" s="422"/>
      <c r="FL382" s="422"/>
      <c r="FM382" s="422"/>
      <c r="FN382" s="422"/>
      <c r="FO382" s="422"/>
      <c r="FP382" s="422"/>
      <c r="FQ382" s="422"/>
      <c r="FR382" s="422"/>
      <c r="FS382" s="422"/>
      <c r="FT382" s="422"/>
      <c r="FU382" s="422"/>
      <c r="FV382" s="422"/>
      <c r="FW382" s="422"/>
      <c r="FX382" s="422"/>
      <c r="FY382" s="422"/>
      <c r="FZ382" s="422"/>
      <c r="GA382" s="422"/>
      <c r="GB382" s="422"/>
      <c r="GC382" s="422"/>
      <c r="GD382" s="422"/>
      <c r="GE382" s="422"/>
      <c r="GF382" s="422"/>
      <c r="GG382" s="422"/>
      <c r="GH382" s="422"/>
      <c r="GI382" s="422"/>
      <c r="GJ382" s="422"/>
      <c r="GK382" s="422"/>
      <c r="GL382" s="422"/>
      <c r="GM382" s="422"/>
      <c r="GN382" s="422"/>
      <c r="GO382" s="422"/>
      <c r="GP382" s="422"/>
      <c r="GQ382" s="422"/>
      <c r="GR382" s="422"/>
      <c r="GS382" s="422"/>
      <c r="GT382" s="422"/>
      <c r="GU382" s="422"/>
      <c r="GV382" s="422"/>
      <c r="GW382" s="422"/>
      <c r="GX382" s="422"/>
      <c r="GY382" s="422"/>
      <c r="GZ382" s="422"/>
      <c r="HA382" s="422"/>
      <c r="HB382" s="422"/>
      <c r="HC382" s="422"/>
      <c r="HD382" s="422"/>
      <c r="HE382" s="422"/>
      <c r="HF382" s="422"/>
      <c r="HG382" s="422"/>
      <c r="HH382" s="422"/>
      <c r="HI382" s="422"/>
      <c r="HJ382" s="422"/>
      <c r="HK382" s="422"/>
      <c r="HL382" s="422"/>
      <c r="HM382" s="422"/>
      <c r="HN382" s="422"/>
      <c r="HO382" s="422"/>
      <c r="HP382" s="422"/>
      <c r="HQ382" s="422"/>
      <c r="HR382" s="422"/>
      <c r="HS382" s="422"/>
      <c r="HT382" s="422"/>
      <c r="HU382" s="422"/>
      <c r="HV382" s="422"/>
      <c r="HW382" s="422"/>
      <c r="HX382" s="422"/>
      <c r="HY382" s="422"/>
      <c r="HZ382" s="422"/>
      <c r="IA382" s="422"/>
      <c r="IB382" s="422"/>
      <c r="IC382" s="422"/>
      <c r="ID382" s="422"/>
      <c r="IE382" s="422"/>
      <c r="IF382" s="422"/>
      <c r="IG382" s="422"/>
      <c r="IH382" s="422"/>
      <c r="II382" s="422"/>
      <c r="IJ382" s="422"/>
      <c r="IK382" s="422"/>
      <c r="IL382" s="422"/>
      <c r="IM382" s="422"/>
      <c r="IN382" s="422"/>
      <c r="IO382" s="422"/>
      <c r="IP382" s="422"/>
      <c r="IQ382" s="422"/>
      <c r="IR382" s="422"/>
      <c r="IS382" s="422"/>
      <c r="IT382" s="422"/>
      <c r="IU382" s="422"/>
      <c r="IV382" s="422"/>
      <c r="IW382" s="422"/>
      <c r="IX382" s="422"/>
      <c r="IY382" s="422"/>
      <c r="IZ382" s="422"/>
      <c r="JA382" s="422"/>
      <c r="JB382" s="422"/>
      <c r="JC382" s="422"/>
      <c r="JD382" s="422"/>
      <c r="JE382" s="422"/>
      <c r="JF382" s="422"/>
      <c r="JG382" s="422"/>
      <c r="JH382" s="422"/>
      <c r="JI382" s="422"/>
      <c r="JJ382" s="422"/>
      <c r="JK382" s="422"/>
      <c r="JL382" s="422"/>
      <c r="JM382" s="422"/>
      <c r="JN382" s="422"/>
      <c r="JO382" s="422"/>
      <c r="JP382" s="422"/>
      <c r="JQ382" s="422"/>
      <c r="JR382" s="422"/>
      <c r="JS382" s="422"/>
      <c r="JT382" s="422"/>
      <c r="JU382" s="422"/>
      <c r="JV382" s="422"/>
      <c r="JW382" s="422"/>
      <c r="JX382" s="422"/>
      <c r="JY382" s="422"/>
      <c r="JZ382" s="422"/>
      <c r="KA382" s="422"/>
      <c r="KB382" s="422"/>
      <c r="KC382" s="422"/>
      <c r="KD382" s="422"/>
      <c r="KE382" s="422"/>
      <c r="KF382" s="422"/>
      <c r="KG382" s="422"/>
      <c r="KH382" s="422"/>
      <c r="KI382" s="422"/>
      <c r="KJ382" s="422"/>
      <c r="KK382" s="422"/>
      <c r="KL382" s="422"/>
      <c r="KM382" s="422"/>
      <c r="KN382" s="422"/>
      <c r="KO382" s="422"/>
      <c r="KP382" s="422"/>
      <c r="KQ382" s="422"/>
      <c r="KR382" s="422"/>
      <c r="KS382" s="422"/>
      <c r="KT382" s="422"/>
      <c r="KU382" s="422"/>
      <c r="KV382" s="422"/>
      <c r="KW382" s="422"/>
      <c r="KX382" s="422"/>
      <c r="KY382" s="422"/>
      <c r="KZ382" s="422"/>
      <c r="LA382" s="422"/>
      <c r="LB382" s="422"/>
      <c r="LC382" s="422"/>
      <c r="LD382" s="422"/>
      <c r="LE382" s="422"/>
      <c r="LF382" s="422"/>
      <c r="LG382" s="422"/>
      <c r="LH382" s="422"/>
      <c r="LI382" s="422"/>
      <c r="LJ382" s="422"/>
      <c r="LK382" s="422"/>
      <c r="LL382" s="422"/>
      <c r="LM382" s="422"/>
      <c r="LN382" s="422"/>
      <c r="LO382" s="422"/>
      <c r="LP382" s="422"/>
      <c r="LQ382" s="422"/>
      <c r="LR382" s="422"/>
      <c r="LS382" s="422"/>
      <c r="LT382" s="422"/>
      <c r="LU382" s="422"/>
      <c r="LV382" s="422"/>
      <c r="LW382" s="422"/>
      <c r="LX382" s="422"/>
      <c r="LY382" s="422"/>
      <c r="LZ382" s="422"/>
      <c r="MA382" s="422"/>
      <c r="MB382" s="422"/>
      <c r="MC382" s="422"/>
      <c r="MD382" s="422"/>
      <c r="ME382" s="422"/>
      <c r="MF382" s="422"/>
      <c r="MG382" s="422"/>
      <c r="MH382" s="422"/>
      <c r="MI382" s="422"/>
      <c r="MJ382" s="422"/>
      <c r="MK382" s="422"/>
      <c r="ML382" s="422"/>
      <c r="MM382" s="422"/>
      <c r="MN382" s="422"/>
      <c r="MO382" s="422"/>
      <c r="MP382" s="422"/>
      <c r="MQ382" s="422"/>
      <c r="MR382" s="422"/>
      <c r="MS382" s="422"/>
      <c r="MT382" s="422"/>
      <c r="MU382" s="422"/>
      <c r="MV382" s="422"/>
      <c r="MW382" s="422"/>
      <c r="MX382" s="422"/>
      <c r="MY382" s="422"/>
      <c r="MZ382" s="422"/>
      <c r="NA382" s="422"/>
      <c r="NB382" s="422"/>
      <c r="NC382" s="422"/>
      <c r="ND382" s="422"/>
      <c r="NE382" s="422"/>
      <c r="NF382" s="422"/>
      <c r="NG382" s="422"/>
      <c r="NH382" s="422"/>
      <c r="NI382" s="422"/>
      <c r="NJ382" s="422"/>
      <c r="NK382" s="422"/>
      <c r="NL382" s="422"/>
      <c r="NM382" s="422"/>
      <c r="NN382" s="422"/>
      <c r="NO382" s="422"/>
      <c r="NP382" s="422"/>
      <c r="NQ382" s="422"/>
      <c r="NR382" s="422"/>
      <c r="NS382" s="422"/>
      <c r="NT382" s="422"/>
      <c r="NU382" s="422"/>
      <c r="NV382" s="422"/>
      <c r="NW382" s="422"/>
      <c r="NX382" s="422"/>
      <c r="NY382" s="422"/>
      <c r="NZ382" s="422"/>
      <c r="OA382" s="422"/>
      <c r="OB382" s="422"/>
      <c r="OC382" s="422"/>
      <c r="OD382" s="422"/>
      <c r="OE382" s="422"/>
      <c r="OF382" s="422"/>
      <c r="OG382" s="422"/>
      <c r="OH382" s="422"/>
      <c r="OI382" s="422"/>
      <c r="OJ382" s="422"/>
      <c r="OK382" s="422"/>
      <c r="OL382" s="422"/>
      <c r="OM382" s="422"/>
      <c r="ON382" s="422"/>
      <c r="OO382" s="422"/>
      <c r="OP382" s="422"/>
      <c r="OQ382" s="422"/>
      <c r="OR382" s="422"/>
      <c r="OS382" s="422"/>
      <c r="OT382" s="422"/>
      <c r="OU382" s="422"/>
      <c r="OV382" s="422"/>
      <c r="OW382" s="422"/>
      <c r="OX382" s="422"/>
      <c r="OY382" s="422"/>
      <c r="OZ382" s="422"/>
      <c r="PA382" s="422"/>
      <c r="PB382" s="422"/>
      <c r="PC382" s="422"/>
      <c r="PD382" s="422"/>
      <c r="PE382" s="422"/>
      <c r="PF382" s="422"/>
      <c r="PG382" s="422"/>
      <c r="PH382" s="422"/>
      <c r="PI382" s="422"/>
      <c r="PJ382" s="422"/>
      <c r="PK382" s="422"/>
      <c r="PL382" s="422"/>
    </row>
    <row r="383" spans="1:428" ht="31.5" customHeight="1" x14ac:dyDescent="0.25">
      <c r="A383" s="2501"/>
      <c r="B383" s="2621" t="s">
        <v>82</v>
      </c>
      <c r="C383" s="1510" t="s">
        <v>84</v>
      </c>
      <c r="D383" s="2035">
        <v>0</v>
      </c>
      <c r="E383" s="2035">
        <v>0</v>
      </c>
      <c r="F383" s="2035">
        <v>0</v>
      </c>
      <c r="G383" s="2035">
        <v>0</v>
      </c>
      <c r="H383" s="2035">
        <v>17</v>
      </c>
      <c r="I383" s="2035">
        <v>17</v>
      </c>
      <c r="J383" s="2035">
        <v>0</v>
      </c>
      <c r="K383" s="2035">
        <v>6</v>
      </c>
      <c r="L383" s="2035">
        <v>6</v>
      </c>
      <c r="M383" s="2035">
        <f t="shared" si="178"/>
        <v>0</v>
      </c>
      <c r="N383" s="1565">
        <f t="shared" si="173"/>
        <v>23</v>
      </c>
      <c r="O383" s="1565">
        <f t="shared" si="173"/>
        <v>23</v>
      </c>
      <c r="P383" s="389" t="s">
        <v>161</v>
      </c>
      <c r="Q383" s="2502"/>
      <c r="R383" s="2502"/>
    </row>
    <row r="384" spans="1:428" ht="31.5" customHeight="1" x14ac:dyDescent="0.25">
      <c r="A384" s="2501"/>
      <c r="B384" s="2501" t="s">
        <v>49</v>
      </c>
      <c r="C384" s="2501"/>
      <c r="D384" s="2035">
        <v>0</v>
      </c>
      <c r="E384" s="2035">
        <v>0</v>
      </c>
      <c r="F384" s="2035">
        <v>0</v>
      </c>
      <c r="G384" s="2035">
        <v>0</v>
      </c>
      <c r="H384" s="2035">
        <v>23</v>
      </c>
      <c r="I384" s="2035">
        <v>23</v>
      </c>
      <c r="J384" s="2035">
        <v>0</v>
      </c>
      <c r="K384" s="2035">
        <v>9</v>
      </c>
      <c r="L384" s="2035">
        <v>9</v>
      </c>
      <c r="M384" s="2035">
        <f t="shared" si="178"/>
        <v>0</v>
      </c>
      <c r="N384" s="1565">
        <f t="shared" si="173"/>
        <v>32</v>
      </c>
      <c r="O384" s="1565">
        <f t="shared" si="173"/>
        <v>32</v>
      </c>
      <c r="P384" s="2511" t="s">
        <v>664</v>
      </c>
      <c r="Q384" s="2511"/>
      <c r="R384" s="2502"/>
    </row>
    <row r="385" spans="1:18" ht="31.5" customHeight="1" x14ac:dyDescent="0.25">
      <c r="A385" s="2501"/>
      <c r="B385" s="2621" t="s">
        <v>1981</v>
      </c>
      <c r="C385" s="704" t="s">
        <v>86</v>
      </c>
      <c r="D385" s="2035">
        <v>0</v>
      </c>
      <c r="E385" s="2035">
        <v>0</v>
      </c>
      <c r="F385" s="2035">
        <v>0</v>
      </c>
      <c r="G385" s="2035">
        <v>0</v>
      </c>
      <c r="H385" s="2035">
        <v>1</v>
      </c>
      <c r="I385" s="2035">
        <v>1</v>
      </c>
      <c r="J385" s="2035">
        <v>0</v>
      </c>
      <c r="K385" s="2035">
        <v>0</v>
      </c>
      <c r="L385" s="2035">
        <v>0</v>
      </c>
      <c r="M385" s="2035">
        <f t="shared" si="178"/>
        <v>0</v>
      </c>
      <c r="N385" s="1565">
        <f t="shared" si="173"/>
        <v>1</v>
      </c>
      <c r="O385" s="1565">
        <f t="shared" si="173"/>
        <v>1</v>
      </c>
      <c r="P385" s="1541" t="s">
        <v>162</v>
      </c>
      <c r="Q385" s="2502" t="s">
        <v>164</v>
      </c>
      <c r="R385" s="2502"/>
    </row>
    <row r="386" spans="1:18" ht="31.5" customHeight="1" x14ac:dyDescent="0.25">
      <c r="A386" s="2501"/>
      <c r="B386" s="2621"/>
      <c r="C386" s="1510" t="s">
        <v>85</v>
      </c>
      <c r="D386" s="2035">
        <v>0</v>
      </c>
      <c r="E386" s="2035">
        <v>0</v>
      </c>
      <c r="F386" s="2035">
        <v>0</v>
      </c>
      <c r="G386" s="2035">
        <v>0</v>
      </c>
      <c r="H386" s="2035">
        <v>12</v>
      </c>
      <c r="I386" s="2035">
        <v>12</v>
      </c>
      <c r="J386" s="2035">
        <v>0</v>
      </c>
      <c r="K386" s="2035">
        <v>18</v>
      </c>
      <c r="L386" s="2035">
        <v>18</v>
      </c>
      <c r="M386" s="2035">
        <f t="shared" si="178"/>
        <v>0</v>
      </c>
      <c r="N386" s="1565">
        <f t="shared" si="173"/>
        <v>30</v>
      </c>
      <c r="O386" s="1565">
        <f t="shared" si="173"/>
        <v>30</v>
      </c>
      <c r="P386" s="1541" t="s">
        <v>163</v>
      </c>
      <c r="Q386" s="2502"/>
      <c r="R386" s="2502"/>
    </row>
    <row r="387" spans="1:18" ht="31.5" customHeight="1" x14ac:dyDescent="0.25">
      <c r="A387" s="2501"/>
      <c r="B387" s="2621"/>
      <c r="C387" s="1510" t="s">
        <v>936</v>
      </c>
      <c r="D387" s="2035">
        <v>0</v>
      </c>
      <c r="E387" s="2035">
        <v>0</v>
      </c>
      <c r="F387" s="2035">
        <v>0</v>
      </c>
      <c r="G387" s="2035">
        <v>0</v>
      </c>
      <c r="H387" s="2035">
        <v>5</v>
      </c>
      <c r="I387" s="2035">
        <v>5</v>
      </c>
      <c r="J387" s="2035">
        <v>0</v>
      </c>
      <c r="K387" s="2035">
        <v>0</v>
      </c>
      <c r="L387" s="2035">
        <v>0</v>
      </c>
      <c r="M387" s="2035">
        <f t="shared" si="178"/>
        <v>0</v>
      </c>
      <c r="N387" s="1565">
        <f t="shared" si="178"/>
        <v>5</v>
      </c>
      <c r="O387" s="1565">
        <f t="shared" si="178"/>
        <v>5</v>
      </c>
      <c r="P387" s="1541" t="s">
        <v>943</v>
      </c>
      <c r="Q387" s="2502"/>
      <c r="R387" s="2502"/>
    </row>
    <row r="388" spans="1:18" ht="31.5" customHeight="1" x14ac:dyDescent="0.25">
      <c r="A388" s="2501"/>
      <c r="B388" s="2621"/>
      <c r="C388" s="1510" t="s">
        <v>934</v>
      </c>
      <c r="D388" s="2035">
        <v>0</v>
      </c>
      <c r="E388" s="2035">
        <v>0</v>
      </c>
      <c r="F388" s="2035">
        <v>0</v>
      </c>
      <c r="G388" s="2035">
        <v>0</v>
      </c>
      <c r="H388" s="2035">
        <v>6</v>
      </c>
      <c r="I388" s="2035">
        <v>6</v>
      </c>
      <c r="J388" s="2035">
        <v>0</v>
      </c>
      <c r="K388" s="2035">
        <v>0</v>
      </c>
      <c r="L388" s="2035">
        <v>0</v>
      </c>
      <c r="M388" s="2035">
        <f t="shared" si="178"/>
        <v>0</v>
      </c>
      <c r="N388" s="1565">
        <f t="shared" si="178"/>
        <v>6</v>
      </c>
      <c r="O388" s="1565">
        <f t="shared" si="178"/>
        <v>6</v>
      </c>
      <c r="P388" s="1541" t="s">
        <v>944</v>
      </c>
      <c r="Q388" s="2502"/>
      <c r="R388" s="2502"/>
    </row>
    <row r="389" spans="1:18" ht="31.5" customHeight="1" x14ac:dyDescent="0.25">
      <c r="A389" s="2501"/>
      <c r="B389" s="2501" t="s">
        <v>49</v>
      </c>
      <c r="C389" s="2501"/>
      <c r="D389" s="2035">
        <f>SUM(D385:D388)</f>
        <v>0</v>
      </c>
      <c r="E389" s="2035">
        <f>SUM(E385:E388)</f>
        <v>0</v>
      </c>
      <c r="F389" s="2035">
        <f>SUM(D389:E389)</f>
        <v>0</v>
      </c>
      <c r="G389" s="2035">
        <f t="shared" ref="G389:L389" si="181">SUM(G385:G388)</f>
        <v>0</v>
      </c>
      <c r="H389" s="2035">
        <f t="shared" si="181"/>
        <v>24</v>
      </c>
      <c r="I389" s="2035">
        <f t="shared" si="181"/>
        <v>24</v>
      </c>
      <c r="J389" s="2035">
        <f t="shared" si="181"/>
        <v>0</v>
      </c>
      <c r="K389" s="2035">
        <f t="shared" si="181"/>
        <v>18</v>
      </c>
      <c r="L389" s="2035">
        <f t="shared" si="181"/>
        <v>18</v>
      </c>
      <c r="M389" s="2035">
        <f t="shared" si="178"/>
        <v>0</v>
      </c>
      <c r="N389" s="1565">
        <f t="shared" si="178"/>
        <v>42</v>
      </c>
      <c r="O389" s="1565">
        <f t="shared" si="178"/>
        <v>42</v>
      </c>
      <c r="P389" s="2511" t="s">
        <v>664</v>
      </c>
      <c r="Q389" s="2511"/>
      <c r="R389" s="2502"/>
    </row>
    <row r="390" spans="1:18" ht="84" customHeight="1" x14ac:dyDescent="0.25">
      <c r="A390" s="2501"/>
      <c r="B390" s="1510" t="s">
        <v>938</v>
      </c>
      <c r="C390" s="1510" t="s">
        <v>1133</v>
      </c>
      <c r="D390" s="2035">
        <f t="shared" ref="D390:E390" si="182">SUM(D386:D389)</f>
        <v>0</v>
      </c>
      <c r="E390" s="2035">
        <f t="shared" si="182"/>
        <v>0</v>
      </c>
      <c r="F390" s="2035">
        <f t="shared" ref="F390:F393" si="183">SUM(D390:E390)</f>
        <v>0</v>
      </c>
      <c r="G390" s="2035">
        <f t="shared" ref="G390:G393" si="184">SUM(G386:G389)</f>
        <v>0</v>
      </c>
      <c r="H390" s="2035">
        <v>28</v>
      </c>
      <c r="I390" s="2035">
        <v>28</v>
      </c>
      <c r="J390" s="2035">
        <f t="shared" ref="J390:J393" si="185">SUM(J386:J389)</f>
        <v>0</v>
      </c>
      <c r="K390" s="2035">
        <v>0</v>
      </c>
      <c r="L390" s="2035">
        <v>0</v>
      </c>
      <c r="M390" s="2035">
        <f t="shared" ref="M390:O393" si="186">SUM(D390,G390,J390)</f>
        <v>0</v>
      </c>
      <c r="N390" s="1565">
        <f t="shared" si="186"/>
        <v>28</v>
      </c>
      <c r="O390" s="1565">
        <f t="shared" si="186"/>
        <v>28</v>
      </c>
      <c r="P390" s="1541" t="s">
        <v>946</v>
      </c>
      <c r="Q390" s="1605" t="s">
        <v>939</v>
      </c>
      <c r="R390" s="2502"/>
    </row>
    <row r="391" spans="1:18" ht="30.75" customHeight="1" x14ac:dyDescent="0.25">
      <c r="A391" s="2501"/>
      <c r="B391" s="1510" t="s">
        <v>951</v>
      </c>
      <c r="C391" s="1510"/>
      <c r="D391" s="2035">
        <f t="shared" ref="D391:E391" si="187">SUM(D387:D390)</f>
        <v>0</v>
      </c>
      <c r="E391" s="2035">
        <f t="shared" si="187"/>
        <v>0</v>
      </c>
      <c r="F391" s="2035">
        <f t="shared" si="183"/>
        <v>0</v>
      </c>
      <c r="G391" s="2035">
        <f t="shared" si="184"/>
        <v>0</v>
      </c>
      <c r="H391" s="2035">
        <v>20</v>
      </c>
      <c r="I391" s="2035">
        <v>20</v>
      </c>
      <c r="J391" s="2035">
        <f t="shared" si="185"/>
        <v>0</v>
      </c>
      <c r="K391" s="2035">
        <v>21</v>
      </c>
      <c r="L391" s="2035">
        <v>21</v>
      </c>
      <c r="M391" s="2035">
        <f t="shared" si="186"/>
        <v>0</v>
      </c>
      <c r="N391" s="1565">
        <f t="shared" si="186"/>
        <v>41</v>
      </c>
      <c r="O391" s="1565">
        <f t="shared" si="186"/>
        <v>41</v>
      </c>
      <c r="P391" s="1652"/>
      <c r="Q391" s="1541" t="s">
        <v>1135</v>
      </c>
      <c r="R391" s="2502"/>
    </row>
    <row r="392" spans="1:18" ht="29.25" customHeight="1" x14ac:dyDescent="0.25">
      <c r="A392" s="2501"/>
      <c r="B392" s="1510" t="s">
        <v>953</v>
      </c>
      <c r="C392" s="1510"/>
      <c r="D392" s="2035">
        <f t="shared" ref="D392:E392" si="188">SUM(D388:D391)</f>
        <v>0</v>
      </c>
      <c r="E392" s="2035">
        <f t="shared" si="188"/>
        <v>0</v>
      </c>
      <c r="F392" s="2035">
        <f t="shared" si="183"/>
        <v>0</v>
      </c>
      <c r="G392" s="2035">
        <f t="shared" si="184"/>
        <v>0</v>
      </c>
      <c r="H392" s="2035">
        <v>16</v>
      </c>
      <c r="I392" s="2035">
        <v>16</v>
      </c>
      <c r="J392" s="2035">
        <f t="shared" si="185"/>
        <v>0</v>
      </c>
      <c r="K392" s="2035">
        <v>0</v>
      </c>
      <c r="L392" s="2035">
        <v>0</v>
      </c>
      <c r="M392" s="2035">
        <f t="shared" si="186"/>
        <v>0</v>
      </c>
      <c r="N392" s="1565">
        <f t="shared" si="186"/>
        <v>16</v>
      </c>
      <c r="O392" s="1565">
        <f t="shared" si="186"/>
        <v>16</v>
      </c>
      <c r="P392" s="1652"/>
      <c r="Q392" s="1541" t="s">
        <v>954</v>
      </c>
      <c r="R392" s="2502"/>
    </row>
    <row r="393" spans="1:18" s="420" customFormat="1" ht="38.25" customHeight="1" x14ac:dyDescent="0.25">
      <c r="A393" s="2501"/>
      <c r="B393" s="1510" t="s">
        <v>1136</v>
      </c>
      <c r="C393" s="1510"/>
      <c r="D393" s="2035">
        <f t="shared" ref="D393:E393" si="189">SUM(D389:D392)</f>
        <v>0</v>
      </c>
      <c r="E393" s="2035">
        <f t="shared" si="189"/>
        <v>0</v>
      </c>
      <c r="F393" s="2035">
        <f t="shared" si="183"/>
        <v>0</v>
      </c>
      <c r="G393" s="2035">
        <f t="shared" si="184"/>
        <v>0</v>
      </c>
      <c r="H393" s="2035">
        <v>24</v>
      </c>
      <c r="I393" s="2035">
        <v>24</v>
      </c>
      <c r="J393" s="2035">
        <f t="shared" si="185"/>
        <v>0</v>
      </c>
      <c r="K393" s="2035">
        <v>0</v>
      </c>
      <c r="L393" s="2035">
        <v>0</v>
      </c>
      <c r="M393" s="2035">
        <f>SUM(D393,G393,J393)</f>
        <v>0</v>
      </c>
      <c r="N393" s="1565">
        <f t="shared" si="186"/>
        <v>24</v>
      </c>
      <c r="O393" s="1565">
        <f t="shared" si="186"/>
        <v>24</v>
      </c>
      <c r="P393" s="1652"/>
      <c r="Q393" s="1541" t="s">
        <v>956</v>
      </c>
      <c r="R393" s="2502"/>
    </row>
    <row r="394" spans="1:18" s="420" customFormat="1" ht="24" customHeight="1" thickBot="1" x14ac:dyDescent="0.3">
      <c r="A394" s="2717" t="s">
        <v>52</v>
      </c>
      <c r="B394" s="2717"/>
      <c r="C394" s="2717"/>
      <c r="D394" s="2045">
        <f>SUM(D364,D367,D370,D384,D389,D390,D391,D392,D393)</f>
        <v>0</v>
      </c>
      <c r="E394" s="2045">
        <f t="shared" ref="E394:O394" si="190">SUM(E364,E367,E370,E384,E389,E390,E391,E392,E393)</f>
        <v>0</v>
      </c>
      <c r="F394" s="2045">
        <f t="shared" si="190"/>
        <v>0</v>
      </c>
      <c r="G394" s="2045">
        <f t="shared" si="190"/>
        <v>0</v>
      </c>
      <c r="H394" s="2045">
        <f t="shared" si="190"/>
        <v>189</v>
      </c>
      <c r="I394" s="2045">
        <f t="shared" si="190"/>
        <v>189</v>
      </c>
      <c r="J394" s="2045">
        <f t="shared" si="190"/>
        <v>0</v>
      </c>
      <c r="K394" s="2045">
        <f t="shared" si="190"/>
        <v>71</v>
      </c>
      <c r="L394" s="2045">
        <f t="shared" si="190"/>
        <v>71</v>
      </c>
      <c r="M394" s="2045">
        <f t="shared" si="190"/>
        <v>0</v>
      </c>
      <c r="N394" s="2045">
        <f t="shared" si="190"/>
        <v>260</v>
      </c>
      <c r="O394" s="2045">
        <f t="shared" si="190"/>
        <v>260</v>
      </c>
      <c r="P394" s="1268"/>
      <c r="Q394" s="1268" t="s">
        <v>1100</v>
      </c>
      <c r="R394" s="1268"/>
    </row>
    <row r="395" spans="1:18" s="420" customFormat="1" ht="24" customHeight="1" thickTop="1" x14ac:dyDescent="0.25">
      <c r="A395" s="552"/>
      <c r="B395" s="552"/>
      <c r="C395" s="552"/>
      <c r="D395" s="439"/>
      <c r="E395" s="439"/>
      <c r="F395" s="439"/>
      <c r="G395" s="439"/>
      <c r="H395" s="439"/>
      <c r="I395" s="439"/>
      <c r="J395" s="439"/>
      <c r="K395" s="439"/>
      <c r="L395" s="439"/>
      <c r="M395" s="439"/>
      <c r="N395" s="439"/>
      <c r="O395" s="439"/>
      <c r="P395" s="553"/>
      <c r="Q395" s="553"/>
      <c r="R395" s="553"/>
    </row>
    <row r="396" spans="1:18" s="420" customFormat="1" ht="24" customHeight="1" x14ac:dyDescent="0.25">
      <c r="A396" s="1227"/>
      <c r="B396" s="1227"/>
      <c r="C396" s="1227"/>
      <c r="D396" s="316"/>
      <c r="E396" s="316"/>
      <c r="F396" s="316"/>
      <c r="G396" s="316"/>
      <c r="H396" s="316"/>
      <c r="I396" s="316"/>
      <c r="J396" s="316"/>
      <c r="K396" s="316"/>
      <c r="L396" s="316"/>
      <c r="M396" s="316"/>
      <c r="N396" s="316"/>
      <c r="O396" s="316"/>
      <c r="P396" s="1267"/>
      <c r="Q396" s="1267"/>
      <c r="R396" s="1267"/>
    </row>
    <row r="397" spans="1:18" s="420" customFormat="1" ht="24" customHeight="1" x14ac:dyDescent="0.25">
      <c r="A397" s="1227"/>
      <c r="B397" s="1227"/>
      <c r="C397" s="1227"/>
      <c r="D397" s="316"/>
      <c r="E397" s="316"/>
      <c r="F397" s="316"/>
      <c r="G397" s="316"/>
      <c r="H397" s="316"/>
      <c r="I397" s="316"/>
      <c r="J397" s="316"/>
      <c r="K397" s="316"/>
      <c r="L397" s="316"/>
      <c r="M397" s="316"/>
      <c r="N397" s="316"/>
      <c r="O397" s="316"/>
      <c r="P397" s="1267"/>
      <c r="Q397" s="1267"/>
      <c r="R397" s="1267"/>
    </row>
    <row r="398" spans="1:18" s="420" customFormat="1" ht="24" customHeight="1" x14ac:dyDescent="0.25">
      <c r="A398" s="2037"/>
      <c r="B398" s="2037"/>
      <c r="C398" s="2037"/>
      <c r="D398" s="316"/>
      <c r="E398" s="316"/>
      <c r="F398" s="316"/>
      <c r="G398" s="316"/>
      <c r="H398" s="316"/>
      <c r="I398" s="316"/>
      <c r="J398" s="316"/>
      <c r="K398" s="316"/>
      <c r="L398" s="316"/>
      <c r="M398" s="316"/>
      <c r="N398" s="316"/>
      <c r="O398" s="316"/>
      <c r="P398" s="1267"/>
      <c r="Q398" s="1267"/>
      <c r="R398" s="1267"/>
    </row>
    <row r="399" spans="1:18" s="420" customFormat="1" ht="24" customHeight="1" x14ac:dyDescent="0.25">
      <c r="A399" s="2037"/>
      <c r="B399" s="2037"/>
      <c r="C399" s="2037"/>
      <c r="D399" s="316"/>
      <c r="E399" s="316"/>
      <c r="F399" s="316"/>
      <c r="G399" s="316"/>
      <c r="H399" s="316"/>
      <c r="I399" s="316"/>
      <c r="J399" s="316"/>
      <c r="K399" s="316"/>
      <c r="L399" s="316"/>
      <c r="M399" s="316"/>
      <c r="N399" s="316"/>
      <c r="O399" s="316"/>
      <c r="P399" s="1267"/>
      <c r="Q399" s="1267"/>
      <c r="R399" s="1267"/>
    </row>
    <row r="400" spans="1:18" s="420" customFormat="1" ht="26.25" customHeight="1" thickBot="1" x14ac:dyDescent="0.3">
      <c r="A400" s="2658" t="s">
        <v>2502</v>
      </c>
      <c r="B400" s="2658"/>
      <c r="C400" s="1483"/>
      <c r="D400" s="1483"/>
      <c r="E400" s="1483"/>
      <c r="F400" s="1483"/>
      <c r="G400" s="1483"/>
      <c r="H400" s="1483"/>
      <c r="I400" s="1483"/>
      <c r="J400" s="1483"/>
      <c r="K400" s="414"/>
      <c r="L400" s="2635"/>
      <c r="M400" s="2635"/>
      <c r="N400" s="2635"/>
      <c r="O400" s="345"/>
      <c r="P400" s="2653" t="s">
        <v>2503</v>
      </c>
      <c r="Q400" s="2653"/>
      <c r="R400" s="2653"/>
    </row>
    <row r="401" spans="1:428" s="420" customFormat="1" ht="27" customHeight="1" thickTop="1" x14ac:dyDescent="0.25">
      <c r="A401" s="2468" t="s">
        <v>47</v>
      </c>
      <c r="B401" s="2468" t="s">
        <v>90</v>
      </c>
      <c r="C401" s="2468" t="s">
        <v>48</v>
      </c>
      <c r="D401" s="2468" t="s">
        <v>36</v>
      </c>
      <c r="E401" s="2468"/>
      <c r="F401" s="2468"/>
      <c r="G401" s="2468" t="s">
        <v>2</v>
      </c>
      <c r="H401" s="2468"/>
      <c r="I401" s="2468"/>
      <c r="J401" s="2468" t="s">
        <v>3</v>
      </c>
      <c r="K401" s="2468"/>
      <c r="L401" s="2468"/>
      <c r="M401" s="2680" t="s">
        <v>29</v>
      </c>
      <c r="N401" s="2680"/>
      <c r="O401" s="2680"/>
      <c r="P401" s="2523" t="s">
        <v>103</v>
      </c>
      <c r="Q401" s="2523" t="s">
        <v>132</v>
      </c>
      <c r="R401" s="2523" t="s">
        <v>172</v>
      </c>
    </row>
    <row r="402" spans="1:428" s="420" customFormat="1" ht="27" customHeight="1" x14ac:dyDescent="0.25">
      <c r="A402" s="2469"/>
      <c r="B402" s="2469"/>
      <c r="C402" s="2469"/>
      <c r="D402" s="2492" t="s">
        <v>98</v>
      </c>
      <c r="E402" s="2492"/>
      <c r="F402" s="2492"/>
      <c r="G402" s="2492" t="s">
        <v>99</v>
      </c>
      <c r="H402" s="2492"/>
      <c r="I402" s="2492"/>
      <c r="J402" s="2492" t="s">
        <v>100</v>
      </c>
      <c r="K402" s="2492"/>
      <c r="L402" s="2492"/>
      <c r="M402" s="2666" t="s">
        <v>126</v>
      </c>
      <c r="N402" s="2666"/>
      <c r="O402" s="2666"/>
      <c r="P402" s="2524"/>
      <c r="Q402" s="2524"/>
      <c r="R402" s="2524"/>
    </row>
    <row r="403" spans="1:428" s="420" customFormat="1" ht="27" customHeight="1" x14ac:dyDescent="0.25">
      <c r="A403" s="2469"/>
      <c r="B403" s="2469"/>
      <c r="C403" s="2469"/>
      <c r="D403" s="304" t="s">
        <v>187</v>
      </c>
      <c r="E403" s="304" t="s">
        <v>203</v>
      </c>
      <c r="F403" s="304" t="s">
        <v>204</v>
      </c>
      <c r="G403" s="304" t="s">
        <v>187</v>
      </c>
      <c r="H403" s="304" t="s">
        <v>203</v>
      </c>
      <c r="I403" s="304" t="s">
        <v>204</v>
      </c>
      <c r="J403" s="304" t="s">
        <v>187</v>
      </c>
      <c r="K403" s="304" t="s">
        <v>203</v>
      </c>
      <c r="L403" s="304" t="s">
        <v>204</v>
      </c>
      <c r="M403" s="304" t="s">
        <v>187</v>
      </c>
      <c r="N403" s="304" t="s">
        <v>203</v>
      </c>
      <c r="O403" s="304" t="s">
        <v>204</v>
      </c>
      <c r="P403" s="2524"/>
      <c r="Q403" s="2524"/>
      <c r="R403" s="2524"/>
    </row>
    <row r="404" spans="1:428" s="420" customFormat="1" ht="27" customHeight="1" thickBot="1" x14ac:dyDescent="0.3">
      <c r="A404" s="2469"/>
      <c r="B404" s="2469"/>
      <c r="C404" s="2469"/>
      <c r="D404" s="424" t="s">
        <v>188</v>
      </c>
      <c r="E404" s="424" t="s">
        <v>189</v>
      </c>
      <c r="F404" s="424" t="s">
        <v>190</v>
      </c>
      <c r="G404" s="424" t="s">
        <v>188</v>
      </c>
      <c r="H404" s="424" t="s">
        <v>189</v>
      </c>
      <c r="I404" s="424" t="s">
        <v>190</v>
      </c>
      <c r="J404" s="424" t="s">
        <v>188</v>
      </c>
      <c r="K404" s="424" t="s">
        <v>189</v>
      </c>
      <c r="L404" s="424" t="s">
        <v>190</v>
      </c>
      <c r="M404" s="424" t="s">
        <v>188</v>
      </c>
      <c r="N404" s="424" t="s">
        <v>189</v>
      </c>
      <c r="O404" s="424" t="s">
        <v>190</v>
      </c>
      <c r="P404" s="2524"/>
      <c r="Q404" s="2524"/>
      <c r="R404" s="2524"/>
    </row>
    <row r="405" spans="1:428" s="420" customFormat="1" ht="25.5" customHeight="1" x14ac:dyDescent="0.25">
      <c r="A405" s="2596" t="s">
        <v>42</v>
      </c>
      <c r="B405" s="699" t="s">
        <v>75</v>
      </c>
      <c r="C405" s="1220"/>
      <c r="D405" s="535">
        <v>0</v>
      </c>
      <c r="E405" s="535">
        <v>0</v>
      </c>
      <c r="F405" s="535">
        <v>0</v>
      </c>
      <c r="G405" s="535">
        <v>16</v>
      </c>
      <c r="H405" s="535">
        <v>30</v>
      </c>
      <c r="I405" s="535">
        <v>46</v>
      </c>
      <c r="J405" s="535">
        <v>15</v>
      </c>
      <c r="K405" s="535">
        <v>12</v>
      </c>
      <c r="L405" s="535">
        <v>27</v>
      </c>
      <c r="M405" s="1619">
        <f>SUM(D405,G405,J405)</f>
        <v>31</v>
      </c>
      <c r="N405" s="1619">
        <f t="shared" ref="N405:O414" si="191">SUM(E405,H405,K405)</f>
        <v>42</v>
      </c>
      <c r="O405" s="1619">
        <f t="shared" si="191"/>
        <v>73</v>
      </c>
      <c r="P405" s="550"/>
      <c r="Q405" s="1540" t="s">
        <v>151</v>
      </c>
      <c r="R405" s="2718" t="s">
        <v>623</v>
      </c>
    </row>
    <row r="406" spans="1:428" s="420" customFormat="1" ht="25.5" customHeight="1" x14ac:dyDescent="0.25">
      <c r="A406" s="2501"/>
      <c r="B406" s="1510" t="s">
        <v>568</v>
      </c>
      <c r="C406" s="1217"/>
      <c r="D406" s="2035">
        <v>0</v>
      </c>
      <c r="E406" s="2035">
        <v>0</v>
      </c>
      <c r="F406" s="2035">
        <v>0</v>
      </c>
      <c r="G406" s="2035">
        <v>19</v>
      </c>
      <c r="H406" s="2035">
        <v>25</v>
      </c>
      <c r="I406" s="2035">
        <v>44</v>
      </c>
      <c r="J406" s="2035">
        <v>5</v>
      </c>
      <c r="K406" s="2035">
        <v>2</v>
      </c>
      <c r="L406" s="2035">
        <v>7</v>
      </c>
      <c r="M406" s="1565">
        <f t="shared" ref="M406:M410" si="192">SUM(D406,G406,J406)</f>
        <v>24</v>
      </c>
      <c r="N406" s="1565">
        <f t="shared" si="191"/>
        <v>27</v>
      </c>
      <c r="O406" s="1565">
        <f t="shared" si="191"/>
        <v>51</v>
      </c>
      <c r="P406" s="1246"/>
      <c r="Q406" s="1541" t="s">
        <v>158</v>
      </c>
      <c r="R406" s="2511"/>
    </row>
    <row r="407" spans="1:428" s="420" customFormat="1" ht="25.5" customHeight="1" x14ac:dyDescent="0.25">
      <c r="A407" s="2501"/>
      <c r="B407" s="1510" t="s">
        <v>78</v>
      </c>
      <c r="C407" s="1217"/>
      <c r="D407" s="2035">
        <v>0</v>
      </c>
      <c r="E407" s="2035">
        <v>0</v>
      </c>
      <c r="F407" s="2035">
        <v>0</v>
      </c>
      <c r="G407" s="2035">
        <v>17</v>
      </c>
      <c r="H407" s="2035">
        <v>28</v>
      </c>
      <c r="I407" s="2035">
        <v>45</v>
      </c>
      <c r="J407" s="2035">
        <v>18</v>
      </c>
      <c r="K407" s="2035">
        <v>23</v>
      </c>
      <c r="L407" s="2035">
        <v>41</v>
      </c>
      <c r="M407" s="1565">
        <f t="shared" si="192"/>
        <v>35</v>
      </c>
      <c r="N407" s="1565">
        <f t="shared" si="191"/>
        <v>51</v>
      </c>
      <c r="O407" s="1565">
        <f t="shared" si="191"/>
        <v>86</v>
      </c>
      <c r="P407" s="1246"/>
      <c r="Q407" s="1541" t="s">
        <v>154</v>
      </c>
      <c r="R407" s="2511"/>
    </row>
    <row r="408" spans="1:428" s="420" customFormat="1" ht="25.5" customHeight="1" x14ac:dyDescent="0.25">
      <c r="A408" s="2501"/>
      <c r="B408" s="1510" t="s">
        <v>82</v>
      </c>
      <c r="C408" s="1217"/>
      <c r="D408" s="2035">
        <v>0</v>
      </c>
      <c r="E408" s="2035">
        <v>0</v>
      </c>
      <c r="F408" s="2035">
        <v>0</v>
      </c>
      <c r="G408" s="2035">
        <v>7</v>
      </c>
      <c r="H408" s="2035">
        <v>5</v>
      </c>
      <c r="I408" s="2035">
        <v>12</v>
      </c>
      <c r="J408" s="2035">
        <v>4</v>
      </c>
      <c r="K408" s="2035">
        <v>14</v>
      </c>
      <c r="L408" s="2035">
        <v>18</v>
      </c>
      <c r="M408" s="1565">
        <f t="shared" si="192"/>
        <v>11</v>
      </c>
      <c r="N408" s="1565">
        <f t="shared" si="191"/>
        <v>19</v>
      </c>
      <c r="O408" s="1565">
        <f t="shared" si="191"/>
        <v>30</v>
      </c>
      <c r="P408" s="1246"/>
      <c r="Q408" s="1541" t="s">
        <v>155</v>
      </c>
      <c r="R408" s="2511"/>
    </row>
    <row r="409" spans="1:428" s="420" customFormat="1" ht="25.5" customHeight="1" x14ac:dyDescent="0.25">
      <c r="A409" s="2501"/>
      <c r="B409" s="1510" t="s">
        <v>958</v>
      </c>
      <c r="C409" s="1217"/>
      <c r="D409" s="2035">
        <v>0</v>
      </c>
      <c r="E409" s="2035">
        <v>0</v>
      </c>
      <c r="F409" s="2035">
        <v>0</v>
      </c>
      <c r="G409" s="2035">
        <v>17</v>
      </c>
      <c r="H409" s="2035">
        <v>21</v>
      </c>
      <c r="I409" s="2035">
        <v>38</v>
      </c>
      <c r="J409" s="2035">
        <v>17</v>
      </c>
      <c r="K409" s="2035">
        <v>19</v>
      </c>
      <c r="L409" s="2035">
        <v>36</v>
      </c>
      <c r="M409" s="1565">
        <f t="shared" si="192"/>
        <v>34</v>
      </c>
      <c r="N409" s="1565">
        <f t="shared" si="191"/>
        <v>40</v>
      </c>
      <c r="O409" s="1565">
        <f t="shared" si="191"/>
        <v>74</v>
      </c>
      <c r="P409" s="1246"/>
      <c r="Q409" s="1541" t="s">
        <v>1137</v>
      </c>
      <c r="R409" s="2511"/>
    </row>
    <row r="410" spans="1:428" s="420" customFormat="1" ht="25.5" customHeight="1" x14ac:dyDescent="0.25">
      <c r="A410" s="2501"/>
      <c r="B410" s="1510" t="s">
        <v>960</v>
      </c>
      <c r="C410" s="1217"/>
      <c r="D410" s="2035">
        <v>19</v>
      </c>
      <c r="E410" s="2035">
        <v>2</v>
      </c>
      <c r="F410" s="2035">
        <v>21</v>
      </c>
      <c r="G410" s="2035">
        <v>18</v>
      </c>
      <c r="H410" s="2035">
        <v>19</v>
      </c>
      <c r="I410" s="2035">
        <v>37</v>
      </c>
      <c r="J410" s="2035">
        <v>7</v>
      </c>
      <c r="K410" s="2035">
        <v>12</v>
      </c>
      <c r="L410" s="2035">
        <v>19</v>
      </c>
      <c r="M410" s="1565">
        <f t="shared" si="192"/>
        <v>44</v>
      </c>
      <c r="N410" s="1565">
        <f t="shared" si="191"/>
        <v>33</v>
      </c>
      <c r="O410" s="1565">
        <f t="shared" si="191"/>
        <v>77</v>
      </c>
      <c r="P410" s="1246"/>
      <c r="Q410" s="1541" t="s">
        <v>1138</v>
      </c>
      <c r="R410" s="2511"/>
    </row>
    <row r="411" spans="1:428" s="420" customFormat="1" ht="25.5" customHeight="1" x14ac:dyDescent="0.25">
      <c r="A411" s="2501"/>
      <c r="B411" s="1510" t="s">
        <v>88</v>
      </c>
      <c r="C411" s="1217"/>
      <c r="D411" s="2035">
        <v>0</v>
      </c>
      <c r="E411" s="2035">
        <v>0</v>
      </c>
      <c r="F411" s="2035">
        <v>0</v>
      </c>
      <c r="G411" s="2035">
        <v>7</v>
      </c>
      <c r="H411" s="2035">
        <v>5</v>
      </c>
      <c r="I411" s="2035">
        <v>12</v>
      </c>
      <c r="J411" s="2035">
        <v>6</v>
      </c>
      <c r="K411" s="2035">
        <v>6</v>
      </c>
      <c r="L411" s="2035">
        <v>12</v>
      </c>
      <c r="M411" s="1565">
        <f>SUM(D411,G411,J411)</f>
        <v>13</v>
      </c>
      <c r="N411" s="1565">
        <f t="shared" si="191"/>
        <v>11</v>
      </c>
      <c r="O411" s="1565">
        <f t="shared" si="191"/>
        <v>24</v>
      </c>
      <c r="P411" s="1246"/>
      <c r="Q411" s="1541" t="s">
        <v>962</v>
      </c>
      <c r="R411" s="2511"/>
    </row>
    <row r="412" spans="1:428" s="420" customFormat="1" ht="25.5" customHeight="1" x14ac:dyDescent="0.25">
      <c r="A412" s="2501"/>
      <c r="B412" s="1510" t="s">
        <v>963</v>
      </c>
      <c r="C412" s="1217"/>
      <c r="D412" s="2035">
        <v>0</v>
      </c>
      <c r="E412" s="2035">
        <v>0</v>
      </c>
      <c r="F412" s="2035">
        <v>0</v>
      </c>
      <c r="G412" s="2035">
        <v>22</v>
      </c>
      <c r="H412" s="2035">
        <v>12</v>
      </c>
      <c r="I412" s="2035">
        <v>34</v>
      </c>
      <c r="J412" s="2035">
        <v>13</v>
      </c>
      <c r="K412" s="2035">
        <v>12</v>
      </c>
      <c r="L412" s="2035">
        <v>25</v>
      </c>
      <c r="M412" s="1565">
        <f t="shared" ref="M412:M414" si="193">SUM(D412,G412,J412)</f>
        <v>35</v>
      </c>
      <c r="N412" s="1565">
        <f t="shared" si="191"/>
        <v>24</v>
      </c>
      <c r="O412" s="1565">
        <f t="shared" si="191"/>
        <v>59</v>
      </c>
      <c r="P412" s="1246"/>
      <c r="Q412" s="1541" t="s">
        <v>1139</v>
      </c>
      <c r="R412" s="2511"/>
    </row>
    <row r="413" spans="1:428" s="420" customFormat="1" ht="25.5" customHeight="1" x14ac:dyDescent="0.25">
      <c r="A413" s="2676" t="s">
        <v>52</v>
      </c>
      <c r="B413" s="2676"/>
      <c r="C413" s="2676"/>
      <c r="D413" s="1565">
        <f>SUM(D405:D412)</f>
        <v>19</v>
      </c>
      <c r="E413" s="1565">
        <f t="shared" ref="E413:L413" si="194">SUM(E405:E412)</f>
        <v>2</v>
      </c>
      <c r="F413" s="1565">
        <f>SUM(D413:E413)</f>
        <v>21</v>
      </c>
      <c r="G413" s="1565">
        <f t="shared" si="194"/>
        <v>123</v>
      </c>
      <c r="H413" s="1565">
        <f t="shared" si="194"/>
        <v>145</v>
      </c>
      <c r="I413" s="1565">
        <f t="shared" si="194"/>
        <v>268</v>
      </c>
      <c r="J413" s="1565">
        <f t="shared" si="194"/>
        <v>85</v>
      </c>
      <c r="K413" s="1565">
        <f t="shared" si="194"/>
        <v>100</v>
      </c>
      <c r="L413" s="1565">
        <f t="shared" si="194"/>
        <v>185</v>
      </c>
      <c r="M413" s="1565">
        <f t="shared" si="193"/>
        <v>227</v>
      </c>
      <c r="N413" s="1565">
        <f t="shared" si="191"/>
        <v>247</v>
      </c>
      <c r="O413" s="1565">
        <f t="shared" si="191"/>
        <v>474</v>
      </c>
      <c r="P413" s="2628" t="s">
        <v>1100</v>
      </c>
      <c r="Q413" s="2628"/>
      <c r="R413" s="2628"/>
    </row>
    <row r="414" spans="1:428" s="420" customFormat="1" ht="25.5" customHeight="1" x14ac:dyDescent="0.25">
      <c r="A414" s="1217" t="s">
        <v>626</v>
      </c>
      <c r="B414" s="1510" t="s">
        <v>568</v>
      </c>
      <c r="C414" s="1217"/>
      <c r="D414" s="1565">
        <v>0</v>
      </c>
      <c r="E414" s="1565">
        <v>0</v>
      </c>
      <c r="F414" s="1565">
        <v>0</v>
      </c>
      <c r="G414" s="2035">
        <v>5</v>
      </c>
      <c r="H414" s="2035">
        <v>12</v>
      </c>
      <c r="I414" s="2035">
        <v>17</v>
      </c>
      <c r="J414" s="2035">
        <v>0</v>
      </c>
      <c r="K414" s="2035">
        <v>0</v>
      </c>
      <c r="L414" s="2035">
        <v>0</v>
      </c>
      <c r="M414" s="1565">
        <f t="shared" si="193"/>
        <v>5</v>
      </c>
      <c r="N414" s="1565">
        <f t="shared" si="191"/>
        <v>12</v>
      </c>
      <c r="O414" s="1565">
        <f t="shared" si="191"/>
        <v>17</v>
      </c>
      <c r="P414" s="1246"/>
      <c r="Q414" s="1541" t="s">
        <v>158</v>
      </c>
      <c r="R414" s="1215" t="s">
        <v>627</v>
      </c>
    </row>
    <row r="415" spans="1:428" ht="25.5" customHeight="1" x14ac:dyDescent="0.25">
      <c r="A415" s="2676" t="s">
        <v>52</v>
      </c>
      <c r="B415" s="2676"/>
      <c r="C415" s="2676"/>
      <c r="D415" s="1565">
        <f t="shared" ref="D415:O415" si="195">SUM(D414:D414)</f>
        <v>0</v>
      </c>
      <c r="E415" s="1565">
        <f t="shared" si="195"/>
        <v>0</v>
      </c>
      <c r="F415" s="1565">
        <f t="shared" si="195"/>
        <v>0</v>
      </c>
      <c r="G415" s="1565">
        <f t="shared" si="195"/>
        <v>5</v>
      </c>
      <c r="H415" s="1565">
        <f t="shared" si="195"/>
        <v>12</v>
      </c>
      <c r="I415" s="1565">
        <f t="shared" si="195"/>
        <v>17</v>
      </c>
      <c r="J415" s="1565">
        <f t="shared" si="195"/>
        <v>0</v>
      </c>
      <c r="K415" s="1565">
        <f t="shared" si="195"/>
        <v>0</v>
      </c>
      <c r="L415" s="1565">
        <f t="shared" si="195"/>
        <v>0</v>
      </c>
      <c r="M415" s="1565">
        <f t="shared" si="195"/>
        <v>5</v>
      </c>
      <c r="N415" s="1565">
        <f t="shared" si="195"/>
        <v>12</v>
      </c>
      <c r="O415" s="1565">
        <f t="shared" si="195"/>
        <v>17</v>
      </c>
      <c r="P415" s="2628" t="s">
        <v>1100</v>
      </c>
      <c r="Q415" s="2628"/>
      <c r="R415" s="2628"/>
      <c r="AG415" s="422"/>
      <c r="AH415" s="422"/>
      <c r="AI415" s="422"/>
      <c r="AJ415" s="422"/>
      <c r="AK415" s="422"/>
      <c r="AL415" s="422"/>
      <c r="AM415" s="422"/>
      <c r="AN415" s="422"/>
      <c r="AO415" s="422"/>
      <c r="AP415" s="422"/>
      <c r="AQ415" s="422"/>
      <c r="AR415" s="422"/>
      <c r="AS415" s="422"/>
      <c r="AT415" s="422"/>
      <c r="AU415" s="422"/>
      <c r="AV415" s="422"/>
      <c r="AW415" s="422"/>
      <c r="AX415" s="422"/>
      <c r="AY415" s="422"/>
      <c r="AZ415" s="422"/>
      <c r="BA415" s="422"/>
      <c r="BB415" s="422"/>
      <c r="BC415" s="422"/>
      <c r="BD415" s="422"/>
      <c r="BE415" s="422"/>
      <c r="BF415" s="422"/>
      <c r="BG415" s="422"/>
      <c r="BH415" s="422"/>
      <c r="BI415" s="422"/>
      <c r="BJ415" s="422"/>
      <c r="BK415" s="422"/>
      <c r="BL415" s="422"/>
      <c r="BM415" s="422"/>
      <c r="BN415" s="422"/>
      <c r="BO415" s="422"/>
      <c r="BP415" s="422"/>
      <c r="BQ415" s="422"/>
      <c r="BR415" s="422"/>
      <c r="BS415" s="422"/>
      <c r="BT415" s="422"/>
      <c r="BU415" s="422"/>
      <c r="BV415" s="422"/>
      <c r="BW415" s="422"/>
      <c r="BX415" s="422"/>
      <c r="BY415" s="422"/>
      <c r="BZ415" s="422"/>
      <c r="CA415" s="422"/>
      <c r="CB415" s="422"/>
      <c r="CC415" s="422"/>
      <c r="CD415" s="422"/>
      <c r="CE415" s="422"/>
      <c r="CF415" s="422"/>
      <c r="CG415" s="422"/>
      <c r="CH415" s="422"/>
      <c r="CI415" s="422"/>
      <c r="CJ415" s="422"/>
      <c r="CK415" s="422"/>
      <c r="CL415" s="422"/>
      <c r="CM415" s="422"/>
      <c r="CN415" s="422"/>
      <c r="CO415" s="422"/>
      <c r="CP415" s="422"/>
      <c r="CQ415" s="422"/>
      <c r="CR415" s="422"/>
      <c r="CS415" s="422"/>
      <c r="CT415" s="422"/>
      <c r="CU415" s="422"/>
      <c r="CV415" s="422"/>
      <c r="CW415" s="422"/>
      <c r="CX415" s="422"/>
      <c r="CY415" s="422"/>
      <c r="CZ415" s="422"/>
      <c r="DA415" s="422"/>
      <c r="DB415" s="422"/>
      <c r="DC415" s="422"/>
      <c r="DD415" s="422"/>
      <c r="DE415" s="422"/>
      <c r="DF415" s="422"/>
      <c r="DG415" s="422"/>
      <c r="DH415" s="422"/>
      <c r="DI415" s="422"/>
      <c r="DJ415" s="422"/>
      <c r="DK415" s="422"/>
      <c r="DL415" s="422"/>
      <c r="DM415" s="422"/>
      <c r="DN415" s="422"/>
      <c r="DO415" s="422"/>
      <c r="DP415" s="422"/>
      <c r="DQ415" s="422"/>
      <c r="DR415" s="422"/>
      <c r="DS415" s="422"/>
      <c r="DT415" s="422"/>
      <c r="DU415" s="422"/>
      <c r="DV415" s="422"/>
      <c r="DW415" s="422"/>
      <c r="DX415" s="422"/>
      <c r="DY415" s="422"/>
      <c r="DZ415" s="422"/>
      <c r="EA415" s="422"/>
      <c r="EB415" s="422"/>
      <c r="EC415" s="422"/>
      <c r="ED415" s="422"/>
      <c r="EE415" s="422"/>
      <c r="EF415" s="422"/>
      <c r="EG415" s="422"/>
      <c r="EH415" s="422"/>
      <c r="EI415" s="422"/>
      <c r="EJ415" s="422"/>
      <c r="EK415" s="422"/>
      <c r="EL415" s="422"/>
      <c r="EM415" s="422"/>
      <c r="EN415" s="422"/>
      <c r="EO415" s="422"/>
      <c r="EP415" s="422"/>
      <c r="EQ415" s="422"/>
      <c r="ER415" s="422"/>
      <c r="ES415" s="422"/>
      <c r="ET415" s="422"/>
      <c r="EU415" s="422"/>
      <c r="EV415" s="422"/>
      <c r="EW415" s="422"/>
      <c r="EX415" s="422"/>
      <c r="EY415" s="422"/>
      <c r="EZ415" s="422"/>
      <c r="FA415" s="422"/>
      <c r="FB415" s="422"/>
      <c r="FC415" s="422"/>
      <c r="FD415" s="422"/>
      <c r="FE415" s="422"/>
      <c r="FF415" s="422"/>
      <c r="FG415" s="422"/>
      <c r="FH415" s="422"/>
      <c r="FI415" s="422"/>
      <c r="FJ415" s="422"/>
      <c r="FK415" s="422"/>
      <c r="FL415" s="422"/>
      <c r="FM415" s="422"/>
      <c r="FN415" s="422"/>
      <c r="FO415" s="422"/>
      <c r="FP415" s="422"/>
      <c r="FQ415" s="422"/>
      <c r="FR415" s="422"/>
      <c r="FS415" s="422"/>
      <c r="FT415" s="422"/>
      <c r="FU415" s="422"/>
      <c r="FV415" s="422"/>
      <c r="FW415" s="422"/>
      <c r="FX415" s="422"/>
      <c r="FY415" s="422"/>
      <c r="FZ415" s="422"/>
      <c r="GA415" s="422"/>
      <c r="GB415" s="422"/>
      <c r="GC415" s="422"/>
      <c r="GD415" s="422"/>
      <c r="GE415" s="422"/>
      <c r="GF415" s="422"/>
      <c r="GG415" s="422"/>
      <c r="GH415" s="422"/>
      <c r="GI415" s="422"/>
      <c r="GJ415" s="422"/>
      <c r="GK415" s="422"/>
      <c r="GL415" s="422"/>
      <c r="GM415" s="422"/>
      <c r="GN415" s="422"/>
      <c r="GO415" s="422"/>
      <c r="GP415" s="422"/>
      <c r="GQ415" s="422"/>
      <c r="GR415" s="422"/>
      <c r="GS415" s="422"/>
      <c r="GT415" s="422"/>
      <c r="GU415" s="422"/>
      <c r="GV415" s="422"/>
      <c r="GW415" s="422"/>
      <c r="GX415" s="422"/>
      <c r="GY415" s="422"/>
      <c r="GZ415" s="422"/>
      <c r="HA415" s="422"/>
      <c r="HB415" s="422"/>
      <c r="HC415" s="422"/>
      <c r="HD415" s="422"/>
      <c r="HE415" s="422"/>
      <c r="HF415" s="422"/>
      <c r="HG415" s="422"/>
      <c r="HH415" s="422"/>
      <c r="HI415" s="422"/>
      <c r="HJ415" s="422"/>
      <c r="HK415" s="422"/>
      <c r="HL415" s="422"/>
      <c r="HM415" s="422"/>
      <c r="HN415" s="422"/>
      <c r="HO415" s="422"/>
      <c r="HP415" s="422"/>
      <c r="HQ415" s="422"/>
      <c r="HR415" s="422"/>
      <c r="HS415" s="422"/>
      <c r="HT415" s="422"/>
      <c r="HU415" s="422"/>
      <c r="HV415" s="422"/>
      <c r="HW415" s="422"/>
      <c r="HX415" s="422"/>
      <c r="HY415" s="422"/>
      <c r="HZ415" s="422"/>
      <c r="IA415" s="422"/>
      <c r="IB415" s="422"/>
      <c r="IC415" s="422"/>
      <c r="ID415" s="422"/>
      <c r="IE415" s="422"/>
      <c r="IF415" s="422"/>
      <c r="IG415" s="422"/>
      <c r="IH415" s="422"/>
      <c r="II415" s="422"/>
      <c r="IJ415" s="422"/>
      <c r="IK415" s="422"/>
      <c r="IL415" s="422"/>
      <c r="IM415" s="422"/>
      <c r="IN415" s="422"/>
      <c r="IO415" s="422"/>
      <c r="IP415" s="422"/>
      <c r="IQ415" s="422"/>
      <c r="IR415" s="422"/>
      <c r="IS415" s="422"/>
      <c r="IT415" s="422"/>
      <c r="IU415" s="422"/>
      <c r="IV415" s="422"/>
      <c r="IW415" s="422"/>
      <c r="IX415" s="422"/>
      <c r="IY415" s="422"/>
      <c r="IZ415" s="422"/>
      <c r="JA415" s="422"/>
      <c r="JB415" s="422"/>
      <c r="JC415" s="422"/>
      <c r="JD415" s="422"/>
      <c r="JE415" s="422"/>
      <c r="JF415" s="422"/>
      <c r="JG415" s="422"/>
      <c r="JH415" s="422"/>
      <c r="JI415" s="422"/>
      <c r="JJ415" s="422"/>
      <c r="JK415" s="422"/>
      <c r="JL415" s="422"/>
      <c r="JM415" s="422"/>
      <c r="JN415" s="422"/>
      <c r="JO415" s="422"/>
      <c r="JP415" s="422"/>
      <c r="JQ415" s="422"/>
      <c r="JR415" s="422"/>
      <c r="JS415" s="422"/>
      <c r="JT415" s="422"/>
      <c r="JU415" s="422"/>
      <c r="JV415" s="422"/>
      <c r="JW415" s="422"/>
      <c r="JX415" s="422"/>
      <c r="JY415" s="422"/>
      <c r="JZ415" s="422"/>
      <c r="KA415" s="422"/>
      <c r="KB415" s="422"/>
      <c r="KC415" s="422"/>
      <c r="KD415" s="422"/>
      <c r="KE415" s="422"/>
      <c r="KF415" s="422"/>
      <c r="KG415" s="422"/>
      <c r="KH415" s="422"/>
      <c r="KI415" s="422"/>
      <c r="KJ415" s="422"/>
      <c r="KK415" s="422"/>
      <c r="KL415" s="422"/>
      <c r="KM415" s="422"/>
      <c r="KN415" s="422"/>
      <c r="KO415" s="422"/>
      <c r="KP415" s="422"/>
      <c r="KQ415" s="422"/>
      <c r="KR415" s="422"/>
      <c r="KS415" s="422"/>
      <c r="KT415" s="422"/>
      <c r="KU415" s="422"/>
      <c r="KV415" s="422"/>
      <c r="KW415" s="422"/>
      <c r="KX415" s="422"/>
      <c r="KY415" s="422"/>
      <c r="KZ415" s="422"/>
      <c r="LA415" s="422"/>
      <c r="LB415" s="422"/>
      <c r="LC415" s="422"/>
      <c r="LD415" s="422"/>
      <c r="LE415" s="422"/>
      <c r="LF415" s="422"/>
      <c r="LG415" s="422"/>
      <c r="LH415" s="422"/>
      <c r="LI415" s="422"/>
      <c r="LJ415" s="422"/>
      <c r="LK415" s="422"/>
      <c r="LL415" s="422"/>
      <c r="LM415" s="422"/>
      <c r="LN415" s="422"/>
      <c r="LO415" s="422"/>
      <c r="LP415" s="422"/>
      <c r="LQ415" s="422"/>
      <c r="LR415" s="422"/>
      <c r="LS415" s="422"/>
      <c r="LT415" s="422"/>
      <c r="LU415" s="422"/>
      <c r="LV415" s="422"/>
      <c r="LW415" s="422"/>
      <c r="LX415" s="422"/>
      <c r="LY415" s="422"/>
      <c r="LZ415" s="422"/>
      <c r="MA415" s="422"/>
      <c r="MB415" s="422"/>
      <c r="MC415" s="422"/>
      <c r="MD415" s="422"/>
      <c r="ME415" s="422"/>
      <c r="MF415" s="422"/>
      <c r="MG415" s="422"/>
      <c r="MH415" s="422"/>
      <c r="MI415" s="422"/>
      <c r="MJ415" s="422"/>
      <c r="MK415" s="422"/>
      <c r="ML415" s="422"/>
      <c r="MM415" s="422"/>
      <c r="MN415" s="422"/>
      <c r="MO415" s="422"/>
      <c r="MP415" s="422"/>
      <c r="MQ415" s="422"/>
      <c r="MR415" s="422"/>
      <c r="MS415" s="422"/>
      <c r="MT415" s="422"/>
      <c r="MU415" s="422"/>
      <c r="MV415" s="422"/>
      <c r="MW415" s="422"/>
      <c r="MX415" s="422"/>
      <c r="MY415" s="422"/>
      <c r="MZ415" s="422"/>
      <c r="NA415" s="422"/>
      <c r="NB415" s="422"/>
      <c r="NC415" s="422"/>
      <c r="ND415" s="422"/>
      <c r="NE415" s="422"/>
      <c r="NF415" s="422"/>
      <c r="NG415" s="422"/>
      <c r="NH415" s="422"/>
      <c r="NI415" s="422"/>
      <c r="NJ415" s="422"/>
      <c r="NK415" s="422"/>
      <c r="NL415" s="422"/>
      <c r="NM415" s="422"/>
      <c r="NN415" s="422"/>
      <c r="NO415" s="422"/>
      <c r="NP415" s="422"/>
      <c r="NQ415" s="422"/>
      <c r="NR415" s="422"/>
      <c r="NS415" s="422"/>
      <c r="NT415" s="422"/>
      <c r="NU415" s="422"/>
      <c r="NV415" s="422"/>
      <c r="NW415" s="422"/>
      <c r="NX415" s="422"/>
      <c r="NY415" s="422"/>
      <c r="NZ415" s="422"/>
      <c r="OA415" s="422"/>
      <c r="OB415" s="422"/>
      <c r="OC415" s="422"/>
      <c r="OD415" s="422"/>
      <c r="OE415" s="422"/>
      <c r="OF415" s="422"/>
      <c r="OG415" s="422"/>
      <c r="OH415" s="422"/>
      <c r="OI415" s="422"/>
      <c r="OJ415" s="422"/>
      <c r="OK415" s="422"/>
      <c r="OL415" s="422"/>
      <c r="OM415" s="422"/>
      <c r="ON415" s="422"/>
      <c r="OO415" s="422"/>
      <c r="OP415" s="422"/>
      <c r="OQ415" s="422"/>
      <c r="OR415" s="422"/>
      <c r="OS415" s="422"/>
      <c r="OT415" s="422"/>
      <c r="OU415" s="422"/>
      <c r="OV415" s="422"/>
      <c r="OW415" s="422"/>
      <c r="OX415" s="422"/>
      <c r="OY415" s="422"/>
      <c r="OZ415" s="422"/>
      <c r="PA415" s="422"/>
      <c r="PB415" s="422"/>
      <c r="PC415" s="422"/>
      <c r="PD415" s="422"/>
      <c r="PE415" s="422"/>
      <c r="PF415" s="422"/>
      <c r="PG415" s="422"/>
      <c r="PH415" s="422"/>
      <c r="PI415" s="422"/>
      <c r="PJ415" s="422"/>
      <c r="PK415" s="422"/>
      <c r="PL415" s="422"/>
    </row>
    <row r="416" spans="1:428" ht="25.5" customHeight="1" x14ac:dyDescent="0.25">
      <c r="A416" s="2501" t="s">
        <v>965</v>
      </c>
      <c r="B416" s="1510" t="s">
        <v>1142</v>
      </c>
      <c r="C416" s="1217"/>
      <c r="D416" s="1565">
        <f t="shared" ref="D416:D418" si="196">SUM(D415:D415)</f>
        <v>0</v>
      </c>
      <c r="E416" s="1565">
        <f t="shared" ref="E416:E418" si="197">SUM(E415:E415)</f>
        <v>0</v>
      </c>
      <c r="F416" s="1565">
        <v>0</v>
      </c>
      <c r="G416" s="2035">
        <v>16</v>
      </c>
      <c r="H416" s="2035">
        <v>13</v>
      </c>
      <c r="I416" s="2035">
        <v>29</v>
      </c>
      <c r="J416" s="2035">
        <v>12</v>
      </c>
      <c r="K416" s="2035">
        <v>11</v>
      </c>
      <c r="L416" s="2035">
        <v>23</v>
      </c>
      <c r="M416" s="1565">
        <f>SUM(D416,G416,J416)</f>
        <v>28</v>
      </c>
      <c r="N416" s="1565">
        <f>SUM(E416,H416,K416)</f>
        <v>24</v>
      </c>
      <c r="O416" s="1565">
        <f>SUM(F416,I416,L416)</f>
        <v>52</v>
      </c>
      <c r="P416" s="1219"/>
      <c r="Q416" s="1541" t="s">
        <v>967</v>
      </c>
      <c r="R416" s="2628" t="s">
        <v>629</v>
      </c>
      <c r="AG416" s="422"/>
      <c r="AH416" s="422"/>
      <c r="AI416" s="422"/>
      <c r="AJ416" s="422"/>
      <c r="AK416" s="422"/>
      <c r="AL416" s="422"/>
      <c r="AM416" s="422"/>
      <c r="AN416" s="422"/>
      <c r="AO416" s="422"/>
      <c r="AP416" s="422"/>
      <c r="AQ416" s="422"/>
      <c r="AR416" s="422"/>
      <c r="AS416" s="422"/>
      <c r="AT416" s="422"/>
      <c r="AU416" s="422"/>
      <c r="AV416" s="422"/>
      <c r="AW416" s="422"/>
      <c r="AX416" s="422"/>
      <c r="AY416" s="422"/>
      <c r="AZ416" s="422"/>
      <c r="BA416" s="422"/>
      <c r="BB416" s="422"/>
      <c r="BC416" s="422"/>
      <c r="BD416" s="422"/>
      <c r="BE416" s="422"/>
      <c r="BF416" s="422"/>
      <c r="BG416" s="422"/>
      <c r="BH416" s="422"/>
      <c r="BI416" s="422"/>
      <c r="BJ416" s="422"/>
      <c r="BK416" s="422"/>
      <c r="BL416" s="422"/>
      <c r="BM416" s="422"/>
      <c r="BN416" s="422"/>
      <c r="BO416" s="422"/>
      <c r="BP416" s="422"/>
      <c r="BQ416" s="422"/>
      <c r="BR416" s="422"/>
      <c r="BS416" s="422"/>
      <c r="BT416" s="422"/>
      <c r="BU416" s="422"/>
      <c r="BV416" s="422"/>
      <c r="BW416" s="422"/>
      <c r="BX416" s="422"/>
      <c r="BY416" s="422"/>
      <c r="BZ416" s="422"/>
      <c r="CA416" s="422"/>
      <c r="CB416" s="422"/>
      <c r="CC416" s="422"/>
      <c r="CD416" s="422"/>
      <c r="CE416" s="422"/>
      <c r="CF416" s="422"/>
      <c r="CG416" s="422"/>
      <c r="CH416" s="422"/>
      <c r="CI416" s="422"/>
      <c r="CJ416" s="422"/>
      <c r="CK416" s="422"/>
      <c r="CL416" s="422"/>
      <c r="CM416" s="422"/>
      <c r="CN416" s="422"/>
      <c r="CO416" s="422"/>
      <c r="CP416" s="422"/>
      <c r="CQ416" s="422"/>
      <c r="CR416" s="422"/>
      <c r="CS416" s="422"/>
      <c r="CT416" s="422"/>
      <c r="CU416" s="422"/>
      <c r="CV416" s="422"/>
      <c r="CW416" s="422"/>
      <c r="CX416" s="422"/>
      <c r="CY416" s="422"/>
      <c r="CZ416" s="422"/>
      <c r="DA416" s="422"/>
      <c r="DB416" s="422"/>
      <c r="DC416" s="422"/>
      <c r="DD416" s="422"/>
      <c r="DE416" s="422"/>
      <c r="DF416" s="422"/>
      <c r="DG416" s="422"/>
      <c r="DH416" s="422"/>
      <c r="DI416" s="422"/>
      <c r="DJ416" s="422"/>
      <c r="DK416" s="422"/>
      <c r="DL416" s="422"/>
      <c r="DM416" s="422"/>
      <c r="DN416" s="422"/>
      <c r="DO416" s="422"/>
      <c r="DP416" s="422"/>
      <c r="DQ416" s="422"/>
      <c r="DR416" s="422"/>
      <c r="DS416" s="422"/>
      <c r="DT416" s="422"/>
      <c r="DU416" s="422"/>
      <c r="DV416" s="422"/>
      <c r="DW416" s="422"/>
      <c r="DX416" s="422"/>
      <c r="DY416" s="422"/>
      <c r="DZ416" s="422"/>
      <c r="EA416" s="422"/>
      <c r="EB416" s="422"/>
      <c r="EC416" s="422"/>
      <c r="ED416" s="422"/>
      <c r="EE416" s="422"/>
      <c r="EF416" s="422"/>
      <c r="EG416" s="422"/>
      <c r="EH416" s="422"/>
      <c r="EI416" s="422"/>
      <c r="EJ416" s="422"/>
      <c r="EK416" s="422"/>
      <c r="EL416" s="422"/>
      <c r="EM416" s="422"/>
      <c r="EN416" s="422"/>
      <c r="EO416" s="422"/>
      <c r="EP416" s="422"/>
      <c r="EQ416" s="422"/>
      <c r="ER416" s="422"/>
      <c r="ES416" s="422"/>
      <c r="ET416" s="422"/>
      <c r="EU416" s="422"/>
      <c r="EV416" s="422"/>
      <c r="EW416" s="422"/>
      <c r="EX416" s="422"/>
      <c r="EY416" s="422"/>
      <c r="EZ416" s="422"/>
      <c r="FA416" s="422"/>
      <c r="FB416" s="422"/>
      <c r="FC416" s="422"/>
      <c r="FD416" s="422"/>
      <c r="FE416" s="422"/>
      <c r="FF416" s="422"/>
      <c r="FG416" s="422"/>
      <c r="FH416" s="422"/>
      <c r="FI416" s="422"/>
      <c r="FJ416" s="422"/>
      <c r="FK416" s="422"/>
      <c r="FL416" s="422"/>
      <c r="FM416" s="422"/>
      <c r="FN416" s="422"/>
      <c r="FO416" s="422"/>
      <c r="FP416" s="422"/>
      <c r="FQ416" s="422"/>
      <c r="FR416" s="422"/>
      <c r="FS416" s="422"/>
      <c r="FT416" s="422"/>
      <c r="FU416" s="422"/>
      <c r="FV416" s="422"/>
      <c r="FW416" s="422"/>
      <c r="FX416" s="422"/>
      <c r="FY416" s="422"/>
      <c r="FZ416" s="422"/>
      <c r="GA416" s="422"/>
      <c r="GB416" s="422"/>
      <c r="GC416" s="422"/>
      <c r="GD416" s="422"/>
      <c r="GE416" s="422"/>
      <c r="GF416" s="422"/>
      <c r="GG416" s="422"/>
      <c r="GH416" s="422"/>
      <c r="GI416" s="422"/>
      <c r="GJ416" s="422"/>
      <c r="GK416" s="422"/>
      <c r="GL416" s="422"/>
      <c r="GM416" s="422"/>
      <c r="GN416" s="422"/>
      <c r="GO416" s="422"/>
      <c r="GP416" s="422"/>
      <c r="GQ416" s="422"/>
      <c r="GR416" s="422"/>
      <c r="GS416" s="422"/>
      <c r="GT416" s="422"/>
      <c r="GU416" s="422"/>
      <c r="GV416" s="422"/>
      <c r="GW416" s="422"/>
      <c r="GX416" s="422"/>
      <c r="GY416" s="422"/>
      <c r="GZ416" s="422"/>
      <c r="HA416" s="422"/>
      <c r="HB416" s="422"/>
      <c r="HC416" s="422"/>
      <c r="HD416" s="422"/>
      <c r="HE416" s="422"/>
      <c r="HF416" s="422"/>
      <c r="HG416" s="422"/>
      <c r="HH416" s="422"/>
      <c r="HI416" s="422"/>
      <c r="HJ416" s="422"/>
      <c r="HK416" s="422"/>
      <c r="HL416" s="422"/>
      <c r="HM416" s="422"/>
      <c r="HN416" s="422"/>
      <c r="HO416" s="422"/>
      <c r="HP416" s="422"/>
      <c r="HQ416" s="422"/>
      <c r="HR416" s="422"/>
      <c r="HS416" s="422"/>
      <c r="HT416" s="422"/>
      <c r="HU416" s="422"/>
      <c r="HV416" s="422"/>
      <c r="HW416" s="422"/>
      <c r="HX416" s="422"/>
      <c r="HY416" s="422"/>
      <c r="HZ416" s="422"/>
      <c r="IA416" s="422"/>
      <c r="IB416" s="422"/>
      <c r="IC416" s="422"/>
      <c r="ID416" s="422"/>
      <c r="IE416" s="422"/>
      <c r="IF416" s="422"/>
      <c r="IG416" s="422"/>
      <c r="IH416" s="422"/>
      <c r="II416" s="422"/>
      <c r="IJ416" s="422"/>
      <c r="IK416" s="422"/>
      <c r="IL416" s="422"/>
      <c r="IM416" s="422"/>
      <c r="IN416" s="422"/>
      <c r="IO416" s="422"/>
      <c r="IP416" s="422"/>
      <c r="IQ416" s="422"/>
      <c r="IR416" s="422"/>
      <c r="IS416" s="422"/>
      <c r="IT416" s="422"/>
      <c r="IU416" s="422"/>
      <c r="IV416" s="422"/>
      <c r="IW416" s="422"/>
      <c r="IX416" s="422"/>
      <c r="IY416" s="422"/>
      <c r="IZ416" s="422"/>
      <c r="JA416" s="422"/>
      <c r="JB416" s="422"/>
      <c r="JC416" s="422"/>
      <c r="JD416" s="422"/>
      <c r="JE416" s="422"/>
      <c r="JF416" s="422"/>
      <c r="JG416" s="422"/>
      <c r="JH416" s="422"/>
      <c r="JI416" s="422"/>
      <c r="JJ416" s="422"/>
      <c r="JK416" s="422"/>
      <c r="JL416" s="422"/>
      <c r="JM416" s="422"/>
      <c r="JN416" s="422"/>
      <c r="JO416" s="422"/>
      <c r="JP416" s="422"/>
      <c r="JQ416" s="422"/>
      <c r="JR416" s="422"/>
      <c r="JS416" s="422"/>
      <c r="JT416" s="422"/>
      <c r="JU416" s="422"/>
      <c r="JV416" s="422"/>
      <c r="JW416" s="422"/>
      <c r="JX416" s="422"/>
      <c r="JY416" s="422"/>
      <c r="JZ416" s="422"/>
      <c r="KA416" s="422"/>
      <c r="KB416" s="422"/>
      <c r="KC416" s="422"/>
      <c r="KD416" s="422"/>
      <c r="KE416" s="422"/>
      <c r="KF416" s="422"/>
      <c r="KG416" s="422"/>
      <c r="KH416" s="422"/>
      <c r="KI416" s="422"/>
      <c r="KJ416" s="422"/>
      <c r="KK416" s="422"/>
      <c r="KL416" s="422"/>
      <c r="KM416" s="422"/>
      <c r="KN416" s="422"/>
      <c r="KO416" s="422"/>
      <c r="KP416" s="422"/>
      <c r="KQ416" s="422"/>
      <c r="KR416" s="422"/>
      <c r="KS416" s="422"/>
      <c r="KT416" s="422"/>
      <c r="KU416" s="422"/>
      <c r="KV416" s="422"/>
      <c r="KW416" s="422"/>
      <c r="KX416" s="422"/>
      <c r="KY416" s="422"/>
      <c r="KZ416" s="422"/>
      <c r="LA416" s="422"/>
      <c r="LB416" s="422"/>
      <c r="LC416" s="422"/>
      <c r="LD416" s="422"/>
      <c r="LE416" s="422"/>
      <c r="LF416" s="422"/>
      <c r="LG416" s="422"/>
      <c r="LH416" s="422"/>
      <c r="LI416" s="422"/>
      <c r="LJ416" s="422"/>
      <c r="LK416" s="422"/>
      <c r="LL416" s="422"/>
      <c r="LM416" s="422"/>
      <c r="LN416" s="422"/>
      <c r="LO416" s="422"/>
      <c r="LP416" s="422"/>
      <c r="LQ416" s="422"/>
      <c r="LR416" s="422"/>
      <c r="LS416" s="422"/>
      <c r="LT416" s="422"/>
      <c r="LU416" s="422"/>
      <c r="LV416" s="422"/>
      <c r="LW416" s="422"/>
      <c r="LX416" s="422"/>
      <c r="LY416" s="422"/>
      <c r="LZ416" s="422"/>
      <c r="MA416" s="422"/>
      <c r="MB416" s="422"/>
      <c r="MC416" s="422"/>
      <c r="MD416" s="422"/>
      <c r="ME416" s="422"/>
      <c r="MF416" s="422"/>
      <c r="MG416" s="422"/>
      <c r="MH416" s="422"/>
      <c r="MI416" s="422"/>
      <c r="MJ416" s="422"/>
      <c r="MK416" s="422"/>
      <c r="ML416" s="422"/>
      <c r="MM416" s="422"/>
      <c r="MN416" s="422"/>
      <c r="MO416" s="422"/>
      <c r="MP416" s="422"/>
      <c r="MQ416" s="422"/>
      <c r="MR416" s="422"/>
      <c r="MS416" s="422"/>
      <c r="MT416" s="422"/>
      <c r="MU416" s="422"/>
      <c r="MV416" s="422"/>
      <c r="MW416" s="422"/>
      <c r="MX416" s="422"/>
      <c r="MY416" s="422"/>
      <c r="MZ416" s="422"/>
      <c r="NA416" s="422"/>
      <c r="NB416" s="422"/>
      <c r="NC416" s="422"/>
      <c r="ND416" s="422"/>
      <c r="NE416" s="422"/>
      <c r="NF416" s="422"/>
      <c r="NG416" s="422"/>
      <c r="NH416" s="422"/>
      <c r="NI416" s="422"/>
      <c r="NJ416" s="422"/>
      <c r="NK416" s="422"/>
      <c r="NL416" s="422"/>
      <c r="NM416" s="422"/>
      <c r="NN416" s="422"/>
      <c r="NO416" s="422"/>
      <c r="NP416" s="422"/>
      <c r="NQ416" s="422"/>
      <c r="NR416" s="422"/>
      <c r="NS416" s="422"/>
      <c r="NT416" s="422"/>
      <c r="NU416" s="422"/>
      <c r="NV416" s="422"/>
      <c r="NW416" s="422"/>
      <c r="NX416" s="422"/>
      <c r="NY416" s="422"/>
      <c r="NZ416" s="422"/>
      <c r="OA416" s="422"/>
      <c r="OB416" s="422"/>
      <c r="OC416" s="422"/>
      <c r="OD416" s="422"/>
      <c r="OE416" s="422"/>
      <c r="OF416" s="422"/>
      <c r="OG416" s="422"/>
      <c r="OH416" s="422"/>
      <c r="OI416" s="422"/>
      <c r="OJ416" s="422"/>
      <c r="OK416" s="422"/>
      <c r="OL416" s="422"/>
      <c r="OM416" s="422"/>
      <c r="ON416" s="422"/>
      <c r="OO416" s="422"/>
      <c r="OP416" s="422"/>
      <c r="OQ416" s="422"/>
      <c r="OR416" s="422"/>
      <c r="OS416" s="422"/>
      <c r="OT416" s="422"/>
      <c r="OU416" s="422"/>
      <c r="OV416" s="422"/>
      <c r="OW416" s="422"/>
      <c r="OX416" s="422"/>
      <c r="OY416" s="422"/>
      <c r="OZ416" s="422"/>
      <c r="PA416" s="422"/>
      <c r="PB416" s="422"/>
      <c r="PC416" s="422"/>
      <c r="PD416" s="422"/>
      <c r="PE416" s="422"/>
      <c r="PF416" s="422"/>
      <c r="PG416" s="422"/>
      <c r="PH416" s="422"/>
      <c r="PI416" s="422"/>
      <c r="PJ416" s="422"/>
      <c r="PK416" s="422"/>
      <c r="PL416" s="422"/>
    </row>
    <row r="417" spans="1:428" ht="30.75" customHeight="1" x14ac:dyDescent="0.25">
      <c r="A417" s="2501"/>
      <c r="B417" s="1510" t="s">
        <v>968</v>
      </c>
      <c r="C417" s="1217"/>
      <c r="D417" s="1565">
        <f t="shared" si="196"/>
        <v>0</v>
      </c>
      <c r="E417" s="1565">
        <f t="shared" si="197"/>
        <v>0</v>
      </c>
      <c r="F417" s="1565">
        <v>0</v>
      </c>
      <c r="G417" s="2035">
        <v>18</v>
      </c>
      <c r="H417" s="2035">
        <v>10</v>
      </c>
      <c r="I417" s="2035">
        <v>28</v>
      </c>
      <c r="J417" s="2035">
        <v>18</v>
      </c>
      <c r="K417" s="2035">
        <v>6</v>
      </c>
      <c r="L417" s="2035">
        <v>24</v>
      </c>
      <c r="M417" s="1565">
        <f t="shared" ref="M417:O419" si="198">SUM(D417,G417,J417)</f>
        <v>36</v>
      </c>
      <c r="N417" s="1565">
        <f t="shared" si="198"/>
        <v>16</v>
      </c>
      <c r="O417" s="1565">
        <f t="shared" si="198"/>
        <v>52</v>
      </c>
      <c r="P417" s="1215"/>
      <c r="Q417" s="1541" t="s">
        <v>969</v>
      </c>
      <c r="R417" s="2628"/>
      <c r="AG417" s="422"/>
      <c r="AH417" s="422"/>
      <c r="AI417" s="422"/>
      <c r="AJ417" s="422"/>
      <c r="AK417" s="422"/>
      <c r="AL417" s="422"/>
      <c r="AM417" s="422"/>
      <c r="AN417" s="422"/>
      <c r="AO417" s="422"/>
      <c r="AP417" s="422"/>
      <c r="AQ417" s="422"/>
      <c r="AR417" s="422"/>
      <c r="AS417" s="422"/>
      <c r="AT417" s="422"/>
      <c r="AU417" s="422"/>
      <c r="AV417" s="422"/>
      <c r="AW417" s="422"/>
      <c r="AX417" s="422"/>
      <c r="AY417" s="422"/>
      <c r="AZ417" s="422"/>
      <c r="BA417" s="422"/>
      <c r="BB417" s="422"/>
      <c r="BC417" s="422"/>
      <c r="BD417" s="422"/>
      <c r="BE417" s="422"/>
      <c r="BF417" s="422"/>
      <c r="BG417" s="422"/>
      <c r="BH417" s="422"/>
      <c r="BI417" s="422"/>
      <c r="BJ417" s="422"/>
      <c r="BK417" s="422"/>
      <c r="BL417" s="422"/>
      <c r="BM417" s="422"/>
      <c r="BN417" s="422"/>
      <c r="BO417" s="422"/>
      <c r="BP417" s="422"/>
      <c r="BQ417" s="422"/>
      <c r="BR417" s="422"/>
      <c r="BS417" s="422"/>
      <c r="BT417" s="422"/>
      <c r="BU417" s="422"/>
      <c r="BV417" s="422"/>
      <c r="BW417" s="422"/>
      <c r="BX417" s="422"/>
      <c r="BY417" s="422"/>
      <c r="BZ417" s="422"/>
      <c r="CA417" s="422"/>
      <c r="CB417" s="422"/>
      <c r="CC417" s="422"/>
      <c r="CD417" s="422"/>
      <c r="CE417" s="422"/>
      <c r="CF417" s="422"/>
      <c r="CG417" s="422"/>
      <c r="CH417" s="422"/>
      <c r="CI417" s="422"/>
      <c r="CJ417" s="422"/>
      <c r="CK417" s="422"/>
      <c r="CL417" s="422"/>
      <c r="CM417" s="422"/>
      <c r="CN417" s="422"/>
      <c r="CO417" s="422"/>
      <c r="CP417" s="422"/>
      <c r="CQ417" s="422"/>
      <c r="CR417" s="422"/>
      <c r="CS417" s="422"/>
      <c r="CT417" s="422"/>
      <c r="CU417" s="422"/>
      <c r="CV417" s="422"/>
      <c r="CW417" s="422"/>
      <c r="CX417" s="422"/>
      <c r="CY417" s="422"/>
      <c r="CZ417" s="422"/>
      <c r="DA417" s="422"/>
      <c r="DB417" s="422"/>
      <c r="DC417" s="422"/>
      <c r="DD417" s="422"/>
      <c r="DE417" s="422"/>
      <c r="DF417" s="422"/>
      <c r="DG417" s="422"/>
      <c r="DH417" s="422"/>
      <c r="DI417" s="422"/>
      <c r="DJ417" s="422"/>
      <c r="DK417" s="422"/>
      <c r="DL417" s="422"/>
      <c r="DM417" s="422"/>
      <c r="DN417" s="422"/>
      <c r="DO417" s="422"/>
      <c r="DP417" s="422"/>
      <c r="DQ417" s="422"/>
      <c r="DR417" s="422"/>
      <c r="DS417" s="422"/>
      <c r="DT417" s="422"/>
      <c r="DU417" s="422"/>
      <c r="DV417" s="422"/>
      <c r="DW417" s="422"/>
      <c r="DX417" s="422"/>
      <c r="DY417" s="422"/>
      <c r="DZ417" s="422"/>
      <c r="EA417" s="422"/>
      <c r="EB417" s="422"/>
      <c r="EC417" s="422"/>
      <c r="ED417" s="422"/>
      <c r="EE417" s="422"/>
      <c r="EF417" s="422"/>
      <c r="EG417" s="422"/>
      <c r="EH417" s="422"/>
      <c r="EI417" s="422"/>
      <c r="EJ417" s="422"/>
      <c r="EK417" s="422"/>
      <c r="EL417" s="422"/>
      <c r="EM417" s="422"/>
      <c r="EN417" s="422"/>
      <c r="EO417" s="422"/>
      <c r="EP417" s="422"/>
      <c r="EQ417" s="422"/>
      <c r="ER417" s="422"/>
      <c r="ES417" s="422"/>
      <c r="ET417" s="422"/>
      <c r="EU417" s="422"/>
      <c r="EV417" s="422"/>
      <c r="EW417" s="422"/>
      <c r="EX417" s="422"/>
      <c r="EY417" s="422"/>
      <c r="EZ417" s="422"/>
      <c r="FA417" s="422"/>
      <c r="FB417" s="422"/>
      <c r="FC417" s="422"/>
      <c r="FD417" s="422"/>
      <c r="FE417" s="422"/>
      <c r="FF417" s="422"/>
      <c r="FG417" s="422"/>
      <c r="FH417" s="422"/>
      <c r="FI417" s="422"/>
      <c r="FJ417" s="422"/>
      <c r="FK417" s="422"/>
      <c r="FL417" s="422"/>
      <c r="FM417" s="422"/>
      <c r="FN417" s="422"/>
      <c r="FO417" s="422"/>
      <c r="FP417" s="422"/>
      <c r="FQ417" s="422"/>
      <c r="FR417" s="422"/>
      <c r="FS417" s="422"/>
      <c r="FT417" s="422"/>
      <c r="FU417" s="422"/>
      <c r="FV417" s="422"/>
      <c r="FW417" s="422"/>
      <c r="FX417" s="422"/>
      <c r="FY417" s="422"/>
      <c r="FZ417" s="422"/>
      <c r="GA417" s="422"/>
      <c r="GB417" s="422"/>
      <c r="GC417" s="422"/>
      <c r="GD417" s="422"/>
      <c r="GE417" s="422"/>
      <c r="GF417" s="422"/>
      <c r="GG417" s="422"/>
      <c r="GH417" s="422"/>
      <c r="GI417" s="422"/>
      <c r="GJ417" s="422"/>
      <c r="GK417" s="422"/>
      <c r="GL417" s="422"/>
      <c r="GM417" s="422"/>
      <c r="GN417" s="422"/>
      <c r="GO417" s="422"/>
      <c r="GP417" s="422"/>
      <c r="GQ417" s="422"/>
      <c r="GR417" s="422"/>
      <c r="GS417" s="422"/>
      <c r="GT417" s="422"/>
      <c r="GU417" s="422"/>
      <c r="GV417" s="422"/>
      <c r="GW417" s="422"/>
      <c r="GX417" s="422"/>
      <c r="GY417" s="422"/>
      <c r="GZ417" s="422"/>
      <c r="HA417" s="422"/>
      <c r="HB417" s="422"/>
      <c r="HC417" s="422"/>
      <c r="HD417" s="422"/>
      <c r="HE417" s="422"/>
      <c r="HF417" s="422"/>
      <c r="HG417" s="422"/>
      <c r="HH417" s="422"/>
      <c r="HI417" s="422"/>
      <c r="HJ417" s="422"/>
      <c r="HK417" s="422"/>
      <c r="HL417" s="422"/>
      <c r="HM417" s="422"/>
      <c r="HN417" s="422"/>
      <c r="HO417" s="422"/>
      <c r="HP417" s="422"/>
      <c r="HQ417" s="422"/>
      <c r="HR417" s="422"/>
      <c r="HS417" s="422"/>
      <c r="HT417" s="422"/>
      <c r="HU417" s="422"/>
      <c r="HV417" s="422"/>
      <c r="HW417" s="422"/>
      <c r="HX417" s="422"/>
      <c r="HY417" s="422"/>
      <c r="HZ417" s="422"/>
      <c r="IA417" s="422"/>
      <c r="IB417" s="422"/>
      <c r="IC417" s="422"/>
      <c r="ID417" s="422"/>
      <c r="IE417" s="422"/>
      <c r="IF417" s="422"/>
      <c r="IG417" s="422"/>
      <c r="IH417" s="422"/>
      <c r="II417" s="422"/>
      <c r="IJ417" s="422"/>
      <c r="IK417" s="422"/>
      <c r="IL417" s="422"/>
      <c r="IM417" s="422"/>
      <c r="IN417" s="422"/>
      <c r="IO417" s="422"/>
      <c r="IP417" s="422"/>
      <c r="IQ417" s="422"/>
      <c r="IR417" s="422"/>
      <c r="IS417" s="422"/>
      <c r="IT417" s="422"/>
      <c r="IU417" s="422"/>
      <c r="IV417" s="422"/>
      <c r="IW417" s="422"/>
      <c r="IX417" s="422"/>
      <c r="IY417" s="422"/>
      <c r="IZ417" s="422"/>
      <c r="JA417" s="422"/>
      <c r="JB417" s="422"/>
      <c r="JC417" s="422"/>
      <c r="JD417" s="422"/>
      <c r="JE417" s="422"/>
      <c r="JF417" s="422"/>
      <c r="JG417" s="422"/>
      <c r="JH417" s="422"/>
      <c r="JI417" s="422"/>
      <c r="JJ417" s="422"/>
      <c r="JK417" s="422"/>
      <c r="JL417" s="422"/>
      <c r="JM417" s="422"/>
      <c r="JN417" s="422"/>
      <c r="JO417" s="422"/>
      <c r="JP417" s="422"/>
      <c r="JQ417" s="422"/>
      <c r="JR417" s="422"/>
      <c r="JS417" s="422"/>
      <c r="JT417" s="422"/>
      <c r="JU417" s="422"/>
      <c r="JV417" s="422"/>
      <c r="JW417" s="422"/>
      <c r="JX417" s="422"/>
      <c r="JY417" s="422"/>
      <c r="JZ417" s="422"/>
      <c r="KA417" s="422"/>
      <c r="KB417" s="422"/>
      <c r="KC417" s="422"/>
      <c r="KD417" s="422"/>
      <c r="KE417" s="422"/>
      <c r="KF417" s="422"/>
      <c r="KG417" s="422"/>
      <c r="KH417" s="422"/>
      <c r="KI417" s="422"/>
      <c r="KJ417" s="422"/>
      <c r="KK417" s="422"/>
      <c r="KL417" s="422"/>
      <c r="KM417" s="422"/>
      <c r="KN417" s="422"/>
      <c r="KO417" s="422"/>
      <c r="KP417" s="422"/>
      <c r="KQ417" s="422"/>
      <c r="KR417" s="422"/>
      <c r="KS417" s="422"/>
      <c r="KT417" s="422"/>
      <c r="KU417" s="422"/>
      <c r="KV417" s="422"/>
      <c r="KW417" s="422"/>
      <c r="KX417" s="422"/>
      <c r="KY417" s="422"/>
      <c r="KZ417" s="422"/>
      <c r="LA417" s="422"/>
      <c r="LB417" s="422"/>
      <c r="LC417" s="422"/>
      <c r="LD417" s="422"/>
      <c r="LE417" s="422"/>
      <c r="LF417" s="422"/>
      <c r="LG417" s="422"/>
      <c r="LH417" s="422"/>
      <c r="LI417" s="422"/>
      <c r="LJ417" s="422"/>
      <c r="LK417" s="422"/>
      <c r="LL417" s="422"/>
      <c r="LM417" s="422"/>
      <c r="LN417" s="422"/>
      <c r="LO417" s="422"/>
      <c r="LP417" s="422"/>
      <c r="LQ417" s="422"/>
      <c r="LR417" s="422"/>
      <c r="LS417" s="422"/>
      <c r="LT417" s="422"/>
      <c r="LU417" s="422"/>
      <c r="LV417" s="422"/>
      <c r="LW417" s="422"/>
      <c r="LX417" s="422"/>
      <c r="LY417" s="422"/>
      <c r="LZ417" s="422"/>
      <c r="MA417" s="422"/>
      <c r="MB417" s="422"/>
      <c r="MC417" s="422"/>
      <c r="MD417" s="422"/>
      <c r="ME417" s="422"/>
      <c r="MF417" s="422"/>
      <c r="MG417" s="422"/>
      <c r="MH417" s="422"/>
      <c r="MI417" s="422"/>
      <c r="MJ417" s="422"/>
      <c r="MK417" s="422"/>
      <c r="ML417" s="422"/>
      <c r="MM417" s="422"/>
      <c r="MN417" s="422"/>
      <c r="MO417" s="422"/>
      <c r="MP417" s="422"/>
      <c r="MQ417" s="422"/>
      <c r="MR417" s="422"/>
      <c r="MS417" s="422"/>
      <c r="MT417" s="422"/>
      <c r="MU417" s="422"/>
      <c r="MV417" s="422"/>
      <c r="MW417" s="422"/>
      <c r="MX417" s="422"/>
      <c r="MY417" s="422"/>
      <c r="MZ417" s="422"/>
      <c r="NA417" s="422"/>
      <c r="NB417" s="422"/>
      <c r="NC417" s="422"/>
      <c r="ND417" s="422"/>
      <c r="NE417" s="422"/>
      <c r="NF417" s="422"/>
      <c r="NG417" s="422"/>
      <c r="NH417" s="422"/>
      <c r="NI417" s="422"/>
      <c r="NJ417" s="422"/>
      <c r="NK417" s="422"/>
      <c r="NL417" s="422"/>
      <c r="NM417" s="422"/>
      <c r="NN417" s="422"/>
      <c r="NO417" s="422"/>
      <c r="NP417" s="422"/>
      <c r="NQ417" s="422"/>
      <c r="NR417" s="422"/>
      <c r="NS417" s="422"/>
      <c r="NT417" s="422"/>
      <c r="NU417" s="422"/>
      <c r="NV417" s="422"/>
      <c r="NW417" s="422"/>
      <c r="NX417" s="422"/>
      <c r="NY417" s="422"/>
      <c r="NZ417" s="422"/>
      <c r="OA417" s="422"/>
      <c r="OB417" s="422"/>
      <c r="OC417" s="422"/>
      <c r="OD417" s="422"/>
      <c r="OE417" s="422"/>
      <c r="OF417" s="422"/>
      <c r="OG417" s="422"/>
      <c r="OH417" s="422"/>
      <c r="OI417" s="422"/>
      <c r="OJ417" s="422"/>
      <c r="OK417" s="422"/>
      <c r="OL417" s="422"/>
      <c r="OM417" s="422"/>
      <c r="ON417" s="422"/>
      <c r="OO417" s="422"/>
      <c r="OP417" s="422"/>
      <c r="OQ417" s="422"/>
      <c r="OR417" s="422"/>
      <c r="OS417" s="422"/>
      <c r="OT417" s="422"/>
      <c r="OU417" s="422"/>
      <c r="OV417" s="422"/>
      <c r="OW417" s="422"/>
      <c r="OX417" s="422"/>
      <c r="OY417" s="422"/>
      <c r="OZ417" s="422"/>
      <c r="PA417" s="422"/>
      <c r="PB417" s="422"/>
      <c r="PC417" s="422"/>
      <c r="PD417" s="422"/>
      <c r="PE417" s="422"/>
      <c r="PF417" s="422"/>
      <c r="PG417" s="422"/>
      <c r="PH417" s="422"/>
      <c r="PI417" s="422"/>
      <c r="PJ417" s="422"/>
      <c r="PK417" s="422"/>
      <c r="PL417" s="422"/>
    </row>
    <row r="418" spans="1:428" ht="25.5" customHeight="1" x14ac:dyDescent="0.25">
      <c r="A418" s="2501"/>
      <c r="B418" s="1510" t="s">
        <v>970</v>
      </c>
      <c r="C418" s="1217"/>
      <c r="D418" s="1565">
        <f t="shared" si="196"/>
        <v>0</v>
      </c>
      <c r="E418" s="1565">
        <f t="shared" si="197"/>
        <v>0</v>
      </c>
      <c r="F418" s="1565">
        <v>0</v>
      </c>
      <c r="G418" s="2035">
        <v>14</v>
      </c>
      <c r="H418" s="2035">
        <v>9</v>
      </c>
      <c r="I418" s="2035">
        <v>23</v>
      </c>
      <c r="J418" s="2035">
        <v>13</v>
      </c>
      <c r="K418" s="2035">
        <v>10</v>
      </c>
      <c r="L418" s="2035">
        <v>23</v>
      </c>
      <c r="M418" s="1565">
        <f t="shared" si="198"/>
        <v>27</v>
      </c>
      <c r="N418" s="1565">
        <f t="shared" si="198"/>
        <v>19</v>
      </c>
      <c r="O418" s="1565">
        <f t="shared" si="198"/>
        <v>46</v>
      </c>
      <c r="P418" s="1215"/>
      <c r="Q418" s="1541" t="s">
        <v>971</v>
      </c>
      <c r="R418" s="2628"/>
      <c r="AG418" s="422"/>
      <c r="AH418" s="422"/>
      <c r="AI418" s="422"/>
      <c r="AJ418" s="422"/>
      <c r="AK418" s="422"/>
      <c r="AL418" s="422"/>
      <c r="AM418" s="422"/>
      <c r="AN418" s="422"/>
      <c r="AO418" s="422"/>
      <c r="AP418" s="422"/>
      <c r="AQ418" s="422"/>
      <c r="AR418" s="422"/>
      <c r="AS418" s="422"/>
      <c r="AT418" s="422"/>
      <c r="AU418" s="422"/>
      <c r="AV418" s="422"/>
      <c r="AW418" s="422"/>
      <c r="AX418" s="422"/>
      <c r="AY418" s="422"/>
      <c r="AZ418" s="422"/>
      <c r="BA418" s="422"/>
      <c r="BB418" s="422"/>
      <c r="BC418" s="422"/>
      <c r="BD418" s="422"/>
      <c r="BE418" s="422"/>
      <c r="BF418" s="422"/>
      <c r="BG418" s="422"/>
      <c r="BH418" s="422"/>
      <c r="BI418" s="422"/>
      <c r="BJ418" s="422"/>
      <c r="BK418" s="422"/>
      <c r="BL418" s="422"/>
      <c r="BM418" s="422"/>
      <c r="BN418" s="422"/>
      <c r="BO418" s="422"/>
      <c r="BP418" s="422"/>
      <c r="BQ418" s="422"/>
      <c r="BR418" s="422"/>
      <c r="BS418" s="422"/>
      <c r="BT418" s="422"/>
      <c r="BU418" s="422"/>
      <c r="BV418" s="422"/>
      <c r="BW418" s="422"/>
      <c r="BX418" s="422"/>
      <c r="BY418" s="422"/>
      <c r="BZ418" s="422"/>
      <c r="CA418" s="422"/>
      <c r="CB418" s="422"/>
      <c r="CC418" s="422"/>
      <c r="CD418" s="422"/>
      <c r="CE418" s="422"/>
      <c r="CF418" s="422"/>
      <c r="CG418" s="422"/>
      <c r="CH418" s="422"/>
      <c r="CI418" s="422"/>
      <c r="CJ418" s="422"/>
      <c r="CK418" s="422"/>
      <c r="CL418" s="422"/>
      <c r="CM418" s="422"/>
      <c r="CN418" s="422"/>
      <c r="CO418" s="422"/>
      <c r="CP418" s="422"/>
      <c r="CQ418" s="422"/>
      <c r="CR418" s="422"/>
      <c r="CS418" s="422"/>
      <c r="CT418" s="422"/>
      <c r="CU418" s="422"/>
      <c r="CV418" s="422"/>
      <c r="CW418" s="422"/>
      <c r="CX418" s="422"/>
      <c r="CY418" s="422"/>
      <c r="CZ418" s="422"/>
      <c r="DA418" s="422"/>
      <c r="DB418" s="422"/>
      <c r="DC418" s="422"/>
      <c r="DD418" s="422"/>
      <c r="DE418" s="422"/>
      <c r="DF418" s="422"/>
      <c r="DG418" s="422"/>
      <c r="DH418" s="422"/>
      <c r="DI418" s="422"/>
      <c r="DJ418" s="422"/>
      <c r="DK418" s="422"/>
      <c r="DL418" s="422"/>
      <c r="DM418" s="422"/>
      <c r="DN418" s="422"/>
      <c r="DO418" s="422"/>
      <c r="DP418" s="422"/>
      <c r="DQ418" s="422"/>
      <c r="DR418" s="422"/>
      <c r="DS418" s="422"/>
      <c r="DT418" s="422"/>
      <c r="DU418" s="422"/>
      <c r="DV418" s="422"/>
      <c r="DW418" s="422"/>
      <c r="DX418" s="422"/>
      <c r="DY418" s="422"/>
      <c r="DZ418" s="422"/>
      <c r="EA418" s="422"/>
      <c r="EB418" s="422"/>
      <c r="EC418" s="422"/>
      <c r="ED418" s="422"/>
      <c r="EE418" s="422"/>
      <c r="EF418" s="422"/>
      <c r="EG418" s="422"/>
      <c r="EH418" s="422"/>
      <c r="EI418" s="422"/>
      <c r="EJ418" s="422"/>
      <c r="EK418" s="422"/>
      <c r="EL418" s="422"/>
      <c r="EM418" s="422"/>
      <c r="EN418" s="422"/>
      <c r="EO418" s="422"/>
      <c r="EP418" s="422"/>
      <c r="EQ418" s="422"/>
      <c r="ER418" s="422"/>
      <c r="ES418" s="422"/>
      <c r="ET418" s="422"/>
      <c r="EU418" s="422"/>
      <c r="EV418" s="422"/>
      <c r="EW418" s="422"/>
      <c r="EX418" s="422"/>
      <c r="EY418" s="422"/>
      <c r="EZ418" s="422"/>
      <c r="FA418" s="422"/>
      <c r="FB418" s="422"/>
      <c r="FC418" s="422"/>
      <c r="FD418" s="422"/>
      <c r="FE418" s="422"/>
      <c r="FF418" s="422"/>
      <c r="FG418" s="422"/>
      <c r="FH418" s="422"/>
      <c r="FI418" s="422"/>
      <c r="FJ418" s="422"/>
      <c r="FK418" s="422"/>
      <c r="FL418" s="422"/>
      <c r="FM418" s="422"/>
      <c r="FN418" s="422"/>
      <c r="FO418" s="422"/>
      <c r="FP418" s="422"/>
      <c r="FQ418" s="422"/>
      <c r="FR418" s="422"/>
      <c r="FS418" s="422"/>
      <c r="FT418" s="422"/>
      <c r="FU418" s="422"/>
      <c r="FV418" s="422"/>
      <c r="FW418" s="422"/>
      <c r="FX418" s="422"/>
      <c r="FY418" s="422"/>
      <c r="FZ418" s="422"/>
      <c r="GA418" s="422"/>
      <c r="GB418" s="422"/>
      <c r="GC418" s="422"/>
      <c r="GD418" s="422"/>
      <c r="GE418" s="422"/>
      <c r="GF418" s="422"/>
      <c r="GG418" s="422"/>
      <c r="GH418" s="422"/>
      <c r="GI418" s="422"/>
      <c r="GJ418" s="422"/>
      <c r="GK418" s="422"/>
      <c r="GL418" s="422"/>
      <c r="GM418" s="422"/>
      <c r="GN418" s="422"/>
      <c r="GO418" s="422"/>
      <c r="GP418" s="422"/>
      <c r="GQ418" s="422"/>
      <c r="GR418" s="422"/>
      <c r="GS418" s="422"/>
      <c r="GT418" s="422"/>
      <c r="GU418" s="422"/>
      <c r="GV418" s="422"/>
      <c r="GW418" s="422"/>
      <c r="GX418" s="422"/>
      <c r="GY418" s="422"/>
      <c r="GZ418" s="422"/>
      <c r="HA418" s="422"/>
      <c r="HB418" s="422"/>
      <c r="HC418" s="422"/>
      <c r="HD418" s="422"/>
      <c r="HE418" s="422"/>
      <c r="HF418" s="422"/>
      <c r="HG418" s="422"/>
      <c r="HH418" s="422"/>
      <c r="HI418" s="422"/>
      <c r="HJ418" s="422"/>
      <c r="HK418" s="422"/>
      <c r="HL418" s="422"/>
      <c r="HM418" s="422"/>
      <c r="HN418" s="422"/>
      <c r="HO418" s="422"/>
      <c r="HP418" s="422"/>
      <c r="HQ418" s="422"/>
      <c r="HR418" s="422"/>
      <c r="HS418" s="422"/>
      <c r="HT418" s="422"/>
      <c r="HU418" s="422"/>
      <c r="HV418" s="422"/>
      <c r="HW418" s="422"/>
      <c r="HX418" s="422"/>
      <c r="HY418" s="422"/>
      <c r="HZ418" s="422"/>
      <c r="IA418" s="422"/>
      <c r="IB418" s="422"/>
      <c r="IC418" s="422"/>
      <c r="ID418" s="422"/>
      <c r="IE418" s="422"/>
      <c r="IF418" s="422"/>
      <c r="IG418" s="422"/>
      <c r="IH418" s="422"/>
      <c r="II418" s="422"/>
      <c r="IJ418" s="422"/>
      <c r="IK418" s="422"/>
      <c r="IL418" s="422"/>
      <c r="IM418" s="422"/>
      <c r="IN418" s="422"/>
      <c r="IO418" s="422"/>
      <c r="IP418" s="422"/>
      <c r="IQ418" s="422"/>
      <c r="IR418" s="422"/>
      <c r="IS418" s="422"/>
      <c r="IT418" s="422"/>
      <c r="IU418" s="422"/>
      <c r="IV418" s="422"/>
      <c r="IW418" s="422"/>
      <c r="IX418" s="422"/>
      <c r="IY418" s="422"/>
      <c r="IZ418" s="422"/>
      <c r="JA418" s="422"/>
      <c r="JB418" s="422"/>
      <c r="JC418" s="422"/>
      <c r="JD418" s="422"/>
      <c r="JE418" s="422"/>
      <c r="JF418" s="422"/>
      <c r="JG418" s="422"/>
      <c r="JH418" s="422"/>
      <c r="JI418" s="422"/>
      <c r="JJ418" s="422"/>
      <c r="JK418" s="422"/>
      <c r="JL418" s="422"/>
      <c r="JM418" s="422"/>
      <c r="JN418" s="422"/>
      <c r="JO418" s="422"/>
      <c r="JP418" s="422"/>
      <c r="JQ418" s="422"/>
      <c r="JR418" s="422"/>
      <c r="JS418" s="422"/>
      <c r="JT418" s="422"/>
      <c r="JU418" s="422"/>
      <c r="JV418" s="422"/>
      <c r="JW418" s="422"/>
      <c r="JX418" s="422"/>
      <c r="JY418" s="422"/>
      <c r="JZ418" s="422"/>
      <c r="KA418" s="422"/>
      <c r="KB418" s="422"/>
      <c r="KC418" s="422"/>
      <c r="KD418" s="422"/>
      <c r="KE418" s="422"/>
      <c r="KF418" s="422"/>
      <c r="KG418" s="422"/>
      <c r="KH418" s="422"/>
      <c r="KI418" s="422"/>
      <c r="KJ418" s="422"/>
      <c r="KK418" s="422"/>
      <c r="KL418" s="422"/>
      <c r="KM418" s="422"/>
      <c r="KN418" s="422"/>
      <c r="KO418" s="422"/>
      <c r="KP418" s="422"/>
      <c r="KQ418" s="422"/>
      <c r="KR418" s="422"/>
      <c r="KS418" s="422"/>
      <c r="KT418" s="422"/>
      <c r="KU418" s="422"/>
      <c r="KV418" s="422"/>
      <c r="KW418" s="422"/>
      <c r="KX418" s="422"/>
      <c r="KY418" s="422"/>
      <c r="KZ418" s="422"/>
      <c r="LA418" s="422"/>
      <c r="LB418" s="422"/>
      <c r="LC418" s="422"/>
      <c r="LD418" s="422"/>
      <c r="LE418" s="422"/>
      <c r="LF418" s="422"/>
      <c r="LG418" s="422"/>
      <c r="LH418" s="422"/>
      <c r="LI418" s="422"/>
      <c r="LJ418" s="422"/>
      <c r="LK418" s="422"/>
      <c r="LL418" s="422"/>
      <c r="LM418" s="422"/>
      <c r="LN418" s="422"/>
      <c r="LO418" s="422"/>
      <c r="LP418" s="422"/>
      <c r="LQ418" s="422"/>
      <c r="LR418" s="422"/>
      <c r="LS418" s="422"/>
      <c r="LT418" s="422"/>
      <c r="LU418" s="422"/>
      <c r="LV418" s="422"/>
      <c r="LW418" s="422"/>
      <c r="LX418" s="422"/>
      <c r="LY418" s="422"/>
      <c r="LZ418" s="422"/>
      <c r="MA418" s="422"/>
      <c r="MB418" s="422"/>
      <c r="MC418" s="422"/>
      <c r="MD418" s="422"/>
      <c r="ME418" s="422"/>
      <c r="MF418" s="422"/>
      <c r="MG418" s="422"/>
      <c r="MH418" s="422"/>
      <c r="MI418" s="422"/>
      <c r="MJ418" s="422"/>
      <c r="MK418" s="422"/>
      <c r="ML418" s="422"/>
      <c r="MM418" s="422"/>
      <c r="MN418" s="422"/>
      <c r="MO418" s="422"/>
      <c r="MP418" s="422"/>
      <c r="MQ418" s="422"/>
      <c r="MR418" s="422"/>
      <c r="MS418" s="422"/>
      <c r="MT418" s="422"/>
      <c r="MU418" s="422"/>
      <c r="MV418" s="422"/>
      <c r="MW418" s="422"/>
      <c r="MX418" s="422"/>
      <c r="MY418" s="422"/>
      <c r="MZ418" s="422"/>
      <c r="NA418" s="422"/>
      <c r="NB418" s="422"/>
      <c r="NC418" s="422"/>
      <c r="ND418" s="422"/>
      <c r="NE418" s="422"/>
      <c r="NF418" s="422"/>
      <c r="NG418" s="422"/>
      <c r="NH418" s="422"/>
      <c r="NI418" s="422"/>
      <c r="NJ418" s="422"/>
      <c r="NK418" s="422"/>
      <c r="NL418" s="422"/>
      <c r="NM418" s="422"/>
      <c r="NN418" s="422"/>
      <c r="NO418" s="422"/>
      <c r="NP418" s="422"/>
      <c r="NQ418" s="422"/>
      <c r="NR418" s="422"/>
      <c r="NS418" s="422"/>
      <c r="NT418" s="422"/>
      <c r="NU418" s="422"/>
      <c r="NV418" s="422"/>
      <c r="NW418" s="422"/>
      <c r="NX418" s="422"/>
      <c r="NY418" s="422"/>
      <c r="NZ418" s="422"/>
      <c r="OA418" s="422"/>
      <c r="OB418" s="422"/>
      <c r="OC418" s="422"/>
      <c r="OD418" s="422"/>
      <c r="OE418" s="422"/>
      <c r="OF418" s="422"/>
      <c r="OG418" s="422"/>
      <c r="OH418" s="422"/>
      <c r="OI418" s="422"/>
      <c r="OJ418" s="422"/>
      <c r="OK418" s="422"/>
      <c r="OL418" s="422"/>
      <c r="OM418" s="422"/>
      <c r="ON418" s="422"/>
      <c r="OO418" s="422"/>
      <c r="OP418" s="422"/>
      <c r="OQ418" s="422"/>
      <c r="OR418" s="422"/>
      <c r="OS418" s="422"/>
      <c r="OT418" s="422"/>
      <c r="OU418" s="422"/>
      <c r="OV418" s="422"/>
      <c r="OW418" s="422"/>
      <c r="OX418" s="422"/>
      <c r="OY418" s="422"/>
      <c r="OZ418" s="422"/>
      <c r="PA418" s="422"/>
      <c r="PB418" s="422"/>
      <c r="PC418" s="422"/>
      <c r="PD418" s="422"/>
      <c r="PE418" s="422"/>
      <c r="PF418" s="422"/>
      <c r="PG418" s="422"/>
      <c r="PH418" s="422"/>
      <c r="PI418" s="422"/>
      <c r="PJ418" s="422"/>
      <c r="PK418" s="422"/>
      <c r="PL418" s="422"/>
    </row>
    <row r="419" spans="1:428" ht="25.5" customHeight="1" thickBot="1" x14ac:dyDescent="0.3">
      <c r="A419" s="2717" t="s">
        <v>52</v>
      </c>
      <c r="B419" s="2717"/>
      <c r="C419" s="2717"/>
      <c r="D419" s="2045">
        <f>SUM(D416:D418)</f>
        <v>0</v>
      </c>
      <c r="E419" s="2045">
        <f>SUM(E416:E418)</f>
        <v>0</v>
      </c>
      <c r="F419" s="2045">
        <f>SUM(D419:E419)</f>
        <v>0</v>
      </c>
      <c r="G419" s="2045">
        <f t="shared" ref="G419:L419" si="199">SUM(G416:G418)</f>
        <v>48</v>
      </c>
      <c r="H419" s="2045">
        <f t="shared" si="199"/>
        <v>32</v>
      </c>
      <c r="I419" s="2045">
        <f t="shared" si="199"/>
        <v>80</v>
      </c>
      <c r="J419" s="2045">
        <f t="shared" si="199"/>
        <v>43</v>
      </c>
      <c r="K419" s="2045">
        <f t="shared" si="199"/>
        <v>27</v>
      </c>
      <c r="L419" s="2045">
        <f t="shared" si="199"/>
        <v>70</v>
      </c>
      <c r="M419" s="2045">
        <f t="shared" si="198"/>
        <v>91</v>
      </c>
      <c r="N419" s="2045">
        <f t="shared" si="198"/>
        <v>59</v>
      </c>
      <c r="O419" s="2045">
        <f t="shared" si="198"/>
        <v>150</v>
      </c>
      <c r="P419" s="2694" t="s">
        <v>1100</v>
      </c>
      <c r="Q419" s="2694"/>
      <c r="R419" s="2694"/>
      <c r="AG419" s="422"/>
      <c r="AH419" s="422"/>
      <c r="AI419" s="422"/>
      <c r="AJ419" s="422"/>
      <c r="AK419" s="422"/>
      <c r="AL419" s="422"/>
      <c r="AM419" s="422"/>
      <c r="AN419" s="422"/>
      <c r="AO419" s="422"/>
      <c r="AP419" s="422"/>
      <c r="AQ419" s="422"/>
      <c r="AR419" s="422"/>
      <c r="AS419" s="422"/>
      <c r="AT419" s="422"/>
      <c r="AU419" s="422"/>
      <c r="AV419" s="422"/>
      <c r="AW419" s="422"/>
      <c r="AX419" s="422"/>
      <c r="AY419" s="422"/>
      <c r="AZ419" s="422"/>
      <c r="BA419" s="422"/>
      <c r="BB419" s="422"/>
      <c r="BC419" s="422"/>
      <c r="BD419" s="422"/>
      <c r="BE419" s="422"/>
      <c r="BF419" s="422"/>
      <c r="BG419" s="422"/>
      <c r="BH419" s="422"/>
      <c r="BI419" s="422"/>
      <c r="BJ419" s="422"/>
      <c r="BK419" s="422"/>
      <c r="BL419" s="422"/>
      <c r="BM419" s="422"/>
      <c r="BN419" s="422"/>
      <c r="BO419" s="422"/>
      <c r="BP419" s="422"/>
      <c r="BQ419" s="422"/>
      <c r="BR419" s="422"/>
      <c r="BS419" s="422"/>
      <c r="BT419" s="422"/>
      <c r="BU419" s="422"/>
      <c r="BV419" s="422"/>
      <c r="BW419" s="422"/>
      <c r="BX419" s="422"/>
      <c r="BY419" s="422"/>
      <c r="BZ419" s="422"/>
      <c r="CA419" s="422"/>
      <c r="CB419" s="422"/>
      <c r="CC419" s="422"/>
      <c r="CD419" s="422"/>
      <c r="CE419" s="422"/>
      <c r="CF419" s="422"/>
      <c r="CG419" s="422"/>
      <c r="CH419" s="422"/>
      <c r="CI419" s="422"/>
      <c r="CJ419" s="422"/>
      <c r="CK419" s="422"/>
      <c r="CL419" s="422"/>
      <c r="CM419" s="422"/>
      <c r="CN419" s="422"/>
      <c r="CO419" s="422"/>
      <c r="CP419" s="422"/>
      <c r="CQ419" s="422"/>
      <c r="CR419" s="422"/>
      <c r="CS419" s="422"/>
      <c r="CT419" s="422"/>
      <c r="CU419" s="422"/>
      <c r="CV419" s="422"/>
      <c r="CW419" s="422"/>
      <c r="CX419" s="422"/>
      <c r="CY419" s="422"/>
      <c r="CZ419" s="422"/>
      <c r="DA419" s="422"/>
      <c r="DB419" s="422"/>
      <c r="DC419" s="422"/>
      <c r="DD419" s="422"/>
      <c r="DE419" s="422"/>
      <c r="DF419" s="422"/>
      <c r="DG419" s="422"/>
      <c r="DH419" s="422"/>
      <c r="DI419" s="422"/>
      <c r="DJ419" s="422"/>
      <c r="DK419" s="422"/>
      <c r="DL419" s="422"/>
      <c r="DM419" s="422"/>
      <c r="DN419" s="422"/>
      <c r="DO419" s="422"/>
      <c r="DP419" s="422"/>
      <c r="DQ419" s="422"/>
      <c r="DR419" s="422"/>
      <c r="DS419" s="422"/>
      <c r="DT419" s="422"/>
      <c r="DU419" s="422"/>
      <c r="DV419" s="422"/>
      <c r="DW419" s="422"/>
      <c r="DX419" s="422"/>
      <c r="DY419" s="422"/>
      <c r="DZ419" s="422"/>
      <c r="EA419" s="422"/>
      <c r="EB419" s="422"/>
      <c r="EC419" s="422"/>
      <c r="ED419" s="422"/>
      <c r="EE419" s="422"/>
      <c r="EF419" s="422"/>
      <c r="EG419" s="422"/>
      <c r="EH419" s="422"/>
      <c r="EI419" s="422"/>
      <c r="EJ419" s="422"/>
      <c r="EK419" s="422"/>
      <c r="EL419" s="422"/>
      <c r="EM419" s="422"/>
      <c r="EN419" s="422"/>
      <c r="EO419" s="422"/>
      <c r="EP419" s="422"/>
      <c r="EQ419" s="422"/>
      <c r="ER419" s="422"/>
      <c r="ES419" s="422"/>
      <c r="ET419" s="422"/>
      <c r="EU419" s="422"/>
      <c r="EV419" s="422"/>
      <c r="EW419" s="422"/>
      <c r="EX419" s="422"/>
      <c r="EY419" s="422"/>
      <c r="EZ419" s="422"/>
      <c r="FA419" s="422"/>
      <c r="FB419" s="422"/>
      <c r="FC419" s="422"/>
      <c r="FD419" s="422"/>
      <c r="FE419" s="422"/>
      <c r="FF419" s="422"/>
      <c r="FG419" s="422"/>
      <c r="FH419" s="422"/>
      <c r="FI419" s="422"/>
      <c r="FJ419" s="422"/>
      <c r="FK419" s="422"/>
      <c r="FL419" s="422"/>
      <c r="FM419" s="422"/>
      <c r="FN419" s="422"/>
      <c r="FO419" s="422"/>
      <c r="FP419" s="422"/>
      <c r="FQ419" s="422"/>
      <c r="FR419" s="422"/>
      <c r="FS419" s="422"/>
      <c r="FT419" s="422"/>
      <c r="FU419" s="422"/>
      <c r="FV419" s="422"/>
      <c r="FW419" s="422"/>
      <c r="FX419" s="422"/>
      <c r="FY419" s="422"/>
      <c r="FZ419" s="422"/>
      <c r="GA419" s="422"/>
      <c r="GB419" s="422"/>
      <c r="GC419" s="422"/>
      <c r="GD419" s="422"/>
      <c r="GE419" s="422"/>
      <c r="GF419" s="422"/>
      <c r="GG419" s="422"/>
      <c r="GH419" s="422"/>
      <c r="GI419" s="422"/>
      <c r="GJ419" s="422"/>
      <c r="GK419" s="422"/>
      <c r="GL419" s="422"/>
      <c r="GM419" s="422"/>
      <c r="GN419" s="422"/>
      <c r="GO419" s="422"/>
      <c r="GP419" s="422"/>
      <c r="GQ419" s="422"/>
      <c r="GR419" s="422"/>
      <c r="GS419" s="422"/>
      <c r="GT419" s="422"/>
      <c r="GU419" s="422"/>
      <c r="GV419" s="422"/>
      <c r="GW419" s="422"/>
      <c r="GX419" s="422"/>
      <c r="GY419" s="422"/>
      <c r="GZ419" s="422"/>
      <c r="HA419" s="422"/>
      <c r="HB419" s="422"/>
      <c r="HC419" s="422"/>
      <c r="HD419" s="422"/>
      <c r="HE419" s="422"/>
      <c r="HF419" s="422"/>
      <c r="HG419" s="422"/>
      <c r="HH419" s="422"/>
      <c r="HI419" s="422"/>
      <c r="HJ419" s="422"/>
      <c r="HK419" s="422"/>
      <c r="HL419" s="422"/>
      <c r="HM419" s="422"/>
      <c r="HN419" s="422"/>
      <c r="HO419" s="422"/>
      <c r="HP419" s="422"/>
      <c r="HQ419" s="422"/>
      <c r="HR419" s="422"/>
      <c r="HS419" s="422"/>
      <c r="HT419" s="422"/>
      <c r="HU419" s="422"/>
      <c r="HV419" s="422"/>
      <c r="HW419" s="422"/>
      <c r="HX419" s="422"/>
      <c r="HY419" s="422"/>
      <c r="HZ419" s="422"/>
      <c r="IA419" s="422"/>
      <c r="IB419" s="422"/>
      <c r="IC419" s="422"/>
      <c r="ID419" s="422"/>
      <c r="IE419" s="422"/>
      <c r="IF419" s="422"/>
      <c r="IG419" s="422"/>
      <c r="IH419" s="422"/>
      <c r="II419" s="422"/>
      <c r="IJ419" s="422"/>
      <c r="IK419" s="422"/>
      <c r="IL419" s="422"/>
      <c r="IM419" s="422"/>
      <c r="IN419" s="422"/>
      <c r="IO419" s="422"/>
      <c r="IP419" s="422"/>
      <c r="IQ419" s="422"/>
      <c r="IR419" s="422"/>
      <c r="IS419" s="422"/>
      <c r="IT419" s="422"/>
      <c r="IU419" s="422"/>
      <c r="IV419" s="422"/>
      <c r="IW419" s="422"/>
      <c r="IX419" s="422"/>
      <c r="IY419" s="422"/>
      <c r="IZ419" s="422"/>
      <c r="JA419" s="422"/>
      <c r="JB419" s="422"/>
      <c r="JC419" s="422"/>
      <c r="JD419" s="422"/>
      <c r="JE419" s="422"/>
      <c r="JF419" s="422"/>
      <c r="JG419" s="422"/>
      <c r="JH419" s="422"/>
      <c r="JI419" s="422"/>
      <c r="JJ419" s="422"/>
      <c r="JK419" s="422"/>
      <c r="JL419" s="422"/>
      <c r="JM419" s="422"/>
      <c r="JN419" s="422"/>
      <c r="JO419" s="422"/>
      <c r="JP419" s="422"/>
      <c r="JQ419" s="422"/>
      <c r="JR419" s="422"/>
      <c r="JS419" s="422"/>
      <c r="JT419" s="422"/>
      <c r="JU419" s="422"/>
      <c r="JV419" s="422"/>
      <c r="JW419" s="422"/>
      <c r="JX419" s="422"/>
      <c r="JY419" s="422"/>
      <c r="JZ419" s="422"/>
      <c r="KA419" s="422"/>
      <c r="KB419" s="422"/>
      <c r="KC419" s="422"/>
      <c r="KD419" s="422"/>
      <c r="KE419" s="422"/>
      <c r="KF419" s="422"/>
      <c r="KG419" s="422"/>
      <c r="KH419" s="422"/>
      <c r="KI419" s="422"/>
      <c r="KJ419" s="422"/>
      <c r="KK419" s="422"/>
      <c r="KL419" s="422"/>
      <c r="KM419" s="422"/>
      <c r="KN419" s="422"/>
      <c r="KO419" s="422"/>
      <c r="KP419" s="422"/>
      <c r="KQ419" s="422"/>
      <c r="KR419" s="422"/>
      <c r="KS419" s="422"/>
      <c r="KT419" s="422"/>
      <c r="KU419" s="422"/>
      <c r="KV419" s="422"/>
      <c r="KW419" s="422"/>
      <c r="KX419" s="422"/>
      <c r="KY419" s="422"/>
      <c r="KZ419" s="422"/>
      <c r="LA419" s="422"/>
      <c r="LB419" s="422"/>
      <c r="LC419" s="422"/>
      <c r="LD419" s="422"/>
      <c r="LE419" s="422"/>
      <c r="LF419" s="422"/>
      <c r="LG419" s="422"/>
      <c r="LH419" s="422"/>
      <c r="LI419" s="422"/>
      <c r="LJ419" s="422"/>
      <c r="LK419" s="422"/>
      <c r="LL419" s="422"/>
      <c r="LM419" s="422"/>
      <c r="LN419" s="422"/>
      <c r="LO419" s="422"/>
      <c r="LP419" s="422"/>
      <c r="LQ419" s="422"/>
      <c r="LR419" s="422"/>
      <c r="LS419" s="422"/>
      <c r="LT419" s="422"/>
      <c r="LU419" s="422"/>
      <c r="LV419" s="422"/>
      <c r="LW419" s="422"/>
      <c r="LX419" s="422"/>
      <c r="LY419" s="422"/>
      <c r="LZ419" s="422"/>
      <c r="MA419" s="422"/>
      <c r="MB419" s="422"/>
      <c r="MC419" s="422"/>
      <c r="MD419" s="422"/>
      <c r="ME419" s="422"/>
      <c r="MF419" s="422"/>
      <c r="MG419" s="422"/>
      <c r="MH419" s="422"/>
      <c r="MI419" s="422"/>
      <c r="MJ419" s="422"/>
      <c r="MK419" s="422"/>
      <c r="ML419" s="422"/>
      <c r="MM419" s="422"/>
      <c r="MN419" s="422"/>
      <c r="MO419" s="422"/>
      <c r="MP419" s="422"/>
      <c r="MQ419" s="422"/>
      <c r="MR419" s="422"/>
      <c r="MS419" s="422"/>
      <c r="MT419" s="422"/>
      <c r="MU419" s="422"/>
      <c r="MV419" s="422"/>
      <c r="MW419" s="422"/>
      <c r="MX419" s="422"/>
      <c r="MY419" s="422"/>
      <c r="MZ419" s="422"/>
      <c r="NA419" s="422"/>
      <c r="NB419" s="422"/>
      <c r="NC419" s="422"/>
      <c r="ND419" s="422"/>
      <c r="NE419" s="422"/>
      <c r="NF419" s="422"/>
      <c r="NG419" s="422"/>
      <c r="NH419" s="422"/>
      <c r="NI419" s="422"/>
      <c r="NJ419" s="422"/>
      <c r="NK419" s="422"/>
      <c r="NL419" s="422"/>
      <c r="NM419" s="422"/>
      <c r="NN419" s="422"/>
      <c r="NO419" s="422"/>
      <c r="NP419" s="422"/>
      <c r="NQ419" s="422"/>
      <c r="NR419" s="422"/>
      <c r="NS419" s="422"/>
      <c r="NT419" s="422"/>
      <c r="NU419" s="422"/>
      <c r="NV419" s="422"/>
      <c r="NW419" s="422"/>
      <c r="NX419" s="422"/>
      <c r="NY419" s="422"/>
      <c r="NZ419" s="422"/>
      <c r="OA419" s="422"/>
      <c r="OB419" s="422"/>
      <c r="OC419" s="422"/>
      <c r="OD419" s="422"/>
      <c r="OE419" s="422"/>
      <c r="OF419" s="422"/>
      <c r="OG419" s="422"/>
      <c r="OH419" s="422"/>
      <c r="OI419" s="422"/>
      <c r="OJ419" s="422"/>
      <c r="OK419" s="422"/>
      <c r="OL419" s="422"/>
      <c r="OM419" s="422"/>
      <c r="ON419" s="422"/>
      <c r="OO419" s="422"/>
      <c r="OP419" s="422"/>
      <c r="OQ419" s="422"/>
      <c r="OR419" s="422"/>
      <c r="OS419" s="422"/>
      <c r="OT419" s="422"/>
      <c r="OU419" s="422"/>
      <c r="OV419" s="422"/>
      <c r="OW419" s="422"/>
      <c r="OX419" s="422"/>
      <c r="OY419" s="422"/>
      <c r="OZ419" s="422"/>
      <c r="PA419" s="422"/>
      <c r="PB419" s="422"/>
      <c r="PC419" s="422"/>
      <c r="PD419" s="422"/>
      <c r="PE419" s="422"/>
      <c r="PF419" s="422"/>
      <c r="PG419" s="422"/>
      <c r="PH419" s="422"/>
      <c r="PI419" s="422"/>
      <c r="PJ419" s="422"/>
      <c r="PK419" s="422"/>
      <c r="PL419" s="422"/>
    </row>
    <row r="420" spans="1:428" ht="25.5" customHeight="1" thickTop="1" x14ac:dyDescent="0.25">
      <c r="A420" s="1227"/>
      <c r="B420" s="1227"/>
      <c r="C420" s="1227"/>
      <c r="D420" s="316"/>
      <c r="E420" s="316"/>
      <c r="F420" s="316"/>
      <c r="G420" s="316"/>
      <c r="H420" s="316"/>
      <c r="I420" s="316"/>
      <c r="J420" s="316"/>
      <c r="K420" s="316"/>
      <c r="L420" s="316"/>
      <c r="M420" s="316"/>
      <c r="N420" s="316"/>
      <c r="O420" s="316"/>
      <c r="P420" s="1228"/>
      <c r="Q420" s="1228"/>
      <c r="R420" s="1228"/>
      <c r="AG420" s="422"/>
      <c r="AH420" s="422"/>
      <c r="AI420" s="422"/>
      <c r="AJ420" s="422"/>
      <c r="AK420" s="422"/>
      <c r="AL420" s="422"/>
      <c r="AM420" s="422"/>
      <c r="AN420" s="422"/>
      <c r="AO420" s="422"/>
      <c r="AP420" s="422"/>
      <c r="AQ420" s="422"/>
      <c r="AR420" s="422"/>
      <c r="AS420" s="422"/>
      <c r="AT420" s="422"/>
      <c r="AU420" s="422"/>
      <c r="AV420" s="422"/>
      <c r="AW420" s="422"/>
      <c r="AX420" s="422"/>
      <c r="AY420" s="422"/>
      <c r="AZ420" s="422"/>
      <c r="BA420" s="422"/>
      <c r="BB420" s="422"/>
      <c r="BC420" s="422"/>
      <c r="BD420" s="422"/>
      <c r="BE420" s="422"/>
      <c r="BF420" s="422"/>
      <c r="BG420" s="422"/>
      <c r="BH420" s="422"/>
      <c r="BI420" s="422"/>
      <c r="BJ420" s="422"/>
      <c r="BK420" s="422"/>
      <c r="BL420" s="422"/>
      <c r="BM420" s="422"/>
      <c r="BN420" s="422"/>
      <c r="BO420" s="422"/>
      <c r="BP420" s="422"/>
      <c r="BQ420" s="422"/>
      <c r="BR420" s="422"/>
      <c r="BS420" s="422"/>
      <c r="BT420" s="422"/>
      <c r="BU420" s="422"/>
      <c r="BV420" s="422"/>
      <c r="BW420" s="422"/>
      <c r="BX420" s="422"/>
      <c r="BY420" s="422"/>
      <c r="BZ420" s="422"/>
      <c r="CA420" s="422"/>
      <c r="CB420" s="422"/>
      <c r="CC420" s="422"/>
      <c r="CD420" s="422"/>
      <c r="CE420" s="422"/>
      <c r="CF420" s="422"/>
      <c r="CG420" s="422"/>
      <c r="CH420" s="422"/>
      <c r="CI420" s="422"/>
      <c r="CJ420" s="422"/>
      <c r="CK420" s="422"/>
      <c r="CL420" s="422"/>
      <c r="CM420" s="422"/>
      <c r="CN420" s="422"/>
      <c r="CO420" s="422"/>
      <c r="CP420" s="422"/>
      <c r="CQ420" s="422"/>
      <c r="CR420" s="422"/>
      <c r="CS420" s="422"/>
      <c r="CT420" s="422"/>
      <c r="CU420" s="422"/>
      <c r="CV420" s="422"/>
      <c r="CW420" s="422"/>
      <c r="CX420" s="422"/>
      <c r="CY420" s="422"/>
      <c r="CZ420" s="422"/>
      <c r="DA420" s="422"/>
      <c r="DB420" s="422"/>
      <c r="DC420" s="422"/>
      <c r="DD420" s="422"/>
      <c r="DE420" s="422"/>
      <c r="DF420" s="422"/>
      <c r="DG420" s="422"/>
      <c r="DH420" s="422"/>
      <c r="DI420" s="422"/>
      <c r="DJ420" s="422"/>
      <c r="DK420" s="422"/>
      <c r="DL420" s="422"/>
      <c r="DM420" s="422"/>
      <c r="DN420" s="422"/>
      <c r="DO420" s="422"/>
      <c r="DP420" s="422"/>
      <c r="DQ420" s="422"/>
      <c r="DR420" s="422"/>
      <c r="DS420" s="422"/>
      <c r="DT420" s="422"/>
      <c r="DU420" s="422"/>
      <c r="DV420" s="422"/>
      <c r="DW420" s="422"/>
      <c r="DX420" s="422"/>
      <c r="DY420" s="422"/>
      <c r="DZ420" s="422"/>
      <c r="EA420" s="422"/>
      <c r="EB420" s="422"/>
      <c r="EC420" s="422"/>
      <c r="ED420" s="422"/>
      <c r="EE420" s="422"/>
      <c r="EF420" s="422"/>
      <c r="EG420" s="422"/>
      <c r="EH420" s="422"/>
      <c r="EI420" s="422"/>
      <c r="EJ420" s="422"/>
      <c r="EK420" s="422"/>
      <c r="EL420" s="422"/>
      <c r="EM420" s="422"/>
      <c r="EN420" s="422"/>
      <c r="EO420" s="422"/>
      <c r="EP420" s="422"/>
      <c r="EQ420" s="422"/>
      <c r="ER420" s="422"/>
      <c r="ES420" s="422"/>
      <c r="ET420" s="422"/>
      <c r="EU420" s="422"/>
      <c r="EV420" s="422"/>
      <c r="EW420" s="422"/>
      <c r="EX420" s="422"/>
      <c r="EY420" s="422"/>
      <c r="EZ420" s="422"/>
      <c r="FA420" s="422"/>
      <c r="FB420" s="422"/>
      <c r="FC420" s="422"/>
      <c r="FD420" s="422"/>
      <c r="FE420" s="422"/>
      <c r="FF420" s="422"/>
      <c r="FG420" s="422"/>
      <c r="FH420" s="422"/>
      <c r="FI420" s="422"/>
      <c r="FJ420" s="422"/>
      <c r="FK420" s="422"/>
      <c r="FL420" s="422"/>
      <c r="FM420" s="422"/>
      <c r="FN420" s="422"/>
      <c r="FO420" s="422"/>
      <c r="FP420" s="422"/>
      <c r="FQ420" s="422"/>
      <c r="FR420" s="422"/>
      <c r="FS420" s="422"/>
      <c r="FT420" s="422"/>
      <c r="FU420" s="422"/>
      <c r="FV420" s="422"/>
      <c r="FW420" s="422"/>
      <c r="FX420" s="422"/>
      <c r="FY420" s="422"/>
      <c r="FZ420" s="422"/>
      <c r="GA420" s="422"/>
      <c r="GB420" s="422"/>
      <c r="GC420" s="422"/>
      <c r="GD420" s="422"/>
      <c r="GE420" s="422"/>
      <c r="GF420" s="422"/>
      <c r="GG420" s="422"/>
      <c r="GH420" s="422"/>
      <c r="GI420" s="422"/>
      <c r="GJ420" s="422"/>
      <c r="GK420" s="422"/>
      <c r="GL420" s="422"/>
      <c r="GM420" s="422"/>
      <c r="GN420" s="422"/>
      <c r="GO420" s="422"/>
      <c r="GP420" s="422"/>
      <c r="GQ420" s="422"/>
      <c r="GR420" s="422"/>
      <c r="GS420" s="422"/>
      <c r="GT420" s="422"/>
      <c r="GU420" s="422"/>
      <c r="GV420" s="422"/>
      <c r="GW420" s="422"/>
      <c r="GX420" s="422"/>
      <c r="GY420" s="422"/>
      <c r="GZ420" s="422"/>
      <c r="HA420" s="422"/>
      <c r="HB420" s="422"/>
      <c r="HC420" s="422"/>
      <c r="HD420" s="422"/>
      <c r="HE420" s="422"/>
      <c r="HF420" s="422"/>
      <c r="HG420" s="422"/>
      <c r="HH420" s="422"/>
      <c r="HI420" s="422"/>
      <c r="HJ420" s="422"/>
      <c r="HK420" s="422"/>
      <c r="HL420" s="422"/>
      <c r="HM420" s="422"/>
      <c r="HN420" s="422"/>
      <c r="HO420" s="422"/>
      <c r="HP420" s="422"/>
      <c r="HQ420" s="422"/>
      <c r="HR420" s="422"/>
      <c r="HS420" s="422"/>
      <c r="HT420" s="422"/>
      <c r="HU420" s="422"/>
      <c r="HV420" s="422"/>
      <c r="HW420" s="422"/>
      <c r="HX420" s="422"/>
      <c r="HY420" s="422"/>
      <c r="HZ420" s="422"/>
      <c r="IA420" s="422"/>
      <c r="IB420" s="422"/>
      <c r="IC420" s="422"/>
      <c r="ID420" s="422"/>
      <c r="IE420" s="422"/>
      <c r="IF420" s="422"/>
      <c r="IG420" s="422"/>
      <c r="IH420" s="422"/>
      <c r="II420" s="422"/>
      <c r="IJ420" s="422"/>
      <c r="IK420" s="422"/>
      <c r="IL420" s="422"/>
      <c r="IM420" s="422"/>
      <c r="IN420" s="422"/>
      <c r="IO420" s="422"/>
      <c r="IP420" s="422"/>
      <c r="IQ420" s="422"/>
      <c r="IR420" s="422"/>
      <c r="IS420" s="422"/>
      <c r="IT420" s="422"/>
      <c r="IU420" s="422"/>
      <c r="IV420" s="422"/>
      <c r="IW420" s="422"/>
      <c r="IX420" s="422"/>
      <c r="IY420" s="422"/>
      <c r="IZ420" s="422"/>
      <c r="JA420" s="422"/>
      <c r="JB420" s="422"/>
      <c r="JC420" s="422"/>
      <c r="JD420" s="422"/>
      <c r="JE420" s="422"/>
      <c r="JF420" s="422"/>
      <c r="JG420" s="422"/>
      <c r="JH420" s="422"/>
      <c r="JI420" s="422"/>
      <c r="JJ420" s="422"/>
      <c r="JK420" s="422"/>
      <c r="JL420" s="422"/>
      <c r="JM420" s="422"/>
      <c r="JN420" s="422"/>
      <c r="JO420" s="422"/>
      <c r="JP420" s="422"/>
      <c r="JQ420" s="422"/>
      <c r="JR420" s="422"/>
      <c r="JS420" s="422"/>
      <c r="JT420" s="422"/>
      <c r="JU420" s="422"/>
      <c r="JV420" s="422"/>
      <c r="JW420" s="422"/>
      <c r="JX420" s="422"/>
      <c r="JY420" s="422"/>
      <c r="JZ420" s="422"/>
      <c r="KA420" s="422"/>
      <c r="KB420" s="422"/>
      <c r="KC420" s="422"/>
      <c r="KD420" s="422"/>
      <c r="KE420" s="422"/>
      <c r="KF420" s="422"/>
      <c r="KG420" s="422"/>
      <c r="KH420" s="422"/>
      <c r="KI420" s="422"/>
      <c r="KJ420" s="422"/>
      <c r="KK420" s="422"/>
      <c r="KL420" s="422"/>
      <c r="KM420" s="422"/>
      <c r="KN420" s="422"/>
      <c r="KO420" s="422"/>
      <c r="KP420" s="422"/>
      <c r="KQ420" s="422"/>
      <c r="KR420" s="422"/>
      <c r="KS420" s="422"/>
      <c r="KT420" s="422"/>
      <c r="KU420" s="422"/>
      <c r="KV420" s="422"/>
      <c r="KW420" s="422"/>
      <c r="KX420" s="422"/>
      <c r="KY420" s="422"/>
      <c r="KZ420" s="422"/>
      <c r="LA420" s="422"/>
      <c r="LB420" s="422"/>
      <c r="LC420" s="422"/>
      <c r="LD420" s="422"/>
      <c r="LE420" s="422"/>
      <c r="LF420" s="422"/>
      <c r="LG420" s="422"/>
      <c r="LH420" s="422"/>
      <c r="LI420" s="422"/>
      <c r="LJ420" s="422"/>
      <c r="LK420" s="422"/>
      <c r="LL420" s="422"/>
      <c r="LM420" s="422"/>
      <c r="LN420" s="422"/>
      <c r="LO420" s="422"/>
      <c r="LP420" s="422"/>
      <c r="LQ420" s="422"/>
      <c r="LR420" s="422"/>
      <c r="LS420" s="422"/>
      <c r="LT420" s="422"/>
      <c r="LU420" s="422"/>
      <c r="LV420" s="422"/>
      <c r="LW420" s="422"/>
      <c r="LX420" s="422"/>
      <c r="LY420" s="422"/>
      <c r="LZ420" s="422"/>
      <c r="MA420" s="422"/>
      <c r="MB420" s="422"/>
      <c r="MC420" s="422"/>
      <c r="MD420" s="422"/>
      <c r="ME420" s="422"/>
      <c r="MF420" s="422"/>
      <c r="MG420" s="422"/>
      <c r="MH420" s="422"/>
      <c r="MI420" s="422"/>
      <c r="MJ420" s="422"/>
      <c r="MK420" s="422"/>
      <c r="ML420" s="422"/>
      <c r="MM420" s="422"/>
      <c r="MN420" s="422"/>
      <c r="MO420" s="422"/>
      <c r="MP420" s="422"/>
      <c r="MQ420" s="422"/>
      <c r="MR420" s="422"/>
      <c r="MS420" s="422"/>
      <c r="MT420" s="422"/>
      <c r="MU420" s="422"/>
      <c r="MV420" s="422"/>
      <c r="MW420" s="422"/>
      <c r="MX420" s="422"/>
      <c r="MY420" s="422"/>
      <c r="MZ420" s="422"/>
      <c r="NA420" s="422"/>
      <c r="NB420" s="422"/>
      <c r="NC420" s="422"/>
      <c r="ND420" s="422"/>
      <c r="NE420" s="422"/>
      <c r="NF420" s="422"/>
      <c r="NG420" s="422"/>
      <c r="NH420" s="422"/>
      <c r="NI420" s="422"/>
      <c r="NJ420" s="422"/>
      <c r="NK420" s="422"/>
      <c r="NL420" s="422"/>
      <c r="NM420" s="422"/>
      <c r="NN420" s="422"/>
      <c r="NO420" s="422"/>
      <c r="NP420" s="422"/>
      <c r="NQ420" s="422"/>
      <c r="NR420" s="422"/>
      <c r="NS420" s="422"/>
      <c r="NT420" s="422"/>
      <c r="NU420" s="422"/>
      <c r="NV420" s="422"/>
      <c r="NW420" s="422"/>
      <c r="NX420" s="422"/>
      <c r="NY420" s="422"/>
      <c r="NZ420" s="422"/>
      <c r="OA420" s="422"/>
      <c r="OB420" s="422"/>
      <c r="OC420" s="422"/>
      <c r="OD420" s="422"/>
      <c r="OE420" s="422"/>
      <c r="OF420" s="422"/>
      <c r="OG420" s="422"/>
      <c r="OH420" s="422"/>
      <c r="OI420" s="422"/>
      <c r="OJ420" s="422"/>
      <c r="OK420" s="422"/>
      <c r="OL420" s="422"/>
      <c r="OM420" s="422"/>
      <c r="ON420" s="422"/>
      <c r="OO420" s="422"/>
      <c r="OP420" s="422"/>
      <c r="OQ420" s="422"/>
      <c r="OR420" s="422"/>
      <c r="OS420" s="422"/>
      <c r="OT420" s="422"/>
      <c r="OU420" s="422"/>
      <c r="OV420" s="422"/>
      <c r="OW420" s="422"/>
      <c r="OX420" s="422"/>
      <c r="OY420" s="422"/>
      <c r="OZ420" s="422"/>
      <c r="PA420" s="422"/>
      <c r="PB420" s="422"/>
      <c r="PC420" s="422"/>
      <c r="PD420" s="422"/>
      <c r="PE420" s="422"/>
      <c r="PF420" s="422"/>
      <c r="PG420" s="422"/>
      <c r="PH420" s="422"/>
      <c r="PI420" s="422"/>
      <c r="PJ420" s="422"/>
      <c r="PK420" s="422"/>
      <c r="PL420" s="422"/>
    </row>
    <row r="421" spans="1:428" ht="25.5" customHeight="1" x14ac:dyDescent="0.25">
      <c r="A421" s="1227"/>
      <c r="B421" s="1227"/>
      <c r="C421" s="1227"/>
      <c r="D421" s="316"/>
      <c r="E421" s="316"/>
      <c r="F421" s="316"/>
      <c r="G421" s="316"/>
      <c r="H421" s="316"/>
      <c r="I421" s="316"/>
      <c r="J421" s="316"/>
      <c r="K421" s="316"/>
      <c r="L421" s="316"/>
      <c r="M421" s="316"/>
      <c r="N421" s="316"/>
      <c r="O421" s="316"/>
      <c r="P421" s="1228"/>
      <c r="Q421" s="1228"/>
      <c r="R421" s="1228"/>
      <c r="AG421" s="422"/>
      <c r="AH421" s="422"/>
      <c r="AI421" s="422"/>
      <c r="AJ421" s="422"/>
      <c r="AK421" s="422"/>
      <c r="AL421" s="422"/>
      <c r="AM421" s="422"/>
      <c r="AN421" s="422"/>
      <c r="AO421" s="422"/>
      <c r="AP421" s="422"/>
      <c r="AQ421" s="422"/>
      <c r="AR421" s="422"/>
      <c r="AS421" s="422"/>
      <c r="AT421" s="422"/>
      <c r="AU421" s="422"/>
      <c r="AV421" s="422"/>
      <c r="AW421" s="422"/>
      <c r="AX421" s="422"/>
      <c r="AY421" s="422"/>
      <c r="AZ421" s="422"/>
      <c r="BA421" s="422"/>
      <c r="BB421" s="422"/>
      <c r="BC421" s="422"/>
      <c r="BD421" s="422"/>
      <c r="BE421" s="422"/>
      <c r="BF421" s="422"/>
      <c r="BG421" s="422"/>
      <c r="BH421" s="422"/>
      <c r="BI421" s="422"/>
      <c r="BJ421" s="422"/>
      <c r="BK421" s="422"/>
      <c r="BL421" s="422"/>
      <c r="BM421" s="422"/>
      <c r="BN421" s="422"/>
      <c r="BO421" s="422"/>
      <c r="BP421" s="422"/>
      <c r="BQ421" s="422"/>
      <c r="BR421" s="422"/>
      <c r="BS421" s="422"/>
      <c r="BT421" s="422"/>
      <c r="BU421" s="422"/>
      <c r="BV421" s="422"/>
      <c r="BW421" s="422"/>
      <c r="BX421" s="422"/>
      <c r="BY421" s="422"/>
      <c r="BZ421" s="422"/>
      <c r="CA421" s="422"/>
      <c r="CB421" s="422"/>
      <c r="CC421" s="422"/>
      <c r="CD421" s="422"/>
      <c r="CE421" s="422"/>
      <c r="CF421" s="422"/>
      <c r="CG421" s="422"/>
      <c r="CH421" s="422"/>
      <c r="CI421" s="422"/>
      <c r="CJ421" s="422"/>
      <c r="CK421" s="422"/>
      <c r="CL421" s="422"/>
      <c r="CM421" s="422"/>
      <c r="CN421" s="422"/>
      <c r="CO421" s="422"/>
      <c r="CP421" s="422"/>
      <c r="CQ421" s="422"/>
      <c r="CR421" s="422"/>
      <c r="CS421" s="422"/>
      <c r="CT421" s="422"/>
      <c r="CU421" s="422"/>
      <c r="CV421" s="422"/>
      <c r="CW421" s="422"/>
      <c r="CX421" s="422"/>
      <c r="CY421" s="422"/>
      <c r="CZ421" s="422"/>
      <c r="DA421" s="422"/>
      <c r="DB421" s="422"/>
      <c r="DC421" s="422"/>
      <c r="DD421" s="422"/>
      <c r="DE421" s="422"/>
      <c r="DF421" s="422"/>
      <c r="DG421" s="422"/>
      <c r="DH421" s="422"/>
      <c r="DI421" s="422"/>
      <c r="DJ421" s="422"/>
      <c r="DK421" s="422"/>
      <c r="DL421" s="422"/>
      <c r="DM421" s="422"/>
      <c r="DN421" s="422"/>
      <c r="DO421" s="422"/>
      <c r="DP421" s="422"/>
      <c r="DQ421" s="422"/>
      <c r="DR421" s="422"/>
      <c r="DS421" s="422"/>
      <c r="DT421" s="422"/>
      <c r="DU421" s="422"/>
      <c r="DV421" s="422"/>
      <c r="DW421" s="422"/>
      <c r="DX421" s="422"/>
      <c r="DY421" s="422"/>
      <c r="DZ421" s="422"/>
      <c r="EA421" s="422"/>
      <c r="EB421" s="422"/>
      <c r="EC421" s="422"/>
      <c r="ED421" s="422"/>
      <c r="EE421" s="422"/>
      <c r="EF421" s="422"/>
      <c r="EG421" s="422"/>
      <c r="EH421" s="422"/>
      <c r="EI421" s="422"/>
      <c r="EJ421" s="422"/>
      <c r="EK421" s="422"/>
      <c r="EL421" s="422"/>
      <c r="EM421" s="422"/>
      <c r="EN421" s="422"/>
      <c r="EO421" s="422"/>
      <c r="EP421" s="422"/>
      <c r="EQ421" s="422"/>
      <c r="ER421" s="422"/>
      <c r="ES421" s="422"/>
      <c r="ET421" s="422"/>
      <c r="EU421" s="422"/>
      <c r="EV421" s="422"/>
      <c r="EW421" s="422"/>
      <c r="EX421" s="422"/>
      <c r="EY421" s="422"/>
      <c r="EZ421" s="422"/>
      <c r="FA421" s="422"/>
      <c r="FB421" s="422"/>
      <c r="FC421" s="422"/>
      <c r="FD421" s="422"/>
      <c r="FE421" s="422"/>
      <c r="FF421" s="422"/>
      <c r="FG421" s="422"/>
      <c r="FH421" s="422"/>
      <c r="FI421" s="422"/>
      <c r="FJ421" s="422"/>
      <c r="FK421" s="422"/>
      <c r="FL421" s="422"/>
      <c r="FM421" s="422"/>
      <c r="FN421" s="422"/>
      <c r="FO421" s="422"/>
      <c r="FP421" s="422"/>
      <c r="FQ421" s="422"/>
      <c r="FR421" s="422"/>
      <c r="FS421" s="422"/>
      <c r="FT421" s="422"/>
      <c r="FU421" s="422"/>
      <c r="FV421" s="422"/>
      <c r="FW421" s="422"/>
      <c r="FX421" s="422"/>
      <c r="FY421" s="422"/>
      <c r="FZ421" s="422"/>
      <c r="GA421" s="422"/>
      <c r="GB421" s="422"/>
      <c r="GC421" s="422"/>
      <c r="GD421" s="422"/>
      <c r="GE421" s="422"/>
      <c r="GF421" s="422"/>
      <c r="GG421" s="422"/>
      <c r="GH421" s="422"/>
      <c r="GI421" s="422"/>
      <c r="GJ421" s="422"/>
      <c r="GK421" s="422"/>
      <c r="GL421" s="422"/>
      <c r="GM421" s="422"/>
      <c r="GN421" s="422"/>
      <c r="GO421" s="422"/>
      <c r="GP421" s="422"/>
      <c r="GQ421" s="422"/>
      <c r="GR421" s="422"/>
      <c r="GS421" s="422"/>
      <c r="GT421" s="422"/>
      <c r="GU421" s="422"/>
      <c r="GV421" s="422"/>
      <c r="GW421" s="422"/>
      <c r="GX421" s="422"/>
      <c r="GY421" s="422"/>
      <c r="GZ421" s="422"/>
      <c r="HA421" s="422"/>
      <c r="HB421" s="422"/>
      <c r="HC421" s="422"/>
      <c r="HD421" s="422"/>
      <c r="HE421" s="422"/>
      <c r="HF421" s="422"/>
      <c r="HG421" s="422"/>
      <c r="HH421" s="422"/>
      <c r="HI421" s="422"/>
      <c r="HJ421" s="422"/>
      <c r="HK421" s="422"/>
      <c r="HL421" s="422"/>
      <c r="HM421" s="422"/>
      <c r="HN421" s="422"/>
      <c r="HO421" s="422"/>
      <c r="HP421" s="422"/>
      <c r="HQ421" s="422"/>
      <c r="HR421" s="422"/>
      <c r="HS421" s="422"/>
      <c r="HT421" s="422"/>
      <c r="HU421" s="422"/>
      <c r="HV421" s="422"/>
      <c r="HW421" s="422"/>
      <c r="HX421" s="422"/>
      <c r="HY421" s="422"/>
      <c r="HZ421" s="422"/>
      <c r="IA421" s="422"/>
      <c r="IB421" s="422"/>
      <c r="IC421" s="422"/>
      <c r="ID421" s="422"/>
      <c r="IE421" s="422"/>
      <c r="IF421" s="422"/>
      <c r="IG421" s="422"/>
      <c r="IH421" s="422"/>
      <c r="II421" s="422"/>
      <c r="IJ421" s="422"/>
      <c r="IK421" s="422"/>
      <c r="IL421" s="422"/>
      <c r="IM421" s="422"/>
      <c r="IN421" s="422"/>
      <c r="IO421" s="422"/>
      <c r="IP421" s="422"/>
      <c r="IQ421" s="422"/>
      <c r="IR421" s="422"/>
      <c r="IS421" s="422"/>
      <c r="IT421" s="422"/>
      <c r="IU421" s="422"/>
      <c r="IV421" s="422"/>
      <c r="IW421" s="422"/>
      <c r="IX421" s="422"/>
      <c r="IY421" s="422"/>
      <c r="IZ421" s="422"/>
      <c r="JA421" s="422"/>
      <c r="JB421" s="422"/>
      <c r="JC421" s="422"/>
      <c r="JD421" s="422"/>
      <c r="JE421" s="422"/>
      <c r="JF421" s="422"/>
      <c r="JG421" s="422"/>
      <c r="JH421" s="422"/>
      <c r="JI421" s="422"/>
      <c r="JJ421" s="422"/>
      <c r="JK421" s="422"/>
      <c r="JL421" s="422"/>
      <c r="JM421" s="422"/>
      <c r="JN421" s="422"/>
      <c r="JO421" s="422"/>
      <c r="JP421" s="422"/>
      <c r="JQ421" s="422"/>
      <c r="JR421" s="422"/>
      <c r="JS421" s="422"/>
      <c r="JT421" s="422"/>
      <c r="JU421" s="422"/>
      <c r="JV421" s="422"/>
      <c r="JW421" s="422"/>
      <c r="JX421" s="422"/>
      <c r="JY421" s="422"/>
      <c r="JZ421" s="422"/>
      <c r="KA421" s="422"/>
      <c r="KB421" s="422"/>
      <c r="KC421" s="422"/>
      <c r="KD421" s="422"/>
      <c r="KE421" s="422"/>
      <c r="KF421" s="422"/>
      <c r="KG421" s="422"/>
      <c r="KH421" s="422"/>
      <c r="KI421" s="422"/>
      <c r="KJ421" s="422"/>
      <c r="KK421" s="422"/>
      <c r="KL421" s="422"/>
      <c r="KM421" s="422"/>
      <c r="KN421" s="422"/>
      <c r="KO421" s="422"/>
      <c r="KP421" s="422"/>
      <c r="KQ421" s="422"/>
      <c r="KR421" s="422"/>
      <c r="KS421" s="422"/>
      <c r="KT421" s="422"/>
      <c r="KU421" s="422"/>
      <c r="KV421" s="422"/>
      <c r="KW421" s="422"/>
      <c r="KX421" s="422"/>
      <c r="KY421" s="422"/>
      <c r="KZ421" s="422"/>
      <c r="LA421" s="422"/>
      <c r="LB421" s="422"/>
      <c r="LC421" s="422"/>
      <c r="LD421" s="422"/>
      <c r="LE421" s="422"/>
      <c r="LF421" s="422"/>
      <c r="LG421" s="422"/>
      <c r="LH421" s="422"/>
      <c r="LI421" s="422"/>
      <c r="LJ421" s="422"/>
      <c r="LK421" s="422"/>
      <c r="LL421" s="422"/>
      <c r="LM421" s="422"/>
      <c r="LN421" s="422"/>
      <c r="LO421" s="422"/>
      <c r="LP421" s="422"/>
      <c r="LQ421" s="422"/>
      <c r="LR421" s="422"/>
      <c r="LS421" s="422"/>
      <c r="LT421" s="422"/>
      <c r="LU421" s="422"/>
      <c r="LV421" s="422"/>
      <c r="LW421" s="422"/>
      <c r="LX421" s="422"/>
      <c r="LY421" s="422"/>
      <c r="LZ421" s="422"/>
      <c r="MA421" s="422"/>
      <c r="MB421" s="422"/>
      <c r="MC421" s="422"/>
      <c r="MD421" s="422"/>
      <c r="ME421" s="422"/>
      <c r="MF421" s="422"/>
      <c r="MG421" s="422"/>
      <c r="MH421" s="422"/>
      <c r="MI421" s="422"/>
      <c r="MJ421" s="422"/>
      <c r="MK421" s="422"/>
      <c r="ML421" s="422"/>
      <c r="MM421" s="422"/>
      <c r="MN421" s="422"/>
      <c r="MO421" s="422"/>
      <c r="MP421" s="422"/>
      <c r="MQ421" s="422"/>
      <c r="MR421" s="422"/>
      <c r="MS421" s="422"/>
      <c r="MT421" s="422"/>
      <c r="MU421" s="422"/>
      <c r="MV421" s="422"/>
      <c r="MW421" s="422"/>
      <c r="MX421" s="422"/>
      <c r="MY421" s="422"/>
      <c r="MZ421" s="422"/>
      <c r="NA421" s="422"/>
      <c r="NB421" s="422"/>
      <c r="NC421" s="422"/>
      <c r="ND421" s="422"/>
      <c r="NE421" s="422"/>
      <c r="NF421" s="422"/>
      <c r="NG421" s="422"/>
      <c r="NH421" s="422"/>
      <c r="NI421" s="422"/>
      <c r="NJ421" s="422"/>
      <c r="NK421" s="422"/>
      <c r="NL421" s="422"/>
      <c r="NM421" s="422"/>
      <c r="NN421" s="422"/>
      <c r="NO421" s="422"/>
      <c r="NP421" s="422"/>
      <c r="NQ421" s="422"/>
      <c r="NR421" s="422"/>
      <c r="NS421" s="422"/>
      <c r="NT421" s="422"/>
      <c r="NU421" s="422"/>
      <c r="NV421" s="422"/>
      <c r="NW421" s="422"/>
      <c r="NX421" s="422"/>
      <c r="NY421" s="422"/>
      <c r="NZ421" s="422"/>
      <c r="OA421" s="422"/>
      <c r="OB421" s="422"/>
      <c r="OC421" s="422"/>
      <c r="OD421" s="422"/>
      <c r="OE421" s="422"/>
      <c r="OF421" s="422"/>
      <c r="OG421" s="422"/>
      <c r="OH421" s="422"/>
      <c r="OI421" s="422"/>
      <c r="OJ421" s="422"/>
      <c r="OK421" s="422"/>
      <c r="OL421" s="422"/>
      <c r="OM421" s="422"/>
      <c r="ON421" s="422"/>
      <c r="OO421" s="422"/>
      <c r="OP421" s="422"/>
      <c r="OQ421" s="422"/>
      <c r="OR421" s="422"/>
      <c r="OS421" s="422"/>
      <c r="OT421" s="422"/>
      <c r="OU421" s="422"/>
      <c r="OV421" s="422"/>
      <c r="OW421" s="422"/>
      <c r="OX421" s="422"/>
      <c r="OY421" s="422"/>
      <c r="OZ421" s="422"/>
      <c r="PA421" s="422"/>
      <c r="PB421" s="422"/>
      <c r="PC421" s="422"/>
      <c r="PD421" s="422"/>
      <c r="PE421" s="422"/>
      <c r="PF421" s="422"/>
      <c r="PG421" s="422"/>
      <c r="PH421" s="422"/>
      <c r="PI421" s="422"/>
      <c r="PJ421" s="422"/>
      <c r="PK421" s="422"/>
      <c r="PL421" s="422"/>
    </row>
    <row r="422" spans="1:428" ht="25.5" customHeight="1" x14ac:dyDescent="0.25">
      <c r="A422" s="1227"/>
      <c r="B422" s="1227"/>
      <c r="C422" s="1227"/>
      <c r="D422" s="316"/>
      <c r="E422" s="316"/>
      <c r="F422" s="316"/>
      <c r="G422" s="316"/>
      <c r="H422" s="316"/>
      <c r="I422" s="316"/>
      <c r="J422" s="316"/>
      <c r="K422" s="316"/>
      <c r="L422" s="316"/>
      <c r="M422" s="316"/>
      <c r="N422" s="316"/>
      <c r="O422" s="316"/>
      <c r="P422" s="1228"/>
      <c r="Q422" s="1228"/>
      <c r="R422" s="1228"/>
      <c r="AG422" s="422"/>
      <c r="AH422" s="422"/>
      <c r="AI422" s="422"/>
      <c r="AJ422" s="422"/>
      <c r="AK422" s="422"/>
      <c r="AL422" s="422"/>
      <c r="AM422" s="422"/>
      <c r="AN422" s="422"/>
      <c r="AO422" s="422"/>
      <c r="AP422" s="422"/>
      <c r="AQ422" s="422"/>
      <c r="AR422" s="422"/>
      <c r="AS422" s="422"/>
      <c r="AT422" s="422"/>
      <c r="AU422" s="422"/>
      <c r="AV422" s="422"/>
      <c r="AW422" s="422"/>
      <c r="AX422" s="422"/>
      <c r="AY422" s="422"/>
      <c r="AZ422" s="422"/>
      <c r="BA422" s="422"/>
      <c r="BB422" s="422"/>
      <c r="BC422" s="422"/>
      <c r="BD422" s="422"/>
      <c r="BE422" s="422"/>
      <c r="BF422" s="422"/>
      <c r="BG422" s="422"/>
      <c r="BH422" s="422"/>
      <c r="BI422" s="422"/>
      <c r="BJ422" s="422"/>
      <c r="BK422" s="422"/>
      <c r="BL422" s="422"/>
      <c r="BM422" s="422"/>
      <c r="BN422" s="422"/>
      <c r="BO422" s="422"/>
      <c r="BP422" s="422"/>
      <c r="BQ422" s="422"/>
      <c r="BR422" s="422"/>
      <c r="BS422" s="422"/>
      <c r="BT422" s="422"/>
      <c r="BU422" s="422"/>
      <c r="BV422" s="422"/>
      <c r="BW422" s="422"/>
      <c r="BX422" s="422"/>
      <c r="BY422" s="422"/>
      <c r="BZ422" s="422"/>
      <c r="CA422" s="422"/>
      <c r="CB422" s="422"/>
      <c r="CC422" s="422"/>
      <c r="CD422" s="422"/>
      <c r="CE422" s="422"/>
      <c r="CF422" s="422"/>
      <c r="CG422" s="422"/>
      <c r="CH422" s="422"/>
      <c r="CI422" s="422"/>
      <c r="CJ422" s="422"/>
      <c r="CK422" s="422"/>
      <c r="CL422" s="422"/>
      <c r="CM422" s="422"/>
      <c r="CN422" s="422"/>
      <c r="CO422" s="422"/>
      <c r="CP422" s="422"/>
      <c r="CQ422" s="422"/>
      <c r="CR422" s="422"/>
      <c r="CS422" s="422"/>
      <c r="CT422" s="422"/>
      <c r="CU422" s="422"/>
      <c r="CV422" s="422"/>
      <c r="CW422" s="422"/>
      <c r="CX422" s="422"/>
      <c r="CY422" s="422"/>
      <c r="CZ422" s="422"/>
      <c r="DA422" s="422"/>
      <c r="DB422" s="422"/>
      <c r="DC422" s="422"/>
      <c r="DD422" s="422"/>
      <c r="DE422" s="422"/>
      <c r="DF422" s="422"/>
      <c r="DG422" s="422"/>
      <c r="DH422" s="422"/>
      <c r="DI422" s="422"/>
      <c r="DJ422" s="422"/>
      <c r="DK422" s="422"/>
      <c r="DL422" s="422"/>
      <c r="DM422" s="422"/>
      <c r="DN422" s="422"/>
      <c r="DO422" s="422"/>
      <c r="DP422" s="422"/>
      <c r="DQ422" s="422"/>
      <c r="DR422" s="422"/>
      <c r="DS422" s="422"/>
      <c r="DT422" s="422"/>
      <c r="DU422" s="422"/>
      <c r="DV422" s="422"/>
      <c r="DW422" s="422"/>
      <c r="DX422" s="422"/>
      <c r="DY422" s="422"/>
      <c r="DZ422" s="422"/>
      <c r="EA422" s="422"/>
      <c r="EB422" s="422"/>
      <c r="EC422" s="422"/>
      <c r="ED422" s="422"/>
      <c r="EE422" s="422"/>
      <c r="EF422" s="422"/>
      <c r="EG422" s="422"/>
      <c r="EH422" s="422"/>
      <c r="EI422" s="422"/>
      <c r="EJ422" s="422"/>
      <c r="EK422" s="422"/>
      <c r="EL422" s="422"/>
      <c r="EM422" s="422"/>
      <c r="EN422" s="422"/>
      <c r="EO422" s="422"/>
      <c r="EP422" s="422"/>
      <c r="EQ422" s="422"/>
      <c r="ER422" s="422"/>
      <c r="ES422" s="422"/>
      <c r="ET422" s="422"/>
      <c r="EU422" s="422"/>
      <c r="EV422" s="422"/>
      <c r="EW422" s="422"/>
      <c r="EX422" s="422"/>
      <c r="EY422" s="422"/>
      <c r="EZ422" s="422"/>
      <c r="FA422" s="422"/>
      <c r="FB422" s="422"/>
      <c r="FC422" s="422"/>
      <c r="FD422" s="422"/>
      <c r="FE422" s="422"/>
      <c r="FF422" s="422"/>
      <c r="FG422" s="422"/>
      <c r="FH422" s="422"/>
      <c r="FI422" s="422"/>
      <c r="FJ422" s="422"/>
      <c r="FK422" s="422"/>
      <c r="FL422" s="422"/>
      <c r="FM422" s="422"/>
      <c r="FN422" s="422"/>
      <c r="FO422" s="422"/>
      <c r="FP422" s="422"/>
      <c r="FQ422" s="422"/>
      <c r="FR422" s="422"/>
      <c r="FS422" s="422"/>
      <c r="FT422" s="422"/>
      <c r="FU422" s="422"/>
      <c r="FV422" s="422"/>
      <c r="FW422" s="422"/>
      <c r="FX422" s="422"/>
      <c r="FY422" s="422"/>
      <c r="FZ422" s="422"/>
      <c r="GA422" s="422"/>
      <c r="GB422" s="422"/>
      <c r="GC422" s="422"/>
      <c r="GD422" s="422"/>
      <c r="GE422" s="422"/>
      <c r="GF422" s="422"/>
      <c r="GG422" s="422"/>
      <c r="GH422" s="422"/>
      <c r="GI422" s="422"/>
      <c r="GJ422" s="422"/>
      <c r="GK422" s="422"/>
      <c r="GL422" s="422"/>
      <c r="GM422" s="422"/>
      <c r="GN422" s="422"/>
      <c r="GO422" s="422"/>
      <c r="GP422" s="422"/>
      <c r="GQ422" s="422"/>
      <c r="GR422" s="422"/>
      <c r="GS422" s="422"/>
      <c r="GT422" s="422"/>
      <c r="GU422" s="422"/>
      <c r="GV422" s="422"/>
      <c r="GW422" s="422"/>
      <c r="GX422" s="422"/>
      <c r="GY422" s="422"/>
      <c r="GZ422" s="422"/>
      <c r="HA422" s="422"/>
      <c r="HB422" s="422"/>
      <c r="HC422" s="422"/>
      <c r="HD422" s="422"/>
      <c r="HE422" s="422"/>
      <c r="HF422" s="422"/>
      <c r="HG422" s="422"/>
      <c r="HH422" s="422"/>
      <c r="HI422" s="422"/>
      <c r="HJ422" s="422"/>
      <c r="HK422" s="422"/>
      <c r="HL422" s="422"/>
      <c r="HM422" s="422"/>
      <c r="HN422" s="422"/>
      <c r="HO422" s="422"/>
      <c r="HP422" s="422"/>
      <c r="HQ422" s="422"/>
      <c r="HR422" s="422"/>
      <c r="HS422" s="422"/>
      <c r="HT422" s="422"/>
      <c r="HU422" s="422"/>
      <c r="HV422" s="422"/>
      <c r="HW422" s="422"/>
      <c r="HX422" s="422"/>
      <c r="HY422" s="422"/>
      <c r="HZ422" s="422"/>
      <c r="IA422" s="422"/>
      <c r="IB422" s="422"/>
      <c r="IC422" s="422"/>
      <c r="ID422" s="422"/>
      <c r="IE422" s="422"/>
      <c r="IF422" s="422"/>
      <c r="IG422" s="422"/>
      <c r="IH422" s="422"/>
      <c r="II422" s="422"/>
      <c r="IJ422" s="422"/>
      <c r="IK422" s="422"/>
      <c r="IL422" s="422"/>
      <c r="IM422" s="422"/>
      <c r="IN422" s="422"/>
      <c r="IO422" s="422"/>
      <c r="IP422" s="422"/>
      <c r="IQ422" s="422"/>
      <c r="IR422" s="422"/>
      <c r="IS422" s="422"/>
      <c r="IT422" s="422"/>
      <c r="IU422" s="422"/>
      <c r="IV422" s="422"/>
      <c r="IW422" s="422"/>
      <c r="IX422" s="422"/>
      <c r="IY422" s="422"/>
      <c r="IZ422" s="422"/>
      <c r="JA422" s="422"/>
      <c r="JB422" s="422"/>
      <c r="JC422" s="422"/>
      <c r="JD422" s="422"/>
      <c r="JE422" s="422"/>
      <c r="JF422" s="422"/>
      <c r="JG422" s="422"/>
      <c r="JH422" s="422"/>
      <c r="JI422" s="422"/>
      <c r="JJ422" s="422"/>
      <c r="JK422" s="422"/>
      <c r="JL422" s="422"/>
      <c r="JM422" s="422"/>
      <c r="JN422" s="422"/>
      <c r="JO422" s="422"/>
      <c r="JP422" s="422"/>
      <c r="JQ422" s="422"/>
      <c r="JR422" s="422"/>
      <c r="JS422" s="422"/>
      <c r="JT422" s="422"/>
      <c r="JU422" s="422"/>
      <c r="JV422" s="422"/>
      <c r="JW422" s="422"/>
      <c r="JX422" s="422"/>
      <c r="JY422" s="422"/>
      <c r="JZ422" s="422"/>
      <c r="KA422" s="422"/>
      <c r="KB422" s="422"/>
      <c r="KC422" s="422"/>
      <c r="KD422" s="422"/>
      <c r="KE422" s="422"/>
      <c r="KF422" s="422"/>
      <c r="KG422" s="422"/>
      <c r="KH422" s="422"/>
      <c r="KI422" s="422"/>
      <c r="KJ422" s="422"/>
      <c r="KK422" s="422"/>
      <c r="KL422" s="422"/>
      <c r="KM422" s="422"/>
      <c r="KN422" s="422"/>
      <c r="KO422" s="422"/>
      <c r="KP422" s="422"/>
      <c r="KQ422" s="422"/>
      <c r="KR422" s="422"/>
      <c r="KS422" s="422"/>
      <c r="KT422" s="422"/>
      <c r="KU422" s="422"/>
      <c r="KV422" s="422"/>
      <c r="KW422" s="422"/>
      <c r="KX422" s="422"/>
      <c r="KY422" s="422"/>
      <c r="KZ422" s="422"/>
      <c r="LA422" s="422"/>
      <c r="LB422" s="422"/>
      <c r="LC422" s="422"/>
      <c r="LD422" s="422"/>
      <c r="LE422" s="422"/>
      <c r="LF422" s="422"/>
      <c r="LG422" s="422"/>
      <c r="LH422" s="422"/>
      <c r="LI422" s="422"/>
      <c r="LJ422" s="422"/>
      <c r="LK422" s="422"/>
      <c r="LL422" s="422"/>
      <c r="LM422" s="422"/>
      <c r="LN422" s="422"/>
      <c r="LO422" s="422"/>
      <c r="LP422" s="422"/>
      <c r="LQ422" s="422"/>
      <c r="LR422" s="422"/>
      <c r="LS422" s="422"/>
      <c r="LT422" s="422"/>
      <c r="LU422" s="422"/>
      <c r="LV422" s="422"/>
      <c r="LW422" s="422"/>
      <c r="LX422" s="422"/>
      <c r="LY422" s="422"/>
      <c r="LZ422" s="422"/>
      <c r="MA422" s="422"/>
      <c r="MB422" s="422"/>
      <c r="MC422" s="422"/>
      <c r="MD422" s="422"/>
      <c r="ME422" s="422"/>
      <c r="MF422" s="422"/>
      <c r="MG422" s="422"/>
      <c r="MH422" s="422"/>
      <c r="MI422" s="422"/>
      <c r="MJ422" s="422"/>
      <c r="MK422" s="422"/>
      <c r="ML422" s="422"/>
      <c r="MM422" s="422"/>
      <c r="MN422" s="422"/>
      <c r="MO422" s="422"/>
      <c r="MP422" s="422"/>
      <c r="MQ422" s="422"/>
      <c r="MR422" s="422"/>
      <c r="MS422" s="422"/>
      <c r="MT422" s="422"/>
      <c r="MU422" s="422"/>
      <c r="MV422" s="422"/>
      <c r="MW422" s="422"/>
      <c r="MX422" s="422"/>
      <c r="MY422" s="422"/>
      <c r="MZ422" s="422"/>
      <c r="NA422" s="422"/>
      <c r="NB422" s="422"/>
      <c r="NC422" s="422"/>
      <c r="ND422" s="422"/>
      <c r="NE422" s="422"/>
      <c r="NF422" s="422"/>
      <c r="NG422" s="422"/>
      <c r="NH422" s="422"/>
      <c r="NI422" s="422"/>
      <c r="NJ422" s="422"/>
      <c r="NK422" s="422"/>
      <c r="NL422" s="422"/>
      <c r="NM422" s="422"/>
      <c r="NN422" s="422"/>
      <c r="NO422" s="422"/>
      <c r="NP422" s="422"/>
      <c r="NQ422" s="422"/>
      <c r="NR422" s="422"/>
      <c r="NS422" s="422"/>
      <c r="NT422" s="422"/>
      <c r="NU422" s="422"/>
      <c r="NV422" s="422"/>
      <c r="NW422" s="422"/>
      <c r="NX422" s="422"/>
      <c r="NY422" s="422"/>
      <c r="NZ422" s="422"/>
      <c r="OA422" s="422"/>
      <c r="OB422" s="422"/>
      <c r="OC422" s="422"/>
      <c r="OD422" s="422"/>
      <c r="OE422" s="422"/>
      <c r="OF422" s="422"/>
      <c r="OG422" s="422"/>
      <c r="OH422" s="422"/>
      <c r="OI422" s="422"/>
      <c r="OJ422" s="422"/>
      <c r="OK422" s="422"/>
      <c r="OL422" s="422"/>
      <c r="OM422" s="422"/>
      <c r="ON422" s="422"/>
      <c r="OO422" s="422"/>
      <c r="OP422" s="422"/>
      <c r="OQ422" s="422"/>
      <c r="OR422" s="422"/>
      <c r="OS422" s="422"/>
      <c r="OT422" s="422"/>
      <c r="OU422" s="422"/>
      <c r="OV422" s="422"/>
      <c r="OW422" s="422"/>
      <c r="OX422" s="422"/>
      <c r="OY422" s="422"/>
      <c r="OZ422" s="422"/>
      <c r="PA422" s="422"/>
      <c r="PB422" s="422"/>
      <c r="PC422" s="422"/>
      <c r="PD422" s="422"/>
      <c r="PE422" s="422"/>
      <c r="PF422" s="422"/>
      <c r="PG422" s="422"/>
      <c r="PH422" s="422"/>
      <c r="PI422" s="422"/>
      <c r="PJ422" s="422"/>
      <c r="PK422" s="422"/>
      <c r="PL422" s="422"/>
    </row>
    <row r="423" spans="1:428" ht="25.5" customHeight="1" x14ac:dyDescent="0.25">
      <c r="A423" s="1227"/>
      <c r="B423" s="1227"/>
      <c r="C423" s="1227"/>
      <c r="D423" s="316"/>
      <c r="E423" s="316"/>
      <c r="F423" s="316"/>
      <c r="G423" s="316"/>
      <c r="H423" s="316"/>
      <c r="I423" s="316"/>
      <c r="J423" s="316"/>
      <c r="K423" s="316"/>
      <c r="L423" s="316"/>
      <c r="M423" s="316"/>
      <c r="N423" s="316"/>
      <c r="O423" s="316"/>
      <c r="P423" s="1228"/>
      <c r="Q423" s="1228"/>
      <c r="R423" s="1228"/>
      <c r="AG423" s="422"/>
      <c r="AH423" s="422"/>
      <c r="AI423" s="422"/>
      <c r="AJ423" s="422"/>
      <c r="AK423" s="422"/>
      <c r="AL423" s="422"/>
      <c r="AM423" s="422"/>
      <c r="AN423" s="422"/>
      <c r="AO423" s="422"/>
      <c r="AP423" s="422"/>
      <c r="AQ423" s="422"/>
      <c r="AR423" s="422"/>
      <c r="AS423" s="422"/>
      <c r="AT423" s="422"/>
      <c r="AU423" s="422"/>
      <c r="AV423" s="422"/>
      <c r="AW423" s="422"/>
      <c r="AX423" s="422"/>
      <c r="AY423" s="422"/>
      <c r="AZ423" s="422"/>
      <c r="BA423" s="422"/>
      <c r="BB423" s="422"/>
      <c r="BC423" s="422"/>
      <c r="BD423" s="422"/>
      <c r="BE423" s="422"/>
      <c r="BF423" s="422"/>
      <c r="BG423" s="422"/>
      <c r="BH423" s="422"/>
      <c r="BI423" s="422"/>
      <c r="BJ423" s="422"/>
      <c r="BK423" s="422"/>
      <c r="BL423" s="422"/>
      <c r="BM423" s="422"/>
      <c r="BN423" s="422"/>
      <c r="BO423" s="422"/>
      <c r="BP423" s="422"/>
      <c r="BQ423" s="422"/>
      <c r="BR423" s="422"/>
      <c r="BS423" s="422"/>
      <c r="BT423" s="422"/>
      <c r="BU423" s="422"/>
      <c r="BV423" s="422"/>
      <c r="BW423" s="422"/>
      <c r="BX423" s="422"/>
      <c r="BY423" s="422"/>
      <c r="BZ423" s="422"/>
      <c r="CA423" s="422"/>
      <c r="CB423" s="422"/>
      <c r="CC423" s="422"/>
      <c r="CD423" s="422"/>
      <c r="CE423" s="422"/>
      <c r="CF423" s="422"/>
      <c r="CG423" s="422"/>
      <c r="CH423" s="422"/>
      <c r="CI423" s="422"/>
      <c r="CJ423" s="422"/>
      <c r="CK423" s="422"/>
      <c r="CL423" s="422"/>
      <c r="CM423" s="422"/>
      <c r="CN423" s="422"/>
      <c r="CO423" s="422"/>
      <c r="CP423" s="422"/>
      <c r="CQ423" s="422"/>
      <c r="CR423" s="422"/>
      <c r="CS423" s="422"/>
      <c r="CT423" s="422"/>
      <c r="CU423" s="422"/>
      <c r="CV423" s="422"/>
      <c r="CW423" s="422"/>
      <c r="CX423" s="422"/>
      <c r="CY423" s="422"/>
      <c r="CZ423" s="422"/>
      <c r="DA423" s="422"/>
      <c r="DB423" s="422"/>
      <c r="DC423" s="422"/>
      <c r="DD423" s="422"/>
      <c r="DE423" s="422"/>
      <c r="DF423" s="422"/>
      <c r="DG423" s="422"/>
      <c r="DH423" s="422"/>
      <c r="DI423" s="422"/>
      <c r="DJ423" s="422"/>
      <c r="DK423" s="422"/>
      <c r="DL423" s="422"/>
      <c r="DM423" s="422"/>
      <c r="DN423" s="422"/>
      <c r="DO423" s="422"/>
      <c r="DP423" s="422"/>
      <c r="DQ423" s="422"/>
      <c r="DR423" s="422"/>
      <c r="DS423" s="422"/>
      <c r="DT423" s="422"/>
      <c r="DU423" s="422"/>
      <c r="DV423" s="422"/>
      <c r="DW423" s="422"/>
      <c r="DX423" s="422"/>
      <c r="DY423" s="422"/>
      <c r="DZ423" s="422"/>
      <c r="EA423" s="422"/>
      <c r="EB423" s="422"/>
      <c r="EC423" s="422"/>
      <c r="ED423" s="422"/>
      <c r="EE423" s="422"/>
      <c r="EF423" s="422"/>
      <c r="EG423" s="422"/>
      <c r="EH423" s="422"/>
      <c r="EI423" s="422"/>
      <c r="EJ423" s="422"/>
      <c r="EK423" s="422"/>
      <c r="EL423" s="422"/>
      <c r="EM423" s="422"/>
      <c r="EN423" s="422"/>
      <c r="EO423" s="422"/>
      <c r="EP423" s="422"/>
      <c r="EQ423" s="422"/>
      <c r="ER423" s="422"/>
      <c r="ES423" s="422"/>
      <c r="ET423" s="422"/>
      <c r="EU423" s="422"/>
      <c r="EV423" s="422"/>
      <c r="EW423" s="422"/>
      <c r="EX423" s="422"/>
      <c r="EY423" s="422"/>
      <c r="EZ423" s="422"/>
      <c r="FA423" s="422"/>
      <c r="FB423" s="422"/>
      <c r="FC423" s="422"/>
      <c r="FD423" s="422"/>
      <c r="FE423" s="422"/>
      <c r="FF423" s="422"/>
      <c r="FG423" s="422"/>
      <c r="FH423" s="422"/>
      <c r="FI423" s="422"/>
      <c r="FJ423" s="422"/>
      <c r="FK423" s="422"/>
      <c r="FL423" s="422"/>
      <c r="FM423" s="422"/>
      <c r="FN423" s="422"/>
      <c r="FO423" s="422"/>
      <c r="FP423" s="422"/>
      <c r="FQ423" s="422"/>
      <c r="FR423" s="422"/>
      <c r="FS423" s="422"/>
      <c r="FT423" s="422"/>
      <c r="FU423" s="422"/>
      <c r="FV423" s="422"/>
      <c r="FW423" s="422"/>
      <c r="FX423" s="422"/>
      <c r="FY423" s="422"/>
      <c r="FZ423" s="422"/>
      <c r="GA423" s="422"/>
      <c r="GB423" s="422"/>
      <c r="GC423" s="422"/>
      <c r="GD423" s="422"/>
      <c r="GE423" s="422"/>
      <c r="GF423" s="422"/>
      <c r="GG423" s="422"/>
      <c r="GH423" s="422"/>
      <c r="GI423" s="422"/>
      <c r="GJ423" s="422"/>
      <c r="GK423" s="422"/>
      <c r="GL423" s="422"/>
      <c r="GM423" s="422"/>
      <c r="GN423" s="422"/>
      <c r="GO423" s="422"/>
      <c r="GP423" s="422"/>
      <c r="GQ423" s="422"/>
      <c r="GR423" s="422"/>
      <c r="GS423" s="422"/>
      <c r="GT423" s="422"/>
      <c r="GU423" s="422"/>
      <c r="GV423" s="422"/>
      <c r="GW423" s="422"/>
      <c r="GX423" s="422"/>
      <c r="GY423" s="422"/>
      <c r="GZ423" s="422"/>
      <c r="HA423" s="422"/>
      <c r="HB423" s="422"/>
      <c r="HC423" s="422"/>
      <c r="HD423" s="422"/>
      <c r="HE423" s="422"/>
      <c r="HF423" s="422"/>
      <c r="HG423" s="422"/>
      <c r="HH423" s="422"/>
      <c r="HI423" s="422"/>
      <c r="HJ423" s="422"/>
      <c r="HK423" s="422"/>
      <c r="HL423" s="422"/>
      <c r="HM423" s="422"/>
      <c r="HN423" s="422"/>
      <c r="HO423" s="422"/>
      <c r="HP423" s="422"/>
      <c r="HQ423" s="422"/>
      <c r="HR423" s="422"/>
      <c r="HS423" s="422"/>
      <c r="HT423" s="422"/>
      <c r="HU423" s="422"/>
      <c r="HV423" s="422"/>
      <c r="HW423" s="422"/>
      <c r="HX423" s="422"/>
      <c r="HY423" s="422"/>
      <c r="HZ423" s="422"/>
      <c r="IA423" s="422"/>
      <c r="IB423" s="422"/>
      <c r="IC423" s="422"/>
      <c r="ID423" s="422"/>
      <c r="IE423" s="422"/>
      <c r="IF423" s="422"/>
      <c r="IG423" s="422"/>
      <c r="IH423" s="422"/>
      <c r="II423" s="422"/>
      <c r="IJ423" s="422"/>
      <c r="IK423" s="422"/>
      <c r="IL423" s="422"/>
      <c r="IM423" s="422"/>
      <c r="IN423" s="422"/>
      <c r="IO423" s="422"/>
      <c r="IP423" s="422"/>
      <c r="IQ423" s="422"/>
      <c r="IR423" s="422"/>
      <c r="IS423" s="422"/>
      <c r="IT423" s="422"/>
      <c r="IU423" s="422"/>
      <c r="IV423" s="422"/>
      <c r="IW423" s="422"/>
      <c r="IX423" s="422"/>
      <c r="IY423" s="422"/>
      <c r="IZ423" s="422"/>
      <c r="JA423" s="422"/>
      <c r="JB423" s="422"/>
      <c r="JC423" s="422"/>
      <c r="JD423" s="422"/>
      <c r="JE423" s="422"/>
      <c r="JF423" s="422"/>
      <c r="JG423" s="422"/>
      <c r="JH423" s="422"/>
      <c r="JI423" s="422"/>
      <c r="JJ423" s="422"/>
      <c r="JK423" s="422"/>
      <c r="JL423" s="422"/>
      <c r="JM423" s="422"/>
      <c r="JN423" s="422"/>
      <c r="JO423" s="422"/>
      <c r="JP423" s="422"/>
      <c r="JQ423" s="422"/>
      <c r="JR423" s="422"/>
      <c r="JS423" s="422"/>
      <c r="JT423" s="422"/>
      <c r="JU423" s="422"/>
      <c r="JV423" s="422"/>
      <c r="JW423" s="422"/>
      <c r="JX423" s="422"/>
      <c r="JY423" s="422"/>
      <c r="JZ423" s="422"/>
      <c r="KA423" s="422"/>
      <c r="KB423" s="422"/>
      <c r="KC423" s="422"/>
      <c r="KD423" s="422"/>
      <c r="KE423" s="422"/>
      <c r="KF423" s="422"/>
      <c r="KG423" s="422"/>
      <c r="KH423" s="422"/>
      <c r="KI423" s="422"/>
      <c r="KJ423" s="422"/>
      <c r="KK423" s="422"/>
      <c r="KL423" s="422"/>
      <c r="KM423" s="422"/>
      <c r="KN423" s="422"/>
      <c r="KO423" s="422"/>
      <c r="KP423" s="422"/>
      <c r="KQ423" s="422"/>
      <c r="KR423" s="422"/>
      <c r="KS423" s="422"/>
      <c r="KT423" s="422"/>
      <c r="KU423" s="422"/>
      <c r="KV423" s="422"/>
      <c r="KW423" s="422"/>
      <c r="KX423" s="422"/>
      <c r="KY423" s="422"/>
      <c r="KZ423" s="422"/>
      <c r="LA423" s="422"/>
      <c r="LB423" s="422"/>
      <c r="LC423" s="422"/>
      <c r="LD423" s="422"/>
      <c r="LE423" s="422"/>
      <c r="LF423" s="422"/>
      <c r="LG423" s="422"/>
      <c r="LH423" s="422"/>
      <c r="LI423" s="422"/>
      <c r="LJ423" s="422"/>
      <c r="LK423" s="422"/>
      <c r="LL423" s="422"/>
      <c r="LM423" s="422"/>
      <c r="LN423" s="422"/>
      <c r="LO423" s="422"/>
      <c r="LP423" s="422"/>
      <c r="LQ423" s="422"/>
      <c r="LR423" s="422"/>
      <c r="LS423" s="422"/>
      <c r="LT423" s="422"/>
      <c r="LU423" s="422"/>
      <c r="LV423" s="422"/>
      <c r="LW423" s="422"/>
      <c r="LX423" s="422"/>
      <c r="LY423" s="422"/>
      <c r="LZ423" s="422"/>
      <c r="MA423" s="422"/>
      <c r="MB423" s="422"/>
      <c r="MC423" s="422"/>
      <c r="MD423" s="422"/>
      <c r="ME423" s="422"/>
      <c r="MF423" s="422"/>
      <c r="MG423" s="422"/>
      <c r="MH423" s="422"/>
      <c r="MI423" s="422"/>
      <c r="MJ423" s="422"/>
      <c r="MK423" s="422"/>
      <c r="ML423" s="422"/>
      <c r="MM423" s="422"/>
      <c r="MN423" s="422"/>
      <c r="MO423" s="422"/>
      <c r="MP423" s="422"/>
      <c r="MQ423" s="422"/>
      <c r="MR423" s="422"/>
      <c r="MS423" s="422"/>
      <c r="MT423" s="422"/>
      <c r="MU423" s="422"/>
      <c r="MV423" s="422"/>
      <c r="MW423" s="422"/>
      <c r="MX423" s="422"/>
      <c r="MY423" s="422"/>
      <c r="MZ423" s="422"/>
      <c r="NA423" s="422"/>
      <c r="NB423" s="422"/>
      <c r="NC423" s="422"/>
      <c r="ND423" s="422"/>
      <c r="NE423" s="422"/>
      <c r="NF423" s="422"/>
      <c r="NG423" s="422"/>
      <c r="NH423" s="422"/>
      <c r="NI423" s="422"/>
      <c r="NJ423" s="422"/>
      <c r="NK423" s="422"/>
      <c r="NL423" s="422"/>
      <c r="NM423" s="422"/>
      <c r="NN423" s="422"/>
      <c r="NO423" s="422"/>
      <c r="NP423" s="422"/>
      <c r="NQ423" s="422"/>
      <c r="NR423" s="422"/>
      <c r="NS423" s="422"/>
      <c r="NT423" s="422"/>
      <c r="NU423" s="422"/>
      <c r="NV423" s="422"/>
      <c r="NW423" s="422"/>
      <c r="NX423" s="422"/>
      <c r="NY423" s="422"/>
      <c r="NZ423" s="422"/>
      <c r="OA423" s="422"/>
      <c r="OB423" s="422"/>
      <c r="OC423" s="422"/>
      <c r="OD423" s="422"/>
      <c r="OE423" s="422"/>
      <c r="OF423" s="422"/>
      <c r="OG423" s="422"/>
      <c r="OH423" s="422"/>
      <c r="OI423" s="422"/>
      <c r="OJ423" s="422"/>
      <c r="OK423" s="422"/>
      <c r="OL423" s="422"/>
      <c r="OM423" s="422"/>
      <c r="ON423" s="422"/>
      <c r="OO423" s="422"/>
      <c r="OP423" s="422"/>
      <c r="OQ423" s="422"/>
      <c r="OR423" s="422"/>
      <c r="OS423" s="422"/>
      <c r="OT423" s="422"/>
      <c r="OU423" s="422"/>
      <c r="OV423" s="422"/>
      <c r="OW423" s="422"/>
      <c r="OX423" s="422"/>
      <c r="OY423" s="422"/>
      <c r="OZ423" s="422"/>
      <c r="PA423" s="422"/>
      <c r="PB423" s="422"/>
      <c r="PC423" s="422"/>
      <c r="PD423" s="422"/>
      <c r="PE423" s="422"/>
      <c r="PF423" s="422"/>
      <c r="PG423" s="422"/>
      <c r="PH423" s="422"/>
      <c r="PI423" s="422"/>
      <c r="PJ423" s="422"/>
      <c r="PK423" s="422"/>
      <c r="PL423" s="422"/>
    </row>
    <row r="424" spans="1:428" ht="25.5" customHeight="1" x14ac:dyDescent="0.25">
      <c r="A424" s="2037"/>
      <c r="B424" s="2037"/>
      <c r="C424" s="2037"/>
      <c r="D424" s="316"/>
      <c r="E424" s="316"/>
      <c r="F424" s="316"/>
      <c r="G424" s="316"/>
      <c r="H424" s="316"/>
      <c r="I424" s="316"/>
      <c r="J424" s="316"/>
      <c r="K424" s="316"/>
      <c r="L424" s="316"/>
      <c r="M424" s="316"/>
      <c r="N424" s="316"/>
      <c r="O424" s="316"/>
      <c r="P424" s="2041"/>
      <c r="Q424" s="2041"/>
      <c r="R424" s="2041"/>
      <c r="AG424" s="422"/>
      <c r="AH424" s="422"/>
      <c r="AI424" s="422"/>
      <c r="AJ424" s="422"/>
      <c r="AK424" s="422"/>
      <c r="AL424" s="422"/>
      <c r="AM424" s="422"/>
      <c r="AN424" s="422"/>
      <c r="AO424" s="422"/>
      <c r="AP424" s="422"/>
      <c r="AQ424" s="422"/>
      <c r="AR424" s="422"/>
      <c r="AS424" s="422"/>
      <c r="AT424" s="422"/>
      <c r="AU424" s="422"/>
      <c r="AV424" s="422"/>
      <c r="AW424" s="422"/>
      <c r="AX424" s="422"/>
      <c r="AY424" s="422"/>
      <c r="AZ424" s="422"/>
      <c r="BA424" s="422"/>
      <c r="BB424" s="422"/>
      <c r="BC424" s="422"/>
      <c r="BD424" s="422"/>
      <c r="BE424" s="422"/>
      <c r="BF424" s="422"/>
      <c r="BG424" s="422"/>
      <c r="BH424" s="422"/>
      <c r="BI424" s="422"/>
      <c r="BJ424" s="422"/>
      <c r="BK424" s="422"/>
      <c r="BL424" s="422"/>
      <c r="BM424" s="422"/>
      <c r="BN424" s="422"/>
      <c r="BO424" s="422"/>
      <c r="BP424" s="422"/>
      <c r="BQ424" s="422"/>
      <c r="BR424" s="422"/>
      <c r="BS424" s="422"/>
      <c r="BT424" s="422"/>
      <c r="BU424" s="422"/>
      <c r="BV424" s="422"/>
      <c r="BW424" s="422"/>
      <c r="BX424" s="422"/>
      <c r="BY424" s="422"/>
      <c r="BZ424" s="422"/>
      <c r="CA424" s="422"/>
      <c r="CB424" s="422"/>
      <c r="CC424" s="422"/>
      <c r="CD424" s="422"/>
      <c r="CE424" s="422"/>
      <c r="CF424" s="422"/>
      <c r="CG424" s="422"/>
      <c r="CH424" s="422"/>
      <c r="CI424" s="422"/>
      <c r="CJ424" s="422"/>
      <c r="CK424" s="422"/>
      <c r="CL424" s="422"/>
      <c r="CM424" s="422"/>
      <c r="CN424" s="422"/>
      <c r="CO424" s="422"/>
      <c r="CP424" s="422"/>
      <c r="CQ424" s="422"/>
      <c r="CR424" s="422"/>
      <c r="CS424" s="422"/>
      <c r="CT424" s="422"/>
      <c r="CU424" s="422"/>
      <c r="CV424" s="422"/>
      <c r="CW424" s="422"/>
      <c r="CX424" s="422"/>
      <c r="CY424" s="422"/>
      <c r="CZ424" s="422"/>
      <c r="DA424" s="422"/>
      <c r="DB424" s="422"/>
      <c r="DC424" s="422"/>
      <c r="DD424" s="422"/>
      <c r="DE424" s="422"/>
      <c r="DF424" s="422"/>
      <c r="DG424" s="422"/>
      <c r="DH424" s="422"/>
      <c r="DI424" s="422"/>
      <c r="DJ424" s="422"/>
      <c r="DK424" s="422"/>
      <c r="DL424" s="422"/>
      <c r="DM424" s="422"/>
      <c r="DN424" s="422"/>
      <c r="DO424" s="422"/>
      <c r="DP424" s="422"/>
      <c r="DQ424" s="422"/>
      <c r="DR424" s="422"/>
      <c r="DS424" s="422"/>
      <c r="DT424" s="422"/>
      <c r="DU424" s="422"/>
      <c r="DV424" s="422"/>
      <c r="DW424" s="422"/>
      <c r="DX424" s="422"/>
      <c r="DY424" s="422"/>
      <c r="DZ424" s="422"/>
      <c r="EA424" s="422"/>
      <c r="EB424" s="422"/>
      <c r="EC424" s="422"/>
      <c r="ED424" s="422"/>
      <c r="EE424" s="422"/>
      <c r="EF424" s="422"/>
      <c r="EG424" s="422"/>
      <c r="EH424" s="422"/>
      <c r="EI424" s="422"/>
      <c r="EJ424" s="422"/>
      <c r="EK424" s="422"/>
      <c r="EL424" s="422"/>
      <c r="EM424" s="422"/>
      <c r="EN424" s="422"/>
      <c r="EO424" s="422"/>
      <c r="EP424" s="422"/>
      <c r="EQ424" s="422"/>
      <c r="ER424" s="422"/>
      <c r="ES424" s="422"/>
      <c r="ET424" s="422"/>
      <c r="EU424" s="422"/>
      <c r="EV424" s="422"/>
      <c r="EW424" s="422"/>
      <c r="EX424" s="422"/>
      <c r="EY424" s="422"/>
      <c r="EZ424" s="422"/>
      <c r="FA424" s="422"/>
      <c r="FB424" s="422"/>
      <c r="FC424" s="422"/>
      <c r="FD424" s="422"/>
      <c r="FE424" s="422"/>
      <c r="FF424" s="422"/>
      <c r="FG424" s="422"/>
      <c r="FH424" s="422"/>
      <c r="FI424" s="422"/>
      <c r="FJ424" s="422"/>
      <c r="FK424" s="422"/>
      <c r="FL424" s="422"/>
      <c r="FM424" s="422"/>
      <c r="FN424" s="422"/>
      <c r="FO424" s="422"/>
      <c r="FP424" s="422"/>
      <c r="FQ424" s="422"/>
      <c r="FR424" s="422"/>
      <c r="FS424" s="422"/>
      <c r="FT424" s="422"/>
      <c r="FU424" s="422"/>
      <c r="FV424" s="422"/>
      <c r="FW424" s="422"/>
      <c r="FX424" s="422"/>
      <c r="FY424" s="422"/>
      <c r="FZ424" s="422"/>
      <c r="GA424" s="422"/>
      <c r="GB424" s="422"/>
      <c r="GC424" s="422"/>
      <c r="GD424" s="422"/>
      <c r="GE424" s="422"/>
      <c r="GF424" s="422"/>
      <c r="GG424" s="422"/>
      <c r="GH424" s="422"/>
      <c r="GI424" s="422"/>
      <c r="GJ424" s="422"/>
      <c r="GK424" s="422"/>
      <c r="GL424" s="422"/>
      <c r="GM424" s="422"/>
      <c r="GN424" s="422"/>
      <c r="GO424" s="422"/>
      <c r="GP424" s="422"/>
      <c r="GQ424" s="422"/>
      <c r="GR424" s="422"/>
      <c r="GS424" s="422"/>
      <c r="GT424" s="422"/>
      <c r="GU424" s="422"/>
      <c r="GV424" s="422"/>
      <c r="GW424" s="422"/>
      <c r="GX424" s="422"/>
      <c r="GY424" s="422"/>
      <c r="GZ424" s="422"/>
      <c r="HA424" s="422"/>
      <c r="HB424" s="422"/>
      <c r="HC424" s="422"/>
      <c r="HD424" s="422"/>
      <c r="HE424" s="422"/>
      <c r="HF424" s="422"/>
      <c r="HG424" s="422"/>
      <c r="HH424" s="422"/>
      <c r="HI424" s="422"/>
      <c r="HJ424" s="422"/>
      <c r="HK424" s="422"/>
      <c r="HL424" s="422"/>
      <c r="HM424" s="422"/>
      <c r="HN424" s="422"/>
      <c r="HO424" s="422"/>
      <c r="HP424" s="422"/>
      <c r="HQ424" s="422"/>
      <c r="HR424" s="422"/>
      <c r="HS424" s="422"/>
      <c r="HT424" s="422"/>
      <c r="HU424" s="422"/>
      <c r="HV424" s="422"/>
      <c r="HW424" s="422"/>
      <c r="HX424" s="422"/>
      <c r="HY424" s="422"/>
      <c r="HZ424" s="422"/>
      <c r="IA424" s="422"/>
      <c r="IB424" s="422"/>
      <c r="IC424" s="422"/>
      <c r="ID424" s="422"/>
      <c r="IE424" s="422"/>
      <c r="IF424" s="422"/>
      <c r="IG424" s="422"/>
      <c r="IH424" s="422"/>
      <c r="II424" s="422"/>
      <c r="IJ424" s="422"/>
      <c r="IK424" s="422"/>
      <c r="IL424" s="422"/>
      <c r="IM424" s="422"/>
      <c r="IN424" s="422"/>
      <c r="IO424" s="422"/>
      <c r="IP424" s="422"/>
      <c r="IQ424" s="422"/>
      <c r="IR424" s="422"/>
      <c r="IS424" s="422"/>
      <c r="IT424" s="422"/>
      <c r="IU424" s="422"/>
      <c r="IV424" s="422"/>
      <c r="IW424" s="422"/>
      <c r="IX424" s="422"/>
      <c r="IY424" s="422"/>
      <c r="IZ424" s="422"/>
      <c r="JA424" s="422"/>
      <c r="JB424" s="422"/>
      <c r="JC424" s="422"/>
      <c r="JD424" s="422"/>
      <c r="JE424" s="422"/>
      <c r="JF424" s="422"/>
      <c r="JG424" s="422"/>
      <c r="JH424" s="422"/>
      <c r="JI424" s="422"/>
      <c r="JJ424" s="422"/>
      <c r="JK424" s="422"/>
      <c r="JL424" s="422"/>
      <c r="JM424" s="422"/>
      <c r="JN424" s="422"/>
      <c r="JO424" s="422"/>
      <c r="JP424" s="422"/>
      <c r="JQ424" s="422"/>
      <c r="JR424" s="422"/>
      <c r="JS424" s="422"/>
      <c r="JT424" s="422"/>
      <c r="JU424" s="422"/>
      <c r="JV424" s="422"/>
      <c r="JW424" s="422"/>
      <c r="JX424" s="422"/>
      <c r="JY424" s="422"/>
      <c r="JZ424" s="422"/>
      <c r="KA424" s="422"/>
      <c r="KB424" s="422"/>
      <c r="KC424" s="422"/>
      <c r="KD424" s="422"/>
      <c r="KE424" s="422"/>
      <c r="KF424" s="422"/>
      <c r="KG424" s="422"/>
      <c r="KH424" s="422"/>
      <c r="KI424" s="422"/>
      <c r="KJ424" s="422"/>
      <c r="KK424" s="422"/>
      <c r="KL424" s="422"/>
      <c r="KM424" s="422"/>
      <c r="KN424" s="422"/>
      <c r="KO424" s="422"/>
      <c r="KP424" s="422"/>
      <c r="KQ424" s="422"/>
      <c r="KR424" s="422"/>
      <c r="KS424" s="422"/>
      <c r="KT424" s="422"/>
      <c r="KU424" s="422"/>
      <c r="KV424" s="422"/>
      <c r="KW424" s="422"/>
      <c r="KX424" s="422"/>
      <c r="KY424" s="422"/>
      <c r="KZ424" s="422"/>
      <c r="LA424" s="422"/>
      <c r="LB424" s="422"/>
      <c r="LC424" s="422"/>
      <c r="LD424" s="422"/>
      <c r="LE424" s="422"/>
      <c r="LF424" s="422"/>
      <c r="LG424" s="422"/>
      <c r="LH424" s="422"/>
      <c r="LI424" s="422"/>
      <c r="LJ424" s="422"/>
      <c r="LK424" s="422"/>
      <c r="LL424" s="422"/>
      <c r="LM424" s="422"/>
      <c r="LN424" s="422"/>
      <c r="LO424" s="422"/>
      <c r="LP424" s="422"/>
      <c r="LQ424" s="422"/>
      <c r="LR424" s="422"/>
      <c r="LS424" s="422"/>
      <c r="LT424" s="422"/>
      <c r="LU424" s="422"/>
      <c r="LV424" s="422"/>
      <c r="LW424" s="422"/>
      <c r="LX424" s="422"/>
      <c r="LY424" s="422"/>
      <c r="LZ424" s="422"/>
      <c r="MA424" s="422"/>
      <c r="MB424" s="422"/>
      <c r="MC424" s="422"/>
      <c r="MD424" s="422"/>
      <c r="ME424" s="422"/>
      <c r="MF424" s="422"/>
      <c r="MG424" s="422"/>
      <c r="MH424" s="422"/>
      <c r="MI424" s="422"/>
      <c r="MJ424" s="422"/>
      <c r="MK424" s="422"/>
      <c r="ML424" s="422"/>
      <c r="MM424" s="422"/>
      <c r="MN424" s="422"/>
      <c r="MO424" s="422"/>
      <c r="MP424" s="422"/>
      <c r="MQ424" s="422"/>
      <c r="MR424" s="422"/>
      <c r="MS424" s="422"/>
      <c r="MT424" s="422"/>
      <c r="MU424" s="422"/>
      <c r="MV424" s="422"/>
      <c r="MW424" s="422"/>
      <c r="MX424" s="422"/>
      <c r="MY424" s="422"/>
      <c r="MZ424" s="422"/>
      <c r="NA424" s="422"/>
      <c r="NB424" s="422"/>
      <c r="NC424" s="422"/>
      <c r="ND424" s="422"/>
      <c r="NE424" s="422"/>
      <c r="NF424" s="422"/>
      <c r="NG424" s="422"/>
      <c r="NH424" s="422"/>
      <c r="NI424" s="422"/>
      <c r="NJ424" s="422"/>
      <c r="NK424" s="422"/>
      <c r="NL424" s="422"/>
      <c r="NM424" s="422"/>
      <c r="NN424" s="422"/>
      <c r="NO424" s="422"/>
      <c r="NP424" s="422"/>
      <c r="NQ424" s="422"/>
      <c r="NR424" s="422"/>
      <c r="NS424" s="422"/>
      <c r="NT424" s="422"/>
      <c r="NU424" s="422"/>
      <c r="NV424" s="422"/>
      <c r="NW424" s="422"/>
      <c r="NX424" s="422"/>
      <c r="NY424" s="422"/>
      <c r="NZ424" s="422"/>
      <c r="OA424" s="422"/>
      <c r="OB424" s="422"/>
      <c r="OC424" s="422"/>
      <c r="OD424" s="422"/>
      <c r="OE424" s="422"/>
      <c r="OF424" s="422"/>
      <c r="OG424" s="422"/>
      <c r="OH424" s="422"/>
      <c r="OI424" s="422"/>
      <c r="OJ424" s="422"/>
      <c r="OK424" s="422"/>
      <c r="OL424" s="422"/>
      <c r="OM424" s="422"/>
      <c r="ON424" s="422"/>
      <c r="OO424" s="422"/>
      <c r="OP424" s="422"/>
      <c r="OQ424" s="422"/>
      <c r="OR424" s="422"/>
      <c r="OS424" s="422"/>
      <c r="OT424" s="422"/>
      <c r="OU424" s="422"/>
      <c r="OV424" s="422"/>
      <c r="OW424" s="422"/>
      <c r="OX424" s="422"/>
      <c r="OY424" s="422"/>
      <c r="OZ424" s="422"/>
      <c r="PA424" s="422"/>
      <c r="PB424" s="422"/>
      <c r="PC424" s="422"/>
      <c r="PD424" s="422"/>
      <c r="PE424" s="422"/>
      <c r="PF424" s="422"/>
      <c r="PG424" s="422"/>
      <c r="PH424" s="422"/>
      <c r="PI424" s="422"/>
      <c r="PJ424" s="422"/>
      <c r="PK424" s="422"/>
      <c r="PL424" s="422"/>
    </row>
    <row r="425" spans="1:428" ht="25.5" customHeight="1" x14ac:dyDescent="0.25">
      <c r="A425" s="2037"/>
      <c r="B425" s="2037"/>
      <c r="C425" s="2037"/>
      <c r="D425" s="316"/>
      <c r="E425" s="316"/>
      <c r="F425" s="316"/>
      <c r="G425" s="316"/>
      <c r="H425" s="316"/>
      <c r="I425" s="316"/>
      <c r="J425" s="316"/>
      <c r="K425" s="316"/>
      <c r="L425" s="316"/>
      <c r="M425" s="316"/>
      <c r="N425" s="316"/>
      <c r="O425" s="316"/>
      <c r="P425" s="2041"/>
      <c r="Q425" s="2041"/>
      <c r="R425" s="2041"/>
      <c r="AG425" s="422"/>
      <c r="AH425" s="422"/>
      <c r="AI425" s="422"/>
      <c r="AJ425" s="422"/>
      <c r="AK425" s="422"/>
      <c r="AL425" s="422"/>
      <c r="AM425" s="422"/>
      <c r="AN425" s="422"/>
      <c r="AO425" s="422"/>
      <c r="AP425" s="422"/>
      <c r="AQ425" s="422"/>
      <c r="AR425" s="422"/>
      <c r="AS425" s="422"/>
      <c r="AT425" s="422"/>
      <c r="AU425" s="422"/>
      <c r="AV425" s="422"/>
      <c r="AW425" s="422"/>
      <c r="AX425" s="422"/>
      <c r="AY425" s="422"/>
      <c r="AZ425" s="422"/>
      <c r="BA425" s="422"/>
      <c r="BB425" s="422"/>
      <c r="BC425" s="422"/>
      <c r="BD425" s="422"/>
      <c r="BE425" s="422"/>
      <c r="BF425" s="422"/>
      <c r="BG425" s="422"/>
      <c r="BH425" s="422"/>
      <c r="BI425" s="422"/>
      <c r="BJ425" s="422"/>
      <c r="BK425" s="422"/>
      <c r="BL425" s="422"/>
      <c r="BM425" s="422"/>
      <c r="BN425" s="422"/>
      <c r="BO425" s="422"/>
      <c r="BP425" s="422"/>
      <c r="BQ425" s="422"/>
      <c r="BR425" s="422"/>
      <c r="BS425" s="422"/>
      <c r="BT425" s="422"/>
      <c r="BU425" s="422"/>
      <c r="BV425" s="422"/>
      <c r="BW425" s="422"/>
      <c r="BX425" s="422"/>
      <c r="BY425" s="422"/>
      <c r="BZ425" s="422"/>
      <c r="CA425" s="422"/>
      <c r="CB425" s="422"/>
      <c r="CC425" s="422"/>
      <c r="CD425" s="422"/>
      <c r="CE425" s="422"/>
      <c r="CF425" s="422"/>
      <c r="CG425" s="422"/>
      <c r="CH425" s="422"/>
      <c r="CI425" s="422"/>
      <c r="CJ425" s="422"/>
      <c r="CK425" s="422"/>
      <c r="CL425" s="422"/>
      <c r="CM425" s="422"/>
      <c r="CN425" s="422"/>
      <c r="CO425" s="422"/>
      <c r="CP425" s="422"/>
      <c r="CQ425" s="422"/>
      <c r="CR425" s="422"/>
      <c r="CS425" s="422"/>
      <c r="CT425" s="422"/>
      <c r="CU425" s="422"/>
      <c r="CV425" s="422"/>
      <c r="CW425" s="422"/>
      <c r="CX425" s="422"/>
      <c r="CY425" s="422"/>
      <c r="CZ425" s="422"/>
      <c r="DA425" s="422"/>
      <c r="DB425" s="422"/>
      <c r="DC425" s="422"/>
      <c r="DD425" s="422"/>
      <c r="DE425" s="422"/>
      <c r="DF425" s="422"/>
      <c r="DG425" s="422"/>
      <c r="DH425" s="422"/>
      <c r="DI425" s="422"/>
      <c r="DJ425" s="422"/>
      <c r="DK425" s="422"/>
      <c r="DL425" s="422"/>
      <c r="DM425" s="422"/>
      <c r="DN425" s="422"/>
      <c r="DO425" s="422"/>
      <c r="DP425" s="422"/>
      <c r="DQ425" s="422"/>
      <c r="DR425" s="422"/>
      <c r="DS425" s="422"/>
      <c r="DT425" s="422"/>
      <c r="DU425" s="422"/>
      <c r="DV425" s="422"/>
      <c r="DW425" s="422"/>
      <c r="DX425" s="422"/>
      <c r="DY425" s="422"/>
      <c r="DZ425" s="422"/>
      <c r="EA425" s="422"/>
      <c r="EB425" s="422"/>
      <c r="EC425" s="422"/>
      <c r="ED425" s="422"/>
      <c r="EE425" s="422"/>
      <c r="EF425" s="422"/>
      <c r="EG425" s="422"/>
      <c r="EH425" s="422"/>
      <c r="EI425" s="422"/>
      <c r="EJ425" s="422"/>
      <c r="EK425" s="422"/>
      <c r="EL425" s="422"/>
      <c r="EM425" s="422"/>
      <c r="EN425" s="422"/>
      <c r="EO425" s="422"/>
      <c r="EP425" s="422"/>
      <c r="EQ425" s="422"/>
      <c r="ER425" s="422"/>
      <c r="ES425" s="422"/>
      <c r="ET425" s="422"/>
      <c r="EU425" s="422"/>
      <c r="EV425" s="422"/>
      <c r="EW425" s="422"/>
      <c r="EX425" s="422"/>
      <c r="EY425" s="422"/>
      <c r="EZ425" s="422"/>
      <c r="FA425" s="422"/>
      <c r="FB425" s="422"/>
      <c r="FC425" s="422"/>
      <c r="FD425" s="422"/>
      <c r="FE425" s="422"/>
      <c r="FF425" s="422"/>
      <c r="FG425" s="422"/>
      <c r="FH425" s="422"/>
      <c r="FI425" s="422"/>
      <c r="FJ425" s="422"/>
      <c r="FK425" s="422"/>
      <c r="FL425" s="422"/>
      <c r="FM425" s="422"/>
      <c r="FN425" s="422"/>
      <c r="FO425" s="422"/>
      <c r="FP425" s="422"/>
      <c r="FQ425" s="422"/>
      <c r="FR425" s="422"/>
      <c r="FS425" s="422"/>
      <c r="FT425" s="422"/>
      <c r="FU425" s="422"/>
      <c r="FV425" s="422"/>
      <c r="FW425" s="422"/>
      <c r="FX425" s="422"/>
      <c r="FY425" s="422"/>
      <c r="FZ425" s="422"/>
      <c r="GA425" s="422"/>
      <c r="GB425" s="422"/>
      <c r="GC425" s="422"/>
      <c r="GD425" s="422"/>
      <c r="GE425" s="422"/>
      <c r="GF425" s="422"/>
      <c r="GG425" s="422"/>
      <c r="GH425" s="422"/>
      <c r="GI425" s="422"/>
      <c r="GJ425" s="422"/>
      <c r="GK425" s="422"/>
      <c r="GL425" s="422"/>
      <c r="GM425" s="422"/>
      <c r="GN425" s="422"/>
      <c r="GO425" s="422"/>
      <c r="GP425" s="422"/>
      <c r="GQ425" s="422"/>
      <c r="GR425" s="422"/>
      <c r="GS425" s="422"/>
      <c r="GT425" s="422"/>
      <c r="GU425" s="422"/>
      <c r="GV425" s="422"/>
      <c r="GW425" s="422"/>
      <c r="GX425" s="422"/>
      <c r="GY425" s="422"/>
      <c r="GZ425" s="422"/>
      <c r="HA425" s="422"/>
      <c r="HB425" s="422"/>
      <c r="HC425" s="422"/>
      <c r="HD425" s="422"/>
      <c r="HE425" s="422"/>
      <c r="HF425" s="422"/>
      <c r="HG425" s="422"/>
      <c r="HH425" s="422"/>
      <c r="HI425" s="422"/>
      <c r="HJ425" s="422"/>
      <c r="HK425" s="422"/>
      <c r="HL425" s="422"/>
      <c r="HM425" s="422"/>
      <c r="HN425" s="422"/>
      <c r="HO425" s="422"/>
      <c r="HP425" s="422"/>
      <c r="HQ425" s="422"/>
      <c r="HR425" s="422"/>
      <c r="HS425" s="422"/>
      <c r="HT425" s="422"/>
      <c r="HU425" s="422"/>
      <c r="HV425" s="422"/>
      <c r="HW425" s="422"/>
      <c r="HX425" s="422"/>
      <c r="HY425" s="422"/>
      <c r="HZ425" s="422"/>
      <c r="IA425" s="422"/>
      <c r="IB425" s="422"/>
      <c r="IC425" s="422"/>
      <c r="ID425" s="422"/>
      <c r="IE425" s="422"/>
      <c r="IF425" s="422"/>
      <c r="IG425" s="422"/>
      <c r="IH425" s="422"/>
      <c r="II425" s="422"/>
      <c r="IJ425" s="422"/>
      <c r="IK425" s="422"/>
      <c r="IL425" s="422"/>
      <c r="IM425" s="422"/>
      <c r="IN425" s="422"/>
      <c r="IO425" s="422"/>
      <c r="IP425" s="422"/>
      <c r="IQ425" s="422"/>
      <c r="IR425" s="422"/>
      <c r="IS425" s="422"/>
      <c r="IT425" s="422"/>
      <c r="IU425" s="422"/>
      <c r="IV425" s="422"/>
      <c r="IW425" s="422"/>
      <c r="IX425" s="422"/>
      <c r="IY425" s="422"/>
      <c r="IZ425" s="422"/>
      <c r="JA425" s="422"/>
      <c r="JB425" s="422"/>
      <c r="JC425" s="422"/>
      <c r="JD425" s="422"/>
      <c r="JE425" s="422"/>
      <c r="JF425" s="422"/>
      <c r="JG425" s="422"/>
      <c r="JH425" s="422"/>
      <c r="JI425" s="422"/>
      <c r="JJ425" s="422"/>
      <c r="JK425" s="422"/>
      <c r="JL425" s="422"/>
      <c r="JM425" s="422"/>
      <c r="JN425" s="422"/>
      <c r="JO425" s="422"/>
      <c r="JP425" s="422"/>
      <c r="JQ425" s="422"/>
      <c r="JR425" s="422"/>
      <c r="JS425" s="422"/>
      <c r="JT425" s="422"/>
      <c r="JU425" s="422"/>
      <c r="JV425" s="422"/>
      <c r="JW425" s="422"/>
      <c r="JX425" s="422"/>
      <c r="JY425" s="422"/>
      <c r="JZ425" s="422"/>
      <c r="KA425" s="422"/>
      <c r="KB425" s="422"/>
      <c r="KC425" s="422"/>
      <c r="KD425" s="422"/>
      <c r="KE425" s="422"/>
      <c r="KF425" s="422"/>
      <c r="KG425" s="422"/>
      <c r="KH425" s="422"/>
      <c r="KI425" s="422"/>
      <c r="KJ425" s="422"/>
      <c r="KK425" s="422"/>
      <c r="KL425" s="422"/>
      <c r="KM425" s="422"/>
      <c r="KN425" s="422"/>
      <c r="KO425" s="422"/>
      <c r="KP425" s="422"/>
      <c r="KQ425" s="422"/>
      <c r="KR425" s="422"/>
      <c r="KS425" s="422"/>
      <c r="KT425" s="422"/>
      <c r="KU425" s="422"/>
      <c r="KV425" s="422"/>
      <c r="KW425" s="422"/>
      <c r="KX425" s="422"/>
      <c r="KY425" s="422"/>
      <c r="KZ425" s="422"/>
      <c r="LA425" s="422"/>
      <c r="LB425" s="422"/>
      <c r="LC425" s="422"/>
      <c r="LD425" s="422"/>
      <c r="LE425" s="422"/>
      <c r="LF425" s="422"/>
      <c r="LG425" s="422"/>
      <c r="LH425" s="422"/>
      <c r="LI425" s="422"/>
      <c r="LJ425" s="422"/>
      <c r="LK425" s="422"/>
      <c r="LL425" s="422"/>
      <c r="LM425" s="422"/>
      <c r="LN425" s="422"/>
      <c r="LO425" s="422"/>
      <c r="LP425" s="422"/>
      <c r="LQ425" s="422"/>
      <c r="LR425" s="422"/>
      <c r="LS425" s="422"/>
      <c r="LT425" s="422"/>
      <c r="LU425" s="422"/>
      <c r="LV425" s="422"/>
      <c r="LW425" s="422"/>
      <c r="LX425" s="422"/>
      <c r="LY425" s="422"/>
      <c r="LZ425" s="422"/>
      <c r="MA425" s="422"/>
      <c r="MB425" s="422"/>
      <c r="MC425" s="422"/>
      <c r="MD425" s="422"/>
      <c r="ME425" s="422"/>
      <c r="MF425" s="422"/>
      <c r="MG425" s="422"/>
      <c r="MH425" s="422"/>
      <c r="MI425" s="422"/>
      <c r="MJ425" s="422"/>
      <c r="MK425" s="422"/>
      <c r="ML425" s="422"/>
      <c r="MM425" s="422"/>
      <c r="MN425" s="422"/>
      <c r="MO425" s="422"/>
      <c r="MP425" s="422"/>
      <c r="MQ425" s="422"/>
      <c r="MR425" s="422"/>
      <c r="MS425" s="422"/>
      <c r="MT425" s="422"/>
      <c r="MU425" s="422"/>
      <c r="MV425" s="422"/>
      <c r="MW425" s="422"/>
      <c r="MX425" s="422"/>
      <c r="MY425" s="422"/>
      <c r="MZ425" s="422"/>
      <c r="NA425" s="422"/>
      <c r="NB425" s="422"/>
      <c r="NC425" s="422"/>
      <c r="ND425" s="422"/>
      <c r="NE425" s="422"/>
      <c r="NF425" s="422"/>
      <c r="NG425" s="422"/>
      <c r="NH425" s="422"/>
      <c r="NI425" s="422"/>
      <c r="NJ425" s="422"/>
      <c r="NK425" s="422"/>
      <c r="NL425" s="422"/>
      <c r="NM425" s="422"/>
      <c r="NN425" s="422"/>
      <c r="NO425" s="422"/>
      <c r="NP425" s="422"/>
      <c r="NQ425" s="422"/>
      <c r="NR425" s="422"/>
      <c r="NS425" s="422"/>
      <c r="NT425" s="422"/>
      <c r="NU425" s="422"/>
      <c r="NV425" s="422"/>
      <c r="NW425" s="422"/>
      <c r="NX425" s="422"/>
      <c r="NY425" s="422"/>
      <c r="NZ425" s="422"/>
      <c r="OA425" s="422"/>
      <c r="OB425" s="422"/>
      <c r="OC425" s="422"/>
      <c r="OD425" s="422"/>
      <c r="OE425" s="422"/>
      <c r="OF425" s="422"/>
      <c r="OG425" s="422"/>
      <c r="OH425" s="422"/>
      <c r="OI425" s="422"/>
      <c r="OJ425" s="422"/>
      <c r="OK425" s="422"/>
      <c r="OL425" s="422"/>
      <c r="OM425" s="422"/>
      <c r="ON425" s="422"/>
      <c r="OO425" s="422"/>
      <c r="OP425" s="422"/>
      <c r="OQ425" s="422"/>
      <c r="OR425" s="422"/>
      <c r="OS425" s="422"/>
      <c r="OT425" s="422"/>
      <c r="OU425" s="422"/>
      <c r="OV425" s="422"/>
      <c r="OW425" s="422"/>
      <c r="OX425" s="422"/>
      <c r="OY425" s="422"/>
      <c r="OZ425" s="422"/>
      <c r="PA425" s="422"/>
      <c r="PB425" s="422"/>
      <c r="PC425" s="422"/>
      <c r="PD425" s="422"/>
      <c r="PE425" s="422"/>
      <c r="PF425" s="422"/>
      <c r="PG425" s="422"/>
      <c r="PH425" s="422"/>
      <c r="PI425" s="422"/>
      <c r="PJ425" s="422"/>
      <c r="PK425" s="422"/>
      <c r="PL425" s="422"/>
    </row>
    <row r="426" spans="1:428" ht="25.5" customHeight="1" x14ac:dyDescent="0.25">
      <c r="A426" s="2037"/>
      <c r="B426" s="2037"/>
      <c r="C426" s="2037"/>
      <c r="D426" s="316"/>
      <c r="E426" s="316"/>
      <c r="F426" s="316"/>
      <c r="G426" s="316"/>
      <c r="H426" s="316"/>
      <c r="I426" s="316"/>
      <c r="J426" s="316"/>
      <c r="K426" s="316"/>
      <c r="L426" s="316"/>
      <c r="M426" s="316"/>
      <c r="N426" s="316"/>
      <c r="O426" s="316"/>
      <c r="P426" s="2041"/>
      <c r="Q426" s="2041"/>
      <c r="R426" s="2041"/>
      <c r="AG426" s="422"/>
      <c r="AH426" s="422"/>
      <c r="AI426" s="422"/>
      <c r="AJ426" s="422"/>
      <c r="AK426" s="422"/>
      <c r="AL426" s="422"/>
      <c r="AM426" s="422"/>
      <c r="AN426" s="422"/>
      <c r="AO426" s="422"/>
      <c r="AP426" s="422"/>
      <c r="AQ426" s="422"/>
      <c r="AR426" s="422"/>
      <c r="AS426" s="422"/>
      <c r="AT426" s="422"/>
      <c r="AU426" s="422"/>
      <c r="AV426" s="422"/>
      <c r="AW426" s="422"/>
      <c r="AX426" s="422"/>
      <c r="AY426" s="422"/>
      <c r="AZ426" s="422"/>
      <c r="BA426" s="422"/>
      <c r="BB426" s="422"/>
      <c r="BC426" s="422"/>
      <c r="BD426" s="422"/>
      <c r="BE426" s="422"/>
      <c r="BF426" s="422"/>
      <c r="BG426" s="422"/>
      <c r="BH426" s="422"/>
      <c r="BI426" s="422"/>
      <c r="BJ426" s="422"/>
      <c r="BK426" s="422"/>
      <c r="BL426" s="422"/>
      <c r="BM426" s="422"/>
      <c r="BN426" s="422"/>
      <c r="BO426" s="422"/>
      <c r="BP426" s="422"/>
      <c r="BQ426" s="422"/>
      <c r="BR426" s="422"/>
      <c r="BS426" s="422"/>
      <c r="BT426" s="422"/>
      <c r="BU426" s="422"/>
      <c r="BV426" s="422"/>
      <c r="BW426" s="422"/>
      <c r="BX426" s="422"/>
      <c r="BY426" s="422"/>
      <c r="BZ426" s="422"/>
      <c r="CA426" s="422"/>
      <c r="CB426" s="422"/>
      <c r="CC426" s="422"/>
      <c r="CD426" s="422"/>
      <c r="CE426" s="422"/>
      <c r="CF426" s="422"/>
      <c r="CG426" s="422"/>
      <c r="CH426" s="422"/>
      <c r="CI426" s="422"/>
      <c r="CJ426" s="422"/>
      <c r="CK426" s="422"/>
      <c r="CL426" s="422"/>
      <c r="CM426" s="422"/>
      <c r="CN426" s="422"/>
      <c r="CO426" s="422"/>
      <c r="CP426" s="422"/>
      <c r="CQ426" s="422"/>
      <c r="CR426" s="422"/>
      <c r="CS426" s="422"/>
      <c r="CT426" s="422"/>
      <c r="CU426" s="422"/>
      <c r="CV426" s="422"/>
      <c r="CW426" s="422"/>
      <c r="CX426" s="422"/>
      <c r="CY426" s="422"/>
      <c r="CZ426" s="422"/>
      <c r="DA426" s="422"/>
      <c r="DB426" s="422"/>
      <c r="DC426" s="422"/>
      <c r="DD426" s="422"/>
      <c r="DE426" s="422"/>
      <c r="DF426" s="422"/>
      <c r="DG426" s="422"/>
      <c r="DH426" s="422"/>
      <c r="DI426" s="422"/>
      <c r="DJ426" s="422"/>
      <c r="DK426" s="422"/>
      <c r="DL426" s="422"/>
      <c r="DM426" s="422"/>
      <c r="DN426" s="422"/>
      <c r="DO426" s="422"/>
      <c r="DP426" s="422"/>
      <c r="DQ426" s="422"/>
      <c r="DR426" s="422"/>
      <c r="DS426" s="422"/>
      <c r="DT426" s="422"/>
      <c r="DU426" s="422"/>
      <c r="DV426" s="422"/>
      <c r="DW426" s="422"/>
      <c r="DX426" s="422"/>
      <c r="DY426" s="422"/>
      <c r="DZ426" s="422"/>
      <c r="EA426" s="422"/>
      <c r="EB426" s="422"/>
      <c r="EC426" s="422"/>
      <c r="ED426" s="422"/>
      <c r="EE426" s="422"/>
      <c r="EF426" s="422"/>
      <c r="EG426" s="422"/>
      <c r="EH426" s="422"/>
      <c r="EI426" s="422"/>
      <c r="EJ426" s="422"/>
      <c r="EK426" s="422"/>
      <c r="EL426" s="422"/>
      <c r="EM426" s="422"/>
      <c r="EN426" s="422"/>
      <c r="EO426" s="422"/>
      <c r="EP426" s="422"/>
      <c r="EQ426" s="422"/>
      <c r="ER426" s="422"/>
      <c r="ES426" s="422"/>
      <c r="ET426" s="422"/>
      <c r="EU426" s="422"/>
      <c r="EV426" s="422"/>
      <c r="EW426" s="422"/>
      <c r="EX426" s="422"/>
      <c r="EY426" s="422"/>
      <c r="EZ426" s="422"/>
      <c r="FA426" s="422"/>
      <c r="FB426" s="422"/>
      <c r="FC426" s="422"/>
      <c r="FD426" s="422"/>
      <c r="FE426" s="422"/>
      <c r="FF426" s="422"/>
      <c r="FG426" s="422"/>
      <c r="FH426" s="422"/>
      <c r="FI426" s="422"/>
      <c r="FJ426" s="422"/>
      <c r="FK426" s="422"/>
      <c r="FL426" s="422"/>
      <c r="FM426" s="422"/>
      <c r="FN426" s="422"/>
      <c r="FO426" s="422"/>
      <c r="FP426" s="422"/>
      <c r="FQ426" s="422"/>
      <c r="FR426" s="422"/>
      <c r="FS426" s="422"/>
      <c r="FT426" s="422"/>
      <c r="FU426" s="422"/>
      <c r="FV426" s="422"/>
      <c r="FW426" s="422"/>
      <c r="FX426" s="422"/>
      <c r="FY426" s="422"/>
      <c r="FZ426" s="422"/>
      <c r="GA426" s="422"/>
      <c r="GB426" s="422"/>
      <c r="GC426" s="422"/>
      <c r="GD426" s="422"/>
      <c r="GE426" s="422"/>
      <c r="GF426" s="422"/>
      <c r="GG426" s="422"/>
      <c r="GH426" s="422"/>
      <c r="GI426" s="422"/>
      <c r="GJ426" s="422"/>
      <c r="GK426" s="422"/>
      <c r="GL426" s="422"/>
      <c r="GM426" s="422"/>
      <c r="GN426" s="422"/>
      <c r="GO426" s="422"/>
      <c r="GP426" s="422"/>
      <c r="GQ426" s="422"/>
      <c r="GR426" s="422"/>
      <c r="GS426" s="422"/>
      <c r="GT426" s="422"/>
      <c r="GU426" s="422"/>
      <c r="GV426" s="422"/>
      <c r="GW426" s="422"/>
      <c r="GX426" s="422"/>
      <c r="GY426" s="422"/>
      <c r="GZ426" s="422"/>
      <c r="HA426" s="422"/>
      <c r="HB426" s="422"/>
      <c r="HC426" s="422"/>
      <c r="HD426" s="422"/>
      <c r="HE426" s="422"/>
      <c r="HF426" s="422"/>
      <c r="HG426" s="422"/>
      <c r="HH426" s="422"/>
      <c r="HI426" s="422"/>
      <c r="HJ426" s="422"/>
      <c r="HK426" s="422"/>
      <c r="HL426" s="422"/>
      <c r="HM426" s="422"/>
      <c r="HN426" s="422"/>
      <c r="HO426" s="422"/>
      <c r="HP426" s="422"/>
      <c r="HQ426" s="422"/>
      <c r="HR426" s="422"/>
      <c r="HS426" s="422"/>
      <c r="HT426" s="422"/>
      <c r="HU426" s="422"/>
      <c r="HV426" s="422"/>
      <c r="HW426" s="422"/>
      <c r="HX426" s="422"/>
      <c r="HY426" s="422"/>
      <c r="HZ426" s="422"/>
      <c r="IA426" s="422"/>
      <c r="IB426" s="422"/>
      <c r="IC426" s="422"/>
      <c r="ID426" s="422"/>
      <c r="IE426" s="422"/>
      <c r="IF426" s="422"/>
      <c r="IG426" s="422"/>
      <c r="IH426" s="422"/>
      <c r="II426" s="422"/>
      <c r="IJ426" s="422"/>
      <c r="IK426" s="422"/>
      <c r="IL426" s="422"/>
      <c r="IM426" s="422"/>
      <c r="IN426" s="422"/>
      <c r="IO426" s="422"/>
      <c r="IP426" s="422"/>
      <c r="IQ426" s="422"/>
      <c r="IR426" s="422"/>
      <c r="IS426" s="422"/>
      <c r="IT426" s="422"/>
      <c r="IU426" s="422"/>
      <c r="IV426" s="422"/>
      <c r="IW426" s="422"/>
      <c r="IX426" s="422"/>
      <c r="IY426" s="422"/>
      <c r="IZ426" s="422"/>
      <c r="JA426" s="422"/>
      <c r="JB426" s="422"/>
      <c r="JC426" s="422"/>
      <c r="JD426" s="422"/>
      <c r="JE426" s="422"/>
      <c r="JF426" s="422"/>
      <c r="JG426" s="422"/>
      <c r="JH426" s="422"/>
      <c r="JI426" s="422"/>
      <c r="JJ426" s="422"/>
      <c r="JK426" s="422"/>
      <c r="JL426" s="422"/>
      <c r="JM426" s="422"/>
      <c r="JN426" s="422"/>
      <c r="JO426" s="422"/>
      <c r="JP426" s="422"/>
      <c r="JQ426" s="422"/>
      <c r="JR426" s="422"/>
      <c r="JS426" s="422"/>
      <c r="JT426" s="422"/>
      <c r="JU426" s="422"/>
      <c r="JV426" s="422"/>
      <c r="JW426" s="422"/>
      <c r="JX426" s="422"/>
      <c r="JY426" s="422"/>
      <c r="JZ426" s="422"/>
      <c r="KA426" s="422"/>
      <c r="KB426" s="422"/>
      <c r="KC426" s="422"/>
      <c r="KD426" s="422"/>
      <c r="KE426" s="422"/>
      <c r="KF426" s="422"/>
      <c r="KG426" s="422"/>
      <c r="KH426" s="422"/>
      <c r="KI426" s="422"/>
      <c r="KJ426" s="422"/>
      <c r="KK426" s="422"/>
      <c r="KL426" s="422"/>
      <c r="KM426" s="422"/>
      <c r="KN426" s="422"/>
      <c r="KO426" s="422"/>
      <c r="KP426" s="422"/>
      <c r="KQ426" s="422"/>
      <c r="KR426" s="422"/>
      <c r="KS426" s="422"/>
      <c r="KT426" s="422"/>
      <c r="KU426" s="422"/>
      <c r="KV426" s="422"/>
      <c r="KW426" s="422"/>
      <c r="KX426" s="422"/>
      <c r="KY426" s="422"/>
      <c r="KZ426" s="422"/>
      <c r="LA426" s="422"/>
      <c r="LB426" s="422"/>
      <c r="LC426" s="422"/>
      <c r="LD426" s="422"/>
      <c r="LE426" s="422"/>
      <c r="LF426" s="422"/>
      <c r="LG426" s="422"/>
      <c r="LH426" s="422"/>
      <c r="LI426" s="422"/>
      <c r="LJ426" s="422"/>
      <c r="LK426" s="422"/>
      <c r="LL426" s="422"/>
      <c r="LM426" s="422"/>
      <c r="LN426" s="422"/>
      <c r="LO426" s="422"/>
      <c r="LP426" s="422"/>
      <c r="LQ426" s="422"/>
      <c r="LR426" s="422"/>
      <c r="LS426" s="422"/>
      <c r="LT426" s="422"/>
      <c r="LU426" s="422"/>
      <c r="LV426" s="422"/>
      <c r="LW426" s="422"/>
      <c r="LX426" s="422"/>
      <c r="LY426" s="422"/>
      <c r="LZ426" s="422"/>
      <c r="MA426" s="422"/>
      <c r="MB426" s="422"/>
      <c r="MC426" s="422"/>
      <c r="MD426" s="422"/>
      <c r="ME426" s="422"/>
      <c r="MF426" s="422"/>
      <c r="MG426" s="422"/>
      <c r="MH426" s="422"/>
      <c r="MI426" s="422"/>
      <c r="MJ426" s="422"/>
      <c r="MK426" s="422"/>
      <c r="ML426" s="422"/>
      <c r="MM426" s="422"/>
      <c r="MN426" s="422"/>
      <c r="MO426" s="422"/>
      <c r="MP426" s="422"/>
      <c r="MQ426" s="422"/>
      <c r="MR426" s="422"/>
      <c r="MS426" s="422"/>
      <c r="MT426" s="422"/>
      <c r="MU426" s="422"/>
      <c r="MV426" s="422"/>
      <c r="MW426" s="422"/>
      <c r="MX426" s="422"/>
      <c r="MY426" s="422"/>
      <c r="MZ426" s="422"/>
      <c r="NA426" s="422"/>
      <c r="NB426" s="422"/>
      <c r="NC426" s="422"/>
      <c r="ND426" s="422"/>
      <c r="NE426" s="422"/>
      <c r="NF426" s="422"/>
      <c r="NG426" s="422"/>
      <c r="NH426" s="422"/>
      <c r="NI426" s="422"/>
      <c r="NJ426" s="422"/>
      <c r="NK426" s="422"/>
      <c r="NL426" s="422"/>
      <c r="NM426" s="422"/>
      <c r="NN426" s="422"/>
      <c r="NO426" s="422"/>
      <c r="NP426" s="422"/>
      <c r="NQ426" s="422"/>
      <c r="NR426" s="422"/>
      <c r="NS426" s="422"/>
      <c r="NT426" s="422"/>
      <c r="NU426" s="422"/>
      <c r="NV426" s="422"/>
      <c r="NW426" s="422"/>
      <c r="NX426" s="422"/>
      <c r="NY426" s="422"/>
      <c r="NZ426" s="422"/>
      <c r="OA426" s="422"/>
      <c r="OB426" s="422"/>
      <c r="OC426" s="422"/>
      <c r="OD426" s="422"/>
      <c r="OE426" s="422"/>
      <c r="OF426" s="422"/>
      <c r="OG426" s="422"/>
      <c r="OH426" s="422"/>
      <c r="OI426" s="422"/>
      <c r="OJ426" s="422"/>
      <c r="OK426" s="422"/>
      <c r="OL426" s="422"/>
      <c r="OM426" s="422"/>
      <c r="ON426" s="422"/>
      <c r="OO426" s="422"/>
      <c r="OP426" s="422"/>
      <c r="OQ426" s="422"/>
      <c r="OR426" s="422"/>
      <c r="OS426" s="422"/>
      <c r="OT426" s="422"/>
      <c r="OU426" s="422"/>
      <c r="OV426" s="422"/>
      <c r="OW426" s="422"/>
      <c r="OX426" s="422"/>
      <c r="OY426" s="422"/>
      <c r="OZ426" s="422"/>
      <c r="PA426" s="422"/>
      <c r="PB426" s="422"/>
      <c r="PC426" s="422"/>
      <c r="PD426" s="422"/>
      <c r="PE426" s="422"/>
      <c r="PF426" s="422"/>
      <c r="PG426" s="422"/>
      <c r="PH426" s="422"/>
      <c r="PI426" s="422"/>
      <c r="PJ426" s="422"/>
      <c r="PK426" s="422"/>
      <c r="PL426" s="422"/>
    </row>
    <row r="427" spans="1:428" ht="25.5" customHeight="1" x14ac:dyDescent="0.25">
      <c r="A427" s="2037"/>
      <c r="B427" s="2037"/>
      <c r="C427" s="2037"/>
      <c r="D427" s="316"/>
      <c r="E427" s="316"/>
      <c r="F427" s="316"/>
      <c r="G427" s="316"/>
      <c r="H427" s="316"/>
      <c r="I427" s="316"/>
      <c r="J427" s="316"/>
      <c r="K427" s="316"/>
      <c r="L427" s="316"/>
      <c r="M427" s="316"/>
      <c r="N427" s="316"/>
      <c r="O427" s="316"/>
      <c r="P427" s="2041"/>
      <c r="Q427" s="2041"/>
      <c r="R427" s="2041"/>
      <c r="AG427" s="422"/>
      <c r="AH427" s="422"/>
      <c r="AI427" s="422"/>
      <c r="AJ427" s="422"/>
      <c r="AK427" s="422"/>
      <c r="AL427" s="422"/>
      <c r="AM427" s="422"/>
      <c r="AN427" s="422"/>
      <c r="AO427" s="422"/>
      <c r="AP427" s="422"/>
      <c r="AQ427" s="422"/>
      <c r="AR427" s="422"/>
      <c r="AS427" s="422"/>
      <c r="AT427" s="422"/>
      <c r="AU427" s="422"/>
      <c r="AV427" s="422"/>
      <c r="AW427" s="422"/>
      <c r="AX427" s="422"/>
      <c r="AY427" s="422"/>
      <c r="AZ427" s="422"/>
      <c r="BA427" s="422"/>
      <c r="BB427" s="422"/>
      <c r="BC427" s="422"/>
      <c r="BD427" s="422"/>
      <c r="BE427" s="422"/>
      <c r="BF427" s="422"/>
      <c r="BG427" s="422"/>
      <c r="BH427" s="422"/>
      <c r="BI427" s="422"/>
      <c r="BJ427" s="422"/>
      <c r="BK427" s="422"/>
      <c r="BL427" s="422"/>
      <c r="BM427" s="422"/>
      <c r="BN427" s="422"/>
      <c r="BO427" s="422"/>
      <c r="BP427" s="422"/>
      <c r="BQ427" s="422"/>
      <c r="BR427" s="422"/>
      <c r="BS427" s="422"/>
      <c r="BT427" s="422"/>
      <c r="BU427" s="422"/>
      <c r="BV427" s="422"/>
      <c r="BW427" s="422"/>
      <c r="BX427" s="422"/>
      <c r="BY427" s="422"/>
      <c r="BZ427" s="422"/>
      <c r="CA427" s="422"/>
      <c r="CB427" s="422"/>
      <c r="CC427" s="422"/>
      <c r="CD427" s="422"/>
      <c r="CE427" s="422"/>
      <c r="CF427" s="422"/>
      <c r="CG427" s="422"/>
      <c r="CH427" s="422"/>
      <c r="CI427" s="422"/>
      <c r="CJ427" s="422"/>
      <c r="CK427" s="422"/>
      <c r="CL427" s="422"/>
      <c r="CM427" s="422"/>
      <c r="CN427" s="422"/>
      <c r="CO427" s="422"/>
      <c r="CP427" s="422"/>
      <c r="CQ427" s="422"/>
      <c r="CR427" s="422"/>
      <c r="CS427" s="422"/>
      <c r="CT427" s="422"/>
      <c r="CU427" s="422"/>
      <c r="CV427" s="422"/>
      <c r="CW427" s="422"/>
      <c r="CX427" s="422"/>
      <c r="CY427" s="422"/>
      <c r="CZ427" s="422"/>
      <c r="DA427" s="422"/>
      <c r="DB427" s="422"/>
      <c r="DC427" s="422"/>
      <c r="DD427" s="422"/>
      <c r="DE427" s="422"/>
      <c r="DF427" s="422"/>
      <c r="DG427" s="422"/>
      <c r="DH427" s="422"/>
      <c r="DI427" s="422"/>
      <c r="DJ427" s="422"/>
      <c r="DK427" s="422"/>
      <c r="DL427" s="422"/>
      <c r="DM427" s="422"/>
      <c r="DN427" s="422"/>
      <c r="DO427" s="422"/>
      <c r="DP427" s="422"/>
      <c r="DQ427" s="422"/>
      <c r="DR427" s="422"/>
      <c r="DS427" s="422"/>
      <c r="DT427" s="422"/>
      <c r="DU427" s="422"/>
      <c r="DV427" s="422"/>
      <c r="DW427" s="422"/>
      <c r="DX427" s="422"/>
      <c r="DY427" s="422"/>
      <c r="DZ427" s="422"/>
      <c r="EA427" s="422"/>
      <c r="EB427" s="422"/>
      <c r="EC427" s="422"/>
      <c r="ED427" s="422"/>
      <c r="EE427" s="422"/>
      <c r="EF427" s="422"/>
      <c r="EG427" s="422"/>
      <c r="EH427" s="422"/>
      <c r="EI427" s="422"/>
      <c r="EJ427" s="422"/>
      <c r="EK427" s="422"/>
      <c r="EL427" s="422"/>
      <c r="EM427" s="422"/>
      <c r="EN427" s="422"/>
      <c r="EO427" s="422"/>
      <c r="EP427" s="422"/>
      <c r="EQ427" s="422"/>
      <c r="ER427" s="422"/>
      <c r="ES427" s="422"/>
      <c r="ET427" s="422"/>
      <c r="EU427" s="422"/>
      <c r="EV427" s="422"/>
      <c r="EW427" s="422"/>
      <c r="EX427" s="422"/>
      <c r="EY427" s="422"/>
      <c r="EZ427" s="422"/>
      <c r="FA427" s="422"/>
      <c r="FB427" s="422"/>
      <c r="FC427" s="422"/>
      <c r="FD427" s="422"/>
      <c r="FE427" s="422"/>
      <c r="FF427" s="422"/>
      <c r="FG427" s="422"/>
      <c r="FH427" s="422"/>
      <c r="FI427" s="422"/>
      <c r="FJ427" s="422"/>
      <c r="FK427" s="422"/>
      <c r="FL427" s="422"/>
      <c r="FM427" s="422"/>
      <c r="FN427" s="422"/>
      <c r="FO427" s="422"/>
      <c r="FP427" s="422"/>
      <c r="FQ427" s="422"/>
      <c r="FR427" s="422"/>
      <c r="FS427" s="422"/>
      <c r="FT427" s="422"/>
      <c r="FU427" s="422"/>
      <c r="FV427" s="422"/>
      <c r="FW427" s="422"/>
      <c r="FX427" s="422"/>
      <c r="FY427" s="422"/>
      <c r="FZ427" s="422"/>
      <c r="GA427" s="422"/>
      <c r="GB427" s="422"/>
      <c r="GC427" s="422"/>
      <c r="GD427" s="422"/>
      <c r="GE427" s="422"/>
      <c r="GF427" s="422"/>
      <c r="GG427" s="422"/>
      <c r="GH427" s="422"/>
      <c r="GI427" s="422"/>
      <c r="GJ427" s="422"/>
      <c r="GK427" s="422"/>
      <c r="GL427" s="422"/>
      <c r="GM427" s="422"/>
      <c r="GN427" s="422"/>
      <c r="GO427" s="422"/>
      <c r="GP427" s="422"/>
      <c r="GQ427" s="422"/>
      <c r="GR427" s="422"/>
      <c r="GS427" s="422"/>
      <c r="GT427" s="422"/>
      <c r="GU427" s="422"/>
      <c r="GV427" s="422"/>
      <c r="GW427" s="422"/>
      <c r="GX427" s="422"/>
      <c r="GY427" s="422"/>
      <c r="GZ427" s="422"/>
      <c r="HA427" s="422"/>
      <c r="HB427" s="422"/>
      <c r="HC427" s="422"/>
      <c r="HD427" s="422"/>
      <c r="HE427" s="422"/>
      <c r="HF427" s="422"/>
      <c r="HG427" s="422"/>
      <c r="HH427" s="422"/>
      <c r="HI427" s="422"/>
      <c r="HJ427" s="422"/>
      <c r="HK427" s="422"/>
      <c r="HL427" s="422"/>
      <c r="HM427" s="422"/>
      <c r="HN427" s="422"/>
      <c r="HO427" s="422"/>
      <c r="HP427" s="422"/>
      <c r="HQ427" s="422"/>
      <c r="HR427" s="422"/>
      <c r="HS427" s="422"/>
      <c r="HT427" s="422"/>
      <c r="HU427" s="422"/>
      <c r="HV427" s="422"/>
      <c r="HW427" s="422"/>
      <c r="HX427" s="422"/>
      <c r="HY427" s="422"/>
      <c r="HZ427" s="422"/>
      <c r="IA427" s="422"/>
      <c r="IB427" s="422"/>
      <c r="IC427" s="422"/>
      <c r="ID427" s="422"/>
      <c r="IE427" s="422"/>
      <c r="IF427" s="422"/>
      <c r="IG427" s="422"/>
      <c r="IH427" s="422"/>
      <c r="II427" s="422"/>
      <c r="IJ427" s="422"/>
      <c r="IK427" s="422"/>
      <c r="IL427" s="422"/>
      <c r="IM427" s="422"/>
      <c r="IN427" s="422"/>
      <c r="IO427" s="422"/>
      <c r="IP427" s="422"/>
      <c r="IQ427" s="422"/>
      <c r="IR427" s="422"/>
      <c r="IS427" s="422"/>
      <c r="IT427" s="422"/>
      <c r="IU427" s="422"/>
      <c r="IV427" s="422"/>
      <c r="IW427" s="422"/>
      <c r="IX427" s="422"/>
      <c r="IY427" s="422"/>
      <c r="IZ427" s="422"/>
      <c r="JA427" s="422"/>
      <c r="JB427" s="422"/>
      <c r="JC427" s="422"/>
      <c r="JD427" s="422"/>
      <c r="JE427" s="422"/>
      <c r="JF427" s="422"/>
      <c r="JG427" s="422"/>
      <c r="JH427" s="422"/>
      <c r="JI427" s="422"/>
      <c r="JJ427" s="422"/>
      <c r="JK427" s="422"/>
      <c r="JL427" s="422"/>
      <c r="JM427" s="422"/>
      <c r="JN427" s="422"/>
      <c r="JO427" s="422"/>
      <c r="JP427" s="422"/>
      <c r="JQ427" s="422"/>
      <c r="JR427" s="422"/>
      <c r="JS427" s="422"/>
      <c r="JT427" s="422"/>
      <c r="JU427" s="422"/>
      <c r="JV427" s="422"/>
      <c r="JW427" s="422"/>
      <c r="JX427" s="422"/>
      <c r="JY427" s="422"/>
      <c r="JZ427" s="422"/>
      <c r="KA427" s="422"/>
      <c r="KB427" s="422"/>
      <c r="KC427" s="422"/>
      <c r="KD427" s="422"/>
      <c r="KE427" s="422"/>
      <c r="KF427" s="422"/>
      <c r="KG427" s="422"/>
      <c r="KH427" s="422"/>
      <c r="KI427" s="422"/>
      <c r="KJ427" s="422"/>
      <c r="KK427" s="422"/>
      <c r="KL427" s="422"/>
      <c r="KM427" s="422"/>
      <c r="KN427" s="422"/>
      <c r="KO427" s="422"/>
      <c r="KP427" s="422"/>
      <c r="KQ427" s="422"/>
      <c r="KR427" s="422"/>
      <c r="KS427" s="422"/>
      <c r="KT427" s="422"/>
      <c r="KU427" s="422"/>
      <c r="KV427" s="422"/>
      <c r="KW427" s="422"/>
      <c r="KX427" s="422"/>
      <c r="KY427" s="422"/>
      <c r="KZ427" s="422"/>
      <c r="LA427" s="422"/>
      <c r="LB427" s="422"/>
      <c r="LC427" s="422"/>
      <c r="LD427" s="422"/>
      <c r="LE427" s="422"/>
      <c r="LF427" s="422"/>
      <c r="LG427" s="422"/>
      <c r="LH427" s="422"/>
      <c r="LI427" s="422"/>
      <c r="LJ427" s="422"/>
      <c r="LK427" s="422"/>
      <c r="LL427" s="422"/>
      <c r="LM427" s="422"/>
      <c r="LN427" s="422"/>
      <c r="LO427" s="422"/>
      <c r="LP427" s="422"/>
      <c r="LQ427" s="422"/>
      <c r="LR427" s="422"/>
      <c r="LS427" s="422"/>
      <c r="LT427" s="422"/>
      <c r="LU427" s="422"/>
      <c r="LV427" s="422"/>
      <c r="LW427" s="422"/>
      <c r="LX427" s="422"/>
      <c r="LY427" s="422"/>
      <c r="LZ427" s="422"/>
      <c r="MA427" s="422"/>
      <c r="MB427" s="422"/>
      <c r="MC427" s="422"/>
      <c r="MD427" s="422"/>
      <c r="ME427" s="422"/>
      <c r="MF427" s="422"/>
      <c r="MG427" s="422"/>
      <c r="MH427" s="422"/>
      <c r="MI427" s="422"/>
      <c r="MJ427" s="422"/>
      <c r="MK427" s="422"/>
      <c r="ML427" s="422"/>
      <c r="MM427" s="422"/>
      <c r="MN427" s="422"/>
      <c r="MO427" s="422"/>
      <c r="MP427" s="422"/>
      <c r="MQ427" s="422"/>
      <c r="MR427" s="422"/>
      <c r="MS427" s="422"/>
      <c r="MT427" s="422"/>
      <c r="MU427" s="422"/>
      <c r="MV427" s="422"/>
      <c r="MW427" s="422"/>
      <c r="MX427" s="422"/>
      <c r="MY427" s="422"/>
      <c r="MZ427" s="422"/>
      <c r="NA427" s="422"/>
      <c r="NB427" s="422"/>
      <c r="NC427" s="422"/>
      <c r="ND427" s="422"/>
      <c r="NE427" s="422"/>
      <c r="NF427" s="422"/>
      <c r="NG427" s="422"/>
      <c r="NH427" s="422"/>
      <c r="NI427" s="422"/>
      <c r="NJ427" s="422"/>
      <c r="NK427" s="422"/>
      <c r="NL427" s="422"/>
      <c r="NM427" s="422"/>
      <c r="NN427" s="422"/>
      <c r="NO427" s="422"/>
      <c r="NP427" s="422"/>
      <c r="NQ427" s="422"/>
      <c r="NR427" s="422"/>
      <c r="NS427" s="422"/>
      <c r="NT427" s="422"/>
      <c r="NU427" s="422"/>
      <c r="NV427" s="422"/>
      <c r="NW427" s="422"/>
      <c r="NX427" s="422"/>
      <c r="NY427" s="422"/>
      <c r="NZ427" s="422"/>
      <c r="OA427" s="422"/>
      <c r="OB427" s="422"/>
      <c r="OC427" s="422"/>
      <c r="OD427" s="422"/>
      <c r="OE427" s="422"/>
      <c r="OF427" s="422"/>
      <c r="OG427" s="422"/>
      <c r="OH427" s="422"/>
      <c r="OI427" s="422"/>
      <c r="OJ427" s="422"/>
      <c r="OK427" s="422"/>
      <c r="OL427" s="422"/>
      <c r="OM427" s="422"/>
      <c r="ON427" s="422"/>
      <c r="OO427" s="422"/>
      <c r="OP427" s="422"/>
      <c r="OQ427" s="422"/>
      <c r="OR427" s="422"/>
      <c r="OS427" s="422"/>
      <c r="OT427" s="422"/>
      <c r="OU427" s="422"/>
      <c r="OV427" s="422"/>
      <c r="OW427" s="422"/>
      <c r="OX427" s="422"/>
      <c r="OY427" s="422"/>
      <c r="OZ427" s="422"/>
      <c r="PA427" s="422"/>
      <c r="PB427" s="422"/>
      <c r="PC427" s="422"/>
      <c r="PD427" s="422"/>
      <c r="PE427" s="422"/>
      <c r="PF427" s="422"/>
      <c r="PG427" s="422"/>
      <c r="PH427" s="422"/>
      <c r="PI427" s="422"/>
      <c r="PJ427" s="422"/>
      <c r="PK427" s="422"/>
      <c r="PL427" s="422"/>
    </row>
    <row r="428" spans="1:428" ht="28.5" customHeight="1" thickBot="1" x14ac:dyDescent="0.3">
      <c r="A428" s="2658" t="s">
        <v>2502</v>
      </c>
      <c r="B428" s="2658"/>
      <c r="C428" s="1483"/>
      <c r="D428" s="1483"/>
      <c r="E428" s="1483"/>
      <c r="F428" s="1483"/>
      <c r="G428" s="1483"/>
      <c r="H428" s="1483"/>
      <c r="I428" s="1483"/>
      <c r="J428" s="1483"/>
      <c r="K428" s="414"/>
      <c r="L428" s="2635"/>
      <c r="M428" s="2635"/>
      <c r="N428" s="2635"/>
      <c r="O428" s="345"/>
      <c r="P428" s="2653" t="s">
        <v>2503</v>
      </c>
      <c r="Q428" s="2653"/>
      <c r="R428" s="2653"/>
      <c r="V428" s="420"/>
      <c r="W428" s="420"/>
      <c r="X428" s="420"/>
      <c r="Y428" s="420"/>
      <c r="Z428" s="420"/>
      <c r="AA428" s="420"/>
      <c r="AB428" s="420"/>
      <c r="AC428" s="420"/>
      <c r="AD428" s="420"/>
      <c r="AE428" s="420"/>
      <c r="AF428" s="420"/>
      <c r="AG428" s="422"/>
      <c r="AH428" s="422"/>
      <c r="AI428" s="422"/>
      <c r="AJ428" s="422"/>
      <c r="AK428" s="422"/>
      <c r="AL428" s="422"/>
      <c r="AM428" s="422"/>
      <c r="AN428" s="422"/>
      <c r="AO428" s="422"/>
      <c r="AP428" s="422"/>
      <c r="AQ428" s="422"/>
      <c r="AR428" s="422"/>
      <c r="AS428" s="422"/>
      <c r="AT428" s="422"/>
      <c r="AU428" s="422"/>
      <c r="AV428" s="422"/>
      <c r="AW428" s="422"/>
      <c r="AX428" s="422"/>
      <c r="AY428" s="422"/>
      <c r="AZ428" s="422"/>
      <c r="BA428" s="422"/>
      <c r="BB428" s="422"/>
      <c r="BC428" s="422"/>
      <c r="BD428" s="422"/>
      <c r="BE428" s="422"/>
      <c r="BF428" s="422"/>
      <c r="BG428" s="422"/>
      <c r="BH428" s="422"/>
      <c r="BI428" s="422"/>
      <c r="BJ428" s="422"/>
      <c r="BK428" s="422"/>
      <c r="BL428" s="422"/>
      <c r="BM428" s="422"/>
      <c r="BN428" s="422"/>
      <c r="BO428" s="422"/>
      <c r="BP428" s="422"/>
      <c r="BQ428" s="422"/>
      <c r="BR428" s="422"/>
      <c r="BS428" s="422"/>
      <c r="BT428" s="422"/>
      <c r="BU428" s="422"/>
      <c r="BV428" s="422"/>
      <c r="BW428" s="422"/>
      <c r="BX428" s="422"/>
      <c r="BY428" s="422"/>
      <c r="BZ428" s="422"/>
      <c r="CA428" s="422"/>
      <c r="CB428" s="422"/>
      <c r="CC428" s="422"/>
      <c r="CD428" s="422"/>
      <c r="CE428" s="422"/>
      <c r="CF428" s="422"/>
      <c r="CG428" s="422"/>
      <c r="CH428" s="422"/>
      <c r="CI428" s="422"/>
      <c r="CJ428" s="422"/>
      <c r="CK428" s="422"/>
      <c r="CL428" s="422"/>
      <c r="CM428" s="422"/>
      <c r="CN428" s="422"/>
      <c r="CO428" s="422"/>
      <c r="CP428" s="422"/>
      <c r="CQ428" s="422"/>
      <c r="CR428" s="422"/>
      <c r="CS428" s="422"/>
      <c r="CT428" s="422"/>
      <c r="CU428" s="422"/>
      <c r="CV428" s="422"/>
      <c r="CW428" s="422"/>
      <c r="CX428" s="422"/>
      <c r="CY428" s="422"/>
      <c r="CZ428" s="422"/>
      <c r="DA428" s="422"/>
      <c r="DB428" s="422"/>
      <c r="DC428" s="422"/>
      <c r="DD428" s="422"/>
      <c r="DE428" s="422"/>
      <c r="DF428" s="422"/>
      <c r="DG428" s="422"/>
      <c r="DH428" s="422"/>
      <c r="DI428" s="422"/>
      <c r="DJ428" s="422"/>
      <c r="DK428" s="422"/>
      <c r="DL428" s="422"/>
      <c r="DM428" s="422"/>
      <c r="DN428" s="422"/>
      <c r="DO428" s="422"/>
      <c r="DP428" s="422"/>
      <c r="DQ428" s="422"/>
      <c r="DR428" s="422"/>
      <c r="DS428" s="422"/>
      <c r="DT428" s="422"/>
      <c r="DU428" s="422"/>
      <c r="DV428" s="422"/>
      <c r="DW428" s="422"/>
      <c r="DX428" s="422"/>
      <c r="DY428" s="422"/>
      <c r="DZ428" s="422"/>
      <c r="EA428" s="422"/>
      <c r="EB428" s="422"/>
      <c r="EC428" s="422"/>
      <c r="ED428" s="422"/>
      <c r="EE428" s="422"/>
      <c r="EF428" s="422"/>
      <c r="EG428" s="422"/>
      <c r="EH428" s="422"/>
      <c r="EI428" s="422"/>
      <c r="EJ428" s="422"/>
      <c r="EK428" s="422"/>
      <c r="EL428" s="422"/>
      <c r="EM428" s="422"/>
      <c r="EN428" s="422"/>
      <c r="EO428" s="422"/>
      <c r="EP428" s="422"/>
      <c r="EQ428" s="422"/>
      <c r="ER428" s="422"/>
      <c r="ES428" s="422"/>
      <c r="ET428" s="422"/>
      <c r="EU428" s="422"/>
      <c r="EV428" s="422"/>
      <c r="EW428" s="422"/>
      <c r="EX428" s="422"/>
      <c r="EY428" s="422"/>
      <c r="EZ428" s="422"/>
      <c r="FA428" s="422"/>
      <c r="FB428" s="422"/>
      <c r="FC428" s="422"/>
      <c r="FD428" s="422"/>
      <c r="FE428" s="422"/>
      <c r="FF428" s="422"/>
      <c r="FG428" s="422"/>
      <c r="FH428" s="422"/>
      <c r="FI428" s="422"/>
      <c r="FJ428" s="422"/>
      <c r="FK428" s="422"/>
      <c r="FL428" s="422"/>
      <c r="FM428" s="422"/>
      <c r="FN428" s="422"/>
      <c r="FO428" s="422"/>
      <c r="FP428" s="422"/>
      <c r="FQ428" s="422"/>
      <c r="FR428" s="422"/>
      <c r="FS428" s="422"/>
      <c r="FT428" s="422"/>
      <c r="FU428" s="422"/>
      <c r="FV428" s="422"/>
      <c r="FW428" s="422"/>
      <c r="FX428" s="422"/>
      <c r="FY428" s="422"/>
      <c r="FZ428" s="422"/>
      <c r="GA428" s="422"/>
      <c r="GB428" s="422"/>
      <c r="GC428" s="422"/>
      <c r="GD428" s="422"/>
      <c r="GE428" s="422"/>
      <c r="GF428" s="422"/>
      <c r="GG428" s="422"/>
      <c r="GH428" s="422"/>
      <c r="GI428" s="422"/>
      <c r="GJ428" s="422"/>
      <c r="GK428" s="422"/>
      <c r="GL428" s="422"/>
      <c r="GM428" s="422"/>
      <c r="GN428" s="422"/>
      <c r="GO428" s="422"/>
      <c r="GP428" s="422"/>
      <c r="GQ428" s="422"/>
      <c r="GR428" s="422"/>
      <c r="GS428" s="422"/>
      <c r="GT428" s="422"/>
      <c r="GU428" s="422"/>
      <c r="GV428" s="422"/>
      <c r="GW428" s="422"/>
      <c r="GX428" s="422"/>
      <c r="GY428" s="422"/>
      <c r="GZ428" s="422"/>
      <c r="HA428" s="422"/>
      <c r="HB428" s="422"/>
      <c r="HC428" s="422"/>
      <c r="HD428" s="422"/>
      <c r="HE428" s="422"/>
      <c r="HF428" s="422"/>
      <c r="HG428" s="422"/>
      <c r="HH428" s="422"/>
      <c r="HI428" s="422"/>
      <c r="HJ428" s="422"/>
      <c r="HK428" s="422"/>
      <c r="HL428" s="422"/>
      <c r="HM428" s="422"/>
      <c r="HN428" s="422"/>
      <c r="HO428" s="422"/>
      <c r="HP428" s="422"/>
      <c r="HQ428" s="422"/>
      <c r="HR428" s="422"/>
      <c r="HS428" s="422"/>
      <c r="HT428" s="422"/>
      <c r="HU428" s="422"/>
      <c r="HV428" s="422"/>
      <c r="HW428" s="422"/>
      <c r="HX428" s="422"/>
      <c r="HY428" s="422"/>
      <c r="HZ428" s="422"/>
      <c r="IA428" s="422"/>
      <c r="IB428" s="422"/>
      <c r="IC428" s="422"/>
      <c r="ID428" s="422"/>
      <c r="IE428" s="422"/>
      <c r="IF428" s="422"/>
      <c r="IG428" s="422"/>
      <c r="IH428" s="422"/>
      <c r="II428" s="422"/>
      <c r="IJ428" s="422"/>
      <c r="IK428" s="422"/>
      <c r="IL428" s="422"/>
      <c r="IM428" s="422"/>
      <c r="IN428" s="422"/>
      <c r="IO428" s="422"/>
      <c r="IP428" s="422"/>
      <c r="IQ428" s="422"/>
      <c r="IR428" s="422"/>
      <c r="IS428" s="422"/>
      <c r="IT428" s="422"/>
      <c r="IU428" s="422"/>
      <c r="IV428" s="422"/>
      <c r="IW428" s="422"/>
      <c r="IX428" s="422"/>
      <c r="IY428" s="422"/>
      <c r="IZ428" s="422"/>
      <c r="JA428" s="422"/>
      <c r="JB428" s="422"/>
      <c r="JC428" s="422"/>
      <c r="JD428" s="422"/>
      <c r="JE428" s="422"/>
      <c r="JF428" s="422"/>
      <c r="JG428" s="422"/>
      <c r="JH428" s="422"/>
      <c r="JI428" s="422"/>
      <c r="JJ428" s="422"/>
      <c r="JK428" s="422"/>
      <c r="JL428" s="422"/>
      <c r="JM428" s="422"/>
      <c r="JN428" s="422"/>
      <c r="JO428" s="422"/>
      <c r="JP428" s="422"/>
      <c r="JQ428" s="422"/>
      <c r="JR428" s="422"/>
      <c r="JS428" s="422"/>
      <c r="JT428" s="422"/>
      <c r="JU428" s="422"/>
      <c r="JV428" s="422"/>
      <c r="JW428" s="422"/>
      <c r="JX428" s="422"/>
      <c r="JY428" s="422"/>
      <c r="JZ428" s="422"/>
      <c r="KA428" s="422"/>
      <c r="KB428" s="422"/>
      <c r="KC428" s="422"/>
      <c r="KD428" s="422"/>
      <c r="KE428" s="422"/>
      <c r="KF428" s="422"/>
      <c r="KG428" s="422"/>
      <c r="KH428" s="422"/>
      <c r="KI428" s="422"/>
      <c r="KJ428" s="422"/>
      <c r="KK428" s="422"/>
      <c r="KL428" s="422"/>
      <c r="KM428" s="422"/>
      <c r="KN428" s="422"/>
      <c r="KO428" s="422"/>
      <c r="KP428" s="422"/>
      <c r="KQ428" s="422"/>
      <c r="KR428" s="422"/>
      <c r="KS428" s="422"/>
      <c r="KT428" s="422"/>
      <c r="KU428" s="422"/>
      <c r="KV428" s="422"/>
      <c r="KW428" s="422"/>
      <c r="KX428" s="422"/>
      <c r="KY428" s="422"/>
      <c r="KZ428" s="422"/>
      <c r="LA428" s="422"/>
      <c r="LB428" s="422"/>
      <c r="LC428" s="422"/>
      <c r="LD428" s="422"/>
      <c r="LE428" s="422"/>
      <c r="LF428" s="422"/>
      <c r="LG428" s="422"/>
      <c r="LH428" s="422"/>
      <c r="LI428" s="422"/>
      <c r="LJ428" s="422"/>
      <c r="LK428" s="422"/>
      <c r="LL428" s="422"/>
      <c r="LM428" s="422"/>
      <c r="LN428" s="422"/>
      <c r="LO428" s="422"/>
      <c r="LP428" s="422"/>
      <c r="LQ428" s="422"/>
      <c r="LR428" s="422"/>
      <c r="LS428" s="422"/>
      <c r="LT428" s="422"/>
      <c r="LU428" s="422"/>
      <c r="LV428" s="422"/>
      <c r="LW428" s="422"/>
      <c r="LX428" s="422"/>
      <c r="LY428" s="422"/>
      <c r="LZ428" s="422"/>
      <c r="MA428" s="422"/>
      <c r="MB428" s="422"/>
      <c r="MC428" s="422"/>
      <c r="MD428" s="422"/>
      <c r="ME428" s="422"/>
      <c r="MF428" s="422"/>
      <c r="MG428" s="422"/>
      <c r="MH428" s="422"/>
      <c r="MI428" s="422"/>
      <c r="MJ428" s="422"/>
      <c r="MK428" s="422"/>
      <c r="ML428" s="422"/>
      <c r="MM428" s="422"/>
      <c r="MN428" s="422"/>
      <c r="MO428" s="422"/>
      <c r="MP428" s="422"/>
      <c r="MQ428" s="422"/>
      <c r="MR428" s="422"/>
      <c r="MS428" s="422"/>
      <c r="MT428" s="422"/>
      <c r="MU428" s="422"/>
      <c r="MV428" s="422"/>
      <c r="MW428" s="422"/>
      <c r="MX428" s="422"/>
      <c r="MY428" s="422"/>
      <c r="MZ428" s="422"/>
      <c r="NA428" s="422"/>
      <c r="NB428" s="422"/>
      <c r="NC428" s="422"/>
      <c r="ND428" s="422"/>
      <c r="NE428" s="422"/>
      <c r="NF428" s="422"/>
      <c r="NG428" s="422"/>
      <c r="NH428" s="422"/>
      <c r="NI428" s="422"/>
      <c r="NJ428" s="422"/>
      <c r="NK428" s="422"/>
      <c r="NL428" s="422"/>
      <c r="NM428" s="422"/>
      <c r="NN428" s="422"/>
      <c r="NO428" s="422"/>
      <c r="NP428" s="422"/>
      <c r="NQ428" s="422"/>
      <c r="NR428" s="422"/>
      <c r="NS428" s="422"/>
      <c r="NT428" s="422"/>
      <c r="NU428" s="422"/>
      <c r="NV428" s="422"/>
      <c r="NW428" s="422"/>
      <c r="NX428" s="422"/>
      <c r="NY428" s="422"/>
      <c r="NZ428" s="422"/>
      <c r="OA428" s="422"/>
      <c r="OB428" s="422"/>
      <c r="OC428" s="422"/>
      <c r="OD428" s="422"/>
      <c r="OE428" s="422"/>
      <c r="OF428" s="422"/>
      <c r="OG428" s="422"/>
      <c r="OH428" s="422"/>
      <c r="OI428" s="422"/>
      <c r="OJ428" s="422"/>
      <c r="OK428" s="422"/>
      <c r="OL428" s="422"/>
      <c r="OM428" s="422"/>
      <c r="ON428" s="422"/>
      <c r="OO428" s="422"/>
      <c r="OP428" s="422"/>
      <c r="OQ428" s="422"/>
      <c r="OR428" s="422"/>
      <c r="OS428" s="422"/>
      <c r="OT428" s="422"/>
      <c r="OU428" s="422"/>
      <c r="OV428" s="422"/>
      <c r="OW428" s="422"/>
      <c r="OX428" s="422"/>
      <c r="OY428" s="422"/>
      <c r="OZ428" s="422"/>
      <c r="PA428" s="422"/>
      <c r="PB428" s="422"/>
      <c r="PC428" s="422"/>
      <c r="PD428" s="422"/>
      <c r="PE428" s="422"/>
      <c r="PF428" s="422"/>
      <c r="PG428" s="422"/>
      <c r="PH428" s="422"/>
      <c r="PI428" s="422"/>
      <c r="PJ428" s="422"/>
      <c r="PK428" s="422"/>
      <c r="PL428" s="422"/>
    </row>
    <row r="429" spans="1:428" ht="26.25" customHeight="1" thickTop="1" x14ac:dyDescent="0.25">
      <c r="A429" s="2468" t="s">
        <v>47</v>
      </c>
      <c r="B429" s="2468" t="s">
        <v>90</v>
      </c>
      <c r="C429" s="2468" t="s">
        <v>48</v>
      </c>
      <c r="D429" s="2468" t="s">
        <v>36</v>
      </c>
      <c r="E429" s="2468"/>
      <c r="F429" s="2468"/>
      <c r="G429" s="2468" t="s">
        <v>2</v>
      </c>
      <c r="H429" s="2468"/>
      <c r="I429" s="2468"/>
      <c r="J429" s="2468" t="s">
        <v>3</v>
      </c>
      <c r="K429" s="2468"/>
      <c r="L429" s="2468"/>
      <c r="M429" s="2665" t="s">
        <v>29</v>
      </c>
      <c r="N429" s="2665"/>
      <c r="O429" s="2665"/>
      <c r="P429" s="2523" t="s">
        <v>103</v>
      </c>
      <c r="Q429" s="2523" t="s">
        <v>132</v>
      </c>
      <c r="R429" s="2471" t="s">
        <v>172</v>
      </c>
      <c r="V429" s="420"/>
      <c r="W429" s="420"/>
      <c r="X429" s="420"/>
      <c r="Y429" s="420"/>
      <c r="Z429" s="420"/>
      <c r="AA429" s="420"/>
      <c r="AB429" s="420"/>
      <c r="AC429" s="420"/>
      <c r="AD429" s="420"/>
      <c r="AE429" s="420"/>
      <c r="AF429" s="420"/>
      <c r="AG429" s="422"/>
      <c r="AH429" s="422"/>
      <c r="AI429" s="422"/>
      <c r="AJ429" s="422"/>
      <c r="AK429" s="422"/>
      <c r="AL429" s="422"/>
      <c r="AM429" s="422"/>
      <c r="AN429" s="422"/>
      <c r="AO429" s="422"/>
      <c r="AP429" s="422"/>
      <c r="AQ429" s="422"/>
      <c r="AR429" s="422"/>
      <c r="AS429" s="422"/>
      <c r="AT429" s="422"/>
      <c r="AU429" s="422"/>
      <c r="AV429" s="422"/>
      <c r="AW429" s="422"/>
      <c r="AX429" s="422"/>
      <c r="AY429" s="422"/>
      <c r="AZ429" s="422"/>
      <c r="BA429" s="422"/>
      <c r="BB429" s="422"/>
      <c r="BC429" s="422"/>
      <c r="BD429" s="422"/>
      <c r="BE429" s="422"/>
      <c r="BF429" s="422"/>
      <c r="BG429" s="422"/>
      <c r="BH429" s="422"/>
      <c r="BI429" s="422"/>
      <c r="BJ429" s="422"/>
      <c r="BK429" s="422"/>
      <c r="BL429" s="422"/>
      <c r="BM429" s="422"/>
      <c r="BN429" s="422"/>
      <c r="BO429" s="422"/>
      <c r="BP429" s="422"/>
      <c r="BQ429" s="422"/>
      <c r="BR429" s="422"/>
      <c r="BS429" s="422"/>
      <c r="BT429" s="422"/>
      <c r="BU429" s="422"/>
      <c r="BV429" s="422"/>
      <c r="BW429" s="422"/>
      <c r="BX429" s="422"/>
      <c r="BY429" s="422"/>
      <c r="BZ429" s="422"/>
      <c r="CA429" s="422"/>
      <c r="CB429" s="422"/>
      <c r="CC429" s="422"/>
      <c r="CD429" s="422"/>
      <c r="CE429" s="422"/>
      <c r="CF429" s="422"/>
      <c r="CG429" s="422"/>
      <c r="CH429" s="422"/>
      <c r="CI429" s="422"/>
      <c r="CJ429" s="422"/>
      <c r="CK429" s="422"/>
      <c r="CL429" s="422"/>
      <c r="CM429" s="422"/>
      <c r="CN429" s="422"/>
      <c r="CO429" s="422"/>
      <c r="CP429" s="422"/>
      <c r="CQ429" s="422"/>
      <c r="CR429" s="422"/>
      <c r="CS429" s="422"/>
      <c r="CT429" s="422"/>
      <c r="CU429" s="422"/>
      <c r="CV429" s="422"/>
      <c r="CW429" s="422"/>
      <c r="CX429" s="422"/>
      <c r="CY429" s="422"/>
      <c r="CZ429" s="422"/>
      <c r="DA429" s="422"/>
      <c r="DB429" s="422"/>
      <c r="DC429" s="422"/>
      <c r="DD429" s="422"/>
      <c r="DE429" s="422"/>
      <c r="DF429" s="422"/>
      <c r="DG429" s="422"/>
      <c r="DH429" s="422"/>
      <c r="DI429" s="422"/>
      <c r="DJ429" s="422"/>
      <c r="DK429" s="422"/>
      <c r="DL429" s="422"/>
      <c r="DM429" s="422"/>
      <c r="DN429" s="422"/>
      <c r="DO429" s="422"/>
      <c r="DP429" s="422"/>
      <c r="DQ429" s="422"/>
      <c r="DR429" s="422"/>
      <c r="DS429" s="422"/>
      <c r="DT429" s="422"/>
      <c r="DU429" s="422"/>
      <c r="DV429" s="422"/>
      <c r="DW429" s="422"/>
      <c r="DX429" s="422"/>
      <c r="DY429" s="422"/>
      <c r="DZ429" s="422"/>
      <c r="EA429" s="422"/>
      <c r="EB429" s="422"/>
      <c r="EC429" s="422"/>
      <c r="ED429" s="422"/>
      <c r="EE429" s="422"/>
      <c r="EF429" s="422"/>
      <c r="EG429" s="422"/>
      <c r="EH429" s="422"/>
      <c r="EI429" s="422"/>
      <c r="EJ429" s="422"/>
      <c r="EK429" s="422"/>
      <c r="EL429" s="422"/>
      <c r="EM429" s="422"/>
      <c r="EN429" s="422"/>
      <c r="EO429" s="422"/>
      <c r="EP429" s="422"/>
      <c r="EQ429" s="422"/>
      <c r="ER429" s="422"/>
      <c r="ES429" s="422"/>
      <c r="ET429" s="422"/>
      <c r="EU429" s="422"/>
      <c r="EV429" s="422"/>
      <c r="EW429" s="422"/>
      <c r="EX429" s="422"/>
      <c r="EY429" s="422"/>
      <c r="EZ429" s="422"/>
      <c r="FA429" s="422"/>
      <c r="FB429" s="422"/>
      <c r="FC429" s="422"/>
      <c r="FD429" s="422"/>
      <c r="FE429" s="422"/>
      <c r="FF429" s="422"/>
      <c r="FG429" s="422"/>
      <c r="FH429" s="422"/>
      <c r="FI429" s="422"/>
      <c r="FJ429" s="422"/>
      <c r="FK429" s="422"/>
      <c r="FL429" s="422"/>
      <c r="FM429" s="422"/>
      <c r="FN429" s="422"/>
      <c r="FO429" s="422"/>
      <c r="FP429" s="422"/>
      <c r="FQ429" s="422"/>
      <c r="FR429" s="422"/>
      <c r="FS429" s="422"/>
      <c r="FT429" s="422"/>
      <c r="FU429" s="422"/>
      <c r="FV429" s="422"/>
      <c r="FW429" s="422"/>
      <c r="FX429" s="422"/>
      <c r="FY429" s="422"/>
      <c r="FZ429" s="422"/>
      <c r="GA429" s="422"/>
      <c r="GB429" s="422"/>
      <c r="GC429" s="422"/>
      <c r="GD429" s="422"/>
      <c r="GE429" s="422"/>
      <c r="GF429" s="422"/>
      <c r="GG429" s="422"/>
      <c r="GH429" s="422"/>
      <c r="GI429" s="422"/>
      <c r="GJ429" s="422"/>
      <c r="GK429" s="422"/>
      <c r="GL429" s="422"/>
      <c r="GM429" s="422"/>
      <c r="GN429" s="422"/>
      <c r="GO429" s="422"/>
      <c r="GP429" s="422"/>
      <c r="GQ429" s="422"/>
      <c r="GR429" s="422"/>
      <c r="GS429" s="422"/>
      <c r="GT429" s="422"/>
      <c r="GU429" s="422"/>
      <c r="GV429" s="422"/>
      <c r="GW429" s="422"/>
      <c r="GX429" s="422"/>
      <c r="GY429" s="422"/>
      <c r="GZ429" s="422"/>
      <c r="HA429" s="422"/>
      <c r="HB429" s="422"/>
      <c r="HC429" s="422"/>
      <c r="HD429" s="422"/>
      <c r="HE429" s="422"/>
      <c r="HF429" s="422"/>
      <c r="HG429" s="422"/>
      <c r="HH429" s="422"/>
      <c r="HI429" s="422"/>
      <c r="HJ429" s="422"/>
      <c r="HK429" s="422"/>
      <c r="HL429" s="422"/>
      <c r="HM429" s="422"/>
      <c r="HN429" s="422"/>
      <c r="HO429" s="422"/>
      <c r="HP429" s="422"/>
      <c r="HQ429" s="422"/>
      <c r="HR429" s="422"/>
      <c r="HS429" s="422"/>
      <c r="HT429" s="422"/>
      <c r="HU429" s="422"/>
      <c r="HV429" s="422"/>
      <c r="HW429" s="422"/>
      <c r="HX429" s="422"/>
      <c r="HY429" s="422"/>
      <c r="HZ429" s="422"/>
      <c r="IA429" s="422"/>
      <c r="IB429" s="422"/>
      <c r="IC429" s="422"/>
      <c r="ID429" s="422"/>
      <c r="IE429" s="422"/>
      <c r="IF429" s="422"/>
      <c r="IG429" s="422"/>
      <c r="IH429" s="422"/>
      <c r="II429" s="422"/>
      <c r="IJ429" s="422"/>
      <c r="IK429" s="422"/>
      <c r="IL429" s="422"/>
      <c r="IM429" s="422"/>
      <c r="IN429" s="422"/>
      <c r="IO429" s="422"/>
      <c r="IP429" s="422"/>
      <c r="IQ429" s="422"/>
      <c r="IR429" s="422"/>
      <c r="IS429" s="422"/>
      <c r="IT429" s="422"/>
      <c r="IU429" s="422"/>
      <c r="IV429" s="422"/>
      <c r="IW429" s="422"/>
      <c r="IX429" s="422"/>
      <c r="IY429" s="422"/>
      <c r="IZ429" s="422"/>
      <c r="JA429" s="422"/>
      <c r="JB429" s="422"/>
      <c r="JC429" s="422"/>
      <c r="JD429" s="422"/>
      <c r="JE429" s="422"/>
      <c r="JF429" s="422"/>
      <c r="JG429" s="422"/>
      <c r="JH429" s="422"/>
      <c r="JI429" s="422"/>
      <c r="JJ429" s="422"/>
      <c r="JK429" s="422"/>
      <c r="JL429" s="422"/>
      <c r="JM429" s="422"/>
      <c r="JN429" s="422"/>
      <c r="JO429" s="422"/>
      <c r="JP429" s="422"/>
      <c r="JQ429" s="422"/>
      <c r="JR429" s="422"/>
      <c r="JS429" s="422"/>
      <c r="JT429" s="422"/>
      <c r="JU429" s="422"/>
      <c r="JV429" s="422"/>
      <c r="JW429" s="422"/>
      <c r="JX429" s="422"/>
      <c r="JY429" s="422"/>
      <c r="JZ429" s="422"/>
      <c r="KA429" s="422"/>
      <c r="KB429" s="422"/>
      <c r="KC429" s="422"/>
      <c r="KD429" s="422"/>
      <c r="KE429" s="422"/>
      <c r="KF429" s="422"/>
      <c r="KG429" s="422"/>
      <c r="KH429" s="422"/>
      <c r="KI429" s="422"/>
      <c r="KJ429" s="422"/>
      <c r="KK429" s="422"/>
      <c r="KL429" s="422"/>
      <c r="KM429" s="422"/>
      <c r="KN429" s="422"/>
      <c r="KO429" s="422"/>
      <c r="KP429" s="422"/>
      <c r="KQ429" s="422"/>
      <c r="KR429" s="422"/>
      <c r="KS429" s="422"/>
      <c r="KT429" s="422"/>
      <c r="KU429" s="422"/>
      <c r="KV429" s="422"/>
      <c r="KW429" s="422"/>
      <c r="KX429" s="422"/>
      <c r="KY429" s="422"/>
      <c r="KZ429" s="422"/>
      <c r="LA429" s="422"/>
      <c r="LB429" s="422"/>
      <c r="LC429" s="422"/>
      <c r="LD429" s="422"/>
      <c r="LE429" s="422"/>
      <c r="LF429" s="422"/>
      <c r="LG429" s="422"/>
      <c r="LH429" s="422"/>
      <c r="LI429" s="422"/>
      <c r="LJ429" s="422"/>
      <c r="LK429" s="422"/>
      <c r="LL429" s="422"/>
      <c r="LM429" s="422"/>
      <c r="LN429" s="422"/>
      <c r="LO429" s="422"/>
      <c r="LP429" s="422"/>
      <c r="LQ429" s="422"/>
      <c r="LR429" s="422"/>
      <c r="LS429" s="422"/>
      <c r="LT429" s="422"/>
      <c r="LU429" s="422"/>
      <c r="LV429" s="422"/>
      <c r="LW429" s="422"/>
      <c r="LX429" s="422"/>
      <c r="LY429" s="422"/>
      <c r="LZ429" s="422"/>
      <c r="MA429" s="422"/>
      <c r="MB429" s="422"/>
      <c r="MC429" s="422"/>
      <c r="MD429" s="422"/>
      <c r="ME429" s="422"/>
      <c r="MF429" s="422"/>
      <c r="MG429" s="422"/>
      <c r="MH429" s="422"/>
      <c r="MI429" s="422"/>
      <c r="MJ429" s="422"/>
      <c r="MK429" s="422"/>
      <c r="ML429" s="422"/>
      <c r="MM429" s="422"/>
      <c r="MN429" s="422"/>
      <c r="MO429" s="422"/>
      <c r="MP429" s="422"/>
      <c r="MQ429" s="422"/>
      <c r="MR429" s="422"/>
      <c r="MS429" s="422"/>
      <c r="MT429" s="422"/>
      <c r="MU429" s="422"/>
      <c r="MV429" s="422"/>
      <c r="MW429" s="422"/>
      <c r="MX429" s="422"/>
      <c r="MY429" s="422"/>
      <c r="MZ429" s="422"/>
      <c r="NA429" s="422"/>
      <c r="NB429" s="422"/>
      <c r="NC429" s="422"/>
      <c r="ND429" s="422"/>
      <c r="NE429" s="422"/>
      <c r="NF429" s="422"/>
      <c r="NG429" s="422"/>
      <c r="NH429" s="422"/>
      <c r="NI429" s="422"/>
      <c r="NJ429" s="422"/>
      <c r="NK429" s="422"/>
      <c r="NL429" s="422"/>
      <c r="NM429" s="422"/>
      <c r="NN429" s="422"/>
      <c r="NO429" s="422"/>
      <c r="NP429" s="422"/>
      <c r="NQ429" s="422"/>
      <c r="NR429" s="422"/>
      <c r="NS429" s="422"/>
      <c r="NT429" s="422"/>
      <c r="NU429" s="422"/>
      <c r="NV429" s="422"/>
      <c r="NW429" s="422"/>
      <c r="NX429" s="422"/>
      <c r="NY429" s="422"/>
      <c r="NZ429" s="422"/>
      <c r="OA429" s="422"/>
      <c r="OB429" s="422"/>
      <c r="OC429" s="422"/>
      <c r="OD429" s="422"/>
      <c r="OE429" s="422"/>
      <c r="OF429" s="422"/>
      <c r="OG429" s="422"/>
      <c r="OH429" s="422"/>
      <c r="OI429" s="422"/>
      <c r="OJ429" s="422"/>
      <c r="OK429" s="422"/>
      <c r="OL429" s="422"/>
      <c r="OM429" s="422"/>
      <c r="ON429" s="422"/>
      <c r="OO429" s="422"/>
      <c r="OP429" s="422"/>
      <c r="OQ429" s="422"/>
      <c r="OR429" s="422"/>
      <c r="OS429" s="422"/>
      <c r="OT429" s="422"/>
      <c r="OU429" s="422"/>
      <c r="OV429" s="422"/>
      <c r="OW429" s="422"/>
      <c r="OX429" s="422"/>
      <c r="OY429" s="422"/>
      <c r="OZ429" s="422"/>
      <c r="PA429" s="422"/>
      <c r="PB429" s="422"/>
      <c r="PC429" s="422"/>
      <c r="PD429" s="422"/>
      <c r="PE429" s="422"/>
      <c r="PF429" s="422"/>
      <c r="PG429" s="422"/>
      <c r="PH429" s="422"/>
      <c r="PI429" s="422"/>
      <c r="PJ429" s="422"/>
      <c r="PK429" s="422"/>
      <c r="PL429" s="422"/>
    </row>
    <row r="430" spans="1:428" ht="26.25" customHeight="1" x14ac:dyDescent="0.25">
      <c r="A430" s="2469"/>
      <c r="B430" s="2469"/>
      <c r="C430" s="2469"/>
      <c r="D430" s="2492" t="s">
        <v>98</v>
      </c>
      <c r="E430" s="2492"/>
      <c r="F430" s="2492"/>
      <c r="G430" s="2492" t="s">
        <v>99</v>
      </c>
      <c r="H430" s="2492"/>
      <c r="I430" s="2492"/>
      <c r="J430" s="2492" t="s">
        <v>100</v>
      </c>
      <c r="K430" s="2492"/>
      <c r="L430" s="2492"/>
      <c r="M430" s="2666" t="s">
        <v>126</v>
      </c>
      <c r="N430" s="2666"/>
      <c r="O430" s="2666"/>
      <c r="P430" s="2524"/>
      <c r="Q430" s="2524"/>
      <c r="R430" s="2472"/>
      <c r="V430" s="420"/>
      <c r="W430" s="420"/>
      <c r="X430" s="420"/>
      <c r="Y430" s="420"/>
      <c r="Z430" s="420"/>
      <c r="AA430" s="420"/>
      <c r="AB430" s="420"/>
      <c r="AC430" s="420"/>
      <c r="AD430" s="420"/>
      <c r="AE430" s="420"/>
      <c r="AF430" s="420"/>
      <c r="AG430" s="422"/>
      <c r="AH430" s="422"/>
      <c r="AI430" s="422"/>
      <c r="AJ430" s="422"/>
      <c r="AK430" s="422"/>
      <c r="AL430" s="422"/>
      <c r="AM430" s="422"/>
      <c r="AN430" s="422"/>
      <c r="AO430" s="422"/>
      <c r="AP430" s="422"/>
      <c r="AQ430" s="422"/>
      <c r="AR430" s="422"/>
      <c r="AS430" s="422"/>
      <c r="AT430" s="422"/>
      <c r="AU430" s="422"/>
      <c r="AV430" s="422"/>
      <c r="AW430" s="422"/>
      <c r="AX430" s="422"/>
      <c r="AY430" s="422"/>
      <c r="AZ430" s="422"/>
      <c r="BA430" s="422"/>
      <c r="BB430" s="422"/>
      <c r="BC430" s="422"/>
      <c r="BD430" s="422"/>
      <c r="BE430" s="422"/>
      <c r="BF430" s="422"/>
      <c r="BG430" s="422"/>
      <c r="BH430" s="422"/>
      <c r="BI430" s="422"/>
      <c r="BJ430" s="422"/>
      <c r="BK430" s="422"/>
      <c r="BL430" s="422"/>
      <c r="BM430" s="422"/>
      <c r="BN430" s="422"/>
      <c r="BO430" s="422"/>
      <c r="BP430" s="422"/>
      <c r="BQ430" s="422"/>
      <c r="BR430" s="422"/>
      <c r="BS430" s="422"/>
      <c r="BT430" s="422"/>
      <c r="BU430" s="422"/>
      <c r="BV430" s="422"/>
      <c r="BW430" s="422"/>
      <c r="BX430" s="422"/>
      <c r="BY430" s="422"/>
      <c r="BZ430" s="422"/>
      <c r="CA430" s="422"/>
      <c r="CB430" s="422"/>
      <c r="CC430" s="422"/>
      <c r="CD430" s="422"/>
      <c r="CE430" s="422"/>
      <c r="CF430" s="422"/>
      <c r="CG430" s="422"/>
      <c r="CH430" s="422"/>
      <c r="CI430" s="422"/>
      <c r="CJ430" s="422"/>
      <c r="CK430" s="422"/>
      <c r="CL430" s="422"/>
      <c r="CM430" s="422"/>
      <c r="CN430" s="422"/>
      <c r="CO430" s="422"/>
      <c r="CP430" s="422"/>
      <c r="CQ430" s="422"/>
      <c r="CR430" s="422"/>
      <c r="CS430" s="422"/>
      <c r="CT430" s="422"/>
      <c r="CU430" s="422"/>
      <c r="CV430" s="422"/>
      <c r="CW430" s="422"/>
      <c r="CX430" s="422"/>
      <c r="CY430" s="422"/>
      <c r="CZ430" s="422"/>
      <c r="DA430" s="422"/>
      <c r="DB430" s="422"/>
      <c r="DC430" s="422"/>
      <c r="DD430" s="422"/>
      <c r="DE430" s="422"/>
      <c r="DF430" s="422"/>
      <c r="DG430" s="422"/>
      <c r="DH430" s="422"/>
      <c r="DI430" s="422"/>
      <c r="DJ430" s="422"/>
      <c r="DK430" s="422"/>
      <c r="DL430" s="422"/>
      <c r="DM430" s="422"/>
      <c r="DN430" s="422"/>
      <c r="DO430" s="422"/>
      <c r="DP430" s="422"/>
      <c r="DQ430" s="422"/>
      <c r="DR430" s="422"/>
      <c r="DS430" s="422"/>
      <c r="DT430" s="422"/>
      <c r="DU430" s="422"/>
      <c r="DV430" s="422"/>
      <c r="DW430" s="422"/>
      <c r="DX430" s="422"/>
      <c r="DY430" s="422"/>
      <c r="DZ430" s="422"/>
      <c r="EA430" s="422"/>
      <c r="EB430" s="422"/>
      <c r="EC430" s="422"/>
      <c r="ED430" s="422"/>
      <c r="EE430" s="422"/>
      <c r="EF430" s="422"/>
      <c r="EG430" s="422"/>
      <c r="EH430" s="422"/>
      <c r="EI430" s="422"/>
      <c r="EJ430" s="422"/>
      <c r="EK430" s="422"/>
      <c r="EL430" s="422"/>
      <c r="EM430" s="422"/>
      <c r="EN430" s="422"/>
      <c r="EO430" s="422"/>
      <c r="EP430" s="422"/>
      <c r="EQ430" s="422"/>
      <c r="ER430" s="422"/>
      <c r="ES430" s="422"/>
      <c r="ET430" s="422"/>
      <c r="EU430" s="422"/>
      <c r="EV430" s="422"/>
      <c r="EW430" s="422"/>
      <c r="EX430" s="422"/>
      <c r="EY430" s="422"/>
      <c r="EZ430" s="422"/>
      <c r="FA430" s="422"/>
      <c r="FB430" s="422"/>
      <c r="FC430" s="422"/>
      <c r="FD430" s="422"/>
      <c r="FE430" s="422"/>
      <c r="FF430" s="422"/>
      <c r="FG430" s="422"/>
      <c r="FH430" s="422"/>
      <c r="FI430" s="422"/>
      <c r="FJ430" s="422"/>
      <c r="FK430" s="422"/>
      <c r="FL430" s="422"/>
      <c r="FM430" s="422"/>
      <c r="FN430" s="422"/>
      <c r="FO430" s="422"/>
      <c r="FP430" s="422"/>
      <c r="FQ430" s="422"/>
      <c r="FR430" s="422"/>
      <c r="FS430" s="422"/>
      <c r="FT430" s="422"/>
      <c r="FU430" s="422"/>
      <c r="FV430" s="422"/>
      <c r="FW430" s="422"/>
      <c r="FX430" s="422"/>
      <c r="FY430" s="422"/>
      <c r="FZ430" s="422"/>
      <c r="GA430" s="422"/>
      <c r="GB430" s="422"/>
      <c r="GC430" s="422"/>
      <c r="GD430" s="422"/>
      <c r="GE430" s="422"/>
      <c r="GF430" s="422"/>
      <c r="GG430" s="422"/>
      <c r="GH430" s="422"/>
      <c r="GI430" s="422"/>
      <c r="GJ430" s="422"/>
      <c r="GK430" s="422"/>
      <c r="GL430" s="422"/>
      <c r="GM430" s="422"/>
      <c r="GN430" s="422"/>
      <c r="GO430" s="422"/>
      <c r="GP430" s="422"/>
      <c r="GQ430" s="422"/>
      <c r="GR430" s="422"/>
      <c r="GS430" s="422"/>
      <c r="GT430" s="422"/>
      <c r="GU430" s="422"/>
      <c r="GV430" s="422"/>
      <c r="GW430" s="422"/>
      <c r="GX430" s="422"/>
      <c r="GY430" s="422"/>
      <c r="GZ430" s="422"/>
      <c r="HA430" s="422"/>
      <c r="HB430" s="422"/>
      <c r="HC430" s="422"/>
      <c r="HD430" s="422"/>
      <c r="HE430" s="422"/>
      <c r="HF430" s="422"/>
      <c r="HG430" s="422"/>
      <c r="HH430" s="422"/>
      <c r="HI430" s="422"/>
      <c r="HJ430" s="422"/>
      <c r="HK430" s="422"/>
      <c r="HL430" s="422"/>
      <c r="HM430" s="422"/>
      <c r="HN430" s="422"/>
      <c r="HO430" s="422"/>
      <c r="HP430" s="422"/>
      <c r="HQ430" s="422"/>
      <c r="HR430" s="422"/>
      <c r="HS430" s="422"/>
      <c r="HT430" s="422"/>
      <c r="HU430" s="422"/>
      <c r="HV430" s="422"/>
      <c r="HW430" s="422"/>
      <c r="HX430" s="422"/>
      <c r="HY430" s="422"/>
      <c r="HZ430" s="422"/>
      <c r="IA430" s="422"/>
      <c r="IB430" s="422"/>
      <c r="IC430" s="422"/>
      <c r="ID430" s="422"/>
      <c r="IE430" s="422"/>
      <c r="IF430" s="422"/>
      <c r="IG430" s="422"/>
      <c r="IH430" s="422"/>
      <c r="II430" s="422"/>
      <c r="IJ430" s="422"/>
      <c r="IK430" s="422"/>
      <c r="IL430" s="422"/>
      <c r="IM430" s="422"/>
      <c r="IN430" s="422"/>
      <c r="IO430" s="422"/>
      <c r="IP430" s="422"/>
      <c r="IQ430" s="422"/>
      <c r="IR430" s="422"/>
      <c r="IS430" s="422"/>
      <c r="IT430" s="422"/>
      <c r="IU430" s="422"/>
      <c r="IV430" s="422"/>
      <c r="IW430" s="422"/>
      <c r="IX430" s="422"/>
      <c r="IY430" s="422"/>
      <c r="IZ430" s="422"/>
      <c r="JA430" s="422"/>
      <c r="JB430" s="422"/>
      <c r="JC430" s="422"/>
      <c r="JD430" s="422"/>
      <c r="JE430" s="422"/>
      <c r="JF430" s="422"/>
      <c r="JG430" s="422"/>
      <c r="JH430" s="422"/>
      <c r="JI430" s="422"/>
      <c r="JJ430" s="422"/>
      <c r="JK430" s="422"/>
      <c r="JL430" s="422"/>
      <c r="JM430" s="422"/>
      <c r="JN430" s="422"/>
      <c r="JO430" s="422"/>
      <c r="JP430" s="422"/>
      <c r="JQ430" s="422"/>
      <c r="JR430" s="422"/>
      <c r="JS430" s="422"/>
      <c r="JT430" s="422"/>
      <c r="JU430" s="422"/>
      <c r="JV430" s="422"/>
      <c r="JW430" s="422"/>
      <c r="JX430" s="422"/>
      <c r="JY430" s="422"/>
      <c r="JZ430" s="422"/>
      <c r="KA430" s="422"/>
      <c r="KB430" s="422"/>
      <c r="KC430" s="422"/>
      <c r="KD430" s="422"/>
      <c r="KE430" s="422"/>
      <c r="KF430" s="422"/>
      <c r="KG430" s="422"/>
      <c r="KH430" s="422"/>
      <c r="KI430" s="422"/>
      <c r="KJ430" s="422"/>
      <c r="KK430" s="422"/>
      <c r="KL430" s="422"/>
      <c r="KM430" s="422"/>
      <c r="KN430" s="422"/>
      <c r="KO430" s="422"/>
      <c r="KP430" s="422"/>
      <c r="KQ430" s="422"/>
      <c r="KR430" s="422"/>
      <c r="KS430" s="422"/>
      <c r="KT430" s="422"/>
      <c r="KU430" s="422"/>
      <c r="KV430" s="422"/>
      <c r="KW430" s="422"/>
      <c r="KX430" s="422"/>
      <c r="KY430" s="422"/>
      <c r="KZ430" s="422"/>
      <c r="LA430" s="422"/>
      <c r="LB430" s="422"/>
      <c r="LC430" s="422"/>
      <c r="LD430" s="422"/>
      <c r="LE430" s="422"/>
      <c r="LF430" s="422"/>
      <c r="LG430" s="422"/>
      <c r="LH430" s="422"/>
      <c r="LI430" s="422"/>
      <c r="LJ430" s="422"/>
      <c r="LK430" s="422"/>
      <c r="LL430" s="422"/>
      <c r="LM430" s="422"/>
      <c r="LN430" s="422"/>
      <c r="LO430" s="422"/>
      <c r="LP430" s="422"/>
      <c r="LQ430" s="422"/>
      <c r="LR430" s="422"/>
      <c r="LS430" s="422"/>
      <c r="LT430" s="422"/>
      <c r="LU430" s="422"/>
      <c r="LV430" s="422"/>
      <c r="LW430" s="422"/>
      <c r="LX430" s="422"/>
      <c r="LY430" s="422"/>
      <c r="LZ430" s="422"/>
      <c r="MA430" s="422"/>
      <c r="MB430" s="422"/>
      <c r="MC430" s="422"/>
      <c r="MD430" s="422"/>
      <c r="ME430" s="422"/>
      <c r="MF430" s="422"/>
      <c r="MG430" s="422"/>
      <c r="MH430" s="422"/>
      <c r="MI430" s="422"/>
      <c r="MJ430" s="422"/>
      <c r="MK430" s="422"/>
      <c r="ML430" s="422"/>
      <c r="MM430" s="422"/>
      <c r="MN430" s="422"/>
      <c r="MO430" s="422"/>
      <c r="MP430" s="422"/>
      <c r="MQ430" s="422"/>
      <c r="MR430" s="422"/>
      <c r="MS430" s="422"/>
      <c r="MT430" s="422"/>
      <c r="MU430" s="422"/>
      <c r="MV430" s="422"/>
      <c r="MW430" s="422"/>
      <c r="MX430" s="422"/>
      <c r="MY430" s="422"/>
      <c r="MZ430" s="422"/>
      <c r="NA430" s="422"/>
      <c r="NB430" s="422"/>
      <c r="NC430" s="422"/>
      <c r="ND430" s="422"/>
      <c r="NE430" s="422"/>
      <c r="NF430" s="422"/>
      <c r="NG430" s="422"/>
      <c r="NH430" s="422"/>
      <c r="NI430" s="422"/>
      <c r="NJ430" s="422"/>
      <c r="NK430" s="422"/>
      <c r="NL430" s="422"/>
      <c r="NM430" s="422"/>
      <c r="NN430" s="422"/>
      <c r="NO430" s="422"/>
      <c r="NP430" s="422"/>
      <c r="NQ430" s="422"/>
      <c r="NR430" s="422"/>
      <c r="NS430" s="422"/>
      <c r="NT430" s="422"/>
      <c r="NU430" s="422"/>
      <c r="NV430" s="422"/>
      <c r="NW430" s="422"/>
      <c r="NX430" s="422"/>
      <c r="NY430" s="422"/>
      <c r="NZ430" s="422"/>
      <c r="OA430" s="422"/>
      <c r="OB430" s="422"/>
      <c r="OC430" s="422"/>
      <c r="OD430" s="422"/>
      <c r="OE430" s="422"/>
      <c r="OF430" s="422"/>
      <c r="OG430" s="422"/>
      <c r="OH430" s="422"/>
      <c r="OI430" s="422"/>
      <c r="OJ430" s="422"/>
      <c r="OK430" s="422"/>
      <c r="OL430" s="422"/>
      <c r="OM430" s="422"/>
      <c r="ON430" s="422"/>
      <c r="OO430" s="422"/>
      <c r="OP430" s="422"/>
      <c r="OQ430" s="422"/>
      <c r="OR430" s="422"/>
      <c r="OS430" s="422"/>
      <c r="OT430" s="422"/>
      <c r="OU430" s="422"/>
      <c r="OV430" s="422"/>
      <c r="OW430" s="422"/>
      <c r="OX430" s="422"/>
      <c r="OY430" s="422"/>
      <c r="OZ430" s="422"/>
      <c r="PA430" s="422"/>
      <c r="PB430" s="422"/>
      <c r="PC430" s="422"/>
      <c r="PD430" s="422"/>
      <c r="PE430" s="422"/>
      <c r="PF430" s="422"/>
      <c r="PG430" s="422"/>
      <c r="PH430" s="422"/>
      <c r="PI430" s="422"/>
      <c r="PJ430" s="422"/>
      <c r="PK430" s="422"/>
      <c r="PL430" s="422"/>
    </row>
    <row r="431" spans="1:428" ht="26.25" customHeight="1" x14ac:dyDescent="0.25">
      <c r="A431" s="2469"/>
      <c r="B431" s="2469"/>
      <c r="C431" s="2469"/>
      <c r="D431" s="1213" t="s">
        <v>187</v>
      </c>
      <c r="E431" s="1213" t="s">
        <v>203</v>
      </c>
      <c r="F431" s="1213" t="s">
        <v>204</v>
      </c>
      <c r="G431" s="1213" t="s">
        <v>187</v>
      </c>
      <c r="H431" s="1213" t="s">
        <v>203</v>
      </c>
      <c r="I431" s="1213" t="s">
        <v>204</v>
      </c>
      <c r="J431" s="1213" t="s">
        <v>187</v>
      </c>
      <c r="K431" s="1213" t="s">
        <v>203</v>
      </c>
      <c r="L431" s="1213" t="s">
        <v>204</v>
      </c>
      <c r="M431" s="1213" t="s">
        <v>187</v>
      </c>
      <c r="N431" s="1213" t="s">
        <v>203</v>
      </c>
      <c r="O431" s="1213" t="s">
        <v>204</v>
      </c>
      <c r="P431" s="2524"/>
      <c r="Q431" s="2524"/>
      <c r="R431" s="2472"/>
      <c r="V431" s="420"/>
      <c r="W431" s="420"/>
      <c r="X431" s="420"/>
      <c r="Y431" s="420"/>
      <c r="Z431" s="420"/>
      <c r="AA431" s="420"/>
      <c r="AB431" s="420"/>
      <c r="AC431" s="420"/>
      <c r="AD431" s="420"/>
      <c r="AE431" s="420"/>
      <c r="AF431" s="420"/>
      <c r="AG431" s="422"/>
      <c r="AH431" s="422"/>
      <c r="AI431" s="422"/>
      <c r="AJ431" s="422"/>
      <c r="AK431" s="422"/>
      <c r="AL431" s="422"/>
      <c r="AM431" s="422"/>
      <c r="AN431" s="422"/>
      <c r="AO431" s="422"/>
      <c r="AP431" s="422"/>
      <c r="AQ431" s="422"/>
      <c r="AR431" s="422"/>
      <c r="AS431" s="422"/>
      <c r="AT431" s="422"/>
      <c r="AU431" s="422"/>
      <c r="AV431" s="422"/>
      <c r="AW431" s="422"/>
      <c r="AX431" s="422"/>
      <c r="AY431" s="422"/>
      <c r="AZ431" s="422"/>
      <c r="BA431" s="422"/>
      <c r="BB431" s="422"/>
      <c r="BC431" s="422"/>
      <c r="BD431" s="422"/>
      <c r="BE431" s="422"/>
      <c r="BF431" s="422"/>
      <c r="BG431" s="422"/>
      <c r="BH431" s="422"/>
      <c r="BI431" s="422"/>
      <c r="BJ431" s="422"/>
      <c r="BK431" s="422"/>
      <c r="BL431" s="422"/>
      <c r="BM431" s="422"/>
      <c r="BN431" s="422"/>
      <c r="BO431" s="422"/>
      <c r="BP431" s="422"/>
      <c r="BQ431" s="422"/>
      <c r="BR431" s="422"/>
      <c r="BS431" s="422"/>
      <c r="BT431" s="422"/>
      <c r="BU431" s="422"/>
      <c r="BV431" s="422"/>
      <c r="BW431" s="422"/>
      <c r="BX431" s="422"/>
      <c r="BY431" s="422"/>
      <c r="BZ431" s="422"/>
      <c r="CA431" s="422"/>
      <c r="CB431" s="422"/>
      <c r="CC431" s="422"/>
      <c r="CD431" s="422"/>
      <c r="CE431" s="422"/>
      <c r="CF431" s="422"/>
      <c r="CG431" s="422"/>
      <c r="CH431" s="422"/>
      <c r="CI431" s="422"/>
      <c r="CJ431" s="422"/>
      <c r="CK431" s="422"/>
      <c r="CL431" s="422"/>
      <c r="CM431" s="422"/>
      <c r="CN431" s="422"/>
      <c r="CO431" s="422"/>
      <c r="CP431" s="422"/>
      <c r="CQ431" s="422"/>
      <c r="CR431" s="422"/>
      <c r="CS431" s="422"/>
      <c r="CT431" s="422"/>
      <c r="CU431" s="422"/>
      <c r="CV431" s="422"/>
      <c r="CW431" s="422"/>
      <c r="CX431" s="422"/>
      <c r="CY431" s="422"/>
      <c r="CZ431" s="422"/>
      <c r="DA431" s="422"/>
      <c r="DB431" s="422"/>
      <c r="DC431" s="422"/>
      <c r="DD431" s="422"/>
      <c r="DE431" s="422"/>
      <c r="DF431" s="422"/>
      <c r="DG431" s="422"/>
      <c r="DH431" s="422"/>
      <c r="DI431" s="422"/>
      <c r="DJ431" s="422"/>
      <c r="DK431" s="422"/>
      <c r="DL431" s="422"/>
      <c r="DM431" s="422"/>
      <c r="DN431" s="422"/>
      <c r="DO431" s="422"/>
      <c r="DP431" s="422"/>
      <c r="DQ431" s="422"/>
      <c r="DR431" s="422"/>
      <c r="DS431" s="422"/>
      <c r="DT431" s="422"/>
      <c r="DU431" s="422"/>
      <c r="DV431" s="422"/>
      <c r="DW431" s="422"/>
      <c r="DX431" s="422"/>
      <c r="DY431" s="422"/>
      <c r="DZ431" s="422"/>
      <c r="EA431" s="422"/>
      <c r="EB431" s="422"/>
      <c r="EC431" s="422"/>
      <c r="ED431" s="422"/>
      <c r="EE431" s="422"/>
      <c r="EF431" s="422"/>
      <c r="EG431" s="422"/>
      <c r="EH431" s="422"/>
      <c r="EI431" s="422"/>
      <c r="EJ431" s="422"/>
      <c r="EK431" s="422"/>
      <c r="EL431" s="422"/>
      <c r="EM431" s="422"/>
      <c r="EN431" s="422"/>
      <c r="EO431" s="422"/>
      <c r="EP431" s="422"/>
      <c r="EQ431" s="422"/>
      <c r="ER431" s="422"/>
      <c r="ES431" s="422"/>
      <c r="ET431" s="422"/>
      <c r="EU431" s="422"/>
      <c r="EV431" s="422"/>
      <c r="EW431" s="422"/>
      <c r="EX431" s="422"/>
      <c r="EY431" s="422"/>
      <c r="EZ431" s="422"/>
      <c r="FA431" s="422"/>
      <c r="FB431" s="422"/>
      <c r="FC431" s="422"/>
      <c r="FD431" s="422"/>
      <c r="FE431" s="422"/>
      <c r="FF431" s="422"/>
      <c r="FG431" s="422"/>
      <c r="FH431" s="422"/>
      <c r="FI431" s="422"/>
      <c r="FJ431" s="422"/>
      <c r="FK431" s="422"/>
      <c r="FL431" s="422"/>
      <c r="FM431" s="422"/>
      <c r="FN431" s="422"/>
      <c r="FO431" s="422"/>
      <c r="FP431" s="422"/>
      <c r="FQ431" s="422"/>
      <c r="FR431" s="422"/>
      <c r="FS431" s="422"/>
      <c r="FT431" s="422"/>
      <c r="FU431" s="422"/>
      <c r="FV431" s="422"/>
      <c r="FW431" s="422"/>
      <c r="FX431" s="422"/>
      <c r="FY431" s="422"/>
      <c r="FZ431" s="422"/>
      <c r="GA431" s="422"/>
      <c r="GB431" s="422"/>
      <c r="GC431" s="422"/>
      <c r="GD431" s="422"/>
      <c r="GE431" s="422"/>
      <c r="GF431" s="422"/>
      <c r="GG431" s="422"/>
      <c r="GH431" s="422"/>
      <c r="GI431" s="422"/>
      <c r="GJ431" s="422"/>
      <c r="GK431" s="422"/>
      <c r="GL431" s="422"/>
      <c r="GM431" s="422"/>
      <c r="GN431" s="422"/>
      <c r="GO431" s="422"/>
      <c r="GP431" s="422"/>
      <c r="GQ431" s="422"/>
      <c r="GR431" s="422"/>
      <c r="GS431" s="422"/>
      <c r="GT431" s="422"/>
      <c r="GU431" s="422"/>
      <c r="GV431" s="422"/>
      <c r="GW431" s="422"/>
      <c r="GX431" s="422"/>
      <c r="GY431" s="422"/>
      <c r="GZ431" s="422"/>
      <c r="HA431" s="422"/>
      <c r="HB431" s="422"/>
      <c r="HC431" s="422"/>
      <c r="HD431" s="422"/>
      <c r="HE431" s="422"/>
      <c r="HF431" s="422"/>
      <c r="HG431" s="422"/>
      <c r="HH431" s="422"/>
      <c r="HI431" s="422"/>
      <c r="HJ431" s="422"/>
      <c r="HK431" s="422"/>
      <c r="HL431" s="422"/>
      <c r="HM431" s="422"/>
      <c r="HN431" s="422"/>
      <c r="HO431" s="422"/>
      <c r="HP431" s="422"/>
      <c r="HQ431" s="422"/>
      <c r="HR431" s="422"/>
      <c r="HS431" s="422"/>
      <c r="HT431" s="422"/>
      <c r="HU431" s="422"/>
      <c r="HV431" s="422"/>
      <c r="HW431" s="422"/>
      <c r="HX431" s="422"/>
      <c r="HY431" s="422"/>
      <c r="HZ431" s="422"/>
      <c r="IA431" s="422"/>
      <c r="IB431" s="422"/>
      <c r="IC431" s="422"/>
      <c r="ID431" s="422"/>
      <c r="IE431" s="422"/>
      <c r="IF431" s="422"/>
      <c r="IG431" s="422"/>
      <c r="IH431" s="422"/>
      <c r="II431" s="422"/>
      <c r="IJ431" s="422"/>
      <c r="IK431" s="422"/>
      <c r="IL431" s="422"/>
      <c r="IM431" s="422"/>
      <c r="IN431" s="422"/>
      <c r="IO431" s="422"/>
      <c r="IP431" s="422"/>
      <c r="IQ431" s="422"/>
      <c r="IR431" s="422"/>
      <c r="IS431" s="422"/>
      <c r="IT431" s="422"/>
      <c r="IU431" s="422"/>
      <c r="IV431" s="422"/>
      <c r="IW431" s="422"/>
      <c r="IX431" s="422"/>
      <c r="IY431" s="422"/>
      <c r="IZ431" s="422"/>
      <c r="JA431" s="422"/>
      <c r="JB431" s="422"/>
      <c r="JC431" s="422"/>
      <c r="JD431" s="422"/>
      <c r="JE431" s="422"/>
      <c r="JF431" s="422"/>
      <c r="JG431" s="422"/>
      <c r="JH431" s="422"/>
      <c r="JI431" s="422"/>
      <c r="JJ431" s="422"/>
      <c r="JK431" s="422"/>
      <c r="JL431" s="422"/>
      <c r="JM431" s="422"/>
      <c r="JN431" s="422"/>
      <c r="JO431" s="422"/>
      <c r="JP431" s="422"/>
      <c r="JQ431" s="422"/>
      <c r="JR431" s="422"/>
      <c r="JS431" s="422"/>
      <c r="JT431" s="422"/>
      <c r="JU431" s="422"/>
      <c r="JV431" s="422"/>
      <c r="JW431" s="422"/>
      <c r="JX431" s="422"/>
      <c r="JY431" s="422"/>
      <c r="JZ431" s="422"/>
      <c r="KA431" s="422"/>
      <c r="KB431" s="422"/>
      <c r="KC431" s="422"/>
      <c r="KD431" s="422"/>
      <c r="KE431" s="422"/>
      <c r="KF431" s="422"/>
      <c r="KG431" s="422"/>
      <c r="KH431" s="422"/>
      <c r="KI431" s="422"/>
      <c r="KJ431" s="422"/>
      <c r="KK431" s="422"/>
      <c r="KL431" s="422"/>
      <c r="KM431" s="422"/>
      <c r="KN431" s="422"/>
      <c r="KO431" s="422"/>
      <c r="KP431" s="422"/>
      <c r="KQ431" s="422"/>
      <c r="KR431" s="422"/>
      <c r="KS431" s="422"/>
      <c r="KT431" s="422"/>
      <c r="KU431" s="422"/>
      <c r="KV431" s="422"/>
      <c r="KW431" s="422"/>
      <c r="KX431" s="422"/>
      <c r="KY431" s="422"/>
      <c r="KZ431" s="422"/>
      <c r="LA431" s="422"/>
      <c r="LB431" s="422"/>
      <c r="LC431" s="422"/>
      <c r="LD431" s="422"/>
      <c r="LE431" s="422"/>
      <c r="LF431" s="422"/>
      <c r="LG431" s="422"/>
      <c r="LH431" s="422"/>
      <c r="LI431" s="422"/>
      <c r="LJ431" s="422"/>
      <c r="LK431" s="422"/>
      <c r="LL431" s="422"/>
      <c r="LM431" s="422"/>
      <c r="LN431" s="422"/>
      <c r="LO431" s="422"/>
      <c r="LP431" s="422"/>
      <c r="LQ431" s="422"/>
      <c r="LR431" s="422"/>
      <c r="LS431" s="422"/>
      <c r="LT431" s="422"/>
      <c r="LU431" s="422"/>
      <c r="LV431" s="422"/>
      <c r="LW431" s="422"/>
      <c r="LX431" s="422"/>
      <c r="LY431" s="422"/>
      <c r="LZ431" s="422"/>
      <c r="MA431" s="422"/>
      <c r="MB431" s="422"/>
      <c r="MC431" s="422"/>
      <c r="MD431" s="422"/>
      <c r="ME431" s="422"/>
      <c r="MF431" s="422"/>
      <c r="MG431" s="422"/>
      <c r="MH431" s="422"/>
      <c r="MI431" s="422"/>
      <c r="MJ431" s="422"/>
      <c r="MK431" s="422"/>
      <c r="ML431" s="422"/>
      <c r="MM431" s="422"/>
      <c r="MN431" s="422"/>
      <c r="MO431" s="422"/>
      <c r="MP431" s="422"/>
      <c r="MQ431" s="422"/>
      <c r="MR431" s="422"/>
      <c r="MS431" s="422"/>
      <c r="MT431" s="422"/>
      <c r="MU431" s="422"/>
      <c r="MV431" s="422"/>
      <c r="MW431" s="422"/>
      <c r="MX431" s="422"/>
      <c r="MY431" s="422"/>
      <c r="MZ431" s="422"/>
      <c r="NA431" s="422"/>
      <c r="NB431" s="422"/>
      <c r="NC431" s="422"/>
      <c r="ND431" s="422"/>
      <c r="NE431" s="422"/>
      <c r="NF431" s="422"/>
      <c r="NG431" s="422"/>
      <c r="NH431" s="422"/>
      <c r="NI431" s="422"/>
      <c r="NJ431" s="422"/>
      <c r="NK431" s="422"/>
      <c r="NL431" s="422"/>
      <c r="NM431" s="422"/>
      <c r="NN431" s="422"/>
      <c r="NO431" s="422"/>
      <c r="NP431" s="422"/>
      <c r="NQ431" s="422"/>
      <c r="NR431" s="422"/>
      <c r="NS431" s="422"/>
      <c r="NT431" s="422"/>
      <c r="NU431" s="422"/>
      <c r="NV431" s="422"/>
      <c r="NW431" s="422"/>
      <c r="NX431" s="422"/>
      <c r="NY431" s="422"/>
      <c r="NZ431" s="422"/>
      <c r="OA431" s="422"/>
      <c r="OB431" s="422"/>
      <c r="OC431" s="422"/>
      <c r="OD431" s="422"/>
      <c r="OE431" s="422"/>
      <c r="OF431" s="422"/>
      <c r="OG431" s="422"/>
      <c r="OH431" s="422"/>
      <c r="OI431" s="422"/>
      <c r="OJ431" s="422"/>
      <c r="OK431" s="422"/>
      <c r="OL431" s="422"/>
      <c r="OM431" s="422"/>
      <c r="ON431" s="422"/>
      <c r="OO431" s="422"/>
      <c r="OP431" s="422"/>
      <c r="OQ431" s="422"/>
      <c r="OR431" s="422"/>
      <c r="OS431" s="422"/>
      <c r="OT431" s="422"/>
      <c r="OU431" s="422"/>
      <c r="OV431" s="422"/>
      <c r="OW431" s="422"/>
      <c r="OX431" s="422"/>
      <c r="OY431" s="422"/>
      <c r="OZ431" s="422"/>
      <c r="PA431" s="422"/>
      <c r="PB431" s="422"/>
      <c r="PC431" s="422"/>
      <c r="PD431" s="422"/>
      <c r="PE431" s="422"/>
      <c r="PF431" s="422"/>
      <c r="PG431" s="422"/>
      <c r="PH431" s="422"/>
      <c r="PI431" s="422"/>
      <c r="PJ431" s="422"/>
      <c r="PK431" s="422"/>
      <c r="PL431" s="422"/>
    </row>
    <row r="432" spans="1:428" ht="26.25" customHeight="1" thickBot="1" x14ac:dyDescent="0.3">
      <c r="A432" s="2470"/>
      <c r="B432" s="2470"/>
      <c r="C432" s="2470"/>
      <c r="D432" s="424" t="s">
        <v>188</v>
      </c>
      <c r="E432" s="424" t="s">
        <v>189</v>
      </c>
      <c r="F432" s="424" t="s">
        <v>190</v>
      </c>
      <c r="G432" s="424" t="s">
        <v>188</v>
      </c>
      <c r="H432" s="424" t="s">
        <v>189</v>
      </c>
      <c r="I432" s="424" t="s">
        <v>190</v>
      </c>
      <c r="J432" s="424" t="s">
        <v>188</v>
      </c>
      <c r="K432" s="424" t="s">
        <v>189</v>
      </c>
      <c r="L432" s="424" t="s">
        <v>190</v>
      </c>
      <c r="M432" s="424" t="s">
        <v>188</v>
      </c>
      <c r="N432" s="424" t="s">
        <v>189</v>
      </c>
      <c r="O432" s="424" t="s">
        <v>190</v>
      </c>
      <c r="P432" s="2525"/>
      <c r="Q432" s="2525"/>
      <c r="R432" s="2473"/>
      <c r="V432" s="420"/>
      <c r="W432" s="420"/>
      <c r="X432" s="420"/>
      <c r="Y432" s="420"/>
      <c r="Z432" s="420"/>
      <c r="AA432" s="420"/>
      <c r="AB432" s="420"/>
      <c r="AC432" s="420"/>
      <c r="AD432" s="420"/>
      <c r="AE432" s="420"/>
      <c r="AF432" s="420"/>
      <c r="AG432" s="422"/>
      <c r="AH432" s="422"/>
      <c r="AI432" s="422"/>
      <c r="AJ432" s="422"/>
      <c r="AK432" s="422"/>
      <c r="AL432" s="422"/>
      <c r="AM432" s="422"/>
      <c r="AN432" s="422"/>
      <c r="AO432" s="422"/>
      <c r="AP432" s="422"/>
      <c r="AQ432" s="422"/>
      <c r="AR432" s="422"/>
      <c r="AS432" s="422"/>
      <c r="AT432" s="422"/>
      <c r="AU432" s="422"/>
      <c r="AV432" s="422"/>
      <c r="AW432" s="422"/>
      <c r="AX432" s="422"/>
      <c r="AY432" s="422"/>
      <c r="AZ432" s="422"/>
      <c r="BA432" s="422"/>
      <c r="BB432" s="422"/>
      <c r="BC432" s="422"/>
      <c r="BD432" s="422"/>
      <c r="BE432" s="422"/>
      <c r="BF432" s="422"/>
      <c r="BG432" s="422"/>
      <c r="BH432" s="422"/>
      <c r="BI432" s="422"/>
      <c r="BJ432" s="422"/>
      <c r="BK432" s="422"/>
      <c r="BL432" s="422"/>
      <c r="BM432" s="422"/>
      <c r="BN432" s="422"/>
      <c r="BO432" s="422"/>
      <c r="BP432" s="422"/>
      <c r="BQ432" s="422"/>
      <c r="BR432" s="422"/>
      <c r="BS432" s="422"/>
      <c r="BT432" s="422"/>
      <c r="BU432" s="422"/>
      <c r="BV432" s="422"/>
      <c r="BW432" s="422"/>
      <c r="BX432" s="422"/>
      <c r="BY432" s="422"/>
      <c r="BZ432" s="422"/>
      <c r="CA432" s="422"/>
      <c r="CB432" s="422"/>
      <c r="CC432" s="422"/>
      <c r="CD432" s="422"/>
      <c r="CE432" s="422"/>
      <c r="CF432" s="422"/>
      <c r="CG432" s="422"/>
      <c r="CH432" s="422"/>
      <c r="CI432" s="422"/>
      <c r="CJ432" s="422"/>
      <c r="CK432" s="422"/>
      <c r="CL432" s="422"/>
      <c r="CM432" s="422"/>
      <c r="CN432" s="422"/>
      <c r="CO432" s="422"/>
      <c r="CP432" s="422"/>
      <c r="CQ432" s="422"/>
      <c r="CR432" s="422"/>
      <c r="CS432" s="422"/>
      <c r="CT432" s="422"/>
      <c r="CU432" s="422"/>
      <c r="CV432" s="422"/>
      <c r="CW432" s="422"/>
      <c r="CX432" s="422"/>
      <c r="CY432" s="422"/>
      <c r="CZ432" s="422"/>
      <c r="DA432" s="422"/>
      <c r="DB432" s="422"/>
      <c r="DC432" s="422"/>
      <c r="DD432" s="422"/>
      <c r="DE432" s="422"/>
      <c r="DF432" s="422"/>
      <c r="DG432" s="422"/>
      <c r="DH432" s="422"/>
      <c r="DI432" s="422"/>
      <c r="DJ432" s="422"/>
      <c r="DK432" s="422"/>
      <c r="DL432" s="422"/>
      <c r="DM432" s="422"/>
      <c r="DN432" s="422"/>
      <c r="DO432" s="422"/>
      <c r="DP432" s="422"/>
      <c r="DQ432" s="422"/>
      <c r="DR432" s="422"/>
      <c r="DS432" s="422"/>
      <c r="DT432" s="422"/>
      <c r="DU432" s="422"/>
      <c r="DV432" s="422"/>
      <c r="DW432" s="422"/>
      <c r="DX432" s="422"/>
      <c r="DY432" s="422"/>
      <c r="DZ432" s="422"/>
      <c r="EA432" s="422"/>
      <c r="EB432" s="422"/>
      <c r="EC432" s="422"/>
      <c r="ED432" s="422"/>
      <c r="EE432" s="422"/>
      <c r="EF432" s="422"/>
      <c r="EG432" s="422"/>
      <c r="EH432" s="422"/>
      <c r="EI432" s="422"/>
      <c r="EJ432" s="422"/>
      <c r="EK432" s="422"/>
      <c r="EL432" s="422"/>
      <c r="EM432" s="422"/>
      <c r="EN432" s="422"/>
      <c r="EO432" s="422"/>
      <c r="EP432" s="422"/>
      <c r="EQ432" s="422"/>
      <c r="ER432" s="422"/>
      <c r="ES432" s="422"/>
      <c r="ET432" s="422"/>
      <c r="EU432" s="422"/>
      <c r="EV432" s="422"/>
      <c r="EW432" s="422"/>
      <c r="EX432" s="422"/>
      <c r="EY432" s="422"/>
      <c r="EZ432" s="422"/>
      <c r="FA432" s="422"/>
      <c r="FB432" s="422"/>
      <c r="FC432" s="422"/>
      <c r="FD432" s="422"/>
      <c r="FE432" s="422"/>
      <c r="FF432" s="422"/>
      <c r="FG432" s="422"/>
      <c r="FH432" s="422"/>
      <c r="FI432" s="422"/>
      <c r="FJ432" s="422"/>
      <c r="FK432" s="422"/>
      <c r="FL432" s="422"/>
      <c r="FM432" s="422"/>
      <c r="FN432" s="422"/>
      <c r="FO432" s="422"/>
      <c r="FP432" s="422"/>
      <c r="FQ432" s="422"/>
      <c r="FR432" s="422"/>
      <c r="FS432" s="422"/>
      <c r="FT432" s="422"/>
      <c r="FU432" s="422"/>
      <c r="FV432" s="422"/>
      <c r="FW432" s="422"/>
      <c r="FX432" s="422"/>
      <c r="FY432" s="422"/>
      <c r="FZ432" s="422"/>
      <c r="GA432" s="422"/>
      <c r="GB432" s="422"/>
      <c r="GC432" s="422"/>
      <c r="GD432" s="422"/>
      <c r="GE432" s="422"/>
      <c r="GF432" s="422"/>
      <c r="GG432" s="422"/>
      <c r="GH432" s="422"/>
      <c r="GI432" s="422"/>
      <c r="GJ432" s="422"/>
      <c r="GK432" s="422"/>
      <c r="GL432" s="422"/>
      <c r="GM432" s="422"/>
      <c r="GN432" s="422"/>
      <c r="GO432" s="422"/>
      <c r="GP432" s="422"/>
      <c r="GQ432" s="422"/>
      <c r="GR432" s="422"/>
      <c r="GS432" s="422"/>
      <c r="GT432" s="422"/>
      <c r="GU432" s="422"/>
      <c r="GV432" s="422"/>
      <c r="GW432" s="422"/>
      <c r="GX432" s="422"/>
      <c r="GY432" s="422"/>
      <c r="GZ432" s="422"/>
      <c r="HA432" s="422"/>
      <c r="HB432" s="422"/>
      <c r="HC432" s="422"/>
      <c r="HD432" s="422"/>
      <c r="HE432" s="422"/>
      <c r="HF432" s="422"/>
      <c r="HG432" s="422"/>
      <c r="HH432" s="422"/>
      <c r="HI432" s="422"/>
      <c r="HJ432" s="422"/>
      <c r="HK432" s="422"/>
      <c r="HL432" s="422"/>
      <c r="HM432" s="422"/>
      <c r="HN432" s="422"/>
      <c r="HO432" s="422"/>
      <c r="HP432" s="422"/>
      <c r="HQ432" s="422"/>
      <c r="HR432" s="422"/>
      <c r="HS432" s="422"/>
      <c r="HT432" s="422"/>
      <c r="HU432" s="422"/>
      <c r="HV432" s="422"/>
      <c r="HW432" s="422"/>
      <c r="HX432" s="422"/>
      <c r="HY432" s="422"/>
      <c r="HZ432" s="422"/>
      <c r="IA432" s="422"/>
      <c r="IB432" s="422"/>
      <c r="IC432" s="422"/>
      <c r="ID432" s="422"/>
      <c r="IE432" s="422"/>
      <c r="IF432" s="422"/>
      <c r="IG432" s="422"/>
      <c r="IH432" s="422"/>
      <c r="II432" s="422"/>
      <c r="IJ432" s="422"/>
      <c r="IK432" s="422"/>
      <c r="IL432" s="422"/>
      <c r="IM432" s="422"/>
      <c r="IN432" s="422"/>
      <c r="IO432" s="422"/>
      <c r="IP432" s="422"/>
      <c r="IQ432" s="422"/>
      <c r="IR432" s="422"/>
      <c r="IS432" s="422"/>
      <c r="IT432" s="422"/>
      <c r="IU432" s="422"/>
      <c r="IV432" s="422"/>
      <c r="IW432" s="422"/>
      <c r="IX432" s="422"/>
      <c r="IY432" s="422"/>
      <c r="IZ432" s="422"/>
      <c r="JA432" s="422"/>
      <c r="JB432" s="422"/>
      <c r="JC432" s="422"/>
      <c r="JD432" s="422"/>
      <c r="JE432" s="422"/>
      <c r="JF432" s="422"/>
      <c r="JG432" s="422"/>
      <c r="JH432" s="422"/>
      <c r="JI432" s="422"/>
      <c r="JJ432" s="422"/>
      <c r="JK432" s="422"/>
      <c r="JL432" s="422"/>
      <c r="JM432" s="422"/>
      <c r="JN432" s="422"/>
      <c r="JO432" s="422"/>
      <c r="JP432" s="422"/>
      <c r="JQ432" s="422"/>
      <c r="JR432" s="422"/>
      <c r="JS432" s="422"/>
      <c r="JT432" s="422"/>
      <c r="JU432" s="422"/>
      <c r="JV432" s="422"/>
      <c r="JW432" s="422"/>
      <c r="JX432" s="422"/>
      <c r="JY432" s="422"/>
      <c r="JZ432" s="422"/>
      <c r="KA432" s="422"/>
      <c r="KB432" s="422"/>
      <c r="KC432" s="422"/>
      <c r="KD432" s="422"/>
      <c r="KE432" s="422"/>
      <c r="KF432" s="422"/>
      <c r="KG432" s="422"/>
      <c r="KH432" s="422"/>
      <c r="KI432" s="422"/>
      <c r="KJ432" s="422"/>
      <c r="KK432" s="422"/>
      <c r="KL432" s="422"/>
      <c r="KM432" s="422"/>
      <c r="KN432" s="422"/>
      <c r="KO432" s="422"/>
      <c r="KP432" s="422"/>
      <c r="KQ432" s="422"/>
      <c r="KR432" s="422"/>
      <c r="KS432" s="422"/>
      <c r="KT432" s="422"/>
      <c r="KU432" s="422"/>
      <c r="KV432" s="422"/>
      <c r="KW432" s="422"/>
      <c r="KX432" s="422"/>
      <c r="KY432" s="422"/>
      <c r="KZ432" s="422"/>
      <c r="LA432" s="422"/>
      <c r="LB432" s="422"/>
      <c r="LC432" s="422"/>
      <c r="LD432" s="422"/>
      <c r="LE432" s="422"/>
      <c r="LF432" s="422"/>
      <c r="LG432" s="422"/>
      <c r="LH432" s="422"/>
      <c r="LI432" s="422"/>
      <c r="LJ432" s="422"/>
      <c r="LK432" s="422"/>
      <c r="LL432" s="422"/>
      <c r="LM432" s="422"/>
      <c r="LN432" s="422"/>
      <c r="LO432" s="422"/>
      <c r="LP432" s="422"/>
      <c r="LQ432" s="422"/>
      <c r="LR432" s="422"/>
      <c r="LS432" s="422"/>
      <c r="LT432" s="422"/>
      <c r="LU432" s="422"/>
      <c r="LV432" s="422"/>
      <c r="LW432" s="422"/>
      <c r="LX432" s="422"/>
      <c r="LY432" s="422"/>
      <c r="LZ432" s="422"/>
      <c r="MA432" s="422"/>
      <c r="MB432" s="422"/>
      <c r="MC432" s="422"/>
      <c r="MD432" s="422"/>
      <c r="ME432" s="422"/>
      <c r="MF432" s="422"/>
      <c r="MG432" s="422"/>
      <c r="MH432" s="422"/>
      <c r="MI432" s="422"/>
      <c r="MJ432" s="422"/>
      <c r="MK432" s="422"/>
      <c r="ML432" s="422"/>
      <c r="MM432" s="422"/>
      <c r="MN432" s="422"/>
      <c r="MO432" s="422"/>
      <c r="MP432" s="422"/>
      <c r="MQ432" s="422"/>
      <c r="MR432" s="422"/>
      <c r="MS432" s="422"/>
      <c r="MT432" s="422"/>
      <c r="MU432" s="422"/>
      <c r="MV432" s="422"/>
      <c r="MW432" s="422"/>
      <c r="MX432" s="422"/>
      <c r="MY432" s="422"/>
      <c r="MZ432" s="422"/>
      <c r="NA432" s="422"/>
      <c r="NB432" s="422"/>
      <c r="NC432" s="422"/>
      <c r="ND432" s="422"/>
      <c r="NE432" s="422"/>
      <c r="NF432" s="422"/>
      <c r="NG432" s="422"/>
      <c r="NH432" s="422"/>
      <c r="NI432" s="422"/>
      <c r="NJ432" s="422"/>
      <c r="NK432" s="422"/>
      <c r="NL432" s="422"/>
      <c r="NM432" s="422"/>
      <c r="NN432" s="422"/>
      <c r="NO432" s="422"/>
      <c r="NP432" s="422"/>
      <c r="NQ432" s="422"/>
      <c r="NR432" s="422"/>
      <c r="NS432" s="422"/>
      <c r="NT432" s="422"/>
      <c r="NU432" s="422"/>
      <c r="NV432" s="422"/>
      <c r="NW432" s="422"/>
      <c r="NX432" s="422"/>
      <c r="NY432" s="422"/>
      <c r="NZ432" s="422"/>
      <c r="OA432" s="422"/>
      <c r="OB432" s="422"/>
      <c r="OC432" s="422"/>
      <c r="OD432" s="422"/>
      <c r="OE432" s="422"/>
      <c r="OF432" s="422"/>
      <c r="OG432" s="422"/>
      <c r="OH432" s="422"/>
      <c r="OI432" s="422"/>
      <c r="OJ432" s="422"/>
      <c r="OK432" s="422"/>
      <c r="OL432" s="422"/>
      <c r="OM432" s="422"/>
      <c r="ON432" s="422"/>
      <c r="OO432" s="422"/>
      <c r="OP432" s="422"/>
      <c r="OQ432" s="422"/>
      <c r="OR432" s="422"/>
      <c r="OS432" s="422"/>
      <c r="OT432" s="422"/>
      <c r="OU432" s="422"/>
      <c r="OV432" s="422"/>
      <c r="OW432" s="422"/>
      <c r="OX432" s="422"/>
      <c r="OY432" s="422"/>
      <c r="OZ432" s="422"/>
      <c r="PA432" s="422"/>
      <c r="PB432" s="422"/>
      <c r="PC432" s="422"/>
      <c r="PD432" s="422"/>
      <c r="PE432" s="422"/>
      <c r="PF432" s="422"/>
      <c r="PG432" s="422"/>
      <c r="PH432" s="422"/>
      <c r="PI432" s="422"/>
      <c r="PJ432" s="422"/>
      <c r="PK432" s="422"/>
      <c r="PL432" s="422"/>
    </row>
    <row r="433" spans="1:32" ht="25.5" customHeight="1" x14ac:dyDescent="0.25">
      <c r="A433" s="2519" t="s">
        <v>43</v>
      </c>
      <c r="B433" s="1603" t="s">
        <v>89</v>
      </c>
      <c r="C433" s="517"/>
      <c r="D433" s="1569">
        <v>11</v>
      </c>
      <c r="E433" s="1569">
        <v>3</v>
      </c>
      <c r="F433" s="1569">
        <v>14</v>
      </c>
      <c r="G433" s="1569">
        <v>14</v>
      </c>
      <c r="H433" s="1569">
        <v>15</v>
      </c>
      <c r="I433" s="1569">
        <v>29</v>
      </c>
      <c r="J433" s="1569">
        <v>9</v>
      </c>
      <c r="K433" s="1569">
        <v>6</v>
      </c>
      <c r="L433" s="1569">
        <v>15</v>
      </c>
      <c r="M433" s="1657">
        <f>SUM(D433,G433,J433)</f>
        <v>34</v>
      </c>
      <c r="N433" s="1657">
        <f>SUM(E433,H433,K433)</f>
        <v>24</v>
      </c>
      <c r="O433" s="1657">
        <f>SUM(F433,I433,L433)</f>
        <v>58</v>
      </c>
      <c r="P433" s="508"/>
      <c r="Q433" s="1625" t="s">
        <v>157</v>
      </c>
      <c r="R433" s="2531" t="s">
        <v>130</v>
      </c>
      <c r="V433" s="420"/>
      <c r="W433" s="420"/>
      <c r="X433" s="420"/>
      <c r="Y433" s="420"/>
      <c r="Z433" s="420"/>
      <c r="AA433" s="420"/>
      <c r="AB433" s="420"/>
      <c r="AC433" s="420"/>
      <c r="AD433" s="420"/>
      <c r="AE433" s="420"/>
      <c r="AF433" s="420"/>
    </row>
    <row r="434" spans="1:32" ht="25.5" customHeight="1" x14ac:dyDescent="0.25">
      <c r="A434" s="2501" t="s">
        <v>43</v>
      </c>
      <c r="B434" s="1510" t="s">
        <v>972</v>
      </c>
      <c r="C434" s="504"/>
      <c r="D434" s="2035">
        <v>0</v>
      </c>
      <c r="E434" s="2035">
        <v>0</v>
      </c>
      <c r="F434" s="2035">
        <v>0</v>
      </c>
      <c r="G434" s="2035">
        <v>10</v>
      </c>
      <c r="H434" s="2035">
        <v>14</v>
      </c>
      <c r="I434" s="2035">
        <v>24</v>
      </c>
      <c r="J434" s="2035">
        <v>12</v>
      </c>
      <c r="K434" s="2035">
        <v>15</v>
      </c>
      <c r="L434" s="2035">
        <v>27</v>
      </c>
      <c r="M434" s="1627">
        <f t="shared" ref="M434:O436" si="200">SUM(D434,G434,J434)</f>
        <v>22</v>
      </c>
      <c r="N434" s="1627">
        <f t="shared" si="200"/>
        <v>29</v>
      </c>
      <c r="O434" s="1627">
        <f t="shared" si="200"/>
        <v>51</v>
      </c>
      <c r="P434" s="294"/>
      <c r="Q434" s="856" t="s">
        <v>973</v>
      </c>
      <c r="R434" s="2511"/>
      <c r="V434" s="420"/>
      <c r="W434" s="420"/>
      <c r="X434" s="420"/>
      <c r="Y434" s="420"/>
      <c r="Z434" s="420"/>
      <c r="AA434" s="420"/>
      <c r="AB434" s="420"/>
      <c r="AC434" s="420"/>
      <c r="AD434" s="420"/>
      <c r="AE434" s="420"/>
      <c r="AF434" s="420"/>
    </row>
    <row r="435" spans="1:32" ht="25.5" customHeight="1" x14ac:dyDescent="0.25">
      <c r="A435" s="2501" t="s">
        <v>43</v>
      </c>
      <c r="B435" s="1510" t="s">
        <v>974</v>
      </c>
      <c r="C435" s="504"/>
      <c r="D435" s="2035">
        <v>0</v>
      </c>
      <c r="E435" s="2035">
        <v>0</v>
      </c>
      <c r="F435" s="2035">
        <v>0</v>
      </c>
      <c r="G435" s="2035">
        <v>11</v>
      </c>
      <c r="H435" s="2035">
        <v>15</v>
      </c>
      <c r="I435" s="2035">
        <v>26</v>
      </c>
      <c r="J435" s="2035">
        <v>2</v>
      </c>
      <c r="K435" s="2035">
        <v>2</v>
      </c>
      <c r="L435" s="2035">
        <v>4</v>
      </c>
      <c r="M435" s="1627">
        <f t="shared" si="200"/>
        <v>13</v>
      </c>
      <c r="N435" s="1627">
        <f t="shared" si="200"/>
        <v>17</v>
      </c>
      <c r="O435" s="1627">
        <f t="shared" si="200"/>
        <v>30</v>
      </c>
      <c r="P435" s="294"/>
      <c r="Q435" s="389" t="s">
        <v>975</v>
      </c>
      <c r="R435" s="2511"/>
      <c r="S435" s="437"/>
      <c r="V435" s="420"/>
      <c r="W435" s="420"/>
      <c r="X435" s="420"/>
      <c r="Y435" s="420"/>
      <c r="Z435" s="420"/>
      <c r="AA435" s="420"/>
      <c r="AB435" s="420"/>
      <c r="AC435" s="420"/>
      <c r="AD435" s="420"/>
      <c r="AE435" s="420"/>
      <c r="AF435" s="420"/>
    </row>
    <row r="436" spans="1:32" ht="25.5" customHeight="1" x14ac:dyDescent="0.25">
      <c r="A436" s="2528" t="s">
        <v>43</v>
      </c>
      <c r="B436" s="1419" t="s">
        <v>976</v>
      </c>
      <c r="C436" s="515"/>
      <c r="D436" s="2036">
        <v>0</v>
      </c>
      <c r="E436" s="2036">
        <v>0</v>
      </c>
      <c r="F436" s="2036">
        <v>0</v>
      </c>
      <c r="G436" s="2036">
        <v>8</v>
      </c>
      <c r="H436" s="2036">
        <v>7</v>
      </c>
      <c r="I436" s="2036">
        <v>15</v>
      </c>
      <c r="J436" s="2036">
        <v>0</v>
      </c>
      <c r="K436" s="2036">
        <v>0</v>
      </c>
      <c r="L436" s="2036">
        <v>0</v>
      </c>
      <c r="M436" s="1656">
        <f t="shared" si="200"/>
        <v>8</v>
      </c>
      <c r="N436" s="1656">
        <f t="shared" si="200"/>
        <v>7</v>
      </c>
      <c r="O436" s="1656">
        <f t="shared" si="200"/>
        <v>15</v>
      </c>
      <c r="P436" s="521"/>
      <c r="Q436" s="1617" t="s">
        <v>977</v>
      </c>
      <c r="R436" s="2529"/>
      <c r="V436" s="420"/>
      <c r="W436" s="420"/>
      <c r="X436" s="420"/>
      <c r="Y436" s="420"/>
      <c r="Z436" s="420"/>
      <c r="AA436" s="420"/>
      <c r="AB436" s="420"/>
      <c r="AC436" s="420"/>
      <c r="AD436" s="420"/>
      <c r="AE436" s="420"/>
      <c r="AF436" s="420"/>
    </row>
    <row r="437" spans="1:32" ht="25.5" customHeight="1" x14ac:dyDescent="0.25">
      <c r="A437" s="2676" t="s">
        <v>52</v>
      </c>
      <c r="B437" s="2676"/>
      <c r="C437" s="2676"/>
      <c r="D437" s="1565">
        <f>SUM(D433:D436)</f>
        <v>11</v>
      </c>
      <c r="E437" s="1565">
        <f t="shared" ref="E437:O437" si="201">SUM(E433:E436)</f>
        <v>3</v>
      </c>
      <c r="F437" s="1565">
        <f>SUM(D437:E437)</f>
        <v>14</v>
      </c>
      <c r="G437" s="1565">
        <f t="shared" si="201"/>
        <v>43</v>
      </c>
      <c r="H437" s="1565">
        <f t="shared" si="201"/>
        <v>51</v>
      </c>
      <c r="I437" s="1565">
        <f t="shared" si="201"/>
        <v>94</v>
      </c>
      <c r="J437" s="1565">
        <f t="shared" si="201"/>
        <v>23</v>
      </c>
      <c r="K437" s="1565">
        <f t="shared" si="201"/>
        <v>23</v>
      </c>
      <c r="L437" s="1565">
        <f t="shared" si="201"/>
        <v>46</v>
      </c>
      <c r="M437" s="1565">
        <f t="shared" si="201"/>
        <v>77</v>
      </c>
      <c r="N437" s="1565">
        <f t="shared" si="201"/>
        <v>77</v>
      </c>
      <c r="O437" s="1565">
        <f t="shared" si="201"/>
        <v>154</v>
      </c>
      <c r="P437" s="2628" t="s">
        <v>1100</v>
      </c>
      <c r="Q437" s="2628"/>
      <c r="R437" s="2628"/>
      <c r="V437" s="420"/>
      <c r="W437" s="420"/>
      <c r="X437" s="420"/>
      <c r="Y437" s="420"/>
      <c r="Z437" s="420"/>
      <c r="AA437" s="420"/>
      <c r="AB437" s="420"/>
      <c r="AC437" s="420"/>
      <c r="AD437" s="420"/>
      <c r="AE437" s="420"/>
      <c r="AF437" s="420"/>
    </row>
    <row r="438" spans="1:32" ht="25.5" customHeight="1" x14ac:dyDescent="0.25">
      <c r="A438" s="2503" t="s">
        <v>630</v>
      </c>
      <c r="B438" s="1643" t="s">
        <v>978</v>
      </c>
      <c r="C438" s="515"/>
      <c r="D438" s="1569">
        <v>0</v>
      </c>
      <c r="E438" s="1569">
        <v>0</v>
      </c>
      <c r="F438" s="1569">
        <v>0</v>
      </c>
      <c r="G438" s="2035">
        <v>16</v>
      </c>
      <c r="H438" s="2035">
        <v>8</v>
      </c>
      <c r="I438" s="2035">
        <v>24</v>
      </c>
      <c r="J438" s="2035">
        <v>21</v>
      </c>
      <c r="K438" s="2035">
        <v>5</v>
      </c>
      <c r="L438" s="2035">
        <v>26</v>
      </c>
      <c r="M438" s="1565">
        <f>SUM(D438,G438,J438)</f>
        <v>37</v>
      </c>
      <c r="N438" s="1565">
        <f t="shared" ref="N438:O441" si="202">SUM(E438,H438,K438)</f>
        <v>13</v>
      </c>
      <c r="O438" s="1565">
        <f t="shared" si="202"/>
        <v>50</v>
      </c>
      <c r="P438" s="524"/>
      <c r="Q438" s="1541" t="s">
        <v>979</v>
      </c>
      <c r="R438" s="2506" t="s">
        <v>980</v>
      </c>
      <c r="V438" s="420"/>
      <c r="W438" s="420"/>
      <c r="X438" s="420"/>
      <c r="Y438" s="420"/>
      <c r="Z438" s="420"/>
      <c r="AA438" s="420"/>
      <c r="AB438" s="420"/>
      <c r="AC438" s="420"/>
      <c r="AD438" s="420"/>
      <c r="AE438" s="420"/>
      <c r="AF438" s="420"/>
    </row>
    <row r="439" spans="1:32" ht="25.5" customHeight="1" x14ac:dyDescent="0.25">
      <c r="A439" s="2504"/>
      <c r="B439" s="704" t="s">
        <v>981</v>
      </c>
      <c r="C439" s="504"/>
      <c r="D439" s="1569">
        <v>0</v>
      </c>
      <c r="E439" s="1569">
        <v>0</v>
      </c>
      <c r="F439" s="1569">
        <v>0</v>
      </c>
      <c r="G439" s="2035">
        <v>13</v>
      </c>
      <c r="H439" s="2035">
        <v>8</v>
      </c>
      <c r="I439" s="2035">
        <v>21</v>
      </c>
      <c r="J439" s="2035">
        <v>21</v>
      </c>
      <c r="K439" s="2035">
        <v>12</v>
      </c>
      <c r="L439" s="2035">
        <v>33</v>
      </c>
      <c r="M439" s="1565">
        <f t="shared" ref="M439:M441" si="203">SUM(D439,G439,J439)</f>
        <v>34</v>
      </c>
      <c r="N439" s="1565">
        <f t="shared" si="202"/>
        <v>20</v>
      </c>
      <c r="O439" s="1565">
        <f t="shared" si="202"/>
        <v>54</v>
      </c>
      <c r="P439" s="524"/>
      <c r="Q439" s="1541" t="s">
        <v>982</v>
      </c>
      <c r="R439" s="2506"/>
      <c r="V439" s="420"/>
      <c r="W439" s="420"/>
      <c r="X439" s="420"/>
      <c r="Y439" s="420"/>
      <c r="Z439" s="420"/>
      <c r="AA439" s="420"/>
      <c r="AB439" s="420"/>
      <c r="AC439" s="420"/>
      <c r="AD439" s="420"/>
      <c r="AE439" s="420"/>
      <c r="AF439" s="420"/>
    </row>
    <row r="440" spans="1:32" ht="28.5" customHeight="1" x14ac:dyDescent="0.25">
      <c r="A440" s="2504"/>
      <c r="B440" s="704" t="s">
        <v>983</v>
      </c>
      <c r="C440" s="504"/>
      <c r="D440" s="1569">
        <v>0</v>
      </c>
      <c r="E440" s="1569">
        <v>0</v>
      </c>
      <c r="F440" s="1569">
        <v>0</v>
      </c>
      <c r="G440" s="2035">
        <v>15</v>
      </c>
      <c r="H440" s="2035">
        <v>14</v>
      </c>
      <c r="I440" s="2035">
        <v>29</v>
      </c>
      <c r="J440" s="2035">
        <v>30</v>
      </c>
      <c r="K440" s="2035">
        <v>15</v>
      </c>
      <c r="L440" s="2035">
        <v>45</v>
      </c>
      <c r="M440" s="1565">
        <f t="shared" si="203"/>
        <v>45</v>
      </c>
      <c r="N440" s="1565">
        <f t="shared" si="202"/>
        <v>29</v>
      </c>
      <c r="O440" s="1565">
        <f t="shared" si="202"/>
        <v>74</v>
      </c>
      <c r="P440" s="524"/>
      <c r="Q440" s="1541" t="s">
        <v>984</v>
      </c>
      <c r="R440" s="2506"/>
      <c r="V440" s="420"/>
      <c r="W440" s="420"/>
      <c r="X440" s="420"/>
      <c r="Y440" s="420"/>
      <c r="Z440" s="420"/>
      <c r="AA440" s="420"/>
      <c r="AB440" s="420"/>
      <c r="AC440" s="420"/>
      <c r="AD440" s="420"/>
      <c r="AE440" s="420"/>
      <c r="AF440" s="420"/>
    </row>
    <row r="441" spans="1:32" ht="28.5" customHeight="1" x14ac:dyDescent="0.25">
      <c r="A441" s="2504"/>
      <c r="B441" s="705" t="s">
        <v>1143</v>
      </c>
      <c r="C441" s="516"/>
      <c r="D441" s="1569">
        <v>0</v>
      </c>
      <c r="E441" s="1569">
        <v>0</v>
      </c>
      <c r="F441" s="2046">
        <v>0</v>
      </c>
      <c r="G441" s="2046">
        <v>24</v>
      </c>
      <c r="H441" s="2046">
        <v>22</v>
      </c>
      <c r="I441" s="2046">
        <v>46</v>
      </c>
      <c r="J441" s="2046">
        <v>0</v>
      </c>
      <c r="K441" s="2046">
        <v>0</v>
      </c>
      <c r="L441" s="2046">
        <v>0</v>
      </c>
      <c r="M441" s="427">
        <f t="shared" si="203"/>
        <v>24</v>
      </c>
      <c r="N441" s="427">
        <f t="shared" si="202"/>
        <v>22</v>
      </c>
      <c r="O441" s="427">
        <f t="shared" si="202"/>
        <v>46</v>
      </c>
      <c r="P441" s="536"/>
      <c r="Q441" s="1653" t="s">
        <v>1144</v>
      </c>
      <c r="R441" s="2506"/>
      <c r="V441" s="420"/>
      <c r="W441" s="420"/>
      <c r="X441" s="420"/>
      <c r="Y441" s="420"/>
      <c r="Z441" s="420"/>
      <c r="AA441" s="420"/>
      <c r="AB441" s="420"/>
      <c r="AC441" s="420"/>
      <c r="AD441" s="420"/>
      <c r="AE441" s="420"/>
      <c r="AF441" s="420"/>
    </row>
    <row r="442" spans="1:32" ht="23.25" customHeight="1" x14ac:dyDescent="0.25">
      <c r="A442" s="2682" t="s">
        <v>52</v>
      </c>
      <c r="B442" s="2682"/>
      <c r="C442" s="2682"/>
      <c r="D442" s="1566">
        <f>SUM(D438:D441)</f>
        <v>0</v>
      </c>
      <c r="E442" s="1566">
        <f t="shared" ref="E442:O442" si="204">SUM(E438:E441)</f>
        <v>0</v>
      </c>
      <c r="F442" s="1566">
        <f t="shared" si="204"/>
        <v>0</v>
      </c>
      <c r="G442" s="1566">
        <f t="shared" si="204"/>
        <v>68</v>
      </c>
      <c r="H442" s="1566">
        <f t="shared" si="204"/>
        <v>52</v>
      </c>
      <c r="I442" s="1566">
        <f t="shared" si="204"/>
        <v>120</v>
      </c>
      <c r="J442" s="1566">
        <f t="shared" si="204"/>
        <v>72</v>
      </c>
      <c r="K442" s="1566">
        <f t="shared" si="204"/>
        <v>32</v>
      </c>
      <c r="L442" s="1566">
        <f t="shared" si="204"/>
        <v>104</v>
      </c>
      <c r="M442" s="1566">
        <f t="shared" si="204"/>
        <v>140</v>
      </c>
      <c r="N442" s="1566">
        <f t="shared" si="204"/>
        <v>84</v>
      </c>
      <c r="O442" s="1566">
        <f t="shared" si="204"/>
        <v>224</v>
      </c>
      <c r="P442" s="2683" t="s">
        <v>1100</v>
      </c>
      <c r="Q442" s="2683"/>
      <c r="R442" s="2683"/>
      <c r="V442" s="420"/>
      <c r="W442" s="420"/>
      <c r="X442" s="420"/>
      <c r="Y442" s="420"/>
      <c r="Z442" s="420"/>
      <c r="AA442" s="420"/>
      <c r="AB442" s="420"/>
      <c r="AC442" s="420"/>
      <c r="AD442" s="420"/>
      <c r="AE442" s="420"/>
      <c r="AF442" s="420"/>
    </row>
    <row r="443" spans="1:32" ht="26.25" customHeight="1" x14ac:dyDescent="0.25">
      <c r="A443" s="2570" t="s">
        <v>987</v>
      </c>
      <c r="B443" s="2570"/>
      <c r="C443" s="2570"/>
      <c r="D443" s="1566">
        <f t="shared" ref="D443:E443" si="205">SUM(D439:D442)</f>
        <v>0</v>
      </c>
      <c r="E443" s="1566">
        <f t="shared" si="205"/>
        <v>0</v>
      </c>
      <c r="F443" s="1565">
        <v>0</v>
      </c>
      <c r="G443" s="1565">
        <v>78</v>
      </c>
      <c r="H443" s="1565">
        <v>28</v>
      </c>
      <c r="I443" s="1565">
        <v>106</v>
      </c>
      <c r="J443" s="1565">
        <v>86</v>
      </c>
      <c r="K443" s="1565">
        <v>22</v>
      </c>
      <c r="L443" s="1565">
        <v>108</v>
      </c>
      <c r="M443" s="1565">
        <f t="shared" ref="M443:O444" si="206">SUM(D443,G443,J443)</f>
        <v>164</v>
      </c>
      <c r="N443" s="1565">
        <f t="shared" si="206"/>
        <v>50</v>
      </c>
      <c r="O443" s="1565">
        <f t="shared" si="206"/>
        <v>214</v>
      </c>
      <c r="P443" s="1214"/>
      <c r="Q443" s="2616" t="s">
        <v>455</v>
      </c>
      <c r="R443" s="2616"/>
      <c r="V443" s="420"/>
      <c r="W443" s="420"/>
      <c r="X443" s="420"/>
      <c r="Y443" s="420"/>
      <c r="Z443" s="420"/>
      <c r="AA443" s="420"/>
      <c r="AB443" s="420"/>
      <c r="AC443" s="420"/>
      <c r="AD443" s="420"/>
      <c r="AE443" s="420"/>
      <c r="AF443" s="420"/>
    </row>
    <row r="444" spans="1:32" ht="26.25" customHeight="1" x14ac:dyDescent="0.25">
      <c r="A444" s="2570" t="s">
        <v>988</v>
      </c>
      <c r="B444" s="2570"/>
      <c r="C444" s="2570"/>
      <c r="D444" s="1566">
        <f t="shared" ref="D444:E444" si="207">SUM(D440:D443)</f>
        <v>0</v>
      </c>
      <c r="E444" s="1566">
        <f t="shared" si="207"/>
        <v>0</v>
      </c>
      <c r="F444" s="427">
        <v>0</v>
      </c>
      <c r="G444" s="427">
        <v>0</v>
      </c>
      <c r="H444" s="427">
        <v>63</v>
      </c>
      <c r="I444" s="427">
        <v>63</v>
      </c>
      <c r="J444" s="427">
        <v>0</v>
      </c>
      <c r="K444" s="427">
        <v>56</v>
      </c>
      <c r="L444" s="427">
        <v>56</v>
      </c>
      <c r="M444" s="427">
        <f t="shared" si="206"/>
        <v>0</v>
      </c>
      <c r="N444" s="427">
        <f t="shared" si="206"/>
        <v>119</v>
      </c>
      <c r="O444" s="427">
        <f t="shared" si="206"/>
        <v>119</v>
      </c>
      <c r="P444" s="1228"/>
      <c r="Q444" s="2719" t="s">
        <v>1145</v>
      </c>
      <c r="R444" s="2719"/>
      <c r="V444" s="420"/>
      <c r="W444" s="420"/>
      <c r="X444" s="420"/>
      <c r="Y444" s="420"/>
      <c r="Z444" s="420"/>
      <c r="AA444" s="420"/>
      <c r="AB444" s="420"/>
      <c r="AC444" s="420"/>
      <c r="AD444" s="420"/>
      <c r="AE444" s="420"/>
      <c r="AF444" s="420"/>
    </row>
    <row r="445" spans="1:32" ht="25.5" customHeight="1" x14ac:dyDescent="0.25">
      <c r="A445" s="2528" t="s">
        <v>456</v>
      </c>
      <c r="B445" s="2501" t="s">
        <v>540</v>
      </c>
      <c r="C445" s="1510" t="s">
        <v>989</v>
      </c>
      <c r="D445" s="1566">
        <f t="shared" ref="D445:D447" si="208">SUM(D441:D444)</f>
        <v>0</v>
      </c>
      <c r="E445" s="1566">
        <f t="shared" ref="E445:E447" si="209">SUM(E441:E444)</f>
        <v>0</v>
      </c>
      <c r="F445" s="1565">
        <v>0</v>
      </c>
      <c r="G445" s="2035">
        <v>10</v>
      </c>
      <c r="H445" s="2035">
        <v>7</v>
      </c>
      <c r="I445" s="2035">
        <v>17</v>
      </c>
      <c r="J445" s="2035">
        <v>7</v>
      </c>
      <c r="K445" s="2035">
        <v>3</v>
      </c>
      <c r="L445" s="2035">
        <v>10</v>
      </c>
      <c r="M445" s="1565">
        <f>SUM(D445,G445,J445)</f>
        <v>17</v>
      </c>
      <c r="N445" s="1565">
        <f t="shared" ref="N445:O447" si="210">SUM(E445,H445,K445)</f>
        <v>10</v>
      </c>
      <c r="O445" s="1565">
        <f t="shared" si="210"/>
        <v>27</v>
      </c>
      <c r="P445" s="856" t="s">
        <v>542</v>
      </c>
      <c r="Q445" s="2613" t="s">
        <v>1146</v>
      </c>
      <c r="R445" s="2505" t="s">
        <v>457</v>
      </c>
      <c r="V445" s="420"/>
      <c r="W445" s="420"/>
      <c r="X445" s="420"/>
      <c r="Y445" s="420"/>
      <c r="Z445" s="420"/>
      <c r="AA445" s="420"/>
      <c r="AB445" s="420"/>
      <c r="AC445" s="420"/>
      <c r="AD445" s="420"/>
      <c r="AE445" s="420"/>
      <c r="AF445" s="420"/>
    </row>
    <row r="446" spans="1:32" ht="25.5" customHeight="1" x14ac:dyDescent="0.25">
      <c r="A446" s="2492"/>
      <c r="B446" s="2501"/>
      <c r="C446" s="1510" t="s">
        <v>991</v>
      </c>
      <c r="D446" s="1566">
        <f t="shared" si="208"/>
        <v>0</v>
      </c>
      <c r="E446" s="1566">
        <f t="shared" si="209"/>
        <v>0</v>
      </c>
      <c r="F446" s="1565">
        <v>0</v>
      </c>
      <c r="G446" s="2035">
        <v>9</v>
      </c>
      <c r="H446" s="2035">
        <v>3</v>
      </c>
      <c r="I446" s="2035">
        <v>12</v>
      </c>
      <c r="J446" s="2035">
        <v>7</v>
      </c>
      <c r="K446" s="2035">
        <v>1</v>
      </c>
      <c r="L446" s="2035">
        <v>8</v>
      </c>
      <c r="M446" s="1565">
        <f t="shared" ref="M446:M447" si="211">SUM(D446,G446,J446)</f>
        <v>16</v>
      </c>
      <c r="N446" s="1565">
        <f t="shared" si="210"/>
        <v>4</v>
      </c>
      <c r="O446" s="1565">
        <f t="shared" si="210"/>
        <v>20</v>
      </c>
      <c r="P446" s="856" t="s">
        <v>992</v>
      </c>
      <c r="Q446" s="2613"/>
      <c r="R446" s="2506"/>
      <c r="V446" s="420"/>
      <c r="W446" s="420"/>
      <c r="X446" s="420"/>
      <c r="Y446" s="420"/>
      <c r="Z446" s="420"/>
      <c r="AA446" s="420"/>
      <c r="AB446" s="420"/>
      <c r="AC446" s="420"/>
      <c r="AD446" s="420"/>
      <c r="AE446" s="420"/>
      <c r="AF446" s="420"/>
    </row>
    <row r="447" spans="1:32" ht="25.5" customHeight="1" x14ac:dyDescent="0.25">
      <c r="A447" s="2492"/>
      <c r="B447" s="2501"/>
      <c r="C447" s="1510" t="s">
        <v>544</v>
      </c>
      <c r="D447" s="1566">
        <f t="shared" si="208"/>
        <v>0</v>
      </c>
      <c r="E447" s="1566">
        <f t="shared" si="209"/>
        <v>0</v>
      </c>
      <c r="F447" s="1565">
        <v>0</v>
      </c>
      <c r="G447" s="2035">
        <v>7</v>
      </c>
      <c r="H447" s="2035">
        <v>2</v>
      </c>
      <c r="I447" s="2035">
        <v>9</v>
      </c>
      <c r="J447" s="2035">
        <v>6</v>
      </c>
      <c r="K447" s="2035">
        <v>0</v>
      </c>
      <c r="L447" s="2035">
        <v>6</v>
      </c>
      <c r="M447" s="1565">
        <f t="shared" si="211"/>
        <v>13</v>
      </c>
      <c r="N447" s="1565">
        <f t="shared" si="210"/>
        <v>2</v>
      </c>
      <c r="O447" s="1565">
        <f t="shared" si="210"/>
        <v>15</v>
      </c>
      <c r="P447" s="856" t="s">
        <v>545</v>
      </c>
      <c r="Q447" s="2613"/>
      <c r="R447" s="2506"/>
      <c r="V447" s="420"/>
      <c r="W447" s="420"/>
      <c r="X447" s="420"/>
      <c r="Y447" s="420"/>
      <c r="Z447" s="420"/>
      <c r="AA447" s="420"/>
      <c r="AB447" s="420"/>
      <c r="AC447" s="420"/>
      <c r="AD447" s="420"/>
      <c r="AE447" s="420"/>
      <c r="AF447" s="420"/>
    </row>
    <row r="448" spans="1:32" ht="25.5" customHeight="1" thickBot="1" x14ac:dyDescent="0.3">
      <c r="A448" s="2659"/>
      <c r="B448" s="2659" t="s">
        <v>49</v>
      </c>
      <c r="C448" s="2659"/>
      <c r="D448" s="1573">
        <f>SUM(D445:D447)</f>
        <v>0</v>
      </c>
      <c r="E448" s="1573">
        <f t="shared" ref="E448:O448" si="212">SUM(E445:E447)</f>
        <v>0</v>
      </c>
      <c r="F448" s="1671">
        <f>SUM(D448:E448)</f>
        <v>0</v>
      </c>
      <c r="G448" s="1671">
        <f t="shared" si="212"/>
        <v>26</v>
      </c>
      <c r="H448" s="1671">
        <f t="shared" si="212"/>
        <v>12</v>
      </c>
      <c r="I448" s="1671">
        <f t="shared" si="212"/>
        <v>38</v>
      </c>
      <c r="J448" s="1671">
        <f t="shared" si="212"/>
        <v>20</v>
      </c>
      <c r="K448" s="1671">
        <f t="shared" si="212"/>
        <v>4</v>
      </c>
      <c r="L448" s="1671">
        <f t="shared" si="212"/>
        <v>24</v>
      </c>
      <c r="M448" s="2045">
        <f t="shared" si="212"/>
        <v>46</v>
      </c>
      <c r="N448" s="2045">
        <f t="shared" si="212"/>
        <v>16</v>
      </c>
      <c r="O448" s="2045">
        <f t="shared" si="212"/>
        <v>62</v>
      </c>
      <c r="P448" s="2652" t="s">
        <v>664</v>
      </c>
      <c r="Q448" s="2652"/>
      <c r="R448" s="2600"/>
      <c r="V448" s="420"/>
      <c r="W448" s="420"/>
      <c r="X448" s="420"/>
      <c r="Y448" s="420"/>
      <c r="Z448" s="420"/>
      <c r="AA448" s="420"/>
      <c r="AB448" s="420"/>
      <c r="AC448" s="420"/>
      <c r="AD448" s="420"/>
      <c r="AE448" s="420"/>
      <c r="AF448" s="420"/>
    </row>
    <row r="449" spans="1:428" ht="25.5" customHeight="1" thickTop="1" x14ac:dyDescent="0.25">
      <c r="A449" s="2023"/>
      <c r="B449" s="2023"/>
      <c r="C449" s="2023"/>
      <c r="D449" s="2046"/>
      <c r="E449" s="2046"/>
      <c r="F449" s="2046"/>
      <c r="G449" s="2046"/>
      <c r="H449" s="2046"/>
      <c r="I449" s="2046"/>
      <c r="J449" s="2046"/>
      <c r="K449" s="2046"/>
      <c r="L449" s="2046"/>
      <c r="M449" s="427"/>
      <c r="N449" s="427"/>
      <c r="O449" s="427"/>
      <c r="P449" s="2026"/>
      <c r="Q449" s="2026"/>
      <c r="R449" s="2025"/>
      <c r="V449" s="420"/>
      <c r="W449" s="420"/>
      <c r="X449" s="420"/>
      <c r="Y449" s="420"/>
      <c r="Z449" s="420"/>
      <c r="AA449" s="420"/>
      <c r="AB449" s="420"/>
      <c r="AC449" s="420"/>
      <c r="AD449" s="420"/>
      <c r="AE449" s="420"/>
      <c r="AF449" s="420"/>
    </row>
    <row r="450" spans="1:428" ht="25.5" customHeight="1" x14ac:dyDescent="0.25">
      <c r="A450" s="2023"/>
      <c r="B450" s="2023"/>
      <c r="C450" s="2023"/>
      <c r="D450" s="2046"/>
      <c r="E450" s="2046"/>
      <c r="F450" s="2046"/>
      <c r="G450" s="2046"/>
      <c r="H450" s="2046"/>
      <c r="I450" s="2046"/>
      <c r="J450" s="2046"/>
      <c r="K450" s="2046"/>
      <c r="L450" s="2046"/>
      <c r="M450" s="427"/>
      <c r="N450" s="427"/>
      <c r="O450" s="427"/>
      <c r="P450" s="2026"/>
      <c r="Q450" s="2026"/>
      <c r="R450" s="2025"/>
      <c r="V450" s="420"/>
      <c r="W450" s="420"/>
      <c r="X450" s="420"/>
      <c r="Y450" s="420"/>
      <c r="Z450" s="420"/>
      <c r="AA450" s="420"/>
      <c r="AB450" s="420"/>
      <c r="AC450" s="420"/>
      <c r="AD450" s="420"/>
      <c r="AE450" s="420"/>
      <c r="AF450" s="420"/>
    </row>
    <row r="451" spans="1:428" ht="25.5" customHeight="1" x14ac:dyDescent="0.25">
      <c r="A451" s="2023"/>
      <c r="B451" s="2023"/>
      <c r="C451" s="2023"/>
      <c r="D451" s="2046"/>
      <c r="E451" s="2046"/>
      <c r="F451" s="2046"/>
      <c r="G451" s="2046"/>
      <c r="H451" s="2046"/>
      <c r="I451" s="2046"/>
      <c r="J451" s="2046"/>
      <c r="K451" s="2046"/>
      <c r="L451" s="2046"/>
      <c r="M451" s="427"/>
      <c r="N451" s="427"/>
      <c r="O451" s="427"/>
      <c r="P451" s="2026"/>
      <c r="Q451" s="2026"/>
      <c r="R451" s="2025"/>
      <c r="V451" s="420"/>
      <c r="W451" s="420"/>
      <c r="X451" s="420"/>
      <c r="Y451" s="420"/>
      <c r="Z451" s="420"/>
      <c r="AA451" s="420"/>
      <c r="AB451" s="420"/>
      <c r="AC451" s="420"/>
      <c r="AD451" s="420"/>
      <c r="AE451" s="420"/>
      <c r="AF451" s="420"/>
    </row>
    <row r="452" spans="1:428" ht="25.5" customHeight="1" x14ac:dyDescent="0.25">
      <c r="A452" s="2023"/>
      <c r="B452" s="2023"/>
      <c r="C452" s="2023"/>
      <c r="D452" s="2046"/>
      <c r="E452" s="2046"/>
      <c r="F452" s="2046"/>
      <c r="G452" s="2046"/>
      <c r="H452" s="2046"/>
      <c r="I452" s="2046"/>
      <c r="J452" s="2046"/>
      <c r="K452" s="2046"/>
      <c r="L452" s="2046"/>
      <c r="M452" s="427"/>
      <c r="N452" s="427"/>
      <c r="O452" s="427"/>
      <c r="P452" s="2026"/>
      <c r="Q452" s="2026"/>
      <c r="R452" s="2025"/>
      <c r="V452" s="420"/>
      <c r="W452" s="420"/>
      <c r="X452" s="420"/>
      <c r="Y452" s="420"/>
      <c r="Z452" s="420"/>
      <c r="AA452" s="420"/>
      <c r="AB452" s="420"/>
      <c r="AC452" s="420"/>
      <c r="AD452" s="420"/>
      <c r="AE452" s="420"/>
      <c r="AF452" s="420"/>
    </row>
    <row r="453" spans="1:428" ht="25.5" customHeight="1" x14ac:dyDescent="0.25">
      <c r="A453" s="2023"/>
      <c r="B453" s="2023"/>
      <c r="C453" s="2023"/>
      <c r="D453" s="2046"/>
      <c r="E453" s="2046"/>
      <c r="F453" s="2046"/>
      <c r="G453" s="2046"/>
      <c r="H453" s="2046"/>
      <c r="I453" s="2046"/>
      <c r="J453" s="2046"/>
      <c r="K453" s="2046"/>
      <c r="L453" s="2046"/>
      <c r="M453" s="427"/>
      <c r="N453" s="427"/>
      <c r="O453" s="427"/>
      <c r="P453" s="2026"/>
      <c r="Q453" s="2026"/>
      <c r="R453" s="2025"/>
      <c r="V453" s="420"/>
      <c r="W453" s="420"/>
      <c r="X453" s="420"/>
      <c r="Y453" s="420"/>
      <c r="Z453" s="420"/>
      <c r="AA453" s="420"/>
      <c r="AB453" s="420"/>
      <c r="AC453" s="420"/>
      <c r="AD453" s="420"/>
      <c r="AE453" s="420"/>
      <c r="AF453" s="420"/>
    </row>
    <row r="454" spans="1:428" ht="25.5" customHeight="1" x14ac:dyDescent="0.25">
      <c r="A454" s="2023"/>
      <c r="B454" s="2023"/>
      <c r="C454" s="2023"/>
      <c r="D454" s="2046"/>
      <c r="E454" s="2046"/>
      <c r="F454" s="2046"/>
      <c r="G454" s="2046"/>
      <c r="H454" s="2046"/>
      <c r="I454" s="2046"/>
      <c r="J454" s="2046"/>
      <c r="K454" s="2046"/>
      <c r="L454" s="2046"/>
      <c r="M454" s="427"/>
      <c r="N454" s="427"/>
      <c r="O454" s="427"/>
      <c r="P454" s="2026"/>
      <c r="Q454" s="2026"/>
      <c r="R454" s="2025"/>
      <c r="V454" s="420"/>
      <c r="W454" s="420"/>
      <c r="X454" s="420"/>
      <c r="Y454" s="420"/>
      <c r="Z454" s="420"/>
      <c r="AA454" s="420"/>
      <c r="AB454" s="420"/>
      <c r="AC454" s="420"/>
      <c r="AD454" s="420"/>
      <c r="AE454" s="420"/>
      <c r="AF454" s="420"/>
    </row>
    <row r="455" spans="1:428" ht="25.5" customHeight="1" x14ac:dyDescent="0.25">
      <c r="A455" s="2023"/>
      <c r="B455" s="2023"/>
      <c r="C455" s="2023"/>
      <c r="D455" s="2046"/>
      <c r="E455" s="2046"/>
      <c r="F455" s="2046"/>
      <c r="G455" s="2046"/>
      <c r="H455" s="2046"/>
      <c r="I455" s="2046"/>
      <c r="J455" s="2046"/>
      <c r="K455" s="2046"/>
      <c r="L455" s="2046"/>
      <c r="M455" s="427"/>
      <c r="N455" s="427"/>
      <c r="O455" s="427"/>
      <c r="P455" s="2026"/>
      <c r="Q455" s="2026"/>
      <c r="R455" s="2025"/>
      <c r="V455" s="420"/>
      <c r="W455" s="420"/>
      <c r="X455" s="420"/>
      <c r="Y455" s="420"/>
      <c r="Z455" s="420"/>
      <c r="AA455" s="420"/>
      <c r="AB455" s="420"/>
      <c r="AC455" s="420"/>
      <c r="AD455" s="420"/>
      <c r="AE455" s="420"/>
      <c r="AF455" s="420"/>
    </row>
    <row r="456" spans="1:428" ht="34.5" customHeight="1" thickBot="1" x14ac:dyDescent="0.3">
      <c r="A456" s="2658" t="s">
        <v>2502</v>
      </c>
      <c r="B456" s="2658"/>
      <c r="C456" s="1483"/>
      <c r="D456" s="1483"/>
      <c r="E456" s="1483"/>
      <c r="F456" s="1483"/>
      <c r="G456" s="1483"/>
      <c r="H456" s="1483"/>
      <c r="I456" s="1483"/>
      <c r="J456" s="1483"/>
      <c r="K456" s="414"/>
      <c r="L456" s="2635"/>
      <c r="M456" s="2635"/>
      <c r="N456" s="2635"/>
      <c r="O456" s="345"/>
      <c r="P456" s="2653" t="s">
        <v>2503</v>
      </c>
      <c r="Q456" s="2653"/>
      <c r="R456" s="2653"/>
      <c r="S456" s="422"/>
      <c r="T456" s="422"/>
      <c r="U456" s="422"/>
      <c r="AG456" s="422"/>
      <c r="AH456" s="422"/>
      <c r="AI456" s="422"/>
      <c r="AJ456" s="422"/>
      <c r="AK456" s="422"/>
      <c r="AL456" s="422"/>
      <c r="AM456" s="422"/>
      <c r="AN456" s="422"/>
      <c r="AO456" s="422"/>
      <c r="AP456" s="422"/>
      <c r="AQ456" s="422"/>
      <c r="AR456" s="422"/>
      <c r="AS456" s="422"/>
      <c r="AT456" s="422"/>
      <c r="AU456" s="422"/>
      <c r="AV456" s="422"/>
      <c r="AW456" s="422"/>
      <c r="AX456" s="422"/>
      <c r="AY456" s="422"/>
      <c r="AZ456" s="422"/>
      <c r="BA456" s="422"/>
      <c r="BB456" s="422"/>
      <c r="BC456" s="422"/>
      <c r="BD456" s="422"/>
      <c r="BE456" s="422"/>
      <c r="BF456" s="422"/>
      <c r="BG456" s="422"/>
      <c r="BH456" s="422"/>
      <c r="BI456" s="422"/>
      <c r="BJ456" s="422"/>
      <c r="BK456" s="422"/>
      <c r="BL456" s="422"/>
      <c r="BM456" s="422"/>
      <c r="BN456" s="422"/>
      <c r="BO456" s="422"/>
      <c r="BP456" s="422"/>
      <c r="BQ456" s="422"/>
      <c r="BR456" s="422"/>
      <c r="BS456" s="422"/>
      <c r="BT456" s="422"/>
      <c r="BU456" s="422"/>
      <c r="BV456" s="422"/>
      <c r="BW456" s="422"/>
      <c r="BX456" s="422"/>
      <c r="BY456" s="422"/>
      <c r="BZ456" s="422"/>
      <c r="CA456" s="422"/>
      <c r="CB456" s="422"/>
      <c r="CC456" s="422"/>
      <c r="CD456" s="422"/>
      <c r="CE456" s="422"/>
      <c r="CF456" s="422"/>
      <c r="CG456" s="422"/>
      <c r="CH456" s="422"/>
      <c r="CI456" s="422"/>
      <c r="CJ456" s="422"/>
      <c r="CK456" s="422"/>
      <c r="CL456" s="422"/>
      <c r="CM456" s="422"/>
      <c r="CN456" s="422"/>
      <c r="CO456" s="422"/>
      <c r="CP456" s="422"/>
      <c r="CQ456" s="422"/>
      <c r="CR456" s="422"/>
      <c r="CS456" s="422"/>
      <c r="CT456" s="422"/>
      <c r="CU456" s="422"/>
      <c r="CV456" s="422"/>
      <c r="CW456" s="422"/>
      <c r="CX456" s="422"/>
      <c r="CY456" s="422"/>
      <c r="CZ456" s="422"/>
      <c r="DA456" s="422"/>
      <c r="DB456" s="422"/>
      <c r="DC456" s="422"/>
      <c r="DD456" s="422"/>
      <c r="DE456" s="422"/>
      <c r="DF456" s="422"/>
      <c r="DG456" s="422"/>
      <c r="DH456" s="422"/>
      <c r="DI456" s="422"/>
      <c r="DJ456" s="422"/>
      <c r="DK456" s="422"/>
      <c r="DL456" s="422"/>
      <c r="DM456" s="422"/>
      <c r="DN456" s="422"/>
      <c r="DO456" s="422"/>
      <c r="DP456" s="422"/>
      <c r="DQ456" s="422"/>
      <c r="DR456" s="422"/>
      <c r="DS456" s="422"/>
      <c r="DT456" s="422"/>
      <c r="DU456" s="422"/>
      <c r="DV456" s="422"/>
      <c r="DW456" s="422"/>
      <c r="DX456" s="422"/>
      <c r="DY456" s="422"/>
      <c r="DZ456" s="422"/>
      <c r="EA456" s="422"/>
      <c r="EB456" s="422"/>
      <c r="EC456" s="422"/>
      <c r="ED456" s="422"/>
      <c r="EE456" s="422"/>
      <c r="EF456" s="422"/>
      <c r="EG456" s="422"/>
      <c r="EH456" s="422"/>
      <c r="EI456" s="422"/>
      <c r="EJ456" s="422"/>
      <c r="EK456" s="422"/>
      <c r="EL456" s="422"/>
      <c r="EM456" s="422"/>
      <c r="EN456" s="422"/>
      <c r="EO456" s="422"/>
      <c r="EP456" s="422"/>
      <c r="EQ456" s="422"/>
      <c r="ER456" s="422"/>
      <c r="ES456" s="422"/>
      <c r="ET456" s="422"/>
      <c r="EU456" s="422"/>
      <c r="EV456" s="422"/>
      <c r="EW456" s="422"/>
      <c r="EX456" s="422"/>
      <c r="EY456" s="422"/>
      <c r="EZ456" s="422"/>
      <c r="FA456" s="422"/>
      <c r="FB456" s="422"/>
      <c r="FC456" s="422"/>
      <c r="FD456" s="422"/>
      <c r="FE456" s="422"/>
      <c r="FF456" s="422"/>
      <c r="FG456" s="422"/>
      <c r="FH456" s="422"/>
      <c r="FI456" s="422"/>
      <c r="FJ456" s="422"/>
      <c r="FK456" s="422"/>
      <c r="FL456" s="422"/>
      <c r="FM456" s="422"/>
      <c r="FN456" s="422"/>
      <c r="FO456" s="422"/>
      <c r="FP456" s="422"/>
      <c r="FQ456" s="422"/>
      <c r="FR456" s="422"/>
      <c r="FS456" s="422"/>
      <c r="FT456" s="422"/>
      <c r="FU456" s="422"/>
      <c r="FV456" s="422"/>
      <c r="FW456" s="422"/>
      <c r="FX456" s="422"/>
      <c r="FY456" s="422"/>
      <c r="FZ456" s="422"/>
      <c r="GA456" s="422"/>
      <c r="GB456" s="422"/>
      <c r="GC456" s="422"/>
      <c r="GD456" s="422"/>
      <c r="GE456" s="422"/>
      <c r="GF456" s="422"/>
      <c r="GG456" s="422"/>
      <c r="GH456" s="422"/>
      <c r="GI456" s="422"/>
      <c r="GJ456" s="422"/>
      <c r="GK456" s="422"/>
      <c r="GL456" s="422"/>
      <c r="GM456" s="422"/>
      <c r="GN456" s="422"/>
      <c r="GO456" s="422"/>
      <c r="GP456" s="422"/>
      <c r="GQ456" s="422"/>
      <c r="GR456" s="422"/>
      <c r="GS456" s="422"/>
      <c r="GT456" s="422"/>
      <c r="GU456" s="422"/>
      <c r="GV456" s="422"/>
      <c r="GW456" s="422"/>
      <c r="GX456" s="422"/>
      <c r="GY456" s="422"/>
      <c r="GZ456" s="422"/>
      <c r="HA456" s="422"/>
      <c r="HB456" s="422"/>
      <c r="HC456" s="422"/>
      <c r="HD456" s="422"/>
      <c r="HE456" s="422"/>
      <c r="HF456" s="422"/>
      <c r="HG456" s="422"/>
      <c r="HH456" s="422"/>
      <c r="HI456" s="422"/>
      <c r="HJ456" s="422"/>
      <c r="HK456" s="422"/>
      <c r="HL456" s="422"/>
      <c r="HM456" s="422"/>
      <c r="HN456" s="422"/>
      <c r="HO456" s="422"/>
      <c r="HP456" s="422"/>
      <c r="HQ456" s="422"/>
      <c r="HR456" s="422"/>
      <c r="HS456" s="422"/>
      <c r="HT456" s="422"/>
      <c r="HU456" s="422"/>
      <c r="HV456" s="422"/>
      <c r="HW456" s="422"/>
      <c r="HX456" s="422"/>
      <c r="HY456" s="422"/>
      <c r="HZ456" s="422"/>
      <c r="IA456" s="422"/>
      <c r="IB456" s="422"/>
      <c r="IC456" s="422"/>
      <c r="ID456" s="422"/>
      <c r="IE456" s="422"/>
      <c r="IF456" s="422"/>
      <c r="IG456" s="422"/>
      <c r="IH456" s="422"/>
      <c r="II456" s="422"/>
      <c r="IJ456" s="422"/>
      <c r="IK456" s="422"/>
      <c r="IL456" s="422"/>
      <c r="IM456" s="422"/>
      <c r="IN456" s="422"/>
      <c r="IO456" s="422"/>
      <c r="IP456" s="422"/>
      <c r="IQ456" s="422"/>
      <c r="IR456" s="422"/>
      <c r="IS456" s="422"/>
      <c r="IT456" s="422"/>
      <c r="IU456" s="422"/>
      <c r="IV456" s="422"/>
      <c r="IW456" s="422"/>
      <c r="IX456" s="422"/>
      <c r="IY456" s="422"/>
      <c r="IZ456" s="422"/>
      <c r="JA456" s="422"/>
      <c r="JB456" s="422"/>
      <c r="JC456" s="422"/>
      <c r="JD456" s="422"/>
      <c r="JE456" s="422"/>
      <c r="JF456" s="422"/>
      <c r="JG456" s="422"/>
      <c r="JH456" s="422"/>
      <c r="JI456" s="422"/>
      <c r="JJ456" s="422"/>
      <c r="JK456" s="422"/>
      <c r="JL456" s="422"/>
      <c r="JM456" s="422"/>
      <c r="JN456" s="422"/>
      <c r="JO456" s="422"/>
      <c r="JP456" s="422"/>
      <c r="JQ456" s="422"/>
      <c r="JR456" s="422"/>
      <c r="JS456" s="422"/>
      <c r="JT456" s="422"/>
      <c r="JU456" s="422"/>
      <c r="JV456" s="422"/>
      <c r="JW456" s="422"/>
      <c r="JX456" s="422"/>
      <c r="JY456" s="422"/>
      <c r="JZ456" s="422"/>
      <c r="KA456" s="422"/>
      <c r="KB456" s="422"/>
      <c r="KC456" s="422"/>
      <c r="KD456" s="422"/>
      <c r="KE456" s="422"/>
      <c r="KF456" s="422"/>
      <c r="KG456" s="422"/>
      <c r="KH456" s="422"/>
      <c r="KI456" s="422"/>
      <c r="KJ456" s="422"/>
      <c r="KK456" s="422"/>
      <c r="KL456" s="422"/>
      <c r="KM456" s="422"/>
      <c r="KN456" s="422"/>
      <c r="KO456" s="422"/>
      <c r="KP456" s="422"/>
      <c r="KQ456" s="422"/>
      <c r="KR456" s="422"/>
      <c r="KS456" s="422"/>
      <c r="KT456" s="422"/>
      <c r="KU456" s="422"/>
      <c r="KV456" s="422"/>
      <c r="KW456" s="422"/>
      <c r="KX456" s="422"/>
      <c r="KY456" s="422"/>
      <c r="KZ456" s="422"/>
      <c r="LA456" s="422"/>
      <c r="LB456" s="422"/>
      <c r="LC456" s="422"/>
      <c r="LD456" s="422"/>
      <c r="LE456" s="422"/>
      <c r="LF456" s="422"/>
      <c r="LG456" s="422"/>
      <c r="LH456" s="422"/>
      <c r="LI456" s="422"/>
      <c r="LJ456" s="422"/>
      <c r="LK456" s="422"/>
      <c r="LL456" s="422"/>
      <c r="LM456" s="422"/>
      <c r="LN456" s="422"/>
      <c r="LO456" s="422"/>
      <c r="LP456" s="422"/>
      <c r="LQ456" s="422"/>
      <c r="LR456" s="422"/>
      <c r="LS456" s="422"/>
      <c r="LT456" s="422"/>
      <c r="LU456" s="422"/>
      <c r="LV456" s="422"/>
      <c r="LW456" s="422"/>
      <c r="LX456" s="422"/>
      <c r="LY456" s="422"/>
      <c r="LZ456" s="422"/>
      <c r="MA456" s="422"/>
      <c r="MB456" s="422"/>
      <c r="MC456" s="422"/>
      <c r="MD456" s="422"/>
      <c r="ME456" s="422"/>
      <c r="MF456" s="422"/>
      <c r="MG456" s="422"/>
      <c r="MH456" s="422"/>
      <c r="MI456" s="422"/>
      <c r="MJ456" s="422"/>
      <c r="MK456" s="422"/>
      <c r="ML456" s="422"/>
      <c r="MM456" s="422"/>
      <c r="MN456" s="422"/>
      <c r="MO456" s="422"/>
      <c r="MP456" s="422"/>
      <c r="MQ456" s="422"/>
      <c r="MR456" s="422"/>
      <c r="MS456" s="422"/>
      <c r="MT456" s="422"/>
      <c r="MU456" s="422"/>
      <c r="MV456" s="422"/>
      <c r="MW456" s="422"/>
      <c r="MX456" s="422"/>
      <c r="MY456" s="422"/>
      <c r="MZ456" s="422"/>
      <c r="NA456" s="422"/>
      <c r="NB456" s="422"/>
      <c r="NC456" s="422"/>
      <c r="ND456" s="422"/>
      <c r="NE456" s="422"/>
      <c r="NF456" s="422"/>
      <c r="NG456" s="422"/>
      <c r="NH456" s="422"/>
      <c r="NI456" s="422"/>
      <c r="NJ456" s="422"/>
      <c r="NK456" s="422"/>
      <c r="NL456" s="422"/>
      <c r="NM456" s="422"/>
      <c r="NN456" s="422"/>
      <c r="NO456" s="422"/>
      <c r="NP456" s="422"/>
      <c r="NQ456" s="422"/>
      <c r="NR456" s="422"/>
      <c r="NS456" s="422"/>
      <c r="NT456" s="422"/>
      <c r="NU456" s="422"/>
      <c r="NV456" s="422"/>
      <c r="NW456" s="422"/>
      <c r="NX456" s="422"/>
      <c r="NY456" s="422"/>
      <c r="NZ456" s="422"/>
      <c r="OA456" s="422"/>
      <c r="OB456" s="422"/>
      <c r="OC456" s="422"/>
      <c r="OD456" s="422"/>
      <c r="OE456" s="422"/>
      <c r="OF456" s="422"/>
      <c r="OG456" s="422"/>
      <c r="OH456" s="422"/>
      <c r="OI456" s="422"/>
      <c r="OJ456" s="422"/>
      <c r="OK456" s="422"/>
      <c r="OL456" s="422"/>
      <c r="OM456" s="422"/>
      <c r="ON456" s="422"/>
      <c r="OO456" s="422"/>
      <c r="OP456" s="422"/>
      <c r="OQ456" s="422"/>
      <c r="OR456" s="422"/>
      <c r="OS456" s="422"/>
      <c r="OT456" s="422"/>
      <c r="OU456" s="422"/>
      <c r="OV456" s="422"/>
      <c r="OW456" s="422"/>
      <c r="OX456" s="422"/>
      <c r="OY456" s="422"/>
      <c r="OZ456" s="422"/>
      <c r="PA456" s="422"/>
      <c r="PB456" s="422"/>
      <c r="PC456" s="422"/>
      <c r="PD456" s="422"/>
      <c r="PE456" s="422"/>
      <c r="PF456" s="422"/>
      <c r="PG456" s="422"/>
      <c r="PH456" s="422"/>
      <c r="PI456" s="422"/>
      <c r="PJ456" s="422"/>
      <c r="PK456" s="422"/>
      <c r="PL456" s="422"/>
    </row>
    <row r="457" spans="1:428" ht="29.25" customHeight="1" thickTop="1" x14ac:dyDescent="0.25">
      <c r="A457" s="2468" t="s">
        <v>47</v>
      </c>
      <c r="B457" s="2468" t="s">
        <v>90</v>
      </c>
      <c r="C457" s="2468" t="s">
        <v>48</v>
      </c>
      <c r="D457" s="2468" t="s">
        <v>36</v>
      </c>
      <c r="E457" s="2468"/>
      <c r="F457" s="2468"/>
      <c r="G457" s="2468" t="s">
        <v>2</v>
      </c>
      <c r="H457" s="2468"/>
      <c r="I457" s="2468"/>
      <c r="J457" s="2468" t="s">
        <v>3</v>
      </c>
      <c r="K457" s="2468"/>
      <c r="L457" s="2468"/>
      <c r="M457" s="2665" t="s">
        <v>29</v>
      </c>
      <c r="N457" s="2665"/>
      <c r="O457" s="2665"/>
      <c r="P457" s="2523" t="s">
        <v>103</v>
      </c>
      <c r="Q457" s="2523" t="s">
        <v>132</v>
      </c>
      <c r="R457" s="2471" t="s">
        <v>172</v>
      </c>
      <c r="S457" s="422"/>
      <c r="T457" s="422"/>
      <c r="U457" s="422"/>
      <c r="AG457" s="422"/>
      <c r="AH457" s="422"/>
      <c r="AI457" s="422"/>
      <c r="AJ457" s="422"/>
      <c r="AK457" s="422"/>
      <c r="AL457" s="422"/>
      <c r="AM457" s="422"/>
      <c r="AN457" s="422"/>
      <c r="AO457" s="422"/>
      <c r="AP457" s="422"/>
      <c r="AQ457" s="422"/>
      <c r="AR457" s="422"/>
      <c r="AS457" s="422"/>
      <c r="AT457" s="422"/>
      <c r="AU457" s="422"/>
      <c r="AV457" s="422"/>
      <c r="AW457" s="422"/>
      <c r="AX457" s="422"/>
      <c r="AY457" s="422"/>
      <c r="AZ457" s="422"/>
      <c r="BA457" s="422"/>
      <c r="BB457" s="422"/>
      <c r="BC457" s="422"/>
      <c r="BD457" s="422"/>
      <c r="BE457" s="422"/>
      <c r="BF457" s="422"/>
      <c r="BG457" s="422"/>
      <c r="BH457" s="422"/>
      <c r="BI457" s="422"/>
      <c r="BJ457" s="422"/>
      <c r="BK457" s="422"/>
      <c r="BL457" s="422"/>
      <c r="BM457" s="422"/>
      <c r="BN457" s="422"/>
      <c r="BO457" s="422"/>
      <c r="BP457" s="422"/>
      <c r="BQ457" s="422"/>
      <c r="BR457" s="422"/>
      <c r="BS457" s="422"/>
      <c r="BT457" s="422"/>
      <c r="BU457" s="422"/>
      <c r="BV457" s="422"/>
      <c r="BW457" s="422"/>
      <c r="BX457" s="422"/>
      <c r="BY457" s="422"/>
      <c r="BZ457" s="422"/>
      <c r="CA457" s="422"/>
      <c r="CB457" s="422"/>
      <c r="CC457" s="422"/>
      <c r="CD457" s="422"/>
      <c r="CE457" s="422"/>
      <c r="CF457" s="422"/>
      <c r="CG457" s="422"/>
      <c r="CH457" s="422"/>
      <c r="CI457" s="422"/>
      <c r="CJ457" s="422"/>
      <c r="CK457" s="422"/>
      <c r="CL457" s="422"/>
      <c r="CM457" s="422"/>
      <c r="CN457" s="422"/>
      <c r="CO457" s="422"/>
      <c r="CP457" s="422"/>
      <c r="CQ457" s="422"/>
      <c r="CR457" s="422"/>
      <c r="CS457" s="422"/>
      <c r="CT457" s="422"/>
      <c r="CU457" s="422"/>
      <c r="CV457" s="422"/>
      <c r="CW457" s="422"/>
      <c r="CX457" s="422"/>
      <c r="CY457" s="422"/>
      <c r="CZ457" s="422"/>
      <c r="DA457" s="422"/>
      <c r="DB457" s="422"/>
      <c r="DC457" s="422"/>
      <c r="DD457" s="422"/>
      <c r="DE457" s="422"/>
      <c r="DF457" s="422"/>
      <c r="DG457" s="422"/>
      <c r="DH457" s="422"/>
      <c r="DI457" s="422"/>
      <c r="DJ457" s="422"/>
      <c r="DK457" s="422"/>
      <c r="DL457" s="422"/>
      <c r="DM457" s="422"/>
      <c r="DN457" s="422"/>
      <c r="DO457" s="422"/>
      <c r="DP457" s="422"/>
      <c r="DQ457" s="422"/>
      <c r="DR457" s="422"/>
      <c r="DS457" s="422"/>
      <c r="DT457" s="422"/>
      <c r="DU457" s="422"/>
      <c r="DV457" s="422"/>
      <c r="DW457" s="422"/>
      <c r="DX457" s="422"/>
      <c r="DY457" s="422"/>
      <c r="DZ457" s="422"/>
      <c r="EA457" s="422"/>
      <c r="EB457" s="422"/>
      <c r="EC457" s="422"/>
      <c r="ED457" s="422"/>
      <c r="EE457" s="422"/>
      <c r="EF457" s="422"/>
      <c r="EG457" s="422"/>
      <c r="EH457" s="422"/>
      <c r="EI457" s="422"/>
      <c r="EJ457" s="422"/>
      <c r="EK457" s="422"/>
      <c r="EL457" s="422"/>
      <c r="EM457" s="422"/>
      <c r="EN457" s="422"/>
      <c r="EO457" s="422"/>
      <c r="EP457" s="422"/>
      <c r="EQ457" s="422"/>
      <c r="ER457" s="422"/>
      <c r="ES457" s="422"/>
      <c r="ET457" s="422"/>
      <c r="EU457" s="422"/>
      <c r="EV457" s="422"/>
      <c r="EW457" s="422"/>
      <c r="EX457" s="422"/>
      <c r="EY457" s="422"/>
      <c r="EZ457" s="422"/>
      <c r="FA457" s="422"/>
      <c r="FB457" s="422"/>
      <c r="FC457" s="422"/>
      <c r="FD457" s="422"/>
      <c r="FE457" s="422"/>
      <c r="FF457" s="422"/>
      <c r="FG457" s="422"/>
      <c r="FH457" s="422"/>
      <c r="FI457" s="422"/>
      <c r="FJ457" s="422"/>
      <c r="FK457" s="422"/>
      <c r="FL457" s="422"/>
      <c r="FM457" s="422"/>
      <c r="FN457" s="422"/>
      <c r="FO457" s="422"/>
      <c r="FP457" s="422"/>
      <c r="FQ457" s="422"/>
      <c r="FR457" s="422"/>
      <c r="FS457" s="422"/>
      <c r="FT457" s="422"/>
      <c r="FU457" s="422"/>
      <c r="FV457" s="422"/>
      <c r="FW457" s="422"/>
      <c r="FX457" s="422"/>
      <c r="FY457" s="422"/>
      <c r="FZ457" s="422"/>
      <c r="GA457" s="422"/>
      <c r="GB457" s="422"/>
      <c r="GC457" s="422"/>
      <c r="GD457" s="422"/>
      <c r="GE457" s="422"/>
      <c r="GF457" s="422"/>
      <c r="GG457" s="422"/>
      <c r="GH457" s="422"/>
      <c r="GI457" s="422"/>
      <c r="GJ457" s="422"/>
      <c r="GK457" s="422"/>
      <c r="GL457" s="422"/>
      <c r="GM457" s="422"/>
      <c r="GN457" s="422"/>
      <c r="GO457" s="422"/>
      <c r="GP457" s="422"/>
      <c r="GQ457" s="422"/>
      <c r="GR457" s="422"/>
      <c r="GS457" s="422"/>
      <c r="GT457" s="422"/>
      <c r="GU457" s="422"/>
      <c r="GV457" s="422"/>
      <c r="GW457" s="422"/>
      <c r="GX457" s="422"/>
      <c r="GY457" s="422"/>
      <c r="GZ457" s="422"/>
      <c r="HA457" s="422"/>
      <c r="HB457" s="422"/>
      <c r="HC457" s="422"/>
      <c r="HD457" s="422"/>
      <c r="HE457" s="422"/>
      <c r="HF457" s="422"/>
      <c r="HG457" s="422"/>
      <c r="HH457" s="422"/>
      <c r="HI457" s="422"/>
      <c r="HJ457" s="422"/>
      <c r="HK457" s="422"/>
      <c r="HL457" s="422"/>
      <c r="HM457" s="422"/>
      <c r="HN457" s="422"/>
      <c r="HO457" s="422"/>
      <c r="HP457" s="422"/>
      <c r="HQ457" s="422"/>
      <c r="HR457" s="422"/>
      <c r="HS457" s="422"/>
      <c r="HT457" s="422"/>
      <c r="HU457" s="422"/>
      <c r="HV457" s="422"/>
      <c r="HW457" s="422"/>
      <c r="HX457" s="422"/>
      <c r="HY457" s="422"/>
      <c r="HZ457" s="422"/>
      <c r="IA457" s="422"/>
      <c r="IB457" s="422"/>
      <c r="IC457" s="422"/>
      <c r="ID457" s="422"/>
      <c r="IE457" s="422"/>
      <c r="IF457" s="422"/>
      <c r="IG457" s="422"/>
      <c r="IH457" s="422"/>
      <c r="II457" s="422"/>
      <c r="IJ457" s="422"/>
      <c r="IK457" s="422"/>
      <c r="IL457" s="422"/>
      <c r="IM457" s="422"/>
      <c r="IN457" s="422"/>
      <c r="IO457" s="422"/>
      <c r="IP457" s="422"/>
      <c r="IQ457" s="422"/>
      <c r="IR457" s="422"/>
      <c r="IS457" s="422"/>
      <c r="IT457" s="422"/>
      <c r="IU457" s="422"/>
      <c r="IV457" s="422"/>
      <c r="IW457" s="422"/>
      <c r="IX457" s="422"/>
      <c r="IY457" s="422"/>
      <c r="IZ457" s="422"/>
      <c r="JA457" s="422"/>
      <c r="JB457" s="422"/>
      <c r="JC457" s="422"/>
      <c r="JD457" s="422"/>
      <c r="JE457" s="422"/>
      <c r="JF457" s="422"/>
      <c r="JG457" s="422"/>
      <c r="JH457" s="422"/>
      <c r="JI457" s="422"/>
      <c r="JJ457" s="422"/>
      <c r="JK457" s="422"/>
      <c r="JL457" s="422"/>
      <c r="JM457" s="422"/>
      <c r="JN457" s="422"/>
      <c r="JO457" s="422"/>
      <c r="JP457" s="422"/>
      <c r="JQ457" s="422"/>
      <c r="JR457" s="422"/>
      <c r="JS457" s="422"/>
      <c r="JT457" s="422"/>
      <c r="JU457" s="422"/>
      <c r="JV457" s="422"/>
      <c r="JW457" s="422"/>
      <c r="JX457" s="422"/>
      <c r="JY457" s="422"/>
      <c r="JZ457" s="422"/>
      <c r="KA457" s="422"/>
      <c r="KB457" s="422"/>
      <c r="KC457" s="422"/>
      <c r="KD457" s="422"/>
      <c r="KE457" s="422"/>
      <c r="KF457" s="422"/>
      <c r="KG457" s="422"/>
      <c r="KH457" s="422"/>
      <c r="KI457" s="422"/>
      <c r="KJ457" s="422"/>
      <c r="KK457" s="422"/>
      <c r="KL457" s="422"/>
      <c r="KM457" s="422"/>
      <c r="KN457" s="422"/>
      <c r="KO457" s="422"/>
      <c r="KP457" s="422"/>
      <c r="KQ457" s="422"/>
      <c r="KR457" s="422"/>
      <c r="KS457" s="422"/>
      <c r="KT457" s="422"/>
      <c r="KU457" s="422"/>
      <c r="KV457" s="422"/>
      <c r="KW457" s="422"/>
      <c r="KX457" s="422"/>
      <c r="KY457" s="422"/>
      <c r="KZ457" s="422"/>
      <c r="LA457" s="422"/>
      <c r="LB457" s="422"/>
      <c r="LC457" s="422"/>
      <c r="LD457" s="422"/>
      <c r="LE457" s="422"/>
      <c r="LF457" s="422"/>
      <c r="LG457" s="422"/>
      <c r="LH457" s="422"/>
      <c r="LI457" s="422"/>
      <c r="LJ457" s="422"/>
      <c r="LK457" s="422"/>
      <c r="LL457" s="422"/>
      <c r="LM457" s="422"/>
      <c r="LN457" s="422"/>
      <c r="LO457" s="422"/>
      <c r="LP457" s="422"/>
      <c r="LQ457" s="422"/>
      <c r="LR457" s="422"/>
      <c r="LS457" s="422"/>
      <c r="LT457" s="422"/>
      <c r="LU457" s="422"/>
      <c r="LV457" s="422"/>
      <c r="LW457" s="422"/>
      <c r="LX457" s="422"/>
      <c r="LY457" s="422"/>
      <c r="LZ457" s="422"/>
      <c r="MA457" s="422"/>
      <c r="MB457" s="422"/>
      <c r="MC457" s="422"/>
      <c r="MD457" s="422"/>
      <c r="ME457" s="422"/>
      <c r="MF457" s="422"/>
      <c r="MG457" s="422"/>
      <c r="MH457" s="422"/>
      <c r="MI457" s="422"/>
      <c r="MJ457" s="422"/>
      <c r="MK457" s="422"/>
      <c r="ML457" s="422"/>
      <c r="MM457" s="422"/>
      <c r="MN457" s="422"/>
      <c r="MO457" s="422"/>
      <c r="MP457" s="422"/>
      <c r="MQ457" s="422"/>
      <c r="MR457" s="422"/>
      <c r="MS457" s="422"/>
      <c r="MT457" s="422"/>
      <c r="MU457" s="422"/>
      <c r="MV457" s="422"/>
      <c r="MW457" s="422"/>
      <c r="MX457" s="422"/>
      <c r="MY457" s="422"/>
      <c r="MZ457" s="422"/>
      <c r="NA457" s="422"/>
      <c r="NB457" s="422"/>
      <c r="NC457" s="422"/>
      <c r="ND457" s="422"/>
      <c r="NE457" s="422"/>
      <c r="NF457" s="422"/>
      <c r="NG457" s="422"/>
      <c r="NH457" s="422"/>
      <c r="NI457" s="422"/>
      <c r="NJ457" s="422"/>
      <c r="NK457" s="422"/>
      <c r="NL457" s="422"/>
      <c r="NM457" s="422"/>
      <c r="NN457" s="422"/>
      <c r="NO457" s="422"/>
      <c r="NP457" s="422"/>
      <c r="NQ457" s="422"/>
      <c r="NR457" s="422"/>
      <c r="NS457" s="422"/>
      <c r="NT457" s="422"/>
      <c r="NU457" s="422"/>
      <c r="NV457" s="422"/>
      <c r="NW457" s="422"/>
      <c r="NX457" s="422"/>
      <c r="NY457" s="422"/>
      <c r="NZ457" s="422"/>
      <c r="OA457" s="422"/>
      <c r="OB457" s="422"/>
      <c r="OC457" s="422"/>
      <c r="OD457" s="422"/>
      <c r="OE457" s="422"/>
      <c r="OF457" s="422"/>
      <c r="OG457" s="422"/>
      <c r="OH457" s="422"/>
      <c r="OI457" s="422"/>
      <c r="OJ457" s="422"/>
      <c r="OK457" s="422"/>
      <c r="OL457" s="422"/>
      <c r="OM457" s="422"/>
      <c r="ON457" s="422"/>
      <c r="OO457" s="422"/>
      <c r="OP457" s="422"/>
      <c r="OQ457" s="422"/>
      <c r="OR457" s="422"/>
      <c r="OS457" s="422"/>
      <c r="OT457" s="422"/>
      <c r="OU457" s="422"/>
      <c r="OV457" s="422"/>
      <c r="OW457" s="422"/>
      <c r="OX457" s="422"/>
      <c r="OY457" s="422"/>
      <c r="OZ457" s="422"/>
      <c r="PA457" s="422"/>
      <c r="PB457" s="422"/>
      <c r="PC457" s="422"/>
      <c r="PD457" s="422"/>
      <c r="PE457" s="422"/>
      <c r="PF457" s="422"/>
      <c r="PG457" s="422"/>
      <c r="PH457" s="422"/>
      <c r="PI457" s="422"/>
      <c r="PJ457" s="422"/>
      <c r="PK457" s="422"/>
      <c r="PL457" s="422"/>
    </row>
    <row r="458" spans="1:428" ht="20.25" customHeight="1" x14ac:dyDescent="0.25">
      <c r="A458" s="2469"/>
      <c r="B458" s="2469"/>
      <c r="C458" s="2469"/>
      <c r="D458" s="2492" t="s">
        <v>98</v>
      </c>
      <c r="E458" s="2492"/>
      <c r="F458" s="2492"/>
      <c r="G458" s="2492" t="s">
        <v>99</v>
      </c>
      <c r="H458" s="2492"/>
      <c r="I458" s="2492"/>
      <c r="J458" s="2492" t="s">
        <v>100</v>
      </c>
      <c r="K458" s="2492"/>
      <c r="L458" s="2492"/>
      <c r="M458" s="2666" t="s">
        <v>126</v>
      </c>
      <c r="N458" s="2666"/>
      <c r="O458" s="2666"/>
      <c r="P458" s="2524"/>
      <c r="Q458" s="2524"/>
      <c r="R458" s="2472"/>
      <c r="S458" s="422"/>
      <c r="T458" s="422"/>
      <c r="U458" s="422"/>
      <c r="AG458" s="422"/>
      <c r="AH458" s="422"/>
      <c r="AI458" s="422"/>
      <c r="AJ458" s="422"/>
      <c r="AK458" s="422"/>
      <c r="AL458" s="422"/>
      <c r="AM458" s="422"/>
      <c r="AN458" s="422"/>
      <c r="AO458" s="422"/>
      <c r="AP458" s="422"/>
      <c r="AQ458" s="422"/>
      <c r="AR458" s="422"/>
      <c r="AS458" s="422"/>
      <c r="AT458" s="422"/>
      <c r="AU458" s="422"/>
      <c r="AV458" s="422"/>
      <c r="AW458" s="422"/>
      <c r="AX458" s="422"/>
      <c r="AY458" s="422"/>
      <c r="AZ458" s="422"/>
      <c r="BA458" s="422"/>
      <c r="BB458" s="422"/>
      <c r="BC458" s="422"/>
      <c r="BD458" s="422"/>
      <c r="BE458" s="422"/>
      <c r="BF458" s="422"/>
      <c r="BG458" s="422"/>
      <c r="BH458" s="422"/>
      <c r="BI458" s="422"/>
      <c r="BJ458" s="422"/>
      <c r="BK458" s="422"/>
      <c r="BL458" s="422"/>
      <c r="BM458" s="422"/>
      <c r="BN458" s="422"/>
      <c r="BO458" s="422"/>
      <c r="BP458" s="422"/>
      <c r="BQ458" s="422"/>
      <c r="BR458" s="422"/>
      <c r="BS458" s="422"/>
      <c r="BT458" s="422"/>
      <c r="BU458" s="422"/>
      <c r="BV458" s="422"/>
      <c r="BW458" s="422"/>
      <c r="BX458" s="422"/>
      <c r="BY458" s="422"/>
      <c r="BZ458" s="422"/>
      <c r="CA458" s="422"/>
      <c r="CB458" s="422"/>
      <c r="CC458" s="422"/>
      <c r="CD458" s="422"/>
      <c r="CE458" s="422"/>
      <c r="CF458" s="422"/>
      <c r="CG458" s="422"/>
      <c r="CH458" s="422"/>
      <c r="CI458" s="422"/>
      <c r="CJ458" s="422"/>
      <c r="CK458" s="422"/>
      <c r="CL458" s="422"/>
      <c r="CM458" s="422"/>
      <c r="CN458" s="422"/>
      <c r="CO458" s="422"/>
      <c r="CP458" s="422"/>
      <c r="CQ458" s="422"/>
      <c r="CR458" s="422"/>
      <c r="CS458" s="422"/>
      <c r="CT458" s="422"/>
      <c r="CU458" s="422"/>
      <c r="CV458" s="422"/>
      <c r="CW458" s="422"/>
      <c r="CX458" s="422"/>
      <c r="CY458" s="422"/>
      <c r="CZ458" s="422"/>
      <c r="DA458" s="422"/>
      <c r="DB458" s="422"/>
      <c r="DC458" s="422"/>
      <c r="DD458" s="422"/>
      <c r="DE458" s="422"/>
      <c r="DF458" s="422"/>
      <c r="DG458" s="422"/>
      <c r="DH458" s="422"/>
      <c r="DI458" s="422"/>
      <c r="DJ458" s="422"/>
      <c r="DK458" s="422"/>
      <c r="DL458" s="422"/>
      <c r="DM458" s="422"/>
      <c r="DN458" s="422"/>
      <c r="DO458" s="422"/>
      <c r="DP458" s="422"/>
      <c r="DQ458" s="422"/>
      <c r="DR458" s="422"/>
      <c r="DS458" s="422"/>
      <c r="DT458" s="422"/>
      <c r="DU458" s="422"/>
      <c r="DV458" s="422"/>
      <c r="DW458" s="422"/>
      <c r="DX458" s="422"/>
      <c r="DY458" s="422"/>
      <c r="DZ458" s="422"/>
      <c r="EA458" s="422"/>
      <c r="EB458" s="422"/>
      <c r="EC458" s="422"/>
      <c r="ED458" s="422"/>
      <c r="EE458" s="422"/>
      <c r="EF458" s="422"/>
      <c r="EG458" s="422"/>
      <c r="EH458" s="422"/>
      <c r="EI458" s="422"/>
      <c r="EJ458" s="422"/>
      <c r="EK458" s="422"/>
      <c r="EL458" s="422"/>
      <c r="EM458" s="422"/>
      <c r="EN458" s="422"/>
      <c r="EO458" s="422"/>
      <c r="EP458" s="422"/>
      <c r="EQ458" s="422"/>
      <c r="ER458" s="422"/>
      <c r="ES458" s="422"/>
      <c r="ET458" s="422"/>
      <c r="EU458" s="422"/>
      <c r="EV458" s="422"/>
      <c r="EW458" s="422"/>
      <c r="EX458" s="422"/>
      <c r="EY458" s="422"/>
      <c r="EZ458" s="422"/>
      <c r="FA458" s="422"/>
      <c r="FB458" s="422"/>
      <c r="FC458" s="422"/>
      <c r="FD458" s="422"/>
      <c r="FE458" s="422"/>
      <c r="FF458" s="422"/>
      <c r="FG458" s="422"/>
      <c r="FH458" s="422"/>
      <c r="FI458" s="422"/>
      <c r="FJ458" s="422"/>
      <c r="FK458" s="422"/>
      <c r="FL458" s="422"/>
      <c r="FM458" s="422"/>
      <c r="FN458" s="422"/>
      <c r="FO458" s="422"/>
      <c r="FP458" s="422"/>
      <c r="FQ458" s="422"/>
      <c r="FR458" s="422"/>
      <c r="FS458" s="422"/>
      <c r="FT458" s="422"/>
      <c r="FU458" s="422"/>
      <c r="FV458" s="422"/>
      <c r="FW458" s="422"/>
      <c r="FX458" s="422"/>
      <c r="FY458" s="422"/>
      <c r="FZ458" s="422"/>
      <c r="GA458" s="422"/>
      <c r="GB458" s="422"/>
      <c r="GC458" s="422"/>
      <c r="GD458" s="422"/>
      <c r="GE458" s="422"/>
      <c r="GF458" s="422"/>
      <c r="GG458" s="422"/>
      <c r="GH458" s="422"/>
      <c r="GI458" s="422"/>
      <c r="GJ458" s="422"/>
      <c r="GK458" s="422"/>
      <c r="GL458" s="422"/>
      <c r="GM458" s="422"/>
      <c r="GN458" s="422"/>
      <c r="GO458" s="422"/>
      <c r="GP458" s="422"/>
      <c r="GQ458" s="422"/>
      <c r="GR458" s="422"/>
      <c r="GS458" s="422"/>
      <c r="GT458" s="422"/>
      <c r="GU458" s="422"/>
      <c r="GV458" s="422"/>
      <c r="GW458" s="422"/>
      <c r="GX458" s="422"/>
      <c r="GY458" s="422"/>
      <c r="GZ458" s="422"/>
      <c r="HA458" s="422"/>
      <c r="HB458" s="422"/>
      <c r="HC458" s="422"/>
      <c r="HD458" s="422"/>
      <c r="HE458" s="422"/>
      <c r="HF458" s="422"/>
      <c r="HG458" s="422"/>
      <c r="HH458" s="422"/>
      <c r="HI458" s="422"/>
      <c r="HJ458" s="422"/>
      <c r="HK458" s="422"/>
      <c r="HL458" s="422"/>
      <c r="HM458" s="422"/>
      <c r="HN458" s="422"/>
      <c r="HO458" s="422"/>
      <c r="HP458" s="422"/>
      <c r="HQ458" s="422"/>
      <c r="HR458" s="422"/>
      <c r="HS458" s="422"/>
      <c r="HT458" s="422"/>
      <c r="HU458" s="422"/>
      <c r="HV458" s="422"/>
      <c r="HW458" s="422"/>
      <c r="HX458" s="422"/>
      <c r="HY458" s="422"/>
      <c r="HZ458" s="422"/>
      <c r="IA458" s="422"/>
      <c r="IB458" s="422"/>
      <c r="IC458" s="422"/>
      <c r="ID458" s="422"/>
      <c r="IE458" s="422"/>
      <c r="IF458" s="422"/>
      <c r="IG458" s="422"/>
      <c r="IH458" s="422"/>
      <c r="II458" s="422"/>
      <c r="IJ458" s="422"/>
      <c r="IK458" s="422"/>
      <c r="IL458" s="422"/>
      <c r="IM458" s="422"/>
      <c r="IN458" s="422"/>
      <c r="IO458" s="422"/>
      <c r="IP458" s="422"/>
      <c r="IQ458" s="422"/>
      <c r="IR458" s="422"/>
      <c r="IS458" s="422"/>
      <c r="IT458" s="422"/>
      <c r="IU458" s="422"/>
      <c r="IV458" s="422"/>
      <c r="IW458" s="422"/>
      <c r="IX458" s="422"/>
      <c r="IY458" s="422"/>
      <c r="IZ458" s="422"/>
      <c r="JA458" s="422"/>
      <c r="JB458" s="422"/>
      <c r="JC458" s="422"/>
      <c r="JD458" s="422"/>
      <c r="JE458" s="422"/>
      <c r="JF458" s="422"/>
      <c r="JG458" s="422"/>
      <c r="JH458" s="422"/>
      <c r="JI458" s="422"/>
      <c r="JJ458" s="422"/>
      <c r="JK458" s="422"/>
      <c r="JL458" s="422"/>
      <c r="JM458" s="422"/>
      <c r="JN458" s="422"/>
      <c r="JO458" s="422"/>
      <c r="JP458" s="422"/>
      <c r="JQ458" s="422"/>
      <c r="JR458" s="422"/>
      <c r="JS458" s="422"/>
      <c r="JT458" s="422"/>
      <c r="JU458" s="422"/>
      <c r="JV458" s="422"/>
      <c r="JW458" s="422"/>
      <c r="JX458" s="422"/>
      <c r="JY458" s="422"/>
      <c r="JZ458" s="422"/>
      <c r="KA458" s="422"/>
      <c r="KB458" s="422"/>
      <c r="KC458" s="422"/>
      <c r="KD458" s="422"/>
      <c r="KE458" s="422"/>
      <c r="KF458" s="422"/>
      <c r="KG458" s="422"/>
      <c r="KH458" s="422"/>
      <c r="KI458" s="422"/>
      <c r="KJ458" s="422"/>
      <c r="KK458" s="422"/>
      <c r="KL458" s="422"/>
      <c r="KM458" s="422"/>
      <c r="KN458" s="422"/>
      <c r="KO458" s="422"/>
      <c r="KP458" s="422"/>
      <c r="KQ458" s="422"/>
      <c r="KR458" s="422"/>
      <c r="KS458" s="422"/>
      <c r="KT458" s="422"/>
      <c r="KU458" s="422"/>
      <c r="KV458" s="422"/>
      <c r="KW458" s="422"/>
      <c r="KX458" s="422"/>
      <c r="KY458" s="422"/>
      <c r="KZ458" s="422"/>
      <c r="LA458" s="422"/>
      <c r="LB458" s="422"/>
      <c r="LC458" s="422"/>
      <c r="LD458" s="422"/>
      <c r="LE458" s="422"/>
      <c r="LF458" s="422"/>
      <c r="LG458" s="422"/>
      <c r="LH458" s="422"/>
      <c r="LI458" s="422"/>
      <c r="LJ458" s="422"/>
      <c r="LK458" s="422"/>
      <c r="LL458" s="422"/>
      <c r="LM458" s="422"/>
      <c r="LN458" s="422"/>
      <c r="LO458" s="422"/>
      <c r="LP458" s="422"/>
      <c r="LQ458" s="422"/>
      <c r="LR458" s="422"/>
      <c r="LS458" s="422"/>
      <c r="LT458" s="422"/>
      <c r="LU458" s="422"/>
      <c r="LV458" s="422"/>
      <c r="LW458" s="422"/>
      <c r="LX458" s="422"/>
      <c r="LY458" s="422"/>
      <c r="LZ458" s="422"/>
      <c r="MA458" s="422"/>
      <c r="MB458" s="422"/>
      <c r="MC458" s="422"/>
      <c r="MD458" s="422"/>
      <c r="ME458" s="422"/>
      <c r="MF458" s="422"/>
      <c r="MG458" s="422"/>
      <c r="MH458" s="422"/>
      <c r="MI458" s="422"/>
      <c r="MJ458" s="422"/>
      <c r="MK458" s="422"/>
      <c r="ML458" s="422"/>
      <c r="MM458" s="422"/>
      <c r="MN458" s="422"/>
      <c r="MO458" s="422"/>
      <c r="MP458" s="422"/>
      <c r="MQ458" s="422"/>
      <c r="MR458" s="422"/>
      <c r="MS458" s="422"/>
      <c r="MT458" s="422"/>
      <c r="MU458" s="422"/>
      <c r="MV458" s="422"/>
      <c r="MW458" s="422"/>
      <c r="MX458" s="422"/>
      <c r="MY458" s="422"/>
      <c r="MZ458" s="422"/>
      <c r="NA458" s="422"/>
      <c r="NB458" s="422"/>
      <c r="NC458" s="422"/>
      <c r="ND458" s="422"/>
      <c r="NE458" s="422"/>
      <c r="NF458" s="422"/>
      <c r="NG458" s="422"/>
      <c r="NH458" s="422"/>
      <c r="NI458" s="422"/>
      <c r="NJ458" s="422"/>
      <c r="NK458" s="422"/>
      <c r="NL458" s="422"/>
      <c r="NM458" s="422"/>
      <c r="NN458" s="422"/>
      <c r="NO458" s="422"/>
      <c r="NP458" s="422"/>
      <c r="NQ458" s="422"/>
      <c r="NR458" s="422"/>
      <c r="NS458" s="422"/>
      <c r="NT458" s="422"/>
      <c r="NU458" s="422"/>
      <c r="NV458" s="422"/>
      <c r="NW458" s="422"/>
      <c r="NX458" s="422"/>
      <c r="NY458" s="422"/>
      <c r="NZ458" s="422"/>
      <c r="OA458" s="422"/>
      <c r="OB458" s="422"/>
      <c r="OC458" s="422"/>
      <c r="OD458" s="422"/>
      <c r="OE458" s="422"/>
      <c r="OF458" s="422"/>
      <c r="OG458" s="422"/>
      <c r="OH458" s="422"/>
      <c r="OI458" s="422"/>
      <c r="OJ458" s="422"/>
      <c r="OK458" s="422"/>
      <c r="OL458" s="422"/>
      <c r="OM458" s="422"/>
      <c r="ON458" s="422"/>
      <c r="OO458" s="422"/>
      <c r="OP458" s="422"/>
      <c r="OQ458" s="422"/>
      <c r="OR458" s="422"/>
      <c r="OS458" s="422"/>
      <c r="OT458" s="422"/>
      <c r="OU458" s="422"/>
      <c r="OV458" s="422"/>
      <c r="OW458" s="422"/>
      <c r="OX458" s="422"/>
      <c r="OY458" s="422"/>
      <c r="OZ458" s="422"/>
      <c r="PA458" s="422"/>
      <c r="PB458" s="422"/>
      <c r="PC458" s="422"/>
      <c r="PD458" s="422"/>
      <c r="PE458" s="422"/>
      <c r="PF458" s="422"/>
      <c r="PG458" s="422"/>
      <c r="PH458" s="422"/>
      <c r="PI458" s="422"/>
      <c r="PJ458" s="422"/>
      <c r="PK458" s="422"/>
      <c r="PL458" s="422"/>
    </row>
    <row r="459" spans="1:428" ht="24.75" customHeight="1" x14ac:dyDescent="0.25">
      <c r="A459" s="2469"/>
      <c r="B459" s="2469"/>
      <c r="C459" s="2469"/>
      <c r="D459" s="304" t="s">
        <v>187</v>
      </c>
      <c r="E459" s="304" t="s">
        <v>203</v>
      </c>
      <c r="F459" s="304" t="s">
        <v>204</v>
      </c>
      <c r="G459" s="304" t="s">
        <v>187</v>
      </c>
      <c r="H459" s="304" t="s">
        <v>203</v>
      </c>
      <c r="I459" s="304" t="s">
        <v>204</v>
      </c>
      <c r="J459" s="304" t="s">
        <v>187</v>
      </c>
      <c r="K459" s="304" t="s">
        <v>203</v>
      </c>
      <c r="L459" s="304" t="s">
        <v>204</v>
      </c>
      <c r="M459" s="304" t="s">
        <v>187</v>
      </c>
      <c r="N459" s="304" t="s">
        <v>203</v>
      </c>
      <c r="O459" s="304" t="s">
        <v>204</v>
      </c>
      <c r="P459" s="2524"/>
      <c r="Q459" s="2524"/>
      <c r="R459" s="2472"/>
      <c r="S459" s="422"/>
      <c r="T459" s="422"/>
      <c r="U459" s="422"/>
      <c r="AG459" s="422"/>
      <c r="AH459" s="422"/>
      <c r="AI459" s="422"/>
      <c r="AJ459" s="422"/>
      <c r="AK459" s="422"/>
      <c r="AL459" s="422"/>
      <c r="AM459" s="422"/>
      <c r="AN459" s="422"/>
      <c r="AO459" s="422"/>
      <c r="AP459" s="422"/>
      <c r="AQ459" s="422"/>
      <c r="AR459" s="422"/>
      <c r="AS459" s="422"/>
      <c r="AT459" s="422"/>
      <c r="AU459" s="422"/>
      <c r="AV459" s="422"/>
      <c r="AW459" s="422"/>
      <c r="AX459" s="422"/>
      <c r="AY459" s="422"/>
      <c r="AZ459" s="422"/>
      <c r="BA459" s="422"/>
      <c r="BB459" s="422"/>
      <c r="BC459" s="422"/>
      <c r="BD459" s="422"/>
      <c r="BE459" s="422"/>
      <c r="BF459" s="422"/>
      <c r="BG459" s="422"/>
      <c r="BH459" s="422"/>
      <c r="BI459" s="422"/>
      <c r="BJ459" s="422"/>
      <c r="BK459" s="422"/>
      <c r="BL459" s="422"/>
      <c r="BM459" s="422"/>
      <c r="BN459" s="422"/>
      <c r="BO459" s="422"/>
      <c r="BP459" s="422"/>
      <c r="BQ459" s="422"/>
      <c r="BR459" s="422"/>
      <c r="BS459" s="422"/>
      <c r="BT459" s="422"/>
      <c r="BU459" s="422"/>
      <c r="BV459" s="422"/>
      <c r="BW459" s="422"/>
      <c r="BX459" s="422"/>
      <c r="BY459" s="422"/>
      <c r="BZ459" s="422"/>
      <c r="CA459" s="422"/>
      <c r="CB459" s="422"/>
      <c r="CC459" s="422"/>
      <c r="CD459" s="422"/>
      <c r="CE459" s="422"/>
      <c r="CF459" s="422"/>
      <c r="CG459" s="422"/>
      <c r="CH459" s="422"/>
      <c r="CI459" s="422"/>
      <c r="CJ459" s="422"/>
      <c r="CK459" s="422"/>
      <c r="CL459" s="422"/>
      <c r="CM459" s="422"/>
      <c r="CN459" s="422"/>
      <c r="CO459" s="422"/>
      <c r="CP459" s="422"/>
      <c r="CQ459" s="422"/>
      <c r="CR459" s="422"/>
      <c r="CS459" s="422"/>
      <c r="CT459" s="422"/>
      <c r="CU459" s="422"/>
      <c r="CV459" s="422"/>
      <c r="CW459" s="422"/>
      <c r="CX459" s="422"/>
      <c r="CY459" s="422"/>
      <c r="CZ459" s="422"/>
      <c r="DA459" s="422"/>
      <c r="DB459" s="422"/>
      <c r="DC459" s="422"/>
      <c r="DD459" s="422"/>
      <c r="DE459" s="422"/>
      <c r="DF459" s="422"/>
      <c r="DG459" s="422"/>
      <c r="DH459" s="422"/>
      <c r="DI459" s="422"/>
      <c r="DJ459" s="422"/>
      <c r="DK459" s="422"/>
      <c r="DL459" s="422"/>
      <c r="DM459" s="422"/>
      <c r="DN459" s="422"/>
      <c r="DO459" s="422"/>
      <c r="DP459" s="422"/>
      <c r="DQ459" s="422"/>
      <c r="DR459" s="422"/>
      <c r="DS459" s="422"/>
      <c r="DT459" s="422"/>
      <c r="DU459" s="422"/>
      <c r="DV459" s="422"/>
      <c r="DW459" s="422"/>
      <c r="DX459" s="422"/>
      <c r="DY459" s="422"/>
      <c r="DZ459" s="422"/>
      <c r="EA459" s="422"/>
      <c r="EB459" s="422"/>
      <c r="EC459" s="422"/>
      <c r="ED459" s="422"/>
      <c r="EE459" s="422"/>
      <c r="EF459" s="422"/>
      <c r="EG459" s="422"/>
      <c r="EH459" s="422"/>
      <c r="EI459" s="422"/>
      <c r="EJ459" s="422"/>
      <c r="EK459" s="422"/>
      <c r="EL459" s="422"/>
      <c r="EM459" s="422"/>
      <c r="EN459" s="422"/>
      <c r="EO459" s="422"/>
      <c r="EP459" s="422"/>
      <c r="EQ459" s="422"/>
      <c r="ER459" s="422"/>
      <c r="ES459" s="422"/>
      <c r="ET459" s="422"/>
      <c r="EU459" s="422"/>
      <c r="EV459" s="422"/>
      <c r="EW459" s="422"/>
      <c r="EX459" s="422"/>
      <c r="EY459" s="422"/>
      <c r="EZ459" s="422"/>
      <c r="FA459" s="422"/>
      <c r="FB459" s="422"/>
      <c r="FC459" s="422"/>
      <c r="FD459" s="422"/>
      <c r="FE459" s="422"/>
      <c r="FF459" s="422"/>
      <c r="FG459" s="422"/>
      <c r="FH459" s="422"/>
      <c r="FI459" s="422"/>
      <c r="FJ459" s="422"/>
      <c r="FK459" s="422"/>
      <c r="FL459" s="422"/>
      <c r="FM459" s="422"/>
      <c r="FN459" s="422"/>
      <c r="FO459" s="422"/>
      <c r="FP459" s="422"/>
      <c r="FQ459" s="422"/>
      <c r="FR459" s="422"/>
      <c r="FS459" s="422"/>
      <c r="FT459" s="422"/>
      <c r="FU459" s="422"/>
      <c r="FV459" s="422"/>
      <c r="FW459" s="422"/>
      <c r="FX459" s="422"/>
      <c r="FY459" s="422"/>
      <c r="FZ459" s="422"/>
      <c r="GA459" s="422"/>
      <c r="GB459" s="422"/>
      <c r="GC459" s="422"/>
      <c r="GD459" s="422"/>
      <c r="GE459" s="422"/>
      <c r="GF459" s="422"/>
      <c r="GG459" s="422"/>
      <c r="GH459" s="422"/>
      <c r="GI459" s="422"/>
      <c r="GJ459" s="422"/>
      <c r="GK459" s="422"/>
      <c r="GL459" s="422"/>
      <c r="GM459" s="422"/>
      <c r="GN459" s="422"/>
      <c r="GO459" s="422"/>
      <c r="GP459" s="422"/>
      <c r="GQ459" s="422"/>
      <c r="GR459" s="422"/>
      <c r="GS459" s="422"/>
      <c r="GT459" s="422"/>
      <c r="GU459" s="422"/>
      <c r="GV459" s="422"/>
      <c r="GW459" s="422"/>
      <c r="GX459" s="422"/>
      <c r="GY459" s="422"/>
      <c r="GZ459" s="422"/>
      <c r="HA459" s="422"/>
      <c r="HB459" s="422"/>
      <c r="HC459" s="422"/>
      <c r="HD459" s="422"/>
      <c r="HE459" s="422"/>
      <c r="HF459" s="422"/>
      <c r="HG459" s="422"/>
      <c r="HH459" s="422"/>
      <c r="HI459" s="422"/>
      <c r="HJ459" s="422"/>
      <c r="HK459" s="422"/>
      <c r="HL459" s="422"/>
      <c r="HM459" s="422"/>
      <c r="HN459" s="422"/>
      <c r="HO459" s="422"/>
      <c r="HP459" s="422"/>
      <c r="HQ459" s="422"/>
      <c r="HR459" s="422"/>
      <c r="HS459" s="422"/>
      <c r="HT459" s="422"/>
      <c r="HU459" s="422"/>
      <c r="HV459" s="422"/>
      <c r="HW459" s="422"/>
      <c r="HX459" s="422"/>
      <c r="HY459" s="422"/>
      <c r="HZ459" s="422"/>
      <c r="IA459" s="422"/>
      <c r="IB459" s="422"/>
      <c r="IC459" s="422"/>
      <c r="ID459" s="422"/>
      <c r="IE459" s="422"/>
      <c r="IF459" s="422"/>
      <c r="IG459" s="422"/>
      <c r="IH459" s="422"/>
      <c r="II459" s="422"/>
      <c r="IJ459" s="422"/>
      <c r="IK459" s="422"/>
      <c r="IL459" s="422"/>
      <c r="IM459" s="422"/>
      <c r="IN459" s="422"/>
      <c r="IO459" s="422"/>
      <c r="IP459" s="422"/>
      <c r="IQ459" s="422"/>
      <c r="IR459" s="422"/>
      <c r="IS459" s="422"/>
      <c r="IT459" s="422"/>
      <c r="IU459" s="422"/>
      <c r="IV459" s="422"/>
      <c r="IW459" s="422"/>
      <c r="IX459" s="422"/>
      <c r="IY459" s="422"/>
      <c r="IZ459" s="422"/>
      <c r="JA459" s="422"/>
      <c r="JB459" s="422"/>
      <c r="JC459" s="422"/>
      <c r="JD459" s="422"/>
      <c r="JE459" s="422"/>
      <c r="JF459" s="422"/>
      <c r="JG459" s="422"/>
      <c r="JH459" s="422"/>
      <c r="JI459" s="422"/>
      <c r="JJ459" s="422"/>
      <c r="JK459" s="422"/>
      <c r="JL459" s="422"/>
      <c r="JM459" s="422"/>
      <c r="JN459" s="422"/>
      <c r="JO459" s="422"/>
      <c r="JP459" s="422"/>
      <c r="JQ459" s="422"/>
      <c r="JR459" s="422"/>
      <c r="JS459" s="422"/>
      <c r="JT459" s="422"/>
      <c r="JU459" s="422"/>
      <c r="JV459" s="422"/>
      <c r="JW459" s="422"/>
      <c r="JX459" s="422"/>
      <c r="JY459" s="422"/>
      <c r="JZ459" s="422"/>
      <c r="KA459" s="422"/>
      <c r="KB459" s="422"/>
      <c r="KC459" s="422"/>
      <c r="KD459" s="422"/>
      <c r="KE459" s="422"/>
      <c r="KF459" s="422"/>
      <c r="KG459" s="422"/>
      <c r="KH459" s="422"/>
      <c r="KI459" s="422"/>
      <c r="KJ459" s="422"/>
      <c r="KK459" s="422"/>
      <c r="KL459" s="422"/>
      <c r="KM459" s="422"/>
      <c r="KN459" s="422"/>
      <c r="KO459" s="422"/>
      <c r="KP459" s="422"/>
      <c r="KQ459" s="422"/>
      <c r="KR459" s="422"/>
      <c r="KS459" s="422"/>
      <c r="KT459" s="422"/>
      <c r="KU459" s="422"/>
      <c r="KV459" s="422"/>
      <c r="KW459" s="422"/>
      <c r="KX459" s="422"/>
      <c r="KY459" s="422"/>
      <c r="KZ459" s="422"/>
      <c r="LA459" s="422"/>
      <c r="LB459" s="422"/>
      <c r="LC459" s="422"/>
      <c r="LD459" s="422"/>
      <c r="LE459" s="422"/>
      <c r="LF459" s="422"/>
      <c r="LG459" s="422"/>
      <c r="LH459" s="422"/>
      <c r="LI459" s="422"/>
      <c r="LJ459" s="422"/>
      <c r="LK459" s="422"/>
      <c r="LL459" s="422"/>
      <c r="LM459" s="422"/>
      <c r="LN459" s="422"/>
      <c r="LO459" s="422"/>
      <c r="LP459" s="422"/>
      <c r="LQ459" s="422"/>
      <c r="LR459" s="422"/>
      <c r="LS459" s="422"/>
      <c r="LT459" s="422"/>
      <c r="LU459" s="422"/>
      <c r="LV459" s="422"/>
      <c r="LW459" s="422"/>
      <c r="LX459" s="422"/>
      <c r="LY459" s="422"/>
      <c r="LZ459" s="422"/>
      <c r="MA459" s="422"/>
      <c r="MB459" s="422"/>
      <c r="MC459" s="422"/>
      <c r="MD459" s="422"/>
      <c r="ME459" s="422"/>
      <c r="MF459" s="422"/>
      <c r="MG459" s="422"/>
      <c r="MH459" s="422"/>
      <c r="MI459" s="422"/>
      <c r="MJ459" s="422"/>
      <c r="MK459" s="422"/>
      <c r="ML459" s="422"/>
      <c r="MM459" s="422"/>
      <c r="MN459" s="422"/>
      <c r="MO459" s="422"/>
      <c r="MP459" s="422"/>
      <c r="MQ459" s="422"/>
      <c r="MR459" s="422"/>
      <c r="MS459" s="422"/>
      <c r="MT459" s="422"/>
      <c r="MU459" s="422"/>
      <c r="MV459" s="422"/>
      <c r="MW459" s="422"/>
      <c r="MX459" s="422"/>
      <c r="MY459" s="422"/>
      <c r="MZ459" s="422"/>
      <c r="NA459" s="422"/>
      <c r="NB459" s="422"/>
      <c r="NC459" s="422"/>
      <c r="ND459" s="422"/>
      <c r="NE459" s="422"/>
      <c r="NF459" s="422"/>
      <c r="NG459" s="422"/>
      <c r="NH459" s="422"/>
      <c r="NI459" s="422"/>
      <c r="NJ459" s="422"/>
      <c r="NK459" s="422"/>
      <c r="NL459" s="422"/>
      <c r="NM459" s="422"/>
      <c r="NN459" s="422"/>
      <c r="NO459" s="422"/>
      <c r="NP459" s="422"/>
      <c r="NQ459" s="422"/>
      <c r="NR459" s="422"/>
      <c r="NS459" s="422"/>
      <c r="NT459" s="422"/>
      <c r="NU459" s="422"/>
      <c r="NV459" s="422"/>
      <c r="NW459" s="422"/>
      <c r="NX459" s="422"/>
      <c r="NY459" s="422"/>
      <c r="NZ459" s="422"/>
      <c r="OA459" s="422"/>
      <c r="OB459" s="422"/>
      <c r="OC459" s="422"/>
      <c r="OD459" s="422"/>
      <c r="OE459" s="422"/>
      <c r="OF459" s="422"/>
      <c r="OG459" s="422"/>
      <c r="OH459" s="422"/>
      <c r="OI459" s="422"/>
      <c r="OJ459" s="422"/>
      <c r="OK459" s="422"/>
      <c r="OL459" s="422"/>
      <c r="OM459" s="422"/>
      <c r="ON459" s="422"/>
      <c r="OO459" s="422"/>
      <c r="OP459" s="422"/>
      <c r="OQ459" s="422"/>
      <c r="OR459" s="422"/>
      <c r="OS459" s="422"/>
      <c r="OT459" s="422"/>
      <c r="OU459" s="422"/>
      <c r="OV459" s="422"/>
      <c r="OW459" s="422"/>
      <c r="OX459" s="422"/>
      <c r="OY459" s="422"/>
      <c r="OZ459" s="422"/>
      <c r="PA459" s="422"/>
      <c r="PB459" s="422"/>
      <c r="PC459" s="422"/>
      <c r="PD459" s="422"/>
      <c r="PE459" s="422"/>
      <c r="PF459" s="422"/>
      <c r="PG459" s="422"/>
      <c r="PH459" s="422"/>
      <c r="PI459" s="422"/>
      <c r="PJ459" s="422"/>
      <c r="PK459" s="422"/>
      <c r="PL459" s="422"/>
    </row>
    <row r="460" spans="1:428" ht="27.75" customHeight="1" thickBot="1" x14ac:dyDescent="0.3">
      <c r="A460" s="2470"/>
      <c r="B460" s="2470"/>
      <c r="C460" s="2470"/>
      <c r="D460" s="424" t="s">
        <v>188</v>
      </c>
      <c r="E460" s="424" t="s">
        <v>189</v>
      </c>
      <c r="F460" s="424" t="s">
        <v>190</v>
      </c>
      <c r="G460" s="424" t="s">
        <v>188</v>
      </c>
      <c r="H460" s="424" t="s">
        <v>189</v>
      </c>
      <c r="I460" s="424" t="s">
        <v>190</v>
      </c>
      <c r="J460" s="424" t="s">
        <v>188</v>
      </c>
      <c r="K460" s="424" t="s">
        <v>189</v>
      </c>
      <c r="L460" s="424" t="s">
        <v>190</v>
      </c>
      <c r="M460" s="424" t="s">
        <v>188</v>
      </c>
      <c r="N460" s="424" t="s">
        <v>189</v>
      </c>
      <c r="O460" s="424" t="s">
        <v>190</v>
      </c>
      <c r="P460" s="2525"/>
      <c r="Q460" s="2525"/>
      <c r="R460" s="2473"/>
      <c r="S460" s="422"/>
      <c r="T460" s="422"/>
      <c r="U460" s="422"/>
      <c r="AG460" s="422"/>
      <c r="AH460" s="422"/>
      <c r="AI460" s="422"/>
      <c r="AJ460" s="422"/>
      <c r="AK460" s="422"/>
      <c r="AL460" s="422"/>
      <c r="AM460" s="422"/>
      <c r="AN460" s="422"/>
      <c r="AO460" s="422"/>
      <c r="AP460" s="422"/>
      <c r="AQ460" s="422"/>
      <c r="AR460" s="422"/>
      <c r="AS460" s="422"/>
      <c r="AT460" s="422"/>
      <c r="AU460" s="422"/>
      <c r="AV460" s="422"/>
      <c r="AW460" s="422"/>
      <c r="AX460" s="422"/>
      <c r="AY460" s="422"/>
      <c r="AZ460" s="422"/>
      <c r="BA460" s="422"/>
      <c r="BB460" s="422"/>
      <c r="BC460" s="422"/>
      <c r="BD460" s="422"/>
      <c r="BE460" s="422"/>
      <c r="BF460" s="422"/>
      <c r="BG460" s="422"/>
      <c r="BH460" s="422"/>
      <c r="BI460" s="422"/>
      <c r="BJ460" s="422"/>
      <c r="BK460" s="422"/>
      <c r="BL460" s="422"/>
      <c r="BM460" s="422"/>
      <c r="BN460" s="422"/>
      <c r="BO460" s="422"/>
      <c r="BP460" s="422"/>
      <c r="BQ460" s="422"/>
      <c r="BR460" s="422"/>
      <c r="BS460" s="422"/>
      <c r="BT460" s="422"/>
      <c r="BU460" s="422"/>
      <c r="BV460" s="422"/>
      <c r="BW460" s="422"/>
      <c r="BX460" s="422"/>
      <c r="BY460" s="422"/>
      <c r="BZ460" s="422"/>
      <c r="CA460" s="422"/>
      <c r="CB460" s="422"/>
      <c r="CC460" s="422"/>
      <c r="CD460" s="422"/>
      <c r="CE460" s="422"/>
      <c r="CF460" s="422"/>
      <c r="CG460" s="422"/>
      <c r="CH460" s="422"/>
      <c r="CI460" s="422"/>
      <c r="CJ460" s="422"/>
      <c r="CK460" s="422"/>
      <c r="CL460" s="422"/>
      <c r="CM460" s="422"/>
      <c r="CN460" s="422"/>
      <c r="CO460" s="422"/>
      <c r="CP460" s="422"/>
      <c r="CQ460" s="422"/>
      <c r="CR460" s="422"/>
      <c r="CS460" s="422"/>
      <c r="CT460" s="422"/>
      <c r="CU460" s="422"/>
      <c r="CV460" s="422"/>
      <c r="CW460" s="422"/>
      <c r="CX460" s="422"/>
      <c r="CY460" s="422"/>
      <c r="CZ460" s="422"/>
      <c r="DA460" s="422"/>
      <c r="DB460" s="422"/>
      <c r="DC460" s="422"/>
      <c r="DD460" s="422"/>
      <c r="DE460" s="422"/>
      <c r="DF460" s="422"/>
      <c r="DG460" s="422"/>
      <c r="DH460" s="422"/>
      <c r="DI460" s="422"/>
      <c r="DJ460" s="422"/>
      <c r="DK460" s="422"/>
      <c r="DL460" s="422"/>
      <c r="DM460" s="422"/>
      <c r="DN460" s="422"/>
      <c r="DO460" s="422"/>
      <c r="DP460" s="422"/>
      <c r="DQ460" s="422"/>
      <c r="DR460" s="422"/>
      <c r="DS460" s="422"/>
      <c r="DT460" s="422"/>
      <c r="DU460" s="422"/>
      <c r="DV460" s="422"/>
      <c r="DW460" s="422"/>
      <c r="DX460" s="422"/>
      <c r="DY460" s="422"/>
      <c r="DZ460" s="422"/>
      <c r="EA460" s="422"/>
      <c r="EB460" s="422"/>
      <c r="EC460" s="422"/>
      <c r="ED460" s="422"/>
      <c r="EE460" s="422"/>
      <c r="EF460" s="422"/>
      <c r="EG460" s="422"/>
      <c r="EH460" s="422"/>
      <c r="EI460" s="422"/>
      <c r="EJ460" s="422"/>
      <c r="EK460" s="422"/>
      <c r="EL460" s="422"/>
      <c r="EM460" s="422"/>
      <c r="EN460" s="422"/>
      <c r="EO460" s="422"/>
      <c r="EP460" s="422"/>
      <c r="EQ460" s="422"/>
      <c r="ER460" s="422"/>
      <c r="ES460" s="422"/>
      <c r="ET460" s="422"/>
      <c r="EU460" s="422"/>
      <c r="EV460" s="422"/>
      <c r="EW460" s="422"/>
      <c r="EX460" s="422"/>
      <c r="EY460" s="422"/>
      <c r="EZ460" s="422"/>
      <c r="FA460" s="422"/>
      <c r="FB460" s="422"/>
      <c r="FC460" s="422"/>
      <c r="FD460" s="422"/>
      <c r="FE460" s="422"/>
      <c r="FF460" s="422"/>
      <c r="FG460" s="422"/>
      <c r="FH460" s="422"/>
      <c r="FI460" s="422"/>
      <c r="FJ460" s="422"/>
      <c r="FK460" s="422"/>
      <c r="FL460" s="422"/>
      <c r="FM460" s="422"/>
      <c r="FN460" s="422"/>
      <c r="FO460" s="422"/>
      <c r="FP460" s="422"/>
      <c r="FQ460" s="422"/>
      <c r="FR460" s="422"/>
      <c r="FS460" s="422"/>
      <c r="FT460" s="422"/>
      <c r="FU460" s="422"/>
      <c r="FV460" s="422"/>
      <c r="FW460" s="422"/>
      <c r="FX460" s="422"/>
      <c r="FY460" s="422"/>
      <c r="FZ460" s="422"/>
      <c r="GA460" s="422"/>
      <c r="GB460" s="422"/>
      <c r="GC460" s="422"/>
      <c r="GD460" s="422"/>
      <c r="GE460" s="422"/>
      <c r="GF460" s="422"/>
      <c r="GG460" s="422"/>
      <c r="GH460" s="422"/>
      <c r="GI460" s="422"/>
      <c r="GJ460" s="422"/>
      <c r="GK460" s="422"/>
      <c r="GL460" s="422"/>
      <c r="GM460" s="422"/>
      <c r="GN460" s="422"/>
      <c r="GO460" s="422"/>
      <c r="GP460" s="422"/>
      <c r="GQ460" s="422"/>
      <c r="GR460" s="422"/>
      <c r="GS460" s="422"/>
      <c r="GT460" s="422"/>
      <c r="GU460" s="422"/>
      <c r="GV460" s="422"/>
      <c r="GW460" s="422"/>
      <c r="GX460" s="422"/>
      <c r="GY460" s="422"/>
      <c r="GZ460" s="422"/>
      <c r="HA460" s="422"/>
      <c r="HB460" s="422"/>
      <c r="HC460" s="422"/>
      <c r="HD460" s="422"/>
      <c r="HE460" s="422"/>
      <c r="HF460" s="422"/>
      <c r="HG460" s="422"/>
      <c r="HH460" s="422"/>
      <c r="HI460" s="422"/>
      <c r="HJ460" s="422"/>
      <c r="HK460" s="422"/>
      <c r="HL460" s="422"/>
      <c r="HM460" s="422"/>
      <c r="HN460" s="422"/>
      <c r="HO460" s="422"/>
      <c r="HP460" s="422"/>
      <c r="HQ460" s="422"/>
      <c r="HR460" s="422"/>
      <c r="HS460" s="422"/>
      <c r="HT460" s="422"/>
      <c r="HU460" s="422"/>
      <c r="HV460" s="422"/>
      <c r="HW460" s="422"/>
      <c r="HX460" s="422"/>
      <c r="HY460" s="422"/>
      <c r="HZ460" s="422"/>
      <c r="IA460" s="422"/>
      <c r="IB460" s="422"/>
      <c r="IC460" s="422"/>
      <c r="ID460" s="422"/>
      <c r="IE460" s="422"/>
      <c r="IF460" s="422"/>
      <c r="IG460" s="422"/>
      <c r="IH460" s="422"/>
      <c r="II460" s="422"/>
      <c r="IJ460" s="422"/>
      <c r="IK460" s="422"/>
      <c r="IL460" s="422"/>
      <c r="IM460" s="422"/>
      <c r="IN460" s="422"/>
      <c r="IO460" s="422"/>
      <c r="IP460" s="422"/>
      <c r="IQ460" s="422"/>
      <c r="IR460" s="422"/>
      <c r="IS460" s="422"/>
      <c r="IT460" s="422"/>
      <c r="IU460" s="422"/>
      <c r="IV460" s="422"/>
      <c r="IW460" s="422"/>
      <c r="IX460" s="422"/>
      <c r="IY460" s="422"/>
      <c r="IZ460" s="422"/>
      <c r="JA460" s="422"/>
      <c r="JB460" s="422"/>
      <c r="JC460" s="422"/>
      <c r="JD460" s="422"/>
      <c r="JE460" s="422"/>
      <c r="JF460" s="422"/>
      <c r="JG460" s="422"/>
      <c r="JH460" s="422"/>
      <c r="JI460" s="422"/>
      <c r="JJ460" s="422"/>
      <c r="JK460" s="422"/>
      <c r="JL460" s="422"/>
      <c r="JM460" s="422"/>
      <c r="JN460" s="422"/>
      <c r="JO460" s="422"/>
      <c r="JP460" s="422"/>
      <c r="JQ460" s="422"/>
      <c r="JR460" s="422"/>
      <c r="JS460" s="422"/>
      <c r="JT460" s="422"/>
      <c r="JU460" s="422"/>
      <c r="JV460" s="422"/>
      <c r="JW460" s="422"/>
      <c r="JX460" s="422"/>
      <c r="JY460" s="422"/>
      <c r="JZ460" s="422"/>
      <c r="KA460" s="422"/>
      <c r="KB460" s="422"/>
      <c r="KC460" s="422"/>
      <c r="KD460" s="422"/>
      <c r="KE460" s="422"/>
      <c r="KF460" s="422"/>
      <c r="KG460" s="422"/>
      <c r="KH460" s="422"/>
      <c r="KI460" s="422"/>
      <c r="KJ460" s="422"/>
      <c r="KK460" s="422"/>
      <c r="KL460" s="422"/>
      <c r="KM460" s="422"/>
      <c r="KN460" s="422"/>
      <c r="KO460" s="422"/>
      <c r="KP460" s="422"/>
      <c r="KQ460" s="422"/>
      <c r="KR460" s="422"/>
      <c r="KS460" s="422"/>
      <c r="KT460" s="422"/>
      <c r="KU460" s="422"/>
      <c r="KV460" s="422"/>
      <c r="KW460" s="422"/>
      <c r="KX460" s="422"/>
      <c r="KY460" s="422"/>
      <c r="KZ460" s="422"/>
      <c r="LA460" s="422"/>
      <c r="LB460" s="422"/>
      <c r="LC460" s="422"/>
      <c r="LD460" s="422"/>
      <c r="LE460" s="422"/>
      <c r="LF460" s="422"/>
      <c r="LG460" s="422"/>
      <c r="LH460" s="422"/>
      <c r="LI460" s="422"/>
      <c r="LJ460" s="422"/>
      <c r="LK460" s="422"/>
      <c r="LL460" s="422"/>
      <c r="LM460" s="422"/>
      <c r="LN460" s="422"/>
      <c r="LO460" s="422"/>
      <c r="LP460" s="422"/>
      <c r="LQ460" s="422"/>
      <c r="LR460" s="422"/>
      <c r="LS460" s="422"/>
      <c r="LT460" s="422"/>
      <c r="LU460" s="422"/>
      <c r="LV460" s="422"/>
      <c r="LW460" s="422"/>
      <c r="LX460" s="422"/>
      <c r="LY460" s="422"/>
      <c r="LZ460" s="422"/>
      <c r="MA460" s="422"/>
      <c r="MB460" s="422"/>
      <c r="MC460" s="422"/>
      <c r="MD460" s="422"/>
      <c r="ME460" s="422"/>
      <c r="MF460" s="422"/>
      <c r="MG460" s="422"/>
      <c r="MH460" s="422"/>
      <c r="MI460" s="422"/>
      <c r="MJ460" s="422"/>
      <c r="MK460" s="422"/>
      <c r="ML460" s="422"/>
      <c r="MM460" s="422"/>
      <c r="MN460" s="422"/>
      <c r="MO460" s="422"/>
      <c r="MP460" s="422"/>
      <c r="MQ460" s="422"/>
      <c r="MR460" s="422"/>
      <c r="MS460" s="422"/>
      <c r="MT460" s="422"/>
      <c r="MU460" s="422"/>
      <c r="MV460" s="422"/>
      <c r="MW460" s="422"/>
      <c r="MX460" s="422"/>
      <c r="MY460" s="422"/>
      <c r="MZ460" s="422"/>
      <c r="NA460" s="422"/>
      <c r="NB460" s="422"/>
      <c r="NC460" s="422"/>
      <c r="ND460" s="422"/>
      <c r="NE460" s="422"/>
      <c r="NF460" s="422"/>
      <c r="NG460" s="422"/>
      <c r="NH460" s="422"/>
      <c r="NI460" s="422"/>
      <c r="NJ460" s="422"/>
      <c r="NK460" s="422"/>
      <c r="NL460" s="422"/>
      <c r="NM460" s="422"/>
      <c r="NN460" s="422"/>
      <c r="NO460" s="422"/>
      <c r="NP460" s="422"/>
      <c r="NQ460" s="422"/>
      <c r="NR460" s="422"/>
      <c r="NS460" s="422"/>
      <c r="NT460" s="422"/>
      <c r="NU460" s="422"/>
      <c r="NV460" s="422"/>
      <c r="NW460" s="422"/>
      <c r="NX460" s="422"/>
      <c r="NY460" s="422"/>
      <c r="NZ460" s="422"/>
      <c r="OA460" s="422"/>
      <c r="OB460" s="422"/>
      <c r="OC460" s="422"/>
      <c r="OD460" s="422"/>
      <c r="OE460" s="422"/>
      <c r="OF460" s="422"/>
      <c r="OG460" s="422"/>
      <c r="OH460" s="422"/>
      <c r="OI460" s="422"/>
      <c r="OJ460" s="422"/>
      <c r="OK460" s="422"/>
      <c r="OL460" s="422"/>
      <c r="OM460" s="422"/>
      <c r="ON460" s="422"/>
      <c r="OO460" s="422"/>
      <c r="OP460" s="422"/>
      <c r="OQ460" s="422"/>
      <c r="OR460" s="422"/>
      <c r="OS460" s="422"/>
      <c r="OT460" s="422"/>
      <c r="OU460" s="422"/>
      <c r="OV460" s="422"/>
      <c r="OW460" s="422"/>
      <c r="OX460" s="422"/>
      <c r="OY460" s="422"/>
      <c r="OZ460" s="422"/>
      <c r="PA460" s="422"/>
      <c r="PB460" s="422"/>
      <c r="PC460" s="422"/>
      <c r="PD460" s="422"/>
      <c r="PE460" s="422"/>
      <c r="PF460" s="422"/>
      <c r="PG460" s="422"/>
      <c r="PH460" s="422"/>
      <c r="PI460" s="422"/>
      <c r="PJ460" s="422"/>
      <c r="PK460" s="422"/>
      <c r="PL460" s="422"/>
    </row>
    <row r="461" spans="1:428" s="420" customFormat="1" ht="25.5" customHeight="1" x14ac:dyDescent="0.25">
      <c r="A461" s="2493" t="s">
        <v>456</v>
      </c>
      <c r="B461" s="2596" t="s">
        <v>993</v>
      </c>
      <c r="C461" s="699" t="s">
        <v>994</v>
      </c>
      <c r="D461" s="535">
        <v>0</v>
      </c>
      <c r="E461" s="535">
        <v>0</v>
      </c>
      <c r="F461" s="535">
        <v>0</v>
      </c>
      <c r="G461" s="535">
        <v>6</v>
      </c>
      <c r="H461" s="535">
        <v>7</v>
      </c>
      <c r="I461" s="535">
        <v>13</v>
      </c>
      <c r="J461" s="535">
        <v>8</v>
      </c>
      <c r="K461" s="535">
        <v>6</v>
      </c>
      <c r="L461" s="535">
        <v>14</v>
      </c>
      <c r="M461" s="1619">
        <f>SUM(D461,G461,J461)</f>
        <v>14</v>
      </c>
      <c r="N461" s="1619">
        <f t="shared" ref="N461:O464" si="213">SUM(E461,H461,K461)</f>
        <v>13</v>
      </c>
      <c r="O461" s="1619">
        <f t="shared" si="213"/>
        <v>27</v>
      </c>
      <c r="P461" s="1654" t="s">
        <v>995</v>
      </c>
      <c r="Q461" s="2718" t="s">
        <v>996</v>
      </c>
      <c r="R461" s="2608" t="s">
        <v>457</v>
      </c>
    </row>
    <row r="462" spans="1:428" s="420" customFormat="1" ht="25.5" customHeight="1" x14ac:dyDescent="0.25">
      <c r="A462" s="2492"/>
      <c r="B462" s="2501" t="s">
        <v>993</v>
      </c>
      <c r="C462" s="1510" t="s">
        <v>997</v>
      </c>
      <c r="D462" s="2035">
        <v>0</v>
      </c>
      <c r="E462" s="2035">
        <v>0</v>
      </c>
      <c r="F462" s="2035">
        <v>0</v>
      </c>
      <c r="G462" s="2035">
        <v>6</v>
      </c>
      <c r="H462" s="2035">
        <v>7</v>
      </c>
      <c r="I462" s="2035">
        <v>13</v>
      </c>
      <c r="J462" s="2035">
        <v>8</v>
      </c>
      <c r="K462" s="2035">
        <v>5</v>
      </c>
      <c r="L462" s="2035">
        <v>13</v>
      </c>
      <c r="M462" s="1565">
        <f t="shared" ref="M462:M463" si="214">SUM(D462,G462,J462)</f>
        <v>14</v>
      </c>
      <c r="N462" s="1565">
        <f t="shared" si="213"/>
        <v>12</v>
      </c>
      <c r="O462" s="1565">
        <f t="shared" si="213"/>
        <v>26</v>
      </c>
      <c r="P462" s="856" t="s">
        <v>998</v>
      </c>
      <c r="Q462" s="2511"/>
      <c r="R462" s="2506"/>
    </row>
    <row r="463" spans="1:428" s="420" customFormat="1" ht="25.5" customHeight="1" x14ac:dyDescent="0.25">
      <c r="A463" s="2492"/>
      <c r="B463" s="2501" t="s">
        <v>993</v>
      </c>
      <c r="C463" s="1510" t="s">
        <v>999</v>
      </c>
      <c r="D463" s="2035">
        <v>0</v>
      </c>
      <c r="E463" s="2035">
        <v>0</v>
      </c>
      <c r="F463" s="2035">
        <v>0</v>
      </c>
      <c r="G463" s="2035">
        <v>7</v>
      </c>
      <c r="H463" s="2035">
        <v>4</v>
      </c>
      <c r="I463" s="2035">
        <v>11</v>
      </c>
      <c r="J463" s="2035">
        <v>10</v>
      </c>
      <c r="K463" s="2035">
        <v>3</v>
      </c>
      <c r="L463" s="2035">
        <v>13</v>
      </c>
      <c r="M463" s="1565">
        <f t="shared" si="214"/>
        <v>17</v>
      </c>
      <c r="N463" s="1565">
        <f t="shared" si="213"/>
        <v>7</v>
      </c>
      <c r="O463" s="1565">
        <f t="shared" si="213"/>
        <v>24</v>
      </c>
      <c r="P463" s="856" t="s">
        <v>1000</v>
      </c>
      <c r="Q463" s="2511"/>
      <c r="R463" s="2506"/>
    </row>
    <row r="464" spans="1:428" s="420" customFormat="1" ht="25.5" customHeight="1" x14ac:dyDescent="0.25">
      <c r="A464" s="2492"/>
      <c r="B464" s="2501" t="s">
        <v>993</v>
      </c>
      <c r="C464" s="1510" t="s">
        <v>1001</v>
      </c>
      <c r="D464" s="2035">
        <v>0</v>
      </c>
      <c r="E464" s="2035">
        <v>0</v>
      </c>
      <c r="F464" s="2035">
        <v>0</v>
      </c>
      <c r="G464" s="2035">
        <v>3</v>
      </c>
      <c r="H464" s="2035">
        <v>3</v>
      </c>
      <c r="I464" s="2035">
        <v>6</v>
      </c>
      <c r="J464" s="2035">
        <v>4</v>
      </c>
      <c r="K464" s="2035">
        <v>6</v>
      </c>
      <c r="L464" s="2035">
        <v>10</v>
      </c>
      <c r="M464" s="1565">
        <f>SUM(D464,G464,J464)</f>
        <v>7</v>
      </c>
      <c r="N464" s="1565">
        <f t="shared" si="213"/>
        <v>9</v>
      </c>
      <c r="O464" s="1565">
        <f t="shared" si="213"/>
        <v>16</v>
      </c>
      <c r="P464" s="389" t="s">
        <v>1002</v>
      </c>
      <c r="Q464" s="2511"/>
      <c r="R464" s="2506"/>
    </row>
    <row r="465" spans="1:18" s="420" customFormat="1" ht="25.5" customHeight="1" x14ac:dyDescent="0.25">
      <c r="A465" s="2492"/>
      <c r="B465" s="2501" t="s">
        <v>49</v>
      </c>
      <c r="C465" s="2501"/>
      <c r="D465" s="2035">
        <f>SUM(D461:D464)</f>
        <v>0</v>
      </c>
      <c r="E465" s="2035">
        <f t="shared" ref="E465:O465" si="215">SUM(E461:E464)</f>
        <v>0</v>
      </c>
      <c r="F465" s="2035">
        <f>SUM(D465:E465)</f>
        <v>0</v>
      </c>
      <c r="G465" s="2035">
        <f t="shared" si="215"/>
        <v>22</v>
      </c>
      <c r="H465" s="2035">
        <f t="shared" si="215"/>
        <v>21</v>
      </c>
      <c r="I465" s="2035">
        <f t="shared" si="215"/>
        <v>43</v>
      </c>
      <c r="J465" s="2035">
        <f t="shared" si="215"/>
        <v>30</v>
      </c>
      <c r="K465" s="2035">
        <f t="shared" si="215"/>
        <v>20</v>
      </c>
      <c r="L465" s="2035">
        <f t="shared" si="215"/>
        <v>50</v>
      </c>
      <c r="M465" s="1565">
        <f t="shared" si="215"/>
        <v>52</v>
      </c>
      <c r="N465" s="1565">
        <f t="shared" si="215"/>
        <v>41</v>
      </c>
      <c r="O465" s="1565">
        <f t="shared" si="215"/>
        <v>93</v>
      </c>
      <c r="P465" s="2511" t="s">
        <v>664</v>
      </c>
      <c r="Q465" s="2511"/>
      <c r="R465" s="2506"/>
    </row>
    <row r="466" spans="1:18" s="420" customFormat="1" ht="25.5" customHeight="1" x14ac:dyDescent="0.25">
      <c r="A466" s="2492"/>
      <c r="B466" s="2501" t="s">
        <v>548</v>
      </c>
      <c r="C466" s="1510" t="s">
        <v>1003</v>
      </c>
      <c r="D466" s="2035">
        <f t="shared" ref="D466:D469" si="216">SUM(D462:D465)</f>
        <v>0</v>
      </c>
      <c r="E466" s="2035">
        <f t="shared" ref="E466" si="217">SUM(E462:E465)</f>
        <v>0</v>
      </c>
      <c r="F466" s="2035">
        <v>0</v>
      </c>
      <c r="G466" s="2035">
        <v>13</v>
      </c>
      <c r="H466" s="2035">
        <v>3</v>
      </c>
      <c r="I466" s="2035">
        <v>16</v>
      </c>
      <c r="J466" s="2035">
        <v>10</v>
      </c>
      <c r="K466" s="2035">
        <v>3</v>
      </c>
      <c r="L466" s="2035">
        <v>13</v>
      </c>
      <c r="M466" s="1565">
        <f>SUM(D466,G466,J466)</f>
        <v>23</v>
      </c>
      <c r="N466" s="1565">
        <f t="shared" ref="N466:O469" si="218">SUM(E466,H466,K466)</f>
        <v>6</v>
      </c>
      <c r="O466" s="1565">
        <f t="shared" si="218"/>
        <v>29</v>
      </c>
      <c r="P466" s="856" t="s">
        <v>550</v>
      </c>
      <c r="Q466" s="2511" t="s">
        <v>578</v>
      </c>
      <c r="R466" s="2506"/>
    </row>
    <row r="467" spans="1:18" s="420" customFormat="1" ht="25.5" customHeight="1" x14ac:dyDescent="0.25">
      <c r="A467" s="2492"/>
      <c r="B467" s="2501" t="s">
        <v>548</v>
      </c>
      <c r="C467" s="1510" t="s">
        <v>1004</v>
      </c>
      <c r="D467" s="2035">
        <f t="shared" si="216"/>
        <v>0</v>
      </c>
      <c r="E467" s="2035">
        <f t="shared" ref="E467" si="219">SUM(E463:E466)</f>
        <v>0</v>
      </c>
      <c r="F467" s="2035">
        <v>0</v>
      </c>
      <c r="G467" s="2035">
        <v>5</v>
      </c>
      <c r="H467" s="2035">
        <v>3</v>
      </c>
      <c r="I467" s="2035">
        <v>8</v>
      </c>
      <c r="J467" s="2035">
        <v>8</v>
      </c>
      <c r="K467" s="2035">
        <v>1</v>
      </c>
      <c r="L467" s="2035">
        <v>9</v>
      </c>
      <c r="M467" s="1565">
        <f t="shared" ref="M467:M469" si="220">SUM(D467,G467,J467)</f>
        <v>13</v>
      </c>
      <c r="N467" s="1565">
        <f t="shared" si="218"/>
        <v>4</v>
      </c>
      <c r="O467" s="1565">
        <f t="shared" si="218"/>
        <v>17</v>
      </c>
      <c r="P467" s="856" t="s">
        <v>1005</v>
      </c>
      <c r="Q467" s="2511"/>
      <c r="R467" s="2506"/>
    </row>
    <row r="468" spans="1:18" s="420" customFormat="1" ht="25.5" customHeight="1" x14ac:dyDescent="0.25">
      <c r="A468" s="2492"/>
      <c r="B468" s="2501" t="s">
        <v>548</v>
      </c>
      <c r="C468" s="1510" t="s">
        <v>1006</v>
      </c>
      <c r="D468" s="2035">
        <f t="shared" si="216"/>
        <v>0</v>
      </c>
      <c r="E468" s="2035">
        <f t="shared" ref="E468" si="221">SUM(E464:E467)</f>
        <v>0</v>
      </c>
      <c r="F468" s="2035">
        <v>0</v>
      </c>
      <c r="G468" s="2035">
        <v>5</v>
      </c>
      <c r="H468" s="2035">
        <v>2</v>
      </c>
      <c r="I468" s="2035">
        <v>7</v>
      </c>
      <c r="J468" s="2035">
        <v>6</v>
      </c>
      <c r="K468" s="2035">
        <v>4</v>
      </c>
      <c r="L468" s="2035">
        <v>10</v>
      </c>
      <c r="M468" s="1565">
        <f t="shared" si="220"/>
        <v>11</v>
      </c>
      <c r="N468" s="1565">
        <f t="shared" si="218"/>
        <v>6</v>
      </c>
      <c r="O468" s="1565">
        <f t="shared" si="218"/>
        <v>17</v>
      </c>
      <c r="P468" s="856" t="s">
        <v>1007</v>
      </c>
      <c r="Q468" s="2511"/>
      <c r="R468" s="2506"/>
    </row>
    <row r="469" spans="1:18" s="420" customFormat="1" ht="25.5" customHeight="1" x14ac:dyDescent="0.25">
      <c r="A469" s="2492"/>
      <c r="B469" s="2501" t="s">
        <v>548</v>
      </c>
      <c r="C469" s="1510" t="s">
        <v>554</v>
      </c>
      <c r="D469" s="2035">
        <f t="shared" si="216"/>
        <v>0</v>
      </c>
      <c r="E469" s="2035">
        <f t="shared" ref="E469" si="222">SUM(E465:E468)</f>
        <v>0</v>
      </c>
      <c r="F469" s="2035">
        <v>0</v>
      </c>
      <c r="G469" s="2035">
        <v>2</v>
      </c>
      <c r="H469" s="2035">
        <v>1</v>
      </c>
      <c r="I469" s="2035">
        <v>3</v>
      </c>
      <c r="J469" s="2035">
        <v>5</v>
      </c>
      <c r="K469" s="2035">
        <v>6</v>
      </c>
      <c r="L469" s="2035">
        <v>11</v>
      </c>
      <c r="M469" s="1565">
        <f t="shared" si="220"/>
        <v>7</v>
      </c>
      <c r="N469" s="1565">
        <f t="shared" si="218"/>
        <v>7</v>
      </c>
      <c r="O469" s="1565">
        <f t="shared" si="218"/>
        <v>14</v>
      </c>
      <c r="P469" s="389" t="s">
        <v>555</v>
      </c>
      <c r="Q469" s="2511"/>
      <c r="R469" s="2506"/>
    </row>
    <row r="470" spans="1:18" s="420" customFormat="1" ht="25.5" customHeight="1" x14ac:dyDescent="0.25">
      <c r="A470" s="2492"/>
      <c r="B470" s="2501" t="s">
        <v>49</v>
      </c>
      <c r="C470" s="2501"/>
      <c r="D470" s="2035">
        <f>SUM(D466:D469)</f>
        <v>0</v>
      </c>
      <c r="E470" s="2035">
        <f t="shared" ref="E470:O470" si="223">SUM(E466:E469)</f>
        <v>0</v>
      </c>
      <c r="F470" s="2035">
        <f>SUM(D470:E470)</f>
        <v>0</v>
      </c>
      <c r="G470" s="2035">
        <f t="shared" si="223"/>
        <v>25</v>
      </c>
      <c r="H470" s="2035">
        <f t="shared" si="223"/>
        <v>9</v>
      </c>
      <c r="I470" s="2035">
        <f t="shared" si="223"/>
        <v>34</v>
      </c>
      <c r="J470" s="2035">
        <f t="shared" si="223"/>
        <v>29</v>
      </c>
      <c r="K470" s="2035">
        <f t="shared" si="223"/>
        <v>14</v>
      </c>
      <c r="L470" s="2035">
        <f t="shared" si="223"/>
        <v>43</v>
      </c>
      <c r="M470" s="1565">
        <f t="shared" si="223"/>
        <v>54</v>
      </c>
      <c r="N470" s="1565">
        <f t="shared" si="223"/>
        <v>23</v>
      </c>
      <c r="O470" s="1565">
        <f t="shared" si="223"/>
        <v>77</v>
      </c>
      <c r="P470" s="2511" t="s">
        <v>664</v>
      </c>
      <c r="Q470" s="2511"/>
      <c r="R470" s="2506"/>
    </row>
    <row r="471" spans="1:18" s="420" customFormat="1" ht="28.5" customHeight="1" x14ac:dyDescent="0.25">
      <c r="A471" s="2492"/>
      <c r="B471" s="2532" t="s">
        <v>1008</v>
      </c>
      <c r="C471" s="1509" t="s">
        <v>1009</v>
      </c>
      <c r="D471" s="2035">
        <f t="shared" ref="D471:E471" si="224">SUM(D467:D470)</f>
        <v>0</v>
      </c>
      <c r="E471" s="2035">
        <f t="shared" si="224"/>
        <v>0</v>
      </c>
      <c r="F471" s="2035">
        <v>0</v>
      </c>
      <c r="G471" s="2035">
        <v>11</v>
      </c>
      <c r="H471" s="2035">
        <v>2</v>
      </c>
      <c r="I471" s="2035">
        <v>13</v>
      </c>
      <c r="J471" s="2035">
        <v>7</v>
      </c>
      <c r="K471" s="2035">
        <v>2</v>
      </c>
      <c r="L471" s="2035">
        <v>9</v>
      </c>
      <c r="M471" s="1565">
        <f>SUM(D471,G471,J471)</f>
        <v>18</v>
      </c>
      <c r="N471" s="1565">
        <f t="shared" ref="N471:O472" si="225">SUM(E471,H471,K471)</f>
        <v>4</v>
      </c>
      <c r="O471" s="1565">
        <f t="shared" si="225"/>
        <v>22</v>
      </c>
      <c r="P471" s="856" t="s">
        <v>1010</v>
      </c>
      <c r="Q471" s="2542" t="s">
        <v>1011</v>
      </c>
      <c r="R471" s="2506"/>
    </row>
    <row r="472" spans="1:18" s="420" customFormat="1" ht="28.5" customHeight="1" x14ac:dyDescent="0.25">
      <c r="A472" s="2492"/>
      <c r="B472" s="2532"/>
      <c r="C472" s="1509" t="s">
        <v>1012</v>
      </c>
      <c r="D472" s="2035">
        <f t="shared" ref="D472:E472" si="226">SUM(D468:D471)</f>
        <v>0</v>
      </c>
      <c r="E472" s="2035">
        <f t="shared" si="226"/>
        <v>0</v>
      </c>
      <c r="F472" s="2035">
        <v>0</v>
      </c>
      <c r="G472" s="2035">
        <v>16</v>
      </c>
      <c r="H472" s="2035">
        <v>5</v>
      </c>
      <c r="I472" s="2035">
        <v>21</v>
      </c>
      <c r="J472" s="2035">
        <v>6</v>
      </c>
      <c r="K472" s="2035">
        <v>1</v>
      </c>
      <c r="L472" s="2035">
        <v>7</v>
      </c>
      <c r="M472" s="1565">
        <f>SUM(D472,G472,J472)</f>
        <v>22</v>
      </c>
      <c r="N472" s="1565">
        <f t="shared" si="225"/>
        <v>6</v>
      </c>
      <c r="O472" s="1565">
        <f t="shared" si="225"/>
        <v>28</v>
      </c>
      <c r="P472" s="856" t="s">
        <v>1013</v>
      </c>
      <c r="Q472" s="2542"/>
      <c r="R472" s="2506"/>
    </row>
    <row r="473" spans="1:18" s="420" customFormat="1" ht="28.5" customHeight="1" x14ac:dyDescent="0.25">
      <c r="A473" s="2492"/>
      <c r="B473" s="2532" t="s">
        <v>49</v>
      </c>
      <c r="C473" s="2532"/>
      <c r="D473" s="2035">
        <f>SUM(D471:D472)</f>
        <v>0</v>
      </c>
      <c r="E473" s="2035">
        <f t="shared" ref="E473:O473" si="227">SUM(E471:E472)</f>
        <v>0</v>
      </c>
      <c r="F473" s="2035">
        <f t="shared" si="227"/>
        <v>0</v>
      </c>
      <c r="G473" s="2035">
        <f t="shared" si="227"/>
        <v>27</v>
      </c>
      <c r="H473" s="2035">
        <f t="shared" si="227"/>
        <v>7</v>
      </c>
      <c r="I473" s="2035">
        <f t="shared" si="227"/>
        <v>34</v>
      </c>
      <c r="J473" s="2035">
        <f t="shared" si="227"/>
        <v>13</v>
      </c>
      <c r="K473" s="2035">
        <f t="shared" si="227"/>
        <v>3</v>
      </c>
      <c r="L473" s="2035">
        <f t="shared" si="227"/>
        <v>16</v>
      </c>
      <c r="M473" s="1565">
        <f t="shared" si="227"/>
        <v>40</v>
      </c>
      <c r="N473" s="1565">
        <f t="shared" si="227"/>
        <v>10</v>
      </c>
      <c r="O473" s="1565">
        <f t="shared" si="227"/>
        <v>50</v>
      </c>
      <c r="P473" s="2533" t="s">
        <v>664</v>
      </c>
      <c r="Q473" s="2533"/>
      <c r="R473" s="2506"/>
    </row>
    <row r="474" spans="1:18" s="420" customFormat="1" ht="28.5" customHeight="1" x14ac:dyDescent="0.25">
      <c r="A474" s="2492"/>
      <c r="B474" s="1509" t="s">
        <v>1014</v>
      </c>
      <c r="C474" s="1509" t="s">
        <v>1014</v>
      </c>
      <c r="D474" s="2035">
        <f t="shared" ref="D474:D476" si="228">SUM(D472:D473)</f>
        <v>0</v>
      </c>
      <c r="E474" s="2035">
        <f t="shared" ref="E474" si="229">SUM(E472:E473)</f>
        <v>0</v>
      </c>
      <c r="F474" s="2035">
        <v>0</v>
      </c>
      <c r="G474" s="2035">
        <v>8</v>
      </c>
      <c r="H474" s="2035">
        <v>18</v>
      </c>
      <c r="I474" s="2035">
        <v>26</v>
      </c>
      <c r="J474" s="2035">
        <v>13</v>
      </c>
      <c r="K474" s="2035">
        <v>12</v>
      </c>
      <c r="L474" s="2035">
        <v>25</v>
      </c>
      <c r="M474" s="1565">
        <f>SUM(D474,G474,J474)</f>
        <v>21</v>
      </c>
      <c r="N474" s="2035">
        <f t="shared" ref="N474:O476" si="230">SUM(E474,H474,K474)</f>
        <v>30</v>
      </c>
      <c r="O474" s="1565">
        <f t="shared" si="230"/>
        <v>51</v>
      </c>
      <c r="P474" s="389" t="s">
        <v>1015</v>
      </c>
      <c r="Q474" s="389" t="s">
        <v>1015</v>
      </c>
      <c r="R474" s="2506"/>
    </row>
    <row r="475" spans="1:18" s="420" customFormat="1" ht="28.5" customHeight="1" x14ac:dyDescent="0.25">
      <c r="A475" s="2492"/>
      <c r="B475" s="1509" t="s">
        <v>1147</v>
      </c>
      <c r="C475" s="1509" t="s">
        <v>1147</v>
      </c>
      <c r="D475" s="2035">
        <f t="shared" si="228"/>
        <v>0</v>
      </c>
      <c r="E475" s="2035">
        <f t="shared" ref="E475" si="231">SUM(E473:E474)</f>
        <v>0</v>
      </c>
      <c r="F475" s="2035">
        <v>0</v>
      </c>
      <c r="G475" s="2035">
        <v>9</v>
      </c>
      <c r="H475" s="2035">
        <v>5</v>
      </c>
      <c r="I475" s="2035">
        <v>14</v>
      </c>
      <c r="J475" s="2035">
        <v>0</v>
      </c>
      <c r="K475" s="2035">
        <v>0</v>
      </c>
      <c r="L475" s="2035">
        <v>0</v>
      </c>
      <c r="M475" s="1565">
        <f t="shared" ref="M475:M476" si="232">SUM(D475,G475,J475)</f>
        <v>9</v>
      </c>
      <c r="N475" s="2035">
        <f t="shared" si="230"/>
        <v>5</v>
      </c>
      <c r="O475" s="1565">
        <f t="shared" si="230"/>
        <v>14</v>
      </c>
      <c r="P475" s="1586" t="s">
        <v>1148</v>
      </c>
      <c r="Q475" s="1586" t="s">
        <v>1148</v>
      </c>
      <c r="R475" s="2506"/>
    </row>
    <row r="476" spans="1:18" s="420" customFormat="1" ht="28.5" customHeight="1" x14ac:dyDescent="0.25">
      <c r="A476" s="2519"/>
      <c r="B476" s="1509" t="s">
        <v>1019</v>
      </c>
      <c r="C476" s="1509" t="s">
        <v>1019</v>
      </c>
      <c r="D476" s="2035">
        <f t="shared" si="228"/>
        <v>0</v>
      </c>
      <c r="E476" s="2035">
        <f t="shared" ref="E476" si="233">SUM(E474:E475)</f>
        <v>0</v>
      </c>
      <c r="F476" s="2035">
        <v>0</v>
      </c>
      <c r="G476" s="2035">
        <v>0</v>
      </c>
      <c r="H476" s="2035">
        <v>1</v>
      </c>
      <c r="I476" s="2035">
        <v>1</v>
      </c>
      <c r="J476" s="2035">
        <v>3</v>
      </c>
      <c r="K476" s="2035">
        <v>0</v>
      </c>
      <c r="L476" s="2035">
        <v>3</v>
      </c>
      <c r="M476" s="1565">
        <f t="shared" si="232"/>
        <v>3</v>
      </c>
      <c r="N476" s="2035">
        <f t="shared" si="230"/>
        <v>1</v>
      </c>
      <c r="O476" s="1565">
        <f t="shared" si="230"/>
        <v>4</v>
      </c>
      <c r="P476" s="1541" t="s">
        <v>1020</v>
      </c>
      <c r="Q476" s="1586" t="s">
        <v>1020</v>
      </c>
      <c r="R476" s="2610"/>
    </row>
    <row r="477" spans="1:18" s="420" customFormat="1" ht="28.5" customHeight="1" thickBot="1" x14ac:dyDescent="0.3">
      <c r="A477" s="2674" t="s">
        <v>52</v>
      </c>
      <c r="B477" s="2674"/>
      <c r="C477" s="2674"/>
      <c r="D477" s="1563">
        <f>SUM(D448,D465,D470,D473,D474,D475,D476)</f>
        <v>0</v>
      </c>
      <c r="E477" s="1563">
        <f>SUM(E448,E465,E470,E473,E474,E475,E476)</f>
        <v>0</v>
      </c>
      <c r="F477" s="1563">
        <f>SUM(D477:E477)</f>
        <v>0</v>
      </c>
      <c r="G477" s="1563">
        <f>SUM(G448,G465,G470,G473,G474,G475,G476)</f>
        <v>117</v>
      </c>
      <c r="H477" s="1563">
        <f>SUM(H448,H465,H470,H473,H474,H475,H476)</f>
        <v>73</v>
      </c>
      <c r="I477" s="1563">
        <f>SUM(I448,I465,I470,I473,I474,I475,I476)</f>
        <v>190</v>
      </c>
      <c r="J477" s="1563">
        <f>SUM(J448,J465,J470,J473,J474,J475,J476)</f>
        <v>108</v>
      </c>
      <c r="K477" s="1563">
        <f>SUM(K474:K476,K473,K470,K465,K448)</f>
        <v>53</v>
      </c>
      <c r="L477" s="1563">
        <f>SUM(L448,L465,L470,L473,L474,L475,L476)</f>
        <v>161</v>
      </c>
      <c r="M477" s="1563">
        <f>SUM(M448,M465,M470,M473,M474,M475,M476)</f>
        <v>225</v>
      </c>
      <c r="N477" s="1563">
        <f>SUM(N448,N465,N470,N473,N474,N475,N476)</f>
        <v>126</v>
      </c>
      <c r="O477" s="1563">
        <f>SUM(O448,O465,O470,O473,O474,O475,O476)</f>
        <v>351</v>
      </c>
      <c r="P477" s="2720" t="s">
        <v>1100</v>
      </c>
      <c r="Q477" s="2720"/>
      <c r="R477" s="2720"/>
    </row>
    <row r="478" spans="1:18" s="420" customFormat="1" ht="28.5" customHeight="1" thickTop="1" x14ac:dyDescent="0.25">
      <c r="A478" s="136"/>
      <c r="B478" s="136"/>
      <c r="C478" s="136"/>
      <c r="D478" s="327"/>
      <c r="E478" s="327"/>
      <c r="F478" s="327"/>
      <c r="G478" s="327"/>
      <c r="H478" s="327"/>
      <c r="I478" s="327"/>
      <c r="J478" s="327"/>
      <c r="K478" s="327"/>
      <c r="L478" s="327"/>
      <c r="M478" s="316"/>
      <c r="N478" s="316"/>
      <c r="O478" s="316"/>
      <c r="P478" s="136"/>
      <c r="Q478" s="136"/>
      <c r="R478" s="136"/>
    </row>
    <row r="479" spans="1:18" s="420" customFormat="1" ht="28.5" customHeight="1" x14ac:dyDescent="0.25">
      <c r="A479" s="136"/>
      <c r="B479" s="136"/>
      <c r="C479" s="136"/>
      <c r="D479" s="327"/>
      <c r="E479" s="327"/>
      <c r="F479" s="327"/>
      <c r="G479" s="327"/>
      <c r="H479" s="327"/>
      <c r="I479" s="327"/>
      <c r="J479" s="327"/>
      <c r="K479" s="327"/>
      <c r="L479" s="327"/>
      <c r="M479" s="316"/>
      <c r="N479" s="316"/>
      <c r="O479" s="316"/>
      <c r="P479" s="136"/>
      <c r="Q479" s="136"/>
      <c r="R479" s="136"/>
    </row>
    <row r="480" spans="1:18" s="420" customFormat="1" ht="28.5" customHeight="1" x14ac:dyDescent="0.25">
      <c r="A480" s="136"/>
      <c r="B480" s="136"/>
      <c r="C480" s="136"/>
      <c r="D480" s="327"/>
      <c r="E480" s="327"/>
      <c r="F480" s="327"/>
      <c r="G480" s="327"/>
      <c r="H480" s="327"/>
      <c r="I480" s="327"/>
      <c r="J480" s="327"/>
      <c r="K480" s="327"/>
      <c r="L480" s="327"/>
      <c r="M480" s="316"/>
      <c r="N480" s="316"/>
      <c r="O480" s="316"/>
      <c r="P480" s="136"/>
      <c r="Q480" s="136"/>
      <c r="R480" s="136"/>
    </row>
    <row r="481" spans="1:428" s="420" customFormat="1" ht="28.5" customHeight="1" x14ac:dyDescent="0.25">
      <c r="A481" s="136"/>
      <c r="B481" s="136"/>
      <c r="C481" s="136"/>
      <c r="D481" s="327"/>
      <c r="E481" s="327"/>
      <c r="F481" s="327"/>
      <c r="G481" s="327"/>
      <c r="H481" s="327"/>
      <c r="I481" s="327"/>
      <c r="J481" s="327"/>
      <c r="K481" s="327"/>
      <c r="L481" s="327"/>
      <c r="M481" s="316"/>
      <c r="N481" s="316"/>
      <c r="O481" s="316"/>
      <c r="P481" s="136"/>
      <c r="Q481" s="136"/>
      <c r="R481" s="136"/>
    </row>
    <row r="482" spans="1:428" s="420" customFormat="1" ht="28.5" customHeight="1" x14ac:dyDescent="0.25">
      <c r="A482" s="136"/>
      <c r="B482" s="136"/>
      <c r="C482" s="136"/>
      <c r="D482" s="327"/>
      <c r="E482" s="327"/>
      <c r="F482" s="327"/>
      <c r="G482" s="327"/>
      <c r="H482" s="327"/>
      <c r="I482" s="327"/>
      <c r="J482" s="327"/>
      <c r="K482" s="327"/>
      <c r="L482" s="327"/>
      <c r="M482" s="316"/>
      <c r="N482" s="316"/>
      <c r="O482" s="316"/>
      <c r="P482" s="136"/>
      <c r="Q482" s="136"/>
      <c r="R482" s="136"/>
    </row>
    <row r="483" spans="1:428" s="420" customFormat="1" ht="30.75" customHeight="1" thickBot="1" x14ac:dyDescent="0.3">
      <c r="A483" s="2658" t="s">
        <v>2502</v>
      </c>
      <c r="B483" s="2658"/>
      <c r="C483" s="1483"/>
      <c r="D483" s="1483"/>
      <c r="E483" s="1483"/>
      <c r="F483" s="1483"/>
      <c r="G483" s="1483"/>
      <c r="H483" s="1483"/>
      <c r="I483" s="1483"/>
      <c r="J483" s="1483"/>
      <c r="K483" s="414"/>
      <c r="L483" s="2635"/>
      <c r="M483" s="2635"/>
      <c r="N483" s="2635"/>
      <c r="O483" s="345"/>
      <c r="P483" s="2653" t="s">
        <v>2503</v>
      </c>
      <c r="Q483" s="2653"/>
      <c r="R483" s="2653"/>
      <c r="V483" s="422"/>
      <c r="W483" s="422"/>
      <c r="X483" s="422"/>
      <c r="Y483" s="422"/>
      <c r="Z483" s="422"/>
      <c r="AA483" s="422"/>
      <c r="AB483" s="422"/>
      <c r="AC483" s="422"/>
      <c r="AD483" s="422"/>
      <c r="AE483" s="422"/>
      <c r="AF483" s="422"/>
    </row>
    <row r="484" spans="1:428" s="420" customFormat="1" ht="30.75" customHeight="1" thickTop="1" x14ac:dyDescent="0.25">
      <c r="A484" s="2468" t="s">
        <v>47</v>
      </c>
      <c r="B484" s="2468" t="s">
        <v>90</v>
      </c>
      <c r="C484" s="2468" t="s">
        <v>48</v>
      </c>
      <c r="D484" s="2468" t="s">
        <v>36</v>
      </c>
      <c r="E484" s="2468"/>
      <c r="F484" s="2468"/>
      <c r="G484" s="2468" t="s">
        <v>2</v>
      </c>
      <c r="H484" s="2468"/>
      <c r="I484" s="2468"/>
      <c r="J484" s="2468" t="s">
        <v>3</v>
      </c>
      <c r="K484" s="2468"/>
      <c r="L484" s="2468"/>
      <c r="M484" s="2665" t="s">
        <v>29</v>
      </c>
      <c r="N484" s="2665"/>
      <c r="O484" s="2665"/>
      <c r="P484" s="2523" t="s">
        <v>103</v>
      </c>
      <c r="Q484" s="2523" t="s">
        <v>132</v>
      </c>
      <c r="R484" s="2471" t="s">
        <v>172</v>
      </c>
      <c r="V484" s="422"/>
      <c r="W484" s="422"/>
      <c r="X484" s="422"/>
      <c r="Y484" s="422"/>
      <c r="Z484" s="422"/>
      <c r="AA484" s="422"/>
      <c r="AB484" s="422"/>
      <c r="AC484" s="422"/>
      <c r="AD484" s="422"/>
      <c r="AE484" s="422"/>
      <c r="AF484" s="422"/>
    </row>
    <row r="485" spans="1:428" s="420" customFormat="1" ht="30.75" customHeight="1" x14ac:dyDescent="0.25">
      <c r="A485" s="2469"/>
      <c r="B485" s="2469"/>
      <c r="C485" s="2469"/>
      <c r="D485" s="2492" t="s">
        <v>98</v>
      </c>
      <c r="E485" s="2492"/>
      <c r="F485" s="2492"/>
      <c r="G485" s="2492" t="s">
        <v>99</v>
      </c>
      <c r="H485" s="2492"/>
      <c r="I485" s="2492"/>
      <c r="J485" s="2492" t="s">
        <v>100</v>
      </c>
      <c r="K485" s="2492"/>
      <c r="L485" s="2492"/>
      <c r="M485" s="2666" t="s">
        <v>126</v>
      </c>
      <c r="N485" s="2666"/>
      <c r="O485" s="2666"/>
      <c r="P485" s="2524"/>
      <c r="Q485" s="2524"/>
      <c r="R485" s="2472"/>
      <c r="V485" s="422"/>
      <c r="W485" s="422"/>
      <c r="X485" s="422"/>
      <c r="Y485" s="422"/>
      <c r="Z485" s="422"/>
      <c r="AA485" s="422"/>
      <c r="AB485" s="422"/>
      <c r="AC485" s="422"/>
      <c r="AD485" s="422"/>
      <c r="AE485" s="422"/>
      <c r="AF485" s="422"/>
    </row>
    <row r="486" spans="1:428" s="420" customFormat="1" ht="30.75" customHeight="1" x14ac:dyDescent="0.25">
      <c r="A486" s="2469"/>
      <c r="B486" s="2469"/>
      <c r="C486" s="2469"/>
      <c r="D486" s="1213" t="s">
        <v>187</v>
      </c>
      <c r="E486" s="1213" t="s">
        <v>203</v>
      </c>
      <c r="F486" s="1213" t="s">
        <v>204</v>
      </c>
      <c r="G486" s="1213" t="s">
        <v>187</v>
      </c>
      <c r="H486" s="1213" t="s">
        <v>203</v>
      </c>
      <c r="I486" s="1213" t="s">
        <v>204</v>
      </c>
      <c r="J486" s="1213" t="s">
        <v>187</v>
      </c>
      <c r="K486" s="1213" t="s">
        <v>203</v>
      </c>
      <c r="L486" s="1213" t="s">
        <v>204</v>
      </c>
      <c r="M486" s="1213" t="s">
        <v>187</v>
      </c>
      <c r="N486" s="1213" t="s">
        <v>203</v>
      </c>
      <c r="O486" s="1213" t="s">
        <v>204</v>
      </c>
      <c r="P486" s="2524"/>
      <c r="Q486" s="2524"/>
      <c r="R486" s="2472"/>
      <c r="V486" s="422"/>
      <c r="W486" s="422"/>
      <c r="X486" s="422"/>
      <c r="Y486" s="422"/>
      <c r="Z486" s="422"/>
      <c r="AA486" s="422"/>
      <c r="AB486" s="422"/>
      <c r="AC486" s="422"/>
      <c r="AD486" s="422"/>
      <c r="AE486" s="422"/>
      <c r="AF486" s="422"/>
    </row>
    <row r="487" spans="1:428" s="420" customFormat="1" ht="30.75" customHeight="1" thickBot="1" x14ac:dyDescent="0.3">
      <c r="A487" s="2470"/>
      <c r="B487" s="2470"/>
      <c r="C487" s="2470"/>
      <c r="D487" s="424" t="s">
        <v>188</v>
      </c>
      <c r="E487" s="424" t="s">
        <v>189</v>
      </c>
      <c r="F487" s="424" t="s">
        <v>190</v>
      </c>
      <c r="G487" s="424" t="s">
        <v>188</v>
      </c>
      <c r="H487" s="424" t="s">
        <v>189</v>
      </c>
      <c r="I487" s="424" t="s">
        <v>190</v>
      </c>
      <c r="J487" s="424" t="s">
        <v>188</v>
      </c>
      <c r="K487" s="424" t="s">
        <v>189</v>
      </c>
      <c r="L487" s="424" t="s">
        <v>190</v>
      </c>
      <c r="M487" s="424" t="s">
        <v>188</v>
      </c>
      <c r="N487" s="424" t="s">
        <v>189</v>
      </c>
      <c r="O487" s="424" t="s">
        <v>190</v>
      </c>
      <c r="P487" s="2525"/>
      <c r="Q487" s="2525"/>
      <c r="R487" s="2473"/>
      <c r="V487" s="422"/>
      <c r="W487" s="422"/>
      <c r="X487" s="422"/>
      <c r="Y487" s="422"/>
      <c r="Z487" s="422"/>
      <c r="AA487" s="422"/>
      <c r="AB487" s="422"/>
      <c r="AC487" s="422"/>
      <c r="AD487" s="422"/>
      <c r="AE487" s="422"/>
      <c r="AF487" s="422"/>
    </row>
    <row r="488" spans="1:428" ht="28.5" customHeight="1" x14ac:dyDescent="0.25">
      <c r="A488" s="2559" t="s">
        <v>1021</v>
      </c>
      <c r="B488" s="398" t="s">
        <v>75</v>
      </c>
      <c r="C488" s="398"/>
      <c r="D488" s="1569">
        <v>0</v>
      </c>
      <c r="E488" s="1569">
        <v>0</v>
      </c>
      <c r="F488" s="1569">
        <v>0</v>
      </c>
      <c r="G488" s="1569">
        <v>20</v>
      </c>
      <c r="H488" s="1569">
        <v>22</v>
      </c>
      <c r="I488" s="1569">
        <v>42</v>
      </c>
      <c r="J488" s="1569">
        <v>0</v>
      </c>
      <c r="K488" s="1569">
        <v>0</v>
      </c>
      <c r="L488" s="1569">
        <v>0</v>
      </c>
      <c r="M488" s="1567">
        <f>SUM(D488,G488,J488)</f>
        <v>20</v>
      </c>
      <c r="N488" s="1567">
        <f t="shared" ref="N488:O490" si="234">SUM(E488,H488,K488)</f>
        <v>22</v>
      </c>
      <c r="O488" s="1567">
        <f t="shared" si="234"/>
        <v>42</v>
      </c>
      <c r="P488" s="555"/>
      <c r="Q488" s="384" t="s">
        <v>151</v>
      </c>
      <c r="R488" s="2593" t="s">
        <v>150</v>
      </c>
    </row>
    <row r="489" spans="1:428" ht="28.5" customHeight="1" x14ac:dyDescent="0.25">
      <c r="A489" s="2559" t="s">
        <v>1021</v>
      </c>
      <c r="B489" s="397" t="s">
        <v>1022</v>
      </c>
      <c r="C489" s="397"/>
      <c r="D489" s="2035">
        <v>0</v>
      </c>
      <c r="E489" s="2035">
        <v>0</v>
      </c>
      <c r="F489" s="2035">
        <v>0</v>
      </c>
      <c r="G489" s="2035">
        <v>17</v>
      </c>
      <c r="H489" s="2035">
        <v>19</v>
      </c>
      <c r="I489" s="2035">
        <v>36</v>
      </c>
      <c r="J489" s="2035">
        <v>21</v>
      </c>
      <c r="K489" s="2035">
        <v>37</v>
      </c>
      <c r="L489" s="2035">
        <v>58</v>
      </c>
      <c r="M489" s="1565">
        <f t="shared" ref="M489:M490" si="235">SUM(D489,G489,J489)</f>
        <v>38</v>
      </c>
      <c r="N489" s="1565">
        <f t="shared" si="234"/>
        <v>56</v>
      </c>
      <c r="O489" s="1565">
        <f t="shared" si="234"/>
        <v>94</v>
      </c>
      <c r="P489" s="556"/>
      <c r="Q489" s="1541" t="s">
        <v>1149</v>
      </c>
      <c r="R489" s="2502"/>
    </row>
    <row r="490" spans="1:428" ht="28.5" customHeight="1" x14ac:dyDescent="0.25">
      <c r="A490" s="2559"/>
      <c r="B490" s="1509" t="s">
        <v>1024</v>
      </c>
      <c r="C490" s="397"/>
      <c r="D490" s="2035">
        <v>0</v>
      </c>
      <c r="E490" s="2035">
        <v>0</v>
      </c>
      <c r="F490" s="2035">
        <v>0</v>
      </c>
      <c r="G490" s="2035">
        <v>24</v>
      </c>
      <c r="H490" s="2035">
        <v>10</v>
      </c>
      <c r="I490" s="2035">
        <v>34</v>
      </c>
      <c r="J490" s="2035">
        <v>23</v>
      </c>
      <c r="K490" s="2035">
        <v>32</v>
      </c>
      <c r="L490" s="2035">
        <v>55</v>
      </c>
      <c r="M490" s="1565">
        <f t="shared" si="235"/>
        <v>47</v>
      </c>
      <c r="N490" s="1565">
        <f t="shared" si="234"/>
        <v>42</v>
      </c>
      <c r="O490" s="1565">
        <f t="shared" si="234"/>
        <v>89</v>
      </c>
      <c r="P490" s="556"/>
      <c r="Q490" s="813" t="s">
        <v>1025</v>
      </c>
      <c r="R490" s="2502"/>
    </row>
    <row r="491" spans="1:428" ht="28.5" customHeight="1" x14ac:dyDescent="0.25">
      <c r="A491" s="2695" t="s">
        <v>52</v>
      </c>
      <c r="B491" s="2695"/>
      <c r="C491" s="2695"/>
      <c r="D491" s="1566">
        <f t="shared" ref="D491:O491" si="236">SUM(D488:D490)</f>
        <v>0</v>
      </c>
      <c r="E491" s="1566">
        <f t="shared" si="236"/>
        <v>0</v>
      </c>
      <c r="F491" s="1566">
        <f t="shared" si="236"/>
        <v>0</v>
      </c>
      <c r="G491" s="1566">
        <f t="shared" si="236"/>
        <v>61</v>
      </c>
      <c r="H491" s="1566">
        <f t="shared" si="236"/>
        <v>51</v>
      </c>
      <c r="I491" s="1566">
        <f t="shared" si="236"/>
        <v>112</v>
      </c>
      <c r="J491" s="1566">
        <f t="shared" si="236"/>
        <v>44</v>
      </c>
      <c r="K491" s="1566">
        <f t="shared" si="236"/>
        <v>69</v>
      </c>
      <c r="L491" s="1566">
        <f t="shared" si="236"/>
        <v>113</v>
      </c>
      <c r="M491" s="1566">
        <f t="shared" si="236"/>
        <v>105</v>
      </c>
      <c r="N491" s="1566">
        <f t="shared" si="236"/>
        <v>120</v>
      </c>
      <c r="O491" s="1566">
        <f t="shared" si="236"/>
        <v>225</v>
      </c>
      <c r="P491" s="2721" t="s">
        <v>1100</v>
      </c>
      <c r="Q491" s="2721"/>
      <c r="R491" s="2721"/>
    </row>
    <row r="492" spans="1:428" s="440" customFormat="1" ht="33" customHeight="1" x14ac:dyDescent="0.25">
      <c r="A492" s="2526" t="s">
        <v>639</v>
      </c>
      <c r="B492" s="2526"/>
      <c r="C492" s="2526"/>
      <c r="D492" s="2036">
        <f t="shared" ref="D492:O492" si="237">SUM(D40,D41,D67,D87,D93,D128,D132,D150,D176,D233,D275,D292,D345,D361,D394,D413,D415,D419,D437,D442,D443,D444,D477,D491)</f>
        <v>302</v>
      </c>
      <c r="E492" s="2036">
        <f t="shared" si="237"/>
        <v>295</v>
      </c>
      <c r="F492" s="2036">
        <f t="shared" si="237"/>
        <v>597</v>
      </c>
      <c r="G492" s="2036">
        <f t="shared" si="237"/>
        <v>1974</v>
      </c>
      <c r="H492" s="2036">
        <f t="shared" si="237"/>
        <v>2415</v>
      </c>
      <c r="I492" s="2036">
        <f t="shared" si="237"/>
        <v>4389</v>
      </c>
      <c r="J492" s="2036">
        <f t="shared" si="237"/>
        <v>1270</v>
      </c>
      <c r="K492" s="2036">
        <f t="shared" si="237"/>
        <v>1105</v>
      </c>
      <c r="L492" s="2036">
        <f t="shared" si="237"/>
        <v>2375</v>
      </c>
      <c r="M492" s="2036">
        <f t="shared" si="237"/>
        <v>3546</v>
      </c>
      <c r="N492" s="2036">
        <f t="shared" si="237"/>
        <v>3815</v>
      </c>
      <c r="O492" s="2036">
        <f t="shared" si="237"/>
        <v>7361</v>
      </c>
      <c r="P492" s="2721" t="s">
        <v>1150</v>
      </c>
      <c r="Q492" s="2721"/>
      <c r="R492" s="2721"/>
      <c r="S492" s="420"/>
      <c r="T492" s="420"/>
      <c r="U492" s="420"/>
      <c r="AF492" s="441"/>
      <c r="AG492" s="420"/>
      <c r="AH492" s="420"/>
      <c r="AI492" s="420"/>
      <c r="AJ492" s="420"/>
      <c r="AK492" s="420"/>
      <c r="AL492" s="420"/>
      <c r="AM492" s="420"/>
      <c r="AN492" s="420"/>
      <c r="AO492" s="420"/>
      <c r="AP492" s="420"/>
      <c r="AQ492" s="420"/>
      <c r="AR492" s="420"/>
      <c r="AS492" s="420"/>
      <c r="AT492" s="420"/>
      <c r="AU492" s="420"/>
      <c r="AV492" s="420"/>
      <c r="AW492" s="420"/>
      <c r="AX492" s="420"/>
      <c r="AY492" s="420"/>
      <c r="AZ492" s="420"/>
      <c r="BA492" s="420"/>
      <c r="BB492" s="420"/>
      <c r="BC492" s="420"/>
      <c r="BD492" s="420"/>
      <c r="BE492" s="420"/>
      <c r="BF492" s="420"/>
      <c r="BG492" s="420"/>
      <c r="BH492" s="420"/>
      <c r="BI492" s="420"/>
      <c r="BJ492" s="420"/>
      <c r="BK492" s="420"/>
      <c r="BL492" s="420"/>
      <c r="BM492" s="420"/>
      <c r="BN492" s="420"/>
      <c r="BO492" s="420"/>
      <c r="BP492" s="420"/>
      <c r="BQ492" s="420"/>
      <c r="BR492" s="420"/>
      <c r="BS492" s="420"/>
      <c r="BT492" s="420"/>
      <c r="BU492" s="420"/>
      <c r="BV492" s="420"/>
      <c r="BW492" s="420"/>
      <c r="BX492" s="420"/>
      <c r="BY492" s="420"/>
      <c r="BZ492" s="420"/>
      <c r="CA492" s="420"/>
      <c r="CB492" s="420"/>
      <c r="CC492" s="420"/>
      <c r="CD492" s="420"/>
      <c r="CE492" s="420"/>
      <c r="CF492" s="420"/>
      <c r="CG492" s="420"/>
      <c r="CH492" s="420"/>
      <c r="CI492" s="420"/>
      <c r="CJ492" s="420"/>
      <c r="CK492" s="420"/>
      <c r="CL492" s="420"/>
      <c r="CM492" s="420"/>
      <c r="CN492" s="420"/>
      <c r="CO492" s="420"/>
      <c r="CP492" s="420"/>
      <c r="CQ492" s="420"/>
      <c r="CR492" s="420"/>
      <c r="CS492" s="420"/>
      <c r="CT492" s="420"/>
      <c r="CU492" s="420"/>
      <c r="CV492" s="420"/>
      <c r="CW492" s="420"/>
      <c r="CX492" s="420"/>
      <c r="CY492" s="420"/>
      <c r="CZ492" s="420"/>
      <c r="DA492" s="420"/>
      <c r="DB492" s="420"/>
      <c r="DC492" s="420"/>
      <c r="DD492" s="420"/>
      <c r="DE492" s="420"/>
      <c r="DF492" s="420"/>
      <c r="DG492" s="420"/>
      <c r="DH492" s="420"/>
      <c r="DI492" s="420"/>
      <c r="DJ492" s="420"/>
      <c r="DK492" s="420"/>
      <c r="DL492" s="420"/>
      <c r="DM492" s="420"/>
      <c r="DN492" s="420"/>
      <c r="DO492" s="420"/>
      <c r="DP492" s="420"/>
      <c r="DQ492" s="420"/>
      <c r="DR492" s="420"/>
      <c r="DS492" s="420"/>
      <c r="DT492" s="420"/>
      <c r="DU492" s="420"/>
      <c r="DV492" s="420"/>
      <c r="DW492" s="420"/>
      <c r="DX492" s="420"/>
      <c r="DY492" s="420"/>
      <c r="DZ492" s="420"/>
      <c r="EA492" s="420"/>
      <c r="EB492" s="420"/>
      <c r="EC492" s="420"/>
      <c r="ED492" s="420"/>
      <c r="EE492" s="420"/>
      <c r="EF492" s="420"/>
      <c r="EG492" s="420"/>
      <c r="EH492" s="420"/>
      <c r="EI492" s="420"/>
      <c r="EJ492" s="420"/>
      <c r="EK492" s="420"/>
      <c r="EL492" s="420"/>
      <c r="EM492" s="420"/>
      <c r="EN492" s="420"/>
      <c r="EO492" s="420"/>
      <c r="EP492" s="420"/>
      <c r="EQ492" s="420"/>
      <c r="ER492" s="420"/>
      <c r="ES492" s="420"/>
      <c r="ET492" s="420"/>
      <c r="EU492" s="420"/>
      <c r="EV492" s="420"/>
      <c r="EW492" s="420"/>
      <c r="EX492" s="420"/>
      <c r="EY492" s="420"/>
      <c r="EZ492" s="420"/>
      <c r="FA492" s="420"/>
      <c r="FB492" s="420"/>
      <c r="FC492" s="420"/>
      <c r="FD492" s="420"/>
      <c r="FE492" s="420"/>
      <c r="FF492" s="420"/>
      <c r="FG492" s="420"/>
      <c r="FH492" s="420"/>
      <c r="FI492" s="420"/>
      <c r="FJ492" s="420"/>
      <c r="FK492" s="420"/>
      <c r="FL492" s="420"/>
      <c r="FM492" s="420"/>
      <c r="FN492" s="420"/>
      <c r="FO492" s="420"/>
      <c r="FP492" s="420"/>
      <c r="FQ492" s="420"/>
      <c r="FR492" s="420"/>
      <c r="FS492" s="420"/>
      <c r="FT492" s="420"/>
      <c r="FU492" s="420"/>
      <c r="FV492" s="420"/>
      <c r="FW492" s="420"/>
      <c r="FX492" s="420"/>
      <c r="FY492" s="420"/>
      <c r="FZ492" s="420"/>
      <c r="GA492" s="420"/>
      <c r="GB492" s="420"/>
      <c r="GC492" s="420"/>
      <c r="GD492" s="420"/>
      <c r="GE492" s="420"/>
      <c r="GF492" s="420"/>
      <c r="GG492" s="420"/>
      <c r="GH492" s="420"/>
      <c r="GI492" s="420"/>
      <c r="GJ492" s="420"/>
      <c r="GK492" s="420"/>
      <c r="GL492" s="420"/>
      <c r="GM492" s="420"/>
      <c r="GN492" s="420"/>
      <c r="GO492" s="420"/>
      <c r="GP492" s="420"/>
      <c r="GQ492" s="420"/>
      <c r="GR492" s="420"/>
      <c r="GS492" s="420"/>
      <c r="GT492" s="420"/>
      <c r="GU492" s="420"/>
      <c r="GV492" s="420"/>
      <c r="GW492" s="420"/>
      <c r="GX492" s="420"/>
      <c r="GY492" s="420"/>
      <c r="GZ492" s="420"/>
      <c r="HA492" s="420"/>
      <c r="HB492" s="420"/>
      <c r="HC492" s="420"/>
      <c r="HD492" s="420"/>
      <c r="HE492" s="420"/>
      <c r="HF492" s="420"/>
      <c r="HG492" s="420"/>
      <c r="HH492" s="420"/>
      <c r="HI492" s="420"/>
      <c r="HJ492" s="420"/>
      <c r="HK492" s="420"/>
      <c r="HL492" s="420"/>
      <c r="HM492" s="420"/>
      <c r="HN492" s="420"/>
      <c r="HO492" s="420"/>
      <c r="HP492" s="420"/>
      <c r="HQ492" s="420"/>
      <c r="HR492" s="420"/>
      <c r="HS492" s="420"/>
      <c r="HT492" s="420"/>
      <c r="HU492" s="420"/>
      <c r="HV492" s="420"/>
      <c r="HW492" s="420"/>
      <c r="HX492" s="420"/>
      <c r="HY492" s="420"/>
      <c r="HZ492" s="420"/>
      <c r="IA492" s="420"/>
      <c r="IB492" s="420"/>
      <c r="IC492" s="420"/>
      <c r="ID492" s="420"/>
      <c r="IE492" s="420"/>
      <c r="IF492" s="420"/>
      <c r="IG492" s="420"/>
      <c r="IH492" s="420"/>
      <c r="II492" s="420"/>
      <c r="IJ492" s="420"/>
      <c r="IK492" s="420"/>
      <c r="IL492" s="420"/>
      <c r="IM492" s="420"/>
      <c r="IN492" s="420"/>
      <c r="IO492" s="420"/>
      <c r="IP492" s="420"/>
      <c r="IQ492" s="420"/>
      <c r="IR492" s="420"/>
      <c r="IS492" s="420"/>
      <c r="IT492" s="420"/>
      <c r="IU492" s="420"/>
      <c r="IV492" s="420"/>
      <c r="IW492" s="420"/>
      <c r="IX492" s="420"/>
      <c r="IY492" s="420"/>
      <c r="IZ492" s="420"/>
      <c r="JA492" s="420"/>
      <c r="JB492" s="420"/>
      <c r="JC492" s="420"/>
      <c r="JD492" s="420"/>
      <c r="JE492" s="420"/>
      <c r="JF492" s="420"/>
      <c r="JG492" s="420"/>
      <c r="JH492" s="420"/>
      <c r="JI492" s="420"/>
      <c r="JJ492" s="420"/>
      <c r="JK492" s="420"/>
      <c r="JL492" s="420"/>
      <c r="JM492" s="420"/>
      <c r="JN492" s="420"/>
      <c r="JO492" s="420"/>
      <c r="JP492" s="420"/>
      <c r="JQ492" s="420"/>
      <c r="JR492" s="420"/>
      <c r="JS492" s="420"/>
      <c r="JT492" s="420"/>
      <c r="JU492" s="420"/>
      <c r="JV492" s="420"/>
      <c r="JW492" s="420"/>
      <c r="JX492" s="420"/>
      <c r="JY492" s="420"/>
      <c r="JZ492" s="420"/>
      <c r="KA492" s="420"/>
      <c r="KB492" s="420"/>
      <c r="KC492" s="420"/>
      <c r="KD492" s="420"/>
      <c r="KE492" s="420"/>
      <c r="KF492" s="420"/>
      <c r="KG492" s="420"/>
      <c r="KH492" s="420"/>
      <c r="KI492" s="420"/>
      <c r="KJ492" s="420"/>
      <c r="KK492" s="420"/>
      <c r="KL492" s="420"/>
      <c r="KM492" s="420"/>
      <c r="KN492" s="420"/>
      <c r="KO492" s="420"/>
      <c r="KP492" s="420"/>
      <c r="KQ492" s="420"/>
      <c r="KR492" s="420"/>
      <c r="KS492" s="420"/>
      <c r="KT492" s="420"/>
      <c r="KU492" s="420"/>
      <c r="KV492" s="420"/>
      <c r="KW492" s="420"/>
      <c r="KX492" s="420"/>
      <c r="KY492" s="420"/>
      <c r="KZ492" s="420"/>
      <c r="LA492" s="420"/>
      <c r="LB492" s="420"/>
      <c r="LC492" s="420"/>
      <c r="LD492" s="420"/>
      <c r="LE492" s="420"/>
      <c r="LF492" s="420"/>
      <c r="LG492" s="420"/>
      <c r="LH492" s="420"/>
      <c r="LI492" s="420"/>
      <c r="LJ492" s="420"/>
      <c r="LK492" s="420"/>
      <c r="LL492" s="420"/>
      <c r="LM492" s="420"/>
      <c r="LN492" s="420"/>
      <c r="LO492" s="420"/>
      <c r="LP492" s="420"/>
      <c r="LQ492" s="420"/>
      <c r="LR492" s="420"/>
      <c r="LS492" s="420"/>
      <c r="LT492" s="420"/>
      <c r="LU492" s="420"/>
      <c r="LV492" s="420"/>
      <c r="LW492" s="420"/>
      <c r="LX492" s="420"/>
      <c r="LY492" s="420"/>
      <c r="LZ492" s="420"/>
      <c r="MA492" s="420"/>
      <c r="MB492" s="420"/>
      <c r="MC492" s="420"/>
      <c r="MD492" s="420"/>
      <c r="ME492" s="420"/>
      <c r="MF492" s="420"/>
      <c r="MG492" s="420"/>
      <c r="MH492" s="420"/>
      <c r="MI492" s="420"/>
      <c r="MJ492" s="420"/>
      <c r="MK492" s="420"/>
      <c r="ML492" s="420"/>
      <c r="MM492" s="420"/>
      <c r="MN492" s="420"/>
      <c r="MO492" s="420"/>
      <c r="MP492" s="420"/>
      <c r="MQ492" s="420"/>
      <c r="MR492" s="420"/>
      <c r="MS492" s="420"/>
      <c r="MT492" s="420"/>
      <c r="MU492" s="420"/>
      <c r="MV492" s="420"/>
      <c r="MW492" s="420"/>
      <c r="MX492" s="420"/>
      <c r="MY492" s="420"/>
      <c r="MZ492" s="420"/>
      <c r="NA492" s="420"/>
      <c r="NB492" s="420"/>
      <c r="NC492" s="420"/>
      <c r="ND492" s="420"/>
      <c r="NE492" s="420"/>
      <c r="NF492" s="420"/>
      <c r="NG492" s="420"/>
      <c r="NH492" s="420"/>
      <c r="NI492" s="420"/>
      <c r="NJ492" s="420"/>
      <c r="NK492" s="420"/>
      <c r="NL492" s="420"/>
      <c r="NM492" s="420"/>
      <c r="NN492" s="420"/>
      <c r="NO492" s="420"/>
      <c r="NP492" s="420"/>
      <c r="NQ492" s="420"/>
      <c r="NR492" s="420"/>
      <c r="NS492" s="420"/>
      <c r="NT492" s="420"/>
      <c r="NU492" s="420"/>
      <c r="NV492" s="420"/>
      <c r="NW492" s="420"/>
      <c r="NX492" s="420"/>
      <c r="NY492" s="420"/>
      <c r="NZ492" s="420"/>
      <c r="OA492" s="420"/>
      <c r="OB492" s="420"/>
      <c r="OC492" s="420"/>
      <c r="OD492" s="420"/>
      <c r="OE492" s="420"/>
      <c r="OF492" s="420"/>
      <c r="OG492" s="420"/>
      <c r="OH492" s="420"/>
      <c r="OI492" s="420"/>
      <c r="OJ492" s="420"/>
      <c r="OK492" s="420"/>
      <c r="OL492" s="420"/>
      <c r="OM492" s="420"/>
      <c r="ON492" s="420"/>
      <c r="OO492" s="420"/>
      <c r="OP492" s="420"/>
      <c r="OQ492" s="420"/>
      <c r="OR492" s="420"/>
      <c r="OS492" s="420"/>
      <c r="OT492" s="420"/>
      <c r="OU492" s="420"/>
      <c r="OV492" s="420"/>
      <c r="OW492" s="420"/>
      <c r="OX492" s="420"/>
      <c r="OY492" s="420"/>
      <c r="OZ492" s="420"/>
      <c r="PA492" s="420"/>
      <c r="PB492" s="420"/>
      <c r="PC492" s="420"/>
      <c r="PD492" s="420"/>
      <c r="PE492" s="420"/>
      <c r="PF492" s="420"/>
      <c r="PG492" s="420"/>
      <c r="PH492" s="420"/>
      <c r="PI492" s="420"/>
      <c r="PJ492" s="420"/>
      <c r="PK492" s="420"/>
      <c r="PL492" s="420"/>
    </row>
    <row r="493" spans="1:428" s="420" customFormat="1" ht="26.25" customHeight="1" x14ac:dyDescent="0.25">
      <c r="A493" s="2570" t="s">
        <v>1026</v>
      </c>
      <c r="B493" s="2570"/>
      <c r="C493" s="2570"/>
      <c r="D493" s="2035">
        <v>11</v>
      </c>
      <c r="E493" s="2035">
        <v>16</v>
      </c>
      <c r="F493" s="2035">
        <v>27</v>
      </c>
      <c r="G493" s="2035">
        <v>28</v>
      </c>
      <c r="H493" s="2035">
        <v>36</v>
      </c>
      <c r="I493" s="2035">
        <v>64</v>
      </c>
      <c r="J493" s="2035">
        <v>8</v>
      </c>
      <c r="K493" s="2035">
        <v>18</v>
      </c>
      <c r="L493" s="2035">
        <v>26</v>
      </c>
      <c r="M493" s="1565">
        <f>SUM(D493,G493,J493)</f>
        <v>47</v>
      </c>
      <c r="N493" s="1565">
        <f>SUM(E493,H493,K493)</f>
        <v>70</v>
      </c>
      <c r="O493" s="1565">
        <f>SUM(F493,I493,L493)</f>
        <v>117</v>
      </c>
      <c r="P493" s="2622" t="s">
        <v>1151</v>
      </c>
      <c r="Q493" s="2622"/>
      <c r="R493" s="2622"/>
    </row>
    <row r="494" spans="1:428" s="420" customFormat="1" ht="26.25" customHeight="1" x14ac:dyDescent="0.25">
      <c r="A494" s="2503" t="s">
        <v>1059</v>
      </c>
      <c r="B494" s="2503" t="s">
        <v>1028</v>
      </c>
      <c r="C494" s="704" t="s">
        <v>606</v>
      </c>
      <c r="D494" s="2035">
        <v>0</v>
      </c>
      <c r="E494" s="2035">
        <v>0</v>
      </c>
      <c r="F494" s="2035">
        <v>0</v>
      </c>
      <c r="G494" s="2035">
        <v>4</v>
      </c>
      <c r="H494" s="2035">
        <v>6</v>
      </c>
      <c r="I494" s="2035">
        <v>10</v>
      </c>
      <c r="J494" s="2035">
        <v>1</v>
      </c>
      <c r="K494" s="2035">
        <v>0</v>
      </c>
      <c r="L494" s="2035">
        <v>1</v>
      </c>
      <c r="M494" s="1565">
        <f t="shared" ref="M494:O501" si="238">SUM(D494,G494,J494)</f>
        <v>5</v>
      </c>
      <c r="N494" s="1565">
        <f t="shared" si="238"/>
        <v>6</v>
      </c>
      <c r="O494" s="1565">
        <f t="shared" si="238"/>
        <v>11</v>
      </c>
      <c r="P494" s="1541" t="s">
        <v>607</v>
      </c>
      <c r="Q494" s="2505" t="s">
        <v>1029</v>
      </c>
      <c r="R494" s="2594" t="s">
        <v>1152</v>
      </c>
    </row>
    <row r="495" spans="1:428" s="420" customFormat="1" ht="28.5" customHeight="1" x14ac:dyDescent="0.25">
      <c r="A495" s="2504"/>
      <c r="B495" s="2504"/>
      <c r="C495" s="704" t="s">
        <v>665</v>
      </c>
      <c r="D495" s="2035">
        <v>1</v>
      </c>
      <c r="E495" s="2035">
        <v>2</v>
      </c>
      <c r="F495" s="2035">
        <v>3</v>
      </c>
      <c r="G495" s="2035">
        <v>0</v>
      </c>
      <c r="H495" s="2035">
        <v>0</v>
      </c>
      <c r="I495" s="2035">
        <v>0</v>
      </c>
      <c r="J495" s="2035">
        <v>0</v>
      </c>
      <c r="K495" s="2035">
        <v>0</v>
      </c>
      <c r="L495" s="2035">
        <v>0</v>
      </c>
      <c r="M495" s="1565">
        <f t="shared" si="238"/>
        <v>1</v>
      </c>
      <c r="N495" s="1565">
        <f t="shared" si="238"/>
        <v>2</v>
      </c>
      <c r="O495" s="1565">
        <f t="shared" si="238"/>
        <v>3</v>
      </c>
      <c r="P495" s="1541" t="s">
        <v>668</v>
      </c>
      <c r="Q495" s="2506"/>
      <c r="R495" s="2579"/>
    </row>
    <row r="496" spans="1:428" s="420" customFormat="1" ht="28.5" customHeight="1" x14ac:dyDescent="0.25">
      <c r="A496" s="2504"/>
      <c r="B496" s="2504"/>
      <c r="C496" s="704" t="s">
        <v>720</v>
      </c>
      <c r="D496" s="2035">
        <v>2</v>
      </c>
      <c r="E496" s="2035">
        <v>0</v>
      </c>
      <c r="F496" s="2035">
        <v>2</v>
      </c>
      <c r="G496" s="2035">
        <v>0</v>
      </c>
      <c r="H496" s="2035">
        <v>0</v>
      </c>
      <c r="I496" s="2035">
        <v>0</v>
      </c>
      <c r="J496" s="2035">
        <v>0</v>
      </c>
      <c r="K496" s="2035">
        <v>0</v>
      </c>
      <c r="L496" s="2035">
        <v>0</v>
      </c>
      <c r="M496" s="1565">
        <f t="shared" si="238"/>
        <v>2</v>
      </c>
      <c r="N496" s="1565">
        <f t="shared" si="238"/>
        <v>0</v>
      </c>
      <c r="O496" s="1565">
        <f t="shared" si="238"/>
        <v>2</v>
      </c>
      <c r="P496" s="1615" t="s">
        <v>721</v>
      </c>
      <c r="Q496" s="2506"/>
      <c r="R496" s="2579"/>
    </row>
    <row r="497" spans="1:18" s="420" customFormat="1" ht="28.5" customHeight="1" x14ac:dyDescent="0.25">
      <c r="A497" s="2504"/>
      <c r="B497" s="2504"/>
      <c r="C497" s="704" t="s">
        <v>1031</v>
      </c>
      <c r="D497" s="2035">
        <v>1</v>
      </c>
      <c r="E497" s="2035">
        <v>0</v>
      </c>
      <c r="F497" s="2035">
        <v>1</v>
      </c>
      <c r="G497" s="2035">
        <v>0</v>
      </c>
      <c r="H497" s="2035">
        <v>0</v>
      </c>
      <c r="I497" s="2035">
        <v>0</v>
      </c>
      <c r="J497" s="2035">
        <v>0</v>
      </c>
      <c r="K497" s="2035">
        <v>0</v>
      </c>
      <c r="L497" s="2035">
        <v>0</v>
      </c>
      <c r="M497" s="1565">
        <f t="shared" si="238"/>
        <v>1</v>
      </c>
      <c r="N497" s="1565">
        <f t="shared" si="238"/>
        <v>0</v>
      </c>
      <c r="O497" s="1565">
        <f t="shared" si="238"/>
        <v>1</v>
      </c>
      <c r="P497" s="389" t="s">
        <v>1153</v>
      </c>
      <c r="Q497" s="2506"/>
      <c r="R497" s="2579"/>
    </row>
    <row r="498" spans="1:18" s="420" customFormat="1" ht="30" customHeight="1" x14ac:dyDescent="0.25">
      <c r="A498" s="2504"/>
      <c r="B498" s="2504"/>
      <c r="C498" s="704" t="s">
        <v>2097</v>
      </c>
      <c r="D498" s="2035">
        <v>3</v>
      </c>
      <c r="E498" s="2035">
        <v>0</v>
      </c>
      <c r="F498" s="2035">
        <v>3</v>
      </c>
      <c r="G498" s="2035">
        <v>0</v>
      </c>
      <c r="H498" s="2035">
        <v>0</v>
      </c>
      <c r="I498" s="2035">
        <v>0</v>
      </c>
      <c r="J498" s="2035">
        <v>0</v>
      </c>
      <c r="K498" s="2035">
        <v>0</v>
      </c>
      <c r="L498" s="2035">
        <v>0</v>
      </c>
      <c r="M498" s="1565">
        <f t="shared" si="238"/>
        <v>3</v>
      </c>
      <c r="N498" s="1565">
        <f t="shared" si="238"/>
        <v>0</v>
      </c>
      <c r="O498" s="1565">
        <f t="shared" si="238"/>
        <v>3</v>
      </c>
      <c r="P498" s="2275" t="s">
        <v>2755</v>
      </c>
      <c r="Q498" s="2506"/>
      <c r="R498" s="2579"/>
    </row>
    <row r="499" spans="1:18" s="420" customFormat="1" ht="35.25" customHeight="1" x14ac:dyDescent="0.25">
      <c r="A499" s="2504"/>
      <c r="B499" s="2504"/>
      <c r="C499" s="704" t="s">
        <v>1033</v>
      </c>
      <c r="D499" s="2035">
        <v>0</v>
      </c>
      <c r="E499" s="2035">
        <v>3</v>
      </c>
      <c r="F499" s="2035">
        <v>3</v>
      </c>
      <c r="G499" s="2035">
        <v>0</v>
      </c>
      <c r="H499" s="2035">
        <v>0</v>
      </c>
      <c r="I499" s="2035">
        <v>0</v>
      </c>
      <c r="J499" s="2035">
        <v>0</v>
      </c>
      <c r="K499" s="2035">
        <v>0</v>
      </c>
      <c r="L499" s="2035">
        <v>0</v>
      </c>
      <c r="M499" s="1565">
        <f t="shared" si="238"/>
        <v>0</v>
      </c>
      <c r="N499" s="1565">
        <f t="shared" si="238"/>
        <v>3</v>
      </c>
      <c r="O499" s="1565">
        <f t="shared" si="238"/>
        <v>3</v>
      </c>
      <c r="P499" s="389" t="s">
        <v>465</v>
      </c>
      <c r="Q499" s="2506"/>
      <c r="R499" s="2579"/>
    </row>
    <row r="500" spans="1:18" s="420" customFormat="1" ht="28.5" customHeight="1" x14ac:dyDescent="0.25">
      <c r="A500" s="2504"/>
      <c r="B500" s="2504"/>
      <c r="C500" s="704" t="s">
        <v>62</v>
      </c>
      <c r="D500" s="2035">
        <v>0</v>
      </c>
      <c r="E500" s="2035">
        <v>0</v>
      </c>
      <c r="F500" s="2035">
        <v>0</v>
      </c>
      <c r="G500" s="2035">
        <v>0</v>
      </c>
      <c r="H500" s="2035">
        <v>2</v>
      </c>
      <c r="I500" s="2035">
        <v>2</v>
      </c>
      <c r="J500" s="2035">
        <v>0</v>
      </c>
      <c r="K500" s="2035">
        <v>0</v>
      </c>
      <c r="L500" s="2035">
        <v>0</v>
      </c>
      <c r="M500" s="1565">
        <f t="shared" si="238"/>
        <v>0</v>
      </c>
      <c r="N500" s="1565">
        <f t="shared" si="238"/>
        <v>2</v>
      </c>
      <c r="O500" s="1565">
        <f t="shared" si="238"/>
        <v>2</v>
      </c>
      <c r="P500" s="1541" t="s">
        <v>143</v>
      </c>
      <c r="Q500" s="2506"/>
      <c r="R500" s="2579"/>
    </row>
    <row r="501" spans="1:18" s="420" customFormat="1" ht="28.5" customHeight="1" x14ac:dyDescent="0.25">
      <c r="A501" s="2504"/>
      <c r="B501" s="2500"/>
      <c r="C501" s="704" t="s">
        <v>1154</v>
      </c>
      <c r="D501" s="2035">
        <v>1</v>
      </c>
      <c r="E501" s="2035">
        <v>1</v>
      </c>
      <c r="F501" s="2035">
        <v>2</v>
      </c>
      <c r="G501" s="2035">
        <v>0</v>
      </c>
      <c r="H501" s="2035">
        <v>0</v>
      </c>
      <c r="I501" s="2035">
        <v>0</v>
      </c>
      <c r="J501" s="2035">
        <v>0</v>
      </c>
      <c r="K501" s="2035">
        <v>0</v>
      </c>
      <c r="L501" s="2035">
        <v>0</v>
      </c>
      <c r="M501" s="1565">
        <f t="shared" si="238"/>
        <v>1</v>
      </c>
      <c r="N501" s="1565">
        <f t="shared" si="238"/>
        <v>1</v>
      </c>
      <c r="O501" s="1565">
        <f t="shared" si="238"/>
        <v>2</v>
      </c>
      <c r="P501" s="1541" t="s">
        <v>1038</v>
      </c>
      <c r="Q501" s="2610"/>
      <c r="R501" s="2579"/>
    </row>
    <row r="502" spans="1:18" s="420" customFormat="1" ht="28.5" customHeight="1" thickBot="1" x14ac:dyDescent="0.3">
      <c r="A502" s="2599"/>
      <c r="B502" s="2496" t="s">
        <v>49</v>
      </c>
      <c r="C502" s="2496"/>
      <c r="D502" s="1573">
        <f t="shared" ref="D502:O502" si="239">SUM(D494:D501)</f>
        <v>8</v>
      </c>
      <c r="E502" s="1573">
        <f t="shared" si="239"/>
        <v>6</v>
      </c>
      <c r="F502" s="1573">
        <f t="shared" si="239"/>
        <v>14</v>
      </c>
      <c r="G502" s="1573">
        <f t="shared" si="239"/>
        <v>4</v>
      </c>
      <c r="H502" s="1573">
        <f t="shared" si="239"/>
        <v>8</v>
      </c>
      <c r="I502" s="1573">
        <f t="shared" si="239"/>
        <v>12</v>
      </c>
      <c r="J502" s="1573">
        <f t="shared" si="239"/>
        <v>1</v>
      </c>
      <c r="K502" s="1573">
        <f t="shared" si="239"/>
        <v>0</v>
      </c>
      <c r="L502" s="1573">
        <f t="shared" si="239"/>
        <v>1</v>
      </c>
      <c r="M502" s="1573">
        <f t="shared" si="239"/>
        <v>13</v>
      </c>
      <c r="N502" s="1573">
        <f t="shared" si="239"/>
        <v>14</v>
      </c>
      <c r="O502" s="1573">
        <f t="shared" si="239"/>
        <v>27</v>
      </c>
      <c r="P502" s="2590" t="s">
        <v>664</v>
      </c>
      <c r="Q502" s="2590"/>
      <c r="R502" s="2609"/>
    </row>
    <row r="503" spans="1:18" s="420" customFormat="1" ht="22.5" customHeight="1" thickTop="1" x14ac:dyDescent="0.25">
      <c r="A503" s="1266"/>
      <c r="B503" s="1216"/>
      <c r="C503" s="1216"/>
      <c r="D503" s="327"/>
      <c r="E503" s="327"/>
      <c r="F503" s="327"/>
      <c r="G503" s="327"/>
      <c r="H503" s="327"/>
      <c r="I503" s="327"/>
      <c r="J503" s="327"/>
      <c r="K503" s="327"/>
      <c r="L503" s="327"/>
      <c r="M503" s="327"/>
      <c r="N503" s="327"/>
      <c r="O503" s="327"/>
      <c r="P503" s="1218"/>
      <c r="Q503" s="1218"/>
      <c r="R503" s="1107"/>
    </row>
    <row r="504" spans="1:18" s="420" customFormat="1" ht="22.5" customHeight="1" x14ac:dyDescent="0.25">
      <c r="A504" s="1266"/>
      <c r="B504" s="1216"/>
      <c r="C504" s="1216"/>
      <c r="D504" s="327"/>
      <c r="E504" s="327"/>
      <c r="F504" s="327"/>
      <c r="G504" s="327"/>
      <c r="H504" s="327"/>
      <c r="I504" s="327"/>
      <c r="J504" s="327"/>
      <c r="K504" s="327"/>
      <c r="L504" s="327"/>
      <c r="M504" s="327"/>
      <c r="N504" s="327"/>
      <c r="O504" s="327"/>
      <c r="P504" s="1218"/>
      <c r="Q504" s="1218"/>
      <c r="R504" s="1107"/>
    </row>
    <row r="505" spans="1:18" s="420" customFormat="1" ht="22.5" customHeight="1" x14ac:dyDescent="0.25">
      <c r="A505" s="1266"/>
      <c r="B505" s="2023"/>
      <c r="C505" s="2023"/>
      <c r="D505" s="327"/>
      <c r="E505" s="327"/>
      <c r="F505" s="327"/>
      <c r="G505" s="327"/>
      <c r="H505" s="327"/>
      <c r="I505" s="327"/>
      <c r="J505" s="327"/>
      <c r="K505" s="327"/>
      <c r="L505" s="327"/>
      <c r="M505" s="327"/>
      <c r="N505" s="327"/>
      <c r="O505" s="327"/>
      <c r="P505" s="2026"/>
      <c r="Q505" s="2026"/>
      <c r="R505" s="1107"/>
    </row>
    <row r="506" spans="1:18" s="420" customFormat="1" ht="22.5" customHeight="1" x14ac:dyDescent="0.25">
      <c r="A506" s="1266"/>
      <c r="B506" s="2023"/>
      <c r="C506" s="2023"/>
      <c r="D506" s="327"/>
      <c r="E506" s="327"/>
      <c r="F506" s="327"/>
      <c r="G506" s="327"/>
      <c r="H506" s="327"/>
      <c r="I506" s="327"/>
      <c r="J506" s="327"/>
      <c r="K506" s="327"/>
      <c r="L506" s="327"/>
      <c r="M506" s="327"/>
      <c r="N506" s="327"/>
      <c r="O506" s="327"/>
      <c r="P506" s="2026"/>
      <c r="Q506" s="2026"/>
      <c r="R506" s="1107"/>
    </row>
    <row r="507" spans="1:18" s="420" customFormat="1" ht="22.5" customHeight="1" x14ac:dyDescent="0.25">
      <c r="A507" s="1266"/>
      <c r="B507" s="2023"/>
      <c r="C507" s="2023"/>
      <c r="D507" s="327"/>
      <c r="E507" s="327"/>
      <c r="F507" s="327"/>
      <c r="G507" s="327"/>
      <c r="H507" s="327"/>
      <c r="I507" s="327"/>
      <c r="J507" s="327"/>
      <c r="K507" s="327"/>
      <c r="L507" s="327"/>
      <c r="M507" s="327"/>
      <c r="N507" s="327"/>
      <c r="O507" s="327"/>
      <c r="P507" s="2026"/>
      <c r="Q507" s="2026"/>
      <c r="R507" s="1107"/>
    </row>
    <row r="508" spans="1:18" s="420" customFormat="1" ht="22.5" customHeight="1" x14ac:dyDescent="0.25">
      <c r="A508" s="1266"/>
      <c r="B508" s="2023"/>
      <c r="C508" s="2023"/>
      <c r="D508" s="327"/>
      <c r="E508" s="327"/>
      <c r="F508" s="327"/>
      <c r="G508" s="327"/>
      <c r="H508" s="327"/>
      <c r="I508" s="327"/>
      <c r="J508" s="327"/>
      <c r="K508" s="327"/>
      <c r="L508" s="327"/>
      <c r="M508" s="327"/>
      <c r="N508" s="327"/>
      <c r="O508" s="327"/>
      <c r="P508" s="2026"/>
      <c r="Q508" s="2026"/>
      <c r="R508" s="1107"/>
    </row>
    <row r="509" spans="1:18" ht="29.25" customHeight="1" thickBot="1" x14ac:dyDescent="0.3">
      <c r="A509" s="2658" t="s">
        <v>2502</v>
      </c>
      <c r="B509" s="2658"/>
      <c r="C509" s="1483"/>
      <c r="D509" s="1483"/>
      <c r="E509" s="1483"/>
      <c r="F509" s="1483"/>
      <c r="G509" s="1483"/>
      <c r="H509" s="1483"/>
      <c r="I509" s="1483"/>
      <c r="J509" s="1483"/>
      <c r="K509" s="414"/>
      <c r="L509" s="2635"/>
      <c r="M509" s="2635"/>
      <c r="N509" s="2635"/>
      <c r="O509" s="345"/>
      <c r="P509" s="2653" t="s">
        <v>2503</v>
      </c>
      <c r="Q509" s="2653"/>
      <c r="R509" s="2653"/>
    </row>
    <row r="510" spans="1:18" ht="25.5" customHeight="1" thickTop="1" x14ac:dyDescent="0.25">
      <c r="A510" s="2468" t="s">
        <v>47</v>
      </c>
      <c r="B510" s="2468" t="s">
        <v>90</v>
      </c>
      <c r="C510" s="2468" t="s">
        <v>48</v>
      </c>
      <c r="D510" s="2468" t="s">
        <v>36</v>
      </c>
      <c r="E510" s="2468"/>
      <c r="F510" s="2468"/>
      <c r="G510" s="2468" t="s">
        <v>2</v>
      </c>
      <c r="H510" s="2468"/>
      <c r="I510" s="2468"/>
      <c r="J510" s="2468" t="s">
        <v>3</v>
      </c>
      <c r="K510" s="2468"/>
      <c r="L510" s="2468"/>
      <c r="M510" s="2665" t="s">
        <v>29</v>
      </c>
      <c r="N510" s="2665"/>
      <c r="O510" s="2665"/>
      <c r="P510" s="2523" t="s">
        <v>103</v>
      </c>
      <c r="Q510" s="2523" t="s">
        <v>132</v>
      </c>
      <c r="R510" s="2471" t="s">
        <v>172</v>
      </c>
    </row>
    <row r="511" spans="1:18" ht="25.5" customHeight="1" x14ac:dyDescent="0.25">
      <c r="A511" s="2469"/>
      <c r="B511" s="2469"/>
      <c r="C511" s="2469"/>
      <c r="D511" s="2492" t="s">
        <v>98</v>
      </c>
      <c r="E511" s="2492"/>
      <c r="F511" s="2492"/>
      <c r="G511" s="2492" t="s">
        <v>99</v>
      </c>
      <c r="H511" s="2492"/>
      <c r="I511" s="2492"/>
      <c r="J511" s="2492" t="s">
        <v>100</v>
      </c>
      <c r="K511" s="2492"/>
      <c r="L511" s="2492"/>
      <c r="M511" s="2666" t="s">
        <v>126</v>
      </c>
      <c r="N511" s="2666"/>
      <c r="O511" s="2666"/>
      <c r="P511" s="2524"/>
      <c r="Q511" s="2524"/>
      <c r="R511" s="2472"/>
    </row>
    <row r="512" spans="1:18" ht="25.5" customHeight="1" x14ac:dyDescent="0.25">
      <c r="A512" s="2469"/>
      <c r="B512" s="2469"/>
      <c r="C512" s="2469"/>
      <c r="D512" s="1213" t="s">
        <v>187</v>
      </c>
      <c r="E512" s="1213" t="s">
        <v>203</v>
      </c>
      <c r="F512" s="1213" t="s">
        <v>204</v>
      </c>
      <c r="G512" s="1213" t="s">
        <v>187</v>
      </c>
      <c r="H512" s="1213" t="s">
        <v>203</v>
      </c>
      <c r="I512" s="1213" t="s">
        <v>204</v>
      </c>
      <c r="J512" s="1213" t="s">
        <v>187</v>
      </c>
      <c r="K512" s="1213" t="s">
        <v>203</v>
      </c>
      <c r="L512" s="1213" t="s">
        <v>204</v>
      </c>
      <c r="M512" s="1213" t="s">
        <v>187</v>
      </c>
      <c r="N512" s="1213" t="s">
        <v>203</v>
      </c>
      <c r="O512" s="1213" t="s">
        <v>204</v>
      </c>
      <c r="P512" s="2524"/>
      <c r="Q512" s="2524"/>
      <c r="R512" s="2472"/>
    </row>
    <row r="513" spans="1:18" ht="25.5" customHeight="1" thickBot="1" x14ac:dyDescent="0.3">
      <c r="A513" s="2470"/>
      <c r="B513" s="2470"/>
      <c r="C513" s="2470"/>
      <c r="D513" s="424" t="s">
        <v>188</v>
      </c>
      <c r="E513" s="424" t="s">
        <v>189</v>
      </c>
      <c r="F513" s="424" t="s">
        <v>190</v>
      </c>
      <c r="G513" s="424" t="s">
        <v>188</v>
      </c>
      <c r="H513" s="424" t="s">
        <v>189</v>
      </c>
      <c r="I513" s="424" t="s">
        <v>190</v>
      </c>
      <c r="J513" s="424" t="s">
        <v>188</v>
      </c>
      <c r="K513" s="424" t="s">
        <v>189</v>
      </c>
      <c r="L513" s="424" t="s">
        <v>190</v>
      </c>
      <c r="M513" s="424" t="s">
        <v>188</v>
      </c>
      <c r="N513" s="424" t="s">
        <v>189</v>
      </c>
      <c r="O513" s="424" t="s">
        <v>190</v>
      </c>
      <c r="P513" s="2525"/>
      <c r="Q513" s="2525"/>
      <c r="R513" s="2473"/>
    </row>
    <row r="514" spans="1:18" s="420" customFormat="1" ht="36" customHeight="1" x14ac:dyDescent="0.25">
      <c r="A514" s="2620" t="s">
        <v>1059</v>
      </c>
      <c r="B514" s="2620" t="s">
        <v>1155</v>
      </c>
      <c r="C514" s="1644" t="s">
        <v>1040</v>
      </c>
      <c r="D514" s="535">
        <v>0</v>
      </c>
      <c r="E514" s="535">
        <v>0</v>
      </c>
      <c r="F514" s="535">
        <v>0</v>
      </c>
      <c r="G514" s="535">
        <v>1</v>
      </c>
      <c r="H514" s="535">
        <v>1</v>
      </c>
      <c r="I514" s="535">
        <v>2</v>
      </c>
      <c r="J514" s="535">
        <v>0</v>
      </c>
      <c r="K514" s="535">
        <v>0</v>
      </c>
      <c r="L514" s="535">
        <v>0</v>
      </c>
      <c r="M514" s="1619">
        <f>SUM(D514,G514,J514)</f>
        <v>1</v>
      </c>
      <c r="N514" s="1619">
        <f t="shared" ref="N514:O517" si="240">SUM(E514,H514,K514)</f>
        <v>1</v>
      </c>
      <c r="O514" s="1619">
        <f t="shared" si="240"/>
        <v>2</v>
      </c>
      <c r="P514" s="1540" t="s">
        <v>152</v>
      </c>
      <c r="Q514" s="2597" t="s">
        <v>1156</v>
      </c>
      <c r="R514" s="2597" t="s">
        <v>1152</v>
      </c>
    </row>
    <row r="515" spans="1:18" s="420" customFormat="1" ht="34.5" customHeight="1" x14ac:dyDescent="0.25">
      <c r="A515" s="2621"/>
      <c r="B515" s="2621"/>
      <c r="C515" s="704" t="s">
        <v>1157</v>
      </c>
      <c r="D515" s="2035">
        <v>0</v>
      </c>
      <c r="E515" s="2035">
        <v>0</v>
      </c>
      <c r="F515" s="2035">
        <v>0</v>
      </c>
      <c r="G515" s="2035">
        <v>5</v>
      </c>
      <c r="H515" s="2035">
        <v>11</v>
      </c>
      <c r="I515" s="2035">
        <v>16</v>
      </c>
      <c r="J515" s="2035">
        <v>12</v>
      </c>
      <c r="K515" s="2035">
        <v>4</v>
      </c>
      <c r="L515" s="2035">
        <v>16</v>
      </c>
      <c r="M515" s="1565">
        <f t="shared" ref="M515:M517" si="241">SUM(D515,G515,J515)</f>
        <v>17</v>
      </c>
      <c r="N515" s="1565">
        <f t="shared" si="240"/>
        <v>15</v>
      </c>
      <c r="O515" s="1565">
        <f t="shared" si="240"/>
        <v>32</v>
      </c>
      <c r="P515" s="1541" t="s">
        <v>1158</v>
      </c>
      <c r="Q515" s="2502"/>
      <c r="R515" s="2502"/>
    </row>
    <row r="516" spans="1:18" s="420" customFormat="1" ht="24.75" customHeight="1" x14ac:dyDescent="0.25">
      <c r="A516" s="2621"/>
      <c r="B516" s="2621"/>
      <c r="C516" s="704" t="s">
        <v>1044</v>
      </c>
      <c r="D516" s="2035">
        <v>0</v>
      </c>
      <c r="E516" s="2035">
        <v>0</v>
      </c>
      <c r="F516" s="2035">
        <v>0</v>
      </c>
      <c r="G516" s="2035">
        <v>3</v>
      </c>
      <c r="H516" s="2035">
        <v>5</v>
      </c>
      <c r="I516" s="2035">
        <v>8</v>
      </c>
      <c r="J516" s="2035">
        <v>1</v>
      </c>
      <c r="K516" s="2035">
        <v>1</v>
      </c>
      <c r="L516" s="2035">
        <v>2</v>
      </c>
      <c r="M516" s="1565">
        <f t="shared" si="241"/>
        <v>4</v>
      </c>
      <c r="N516" s="1565">
        <f t="shared" si="240"/>
        <v>6</v>
      </c>
      <c r="O516" s="1565">
        <f t="shared" si="240"/>
        <v>10</v>
      </c>
      <c r="P516" s="1541" t="s">
        <v>1159</v>
      </c>
      <c r="Q516" s="2502"/>
      <c r="R516" s="2502"/>
    </row>
    <row r="517" spans="1:18" s="420" customFormat="1" ht="24.75" customHeight="1" x14ac:dyDescent="0.25">
      <c r="A517" s="2621"/>
      <c r="B517" s="2621"/>
      <c r="C517" s="1655" t="s">
        <v>63</v>
      </c>
      <c r="D517" s="2035">
        <v>0</v>
      </c>
      <c r="E517" s="2035">
        <v>0</v>
      </c>
      <c r="F517" s="2035">
        <v>0</v>
      </c>
      <c r="G517" s="2035">
        <v>0</v>
      </c>
      <c r="H517" s="2035">
        <v>0</v>
      </c>
      <c r="I517" s="2035">
        <v>0</v>
      </c>
      <c r="J517" s="2035">
        <v>0</v>
      </c>
      <c r="K517" s="2035">
        <v>1</v>
      </c>
      <c r="L517" s="2035">
        <v>1</v>
      </c>
      <c r="M517" s="2035">
        <f t="shared" si="241"/>
        <v>0</v>
      </c>
      <c r="N517" s="1565">
        <f t="shared" si="240"/>
        <v>1</v>
      </c>
      <c r="O517" s="1565">
        <f t="shared" si="240"/>
        <v>1</v>
      </c>
      <c r="P517" s="1541" t="s">
        <v>144</v>
      </c>
      <c r="Q517" s="2502"/>
      <c r="R517" s="2502"/>
    </row>
    <row r="518" spans="1:18" s="420" customFormat="1" ht="24.75" customHeight="1" x14ac:dyDescent="0.25">
      <c r="A518" s="2621"/>
      <c r="B518" s="2501" t="s">
        <v>49</v>
      </c>
      <c r="C518" s="2501"/>
      <c r="D518" s="2035">
        <f t="shared" ref="D518:O518" si="242">SUM(D514:D517)</f>
        <v>0</v>
      </c>
      <c r="E518" s="2035">
        <f t="shared" si="242"/>
        <v>0</v>
      </c>
      <c r="F518" s="2035">
        <f t="shared" si="242"/>
        <v>0</v>
      </c>
      <c r="G518" s="2035">
        <f t="shared" si="242"/>
        <v>9</v>
      </c>
      <c r="H518" s="2035">
        <f t="shared" si="242"/>
        <v>17</v>
      </c>
      <c r="I518" s="2035">
        <f t="shared" si="242"/>
        <v>26</v>
      </c>
      <c r="J518" s="2035">
        <f t="shared" si="242"/>
        <v>13</v>
      </c>
      <c r="K518" s="2035">
        <f t="shared" si="242"/>
        <v>6</v>
      </c>
      <c r="L518" s="2035">
        <f t="shared" si="242"/>
        <v>19</v>
      </c>
      <c r="M518" s="2035">
        <f t="shared" si="242"/>
        <v>22</v>
      </c>
      <c r="N518" s="2035">
        <f t="shared" si="242"/>
        <v>23</v>
      </c>
      <c r="O518" s="2035">
        <f t="shared" si="242"/>
        <v>45</v>
      </c>
      <c r="P518" s="2511" t="s">
        <v>664</v>
      </c>
      <c r="Q518" s="2511"/>
      <c r="R518" s="2502"/>
    </row>
    <row r="519" spans="1:18" s="420" customFormat="1" ht="24.75" customHeight="1" x14ac:dyDescent="0.25">
      <c r="A519" s="2501" t="s">
        <v>1049</v>
      </c>
      <c r="B519" s="2501"/>
      <c r="C519" s="2501"/>
      <c r="D519" s="2035">
        <f t="shared" ref="D519:L519" si="243">SUM(D518,D502)</f>
        <v>8</v>
      </c>
      <c r="E519" s="2035">
        <f t="shared" si="243"/>
        <v>6</v>
      </c>
      <c r="F519" s="2035">
        <f t="shared" si="243"/>
        <v>14</v>
      </c>
      <c r="G519" s="2035">
        <f t="shared" si="243"/>
        <v>13</v>
      </c>
      <c r="H519" s="2035">
        <f t="shared" si="243"/>
        <v>25</v>
      </c>
      <c r="I519" s="2035">
        <f t="shared" si="243"/>
        <v>38</v>
      </c>
      <c r="J519" s="2035">
        <f t="shared" si="243"/>
        <v>14</v>
      </c>
      <c r="K519" s="2035">
        <f t="shared" si="243"/>
        <v>6</v>
      </c>
      <c r="L519" s="2035">
        <f t="shared" si="243"/>
        <v>20</v>
      </c>
      <c r="M519" s="2035">
        <f>SUM(M502,M518)</f>
        <v>35</v>
      </c>
      <c r="N519" s="2035">
        <f>SUM(N502,N518)</f>
        <v>37</v>
      </c>
      <c r="O519" s="2035">
        <f>SUM(O502,O518)</f>
        <v>72</v>
      </c>
      <c r="P519" s="2511" t="s">
        <v>1150</v>
      </c>
      <c r="Q519" s="2511"/>
      <c r="R519" s="2511"/>
    </row>
    <row r="520" spans="1:18" s="420" customFormat="1" ht="24.75" customHeight="1" x14ac:dyDescent="0.25">
      <c r="A520" s="2570" t="s">
        <v>1047</v>
      </c>
      <c r="B520" s="2570"/>
      <c r="C520" s="2570"/>
      <c r="D520" s="2035">
        <v>10</v>
      </c>
      <c r="E520" s="2035">
        <v>20</v>
      </c>
      <c r="F520" s="2035">
        <v>30</v>
      </c>
      <c r="G520" s="2035">
        <v>19</v>
      </c>
      <c r="H520" s="2035">
        <v>26</v>
      </c>
      <c r="I520" s="2035">
        <v>45</v>
      </c>
      <c r="J520" s="2035">
        <v>17</v>
      </c>
      <c r="K520" s="2035">
        <v>22</v>
      </c>
      <c r="L520" s="2035">
        <v>39</v>
      </c>
      <c r="M520" s="1565">
        <f>SUM(D520,G520,J520)</f>
        <v>46</v>
      </c>
      <c r="N520" s="1565">
        <f>SUM(E520,H520,K520)</f>
        <v>68</v>
      </c>
      <c r="O520" s="1565">
        <f>SUM(F520,I520,L520)</f>
        <v>114</v>
      </c>
      <c r="P520" s="2622" t="s">
        <v>1048</v>
      </c>
      <c r="Q520" s="2622"/>
      <c r="R520" s="2622"/>
    </row>
    <row r="521" spans="1:18" s="420" customFormat="1" ht="33.75" customHeight="1" thickBot="1" x14ac:dyDescent="0.3">
      <c r="A521" s="2503" t="s">
        <v>649</v>
      </c>
      <c r="B521" s="2503"/>
      <c r="C521" s="2503"/>
      <c r="D521" s="2046">
        <f>SUM(D493,D502,D518,D520)</f>
        <v>29</v>
      </c>
      <c r="E521" s="2046">
        <f t="shared" ref="E521:O521" si="244">SUM(E493,E502,E518,E520)</f>
        <v>42</v>
      </c>
      <c r="F521" s="2046">
        <f t="shared" si="244"/>
        <v>71</v>
      </c>
      <c r="G521" s="2046">
        <f t="shared" si="244"/>
        <v>60</v>
      </c>
      <c r="H521" s="2046">
        <f t="shared" si="244"/>
        <v>87</v>
      </c>
      <c r="I521" s="2046">
        <f t="shared" si="244"/>
        <v>147</v>
      </c>
      <c r="J521" s="2046">
        <f t="shared" si="244"/>
        <v>39</v>
      </c>
      <c r="K521" s="2046">
        <f t="shared" si="244"/>
        <v>46</v>
      </c>
      <c r="L521" s="2046">
        <f t="shared" si="244"/>
        <v>85</v>
      </c>
      <c r="M521" s="2046">
        <f t="shared" si="244"/>
        <v>128</v>
      </c>
      <c r="N521" s="2046">
        <f t="shared" si="244"/>
        <v>175</v>
      </c>
      <c r="O521" s="2046">
        <f t="shared" si="244"/>
        <v>303</v>
      </c>
      <c r="P521" s="2723" t="s">
        <v>650</v>
      </c>
      <c r="Q521" s="2723"/>
      <c r="R521" s="2723"/>
    </row>
    <row r="522" spans="1:18" s="420" customFormat="1" ht="33.75" customHeight="1" thickBot="1" x14ac:dyDescent="0.3">
      <c r="A522" s="2630" t="s">
        <v>45</v>
      </c>
      <c r="B522" s="2630"/>
      <c r="C522" s="2630"/>
      <c r="D522" s="341">
        <f t="shared" ref="D522:O522" si="245">D521+D492</f>
        <v>331</v>
      </c>
      <c r="E522" s="341">
        <f t="shared" si="245"/>
        <v>337</v>
      </c>
      <c r="F522" s="341">
        <f t="shared" si="245"/>
        <v>668</v>
      </c>
      <c r="G522" s="341">
        <f t="shared" si="245"/>
        <v>2034</v>
      </c>
      <c r="H522" s="341">
        <f t="shared" si="245"/>
        <v>2502</v>
      </c>
      <c r="I522" s="341">
        <f t="shared" si="245"/>
        <v>4536</v>
      </c>
      <c r="J522" s="341">
        <f t="shared" si="245"/>
        <v>1309</v>
      </c>
      <c r="K522" s="341">
        <f t="shared" si="245"/>
        <v>1151</v>
      </c>
      <c r="L522" s="341">
        <f t="shared" si="245"/>
        <v>2460</v>
      </c>
      <c r="M522" s="341">
        <f t="shared" si="245"/>
        <v>3674</v>
      </c>
      <c r="N522" s="341">
        <f t="shared" si="245"/>
        <v>3990</v>
      </c>
      <c r="O522" s="341">
        <f t="shared" si="245"/>
        <v>7664</v>
      </c>
      <c r="P522" s="2722" t="s">
        <v>651</v>
      </c>
      <c r="Q522" s="2722"/>
      <c r="R522" s="2722"/>
    </row>
    <row r="523" spans="1:18" s="420" customFormat="1" ht="24.75" customHeight="1" thickTop="1" x14ac:dyDescent="0.25">
      <c r="A523" s="532"/>
      <c r="B523" s="1216"/>
      <c r="C523" s="1216"/>
      <c r="D523" s="327"/>
      <c r="E523" s="327"/>
      <c r="F523" s="327"/>
      <c r="G523" s="327"/>
      <c r="H523" s="327"/>
      <c r="I523" s="327"/>
      <c r="J523" s="327"/>
      <c r="K523" s="327"/>
      <c r="L523" s="327"/>
      <c r="M523" s="327"/>
      <c r="N523" s="327"/>
      <c r="O523" s="327"/>
      <c r="P523" s="1218"/>
      <c r="Q523" s="1218"/>
      <c r="R523" s="1221"/>
    </row>
    <row r="524" spans="1:18" s="420" customFormat="1" ht="34.5" customHeight="1" x14ac:dyDescent="0.25"/>
    <row r="534" spans="1:15" s="420" customFormat="1" ht="34.5" customHeight="1" x14ac:dyDescent="0.25">
      <c r="A534" s="442"/>
      <c r="B534" s="442"/>
      <c r="C534" s="442"/>
      <c r="D534" s="443"/>
      <c r="E534" s="443"/>
      <c r="F534" s="443"/>
      <c r="G534" s="443"/>
      <c r="H534" s="443"/>
      <c r="I534" s="443"/>
      <c r="J534" s="443"/>
      <c r="K534" s="443"/>
      <c r="L534" s="443"/>
      <c r="M534" s="444"/>
      <c r="N534" s="444"/>
      <c r="O534" s="444"/>
    </row>
    <row r="535" spans="1:15" s="420" customFormat="1" ht="15" customHeight="1" x14ac:dyDescent="0.25">
      <c r="A535" s="442"/>
      <c r="B535" s="442"/>
      <c r="C535" s="442"/>
      <c r="D535" s="443"/>
      <c r="E535" s="443"/>
      <c r="F535" s="443"/>
      <c r="G535" s="443"/>
      <c r="H535" s="443"/>
      <c r="I535" s="443"/>
      <c r="J535" s="443"/>
      <c r="K535" s="443"/>
      <c r="L535" s="443"/>
      <c r="M535" s="444"/>
      <c r="N535" s="444"/>
      <c r="O535" s="444"/>
    </row>
    <row r="536" spans="1:15" s="420" customFormat="1" ht="15" customHeight="1" x14ac:dyDescent="0.25">
      <c r="A536" s="442"/>
      <c r="B536" s="442"/>
      <c r="C536" s="442"/>
      <c r="D536" s="443"/>
      <c r="E536" s="443"/>
      <c r="F536" s="443"/>
      <c r="G536" s="443"/>
      <c r="H536" s="443"/>
      <c r="I536" s="443"/>
      <c r="J536" s="443"/>
      <c r="K536" s="443"/>
      <c r="L536" s="443"/>
      <c r="M536" s="443"/>
      <c r="N536" s="443"/>
      <c r="O536" s="443"/>
    </row>
    <row r="537" spans="1:15" s="420" customFormat="1" ht="15" customHeight="1" x14ac:dyDescent="0.25">
      <c r="A537" s="442"/>
      <c r="B537" s="442"/>
      <c r="C537" s="442"/>
      <c r="D537" s="443"/>
      <c r="E537" s="443"/>
      <c r="F537" s="443"/>
      <c r="G537" s="443"/>
      <c r="H537" s="443"/>
      <c r="I537" s="443"/>
      <c r="J537" s="443"/>
      <c r="K537" s="443"/>
      <c r="L537" s="443"/>
      <c r="M537" s="444"/>
      <c r="N537" s="444"/>
      <c r="O537" s="444"/>
    </row>
    <row r="538" spans="1:15" s="420" customFormat="1" ht="15" customHeight="1" x14ac:dyDescent="0.25">
      <c r="A538" s="442"/>
      <c r="B538" s="442"/>
      <c r="C538" s="442"/>
      <c r="D538" s="443"/>
      <c r="E538" s="443"/>
      <c r="F538" s="443"/>
      <c r="G538" s="443"/>
      <c r="H538" s="443"/>
      <c r="I538" s="443"/>
      <c r="J538" s="443"/>
      <c r="K538" s="443"/>
      <c r="L538" s="443"/>
      <c r="M538" s="444"/>
      <c r="N538" s="444"/>
      <c r="O538" s="444"/>
    </row>
    <row r="539" spans="1:15" s="420" customFormat="1" ht="15" customHeight="1" x14ac:dyDescent="0.25">
      <c r="A539" s="442"/>
      <c r="B539" s="442"/>
      <c r="C539" s="442"/>
      <c r="D539" s="443"/>
      <c r="E539" s="443"/>
      <c r="F539" s="443"/>
      <c r="G539" s="443"/>
      <c r="H539" s="443"/>
      <c r="I539" s="443"/>
      <c r="J539" s="443"/>
      <c r="K539" s="443"/>
      <c r="L539" s="443"/>
      <c r="M539" s="444"/>
      <c r="N539" s="444"/>
      <c r="O539" s="444"/>
    </row>
    <row r="540" spans="1:15" s="420" customFormat="1" ht="15" customHeight="1" x14ac:dyDescent="0.25">
      <c r="A540" s="442"/>
      <c r="B540" s="442"/>
      <c r="C540" s="442"/>
      <c r="D540" s="443"/>
      <c r="E540" s="443"/>
      <c r="F540" s="443"/>
      <c r="G540" s="443"/>
      <c r="H540" s="443"/>
      <c r="I540" s="443"/>
      <c r="J540" s="443"/>
      <c r="K540" s="443"/>
      <c r="L540" s="443"/>
      <c r="M540" s="444"/>
      <c r="N540" s="444"/>
      <c r="O540" s="444"/>
    </row>
    <row r="541" spans="1:15" s="420" customFormat="1" ht="15" customHeight="1" x14ac:dyDescent="0.25">
      <c r="A541" s="442"/>
      <c r="B541" s="442"/>
      <c r="C541" s="442"/>
      <c r="D541" s="443"/>
      <c r="E541" s="443"/>
      <c r="F541" s="443"/>
      <c r="G541" s="443"/>
      <c r="H541" s="443"/>
      <c r="I541" s="443"/>
      <c r="J541" s="443"/>
      <c r="K541" s="443"/>
      <c r="L541" s="443"/>
      <c r="M541" s="444"/>
      <c r="N541" s="444"/>
      <c r="O541" s="444"/>
    </row>
    <row r="542" spans="1:15" s="420" customFormat="1" ht="15" customHeight="1" x14ac:dyDescent="0.25">
      <c r="A542" s="442"/>
      <c r="B542" s="442"/>
      <c r="C542" s="442"/>
      <c r="D542" s="443"/>
      <c r="E542" s="443"/>
      <c r="F542" s="443"/>
      <c r="G542" s="443"/>
      <c r="H542" s="443"/>
      <c r="I542" s="443"/>
      <c r="J542" s="443"/>
      <c r="K542" s="443"/>
      <c r="L542" s="443"/>
      <c r="M542" s="444"/>
      <c r="N542" s="444"/>
      <c r="O542" s="444"/>
    </row>
    <row r="543" spans="1:15" s="420" customFormat="1" ht="15" customHeight="1" x14ac:dyDescent="0.25">
      <c r="A543" s="442"/>
      <c r="B543" s="442"/>
      <c r="C543" s="442"/>
      <c r="D543" s="443"/>
      <c r="E543" s="443"/>
      <c r="F543" s="443"/>
      <c r="G543" s="443"/>
      <c r="H543" s="443"/>
      <c r="I543" s="443"/>
      <c r="J543" s="443"/>
      <c r="K543" s="443"/>
      <c r="L543" s="443"/>
      <c r="M543" s="444"/>
      <c r="N543" s="444"/>
      <c r="O543" s="444"/>
    </row>
    <row r="544" spans="1:15" s="420" customFormat="1" ht="15" customHeight="1" x14ac:dyDescent="0.25">
      <c r="A544" s="442"/>
      <c r="B544" s="442"/>
      <c r="C544" s="442"/>
      <c r="D544" s="443"/>
      <c r="E544" s="443"/>
      <c r="F544" s="443"/>
      <c r="G544" s="443"/>
      <c r="H544" s="443"/>
      <c r="I544" s="443"/>
      <c r="J544" s="443"/>
      <c r="K544" s="443"/>
      <c r="L544" s="443"/>
      <c r="M544" s="444"/>
      <c r="N544" s="444"/>
      <c r="O544" s="444"/>
    </row>
    <row r="545" spans="1:15" s="420" customFormat="1" ht="15" customHeight="1" x14ac:dyDescent="0.25">
      <c r="A545" s="442"/>
      <c r="B545" s="442"/>
      <c r="C545" s="442"/>
      <c r="D545" s="443"/>
      <c r="E545" s="443"/>
      <c r="F545" s="443"/>
      <c r="G545" s="443"/>
      <c r="H545" s="443"/>
      <c r="I545" s="443"/>
      <c r="J545" s="443"/>
      <c r="K545" s="443"/>
      <c r="L545" s="443"/>
      <c r="M545" s="444"/>
      <c r="N545" s="444"/>
      <c r="O545" s="444"/>
    </row>
  </sheetData>
  <mergeCells count="638">
    <mergeCell ref="R33:R39"/>
    <mergeCell ref="A276:A291"/>
    <mergeCell ref="R276:R291"/>
    <mergeCell ref="A120:A127"/>
    <mergeCell ref="R120:R127"/>
    <mergeCell ref="A461:A476"/>
    <mergeCell ref="R461:R476"/>
    <mergeCell ref="A33:A39"/>
    <mergeCell ref="B35:B38"/>
    <mergeCell ref="Q35:Q38"/>
    <mergeCell ref="P160:Q160"/>
    <mergeCell ref="A445:A448"/>
    <mergeCell ref="R445:R448"/>
    <mergeCell ref="P457:P460"/>
    <mergeCell ref="Q457:Q460"/>
    <mergeCell ref="R457:R460"/>
    <mergeCell ref="D458:F458"/>
    <mergeCell ref="G458:I458"/>
    <mergeCell ref="J458:L458"/>
    <mergeCell ref="M458:O458"/>
    <mergeCell ref="A456:B456"/>
    <mergeCell ref="L456:N456"/>
    <mergeCell ref="P456:R456"/>
    <mergeCell ref="A457:A460"/>
    <mergeCell ref="P502:Q502"/>
    <mergeCell ref="B514:B517"/>
    <mergeCell ref="Q514:Q517"/>
    <mergeCell ref="A494:A502"/>
    <mergeCell ref="R494:R502"/>
    <mergeCell ref="A522:C522"/>
    <mergeCell ref="P522:R522"/>
    <mergeCell ref="A521:C521"/>
    <mergeCell ref="P521:R521"/>
    <mergeCell ref="A519:C519"/>
    <mergeCell ref="P519:R519"/>
    <mergeCell ref="A520:C520"/>
    <mergeCell ref="P520:R520"/>
    <mergeCell ref="B518:C518"/>
    <mergeCell ref="P518:Q518"/>
    <mergeCell ref="A514:A518"/>
    <mergeCell ref="R514:R518"/>
    <mergeCell ref="A492:C492"/>
    <mergeCell ref="P492:R492"/>
    <mergeCell ref="A509:B509"/>
    <mergeCell ref="L509:N509"/>
    <mergeCell ref="P509:R509"/>
    <mergeCell ref="A510:A513"/>
    <mergeCell ref="B510:B513"/>
    <mergeCell ref="C510:C513"/>
    <mergeCell ref="D510:F510"/>
    <mergeCell ref="G510:I510"/>
    <mergeCell ref="J510:L510"/>
    <mergeCell ref="M510:O510"/>
    <mergeCell ref="P510:P513"/>
    <mergeCell ref="Q510:Q513"/>
    <mergeCell ref="R510:R513"/>
    <mergeCell ref="D511:F511"/>
    <mergeCell ref="G511:I511"/>
    <mergeCell ref="J511:L511"/>
    <mergeCell ref="M511:O511"/>
    <mergeCell ref="A493:C493"/>
    <mergeCell ref="P493:R493"/>
    <mergeCell ref="B494:B501"/>
    <mergeCell ref="Q494:Q501"/>
    <mergeCell ref="B502:C502"/>
    <mergeCell ref="A488:A490"/>
    <mergeCell ref="R488:R490"/>
    <mergeCell ref="A491:C491"/>
    <mergeCell ref="P491:R491"/>
    <mergeCell ref="B471:B472"/>
    <mergeCell ref="Q471:Q472"/>
    <mergeCell ref="B473:C473"/>
    <mergeCell ref="P473:Q473"/>
    <mergeCell ref="A483:B483"/>
    <mergeCell ref="L483:N483"/>
    <mergeCell ref="P483:R483"/>
    <mergeCell ref="A484:A487"/>
    <mergeCell ref="B484:B487"/>
    <mergeCell ref="C484:C487"/>
    <mergeCell ref="D484:F484"/>
    <mergeCell ref="G484:I484"/>
    <mergeCell ref="J484:L484"/>
    <mergeCell ref="M484:O484"/>
    <mergeCell ref="P484:P487"/>
    <mergeCell ref="Q484:Q487"/>
    <mergeCell ref="R484:R487"/>
    <mergeCell ref="D485:F485"/>
    <mergeCell ref="G485:I485"/>
    <mergeCell ref="J485:L485"/>
    <mergeCell ref="M485:O485"/>
    <mergeCell ref="B461:B464"/>
    <mergeCell ref="Q461:Q464"/>
    <mergeCell ref="B465:C465"/>
    <mergeCell ref="P465:Q465"/>
    <mergeCell ref="B466:B469"/>
    <mergeCell ref="Q466:Q469"/>
    <mergeCell ref="A477:C477"/>
    <mergeCell ref="P477:R477"/>
    <mergeCell ref="B470:C470"/>
    <mergeCell ref="P470:Q470"/>
    <mergeCell ref="B457:B460"/>
    <mergeCell ref="C457:C460"/>
    <mergeCell ref="D457:F457"/>
    <mergeCell ref="G457:I457"/>
    <mergeCell ref="J457:L457"/>
    <mergeCell ref="M457:O457"/>
    <mergeCell ref="B445:B447"/>
    <mergeCell ref="Q445:Q447"/>
    <mergeCell ref="B448:C448"/>
    <mergeCell ref="P448:Q448"/>
    <mergeCell ref="A437:C437"/>
    <mergeCell ref="P437:R437"/>
    <mergeCell ref="A438:A441"/>
    <mergeCell ref="R438:R441"/>
    <mergeCell ref="A442:C442"/>
    <mergeCell ref="P442:R442"/>
    <mergeCell ref="A443:C443"/>
    <mergeCell ref="Q443:R443"/>
    <mergeCell ref="A444:C444"/>
    <mergeCell ref="Q444:R444"/>
    <mergeCell ref="A433:A436"/>
    <mergeCell ref="R433:R436"/>
    <mergeCell ref="A415:C415"/>
    <mergeCell ref="P415:R415"/>
    <mergeCell ref="A428:B428"/>
    <mergeCell ref="L428:N428"/>
    <mergeCell ref="P428:R428"/>
    <mergeCell ref="A429:A432"/>
    <mergeCell ref="B429:B432"/>
    <mergeCell ref="C429:C432"/>
    <mergeCell ref="D429:F429"/>
    <mergeCell ref="G429:I429"/>
    <mergeCell ref="J429:L429"/>
    <mergeCell ref="M429:O429"/>
    <mergeCell ref="P429:P432"/>
    <mergeCell ref="Q429:Q432"/>
    <mergeCell ref="R429:R432"/>
    <mergeCell ref="D430:F430"/>
    <mergeCell ref="G430:I430"/>
    <mergeCell ref="J430:L430"/>
    <mergeCell ref="M430:O430"/>
    <mergeCell ref="A416:A418"/>
    <mergeCell ref="R416:R418"/>
    <mergeCell ref="A419:C419"/>
    <mergeCell ref="G402:I402"/>
    <mergeCell ref="J402:L402"/>
    <mergeCell ref="M402:O402"/>
    <mergeCell ref="A401:A404"/>
    <mergeCell ref="B401:B404"/>
    <mergeCell ref="C401:C404"/>
    <mergeCell ref="D401:F401"/>
    <mergeCell ref="G401:I401"/>
    <mergeCell ref="J401:L401"/>
    <mergeCell ref="P419:R419"/>
    <mergeCell ref="A394:C394"/>
    <mergeCell ref="A400:B400"/>
    <mergeCell ref="L400:N400"/>
    <mergeCell ref="P400:R400"/>
    <mergeCell ref="A382:A393"/>
    <mergeCell ref="B382:B383"/>
    <mergeCell ref="Q382:Q383"/>
    <mergeCell ref="R382:R393"/>
    <mergeCell ref="B384:C384"/>
    <mergeCell ref="P384:Q384"/>
    <mergeCell ref="B385:B388"/>
    <mergeCell ref="Q385:Q388"/>
    <mergeCell ref="B389:C389"/>
    <mergeCell ref="P389:Q389"/>
    <mergeCell ref="A405:A412"/>
    <mergeCell ref="R405:R412"/>
    <mergeCell ref="A413:C413"/>
    <mergeCell ref="P413:R413"/>
    <mergeCell ref="M401:O401"/>
    <mergeCell ref="P401:P404"/>
    <mergeCell ref="Q401:Q404"/>
    <mergeCell ref="R401:R404"/>
    <mergeCell ref="D402:F402"/>
    <mergeCell ref="A377:B377"/>
    <mergeCell ref="L377:N377"/>
    <mergeCell ref="P377:R377"/>
    <mergeCell ref="A378:A381"/>
    <mergeCell ref="B378:B381"/>
    <mergeCell ref="C378:C381"/>
    <mergeCell ref="D378:F378"/>
    <mergeCell ref="G378:I378"/>
    <mergeCell ref="J378:L378"/>
    <mergeCell ref="M378:O378"/>
    <mergeCell ref="P378:P381"/>
    <mergeCell ref="Q378:Q381"/>
    <mergeCell ref="R378:R381"/>
    <mergeCell ref="D379:F379"/>
    <mergeCell ref="G379:I379"/>
    <mergeCell ref="J379:L379"/>
    <mergeCell ref="M379:O379"/>
    <mergeCell ref="B365:B366"/>
    <mergeCell ref="Q365:Q366"/>
    <mergeCell ref="B367:C367"/>
    <mergeCell ref="P367:Q367"/>
    <mergeCell ref="B368:B369"/>
    <mergeCell ref="Q368:Q369"/>
    <mergeCell ref="A356:A360"/>
    <mergeCell ref="R356:R360"/>
    <mergeCell ref="A361:C361"/>
    <mergeCell ref="P361:R361"/>
    <mergeCell ref="A362:A370"/>
    <mergeCell ref="B362:B363"/>
    <mergeCell ref="Q362:Q363"/>
    <mergeCell ref="R362:R370"/>
    <mergeCell ref="B364:C364"/>
    <mergeCell ref="P364:Q364"/>
    <mergeCell ref="B370:C370"/>
    <mergeCell ref="P370:Q370"/>
    <mergeCell ref="A345:C345"/>
    <mergeCell ref="P345:R345"/>
    <mergeCell ref="A351:B351"/>
    <mergeCell ref="L351:N351"/>
    <mergeCell ref="P351:R351"/>
    <mergeCell ref="A352:A355"/>
    <mergeCell ref="B352:B355"/>
    <mergeCell ref="C352:C355"/>
    <mergeCell ref="D352:F352"/>
    <mergeCell ref="G352:I352"/>
    <mergeCell ref="J352:L352"/>
    <mergeCell ref="M352:O352"/>
    <mergeCell ref="P352:P355"/>
    <mergeCell ref="Q352:Q355"/>
    <mergeCell ref="R352:R355"/>
    <mergeCell ref="D353:F353"/>
    <mergeCell ref="G353:I353"/>
    <mergeCell ref="J353:L353"/>
    <mergeCell ref="M353:O353"/>
    <mergeCell ref="B343:C343"/>
    <mergeCell ref="P343:Q343"/>
    <mergeCell ref="A304:A316"/>
    <mergeCell ref="R304:R316"/>
    <mergeCell ref="B331:B341"/>
    <mergeCell ref="Q331:Q341"/>
    <mergeCell ref="A331:A344"/>
    <mergeCell ref="R331:R344"/>
    <mergeCell ref="P327:P330"/>
    <mergeCell ref="Q327:Q330"/>
    <mergeCell ref="R327:R330"/>
    <mergeCell ref="D328:F328"/>
    <mergeCell ref="G328:I328"/>
    <mergeCell ref="J328:L328"/>
    <mergeCell ref="M328:O328"/>
    <mergeCell ref="A326:B326"/>
    <mergeCell ref="L326:N326"/>
    <mergeCell ref="P326:R326"/>
    <mergeCell ref="A327:A330"/>
    <mergeCell ref="B327:B330"/>
    <mergeCell ref="C327:C330"/>
    <mergeCell ref="D327:F327"/>
    <mergeCell ref="G327:I327"/>
    <mergeCell ref="J327:L327"/>
    <mergeCell ref="M327:O327"/>
    <mergeCell ref="B309:C309"/>
    <mergeCell ref="P309:Q309"/>
    <mergeCell ref="B310:B312"/>
    <mergeCell ref="Q310:Q312"/>
    <mergeCell ref="B313:C313"/>
    <mergeCell ref="P313:Q313"/>
    <mergeCell ref="B314:B315"/>
    <mergeCell ref="Q314:Q315"/>
    <mergeCell ref="B316:C316"/>
    <mergeCell ref="P316:Q316"/>
    <mergeCell ref="B306:C306"/>
    <mergeCell ref="P306:Q306"/>
    <mergeCell ref="B307:B308"/>
    <mergeCell ref="Q307:Q308"/>
    <mergeCell ref="A299:B299"/>
    <mergeCell ref="L299:N299"/>
    <mergeCell ref="P299:R299"/>
    <mergeCell ref="A300:A303"/>
    <mergeCell ref="B300:B303"/>
    <mergeCell ref="C300:C303"/>
    <mergeCell ref="D300:F300"/>
    <mergeCell ref="G300:I300"/>
    <mergeCell ref="J300:L300"/>
    <mergeCell ref="M300:O300"/>
    <mergeCell ref="P300:P303"/>
    <mergeCell ref="Q300:Q303"/>
    <mergeCell ref="R300:R303"/>
    <mergeCell ref="D301:F301"/>
    <mergeCell ref="G301:I301"/>
    <mergeCell ref="J301:L301"/>
    <mergeCell ref="M301:O301"/>
    <mergeCell ref="B281:B286"/>
    <mergeCell ref="Q281:Q286"/>
    <mergeCell ref="B287:C287"/>
    <mergeCell ref="P287:Q287"/>
    <mergeCell ref="A292:C292"/>
    <mergeCell ref="P292:R292"/>
    <mergeCell ref="R272:R274"/>
    <mergeCell ref="B304:B305"/>
    <mergeCell ref="Q304:Q305"/>
    <mergeCell ref="D268:F268"/>
    <mergeCell ref="G268:I268"/>
    <mergeCell ref="J268:L268"/>
    <mergeCell ref="B276:B279"/>
    <mergeCell ref="Q276:Q279"/>
    <mergeCell ref="B280:C280"/>
    <mergeCell ref="P280:Q280"/>
    <mergeCell ref="P274:Q274"/>
    <mergeCell ref="M268:O268"/>
    <mergeCell ref="P268:P271"/>
    <mergeCell ref="Q268:Q271"/>
    <mergeCell ref="J269:L269"/>
    <mergeCell ref="M269:O269"/>
    <mergeCell ref="A275:C275"/>
    <mergeCell ref="P275:Q275"/>
    <mergeCell ref="A268:A271"/>
    <mergeCell ref="B268:B271"/>
    <mergeCell ref="C268:C271"/>
    <mergeCell ref="B274:C274"/>
    <mergeCell ref="A272:A274"/>
    <mergeCell ref="B272:B273"/>
    <mergeCell ref="Q272:Q273"/>
    <mergeCell ref="B259:C259"/>
    <mergeCell ref="P259:Q259"/>
    <mergeCell ref="A267:B267"/>
    <mergeCell ref="L267:N267"/>
    <mergeCell ref="P267:R267"/>
    <mergeCell ref="A243:A259"/>
    <mergeCell ref="B243:B247"/>
    <mergeCell ref="Q243:Q247"/>
    <mergeCell ref="R243:R259"/>
    <mergeCell ref="B248:C248"/>
    <mergeCell ref="P248:Q248"/>
    <mergeCell ref="B249:B253"/>
    <mergeCell ref="Q249:Q253"/>
    <mergeCell ref="B254:C254"/>
    <mergeCell ref="P254:Q254"/>
    <mergeCell ref="M239:O239"/>
    <mergeCell ref="P239:P242"/>
    <mergeCell ref="Q239:Q242"/>
    <mergeCell ref="R239:R242"/>
    <mergeCell ref="D240:F240"/>
    <mergeCell ref="G240:I240"/>
    <mergeCell ref="J240:L240"/>
    <mergeCell ref="M240:O240"/>
    <mergeCell ref="B255:B258"/>
    <mergeCell ref="Q255:Q258"/>
    <mergeCell ref="R268:R271"/>
    <mergeCell ref="D269:F269"/>
    <mergeCell ref="G269:I269"/>
    <mergeCell ref="A218:A232"/>
    <mergeCell ref="B218:B220"/>
    <mergeCell ref="Q218:Q220"/>
    <mergeCell ref="R218:R232"/>
    <mergeCell ref="B221:C221"/>
    <mergeCell ref="P221:Q221"/>
    <mergeCell ref="B222:B229"/>
    <mergeCell ref="Q222:Q229"/>
    <mergeCell ref="B230:C230"/>
    <mergeCell ref="P230:Q230"/>
    <mergeCell ref="A233:C233"/>
    <mergeCell ref="P233:R233"/>
    <mergeCell ref="A238:B238"/>
    <mergeCell ref="L238:N238"/>
    <mergeCell ref="P238:R238"/>
    <mergeCell ref="A239:A242"/>
    <mergeCell ref="B239:B242"/>
    <mergeCell ref="C239:C242"/>
    <mergeCell ref="D239:F239"/>
    <mergeCell ref="G239:I239"/>
    <mergeCell ref="J239:L239"/>
    <mergeCell ref="M214:O214"/>
    <mergeCell ref="P214:P217"/>
    <mergeCell ref="Q214:Q217"/>
    <mergeCell ref="R214:R217"/>
    <mergeCell ref="D215:F215"/>
    <mergeCell ref="G215:I215"/>
    <mergeCell ref="J215:L215"/>
    <mergeCell ref="M215:O215"/>
    <mergeCell ref="A214:A217"/>
    <mergeCell ref="B214:B217"/>
    <mergeCell ref="C214:C217"/>
    <mergeCell ref="D214:F214"/>
    <mergeCell ref="G214:I214"/>
    <mergeCell ref="J214:L214"/>
    <mergeCell ref="B200:B206"/>
    <mergeCell ref="Q200:Q206"/>
    <mergeCell ref="B207:C207"/>
    <mergeCell ref="P207:Q207"/>
    <mergeCell ref="A213:B213"/>
    <mergeCell ref="L213:N213"/>
    <mergeCell ref="P213:R213"/>
    <mergeCell ref="A188:A207"/>
    <mergeCell ref="B188:B191"/>
    <mergeCell ref="Q188:Q191"/>
    <mergeCell ref="R188:R207"/>
    <mergeCell ref="T188:U188"/>
    <mergeCell ref="B192:C192"/>
    <mergeCell ref="P192:Q192"/>
    <mergeCell ref="B194:B198"/>
    <mergeCell ref="Q194:Q198"/>
    <mergeCell ref="B199:C199"/>
    <mergeCell ref="P183:P187"/>
    <mergeCell ref="Q183:Q187"/>
    <mergeCell ref="R183:R187"/>
    <mergeCell ref="D184:F184"/>
    <mergeCell ref="G184:I184"/>
    <mergeCell ref="J184:L184"/>
    <mergeCell ref="M184:O184"/>
    <mergeCell ref="P199:Q199"/>
    <mergeCell ref="A182:B182"/>
    <mergeCell ref="L182:N182"/>
    <mergeCell ref="P182:R182"/>
    <mergeCell ref="A183:A187"/>
    <mergeCell ref="B183:B187"/>
    <mergeCell ref="C183:C187"/>
    <mergeCell ref="D183:F183"/>
    <mergeCell ref="G183:I183"/>
    <mergeCell ref="J183:L183"/>
    <mergeCell ref="M183:O183"/>
    <mergeCell ref="B172:B174"/>
    <mergeCell ref="Q172:Q174"/>
    <mergeCell ref="B175:C175"/>
    <mergeCell ref="P175:Q175"/>
    <mergeCell ref="A176:C176"/>
    <mergeCell ref="P176:R176"/>
    <mergeCell ref="A158:A175"/>
    <mergeCell ref="R158:R175"/>
    <mergeCell ref="B163:B164"/>
    <mergeCell ref="Q163:Q164"/>
    <mergeCell ref="B165:C165"/>
    <mergeCell ref="P165:Q165"/>
    <mergeCell ref="B167:B168"/>
    <mergeCell ref="Q167:Q168"/>
    <mergeCell ref="B169:C169"/>
    <mergeCell ref="P169:Q169"/>
    <mergeCell ref="B158:B159"/>
    <mergeCell ref="Q158:Q159"/>
    <mergeCell ref="B160:C160"/>
    <mergeCell ref="A150:C150"/>
    <mergeCell ref="P150:R150"/>
    <mergeCell ref="A153:B153"/>
    <mergeCell ref="L153:N153"/>
    <mergeCell ref="P153:R153"/>
    <mergeCell ref="A154:A157"/>
    <mergeCell ref="B154:B157"/>
    <mergeCell ref="C154:C157"/>
    <mergeCell ref="D154:F154"/>
    <mergeCell ref="G154:I154"/>
    <mergeCell ref="J154:L154"/>
    <mergeCell ref="M154:O154"/>
    <mergeCell ref="P154:P157"/>
    <mergeCell ref="Q154:Q157"/>
    <mergeCell ref="R154:R157"/>
    <mergeCell ref="D155:F155"/>
    <mergeCell ref="G155:I155"/>
    <mergeCell ref="J155:L155"/>
    <mergeCell ref="M155:O155"/>
    <mergeCell ref="A141:A149"/>
    <mergeCell ref="R141:R149"/>
    <mergeCell ref="M137:O137"/>
    <mergeCell ref="P137:P140"/>
    <mergeCell ref="Q137:Q140"/>
    <mergeCell ref="R137:R140"/>
    <mergeCell ref="D138:F138"/>
    <mergeCell ref="G138:I138"/>
    <mergeCell ref="J138:L138"/>
    <mergeCell ref="M138:O138"/>
    <mergeCell ref="A137:A140"/>
    <mergeCell ref="B137:B140"/>
    <mergeCell ref="C137:C140"/>
    <mergeCell ref="D137:F137"/>
    <mergeCell ref="G137:I137"/>
    <mergeCell ref="J137:L137"/>
    <mergeCell ref="U125:V125"/>
    <mergeCell ref="A128:C128"/>
    <mergeCell ref="P128:R128"/>
    <mergeCell ref="A136:B136"/>
    <mergeCell ref="L136:N136"/>
    <mergeCell ref="P136:R136"/>
    <mergeCell ref="B111:B113"/>
    <mergeCell ref="Q111:Q113"/>
    <mergeCell ref="B114:C114"/>
    <mergeCell ref="P114:Q114"/>
    <mergeCell ref="A129:A131"/>
    <mergeCell ref="R129:R131"/>
    <mergeCell ref="A132:C132"/>
    <mergeCell ref="P132:R132"/>
    <mergeCell ref="M116:O116"/>
    <mergeCell ref="P116:P119"/>
    <mergeCell ref="Q116:Q119"/>
    <mergeCell ref="R116:R119"/>
    <mergeCell ref="D117:F117"/>
    <mergeCell ref="G117:I117"/>
    <mergeCell ref="J117:L117"/>
    <mergeCell ref="M117:O117"/>
    <mergeCell ref="A116:A119"/>
    <mergeCell ref="B116:B119"/>
    <mergeCell ref="C116:C119"/>
    <mergeCell ref="D116:F116"/>
    <mergeCell ref="G116:I116"/>
    <mergeCell ref="J116:L116"/>
    <mergeCell ref="B107:B109"/>
    <mergeCell ref="Q107:Q109"/>
    <mergeCell ref="B110:C110"/>
    <mergeCell ref="P110:Q110"/>
    <mergeCell ref="A115:B115"/>
    <mergeCell ref="L115:N115"/>
    <mergeCell ref="P115:R115"/>
    <mergeCell ref="A100:A114"/>
    <mergeCell ref="R100:R114"/>
    <mergeCell ref="B100:B104"/>
    <mergeCell ref="Q100:Q104"/>
    <mergeCell ref="S104:U104"/>
    <mergeCell ref="B105:C105"/>
    <mergeCell ref="P105:Q105"/>
    <mergeCell ref="J96:L96"/>
    <mergeCell ref="M96:O96"/>
    <mergeCell ref="P96:P99"/>
    <mergeCell ref="Q96:Q99"/>
    <mergeCell ref="R96:R99"/>
    <mergeCell ref="D97:F97"/>
    <mergeCell ref="G97:I97"/>
    <mergeCell ref="J97:L97"/>
    <mergeCell ref="M97:O97"/>
    <mergeCell ref="A93:C93"/>
    <mergeCell ref="Q93:R93"/>
    <mergeCell ref="A95:B95"/>
    <mergeCell ref="L95:N95"/>
    <mergeCell ref="P95:R95"/>
    <mergeCell ref="A96:A99"/>
    <mergeCell ref="B96:B99"/>
    <mergeCell ref="C96:C99"/>
    <mergeCell ref="D96:F96"/>
    <mergeCell ref="G96:I96"/>
    <mergeCell ref="A88:A92"/>
    <mergeCell ref="R88:R92"/>
    <mergeCell ref="J77:L77"/>
    <mergeCell ref="M77:O77"/>
    <mergeCell ref="P77:P80"/>
    <mergeCell ref="Q77:Q80"/>
    <mergeCell ref="R77:R80"/>
    <mergeCell ref="D78:F78"/>
    <mergeCell ref="G78:I78"/>
    <mergeCell ref="J78:L78"/>
    <mergeCell ref="M78:O78"/>
    <mergeCell ref="A77:A80"/>
    <mergeCell ref="B77:B80"/>
    <mergeCell ref="C77:C80"/>
    <mergeCell ref="D77:F77"/>
    <mergeCell ref="G77:I77"/>
    <mergeCell ref="A81:A86"/>
    <mergeCell ref="R81:R86"/>
    <mergeCell ref="A87:C87"/>
    <mergeCell ref="Q87:R87"/>
    <mergeCell ref="A56:A66"/>
    <mergeCell ref="B56:B60"/>
    <mergeCell ref="Q56:Q60"/>
    <mergeCell ref="R56:R66"/>
    <mergeCell ref="B61:C61"/>
    <mergeCell ref="P61:Q61"/>
    <mergeCell ref="A67:C67"/>
    <mergeCell ref="P67:R67"/>
    <mergeCell ref="A76:B76"/>
    <mergeCell ref="L76:N76"/>
    <mergeCell ref="P76:R76"/>
    <mergeCell ref="A51:B51"/>
    <mergeCell ref="L51:N51"/>
    <mergeCell ref="P51:R51"/>
    <mergeCell ref="A52:A55"/>
    <mergeCell ref="B52:B55"/>
    <mergeCell ref="C52:C55"/>
    <mergeCell ref="D52:F52"/>
    <mergeCell ref="G52:I52"/>
    <mergeCell ref="A42:A45"/>
    <mergeCell ref="R42:R45"/>
    <mergeCell ref="B43:B44"/>
    <mergeCell ref="Q43:Q44"/>
    <mergeCell ref="P45:Q45"/>
    <mergeCell ref="J52:L52"/>
    <mergeCell ref="M52:O52"/>
    <mergeCell ref="P52:P55"/>
    <mergeCell ref="Q52:Q55"/>
    <mergeCell ref="R52:R55"/>
    <mergeCell ref="D53:F53"/>
    <mergeCell ref="G53:I53"/>
    <mergeCell ref="J53:L53"/>
    <mergeCell ref="M53:O53"/>
    <mergeCell ref="B45:C45"/>
    <mergeCell ref="A40:C40"/>
    <mergeCell ref="P40:R40"/>
    <mergeCell ref="B20:B22"/>
    <mergeCell ref="Q20:Q22"/>
    <mergeCell ref="B23:C23"/>
    <mergeCell ref="P23:Q23"/>
    <mergeCell ref="B39:C39"/>
    <mergeCell ref="P39:Q39"/>
    <mergeCell ref="M29:O29"/>
    <mergeCell ref="P29:P32"/>
    <mergeCell ref="Q29:Q32"/>
    <mergeCell ref="R29:R32"/>
    <mergeCell ref="D30:F30"/>
    <mergeCell ref="G30:I30"/>
    <mergeCell ref="J30:L30"/>
    <mergeCell ref="M30:O30"/>
    <mergeCell ref="A29:A32"/>
    <mergeCell ref="B29:B32"/>
    <mergeCell ref="C29:C32"/>
    <mergeCell ref="D29:F29"/>
    <mergeCell ref="G29:I29"/>
    <mergeCell ref="J29:L29"/>
    <mergeCell ref="A28:B28"/>
    <mergeCell ref="L28:N28"/>
    <mergeCell ref="P28:R28"/>
    <mergeCell ref="B8:B11"/>
    <mergeCell ref="Q8:Q11"/>
    <mergeCell ref="B12:C12"/>
    <mergeCell ref="P12:Q12"/>
    <mergeCell ref="B13:B15"/>
    <mergeCell ref="Q13:Q15"/>
    <mergeCell ref="B16:C16"/>
    <mergeCell ref="P16:Q16"/>
    <mergeCell ref="A8:A23"/>
    <mergeCell ref="R8:R23"/>
    <mergeCell ref="M4:O4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A3:B3"/>
    <mergeCell ref="P3:R3"/>
    <mergeCell ref="A4:A7"/>
    <mergeCell ref="B4:B7"/>
    <mergeCell ref="C4:C7"/>
    <mergeCell ref="D4:F4"/>
    <mergeCell ref="G4:I4"/>
    <mergeCell ref="J4:L4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44" orientation="landscape" useFirstPageNumber="1" r:id="rId1"/>
  <headerFooter alignWithMargins="0"/>
  <rowBreaks count="4" manualBreakCount="4">
    <brk id="94" max="17" man="1"/>
    <brk id="114" max="17" man="1"/>
    <brk id="134" max="17" man="1"/>
    <brk id="152" max="17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14"/>
  <sheetViews>
    <sheetView rightToLeft="1" view="pageBreakPreview" zoomScale="85" zoomScaleNormal="75" zoomScaleSheetLayoutView="85" workbookViewId="0">
      <selection activeCell="A31" sqref="A31"/>
    </sheetView>
  </sheetViews>
  <sheetFormatPr defaultColWidth="10.28515625" defaultRowHeight="12.75" x14ac:dyDescent="0.2"/>
  <cols>
    <col min="1" max="1" width="32" style="81" customWidth="1"/>
    <col min="2" max="13" width="9.140625" style="81" customWidth="1"/>
    <col min="14" max="14" width="39.5703125" style="81" customWidth="1"/>
    <col min="15" max="16384" width="10.28515625" style="81"/>
  </cols>
  <sheetData>
    <row r="1" spans="1:14" ht="26.25" customHeight="1" x14ac:dyDescent="0.2">
      <c r="A1" s="2730" t="s">
        <v>2411</v>
      </c>
      <c r="B1" s="2730"/>
      <c r="C1" s="2730"/>
      <c r="D1" s="2730"/>
      <c r="E1" s="2730"/>
      <c r="F1" s="2730"/>
      <c r="G1" s="2730"/>
      <c r="H1" s="2730"/>
      <c r="I1" s="2730"/>
      <c r="J1" s="2730"/>
      <c r="K1" s="2730"/>
      <c r="L1" s="2730"/>
      <c r="M1" s="2730"/>
      <c r="N1" s="2730"/>
    </row>
    <row r="2" spans="1:14" ht="26.25" customHeight="1" x14ac:dyDescent="0.2">
      <c r="A2" s="3362" t="s">
        <v>2412</v>
      </c>
      <c r="B2" s="3362"/>
      <c r="C2" s="3362"/>
      <c r="D2" s="3362"/>
      <c r="E2" s="3362"/>
      <c r="F2" s="3362"/>
      <c r="G2" s="3362"/>
      <c r="H2" s="3362"/>
      <c r="I2" s="3362"/>
      <c r="J2" s="3362"/>
      <c r="K2" s="3362"/>
      <c r="L2" s="3362"/>
      <c r="M2" s="3362"/>
      <c r="N2" s="3362"/>
    </row>
    <row r="3" spans="1:14" ht="30.75" customHeight="1" thickBot="1" x14ac:dyDescent="0.25">
      <c r="A3" s="3363" t="s">
        <v>2589</v>
      </c>
      <c r="B3" s="3363"/>
      <c r="C3" s="3363"/>
      <c r="D3" s="3363"/>
      <c r="E3" s="3363"/>
      <c r="F3" s="3363"/>
      <c r="G3" s="3363"/>
      <c r="H3" s="3363"/>
      <c r="I3" s="3363"/>
      <c r="J3" s="3363"/>
      <c r="K3" s="3363"/>
      <c r="L3" s="3363"/>
      <c r="M3" s="3363"/>
      <c r="N3" s="82" t="s">
        <v>264</v>
      </c>
    </row>
    <row r="4" spans="1:14" ht="24" customHeight="1" thickTop="1" x14ac:dyDescent="0.2">
      <c r="A4" s="2898" t="s">
        <v>47</v>
      </c>
      <c r="B4" s="2898" t="s">
        <v>36</v>
      </c>
      <c r="C4" s="2898"/>
      <c r="D4" s="2898"/>
      <c r="E4" s="2898" t="s">
        <v>2</v>
      </c>
      <c r="F4" s="2898"/>
      <c r="G4" s="2898"/>
      <c r="H4" s="2898" t="s">
        <v>3</v>
      </c>
      <c r="I4" s="2898"/>
      <c r="J4" s="2898"/>
      <c r="K4" s="2898" t="s">
        <v>29</v>
      </c>
      <c r="L4" s="2898"/>
      <c r="M4" s="2898"/>
      <c r="N4" s="2740" t="s">
        <v>102</v>
      </c>
    </row>
    <row r="5" spans="1:14" ht="19.5" customHeight="1" x14ac:dyDescent="0.2">
      <c r="A5" s="2762"/>
      <c r="B5" s="3160" t="s">
        <v>98</v>
      </c>
      <c r="C5" s="3160"/>
      <c r="D5" s="3160"/>
      <c r="E5" s="3160" t="s">
        <v>99</v>
      </c>
      <c r="F5" s="3160"/>
      <c r="G5" s="3160"/>
      <c r="H5" s="3160" t="s">
        <v>100</v>
      </c>
      <c r="I5" s="3160"/>
      <c r="J5" s="3160"/>
      <c r="K5" s="3160" t="s">
        <v>101</v>
      </c>
      <c r="L5" s="3160"/>
      <c r="M5" s="3160"/>
      <c r="N5" s="2741"/>
    </row>
    <row r="6" spans="1:14" ht="19.5" customHeight="1" x14ac:dyDescent="0.2">
      <c r="A6" s="2762"/>
      <c r="B6" s="22" t="s">
        <v>187</v>
      </c>
      <c r="C6" s="22" t="s">
        <v>211</v>
      </c>
      <c r="D6" s="22" t="s">
        <v>204</v>
      </c>
      <c r="E6" s="22" t="s">
        <v>187</v>
      </c>
      <c r="F6" s="22" t="s">
        <v>211</v>
      </c>
      <c r="G6" s="22" t="s">
        <v>204</v>
      </c>
      <c r="H6" s="22" t="s">
        <v>187</v>
      </c>
      <c r="I6" s="22" t="s">
        <v>211</v>
      </c>
      <c r="J6" s="22" t="s">
        <v>204</v>
      </c>
      <c r="K6" s="22" t="s">
        <v>187</v>
      </c>
      <c r="L6" s="22" t="s">
        <v>211</v>
      </c>
      <c r="M6" s="22" t="s">
        <v>204</v>
      </c>
      <c r="N6" s="2741"/>
    </row>
    <row r="7" spans="1:14" ht="19.5" customHeight="1" thickBot="1" x14ac:dyDescent="0.25">
      <c r="A7" s="2899"/>
      <c r="B7" s="23" t="s">
        <v>188</v>
      </c>
      <c r="C7" s="23" t="s">
        <v>189</v>
      </c>
      <c r="D7" s="23" t="s">
        <v>190</v>
      </c>
      <c r="E7" s="23" t="s">
        <v>188</v>
      </c>
      <c r="F7" s="23" t="s">
        <v>189</v>
      </c>
      <c r="G7" s="23" t="s">
        <v>190</v>
      </c>
      <c r="H7" s="23" t="s">
        <v>188</v>
      </c>
      <c r="I7" s="23" t="s">
        <v>189</v>
      </c>
      <c r="J7" s="23" t="s">
        <v>190</v>
      </c>
      <c r="K7" s="23" t="s">
        <v>188</v>
      </c>
      <c r="L7" s="23" t="s">
        <v>189</v>
      </c>
      <c r="M7" s="23" t="s">
        <v>190</v>
      </c>
      <c r="N7" s="2742"/>
    </row>
    <row r="8" spans="1:14" ht="27.75" customHeight="1" x14ac:dyDescent="0.2">
      <c r="A8" s="84" t="s">
        <v>46</v>
      </c>
      <c r="B8" s="1790">
        <v>0</v>
      </c>
      <c r="C8" s="1790">
        <v>0</v>
      </c>
      <c r="D8" s="1790">
        <v>0</v>
      </c>
      <c r="E8" s="1790">
        <v>17</v>
      </c>
      <c r="F8" s="1790">
        <v>36</v>
      </c>
      <c r="G8" s="1790">
        <v>53</v>
      </c>
      <c r="H8" s="1790">
        <v>0</v>
      </c>
      <c r="I8" s="1790">
        <v>0</v>
      </c>
      <c r="J8" s="1790">
        <v>0</v>
      </c>
      <c r="K8" s="1790">
        <f t="shared" ref="K8:M12" si="0">SUM(B8,E8,H8)</f>
        <v>17</v>
      </c>
      <c r="L8" s="1790">
        <f t="shared" si="0"/>
        <v>36</v>
      </c>
      <c r="M8" s="1790">
        <f t="shared" si="0"/>
        <v>53</v>
      </c>
      <c r="N8" s="85" t="s">
        <v>131</v>
      </c>
    </row>
    <row r="9" spans="1:14" ht="27.75" customHeight="1" x14ac:dyDescent="0.2">
      <c r="A9" s="25" t="s">
        <v>39</v>
      </c>
      <c r="B9" s="578">
        <v>0</v>
      </c>
      <c r="C9" s="578">
        <v>0</v>
      </c>
      <c r="D9" s="578">
        <v>0</v>
      </c>
      <c r="E9" s="578">
        <v>12</v>
      </c>
      <c r="F9" s="578">
        <v>16</v>
      </c>
      <c r="G9" s="578">
        <v>28</v>
      </c>
      <c r="H9" s="578">
        <v>0</v>
      </c>
      <c r="I9" s="578">
        <v>0</v>
      </c>
      <c r="J9" s="578">
        <v>0</v>
      </c>
      <c r="K9" s="578">
        <f t="shared" ref="K9:M11" si="1">SUM(B9,E9,H9)</f>
        <v>12</v>
      </c>
      <c r="L9" s="578">
        <f t="shared" si="1"/>
        <v>16</v>
      </c>
      <c r="M9" s="578">
        <f t="shared" si="1"/>
        <v>28</v>
      </c>
      <c r="N9" s="86" t="s">
        <v>129</v>
      </c>
    </row>
    <row r="10" spans="1:14" ht="27.75" customHeight="1" x14ac:dyDescent="0.2">
      <c r="A10" s="35" t="s">
        <v>225</v>
      </c>
      <c r="B10" s="578">
        <v>0</v>
      </c>
      <c r="C10" s="578">
        <v>0</v>
      </c>
      <c r="D10" s="578">
        <v>0</v>
      </c>
      <c r="E10" s="578">
        <v>5</v>
      </c>
      <c r="F10" s="578">
        <v>6</v>
      </c>
      <c r="G10" s="578">
        <v>11</v>
      </c>
      <c r="H10" s="578">
        <v>0</v>
      </c>
      <c r="I10" s="578">
        <v>0</v>
      </c>
      <c r="J10" s="578">
        <v>0</v>
      </c>
      <c r="K10" s="578">
        <f t="shared" si="1"/>
        <v>5</v>
      </c>
      <c r="L10" s="578">
        <f t="shared" si="1"/>
        <v>6</v>
      </c>
      <c r="M10" s="578">
        <f t="shared" si="1"/>
        <v>11</v>
      </c>
      <c r="N10" s="70" t="s">
        <v>226</v>
      </c>
    </row>
    <row r="11" spans="1:14" ht="28.5" customHeight="1" x14ac:dyDescent="0.2">
      <c r="A11" s="25" t="s">
        <v>223</v>
      </c>
      <c r="B11" s="578">
        <v>0</v>
      </c>
      <c r="C11" s="578">
        <v>0</v>
      </c>
      <c r="D11" s="578">
        <v>0</v>
      </c>
      <c r="E11" s="578">
        <v>14</v>
      </c>
      <c r="F11" s="578">
        <v>16</v>
      </c>
      <c r="G11" s="578">
        <v>30</v>
      </c>
      <c r="H11" s="578">
        <v>0</v>
      </c>
      <c r="I11" s="578">
        <v>4</v>
      </c>
      <c r="J11" s="578">
        <v>4</v>
      </c>
      <c r="K11" s="578">
        <f t="shared" si="1"/>
        <v>14</v>
      </c>
      <c r="L11" s="578">
        <f t="shared" si="1"/>
        <v>20</v>
      </c>
      <c r="M11" s="578">
        <f t="shared" si="1"/>
        <v>34</v>
      </c>
      <c r="N11" s="26" t="s">
        <v>224</v>
      </c>
    </row>
    <row r="12" spans="1:14" ht="27" customHeight="1" thickBot="1" x14ac:dyDescent="0.25">
      <c r="A12" s="19" t="s">
        <v>43</v>
      </c>
      <c r="B12" s="1791">
        <v>0</v>
      </c>
      <c r="C12" s="1791">
        <v>0</v>
      </c>
      <c r="D12" s="1791">
        <v>0</v>
      </c>
      <c r="E12" s="1791">
        <v>13</v>
      </c>
      <c r="F12" s="1791">
        <v>5</v>
      </c>
      <c r="G12" s="1791">
        <v>18</v>
      </c>
      <c r="H12" s="1791">
        <v>12</v>
      </c>
      <c r="I12" s="1791">
        <v>6</v>
      </c>
      <c r="J12" s="1791">
        <v>18</v>
      </c>
      <c r="K12" s="1791">
        <f t="shared" si="0"/>
        <v>25</v>
      </c>
      <c r="L12" s="1791">
        <f t="shared" si="0"/>
        <v>11</v>
      </c>
      <c r="M12" s="1791">
        <f t="shared" si="0"/>
        <v>36</v>
      </c>
      <c r="N12" s="85" t="s">
        <v>130</v>
      </c>
    </row>
    <row r="13" spans="1:14" ht="27" customHeight="1" thickBot="1" x14ac:dyDescent="0.25">
      <c r="A13" s="158" t="s">
        <v>91</v>
      </c>
      <c r="B13" s="1818">
        <f t="shared" ref="B13:M13" si="2">SUM(B8:B12)</f>
        <v>0</v>
      </c>
      <c r="C13" s="1818">
        <f t="shared" si="2"/>
        <v>0</v>
      </c>
      <c r="D13" s="1818">
        <f t="shared" si="2"/>
        <v>0</v>
      </c>
      <c r="E13" s="1818">
        <f t="shared" si="2"/>
        <v>61</v>
      </c>
      <c r="F13" s="1818">
        <f t="shared" si="2"/>
        <v>79</v>
      </c>
      <c r="G13" s="1818">
        <f t="shared" si="2"/>
        <v>140</v>
      </c>
      <c r="H13" s="1818">
        <f t="shared" si="2"/>
        <v>12</v>
      </c>
      <c r="I13" s="1818">
        <f t="shared" si="2"/>
        <v>10</v>
      </c>
      <c r="J13" s="1818">
        <f t="shared" si="2"/>
        <v>22</v>
      </c>
      <c r="K13" s="1818">
        <f t="shared" si="2"/>
        <v>73</v>
      </c>
      <c r="L13" s="1818">
        <f t="shared" si="2"/>
        <v>89</v>
      </c>
      <c r="M13" s="1818">
        <f t="shared" si="2"/>
        <v>162</v>
      </c>
      <c r="N13" s="198" t="s">
        <v>153</v>
      </c>
    </row>
    <row r="14" spans="1:14" ht="13.5" thickTop="1" x14ac:dyDescent="0.2"/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285" orientation="landscape" useFirstPageNumber="1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23"/>
  <sheetViews>
    <sheetView rightToLeft="1" view="pageBreakPreview" zoomScale="85" zoomScaleNormal="60" zoomScaleSheetLayoutView="85" workbookViewId="0">
      <selection activeCell="N11" sqref="N11"/>
    </sheetView>
  </sheetViews>
  <sheetFormatPr defaultColWidth="10.28515625" defaultRowHeight="12.75" x14ac:dyDescent="0.2"/>
  <cols>
    <col min="1" max="1" width="12" style="81" customWidth="1"/>
    <col min="2" max="2" width="16.5703125" style="81" customWidth="1"/>
    <col min="3" max="3" width="14.140625" style="81" customWidth="1"/>
    <col min="4" max="15" width="6.85546875" style="81" customWidth="1"/>
    <col min="16" max="16" width="19.85546875" style="81" customWidth="1"/>
    <col min="17" max="17" width="19.5703125" style="81" customWidth="1"/>
    <col min="18" max="18" width="19.42578125" style="81" customWidth="1"/>
    <col min="19" max="16384" width="10.28515625" style="81"/>
  </cols>
  <sheetData>
    <row r="1" spans="1:18" ht="28.5" customHeight="1" x14ac:dyDescent="0.2">
      <c r="A1" s="3188" t="s">
        <v>2413</v>
      </c>
      <c r="B1" s="3188"/>
      <c r="C1" s="3188"/>
      <c r="D1" s="3188"/>
      <c r="E1" s="3188"/>
      <c r="F1" s="3188"/>
      <c r="G1" s="3188"/>
      <c r="H1" s="3188"/>
      <c r="I1" s="3188"/>
      <c r="J1" s="3188"/>
      <c r="K1" s="3188"/>
      <c r="L1" s="3188"/>
      <c r="M1" s="3188"/>
      <c r="N1" s="3188"/>
      <c r="O1" s="3188"/>
      <c r="P1" s="3188"/>
      <c r="Q1" s="3188"/>
      <c r="R1" s="3188"/>
    </row>
    <row r="2" spans="1:18" ht="33.75" customHeight="1" x14ac:dyDescent="0.2">
      <c r="A2" s="2731" t="s">
        <v>2414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</row>
    <row r="3" spans="1:18" ht="28.5" customHeight="1" thickBot="1" x14ac:dyDescent="0.3">
      <c r="A3" s="3364" t="s">
        <v>2919</v>
      </c>
      <c r="B3" s="3364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1895"/>
      <c r="Q3" s="2732" t="s">
        <v>265</v>
      </c>
      <c r="R3" s="2732"/>
    </row>
    <row r="4" spans="1:18" ht="23.25" customHeight="1" thickTop="1" x14ac:dyDescent="0.2">
      <c r="A4" s="2898" t="s">
        <v>47</v>
      </c>
      <c r="B4" s="2898" t="s">
        <v>90</v>
      </c>
      <c r="C4" s="2898" t="s">
        <v>48</v>
      </c>
      <c r="D4" s="2898" t="s">
        <v>36</v>
      </c>
      <c r="E4" s="2898"/>
      <c r="F4" s="2898"/>
      <c r="G4" s="2898" t="s">
        <v>2</v>
      </c>
      <c r="H4" s="2898"/>
      <c r="I4" s="2898"/>
      <c r="J4" s="2898" t="s">
        <v>3</v>
      </c>
      <c r="K4" s="2898"/>
      <c r="L4" s="2898"/>
      <c r="M4" s="2898" t="s">
        <v>29</v>
      </c>
      <c r="N4" s="2898"/>
      <c r="O4" s="2898"/>
      <c r="P4" s="2740" t="s">
        <v>103</v>
      </c>
      <c r="Q4" s="2740" t="s">
        <v>132</v>
      </c>
      <c r="R4" s="2740" t="s">
        <v>102</v>
      </c>
    </row>
    <row r="5" spans="1:18" ht="23.25" customHeight="1" x14ac:dyDescent="0.2">
      <c r="A5" s="2762"/>
      <c r="B5" s="2762"/>
      <c r="C5" s="2762"/>
      <c r="D5" s="3160" t="s">
        <v>98</v>
      </c>
      <c r="E5" s="3160"/>
      <c r="F5" s="3160"/>
      <c r="G5" s="2814" t="s">
        <v>99</v>
      </c>
      <c r="H5" s="2814"/>
      <c r="I5" s="2814"/>
      <c r="J5" s="3160" t="s">
        <v>100</v>
      </c>
      <c r="K5" s="3160"/>
      <c r="L5" s="3160"/>
      <c r="M5" s="2814" t="s">
        <v>101</v>
      </c>
      <c r="N5" s="2814"/>
      <c r="O5" s="2814"/>
      <c r="P5" s="2741"/>
      <c r="Q5" s="2741"/>
      <c r="R5" s="2741"/>
    </row>
    <row r="6" spans="1:18" ht="23.25" customHeight="1" x14ac:dyDescent="0.2">
      <c r="A6" s="2762"/>
      <c r="B6" s="2762"/>
      <c r="C6" s="2762"/>
      <c r="D6" s="22" t="s">
        <v>187</v>
      </c>
      <c r="E6" s="22" t="s">
        <v>211</v>
      </c>
      <c r="F6" s="22" t="s">
        <v>204</v>
      </c>
      <c r="G6" s="22" t="s">
        <v>187</v>
      </c>
      <c r="H6" s="22" t="s">
        <v>211</v>
      </c>
      <c r="I6" s="22" t="s">
        <v>204</v>
      </c>
      <c r="J6" s="22" t="s">
        <v>187</v>
      </c>
      <c r="K6" s="22" t="s">
        <v>211</v>
      </c>
      <c r="L6" s="22" t="s">
        <v>204</v>
      </c>
      <c r="M6" s="22" t="s">
        <v>187</v>
      </c>
      <c r="N6" s="22" t="s">
        <v>211</v>
      </c>
      <c r="O6" s="22" t="s">
        <v>204</v>
      </c>
      <c r="P6" s="2741"/>
      <c r="Q6" s="2741"/>
      <c r="R6" s="2741"/>
    </row>
    <row r="7" spans="1:18" ht="23.25" customHeight="1" thickBot="1" x14ac:dyDescent="0.25">
      <c r="A7" s="2899"/>
      <c r="B7" s="2899"/>
      <c r="C7" s="2899"/>
      <c r="D7" s="28" t="s">
        <v>188</v>
      </c>
      <c r="E7" s="28" t="s">
        <v>189</v>
      </c>
      <c r="F7" s="28" t="s">
        <v>190</v>
      </c>
      <c r="G7" s="28" t="s">
        <v>188</v>
      </c>
      <c r="H7" s="28" t="s">
        <v>189</v>
      </c>
      <c r="I7" s="28" t="s">
        <v>190</v>
      </c>
      <c r="J7" s="28" t="s">
        <v>188</v>
      </c>
      <c r="K7" s="28" t="s">
        <v>189</v>
      </c>
      <c r="L7" s="28" t="s">
        <v>190</v>
      </c>
      <c r="M7" s="28" t="s">
        <v>188</v>
      </c>
      <c r="N7" s="28" t="s">
        <v>189</v>
      </c>
      <c r="O7" s="28" t="s">
        <v>190</v>
      </c>
      <c r="P7" s="2742"/>
      <c r="Q7" s="2742"/>
      <c r="R7" s="2742"/>
    </row>
    <row r="8" spans="1:18" ht="24.75" customHeight="1" x14ac:dyDescent="0.2">
      <c r="A8" s="3197" t="s">
        <v>46</v>
      </c>
      <c r="B8" s="180" t="s">
        <v>62</v>
      </c>
      <c r="C8" s="188"/>
      <c r="D8" s="577">
        <v>0</v>
      </c>
      <c r="E8" s="577">
        <v>0</v>
      </c>
      <c r="F8" s="577">
        <v>0</v>
      </c>
      <c r="G8" s="577">
        <v>6</v>
      </c>
      <c r="H8" s="577">
        <v>17</v>
      </c>
      <c r="I8" s="577">
        <v>23</v>
      </c>
      <c r="J8" s="577">
        <v>0</v>
      </c>
      <c r="K8" s="577">
        <v>0</v>
      </c>
      <c r="L8" s="577">
        <v>0</v>
      </c>
      <c r="M8" s="577">
        <f>SUM(D8,G8,J8)</f>
        <v>6</v>
      </c>
      <c r="N8" s="577">
        <f>SUM(E8,H8,K8)</f>
        <v>17</v>
      </c>
      <c r="O8" s="577">
        <f>SUM(F8,I8,L8)</f>
        <v>23</v>
      </c>
      <c r="P8" s="197"/>
      <c r="Q8" s="1787" t="s">
        <v>143</v>
      </c>
      <c r="R8" s="2826" t="s">
        <v>131</v>
      </c>
    </row>
    <row r="9" spans="1:18" ht="24.75" customHeight="1" x14ac:dyDescent="0.2">
      <c r="A9" s="2761"/>
      <c r="B9" s="1819" t="s">
        <v>64</v>
      </c>
      <c r="C9" s="215"/>
      <c r="D9" s="578">
        <v>0</v>
      </c>
      <c r="E9" s="578">
        <v>0</v>
      </c>
      <c r="F9" s="578">
        <v>0</v>
      </c>
      <c r="G9" s="578">
        <v>7</v>
      </c>
      <c r="H9" s="578">
        <v>8</v>
      </c>
      <c r="I9" s="578">
        <v>15</v>
      </c>
      <c r="J9" s="578">
        <v>0</v>
      </c>
      <c r="K9" s="578">
        <v>0</v>
      </c>
      <c r="L9" s="578">
        <v>0</v>
      </c>
      <c r="M9" s="578">
        <f t="shared" ref="M9:O21" si="0">SUM(D9,G9,J9)</f>
        <v>7</v>
      </c>
      <c r="N9" s="578">
        <f t="shared" si="0"/>
        <v>8</v>
      </c>
      <c r="O9" s="578">
        <f t="shared" si="0"/>
        <v>15</v>
      </c>
      <c r="P9" s="216"/>
      <c r="Q9" s="1784" t="s">
        <v>145</v>
      </c>
      <c r="R9" s="2759"/>
    </row>
    <row r="10" spans="1:18" ht="24.75" customHeight="1" x14ac:dyDescent="0.2">
      <c r="A10" s="2761"/>
      <c r="B10" s="1819" t="s">
        <v>266</v>
      </c>
      <c r="C10" s="215"/>
      <c r="D10" s="578">
        <v>0</v>
      </c>
      <c r="E10" s="578">
        <v>0</v>
      </c>
      <c r="F10" s="578">
        <v>0</v>
      </c>
      <c r="G10" s="578">
        <v>0</v>
      </c>
      <c r="H10" s="578">
        <v>1</v>
      </c>
      <c r="I10" s="578">
        <v>1</v>
      </c>
      <c r="J10" s="578">
        <v>0</v>
      </c>
      <c r="K10" s="578">
        <v>0</v>
      </c>
      <c r="L10" s="578">
        <v>0</v>
      </c>
      <c r="M10" s="578">
        <f t="shared" si="0"/>
        <v>0</v>
      </c>
      <c r="N10" s="578">
        <f t="shared" si="0"/>
        <v>1</v>
      </c>
      <c r="O10" s="578">
        <f t="shared" si="0"/>
        <v>1</v>
      </c>
      <c r="P10" s="216"/>
      <c r="Q10" s="1784" t="s">
        <v>267</v>
      </c>
      <c r="R10" s="2759"/>
    </row>
    <row r="11" spans="1:18" ht="24.75" customHeight="1" x14ac:dyDescent="0.2">
      <c r="A11" s="2761"/>
      <c r="B11" s="1819" t="s">
        <v>69</v>
      </c>
      <c r="C11" s="215"/>
      <c r="D11" s="578">
        <v>0</v>
      </c>
      <c r="E11" s="578">
        <v>0</v>
      </c>
      <c r="F11" s="578">
        <v>0</v>
      </c>
      <c r="G11" s="578">
        <v>4</v>
      </c>
      <c r="H11" s="578">
        <v>10</v>
      </c>
      <c r="I11" s="578">
        <v>14</v>
      </c>
      <c r="J11" s="578">
        <v>0</v>
      </c>
      <c r="K11" s="578">
        <v>0</v>
      </c>
      <c r="L11" s="578">
        <v>0</v>
      </c>
      <c r="M11" s="578">
        <f t="shared" si="0"/>
        <v>4</v>
      </c>
      <c r="N11" s="578">
        <f t="shared" si="0"/>
        <v>10</v>
      </c>
      <c r="O11" s="578">
        <f t="shared" si="0"/>
        <v>14</v>
      </c>
      <c r="P11" s="216"/>
      <c r="Q11" s="1784" t="s">
        <v>144</v>
      </c>
      <c r="R11" s="2759"/>
    </row>
    <row r="12" spans="1:18" ht="24.75" customHeight="1" x14ac:dyDescent="0.2">
      <c r="A12" s="2761" t="s">
        <v>96</v>
      </c>
      <c r="B12" s="2761"/>
      <c r="C12" s="2761"/>
      <c r="D12" s="578">
        <f>SUM(D8:D11)</f>
        <v>0</v>
      </c>
      <c r="E12" s="578">
        <f t="shared" ref="E12:L14" si="1">SUM(E8:E11)</f>
        <v>0</v>
      </c>
      <c r="F12" s="578">
        <f t="shared" si="1"/>
        <v>0</v>
      </c>
      <c r="G12" s="578">
        <f t="shared" si="1"/>
        <v>17</v>
      </c>
      <c r="H12" s="578">
        <f t="shared" si="1"/>
        <v>36</v>
      </c>
      <c r="I12" s="578">
        <f t="shared" si="1"/>
        <v>53</v>
      </c>
      <c r="J12" s="578">
        <f t="shared" si="1"/>
        <v>0</v>
      </c>
      <c r="K12" s="578">
        <f t="shared" si="1"/>
        <v>0</v>
      </c>
      <c r="L12" s="578">
        <f t="shared" si="1"/>
        <v>0</v>
      </c>
      <c r="M12" s="578">
        <f t="shared" si="0"/>
        <v>17</v>
      </c>
      <c r="N12" s="578">
        <f t="shared" si="0"/>
        <v>36</v>
      </c>
      <c r="O12" s="578">
        <f t="shared" si="0"/>
        <v>53</v>
      </c>
      <c r="P12" s="2759" t="s">
        <v>136</v>
      </c>
      <c r="Q12" s="2759"/>
      <c r="R12" s="2759"/>
    </row>
    <row r="13" spans="1:18" ht="31.5" x14ac:dyDescent="0.2">
      <c r="A13" s="1462" t="s">
        <v>225</v>
      </c>
      <c r="B13" s="1785" t="s">
        <v>1122</v>
      </c>
      <c r="C13" s="1680" t="s">
        <v>2415</v>
      </c>
      <c r="D13" s="578">
        <f>SUM(D9:D12)</f>
        <v>0</v>
      </c>
      <c r="E13" s="578">
        <f t="shared" si="1"/>
        <v>0</v>
      </c>
      <c r="F13" s="578">
        <v>0</v>
      </c>
      <c r="G13" s="578">
        <v>5</v>
      </c>
      <c r="H13" s="578">
        <v>6</v>
      </c>
      <c r="I13" s="578">
        <v>11</v>
      </c>
      <c r="J13" s="578">
        <f t="shared" si="1"/>
        <v>0</v>
      </c>
      <c r="K13" s="578">
        <f t="shared" si="1"/>
        <v>0</v>
      </c>
      <c r="L13" s="578">
        <v>0</v>
      </c>
      <c r="M13" s="578">
        <f t="shared" ref="M13" si="2">SUM(D13,G13,J13)</f>
        <v>5</v>
      </c>
      <c r="N13" s="578">
        <f t="shared" ref="N13" si="3">SUM(E13,H13,K13)</f>
        <v>6</v>
      </c>
      <c r="O13" s="578">
        <f t="shared" ref="O13" si="4">SUM(F13,I13,L13)</f>
        <v>11</v>
      </c>
      <c r="P13" s="1708" t="s">
        <v>2537</v>
      </c>
      <c r="Q13" s="1081" t="s">
        <v>145</v>
      </c>
      <c r="R13" s="1081" t="s">
        <v>226</v>
      </c>
    </row>
    <row r="14" spans="1:18" ht="24.75" customHeight="1" x14ac:dyDescent="0.2">
      <c r="A14" s="2745" t="s">
        <v>223</v>
      </c>
      <c r="B14" s="2761" t="s">
        <v>75</v>
      </c>
      <c r="C14" s="35" t="s">
        <v>75</v>
      </c>
      <c r="D14" s="578">
        <f t="shared" ref="D14:E14" si="5">SUM(D10:D13)</f>
        <v>0</v>
      </c>
      <c r="E14" s="578">
        <f t="shared" si="5"/>
        <v>0</v>
      </c>
      <c r="F14" s="578">
        <v>0</v>
      </c>
      <c r="G14" s="578">
        <v>8</v>
      </c>
      <c r="H14" s="578">
        <v>5</v>
      </c>
      <c r="I14" s="578">
        <v>13</v>
      </c>
      <c r="J14" s="578">
        <f t="shared" si="1"/>
        <v>0</v>
      </c>
      <c r="K14" s="578">
        <f t="shared" si="1"/>
        <v>0</v>
      </c>
      <c r="L14" s="578">
        <v>0</v>
      </c>
      <c r="M14" s="578">
        <f t="shared" si="0"/>
        <v>8</v>
      </c>
      <c r="N14" s="578">
        <f t="shared" si="0"/>
        <v>5</v>
      </c>
      <c r="O14" s="578">
        <f t="shared" si="0"/>
        <v>13</v>
      </c>
      <c r="P14" s="1896" t="s">
        <v>151</v>
      </c>
      <c r="Q14" s="2759" t="s">
        <v>151</v>
      </c>
      <c r="R14" s="2759" t="s">
        <v>224</v>
      </c>
    </row>
    <row r="15" spans="1:18" ht="24.75" customHeight="1" x14ac:dyDescent="0.2">
      <c r="A15" s="2745"/>
      <c r="B15" s="2761"/>
      <c r="C15" s="35" t="s">
        <v>76</v>
      </c>
      <c r="D15" s="578">
        <f t="shared" ref="D15:E15" si="6">SUM(D11:D14)</f>
        <v>0</v>
      </c>
      <c r="E15" s="578">
        <f t="shared" si="6"/>
        <v>0</v>
      </c>
      <c r="F15" s="578">
        <v>0</v>
      </c>
      <c r="G15" s="578">
        <v>6</v>
      </c>
      <c r="H15" s="578">
        <v>11</v>
      </c>
      <c r="I15" s="578">
        <v>17</v>
      </c>
      <c r="J15" s="578">
        <v>0</v>
      </c>
      <c r="K15" s="578">
        <v>4</v>
      </c>
      <c r="L15" s="578">
        <v>4</v>
      </c>
      <c r="M15" s="578">
        <f t="shared" ref="M15:M16" si="7">SUM(D15,G15,J15)</f>
        <v>6</v>
      </c>
      <c r="N15" s="578">
        <f t="shared" ref="N15:N16" si="8">SUM(E15,H15,K15)</f>
        <v>15</v>
      </c>
      <c r="O15" s="578">
        <f t="shared" ref="O15:O16" si="9">SUM(F15,I15,L15)</f>
        <v>21</v>
      </c>
      <c r="P15" s="678" t="s">
        <v>165</v>
      </c>
      <c r="Q15" s="2759"/>
      <c r="R15" s="2759"/>
    </row>
    <row r="16" spans="1:18" ht="24.75" customHeight="1" x14ac:dyDescent="0.2">
      <c r="A16" s="2761" t="s">
        <v>96</v>
      </c>
      <c r="B16" s="2761"/>
      <c r="C16" s="2761"/>
      <c r="D16" s="578">
        <f>SUM(D14:D15)</f>
        <v>0</v>
      </c>
      <c r="E16" s="578">
        <f t="shared" ref="E16:L16" si="10">SUM(E14:E15)</f>
        <v>0</v>
      </c>
      <c r="F16" s="578">
        <f t="shared" si="10"/>
        <v>0</v>
      </c>
      <c r="G16" s="578">
        <f t="shared" si="10"/>
        <v>14</v>
      </c>
      <c r="H16" s="578">
        <f t="shared" si="10"/>
        <v>16</v>
      </c>
      <c r="I16" s="578">
        <f t="shared" si="10"/>
        <v>30</v>
      </c>
      <c r="J16" s="578">
        <f t="shared" si="10"/>
        <v>0</v>
      </c>
      <c r="K16" s="578">
        <f t="shared" si="10"/>
        <v>4</v>
      </c>
      <c r="L16" s="578">
        <f t="shared" si="10"/>
        <v>4</v>
      </c>
      <c r="M16" s="578">
        <f t="shared" si="7"/>
        <v>14</v>
      </c>
      <c r="N16" s="578">
        <f t="shared" si="8"/>
        <v>20</v>
      </c>
      <c r="O16" s="578">
        <f t="shared" si="9"/>
        <v>34</v>
      </c>
      <c r="P16" s="2759" t="s">
        <v>136</v>
      </c>
      <c r="Q16" s="2759"/>
      <c r="R16" s="2759"/>
    </row>
    <row r="17" spans="1:18" ht="36" customHeight="1" x14ac:dyDescent="0.2">
      <c r="A17" s="2761" t="s">
        <v>39</v>
      </c>
      <c r="B17" s="1785" t="s">
        <v>57</v>
      </c>
      <c r="C17" s="215"/>
      <c r="D17" s="578">
        <f t="shared" ref="D17:E17" si="11">SUM(D15:D16)</f>
        <v>0</v>
      </c>
      <c r="E17" s="578">
        <f t="shared" si="11"/>
        <v>0</v>
      </c>
      <c r="F17" s="578">
        <v>0</v>
      </c>
      <c r="G17" s="578">
        <v>3</v>
      </c>
      <c r="H17" s="578">
        <v>9</v>
      </c>
      <c r="I17" s="578">
        <v>12</v>
      </c>
      <c r="J17" s="578">
        <v>0</v>
      </c>
      <c r="K17" s="578">
        <v>0</v>
      </c>
      <c r="L17" s="578">
        <v>0</v>
      </c>
      <c r="M17" s="578">
        <f t="shared" si="0"/>
        <v>3</v>
      </c>
      <c r="N17" s="578">
        <f t="shared" si="0"/>
        <v>9</v>
      </c>
      <c r="O17" s="578">
        <f t="shared" si="0"/>
        <v>12</v>
      </c>
      <c r="P17" s="216"/>
      <c r="Q17" s="1784" t="s">
        <v>268</v>
      </c>
      <c r="R17" s="2759" t="s">
        <v>129</v>
      </c>
    </row>
    <row r="18" spans="1:18" ht="24" customHeight="1" x14ac:dyDescent="0.2">
      <c r="A18" s="2761"/>
      <c r="B18" s="1785" t="s">
        <v>58</v>
      </c>
      <c r="C18" s="215"/>
      <c r="D18" s="578">
        <f t="shared" ref="D18:E18" si="12">SUM(D16:D17)</f>
        <v>0</v>
      </c>
      <c r="E18" s="578">
        <f t="shared" si="12"/>
        <v>0</v>
      </c>
      <c r="F18" s="578">
        <v>0</v>
      </c>
      <c r="G18" s="578">
        <v>5</v>
      </c>
      <c r="H18" s="578">
        <v>3</v>
      </c>
      <c r="I18" s="578">
        <v>8</v>
      </c>
      <c r="J18" s="578">
        <v>0</v>
      </c>
      <c r="K18" s="578">
        <v>0</v>
      </c>
      <c r="L18" s="578">
        <v>0</v>
      </c>
      <c r="M18" s="578">
        <f t="shared" si="0"/>
        <v>5</v>
      </c>
      <c r="N18" s="578">
        <f t="shared" si="0"/>
        <v>3</v>
      </c>
      <c r="O18" s="578">
        <f t="shared" si="0"/>
        <v>8</v>
      </c>
      <c r="P18" s="216"/>
      <c r="Q18" s="1784" t="s">
        <v>269</v>
      </c>
      <c r="R18" s="2759"/>
    </row>
    <row r="19" spans="1:18" ht="24" customHeight="1" x14ac:dyDescent="0.2">
      <c r="A19" s="2761"/>
      <c r="B19" s="1785" t="s">
        <v>270</v>
      </c>
      <c r="C19" s="215"/>
      <c r="D19" s="578">
        <f t="shared" ref="D19:E19" si="13">SUM(D17:D18)</f>
        <v>0</v>
      </c>
      <c r="E19" s="578">
        <f t="shared" si="13"/>
        <v>0</v>
      </c>
      <c r="F19" s="578">
        <v>0</v>
      </c>
      <c r="G19" s="578">
        <v>4</v>
      </c>
      <c r="H19" s="578">
        <v>4</v>
      </c>
      <c r="I19" s="578">
        <v>8</v>
      </c>
      <c r="J19" s="578">
        <v>0</v>
      </c>
      <c r="K19" s="578">
        <v>0</v>
      </c>
      <c r="L19" s="578">
        <v>0</v>
      </c>
      <c r="M19" s="578">
        <f t="shared" si="0"/>
        <v>4</v>
      </c>
      <c r="N19" s="578">
        <f t="shared" si="0"/>
        <v>4</v>
      </c>
      <c r="O19" s="578">
        <f t="shared" si="0"/>
        <v>8</v>
      </c>
      <c r="P19" s="216"/>
      <c r="Q19" s="1784" t="s">
        <v>271</v>
      </c>
      <c r="R19" s="2759"/>
    </row>
    <row r="20" spans="1:18" ht="24" customHeight="1" x14ac:dyDescent="0.2">
      <c r="A20" s="2761" t="s">
        <v>96</v>
      </c>
      <c r="B20" s="2761"/>
      <c r="C20" s="2761"/>
      <c r="D20" s="578">
        <f>SUM(D17:D19)</f>
        <v>0</v>
      </c>
      <c r="E20" s="578">
        <f t="shared" ref="E20:L20" si="14">SUM(E17:E19)</f>
        <v>0</v>
      </c>
      <c r="F20" s="578">
        <f t="shared" si="14"/>
        <v>0</v>
      </c>
      <c r="G20" s="578">
        <f t="shared" si="14"/>
        <v>12</v>
      </c>
      <c r="H20" s="578">
        <f t="shared" si="14"/>
        <v>16</v>
      </c>
      <c r="I20" s="578">
        <f t="shared" si="14"/>
        <v>28</v>
      </c>
      <c r="J20" s="578">
        <f t="shared" si="14"/>
        <v>0</v>
      </c>
      <c r="K20" s="578">
        <f t="shared" si="14"/>
        <v>0</v>
      </c>
      <c r="L20" s="578">
        <f t="shared" si="14"/>
        <v>0</v>
      </c>
      <c r="M20" s="578">
        <f t="shared" si="0"/>
        <v>12</v>
      </c>
      <c r="N20" s="578">
        <f t="shared" si="0"/>
        <v>16</v>
      </c>
      <c r="O20" s="578">
        <f t="shared" si="0"/>
        <v>28</v>
      </c>
      <c r="P20" s="2759" t="s">
        <v>136</v>
      </c>
      <c r="Q20" s="2759"/>
      <c r="R20" s="2759"/>
    </row>
    <row r="21" spans="1:18" ht="26.25" customHeight="1" thickBot="1" x14ac:dyDescent="0.25">
      <c r="A21" s="89" t="s">
        <v>43</v>
      </c>
      <c r="B21" s="80"/>
      <c r="C21" s="80"/>
      <c r="D21" s="578">
        <v>0</v>
      </c>
      <c r="E21" s="578">
        <v>0</v>
      </c>
      <c r="F21" s="578">
        <v>0</v>
      </c>
      <c r="G21" s="1791">
        <v>13</v>
      </c>
      <c r="H21" s="1791">
        <v>5</v>
      </c>
      <c r="I21" s="1675">
        <v>18</v>
      </c>
      <c r="J21" s="1791">
        <v>12</v>
      </c>
      <c r="K21" s="1791">
        <v>6</v>
      </c>
      <c r="L21" s="1791">
        <v>18</v>
      </c>
      <c r="M21" s="1705">
        <f t="shared" si="0"/>
        <v>25</v>
      </c>
      <c r="N21" s="1705">
        <f t="shared" si="0"/>
        <v>11</v>
      </c>
      <c r="O21" s="1705">
        <f t="shared" si="0"/>
        <v>36</v>
      </c>
      <c r="P21" s="196"/>
      <c r="Q21" s="196"/>
      <c r="R21" s="1133" t="s">
        <v>130</v>
      </c>
    </row>
    <row r="22" spans="1:18" ht="26.25" customHeight="1" thickBot="1" x14ac:dyDescent="0.25">
      <c r="A22" s="2853" t="s">
        <v>91</v>
      </c>
      <c r="B22" s="2853"/>
      <c r="C22" s="2853"/>
      <c r="D22" s="1818">
        <f>SUM(D12,D13,D16,D20,D21)</f>
        <v>0</v>
      </c>
      <c r="E22" s="1818">
        <f t="shared" ref="E22:O22" si="15">SUM(E12,E13,E16,E20,E21)</f>
        <v>0</v>
      </c>
      <c r="F22" s="1818">
        <f t="shared" si="15"/>
        <v>0</v>
      </c>
      <c r="G22" s="1818">
        <f t="shared" si="15"/>
        <v>61</v>
      </c>
      <c r="H22" s="1818">
        <f t="shared" si="15"/>
        <v>79</v>
      </c>
      <c r="I22" s="1818">
        <f t="shared" si="15"/>
        <v>140</v>
      </c>
      <c r="J22" s="1818">
        <f t="shared" si="15"/>
        <v>12</v>
      </c>
      <c r="K22" s="1818">
        <f t="shared" si="15"/>
        <v>10</v>
      </c>
      <c r="L22" s="1818">
        <f t="shared" si="15"/>
        <v>22</v>
      </c>
      <c r="M22" s="1818">
        <f t="shared" si="15"/>
        <v>73</v>
      </c>
      <c r="N22" s="1818">
        <f t="shared" si="15"/>
        <v>89</v>
      </c>
      <c r="O22" s="1818">
        <f t="shared" si="15"/>
        <v>162</v>
      </c>
      <c r="P22" s="2787" t="s">
        <v>272</v>
      </c>
      <c r="Q22" s="2787"/>
      <c r="R22" s="2787"/>
    </row>
    <row r="23" spans="1:18" ht="13.5" thickTop="1" x14ac:dyDescent="0.2"/>
  </sheetData>
  <mergeCells count="34">
    <mergeCell ref="A22:C22"/>
    <mergeCell ref="P22:R22"/>
    <mergeCell ref="A8:A11"/>
    <mergeCell ref="A12:C12"/>
    <mergeCell ref="P12:R12"/>
    <mergeCell ref="A17:A19"/>
    <mergeCell ref="R17:R19"/>
    <mergeCell ref="R8:R11"/>
    <mergeCell ref="B14:B15"/>
    <mergeCell ref="A16:C16"/>
    <mergeCell ref="A14:A15"/>
    <mergeCell ref="Q14:Q15"/>
    <mergeCell ref="D5:F5"/>
    <mergeCell ref="A20:C20"/>
    <mergeCell ref="P20:R20"/>
    <mergeCell ref="G5:I5"/>
    <mergeCell ref="R14:R15"/>
    <mergeCell ref="P16:R16"/>
    <mergeCell ref="A3:B3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J5:L5"/>
    <mergeCell ref="M5:O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286" orientation="landscape" useFirstPageNumber="1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14"/>
  <sheetViews>
    <sheetView rightToLeft="1" view="pageBreakPreview" zoomScale="85" zoomScaleNormal="75" zoomScaleSheetLayoutView="85" workbookViewId="0">
      <selection activeCell="A31" sqref="A31"/>
    </sheetView>
  </sheetViews>
  <sheetFormatPr defaultColWidth="6.7109375" defaultRowHeight="15" customHeight="1" x14ac:dyDescent="0.25"/>
  <cols>
    <col min="1" max="1" width="33.5703125" style="90" customWidth="1"/>
    <col min="2" max="13" width="9.5703125" style="90" customWidth="1"/>
    <col min="14" max="14" width="33" style="90" customWidth="1"/>
    <col min="15" max="16384" width="6.7109375" style="90"/>
  </cols>
  <sheetData>
    <row r="1" spans="1:14" ht="26.25" customHeight="1" x14ac:dyDescent="0.25">
      <c r="A1" s="3188" t="s">
        <v>2416</v>
      </c>
      <c r="B1" s="3188"/>
      <c r="C1" s="3188"/>
      <c r="D1" s="3188"/>
      <c r="E1" s="3188"/>
      <c r="F1" s="3188"/>
      <c r="G1" s="3188"/>
      <c r="H1" s="3188"/>
      <c r="I1" s="3188"/>
      <c r="J1" s="3188"/>
      <c r="K1" s="3188"/>
      <c r="L1" s="3188"/>
      <c r="M1" s="3188"/>
      <c r="N1" s="3188"/>
    </row>
    <row r="2" spans="1:14" ht="37.5" customHeight="1" x14ac:dyDescent="0.25">
      <c r="A2" s="2839" t="s">
        <v>2417</v>
      </c>
      <c r="B2" s="2839"/>
      <c r="C2" s="2839"/>
      <c r="D2" s="2839"/>
      <c r="E2" s="2839"/>
      <c r="F2" s="2839"/>
      <c r="G2" s="2839"/>
      <c r="H2" s="2839"/>
      <c r="I2" s="2839"/>
      <c r="J2" s="2839"/>
      <c r="K2" s="2839"/>
      <c r="L2" s="2839"/>
      <c r="M2" s="2839"/>
      <c r="N2" s="2839"/>
    </row>
    <row r="3" spans="1:14" ht="26.25" customHeight="1" thickBot="1" x14ac:dyDescent="0.3">
      <c r="A3" s="87" t="s">
        <v>2920</v>
      </c>
      <c r="N3" s="82" t="s">
        <v>273</v>
      </c>
    </row>
    <row r="4" spans="1:14" ht="26.25" customHeight="1" thickTop="1" x14ac:dyDescent="0.25">
      <c r="A4" s="2898" t="s">
        <v>47</v>
      </c>
      <c r="B4" s="2898" t="s">
        <v>36</v>
      </c>
      <c r="C4" s="2898"/>
      <c r="D4" s="2898"/>
      <c r="E4" s="2898" t="s">
        <v>2</v>
      </c>
      <c r="F4" s="2898"/>
      <c r="G4" s="2898"/>
      <c r="H4" s="2898" t="s">
        <v>3</v>
      </c>
      <c r="I4" s="2898"/>
      <c r="J4" s="2898"/>
      <c r="K4" s="2898" t="s">
        <v>29</v>
      </c>
      <c r="L4" s="2898"/>
      <c r="M4" s="2898"/>
      <c r="N4" s="2740" t="s">
        <v>102</v>
      </c>
    </row>
    <row r="5" spans="1:14" ht="35.25" customHeight="1" x14ac:dyDescent="0.25">
      <c r="A5" s="2762"/>
      <c r="B5" s="3160" t="s">
        <v>98</v>
      </c>
      <c r="C5" s="3160"/>
      <c r="D5" s="3160"/>
      <c r="E5" s="2814" t="s">
        <v>99</v>
      </c>
      <c r="F5" s="2814"/>
      <c r="G5" s="2814"/>
      <c r="H5" s="3160" t="s">
        <v>100</v>
      </c>
      <c r="I5" s="3160"/>
      <c r="J5" s="3160"/>
      <c r="K5" s="2814" t="s">
        <v>101</v>
      </c>
      <c r="L5" s="2814"/>
      <c r="M5" s="2814"/>
      <c r="N5" s="2741"/>
    </row>
    <row r="6" spans="1:14" ht="22.5" customHeight="1" x14ac:dyDescent="0.25">
      <c r="A6" s="2762"/>
      <c r="B6" s="22" t="s">
        <v>187</v>
      </c>
      <c r="C6" s="22" t="s">
        <v>211</v>
      </c>
      <c r="D6" s="22" t="s">
        <v>204</v>
      </c>
      <c r="E6" s="22" t="s">
        <v>187</v>
      </c>
      <c r="F6" s="22" t="s">
        <v>211</v>
      </c>
      <c r="G6" s="22" t="s">
        <v>204</v>
      </c>
      <c r="H6" s="22" t="s">
        <v>187</v>
      </c>
      <c r="I6" s="22" t="s">
        <v>211</v>
      </c>
      <c r="J6" s="22" t="s">
        <v>204</v>
      </c>
      <c r="K6" s="22" t="s">
        <v>187</v>
      </c>
      <c r="L6" s="22" t="s">
        <v>211</v>
      </c>
      <c r="M6" s="22" t="s">
        <v>204</v>
      </c>
      <c r="N6" s="2741"/>
    </row>
    <row r="7" spans="1:14" ht="22.5" customHeight="1" thickBot="1" x14ac:dyDescent="0.3">
      <c r="A7" s="2899"/>
      <c r="B7" s="23" t="s">
        <v>188</v>
      </c>
      <c r="C7" s="23" t="s">
        <v>189</v>
      </c>
      <c r="D7" s="23" t="s">
        <v>190</v>
      </c>
      <c r="E7" s="23" t="s">
        <v>188</v>
      </c>
      <c r="F7" s="23" t="s">
        <v>189</v>
      </c>
      <c r="G7" s="23" t="s">
        <v>190</v>
      </c>
      <c r="H7" s="23" t="s">
        <v>188</v>
      </c>
      <c r="I7" s="23" t="s">
        <v>189</v>
      </c>
      <c r="J7" s="23" t="s">
        <v>190</v>
      </c>
      <c r="K7" s="23" t="s">
        <v>188</v>
      </c>
      <c r="L7" s="23" t="s">
        <v>189</v>
      </c>
      <c r="M7" s="23" t="s">
        <v>190</v>
      </c>
      <c r="N7" s="2742"/>
    </row>
    <row r="8" spans="1:14" ht="30" customHeight="1" x14ac:dyDescent="0.25">
      <c r="A8" s="41" t="s">
        <v>46</v>
      </c>
      <c r="B8" s="577">
        <v>0</v>
      </c>
      <c r="C8" s="577">
        <v>0</v>
      </c>
      <c r="D8" s="577">
        <v>0</v>
      </c>
      <c r="E8" s="577">
        <v>33</v>
      </c>
      <c r="F8" s="577">
        <v>52</v>
      </c>
      <c r="G8" s="577">
        <v>85</v>
      </c>
      <c r="H8" s="577">
        <v>0</v>
      </c>
      <c r="I8" s="577">
        <v>0</v>
      </c>
      <c r="J8" s="577">
        <v>0</v>
      </c>
      <c r="K8" s="1790">
        <f t="shared" ref="K8:M12" si="0">SUM(B8,E8,H8)</f>
        <v>33</v>
      </c>
      <c r="L8" s="1790">
        <f t="shared" si="0"/>
        <v>52</v>
      </c>
      <c r="M8" s="1790">
        <f t="shared" si="0"/>
        <v>85</v>
      </c>
      <c r="N8" s="24" t="s">
        <v>131</v>
      </c>
    </row>
    <row r="9" spans="1:14" ht="30" customHeight="1" x14ac:dyDescent="0.25">
      <c r="A9" s="25" t="s">
        <v>39</v>
      </c>
      <c r="B9" s="578">
        <v>0</v>
      </c>
      <c r="C9" s="578">
        <v>0</v>
      </c>
      <c r="D9" s="578">
        <v>0</v>
      </c>
      <c r="E9" s="578">
        <v>29</v>
      </c>
      <c r="F9" s="578">
        <v>43</v>
      </c>
      <c r="G9" s="578">
        <v>72</v>
      </c>
      <c r="H9" s="578">
        <v>0</v>
      </c>
      <c r="I9" s="578">
        <v>0</v>
      </c>
      <c r="J9" s="578">
        <v>0</v>
      </c>
      <c r="K9" s="578">
        <f t="shared" ref="K9:M11" si="1">SUM(B9,E9,H9)</f>
        <v>29</v>
      </c>
      <c r="L9" s="578">
        <f t="shared" si="1"/>
        <v>43</v>
      </c>
      <c r="M9" s="578">
        <f t="shared" si="1"/>
        <v>72</v>
      </c>
      <c r="N9" s="26" t="s">
        <v>129</v>
      </c>
    </row>
    <row r="10" spans="1:14" ht="30" customHeight="1" x14ac:dyDescent="0.25">
      <c r="A10" s="35" t="s">
        <v>225</v>
      </c>
      <c r="B10" s="578">
        <v>0</v>
      </c>
      <c r="C10" s="578">
        <v>0</v>
      </c>
      <c r="D10" s="578">
        <v>0</v>
      </c>
      <c r="E10" s="578">
        <v>5</v>
      </c>
      <c r="F10" s="578">
        <v>6</v>
      </c>
      <c r="G10" s="578">
        <v>11</v>
      </c>
      <c r="H10" s="578">
        <v>0</v>
      </c>
      <c r="I10" s="578">
        <v>0</v>
      </c>
      <c r="J10" s="578">
        <v>0</v>
      </c>
      <c r="K10" s="578">
        <f t="shared" si="1"/>
        <v>5</v>
      </c>
      <c r="L10" s="578">
        <f t="shared" si="1"/>
        <v>6</v>
      </c>
      <c r="M10" s="578">
        <f t="shared" si="1"/>
        <v>11</v>
      </c>
      <c r="N10" s="70" t="s">
        <v>226</v>
      </c>
    </row>
    <row r="11" spans="1:14" ht="30" customHeight="1" x14ac:dyDescent="0.25">
      <c r="A11" s="25" t="s">
        <v>223</v>
      </c>
      <c r="B11" s="578">
        <v>0</v>
      </c>
      <c r="C11" s="578">
        <v>0</v>
      </c>
      <c r="D11" s="578">
        <v>0</v>
      </c>
      <c r="E11" s="578">
        <v>31</v>
      </c>
      <c r="F11" s="578">
        <v>39</v>
      </c>
      <c r="G11" s="578">
        <v>70</v>
      </c>
      <c r="H11" s="578">
        <v>0</v>
      </c>
      <c r="I11" s="578">
        <v>4</v>
      </c>
      <c r="J11" s="578">
        <v>4</v>
      </c>
      <c r="K11" s="578">
        <f t="shared" si="1"/>
        <v>31</v>
      </c>
      <c r="L11" s="578">
        <f t="shared" si="1"/>
        <v>43</v>
      </c>
      <c r="M11" s="578">
        <f t="shared" si="1"/>
        <v>74</v>
      </c>
      <c r="N11" s="26" t="s">
        <v>224</v>
      </c>
    </row>
    <row r="12" spans="1:14" ht="30" customHeight="1" thickBot="1" x14ac:dyDescent="0.3">
      <c r="A12" s="19" t="s">
        <v>43</v>
      </c>
      <c r="B12" s="1791">
        <v>0</v>
      </c>
      <c r="C12" s="1791">
        <v>0</v>
      </c>
      <c r="D12" s="1791">
        <v>0</v>
      </c>
      <c r="E12" s="1791">
        <v>43</v>
      </c>
      <c r="F12" s="1791">
        <v>23</v>
      </c>
      <c r="G12" s="1675">
        <v>66</v>
      </c>
      <c r="H12" s="1791">
        <v>26</v>
      </c>
      <c r="I12" s="1791">
        <v>10</v>
      </c>
      <c r="J12" s="1791">
        <v>36</v>
      </c>
      <c r="K12" s="1675">
        <f t="shared" si="0"/>
        <v>69</v>
      </c>
      <c r="L12" s="1675">
        <f t="shared" si="0"/>
        <v>33</v>
      </c>
      <c r="M12" s="1675">
        <f t="shared" si="0"/>
        <v>102</v>
      </c>
      <c r="N12" s="30" t="s">
        <v>130</v>
      </c>
    </row>
    <row r="13" spans="1:14" ht="30" customHeight="1" thickBot="1" x14ac:dyDescent="0.3">
      <c r="A13" s="158" t="s">
        <v>45</v>
      </c>
      <c r="B13" s="1818">
        <f>SUM(B8:B12)</f>
        <v>0</v>
      </c>
      <c r="C13" s="1818">
        <f t="shared" ref="C13:M13" si="2">SUM(C8:C12)</f>
        <v>0</v>
      </c>
      <c r="D13" s="1818">
        <f t="shared" si="2"/>
        <v>0</v>
      </c>
      <c r="E13" s="1818">
        <f t="shared" si="2"/>
        <v>141</v>
      </c>
      <c r="F13" s="1818">
        <f t="shared" si="2"/>
        <v>163</v>
      </c>
      <c r="G13" s="1818">
        <f t="shared" si="2"/>
        <v>304</v>
      </c>
      <c r="H13" s="1818">
        <f t="shared" si="2"/>
        <v>26</v>
      </c>
      <c r="I13" s="1818">
        <f t="shared" si="2"/>
        <v>14</v>
      </c>
      <c r="J13" s="1818">
        <f t="shared" si="2"/>
        <v>40</v>
      </c>
      <c r="K13" s="1818">
        <f t="shared" si="2"/>
        <v>167</v>
      </c>
      <c r="L13" s="1818">
        <f t="shared" si="2"/>
        <v>177</v>
      </c>
      <c r="M13" s="1818">
        <f t="shared" si="2"/>
        <v>344</v>
      </c>
      <c r="N13" s="92" t="s">
        <v>153</v>
      </c>
    </row>
    <row r="14" spans="1:14" ht="30" customHeight="1" thickTop="1" x14ac:dyDescent="0.25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287" orientation="landscape" useFirstPageNumber="1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23"/>
  <sheetViews>
    <sheetView rightToLeft="1" view="pageBreakPreview" zoomScale="80" zoomScaleNormal="60" zoomScaleSheetLayoutView="80" workbookViewId="0">
      <selection activeCell="S18" sqref="S18"/>
    </sheetView>
  </sheetViews>
  <sheetFormatPr defaultColWidth="10.28515625" defaultRowHeight="12.75" x14ac:dyDescent="0.2"/>
  <cols>
    <col min="1" max="1" width="20" style="81" customWidth="1"/>
    <col min="2" max="2" width="14.7109375" style="81" customWidth="1"/>
    <col min="3" max="3" width="11" style="81" customWidth="1"/>
    <col min="4" max="4" width="6.42578125" style="81" customWidth="1"/>
    <col min="5" max="5" width="7.7109375" style="81" customWidth="1"/>
    <col min="6" max="6" width="7" style="81" customWidth="1"/>
    <col min="7" max="7" width="9" style="81" customWidth="1"/>
    <col min="8" max="8" width="8.28515625" style="81" customWidth="1"/>
    <col min="9" max="10" width="8" style="81" customWidth="1"/>
    <col min="11" max="11" width="7.28515625" style="81" customWidth="1"/>
    <col min="12" max="12" width="8.42578125" style="81" customWidth="1"/>
    <col min="13" max="13" width="8.7109375" style="81" customWidth="1"/>
    <col min="14" max="14" width="11" style="81" customWidth="1"/>
    <col min="15" max="15" width="8.28515625" style="81" customWidth="1"/>
    <col min="16" max="16" width="18" style="81" customWidth="1"/>
    <col min="17" max="17" width="21" style="81" customWidth="1"/>
    <col min="18" max="18" width="18.28515625" style="81" customWidth="1"/>
    <col min="19" max="16384" width="10.28515625" style="81"/>
  </cols>
  <sheetData>
    <row r="1" spans="1:18" ht="28.5" customHeight="1" x14ac:dyDescent="0.2">
      <c r="A1" s="3188" t="s">
        <v>2418</v>
      </c>
      <c r="B1" s="3188"/>
      <c r="C1" s="3188"/>
      <c r="D1" s="3188"/>
      <c r="E1" s="3188"/>
      <c r="F1" s="3188"/>
      <c r="G1" s="3188"/>
      <c r="H1" s="3188"/>
      <c r="I1" s="3188"/>
      <c r="J1" s="3188"/>
      <c r="K1" s="3188"/>
      <c r="L1" s="3188"/>
      <c r="M1" s="3188"/>
      <c r="N1" s="3188"/>
      <c r="O1" s="3188"/>
      <c r="P1" s="3188"/>
      <c r="Q1" s="3188"/>
      <c r="R1" s="3188"/>
    </row>
    <row r="2" spans="1:18" ht="28.5" customHeight="1" x14ac:dyDescent="0.2">
      <c r="A2" s="2731" t="s">
        <v>2419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</row>
    <row r="3" spans="1:18" ht="28.5" customHeight="1" thickBot="1" x14ac:dyDescent="0.3">
      <c r="A3" s="87" t="s">
        <v>2921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Q3" s="2732" t="s">
        <v>426</v>
      </c>
      <c r="R3" s="2732"/>
    </row>
    <row r="4" spans="1:18" ht="28.5" customHeight="1" thickTop="1" x14ac:dyDescent="0.2">
      <c r="A4" s="2898" t="s">
        <v>47</v>
      </c>
      <c r="B4" s="2898" t="s">
        <v>90</v>
      </c>
      <c r="C4" s="2898" t="s">
        <v>48</v>
      </c>
      <c r="D4" s="2898" t="s">
        <v>36</v>
      </c>
      <c r="E4" s="2898"/>
      <c r="F4" s="2898"/>
      <c r="G4" s="2898" t="s">
        <v>2</v>
      </c>
      <c r="H4" s="2898"/>
      <c r="I4" s="2898"/>
      <c r="J4" s="2898" t="s">
        <v>3</v>
      </c>
      <c r="K4" s="2898"/>
      <c r="L4" s="2898"/>
      <c r="M4" s="2898" t="s">
        <v>29</v>
      </c>
      <c r="N4" s="2898"/>
      <c r="O4" s="2898"/>
      <c r="P4" s="2740" t="s">
        <v>103</v>
      </c>
      <c r="Q4" s="2740" t="s">
        <v>132</v>
      </c>
      <c r="R4" s="2740" t="s">
        <v>102</v>
      </c>
    </row>
    <row r="5" spans="1:18" ht="48" customHeight="1" x14ac:dyDescent="0.2">
      <c r="A5" s="2762"/>
      <c r="B5" s="2762"/>
      <c r="C5" s="2762"/>
      <c r="D5" s="3160" t="s">
        <v>98</v>
      </c>
      <c r="E5" s="3160"/>
      <c r="F5" s="3160"/>
      <c r="G5" s="2814" t="s">
        <v>99</v>
      </c>
      <c r="H5" s="2814"/>
      <c r="I5" s="2814"/>
      <c r="J5" s="3160" t="s">
        <v>100</v>
      </c>
      <c r="K5" s="3160"/>
      <c r="L5" s="3160"/>
      <c r="M5" s="2814" t="s">
        <v>101</v>
      </c>
      <c r="N5" s="2814"/>
      <c r="O5" s="2814"/>
      <c r="P5" s="2741"/>
      <c r="Q5" s="2741"/>
      <c r="R5" s="2741"/>
    </row>
    <row r="6" spans="1:18" ht="26.25" customHeight="1" x14ac:dyDescent="0.2">
      <c r="A6" s="2762"/>
      <c r="B6" s="2762"/>
      <c r="C6" s="2762"/>
      <c r="D6" s="22" t="s">
        <v>187</v>
      </c>
      <c r="E6" s="22" t="s">
        <v>211</v>
      </c>
      <c r="F6" s="22" t="s">
        <v>204</v>
      </c>
      <c r="G6" s="22" t="s">
        <v>187</v>
      </c>
      <c r="H6" s="22" t="s">
        <v>211</v>
      </c>
      <c r="I6" s="22" t="s">
        <v>204</v>
      </c>
      <c r="J6" s="22" t="s">
        <v>187</v>
      </c>
      <c r="K6" s="22" t="s">
        <v>211</v>
      </c>
      <c r="L6" s="22" t="s">
        <v>204</v>
      </c>
      <c r="M6" s="22" t="s">
        <v>187</v>
      </c>
      <c r="N6" s="22" t="s">
        <v>211</v>
      </c>
      <c r="O6" s="22" t="s">
        <v>204</v>
      </c>
      <c r="P6" s="2741"/>
      <c r="Q6" s="2741"/>
      <c r="R6" s="2741"/>
    </row>
    <row r="7" spans="1:18" ht="26.25" customHeight="1" thickBot="1" x14ac:dyDescent="0.25">
      <c r="A7" s="2899"/>
      <c r="B7" s="2899"/>
      <c r="C7" s="2899"/>
      <c r="D7" s="23" t="s">
        <v>188</v>
      </c>
      <c r="E7" s="23" t="s">
        <v>189</v>
      </c>
      <c r="F7" s="23" t="s">
        <v>190</v>
      </c>
      <c r="G7" s="23" t="s">
        <v>188</v>
      </c>
      <c r="H7" s="23" t="s">
        <v>189</v>
      </c>
      <c r="I7" s="23" t="s">
        <v>190</v>
      </c>
      <c r="J7" s="23" t="s">
        <v>188</v>
      </c>
      <c r="K7" s="23" t="s">
        <v>189</v>
      </c>
      <c r="L7" s="23" t="s">
        <v>190</v>
      </c>
      <c r="M7" s="23" t="s">
        <v>188</v>
      </c>
      <c r="N7" s="23" t="s">
        <v>189</v>
      </c>
      <c r="O7" s="23" t="s">
        <v>190</v>
      </c>
      <c r="P7" s="2742"/>
      <c r="Q7" s="2742"/>
      <c r="R7" s="2742"/>
    </row>
    <row r="8" spans="1:18" ht="26.25" customHeight="1" x14ac:dyDescent="0.2">
      <c r="A8" s="3197" t="s">
        <v>46</v>
      </c>
      <c r="B8" s="180" t="s">
        <v>62</v>
      </c>
      <c r="C8" s="188"/>
      <c r="D8" s="577">
        <v>0</v>
      </c>
      <c r="E8" s="577">
        <v>0</v>
      </c>
      <c r="F8" s="577">
        <v>0</v>
      </c>
      <c r="G8" s="577">
        <v>8</v>
      </c>
      <c r="H8" s="577">
        <v>23</v>
      </c>
      <c r="I8" s="577">
        <v>31</v>
      </c>
      <c r="J8" s="577">
        <v>0</v>
      </c>
      <c r="K8" s="577">
        <v>0</v>
      </c>
      <c r="L8" s="577">
        <v>0</v>
      </c>
      <c r="M8" s="577">
        <f>SUM(D8,G8,J8)</f>
        <v>8</v>
      </c>
      <c r="N8" s="577">
        <f t="shared" ref="N8:O21" si="0">SUM(E8,H8,K8)</f>
        <v>23</v>
      </c>
      <c r="O8" s="577">
        <f t="shared" si="0"/>
        <v>31</v>
      </c>
      <c r="P8" s="197"/>
      <c r="Q8" s="1787" t="s">
        <v>143</v>
      </c>
      <c r="R8" s="2826" t="s">
        <v>131</v>
      </c>
    </row>
    <row r="9" spans="1:18" ht="26.25" customHeight="1" x14ac:dyDescent="0.2">
      <c r="A9" s="2761"/>
      <c r="B9" s="1819" t="s">
        <v>64</v>
      </c>
      <c r="C9" s="215"/>
      <c r="D9" s="578">
        <v>0</v>
      </c>
      <c r="E9" s="578">
        <v>0</v>
      </c>
      <c r="F9" s="578">
        <v>0</v>
      </c>
      <c r="G9" s="578">
        <v>10</v>
      </c>
      <c r="H9" s="578">
        <v>10</v>
      </c>
      <c r="I9" s="578">
        <v>20</v>
      </c>
      <c r="J9" s="578">
        <v>0</v>
      </c>
      <c r="K9" s="578">
        <v>0</v>
      </c>
      <c r="L9" s="578">
        <v>0</v>
      </c>
      <c r="M9" s="578">
        <f t="shared" ref="M9:M21" si="1">SUM(D9,G9,J9)</f>
        <v>10</v>
      </c>
      <c r="N9" s="578">
        <f t="shared" si="0"/>
        <v>10</v>
      </c>
      <c r="O9" s="578">
        <f t="shared" si="0"/>
        <v>20</v>
      </c>
      <c r="P9" s="216"/>
      <c r="Q9" s="1784" t="s">
        <v>145</v>
      </c>
      <c r="R9" s="2759"/>
    </row>
    <row r="10" spans="1:18" ht="31.5" customHeight="1" x14ac:dyDescent="0.2">
      <c r="A10" s="2761"/>
      <c r="B10" s="1819" t="s">
        <v>266</v>
      </c>
      <c r="C10" s="215"/>
      <c r="D10" s="578">
        <v>0</v>
      </c>
      <c r="E10" s="578">
        <v>0</v>
      </c>
      <c r="F10" s="578">
        <v>0</v>
      </c>
      <c r="G10" s="578">
        <v>6</v>
      </c>
      <c r="H10" s="578">
        <v>4</v>
      </c>
      <c r="I10" s="578">
        <v>10</v>
      </c>
      <c r="J10" s="578">
        <v>0</v>
      </c>
      <c r="K10" s="578">
        <v>0</v>
      </c>
      <c r="L10" s="578">
        <v>0</v>
      </c>
      <c r="M10" s="578">
        <f t="shared" si="1"/>
        <v>6</v>
      </c>
      <c r="N10" s="578">
        <f t="shared" si="0"/>
        <v>4</v>
      </c>
      <c r="O10" s="578">
        <f t="shared" si="0"/>
        <v>10</v>
      </c>
      <c r="P10" s="216"/>
      <c r="Q10" s="1784" t="s">
        <v>274</v>
      </c>
      <c r="R10" s="2759"/>
    </row>
    <row r="11" spans="1:18" ht="27.75" customHeight="1" x14ac:dyDescent="0.2">
      <c r="A11" s="2761"/>
      <c r="B11" s="215" t="s">
        <v>69</v>
      </c>
      <c r="C11" s="215"/>
      <c r="D11" s="578">
        <v>0</v>
      </c>
      <c r="E11" s="578">
        <v>0</v>
      </c>
      <c r="F11" s="578">
        <v>0</v>
      </c>
      <c r="G11" s="578">
        <v>9</v>
      </c>
      <c r="H11" s="578">
        <v>15</v>
      </c>
      <c r="I11" s="578">
        <v>24</v>
      </c>
      <c r="J11" s="578">
        <v>0</v>
      </c>
      <c r="K11" s="578">
        <v>0</v>
      </c>
      <c r="L11" s="578">
        <v>0</v>
      </c>
      <c r="M11" s="578">
        <f t="shared" si="1"/>
        <v>9</v>
      </c>
      <c r="N11" s="578">
        <f t="shared" si="0"/>
        <v>15</v>
      </c>
      <c r="O11" s="578">
        <f t="shared" si="0"/>
        <v>24</v>
      </c>
      <c r="P11" s="216"/>
      <c r="Q11" s="1784" t="s">
        <v>144</v>
      </c>
      <c r="R11" s="2759"/>
    </row>
    <row r="12" spans="1:18" ht="24.75" customHeight="1" x14ac:dyDescent="0.2">
      <c r="A12" s="2761" t="s">
        <v>96</v>
      </c>
      <c r="B12" s="2761"/>
      <c r="C12" s="2761"/>
      <c r="D12" s="578">
        <f>SUM(D8:D11)</f>
        <v>0</v>
      </c>
      <c r="E12" s="578">
        <f t="shared" ref="E12:L14" si="2">SUM(E8:E11)</f>
        <v>0</v>
      </c>
      <c r="F12" s="578">
        <f t="shared" si="2"/>
        <v>0</v>
      </c>
      <c r="G12" s="578">
        <f t="shared" si="2"/>
        <v>33</v>
      </c>
      <c r="H12" s="578">
        <f t="shared" si="2"/>
        <v>52</v>
      </c>
      <c r="I12" s="578">
        <f t="shared" si="2"/>
        <v>85</v>
      </c>
      <c r="J12" s="578">
        <f t="shared" si="2"/>
        <v>0</v>
      </c>
      <c r="K12" s="578">
        <f t="shared" si="2"/>
        <v>0</v>
      </c>
      <c r="L12" s="578">
        <f t="shared" si="2"/>
        <v>0</v>
      </c>
      <c r="M12" s="578">
        <f t="shared" si="1"/>
        <v>33</v>
      </c>
      <c r="N12" s="578">
        <f t="shared" si="0"/>
        <v>52</v>
      </c>
      <c r="O12" s="578">
        <f t="shared" si="0"/>
        <v>85</v>
      </c>
      <c r="P12" s="2759" t="s">
        <v>136</v>
      </c>
      <c r="Q12" s="2759"/>
      <c r="R12" s="2759"/>
    </row>
    <row r="13" spans="1:18" ht="32.25" customHeight="1" x14ac:dyDescent="0.2">
      <c r="A13" s="1462" t="s">
        <v>225</v>
      </c>
      <c r="B13" s="1462" t="s">
        <v>1122</v>
      </c>
      <c r="C13" s="1462" t="s">
        <v>2415</v>
      </c>
      <c r="D13" s="578">
        <f>SUM(D9:D12)</f>
        <v>0</v>
      </c>
      <c r="E13" s="578">
        <f t="shared" si="2"/>
        <v>0</v>
      </c>
      <c r="F13" s="578">
        <v>0</v>
      </c>
      <c r="G13" s="578">
        <v>5</v>
      </c>
      <c r="H13" s="578">
        <v>6</v>
      </c>
      <c r="I13" s="578">
        <v>11</v>
      </c>
      <c r="J13" s="578">
        <f t="shared" si="2"/>
        <v>0</v>
      </c>
      <c r="K13" s="578">
        <f t="shared" si="2"/>
        <v>0</v>
      </c>
      <c r="L13" s="578">
        <v>0</v>
      </c>
      <c r="M13" s="578">
        <f t="shared" si="1"/>
        <v>5</v>
      </c>
      <c r="N13" s="578">
        <f t="shared" si="0"/>
        <v>6</v>
      </c>
      <c r="O13" s="578">
        <f t="shared" si="0"/>
        <v>11</v>
      </c>
      <c r="P13" s="1081" t="s">
        <v>2537</v>
      </c>
      <c r="Q13" s="1081" t="s">
        <v>145</v>
      </c>
      <c r="R13" s="1081" t="s">
        <v>226</v>
      </c>
    </row>
    <row r="14" spans="1:18" ht="27" customHeight="1" x14ac:dyDescent="0.2">
      <c r="A14" s="2745" t="s">
        <v>223</v>
      </c>
      <c r="B14" s="2760" t="s">
        <v>75</v>
      </c>
      <c r="C14" s="215" t="s">
        <v>75</v>
      </c>
      <c r="D14" s="578">
        <f t="shared" ref="D14:E14" si="3">SUM(D10:D13)</f>
        <v>0</v>
      </c>
      <c r="E14" s="578">
        <f t="shared" si="3"/>
        <v>0</v>
      </c>
      <c r="F14" s="578">
        <v>0</v>
      </c>
      <c r="G14" s="578">
        <v>18</v>
      </c>
      <c r="H14" s="578">
        <v>8</v>
      </c>
      <c r="I14" s="578">
        <v>26</v>
      </c>
      <c r="J14" s="578">
        <f t="shared" si="2"/>
        <v>0</v>
      </c>
      <c r="K14" s="578">
        <f t="shared" si="2"/>
        <v>0</v>
      </c>
      <c r="L14" s="578">
        <v>0</v>
      </c>
      <c r="M14" s="578">
        <f t="shared" si="1"/>
        <v>18</v>
      </c>
      <c r="N14" s="578">
        <f t="shared" si="0"/>
        <v>8</v>
      </c>
      <c r="O14" s="578">
        <f t="shared" si="0"/>
        <v>26</v>
      </c>
      <c r="P14" s="1815" t="s">
        <v>151</v>
      </c>
      <c r="Q14" s="2759" t="s">
        <v>151</v>
      </c>
      <c r="R14" s="2759" t="s">
        <v>224</v>
      </c>
    </row>
    <row r="15" spans="1:18" ht="24.75" customHeight="1" x14ac:dyDescent="0.2">
      <c r="A15" s="2745"/>
      <c r="B15" s="2763"/>
      <c r="C15" s="215" t="s">
        <v>76</v>
      </c>
      <c r="D15" s="578">
        <f t="shared" ref="D15:E15" si="4">SUM(D11:D14)</f>
        <v>0</v>
      </c>
      <c r="E15" s="578">
        <f t="shared" si="4"/>
        <v>0</v>
      </c>
      <c r="F15" s="578">
        <v>0</v>
      </c>
      <c r="G15" s="578">
        <v>13</v>
      </c>
      <c r="H15" s="578">
        <v>31</v>
      </c>
      <c r="I15" s="578">
        <v>44</v>
      </c>
      <c r="J15" s="578">
        <v>0</v>
      </c>
      <c r="K15" s="578">
        <v>4</v>
      </c>
      <c r="L15" s="578">
        <v>4</v>
      </c>
      <c r="M15" s="578">
        <f t="shared" ref="M15:M16" si="5">SUM(D15,G15,J15)</f>
        <v>13</v>
      </c>
      <c r="N15" s="578">
        <f t="shared" ref="N15:N16" si="6">SUM(E15,H15,K15)</f>
        <v>35</v>
      </c>
      <c r="O15" s="578">
        <f t="shared" ref="O15:O16" si="7">SUM(F15,I15,L15)</f>
        <v>48</v>
      </c>
      <c r="P15" s="1784" t="s">
        <v>165</v>
      </c>
      <c r="Q15" s="2759"/>
      <c r="R15" s="2759"/>
    </row>
    <row r="16" spans="1:18" ht="24.75" customHeight="1" x14ac:dyDescent="0.2">
      <c r="A16" s="2761" t="s">
        <v>96</v>
      </c>
      <c r="B16" s="2761"/>
      <c r="C16" s="2761"/>
      <c r="D16" s="578">
        <f>SUM(D14:D15)</f>
        <v>0</v>
      </c>
      <c r="E16" s="578">
        <f t="shared" ref="E16:L16" si="8">SUM(E14:E15)</f>
        <v>0</v>
      </c>
      <c r="F16" s="578">
        <f t="shared" si="8"/>
        <v>0</v>
      </c>
      <c r="G16" s="578">
        <f t="shared" si="8"/>
        <v>31</v>
      </c>
      <c r="H16" s="578">
        <f t="shared" si="8"/>
        <v>39</v>
      </c>
      <c r="I16" s="578">
        <f t="shared" si="8"/>
        <v>70</v>
      </c>
      <c r="J16" s="578">
        <f t="shared" si="8"/>
        <v>0</v>
      </c>
      <c r="K16" s="578">
        <f t="shared" si="8"/>
        <v>4</v>
      </c>
      <c r="L16" s="578">
        <f t="shared" si="8"/>
        <v>4</v>
      </c>
      <c r="M16" s="578">
        <f t="shared" si="5"/>
        <v>31</v>
      </c>
      <c r="N16" s="578">
        <f t="shared" si="6"/>
        <v>43</v>
      </c>
      <c r="O16" s="578">
        <f t="shared" si="7"/>
        <v>74</v>
      </c>
      <c r="P16" s="216"/>
      <c r="Q16" s="216"/>
      <c r="R16" s="216"/>
    </row>
    <row r="17" spans="1:18" ht="30.75" customHeight="1" x14ac:dyDescent="0.2">
      <c r="A17" s="2761" t="s">
        <v>39</v>
      </c>
      <c r="B17" s="1785" t="s">
        <v>57</v>
      </c>
      <c r="C17" s="215"/>
      <c r="D17" s="578">
        <f t="shared" ref="D17:E17" si="9">SUM(D15:D16)</f>
        <v>0</v>
      </c>
      <c r="E17" s="578">
        <f t="shared" si="9"/>
        <v>0</v>
      </c>
      <c r="F17" s="578">
        <v>0</v>
      </c>
      <c r="G17" s="578">
        <v>10</v>
      </c>
      <c r="H17" s="578">
        <v>25</v>
      </c>
      <c r="I17" s="578">
        <v>35</v>
      </c>
      <c r="J17" s="578">
        <v>0</v>
      </c>
      <c r="K17" s="578">
        <v>0</v>
      </c>
      <c r="L17" s="578">
        <v>0</v>
      </c>
      <c r="M17" s="578">
        <f t="shared" si="1"/>
        <v>10</v>
      </c>
      <c r="N17" s="578">
        <f t="shared" si="0"/>
        <v>25</v>
      </c>
      <c r="O17" s="578">
        <f t="shared" si="0"/>
        <v>35</v>
      </c>
      <c r="P17" s="216"/>
      <c r="Q17" s="1784" t="s">
        <v>268</v>
      </c>
      <c r="R17" s="2759" t="s">
        <v>129</v>
      </c>
    </row>
    <row r="18" spans="1:18" ht="24" customHeight="1" x14ac:dyDescent="0.2">
      <c r="A18" s="2761"/>
      <c r="B18" s="1785" t="s">
        <v>58</v>
      </c>
      <c r="C18" s="215"/>
      <c r="D18" s="578">
        <f t="shared" ref="D18:E18" si="10">SUM(D16:D17)</f>
        <v>0</v>
      </c>
      <c r="E18" s="578">
        <f t="shared" si="10"/>
        <v>0</v>
      </c>
      <c r="F18" s="578">
        <v>0</v>
      </c>
      <c r="G18" s="578">
        <v>8</v>
      </c>
      <c r="H18" s="578">
        <v>10</v>
      </c>
      <c r="I18" s="578">
        <v>18</v>
      </c>
      <c r="J18" s="578">
        <v>0</v>
      </c>
      <c r="K18" s="578">
        <v>0</v>
      </c>
      <c r="L18" s="578">
        <v>0</v>
      </c>
      <c r="M18" s="578">
        <f t="shared" si="1"/>
        <v>8</v>
      </c>
      <c r="N18" s="578">
        <f t="shared" si="0"/>
        <v>10</v>
      </c>
      <c r="O18" s="578">
        <f t="shared" si="0"/>
        <v>18</v>
      </c>
      <c r="P18" s="216"/>
      <c r="Q18" s="1784" t="s">
        <v>269</v>
      </c>
      <c r="R18" s="2759"/>
    </row>
    <row r="19" spans="1:18" ht="24" customHeight="1" x14ac:dyDescent="0.2">
      <c r="A19" s="2761"/>
      <c r="B19" s="1785" t="s">
        <v>270</v>
      </c>
      <c r="C19" s="215"/>
      <c r="D19" s="578">
        <f t="shared" ref="D19:E19" si="11">SUM(D17:D18)</f>
        <v>0</v>
      </c>
      <c r="E19" s="578">
        <f t="shared" si="11"/>
        <v>0</v>
      </c>
      <c r="F19" s="578">
        <v>0</v>
      </c>
      <c r="G19" s="578">
        <v>11</v>
      </c>
      <c r="H19" s="578">
        <v>8</v>
      </c>
      <c r="I19" s="578">
        <v>19</v>
      </c>
      <c r="J19" s="578">
        <v>0</v>
      </c>
      <c r="K19" s="578">
        <v>0</v>
      </c>
      <c r="L19" s="578">
        <v>0</v>
      </c>
      <c r="M19" s="578">
        <f t="shared" si="1"/>
        <v>11</v>
      </c>
      <c r="N19" s="578">
        <f t="shared" si="0"/>
        <v>8</v>
      </c>
      <c r="O19" s="578">
        <f t="shared" si="0"/>
        <v>19</v>
      </c>
      <c r="P19" s="216"/>
      <c r="Q19" s="1784" t="s">
        <v>271</v>
      </c>
      <c r="R19" s="2759"/>
    </row>
    <row r="20" spans="1:18" ht="24" customHeight="1" x14ac:dyDescent="0.2">
      <c r="A20" s="2761" t="s">
        <v>96</v>
      </c>
      <c r="B20" s="2761"/>
      <c r="C20" s="2761"/>
      <c r="D20" s="578">
        <f>SUM(D17:D19)</f>
        <v>0</v>
      </c>
      <c r="E20" s="578">
        <f t="shared" ref="E20:L20" si="12">SUM(E17:E19)</f>
        <v>0</v>
      </c>
      <c r="F20" s="578">
        <f t="shared" si="12"/>
        <v>0</v>
      </c>
      <c r="G20" s="578">
        <f t="shared" si="12"/>
        <v>29</v>
      </c>
      <c r="H20" s="578">
        <f t="shared" si="12"/>
        <v>43</v>
      </c>
      <c r="I20" s="578">
        <f t="shared" si="12"/>
        <v>72</v>
      </c>
      <c r="J20" s="578">
        <f t="shared" si="12"/>
        <v>0</v>
      </c>
      <c r="K20" s="578">
        <f t="shared" si="12"/>
        <v>0</v>
      </c>
      <c r="L20" s="578">
        <f t="shared" si="12"/>
        <v>0</v>
      </c>
      <c r="M20" s="578">
        <f t="shared" si="1"/>
        <v>29</v>
      </c>
      <c r="N20" s="578">
        <f t="shared" si="0"/>
        <v>43</v>
      </c>
      <c r="O20" s="578">
        <f t="shared" si="0"/>
        <v>72</v>
      </c>
      <c r="P20" s="2759" t="s">
        <v>136</v>
      </c>
      <c r="Q20" s="2759"/>
      <c r="R20" s="2759"/>
    </row>
    <row r="21" spans="1:18" ht="26.25" customHeight="1" thickBot="1" x14ac:dyDescent="0.25">
      <c r="A21" s="89" t="s">
        <v>43</v>
      </c>
      <c r="B21" s="80"/>
      <c r="C21" s="80"/>
      <c r="D21" s="1705">
        <v>0</v>
      </c>
      <c r="E21" s="1705">
        <v>0</v>
      </c>
      <c r="F21" s="1705">
        <v>0</v>
      </c>
      <c r="G21" s="1791">
        <v>43</v>
      </c>
      <c r="H21" s="1791">
        <v>23</v>
      </c>
      <c r="I21" s="1675">
        <v>66</v>
      </c>
      <c r="J21" s="1791">
        <v>26</v>
      </c>
      <c r="K21" s="1791">
        <v>10</v>
      </c>
      <c r="L21" s="1791">
        <v>36</v>
      </c>
      <c r="M21" s="1705">
        <f t="shared" si="1"/>
        <v>69</v>
      </c>
      <c r="N21" s="1705">
        <f t="shared" si="0"/>
        <v>33</v>
      </c>
      <c r="O21" s="1705">
        <f t="shared" si="0"/>
        <v>102</v>
      </c>
      <c r="P21" s="284"/>
      <c r="Q21" s="284"/>
      <c r="R21" s="284" t="s">
        <v>130</v>
      </c>
    </row>
    <row r="22" spans="1:18" ht="26.25" customHeight="1" thickBot="1" x14ac:dyDescent="0.25">
      <c r="A22" s="2853" t="s">
        <v>91</v>
      </c>
      <c r="B22" s="2853"/>
      <c r="C22" s="2853"/>
      <c r="D22" s="1818">
        <f>SUM(D12,D13,D16,D20,D21)</f>
        <v>0</v>
      </c>
      <c r="E22" s="1818">
        <f t="shared" ref="E22:O22" si="13">SUM(E12,E13,E16,E20,E21)</f>
        <v>0</v>
      </c>
      <c r="F22" s="1818">
        <f t="shared" si="13"/>
        <v>0</v>
      </c>
      <c r="G22" s="1818">
        <f t="shared" si="13"/>
        <v>141</v>
      </c>
      <c r="H22" s="1818">
        <f t="shared" si="13"/>
        <v>163</v>
      </c>
      <c r="I22" s="1818">
        <f t="shared" si="13"/>
        <v>304</v>
      </c>
      <c r="J22" s="1818">
        <f t="shared" si="13"/>
        <v>26</v>
      </c>
      <c r="K22" s="1818">
        <f t="shared" si="13"/>
        <v>14</v>
      </c>
      <c r="L22" s="1818">
        <f t="shared" si="13"/>
        <v>40</v>
      </c>
      <c r="M22" s="1818">
        <f t="shared" si="13"/>
        <v>167</v>
      </c>
      <c r="N22" s="1818">
        <f t="shared" si="13"/>
        <v>177</v>
      </c>
      <c r="O22" s="1818">
        <f t="shared" si="13"/>
        <v>344</v>
      </c>
      <c r="P22" s="2787" t="s">
        <v>272</v>
      </c>
      <c r="Q22" s="2787"/>
      <c r="R22" s="2787"/>
    </row>
    <row r="23" spans="1:18" ht="13.5" thickTop="1" x14ac:dyDescent="0.2"/>
  </sheetData>
  <mergeCells count="32">
    <mergeCell ref="M5:O5"/>
    <mergeCell ref="A20:C20"/>
    <mergeCell ref="P20:R20"/>
    <mergeCell ref="A22:C22"/>
    <mergeCell ref="P22:R22"/>
    <mergeCell ref="A8:A11"/>
    <mergeCell ref="A12:C12"/>
    <mergeCell ref="P12:R12"/>
    <mergeCell ref="A17:A19"/>
    <mergeCell ref="R17:R19"/>
    <mergeCell ref="R8:R11"/>
    <mergeCell ref="R14:R15"/>
    <mergeCell ref="A14:A15"/>
    <mergeCell ref="Q14:Q15"/>
    <mergeCell ref="A16:C16"/>
    <mergeCell ref="B14:B1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288" orientation="landscape" useFirstPageNumber="1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7:M17"/>
  <sheetViews>
    <sheetView rightToLeft="1" view="pageBreakPreview" zoomScaleSheetLayoutView="100" workbookViewId="0">
      <selection activeCell="K27" sqref="K27"/>
    </sheetView>
  </sheetViews>
  <sheetFormatPr defaultRowHeight="12.75" x14ac:dyDescent="0.2"/>
  <sheetData>
    <row r="17" spans="1:13" ht="60" x14ac:dyDescent="0.8">
      <c r="A17" s="2486" t="s">
        <v>2078</v>
      </c>
      <c r="B17" s="2486"/>
      <c r="C17" s="2486"/>
      <c r="D17" s="2486"/>
      <c r="E17" s="2486"/>
      <c r="F17" s="2486"/>
      <c r="G17" s="2486"/>
      <c r="H17" s="2486"/>
      <c r="I17" s="2486"/>
      <c r="J17" s="2486"/>
      <c r="K17" s="2486"/>
      <c r="L17" s="2486"/>
      <c r="M17" s="248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16"/>
  <sheetViews>
    <sheetView rightToLeft="1" view="pageBreakPreview" zoomScale="85" zoomScaleSheetLayoutView="85" workbookViewId="0">
      <selection activeCell="K27" sqref="K27"/>
    </sheetView>
  </sheetViews>
  <sheetFormatPr defaultColWidth="10.28515625" defaultRowHeight="12.75" x14ac:dyDescent="0.2"/>
  <cols>
    <col min="1" max="1" width="26.5703125" style="81" customWidth="1"/>
    <col min="2" max="13" width="9.5703125" style="81" customWidth="1"/>
    <col min="14" max="14" width="36.5703125" style="81" customWidth="1"/>
    <col min="15" max="16384" width="10.28515625" style="81"/>
  </cols>
  <sheetData>
    <row r="1" spans="1:14" ht="19.5" customHeight="1" x14ac:dyDescent="0.2"/>
    <row r="2" spans="1:14" ht="27" customHeight="1" x14ac:dyDescent="0.2">
      <c r="A2" s="3188" t="s">
        <v>2420</v>
      </c>
      <c r="B2" s="3188"/>
      <c r="C2" s="3188"/>
      <c r="D2" s="3188"/>
      <c r="E2" s="3188"/>
      <c r="F2" s="3188"/>
      <c r="G2" s="3188"/>
      <c r="H2" s="3188"/>
      <c r="I2" s="3188"/>
      <c r="J2" s="3188"/>
      <c r="K2" s="3188"/>
      <c r="L2" s="3188"/>
      <c r="M2" s="3188"/>
      <c r="N2" s="3188"/>
    </row>
    <row r="3" spans="1:14" ht="45" customHeight="1" x14ac:dyDescent="0.2">
      <c r="A3" s="2839" t="s">
        <v>2421</v>
      </c>
      <c r="B3" s="2839"/>
      <c r="C3" s="2839"/>
      <c r="D3" s="2839"/>
      <c r="E3" s="2839"/>
      <c r="F3" s="2839"/>
      <c r="G3" s="2839"/>
      <c r="H3" s="2839"/>
      <c r="I3" s="2839"/>
      <c r="J3" s="2839"/>
      <c r="K3" s="2839"/>
      <c r="L3" s="2839"/>
      <c r="M3" s="2839"/>
      <c r="N3" s="2839"/>
    </row>
    <row r="4" spans="1:14" ht="27" customHeight="1" thickBot="1" x14ac:dyDescent="0.25">
      <c r="A4" s="87" t="s">
        <v>2922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2732" t="s">
        <v>275</v>
      </c>
      <c r="N4" s="2732"/>
    </row>
    <row r="5" spans="1:14" ht="27" customHeight="1" thickTop="1" x14ac:dyDescent="0.2">
      <c r="A5" s="2898" t="s">
        <v>35</v>
      </c>
      <c r="B5" s="2898" t="s">
        <v>36</v>
      </c>
      <c r="C5" s="2898"/>
      <c r="D5" s="2898"/>
      <c r="E5" s="2898" t="s">
        <v>2</v>
      </c>
      <c r="F5" s="2898"/>
      <c r="G5" s="2898"/>
      <c r="H5" s="2898" t="s">
        <v>3</v>
      </c>
      <c r="I5" s="2898"/>
      <c r="J5" s="2898"/>
      <c r="K5" s="2898" t="s">
        <v>29</v>
      </c>
      <c r="L5" s="2898"/>
      <c r="M5" s="2898"/>
      <c r="N5" s="2740" t="s">
        <v>102</v>
      </c>
    </row>
    <row r="6" spans="1:14" s="101" customFormat="1" ht="32.25" customHeight="1" x14ac:dyDescent="0.2">
      <c r="A6" s="2762"/>
      <c r="B6" s="3160" t="s">
        <v>98</v>
      </c>
      <c r="C6" s="3160"/>
      <c r="D6" s="3160"/>
      <c r="E6" s="2814" t="s">
        <v>99</v>
      </c>
      <c r="F6" s="2814"/>
      <c r="G6" s="2814"/>
      <c r="H6" s="3160" t="s">
        <v>100</v>
      </c>
      <c r="I6" s="3160"/>
      <c r="J6" s="3160"/>
      <c r="K6" s="2814" t="s">
        <v>101</v>
      </c>
      <c r="L6" s="2814"/>
      <c r="M6" s="2814"/>
      <c r="N6" s="2741"/>
    </row>
    <row r="7" spans="1:14" ht="25.5" customHeight="1" x14ac:dyDescent="0.2">
      <c r="A7" s="2762"/>
      <c r="B7" s="22" t="s">
        <v>187</v>
      </c>
      <c r="C7" s="22" t="s">
        <v>211</v>
      </c>
      <c r="D7" s="22" t="s">
        <v>204</v>
      </c>
      <c r="E7" s="22" t="s">
        <v>187</v>
      </c>
      <c r="F7" s="22" t="s">
        <v>211</v>
      </c>
      <c r="G7" s="22" t="s">
        <v>204</v>
      </c>
      <c r="H7" s="22" t="s">
        <v>187</v>
      </c>
      <c r="I7" s="22" t="s">
        <v>211</v>
      </c>
      <c r="J7" s="22" t="s">
        <v>204</v>
      </c>
      <c r="K7" s="22" t="s">
        <v>187</v>
      </c>
      <c r="L7" s="22" t="s">
        <v>211</v>
      </c>
      <c r="M7" s="22" t="s">
        <v>204</v>
      </c>
      <c r="N7" s="2741"/>
    </row>
    <row r="8" spans="1:14" ht="25.5" customHeight="1" thickBot="1" x14ac:dyDescent="0.25">
      <c r="A8" s="2762"/>
      <c r="B8" s="23" t="s">
        <v>188</v>
      </c>
      <c r="C8" s="23" t="s">
        <v>189</v>
      </c>
      <c r="D8" s="23" t="s">
        <v>190</v>
      </c>
      <c r="E8" s="23" t="s">
        <v>188</v>
      </c>
      <c r="F8" s="23" t="s">
        <v>189</v>
      </c>
      <c r="G8" s="23" t="s">
        <v>190</v>
      </c>
      <c r="H8" s="23" t="s">
        <v>188</v>
      </c>
      <c r="I8" s="23" t="s">
        <v>189</v>
      </c>
      <c r="J8" s="23" t="s">
        <v>190</v>
      </c>
      <c r="K8" s="23" t="s">
        <v>188</v>
      </c>
      <c r="L8" s="23" t="s">
        <v>189</v>
      </c>
      <c r="M8" s="23" t="s">
        <v>190</v>
      </c>
      <c r="N8" s="2742"/>
    </row>
    <row r="9" spans="1:14" ht="31.5" customHeight="1" x14ac:dyDescent="0.2">
      <c r="A9" s="142" t="s">
        <v>38</v>
      </c>
      <c r="B9" s="1790">
        <v>0</v>
      </c>
      <c r="C9" s="1790">
        <v>0</v>
      </c>
      <c r="D9" s="1790">
        <v>0</v>
      </c>
      <c r="E9" s="1790">
        <v>9</v>
      </c>
      <c r="F9" s="1790">
        <v>1</v>
      </c>
      <c r="G9" s="1790">
        <v>10</v>
      </c>
      <c r="H9" s="1790">
        <v>0</v>
      </c>
      <c r="I9" s="1790">
        <v>0</v>
      </c>
      <c r="J9" s="1790">
        <v>0</v>
      </c>
      <c r="K9" s="577">
        <f>SUM(B9,E9,H9)</f>
        <v>9</v>
      </c>
      <c r="L9" s="577">
        <f t="shared" ref="L9:M14" si="0">SUM(C9,F9,I9)</f>
        <v>1</v>
      </c>
      <c r="M9" s="577">
        <f t="shared" si="0"/>
        <v>10</v>
      </c>
      <c r="N9" s="212" t="s">
        <v>104</v>
      </c>
    </row>
    <row r="10" spans="1:14" ht="31.5" customHeight="1" x14ac:dyDescent="0.2">
      <c r="A10" s="183" t="s">
        <v>46</v>
      </c>
      <c r="B10" s="578">
        <v>0</v>
      </c>
      <c r="C10" s="578">
        <v>0</v>
      </c>
      <c r="D10" s="578">
        <v>0</v>
      </c>
      <c r="E10" s="578">
        <v>3</v>
      </c>
      <c r="F10" s="578">
        <v>8</v>
      </c>
      <c r="G10" s="578">
        <v>11</v>
      </c>
      <c r="H10" s="578">
        <v>0</v>
      </c>
      <c r="I10" s="578">
        <v>0</v>
      </c>
      <c r="J10" s="578">
        <v>0</v>
      </c>
      <c r="K10" s="1675">
        <f t="shared" ref="K10:K13" si="1">SUM(B10,E10,H10)</f>
        <v>3</v>
      </c>
      <c r="L10" s="1675">
        <f t="shared" ref="L10:L13" si="2">SUM(C10,F10,I10)</f>
        <v>8</v>
      </c>
      <c r="M10" s="1675">
        <f t="shared" ref="M10:M13" si="3">SUM(D10,G10,J10)</f>
        <v>11</v>
      </c>
      <c r="N10" s="189" t="s">
        <v>131</v>
      </c>
    </row>
    <row r="11" spans="1:14" ht="31.5" customHeight="1" x14ac:dyDescent="0.2">
      <c r="A11" s="183" t="s">
        <v>305</v>
      </c>
      <c r="B11" s="578">
        <v>0</v>
      </c>
      <c r="C11" s="578">
        <v>0</v>
      </c>
      <c r="D11" s="578">
        <v>0</v>
      </c>
      <c r="E11" s="578">
        <v>18</v>
      </c>
      <c r="F11" s="578">
        <v>50</v>
      </c>
      <c r="G11" s="578">
        <v>68</v>
      </c>
      <c r="H11" s="578">
        <v>0</v>
      </c>
      <c r="I11" s="578">
        <v>0</v>
      </c>
      <c r="J11" s="578">
        <v>0</v>
      </c>
      <c r="K11" s="578">
        <f t="shared" si="1"/>
        <v>18</v>
      </c>
      <c r="L11" s="578">
        <f t="shared" si="2"/>
        <v>50</v>
      </c>
      <c r="M11" s="578">
        <f t="shared" si="3"/>
        <v>68</v>
      </c>
      <c r="N11" s="189" t="s">
        <v>253</v>
      </c>
    </row>
    <row r="12" spans="1:14" ht="31.5" customHeight="1" x14ac:dyDescent="0.2">
      <c r="A12" s="183" t="s">
        <v>312</v>
      </c>
      <c r="B12" s="578">
        <v>0</v>
      </c>
      <c r="C12" s="578">
        <v>0</v>
      </c>
      <c r="D12" s="578">
        <v>0</v>
      </c>
      <c r="E12" s="578">
        <v>12</v>
      </c>
      <c r="F12" s="578">
        <v>12</v>
      </c>
      <c r="G12" s="578">
        <v>24</v>
      </c>
      <c r="H12" s="578">
        <v>0</v>
      </c>
      <c r="I12" s="578">
        <v>0</v>
      </c>
      <c r="J12" s="578">
        <v>0</v>
      </c>
      <c r="K12" s="578">
        <f t="shared" si="1"/>
        <v>12</v>
      </c>
      <c r="L12" s="578">
        <f t="shared" si="2"/>
        <v>12</v>
      </c>
      <c r="M12" s="578">
        <f t="shared" si="3"/>
        <v>24</v>
      </c>
      <c r="N12" s="192" t="s">
        <v>311</v>
      </c>
    </row>
    <row r="13" spans="1:14" ht="31.5" customHeight="1" x14ac:dyDescent="0.2">
      <c r="A13" s="183" t="s">
        <v>210</v>
      </c>
      <c r="B13" s="578">
        <v>0</v>
      </c>
      <c r="C13" s="578">
        <v>0</v>
      </c>
      <c r="D13" s="578">
        <v>0</v>
      </c>
      <c r="E13" s="578">
        <v>13</v>
      </c>
      <c r="F13" s="578">
        <v>3</v>
      </c>
      <c r="G13" s="578">
        <v>16</v>
      </c>
      <c r="H13" s="578">
        <v>0</v>
      </c>
      <c r="I13" s="578">
        <v>0</v>
      </c>
      <c r="J13" s="578">
        <v>0</v>
      </c>
      <c r="K13" s="578">
        <f t="shared" si="1"/>
        <v>13</v>
      </c>
      <c r="L13" s="578">
        <f t="shared" si="2"/>
        <v>3</v>
      </c>
      <c r="M13" s="578">
        <f t="shared" si="3"/>
        <v>16</v>
      </c>
      <c r="N13" s="70" t="s">
        <v>228</v>
      </c>
    </row>
    <row r="14" spans="1:14" ht="31.5" customHeight="1" thickBot="1" x14ac:dyDescent="0.25">
      <c r="A14" s="143" t="s">
        <v>43</v>
      </c>
      <c r="B14" s="1706">
        <v>0</v>
      </c>
      <c r="C14" s="1706">
        <v>0</v>
      </c>
      <c r="D14" s="1706">
        <v>0</v>
      </c>
      <c r="E14" s="1706">
        <v>8</v>
      </c>
      <c r="F14" s="1706">
        <v>6</v>
      </c>
      <c r="G14" s="1791">
        <v>14</v>
      </c>
      <c r="H14" s="1706">
        <v>0</v>
      </c>
      <c r="I14" s="1706">
        <v>0</v>
      </c>
      <c r="J14" s="1706">
        <v>0</v>
      </c>
      <c r="K14" s="1706">
        <f>SUM(B14,E14,H14)</f>
        <v>8</v>
      </c>
      <c r="L14" s="1706">
        <f t="shared" si="0"/>
        <v>6</v>
      </c>
      <c r="M14" s="1706">
        <f t="shared" si="0"/>
        <v>14</v>
      </c>
      <c r="N14" s="106" t="s">
        <v>130</v>
      </c>
    </row>
    <row r="15" spans="1:14" ht="31.5" customHeight="1" thickBot="1" x14ac:dyDescent="0.25">
      <c r="A15" s="103" t="s">
        <v>91</v>
      </c>
      <c r="B15" s="1818">
        <f>SUM(B9:B14)</f>
        <v>0</v>
      </c>
      <c r="C15" s="1818">
        <f t="shared" ref="C15:M15" si="4">SUM(C9:C14)</f>
        <v>0</v>
      </c>
      <c r="D15" s="1818">
        <f t="shared" si="4"/>
        <v>0</v>
      </c>
      <c r="E15" s="1818">
        <f t="shared" si="4"/>
        <v>63</v>
      </c>
      <c r="F15" s="1818">
        <f t="shared" si="4"/>
        <v>80</v>
      </c>
      <c r="G15" s="1818">
        <f t="shared" si="4"/>
        <v>143</v>
      </c>
      <c r="H15" s="1818">
        <f t="shared" si="4"/>
        <v>0</v>
      </c>
      <c r="I15" s="1818">
        <f t="shared" si="4"/>
        <v>0</v>
      </c>
      <c r="J15" s="1818">
        <f t="shared" si="4"/>
        <v>0</v>
      </c>
      <c r="K15" s="1818">
        <f t="shared" si="4"/>
        <v>63</v>
      </c>
      <c r="L15" s="1818">
        <f t="shared" si="4"/>
        <v>80</v>
      </c>
      <c r="M15" s="1818">
        <f t="shared" si="4"/>
        <v>143</v>
      </c>
      <c r="N15" s="92" t="s">
        <v>153</v>
      </c>
    </row>
    <row r="16" spans="1:14" ht="13.5" thickTop="1" x14ac:dyDescent="0.2"/>
  </sheetData>
  <mergeCells count="13">
    <mergeCell ref="E6:G6"/>
    <mergeCell ref="H6:J6"/>
    <mergeCell ref="K6:M6"/>
    <mergeCell ref="A2:N2"/>
    <mergeCell ref="A3:N3"/>
    <mergeCell ref="M4:N4"/>
    <mergeCell ref="A5:A8"/>
    <mergeCell ref="B5:D5"/>
    <mergeCell ref="E5:G5"/>
    <mergeCell ref="H5:J5"/>
    <mergeCell ref="K5:M5"/>
    <mergeCell ref="N5:N8"/>
    <mergeCell ref="B6:D6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291" orientation="landscape" useFirstPageNumber="1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21"/>
  <sheetViews>
    <sheetView rightToLeft="1" view="pageBreakPreview" topLeftCell="A4" zoomScale="90" zoomScaleNormal="50" zoomScaleSheetLayoutView="90" workbookViewId="0">
      <selection activeCell="K27" sqref="K27"/>
    </sheetView>
  </sheetViews>
  <sheetFormatPr defaultColWidth="10.28515625" defaultRowHeight="12.75" x14ac:dyDescent="0.2"/>
  <cols>
    <col min="1" max="1" width="14.42578125" style="81" customWidth="1"/>
    <col min="2" max="2" width="11.140625" style="81" customWidth="1"/>
    <col min="3" max="3" width="10.5703125" style="81" customWidth="1"/>
    <col min="4" max="4" width="6.5703125" style="81" customWidth="1"/>
    <col min="5" max="5" width="7.140625" style="81" customWidth="1"/>
    <col min="6" max="6" width="6.7109375" style="81" customWidth="1"/>
    <col min="7" max="7" width="7.42578125" style="81" customWidth="1"/>
    <col min="8" max="8" width="6.85546875" style="81" customWidth="1"/>
    <col min="9" max="10" width="7" style="81" customWidth="1"/>
    <col min="11" max="11" width="7.140625" style="81" customWidth="1"/>
    <col min="12" max="13" width="7" style="81" customWidth="1"/>
    <col min="14" max="14" width="10.140625" style="81" customWidth="1"/>
    <col min="15" max="15" width="7" style="81" customWidth="1"/>
    <col min="16" max="16" width="16.7109375" style="81" customWidth="1"/>
    <col min="17" max="17" width="15.28515625" style="81" customWidth="1"/>
    <col min="18" max="18" width="24.42578125" style="81" customWidth="1"/>
    <col min="19" max="16384" width="10.28515625" style="81"/>
  </cols>
  <sheetData>
    <row r="1" spans="1:18" ht="30.75" customHeight="1" x14ac:dyDescent="0.2">
      <c r="A1" s="2730" t="s">
        <v>2422</v>
      </c>
      <c r="B1" s="2730"/>
      <c r="C1" s="2730"/>
      <c r="D1" s="2730"/>
      <c r="E1" s="2730"/>
      <c r="F1" s="2730"/>
      <c r="G1" s="2730"/>
      <c r="H1" s="2730"/>
      <c r="I1" s="2730"/>
      <c r="J1" s="2730"/>
      <c r="K1" s="2730"/>
      <c r="L1" s="2730"/>
      <c r="M1" s="2730"/>
      <c r="N1" s="2730"/>
      <c r="O1" s="2730"/>
      <c r="P1" s="2730"/>
      <c r="Q1" s="2730"/>
      <c r="R1" s="2730"/>
    </row>
    <row r="2" spans="1:18" ht="39" customHeight="1" x14ac:dyDescent="0.2">
      <c r="A2" s="2731" t="s">
        <v>2423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</row>
    <row r="3" spans="1:18" ht="30.75" customHeight="1" thickBot="1" x14ac:dyDescent="0.3">
      <c r="A3" s="3365" t="s">
        <v>2923</v>
      </c>
      <c r="B3" s="3365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108"/>
      <c r="Q3" s="3366" t="s">
        <v>278</v>
      </c>
      <c r="R3" s="3366"/>
    </row>
    <row r="4" spans="1:18" ht="24" customHeight="1" thickTop="1" x14ac:dyDescent="0.2">
      <c r="A4" s="2898" t="s">
        <v>47</v>
      </c>
      <c r="B4" s="2898" t="s">
        <v>90</v>
      </c>
      <c r="C4" s="2898" t="s">
        <v>48</v>
      </c>
      <c r="D4" s="2898" t="s">
        <v>36</v>
      </c>
      <c r="E4" s="2898"/>
      <c r="F4" s="2898"/>
      <c r="G4" s="2898" t="s">
        <v>2</v>
      </c>
      <c r="H4" s="2898"/>
      <c r="I4" s="2898"/>
      <c r="J4" s="2898" t="s">
        <v>3</v>
      </c>
      <c r="K4" s="2898"/>
      <c r="L4" s="2898"/>
      <c r="M4" s="2898" t="s">
        <v>29</v>
      </c>
      <c r="N4" s="2898"/>
      <c r="O4" s="2898"/>
      <c r="P4" s="2740" t="s">
        <v>103</v>
      </c>
      <c r="Q4" s="2740" t="s">
        <v>132</v>
      </c>
      <c r="R4" s="2740" t="s">
        <v>102</v>
      </c>
    </row>
    <row r="5" spans="1:18" ht="24" customHeight="1" x14ac:dyDescent="0.2">
      <c r="A5" s="2762"/>
      <c r="B5" s="2762"/>
      <c r="C5" s="2762"/>
      <c r="D5" s="3160" t="s">
        <v>98</v>
      </c>
      <c r="E5" s="3160"/>
      <c r="F5" s="3160"/>
      <c r="G5" s="2814" t="s">
        <v>99</v>
      </c>
      <c r="H5" s="2814"/>
      <c r="I5" s="2814"/>
      <c r="J5" s="3160" t="s">
        <v>100</v>
      </c>
      <c r="K5" s="3160"/>
      <c r="L5" s="3160"/>
      <c r="M5" s="2814" t="s">
        <v>101</v>
      </c>
      <c r="N5" s="2814"/>
      <c r="O5" s="2814"/>
      <c r="P5" s="2741"/>
      <c r="Q5" s="2741"/>
      <c r="R5" s="2741"/>
    </row>
    <row r="6" spans="1:18" ht="24" customHeight="1" x14ac:dyDescent="0.2">
      <c r="A6" s="2762"/>
      <c r="B6" s="2762"/>
      <c r="C6" s="2762"/>
      <c r="D6" s="22" t="s">
        <v>187</v>
      </c>
      <c r="E6" s="22" t="s">
        <v>211</v>
      </c>
      <c r="F6" s="22" t="s">
        <v>204</v>
      </c>
      <c r="G6" s="22" t="s">
        <v>187</v>
      </c>
      <c r="H6" s="22" t="s">
        <v>211</v>
      </c>
      <c r="I6" s="22" t="s">
        <v>204</v>
      </c>
      <c r="J6" s="22" t="s">
        <v>187</v>
      </c>
      <c r="K6" s="22" t="s">
        <v>211</v>
      </c>
      <c r="L6" s="22" t="s">
        <v>204</v>
      </c>
      <c r="M6" s="22" t="s">
        <v>187</v>
      </c>
      <c r="N6" s="22" t="s">
        <v>211</v>
      </c>
      <c r="O6" s="22" t="s">
        <v>204</v>
      </c>
      <c r="P6" s="2741"/>
      <c r="Q6" s="2741"/>
      <c r="R6" s="2741"/>
    </row>
    <row r="7" spans="1:18" ht="24" customHeight="1" thickBot="1" x14ac:dyDescent="0.25">
      <c r="A7" s="2899"/>
      <c r="B7" s="2899"/>
      <c r="C7" s="2899"/>
      <c r="D7" s="23" t="s">
        <v>188</v>
      </c>
      <c r="E7" s="23" t="s">
        <v>189</v>
      </c>
      <c r="F7" s="23" t="s">
        <v>190</v>
      </c>
      <c r="G7" s="23" t="s">
        <v>188</v>
      </c>
      <c r="H7" s="23" t="s">
        <v>189</v>
      </c>
      <c r="I7" s="23" t="s">
        <v>190</v>
      </c>
      <c r="J7" s="23" t="s">
        <v>188</v>
      </c>
      <c r="K7" s="23" t="s">
        <v>189</v>
      </c>
      <c r="L7" s="23" t="s">
        <v>190</v>
      </c>
      <c r="M7" s="23" t="s">
        <v>188</v>
      </c>
      <c r="N7" s="23" t="s">
        <v>189</v>
      </c>
      <c r="O7" s="23" t="s">
        <v>190</v>
      </c>
      <c r="P7" s="2742"/>
      <c r="Q7" s="2742"/>
      <c r="R7" s="2742"/>
    </row>
    <row r="8" spans="1:18" ht="31.5" customHeight="1" x14ac:dyDescent="0.2">
      <c r="A8" s="291" t="s">
        <v>38</v>
      </c>
      <c r="B8" s="972" t="s">
        <v>441</v>
      </c>
      <c r="C8" s="972" t="s">
        <v>316</v>
      </c>
      <c r="D8" s="34">
        <v>0</v>
      </c>
      <c r="E8" s="34">
        <v>0</v>
      </c>
      <c r="F8" s="34">
        <v>0</v>
      </c>
      <c r="G8" s="34">
        <v>9</v>
      </c>
      <c r="H8" s="34">
        <v>1</v>
      </c>
      <c r="I8" s="34">
        <v>10</v>
      </c>
      <c r="J8" s="34">
        <v>0</v>
      </c>
      <c r="K8" s="34">
        <v>0</v>
      </c>
      <c r="L8" s="34">
        <v>0</v>
      </c>
      <c r="M8" s="34">
        <f>SUM(D8,G8,J8)</f>
        <v>9</v>
      </c>
      <c r="N8" s="34">
        <f>SUM(E8,H8,K8)</f>
        <v>1</v>
      </c>
      <c r="O8" s="34">
        <f>SUM(M8:N8)</f>
        <v>10</v>
      </c>
      <c r="P8" s="1702" t="s">
        <v>2536</v>
      </c>
      <c r="Q8" s="1893" t="s">
        <v>289</v>
      </c>
      <c r="R8" s="197" t="s">
        <v>104</v>
      </c>
    </row>
    <row r="9" spans="1:18" ht="24" customHeight="1" x14ac:dyDescent="0.2">
      <c r="A9" s="221" t="s">
        <v>40</v>
      </c>
      <c r="B9" s="964" t="s">
        <v>62</v>
      </c>
      <c r="C9" s="964"/>
      <c r="D9" s="1892">
        <v>0</v>
      </c>
      <c r="E9" s="1892">
        <v>0</v>
      </c>
      <c r="F9" s="1892">
        <v>0</v>
      </c>
      <c r="G9" s="1892">
        <v>3</v>
      </c>
      <c r="H9" s="1892">
        <v>8</v>
      </c>
      <c r="I9" s="1892">
        <v>11</v>
      </c>
      <c r="J9" s="1892">
        <v>0</v>
      </c>
      <c r="K9" s="1892">
        <v>0</v>
      </c>
      <c r="L9" s="1892">
        <v>0</v>
      </c>
      <c r="M9" s="1892">
        <f t="shared" ref="M9:M18" si="0">SUM(D9,G9,J9)</f>
        <v>3</v>
      </c>
      <c r="N9" s="1892">
        <f t="shared" ref="N9:N18" si="1">SUM(E9,H9,K9)</f>
        <v>8</v>
      </c>
      <c r="O9" s="1892">
        <f t="shared" ref="O9:O18" si="2">SUM(M9:N9)</f>
        <v>11</v>
      </c>
      <c r="P9" s="678"/>
      <c r="Q9" s="678" t="s">
        <v>143</v>
      </c>
      <c r="R9" s="216" t="s">
        <v>131</v>
      </c>
    </row>
    <row r="10" spans="1:18" ht="24" customHeight="1" x14ac:dyDescent="0.2">
      <c r="A10" s="2875" t="s">
        <v>305</v>
      </c>
      <c r="B10" s="2952" t="s">
        <v>75</v>
      </c>
      <c r="C10" s="220" t="s">
        <v>75</v>
      </c>
      <c r="D10" s="1892">
        <v>0</v>
      </c>
      <c r="E10" s="1892">
        <v>0</v>
      </c>
      <c r="F10" s="1892">
        <v>0</v>
      </c>
      <c r="G10" s="1892">
        <v>5</v>
      </c>
      <c r="H10" s="1892">
        <v>10</v>
      </c>
      <c r="I10" s="1892">
        <v>15</v>
      </c>
      <c r="J10" s="1892">
        <v>0</v>
      </c>
      <c r="K10" s="1892">
        <v>0</v>
      </c>
      <c r="L10" s="1892">
        <v>0</v>
      </c>
      <c r="M10" s="1892">
        <f t="shared" si="0"/>
        <v>5</v>
      </c>
      <c r="N10" s="1892">
        <f t="shared" si="1"/>
        <v>10</v>
      </c>
      <c r="O10" s="1892">
        <f t="shared" si="2"/>
        <v>15</v>
      </c>
      <c r="P10" s="1784" t="s">
        <v>151</v>
      </c>
      <c r="Q10" s="2759" t="s">
        <v>151</v>
      </c>
      <c r="R10" s="2759" t="s">
        <v>253</v>
      </c>
    </row>
    <row r="11" spans="1:18" ht="24" customHeight="1" x14ac:dyDescent="0.2">
      <c r="A11" s="2875"/>
      <c r="B11" s="2952"/>
      <c r="C11" s="220" t="s">
        <v>76</v>
      </c>
      <c r="D11" s="1892">
        <v>0</v>
      </c>
      <c r="E11" s="1892">
        <v>0</v>
      </c>
      <c r="F11" s="1892">
        <v>0</v>
      </c>
      <c r="G11" s="1892">
        <v>1</v>
      </c>
      <c r="H11" s="1892">
        <v>9</v>
      </c>
      <c r="I11" s="1892">
        <v>10</v>
      </c>
      <c r="J11" s="1892">
        <v>0</v>
      </c>
      <c r="K11" s="1892">
        <v>0</v>
      </c>
      <c r="L11" s="1892">
        <v>0</v>
      </c>
      <c r="M11" s="1892">
        <f t="shared" si="0"/>
        <v>1</v>
      </c>
      <c r="N11" s="1892">
        <f t="shared" si="1"/>
        <v>9</v>
      </c>
      <c r="O11" s="1892">
        <f t="shared" si="2"/>
        <v>10</v>
      </c>
      <c r="P11" s="1784" t="s">
        <v>165</v>
      </c>
      <c r="Q11" s="2759"/>
      <c r="R11" s="2759"/>
    </row>
    <row r="12" spans="1:18" ht="24" customHeight="1" x14ac:dyDescent="0.2">
      <c r="A12" s="2875"/>
      <c r="B12" s="2952" t="s">
        <v>49</v>
      </c>
      <c r="C12" s="2952"/>
      <c r="D12" s="1892">
        <f>SUM(D10:D11)</f>
        <v>0</v>
      </c>
      <c r="E12" s="1892">
        <f t="shared" ref="E12:L12" si="3">SUM(E10:E11)</f>
        <v>0</v>
      </c>
      <c r="F12" s="1892">
        <f t="shared" si="3"/>
        <v>0</v>
      </c>
      <c r="G12" s="1892">
        <f t="shared" si="3"/>
        <v>6</v>
      </c>
      <c r="H12" s="1892">
        <f t="shared" si="3"/>
        <v>19</v>
      </c>
      <c r="I12" s="1892">
        <f t="shared" si="3"/>
        <v>25</v>
      </c>
      <c r="J12" s="1892">
        <f t="shared" si="3"/>
        <v>0</v>
      </c>
      <c r="K12" s="1892">
        <f t="shared" si="3"/>
        <v>0</v>
      </c>
      <c r="L12" s="1892">
        <f t="shared" si="3"/>
        <v>0</v>
      </c>
      <c r="M12" s="1892">
        <f t="shared" si="0"/>
        <v>6</v>
      </c>
      <c r="N12" s="1892">
        <f t="shared" si="1"/>
        <v>19</v>
      </c>
      <c r="O12" s="1892">
        <f t="shared" si="2"/>
        <v>25</v>
      </c>
      <c r="P12" s="2759" t="s">
        <v>302</v>
      </c>
      <c r="Q12" s="2759"/>
      <c r="R12" s="2759"/>
    </row>
    <row r="13" spans="1:18" ht="30" customHeight="1" x14ac:dyDescent="0.2">
      <c r="A13" s="2875"/>
      <c r="B13" s="964" t="s">
        <v>2424</v>
      </c>
      <c r="C13" s="1471"/>
      <c r="D13" s="1892">
        <f t="shared" ref="D13:E13" si="4">SUM(D11:D12)</f>
        <v>0</v>
      </c>
      <c r="E13" s="1892">
        <f t="shared" si="4"/>
        <v>0</v>
      </c>
      <c r="F13" s="1892">
        <v>0</v>
      </c>
      <c r="G13" s="1892">
        <v>1</v>
      </c>
      <c r="H13" s="1892">
        <v>10</v>
      </c>
      <c r="I13" s="1892">
        <v>11</v>
      </c>
      <c r="J13" s="1892">
        <f t="shared" ref="J13:K13" si="5">SUM(J11:J12)</f>
        <v>0</v>
      </c>
      <c r="K13" s="1892">
        <f t="shared" si="5"/>
        <v>0</v>
      </c>
      <c r="L13" s="1892">
        <v>0</v>
      </c>
      <c r="M13" s="1892">
        <f t="shared" ref="M13" si="6">SUM(D13,G13,J13)</f>
        <v>1</v>
      </c>
      <c r="N13" s="1892">
        <f t="shared" ref="N13" si="7">SUM(E13,H13,K13)</f>
        <v>10</v>
      </c>
      <c r="O13" s="1892">
        <f t="shared" ref="O13" si="8">SUM(M13:N13)</f>
        <v>11</v>
      </c>
      <c r="P13" s="1465"/>
      <c r="Q13" s="1708" t="s">
        <v>158</v>
      </c>
      <c r="R13" s="2759"/>
    </row>
    <row r="14" spans="1:18" ht="24" customHeight="1" x14ac:dyDescent="0.2">
      <c r="A14" s="2875"/>
      <c r="B14" s="964" t="s">
        <v>78</v>
      </c>
      <c r="C14" s="220"/>
      <c r="D14" s="1892">
        <f t="shared" ref="D14:E14" si="9">SUM(D12:D13)</f>
        <v>0</v>
      </c>
      <c r="E14" s="1892">
        <f t="shared" si="9"/>
        <v>0</v>
      </c>
      <c r="F14" s="1892">
        <v>0</v>
      </c>
      <c r="G14" s="1892">
        <v>4</v>
      </c>
      <c r="H14" s="1892">
        <v>11</v>
      </c>
      <c r="I14" s="1892">
        <v>15</v>
      </c>
      <c r="J14" s="1892">
        <f t="shared" ref="J14:K14" si="10">SUM(J12:J13)</f>
        <v>0</v>
      </c>
      <c r="K14" s="1892">
        <f t="shared" si="10"/>
        <v>0</v>
      </c>
      <c r="L14" s="1892">
        <v>0</v>
      </c>
      <c r="M14" s="1892">
        <f t="shared" si="0"/>
        <v>4</v>
      </c>
      <c r="N14" s="1892">
        <f t="shared" si="1"/>
        <v>11</v>
      </c>
      <c r="O14" s="1892">
        <f t="shared" si="2"/>
        <v>15</v>
      </c>
      <c r="P14" s="216"/>
      <c r="Q14" s="678" t="s">
        <v>154</v>
      </c>
      <c r="R14" s="2759"/>
    </row>
    <row r="15" spans="1:18" ht="24" customHeight="1" x14ac:dyDescent="0.2">
      <c r="A15" s="2875"/>
      <c r="B15" s="964" t="s">
        <v>82</v>
      </c>
      <c r="C15" s="220"/>
      <c r="D15" s="1892">
        <f t="shared" ref="D15:E15" si="11">SUM(D13:D14)</f>
        <v>0</v>
      </c>
      <c r="E15" s="1892">
        <f t="shared" si="11"/>
        <v>0</v>
      </c>
      <c r="F15" s="1892">
        <v>0</v>
      </c>
      <c r="G15" s="1892">
        <v>7</v>
      </c>
      <c r="H15" s="1892">
        <v>10</v>
      </c>
      <c r="I15" s="1892">
        <v>17</v>
      </c>
      <c r="J15" s="1892">
        <f t="shared" ref="J15:K15" si="12">SUM(J13:J14)</f>
        <v>0</v>
      </c>
      <c r="K15" s="1892">
        <f t="shared" si="12"/>
        <v>0</v>
      </c>
      <c r="L15" s="1892">
        <v>0</v>
      </c>
      <c r="M15" s="1892">
        <f t="shared" si="0"/>
        <v>7</v>
      </c>
      <c r="N15" s="1892">
        <f t="shared" si="1"/>
        <v>10</v>
      </c>
      <c r="O15" s="1892">
        <f t="shared" si="2"/>
        <v>17</v>
      </c>
      <c r="P15" s="216"/>
      <c r="Q15" s="678" t="s">
        <v>155</v>
      </c>
      <c r="R15" s="2759"/>
    </row>
    <row r="16" spans="1:18" ht="24" customHeight="1" x14ac:dyDescent="0.2">
      <c r="A16" s="2875" t="s">
        <v>96</v>
      </c>
      <c r="B16" s="2875"/>
      <c r="C16" s="2875"/>
      <c r="D16" s="1892">
        <f>SUM(D12:D15)</f>
        <v>0</v>
      </c>
      <c r="E16" s="1892">
        <f t="shared" ref="E16:O16" si="13">SUM(E12:E15)</f>
        <v>0</v>
      </c>
      <c r="F16" s="1892">
        <f t="shared" si="13"/>
        <v>0</v>
      </c>
      <c r="G16" s="1892">
        <f t="shared" si="13"/>
        <v>18</v>
      </c>
      <c r="H16" s="1892">
        <f t="shared" si="13"/>
        <v>50</v>
      </c>
      <c r="I16" s="1892">
        <f t="shared" si="13"/>
        <v>68</v>
      </c>
      <c r="J16" s="1892">
        <f t="shared" si="13"/>
        <v>0</v>
      </c>
      <c r="K16" s="1892">
        <f t="shared" si="13"/>
        <v>0</v>
      </c>
      <c r="L16" s="1892">
        <f t="shared" si="13"/>
        <v>0</v>
      </c>
      <c r="M16" s="1892">
        <f t="shared" si="13"/>
        <v>18</v>
      </c>
      <c r="N16" s="1892">
        <f t="shared" si="13"/>
        <v>50</v>
      </c>
      <c r="O16" s="1892">
        <f t="shared" si="13"/>
        <v>68</v>
      </c>
      <c r="P16" s="2759" t="s">
        <v>136</v>
      </c>
      <c r="Q16" s="2759"/>
      <c r="R16" s="2759"/>
    </row>
    <row r="17" spans="1:18" ht="28.5" customHeight="1" x14ac:dyDescent="0.2">
      <c r="A17" s="997" t="s">
        <v>312</v>
      </c>
      <c r="B17" s="964" t="s">
        <v>442</v>
      </c>
      <c r="C17" s="964"/>
      <c r="D17" s="1892">
        <f t="shared" ref="D17:D19" si="14">SUM(D13:D16)</f>
        <v>0</v>
      </c>
      <c r="E17" s="1892">
        <f t="shared" ref="E17:E19" si="15">SUM(E13:E16)</f>
        <v>0</v>
      </c>
      <c r="F17" s="1892">
        <v>0</v>
      </c>
      <c r="G17" s="1892">
        <v>12</v>
      </c>
      <c r="H17" s="1892">
        <v>12</v>
      </c>
      <c r="I17" s="1892">
        <v>24</v>
      </c>
      <c r="J17" s="1892">
        <f t="shared" ref="J17:J19" si="16">SUM(J13:J16)</f>
        <v>0</v>
      </c>
      <c r="K17" s="1892">
        <f t="shared" ref="K17:K19" si="17">SUM(K13:K16)</f>
        <v>0</v>
      </c>
      <c r="L17" s="1892">
        <v>0</v>
      </c>
      <c r="M17" s="1892">
        <f t="shared" si="0"/>
        <v>12</v>
      </c>
      <c r="N17" s="1892">
        <f t="shared" si="1"/>
        <v>12</v>
      </c>
      <c r="O17" s="1892">
        <f t="shared" si="2"/>
        <v>24</v>
      </c>
      <c r="P17" s="216"/>
      <c r="Q17" s="856" t="s">
        <v>443</v>
      </c>
      <c r="R17" s="1784" t="s">
        <v>311</v>
      </c>
    </row>
    <row r="18" spans="1:18" ht="30.75" customHeight="1" x14ac:dyDescent="0.2">
      <c r="A18" s="997" t="s">
        <v>210</v>
      </c>
      <c r="B18" s="964"/>
      <c r="C18" s="964"/>
      <c r="D18" s="1892">
        <f t="shared" si="14"/>
        <v>0</v>
      </c>
      <c r="E18" s="1892">
        <f t="shared" si="15"/>
        <v>0</v>
      </c>
      <c r="F18" s="1892">
        <v>0</v>
      </c>
      <c r="G18" s="1892">
        <v>13</v>
      </c>
      <c r="H18" s="1892">
        <v>3</v>
      </c>
      <c r="I18" s="1892">
        <v>16</v>
      </c>
      <c r="J18" s="1892">
        <f t="shared" si="16"/>
        <v>0</v>
      </c>
      <c r="K18" s="1892">
        <f t="shared" si="17"/>
        <v>0</v>
      </c>
      <c r="L18" s="1892">
        <v>0</v>
      </c>
      <c r="M18" s="1892">
        <f t="shared" si="0"/>
        <v>13</v>
      </c>
      <c r="N18" s="1892">
        <f t="shared" si="1"/>
        <v>3</v>
      </c>
      <c r="O18" s="1892">
        <f t="shared" si="2"/>
        <v>16</v>
      </c>
      <c r="P18" s="216"/>
      <c r="Q18" s="1784"/>
      <c r="R18" s="1784" t="s">
        <v>228</v>
      </c>
    </row>
    <row r="19" spans="1:18" ht="33.75" customHeight="1" thickBot="1" x14ac:dyDescent="0.25">
      <c r="A19" s="296" t="s">
        <v>43</v>
      </c>
      <c r="B19" s="1894" t="s">
        <v>89</v>
      </c>
      <c r="C19" s="293"/>
      <c r="D19" s="1892">
        <f t="shared" si="14"/>
        <v>0</v>
      </c>
      <c r="E19" s="1892">
        <f t="shared" si="15"/>
        <v>0</v>
      </c>
      <c r="F19" s="1892">
        <v>0</v>
      </c>
      <c r="G19" s="1791">
        <v>8</v>
      </c>
      <c r="H19" s="1791">
        <v>6</v>
      </c>
      <c r="I19" s="1791">
        <v>14</v>
      </c>
      <c r="J19" s="1892">
        <f t="shared" si="16"/>
        <v>0</v>
      </c>
      <c r="K19" s="1892">
        <f t="shared" si="17"/>
        <v>0</v>
      </c>
      <c r="L19" s="1892">
        <v>0</v>
      </c>
      <c r="M19" s="1791">
        <f>SUM(D19,G19,J19)</f>
        <v>8</v>
      </c>
      <c r="N19" s="1791">
        <f t="shared" ref="N19:O19" si="18">SUM(E19,H19,K19)</f>
        <v>6</v>
      </c>
      <c r="O19" s="1791">
        <f t="shared" si="18"/>
        <v>14</v>
      </c>
      <c r="P19" s="295"/>
      <c r="Q19" s="1793" t="s">
        <v>157</v>
      </c>
      <c r="R19" s="1793" t="s">
        <v>130</v>
      </c>
    </row>
    <row r="20" spans="1:18" ht="32.25" customHeight="1" thickBot="1" x14ac:dyDescent="0.25">
      <c r="A20" s="3198" t="s">
        <v>91</v>
      </c>
      <c r="B20" s="3198"/>
      <c r="C20" s="3198"/>
      <c r="D20" s="1818">
        <f>SUM(D8,D9,D16,D17,D18,D19)</f>
        <v>0</v>
      </c>
      <c r="E20" s="1818">
        <f t="shared" ref="E20:O20" si="19">SUM(E8,E9,E16,E17,E18,E19)</f>
        <v>0</v>
      </c>
      <c r="F20" s="1818">
        <f t="shared" si="19"/>
        <v>0</v>
      </c>
      <c r="G20" s="1818">
        <f t="shared" si="19"/>
        <v>63</v>
      </c>
      <c r="H20" s="1818">
        <f t="shared" si="19"/>
        <v>80</v>
      </c>
      <c r="I20" s="1818">
        <f t="shared" si="19"/>
        <v>143</v>
      </c>
      <c r="J20" s="1818">
        <f t="shared" si="19"/>
        <v>0</v>
      </c>
      <c r="K20" s="1818">
        <f t="shared" si="19"/>
        <v>0</v>
      </c>
      <c r="L20" s="1818">
        <f t="shared" si="19"/>
        <v>0</v>
      </c>
      <c r="M20" s="1818">
        <f t="shared" si="19"/>
        <v>63</v>
      </c>
      <c r="N20" s="1818">
        <f t="shared" si="19"/>
        <v>80</v>
      </c>
      <c r="O20" s="1818">
        <f t="shared" si="19"/>
        <v>143</v>
      </c>
      <c r="P20" s="3367" t="s">
        <v>153</v>
      </c>
      <c r="Q20" s="3367"/>
      <c r="R20" s="3367"/>
    </row>
    <row r="21" spans="1:18" ht="15.75" thickTop="1" x14ac:dyDescent="0.2">
      <c r="A21" s="109"/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</row>
  </sheetData>
  <mergeCells count="28">
    <mergeCell ref="A20:C20"/>
    <mergeCell ref="P20:R20"/>
    <mergeCell ref="M4:O4"/>
    <mergeCell ref="P4:P7"/>
    <mergeCell ref="Q4:Q7"/>
    <mergeCell ref="R4:R7"/>
    <mergeCell ref="D5:F5"/>
    <mergeCell ref="G5:I5"/>
    <mergeCell ref="J5:L5"/>
    <mergeCell ref="M5:O5"/>
    <mergeCell ref="B12:C12"/>
    <mergeCell ref="A16:C16"/>
    <mergeCell ref="A10:A15"/>
    <mergeCell ref="B10:B11"/>
    <mergeCell ref="R10:R15"/>
    <mergeCell ref="Q10:Q11"/>
    <mergeCell ref="P12:Q12"/>
    <mergeCell ref="P16:R16"/>
    <mergeCell ref="A1:R1"/>
    <mergeCell ref="A2:R2"/>
    <mergeCell ref="A3:B3"/>
    <mergeCell ref="Q3:R3"/>
    <mergeCell ref="A4:A7"/>
    <mergeCell ref="B4:B7"/>
    <mergeCell ref="C4:C7"/>
    <mergeCell ref="D4:F4"/>
    <mergeCell ref="G4:I4"/>
    <mergeCell ref="J4:L4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292" orientation="landscape" useFirstPageNumber="1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15"/>
  <sheetViews>
    <sheetView rightToLeft="1" view="pageBreakPreview" zoomScale="85" zoomScaleSheetLayoutView="85" workbookViewId="0">
      <selection activeCell="K27" sqref="K27"/>
    </sheetView>
  </sheetViews>
  <sheetFormatPr defaultColWidth="10.28515625" defaultRowHeight="12.75" x14ac:dyDescent="0.2"/>
  <cols>
    <col min="1" max="1" width="29.28515625" style="81" customWidth="1"/>
    <col min="2" max="13" width="10.5703125" style="81" customWidth="1"/>
    <col min="14" max="14" width="26.5703125" style="81" customWidth="1"/>
    <col min="15" max="16384" width="10.28515625" style="81"/>
  </cols>
  <sheetData>
    <row r="1" spans="1:14" ht="27" customHeight="1" x14ac:dyDescent="0.2">
      <c r="A1" s="3188" t="s">
        <v>2425</v>
      </c>
      <c r="B1" s="3188"/>
      <c r="C1" s="3188"/>
      <c r="D1" s="3188"/>
      <c r="E1" s="3188"/>
      <c r="F1" s="3188"/>
      <c r="G1" s="3188"/>
      <c r="H1" s="3188"/>
      <c r="I1" s="3188"/>
      <c r="J1" s="3188"/>
      <c r="K1" s="3188"/>
      <c r="L1" s="3188"/>
      <c r="M1" s="3188"/>
      <c r="N1" s="3188"/>
    </row>
    <row r="2" spans="1:14" ht="45" customHeight="1" x14ac:dyDescent="0.2">
      <c r="A2" s="2839" t="s">
        <v>2426</v>
      </c>
      <c r="B2" s="2839"/>
      <c r="C2" s="2839"/>
      <c r="D2" s="2839"/>
      <c r="E2" s="2839"/>
      <c r="F2" s="2839"/>
      <c r="G2" s="2839"/>
      <c r="H2" s="2839"/>
      <c r="I2" s="2839"/>
      <c r="J2" s="2839"/>
      <c r="K2" s="2839"/>
      <c r="L2" s="2839"/>
      <c r="M2" s="2839"/>
      <c r="N2" s="2839"/>
    </row>
    <row r="3" spans="1:14" ht="27" customHeight="1" thickBot="1" x14ac:dyDescent="0.25">
      <c r="A3" s="87" t="s">
        <v>2590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2732" t="s">
        <v>427</v>
      </c>
      <c r="N3" s="2732"/>
    </row>
    <row r="4" spans="1:14" ht="27" customHeight="1" thickTop="1" x14ac:dyDescent="0.2">
      <c r="A4" s="2898" t="s">
        <v>35</v>
      </c>
      <c r="B4" s="2898" t="s">
        <v>36</v>
      </c>
      <c r="C4" s="2898"/>
      <c r="D4" s="2898"/>
      <c r="E4" s="2898" t="s">
        <v>2</v>
      </c>
      <c r="F4" s="2898"/>
      <c r="G4" s="2898"/>
      <c r="H4" s="2898" t="s">
        <v>3</v>
      </c>
      <c r="I4" s="2898"/>
      <c r="J4" s="2898"/>
      <c r="K4" s="2898" t="s">
        <v>29</v>
      </c>
      <c r="L4" s="2898"/>
      <c r="M4" s="2898"/>
      <c r="N4" s="2740" t="s">
        <v>102</v>
      </c>
    </row>
    <row r="5" spans="1:14" s="101" customFormat="1" ht="32.25" customHeight="1" x14ac:dyDescent="0.2">
      <c r="A5" s="2762"/>
      <c r="B5" s="3160" t="s">
        <v>98</v>
      </c>
      <c r="C5" s="3160"/>
      <c r="D5" s="3160"/>
      <c r="E5" s="2814" t="s">
        <v>99</v>
      </c>
      <c r="F5" s="2814"/>
      <c r="G5" s="2814"/>
      <c r="H5" s="3160" t="s">
        <v>100</v>
      </c>
      <c r="I5" s="3160"/>
      <c r="J5" s="3160"/>
      <c r="K5" s="2814" t="s">
        <v>101</v>
      </c>
      <c r="L5" s="2814"/>
      <c r="M5" s="2814"/>
      <c r="N5" s="2741"/>
    </row>
    <row r="6" spans="1:14" ht="25.5" customHeight="1" x14ac:dyDescent="0.2">
      <c r="A6" s="2762"/>
      <c r="B6" s="22" t="s">
        <v>187</v>
      </c>
      <c r="C6" s="22" t="s">
        <v>211</v>
      </c>
      <c r="D6" s="22" t="s">
        <v>204</v>
      </c>
      <c r="E6" s="22" t="s">
        <v>187</v>
      </c>
      <c r="F6" s="22" t="s">
        <v>211</v>
      </c>
      <c r="G6" s="22" t="s">
        <v>204</v>
      </c>
      <c r="H6" s="22" t="s">
        <v>187</v>
      </c>
      <c r="I6" s="22" t="s">
        <v>211</v>
      </c>
      <c r="J6" s="22" t="s">
        <v>204</v>
      </c>
      <c r="K6" s="22" t="s">
        <v>187</v>
      </c>
      <c r="L6" s="22" t="s">
        <v>211</v>
      </c>
      <c r="M6" s="22" t="s">
        <v>204</v>
      </c>
      <c r="N6" s="2741"/>
    </row>
    <row r="7" spans="1:14" ht="25.5" customHeight="1" thickBot="1" x14ac:dyDescent="0.25">
      <c r="A7" s="2762"/>
      <c r="B7" s="23" t="s">
        <v>188</v>
      </c>
      <c r="C7" s="23" t="s">
        <v>189</v>
      </c>
      <c r="D7" s="23" t="s">
        <v>190</v>
      </c>
      <c r="E7" s="23" t="s">
        <v>188</v>
      </c>
      <c r="F7" s="23" t="s">
        <v>189</v>
      </c>
      <c r="G7" s="23" t="s">
        <v>190</v>
      </c>
      <c r="H7" s="23" t="s">
        <v>188</v>
      </c>
      <c r="I7" s="23" t="s">
        <v>189</v>
      </c>
      <c r="J7" s="23" t="s">
        <v>190</v>
      </c>
      <c r="K7" s="23" t="s">
        <v>188</v>
      </c>
      <c r="L7" s="23" t="s">
        <v>189</v>
      </c>
      <c r="M7" s="23" t="s">
        <v>190</v>
      </c>
      <c r="N7" s="2742"/>
    </row>
    <row r="8" spans="1:14" ht="36.75" customHeight="1" x14ac:dyDescent="0.2">
      <c r="A8" s="142" t="s">
        <v>38</v>
      </c>
      <c r="B8" s="1790">
        <v>0</v>
      </c>
      <c r="C8" s="1790">
        <v>0</v>
      </c>
      <c r="D8" s="1790">
        <v>0</v>
      </c>
      <c r="E8" s="1790">
        <v>15</v>
      </c>
      <c r="F8" s="1790">
        <v>2</v>
      </c>
      <c r="G8" s="1790">
        <v>17</v>
      </c>
      <c r="H8" s="1790">
        <v>0</v>
      </c>
      <c r="I8" s="1790">
        <v>0</v>
      </c>
      <c r="J8" s="1790">
        <v>0</v>
      </c>
      <c r="K8" s="1790">
        <f>SUM(B8,E8,H8)</f>
        <v>15</v>
      </c>
      <c r="L8" s="1790">
        <f t="shared" ref="L8:M13" si="0">SUM(C8,F8,I8)</f>
        <v>2</v>
      </c>
      <c r="M8" s="1790">
        <f t="shared" si="0"/>
        <v>17</v>
      </c>
      <c r="N8" s="212" t="s">
        <v>104</v>
      </c>
    </row>
    <row r="9" spans="1:14" ht="36.75" customHeight="1" x14ac:dyDescent="0.2">
      <c r="A9" s="183" t="s">
        <v>46</v>
      </c>
      <c r="B9" s="578">
        <v>0</v>
      </c>
      <c r="C9" s="578">
        <v>0</v>
      </c>
      <c r="D9" s="578">
        <v>0</v>
      </c>
      <c r="E9" s="578">
        <v>5</v>
      </c>
      <c r="F9" s="578">
        <v>11</v>
      </c>
      <c r="G9" s="578">
        <v>16</v>
      </c>
      <c r="H9" s="578">
        <v>0</v>
      </c>
      <c r="I9" s="578">
        <v>0</v>
      </c>
      <c r="J9" s="578">
        <v>0</v>
      </c>
      <c r="K9" s="578">
        <f t="shared" ref="K9:K12" si="1">SUM(B9,E9,H9)</f>
        <v>5</v>
      </c>
      <c r="L9" s="578">
        <f t="shared" ref="L9:L12" si="2">SUM(C9,F9,I9)</f>
        <v>11</v>
      </c>
      <c r="M9" s="578">
        <f t="shared" ref="M9:M12" si="3">SUM(D9,G9,J9)</f>
        <v>16</v>
      </c>
      <c r="N9" s="189" t="s">
        <v>131</v>
      </c>
    </row>
    <row r="10" spans="1:14" ht="36.75" customHeight="1" x14ac:dyDescent="0.2">
      <c r="A10" s="183" t="s">
        <v>305</v>
      </c>
      <c r="B10" s="578">
        <v>0</v>
      </c>
      <c r="C10" s="578">
        <v>0</v>
      </c>
      <c r="D10" s="578">
        <v>0</v>
      </c>
      <c r="E10" s="578">
        <v>27</v>
      </c>
      <c r="F10" s="578">
        <v>59</v>
      </c>
      <c r="G10" s="578">
        <v>86</v>
      </c>
      <c r="H10" s="578">
        <v>0</v>
      </c>
      <c r="I10" s="578">
        <v>0</v>
      </c>
      <c r="J10" s="578">
        <v>0</v>
      </c>
      <c r="K10" s="578">
        <f t="shared" si="1"/>
        <v>27</v>
      </c>
      <c r="L10" s="578">
        <f t="shared" si="2"/>
        <v>59</v>
      </c>
      <c r="M10" s="578">
        <f t="shared" si="3"/>
        <v>86</v>
      </c>
      <c r="N10" s="189" t="s">
        <v>253</v>
      </c>
    </row>
    <row r="11" spans="1:14" ht="36.75" customHeight="1" x14ac:dyDescent="0.2">
      <c r="A11" s="183" t="s">
        <v>312</v>
      </c>
      <c r="B11" s="578">
        <v>0</v>
      </c>
      <c r="C11" s="578">
        <v>0</v>
      </c>
      <c r="D11" s="578">
        <v>0</v>
      </c>
      <c r="E11" s="578">
        <v>17</v>
      </c>
      <c r="F11" s="578">
        <v>24</v>
      </c>
      <c r="G11" s="578">
        <v>41</v>
      </c>
      <c r="H11" s="578">
        <v>0</v>
      </c>
      <c r="I11" s="578">
        <v>0</v>
      </c>
      <c r="J11" s="578">
        <v>0</v>
      </c>
      <c r="K11" s="578">
        <f t="shared" si="1"/>
        <v>17</v>
      </c>
      <c r="L11" s="578">
        <f t="shared" si="2"/>
        <v>24</v>
      </c>
      <c r="M11" s="578">
        <f t="shared" si="3"/>
        <v>41</v>
      </c>
      <c r="N11" s="192" t="s">
        <v>311</v>
      </c>
    </row>
    <row r="12" spans="1:14" ht="36.75" customHeight="1" x14ac:dyDescent="0.2">
      <c r="A12" s="183" t="s">
        <v>210</v>
      </c>
      <c r="B12" s="578">
        <v>0</v>
      </c>
      <c r="C12" s="578">
        <v>0</v>
      </c>
      <c r="D12" s="578">
        <v>0</v>
      </c>
      <c r="E12" s="578">
        <v>27</v>
      </c>
      <c r="F12" s="578">
        <v>10</v>
      </c>
      <c r="G12" s="578">
        <v>37</v>
      </c>
      <c r="H12" s="578">
        <v>0</v>
      </c>
      <c r="I12" s="578">
        <v>0</v>
      </c>
      <c r="J12" s="578">
        <v>0</v>
      </c>
      <c r="K12" s="578">
        <f t="shared" si="1"/>
        <v>27</v>
      </c>
      <c r="L12" s="578">
        <f t="shared" si="2"/>
        <v>10</v>
      </c>
      <c r="M12" s="578">
        <f t="shared" si="3"/>
        <v>37</v>
      </c>
      <c r="N12" s="70" t="s">
        <v>228</v>
      </c>
    </row>
    <row r="13" spans="1:14" ht="36.75" customHeight="1" thickBot="1" x14ac:dyDescent="0.25">
      <c r="A13" s="143" t="s">
        <v>43</v>
      </c>
      <c r="B13" s="1706">
        <v>0</v>
      </c>
      <c r="C13" s="1706">
        <v>0</v>
      </c>
      <c r="D13" s="1706">
        <v>0</v>
      </c>
      <c r="E13" s="1706">
        <v>8</v>
      </c>
      <c r="F13" s="1706">
        <v>6</v>
      </c>
      <c r="G13" s="1791">
        <v>14</v>
      </c>
      <c r="H13" s="1706">
        <v>0</v>
      </c>
      <c r="I13" s="1706">
        <v>0</v>
      </c>
      <c r="J13" s="1706">
        <v>0</v>
      </c>
      <c r="K13" s="1706">
        <f>SUM(B13,E13,H13)</f>
        <v>8</v>
      </c>
      <c r="L13" s="1706">
        <f t="shared" si="0"/>
        <v>6</v>
      </c>
      <c r="M13" s="1706">
        <f t="shared" si="0"/>
        <v>14</v>
      </c>
      <c r="N13" s="106" t="s">
        <v>130</v>
      </c>
    </row>
    <row r="14" spans="1:14" ht="36.75" customHeight="1" thickBot="1" x14ac:dyDescent="0.25">
      <c r="A14" s="103" t="s">
        <v>91</v>
      </c>
      <c r="B14" s="1818">
        <f>SUM(B8:B13)</f>
        <v>0</v>
      </c>
      <c r="C14" s="1818">
        <f t="shared" ref="C14:M14" si="4">SUM(C8:C13)</f>
        <v>0</v>
      </c>
      <c r="D14" s="1818">
        <f t="shared" si="4"/>
        <v>0</v>
      </c>
      <c r="E14" s="1818">
        <f t="shared" si="4"/>
        <v>99</v>
      </c>
      <c r="F14" s="1818">
        <f t="shared" si="4"/>
        <v>112</v>
      </c>
      <c r="G14" s="1818">
        <f t="shared" si="4"/>
        <v>211</v>
      </c>
      <c r="H14" s="1818">
        <f t="shared" si="4"/>
        <v>0</v>
      </c>
      <c r="I14" s="1818">
        <f t="shared" si="4"/>
        <v>0</v>
      </c>
      <c r="J14" s="1818">
        <f t="shared" si="4"/>
        <v>0</v>
      </c>
      <c r="K14" s="1818">
        <f t="shared" si="4"/>
        <v>99</v>
      </c>
      <c r="L14" s="1818">
        <f t="shared" si="4"/>
        <v>112</v>
      </c>
      <c r="M14" s="1818">
        <f t="shared" si="4"/>
        <v>211</v>
      </c>
      <c r="N14" s="92" t="s">
        <v>153</v>
      </c>
    </row>
    <row r="15" spans="1:14" ht="13.5" thickTop="1" x14ac:dyDescent="0.2"/>
  </sheetData>
  <mergeCells count="13">
    <mergeCell ref="E5:G5"/>
    <mergeCell ref="H5:J5"/>
    <mergeCell ref="K5:M5"/>
    <mergeCell ref="A1:N1"/>
    <mergeCell ref="A2:N2"/>
    <mergeCell ref="M3:N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293" orientation="landscape" useFirstPageNumber="1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21"/>
  <sheetViews>
    <sheetView rightToLeft="1" view="pageBreakPreview" zoomScale="85" zoomScaleNormal="50" zoomScaleSheetLayoutView="85" workbookViewId="0">
      <selection activeCell="K27" sqref="K27"/>
    </sheetView>
  </sheetViews>
  <sheetFormatPr defaultColWidth="10.28515625" defaultRowHeight="12.75" x14ac:dyDescent="0.2"/>
  <cols>
    <col min="1" max="1" width="12.5703125" style="81" customWidth="1"/>
    <col min="2" max="2" width="13.28515625" style="81" customWidth="1"/>
    <col min="3" max="3" width="11.85546875" style="81" customWidth="1"/>
    <col min="4" max="4" width="6.7109375" style="81" customWidth="1"/>
    <col min="5" max="5" width="8.28515625" style="81" customWidth="1"/>
    <col min="6" max="7" width="6.42578125" style="81" customWidth="1"/>
    <col min="8" max="8" width="9.28515625" style="81" customWidth="1"/>
    <col min="9" max="10" width="7" style="81" customWidth="1"/>
    <col min="11" max="11" width="9.42578125" style="81" customWidth="1"/>
    <col min="12" max="13" width="7" style="81" customWidth="1"/>
    <col min="14" max="14" width="10.140625" style="81" customWidth="1"/>
    <col min="15" max="15" width="7" style="81" customWidth="1"/>
    <col min="16" max="16" width="17.140625" style="81" customWidth="1"/>
    <col min="17" max="17" width="16.5703125" style="81" customWidth="1"/>
    <col min="18" max="18" width="19.42578125" style="81" customWidth="1"/>
    <col min="19" max="16384" width="10.28515625" style="81"/>
  </cols>
  <sheetData>
    <row r="1" spans="1:18" ht="30.75" customHeight="1" x14ac:dyDescent="0.2">
      <c r="A1" s="2730" t="s">
        <v>2427</v>
      </c>
      <c r="B1" s="2730"/>
      <c r="C1" s="2730"/>
      <c r="D1" s="2730"/>
      <c r="E1" s="2730"/>
      <c r="F1" s="2730"/>
      <c r="G1" s="2730"/>
      <c r="H1" s="2730"/>
      <c r="I1" s="2730"/>
      <c r="J1" s="2730"/>
      <c r="K1" s="2730"/>
      <c r="L1" s="2730"/>
      <c r="M1" s="2730"/>
      <c r="N1" s="2730"/>
      <c r="O1" s="2730"/>
      <c r="P1" s="2730"/>
      <c r="Q1" s="2730"/>
      <c r="R1" s="2730"/>
    </row>
    <row r="2" spans="1:18" ht="43.5" customHeight="1" x14ac:dyDescent="0.2">
      <c r="A2" s="2731" t="s">
        <v>2428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</row>
    <row r="3" spans="1:18" ht="30.75" customHeight="1" thickBot="1" x14ac:dyDescent="0.3">
      <c r="A3" s="3365" t="s">
        <v>2924</v>
      </c>
      <c r="B3" s="3365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108"/>
      <c r="Q3" s="3366" t="s">
        <v>428</v>
      </c>
      <c r="R3" s="3366"/>
    </row>
    <row r="4" spans="1:18" ht="27.75" customHeight="1" thickTop="1" x14ac:dyDescent="0.2">
      <c r="A4" s="2898" t="s">
        <v>47</v>
      </c>
      <c r="B4" s="2898" t="s">
        <v>90</v>
      </c>
      <c r="C4" s="2898" t="s">
        <v>48</v>
      </c>
      <c r="D4" s="2898" t="s">
        <v>36</v>
      </c>
      <c r="E4" s="2898"/>
      <c r="F4" s="2898"/>
      <c r="G4" s="2898" t="s">
        <v>2</v>
      </c>
      <c r="H4" s="2898"/>
      <c r="I4" s="2898"/>
      <c r="J4" s="2898" t="s">
        <v>3</v>
      </c>
      <c r="K4" s="2898"/>
      <c r="L4" s="2898"/>
      <c r="M4" s="2898" t="s">
        <v>29</v>
      </c>
      <c r="N4" s="2898"/>
      <c r="O4" s="2898"/>
      <c r="P4" s="2740" t="s">
        <v>103</v>
      </c>
      <c r="Q4" s="2740" t="s">
        <v>132</v>
      </c>
      <c r="R4" s="2740" t="s">
        <v>102</v>
      </c>
    </row>
    <row r="5" spans="1:18" ht="29.25" customHeight="1" x14ac:dyDescent="0.2">
      <c r="A5" s="2762"/>
      <c r="B5" s="2762"/>
      <c r="C5" s="2762"/>
      <c r="D5" s="3160" t="s">
        <v>98</v>
      </c>
      <c r="E5" s="3160"/>
      <c r="F5" s="3160"/>
      <c r="G5" s="2814" t="s">
        <v>99</v>
      </c>
      <c r="H5" s="2814"/>
      <c r="I5" s="2814"/>
      <c r="J5" s="3160" t="s">
        <v>100</v>
      </c>
      <c r="K5" s="3160"/>
      <c r="L5" s="3160"/>
      <c r="M5" s="2814" t="s">
        <v>101</v>
      </c>
      <c r="N5" s="2814"/>
      <c r="O5" s="2814"/>
      <c r="P5" s="2741"/>
      <c r="Q5" s="2741"/>
      <c r="R5" s="2741"/>
    </row>
    <row r="6" spans="1:18" ht="24" customHeight="1" x14ac:dyDescent="0.2">
      <c r="A6" s="2762"/>
      <c r="B6" s="2762"/>
      <c r="C6" s="2762"/>
      <c r="D6" s="22" t="s">
        <v>187</v>
      </c>
      <c r="E6" s="22" t="s">
        <v>211</v>
      </c>
      <c r="F6" s="22" t="s">
        <v>204</v>
      </c>
      <c r="G6" s="22" t="s">
        <v>187</v>
      </c>
      <c r="H6" s="22" t="s">
        <v>211</v>
      </c>
      <c r="I6" s="22" t="s">
        <v>204</v>
      </c>
      <c r="J6" s="22" t="s">
        <v>187</v>
      </c>
      <c r="K6" s="22" t="s">
        <v>211</v>
      </c>
      <c r="L6" s="22" t="s">
        <v>204</v>
      </c>
      <c r="M6" s="22" t="s">
        <v>187</v>
      </c>
      <c r="N6" s="22" t="s">
        <v>211</v>
      </c>
      <c r="O6" s="22" t="s">
        <v>204</v>
      </c>
      <c r="P6" s="2741"/>
      <c r="Q6" s="2741"/>
      <c r="R6" s="2741"/>
    </row>
    <row r="7" spans="1:18" ht="25.5" customHeight="1" thickBot="1" x14ac:dyDescent="0.25">
      <c r="A7" s="2899"/>
      <c r="B7" s="2899"/>
      <c r="C7" s="2899"/>
      <c r="D7" s="23" t="s">
        <v>188</v>
      </c>
      <c r="E7" s="23" t="s">
        <v>189</v>
      </c>
      <c r="F7" s="23" t="s">
        <v>190</v>
      </c>
      <c r="G7" s="23" t="s">
        <v>188</v>
      </c>
      <c r="H7" s="23" t="s">
        <v>189</v>
      </c>
      <c r="I7" s="23" t="s">
        <v>190</v>
      </c>
      <c r="J7" s="23" t="s">
        <v>188</v>
      </c>
      <c r="K7" s="23" t="s">
        <v>189</v>
      </c>
      <c r="L7" s="23" t="s">
        <v>190</v>
      </c>
      <c r="M7" s="23" t="s">
        <v>188</v>
      </c>
      <c r="N7" s="23" t="s">
        <v>189</v>
      </c>
      <c r="O7" s="23" t="s">
        <v>190</v>
      </c>
      <c r="P7" s="2742"/>
      <c r="Q7" s="2742"/>
      <c r="R7" s="2742"/>
    </row>
    <row r="8" spans="1:18" ht="27" customHeight="1" x14ac:dyDescent="0.2">
      <c r="A8" s="125" t="s">
        <v>38</v>
      </c>
      <c r="B8" s="972" t="s">
        <v>441</v>
      </c>
      <c r="C8" s="972" t="s">
        <v>316</v>
      </c>
      <c r="D8" s="34">
        <v>0</v>
      </c>
      <c r="E8" s="34">
        <v>0</v>
      </c>
      <c r="F8" s="34">
        <v>0</v>
      </c>
      <c r="G8" s="34">
        <v>15</v>
      </c>
      <c r="H8" s="34">
        <v>2</v>
      </c>
      <c r="I8" s="34">
        <v>17</v>
      </c>
      <c r="J8" s="34">
        <v>0</v>
      </c>
      <c r="K8" s="34">
        <v>0</v>
      </c>
      <c r="L8" s="34">
        <v>0</v>
      </c>
      <c r="M8" s="34">
        <f>SUM(D8,G8,J8)</f>
        <v>15</v>
      </c>
      <c r="N8" s="34">
        <f>SUM(E8,H8,K8)</f>
        <v>2</v>
      </c>
      <c r="O8" s="34">
        <f>SUM(M8:N8)</f>
        <v>17</v>
      </c>
      <c r="P8" s="1787" t="s">
        <v>2535</v>
      </c>
      <c r="Q8" s="1688" t="s">
        <v>289</v>
      </c>
      <c r="R8" s="1787" t="s">
        <v>104</v>
      </c>
    </row>
    <row r="9" spans="1:18" ht="23.25" customHeight="1" x14ac:dyDescent="0.2">
      <c r="A9" s="997" t="s">
        <v>40</v>
      </c>
      <c r="B9" s="964" t="s">
        <v>62</v>
      </c>
      <c r="C9" s="964"/>
      <c r="D9" s="1892">
        <v>0</v>
      </c>
      <c r="E9" s="1892">
        <v>0</v>
      </c>
      <c r="F9" s="1892">
        <v>0</v>
      </c>
      <c r="G9" s="1892">
        <v>5</v>
      </c>
      <c r="H9" s="1892">
        <v>11</v>
      </c>
      <c r="I9" s="1892">
        <v>16</v>
      </c>
      <c r="J9" s="1892">
        <v>0</v>
      </c>
      <c r="K9" s="1892">
        <v>0</v>
      </c>
      <c r="L9" s="1892">
        <v>0</v>
      </c>
      <c r="M9" s="1892">
        <f t="shared" ref="M9:O19" si="0">SUM(D9,G9,J9)</f>
        <v>5</v>
      </c>
      <c r="N9" s="1892">
        <f t="shared" si="0"/>
        <v>11</v>
      </c>
      <c r="O9" s="1892">
        <f t="shared" ref="O9:O18" si="1">SUM(M9:N9)</f>
        <v>16</v>
      </c>
      <c r="P9" s="216"/>
      <c r="Q9" s="1784" t="s">
        <v>143</v>
      </c>
      <c r="R9" s="1784" t="s">
        <v>131</v>
      </c>
    </row>
    <row r="10" spans="1:18" ht="25.5" customHeight="1" x14ac:dyDescent="0.2">
      <c r="A10" s="2875" t="s">
        <v>305</v>
      </c>
      <c r="B10" s="2952" t="s">
        <v>75</v>
      </c>
      <c r="C10" s="964" t="s">
        <v>75</v>
      </c>
      <c r="D10" s="1892">
        <v>0</v>
      </c>
      <c r="E10" s="1892">
        <v>0</v>
      </c>
      <c r="F10" s="1892">
        <v>0</v>
      </c>
      <c r="G10" s="1892">
        <v>7</v>
      </c>
      <c r="H10" s="1892">
        <v>13</v>
      </c>
      <c r="I10" s="1892">
        <v>20</v>
      </c>
      <c r="J10" s="1892">
        <v>0</v>
      </c>
      <c r="K10" s="1892">
        <v>0</v>
      </c>
      <c r="L10" s="1892">
        <v>0</v>
      </c>
      <c r="M10" s="1892">
        <f t="shared" si="0"/>
        <v>7</v>
      </c>
      <c r="N10" s="1892">
        <f t="shared" si="0"/>
        <v>13</v>
      </c>
      <c r="O10" s="1892">
        <f t="shared" si="1"/>
        <v>20</v>
      </c>
      <c r="P10" s="1784" t="s">
        <v>151</v>
      </c>
      <c r="Q10" s="2759" t="s">
        <v>151</v>
      </c>
      <c r="R10" s="2759" t="s">
        <v>253</v>
      </c>
    </row>
    <row r="11" spans="1:18" ht="25.5" customHeight="1" x14ac:dyDescent="0.2">
      <c r="A11" s="2875"/>
      <c r="B11" s="2952"/>
      <c r="C11" s="964" t="s">
        <v>76</v>
      </c>
      <c r="D11" s="1892">
        <v>0</v>
      </c>
      <c r="E11" s="1892">
        <v>0</v>
      </c>
      <c r="F11" s="1892">
        <v>0</v>
      </c>
      <c r="G11" s="1892">
        <v>2</v>
      </c>
      <c r="H11" s="1892">
        <v>12</v>
      </c>
      <c r="I11" s="1892">
        <v>14</v>
      </c>
      <c r="J11" s="1892">
        <v>0</v>
      </c>
      <c r="K11" s="1892">
        <v>0</v>
      </c>
      <c r="L11" s="1892">
        <v>0</v>
      </c>
      <c r="M11" s="1892">
        <f t="shared" si="0"/>
        <v>2</v>
      </c>
      <c r="N11" s="1892">
        <f t="shared" si="0"/>
        <v>12</v>
      </c>
      <c r="O11" s="1892">
        <f t="shared" si="1"/>
        <v>14</v>
      </c>
      <c r="P11" s="1784" t="s">
        <v>165</v>
      </c>
      <c r="Q11" s="2759"/>
      <c r="R11" s="2759"/>
    </row>
    <row r="12" spans="1:18" ht="25.5" customHeight="1" x14ac:dyDescent="0.2">
      <c r="A12" s="2875"/>
      <c r="B12" s="2952" t="s">
        <v>49</v>
      </c>
      <c r="C12" s="2952"/>
      <c r="D12" s="1892">
        <v>0</v>
      </c>
      <c r="E12" s="1892">
        <v>0</v>
      </c>
      <c r="F12" s="1892">
        <v>0</v>
      </c>
      <c r="G12" s="1892">
        <v>9</v>
      </c>
      <c r="H12" s="1892">
        <v>25</v>
      </c>
      <c r="I12" s="1892">
        <v>34</v>
      </c>
      <c r="J12" s="1892">
        <v>0</v>
      </c>
      <c r="K12" s="1892">
        <v>0</v>
      </c>
      <c r="L12" s="1892">
        <v>0</v>
      </c>
      <c r="M12" s="1892">
        <f t="shared" si="0"/>
        <v>9</v>
      </c>
      <c r="N12" s="1892">
        <f t="shared" si="0"/>
        <v>25</v>
      </c>
      <c r="O12" s="1892">
        <f t="shared" si="1"/>
        <v>34</v>
      </c>
      <c r="P12" s="2759" t="s">
        <v>302</v>
      </c>
      <c r="Q12" s="2759"/>
      <c r="R12" s="2759"/>
    </row>
    <row r="13" spans="1:18" ht="28.5" customHeight="1" x14ac:dyDescent="0.2">
      <c r="A13" s="2875"/>
      <c r="B13" s="1471" t="s">
        <v>2424</v>
      </c>
      <c r="C13" s="1471"/>
      <c r="D13" s="1892">
        <v>0</v>
      </c>
      <c r="E13" s="1892">
        <v>0</v>
      </c>
      <c r="F13" s="1892">
        <v>0</v>
      </c>
      <c r="G13" s="1892">
        <v>1</v>
      </c>
      <c r="H13" s="1892">
        <v>10</v>
      </c>
      <c r="I13" s="1892">
        <v>11</v>
      </c>
      <c r="J13" s="1892">
        <v>0</v>
      </c>
      <c r="K13" s="1892">
        <v>0</v>
      </c>
      <c r="L13" s="1892">
        <v>0</v>
      </c>
      <c r="M13" s="1892">
        <f t="shared" si="0"/>
        <v>1</v>
      </c>
      <c r="N13" s="1892">
        <f t="shared" si="0"/>
        <v>10</v>
      </c>
      <c r="O13" s="1892">
        <f t="shared" si="1"/>
        <v>11</v>
      </c>
      <c r="P13" s="1708"/>
      <c r="Q13" s="1708" t="s">
        <v>158</v>
      </c>
      <c r="R13" s="2759"/>
    </row>
    <row r="14" spans="1:18" ht="24" customHeight="1" x14ac:dyDescent="0.2">
      <c r="A14" s="2875"/>
      <c r="B14" s="964" t="s">
        <v>78</v>
      </c>
      <c r="C14" s="220"/>
      <c r="D14" s="1892">
        <v>0</v>
      </c>
      <c r="E14" s="1892">
        <v>0</v>
      </c>
      <c r="F14" s="1892">
        <v>0</v>
      </c>
      <c r="G14" s="1892">
        <v>8</v>
      </c>
      <c r="H14" s="1892">
        <v>12</v>
      </c>
      <c r="I14" s="1892">
        <v>20</v>
      </c>
      <c r="J14" s="1892">
        <v>0</v>
      </c>
      <c r="K14" s="1892">
        <v>0</v>
      </c>
      <c r="L14" s="1892">
        <v>0</v>
      </c>
      <c r="M14" s="1892">
        <f t="shared" si="0"/>
        <v>8</v>
      </c>
      <c r="N14" s="1892">
        <f t="shared" si="0"/>
        <v>12</v>
      </c>
      <c r="O14" s="1892">
        <f t="shared" si="1"/>
        <v>20</v>
      </c>
      <c r="P14" s="216"/>
      <c r="Q14" s="1784" t="s">
        <v>154</v>
      </c>
      <c r="R14" s="2759"/>
    </row>
    <row r="15" spans="1:18" ht="24" customHeight="1" x14ac:dyDescent="0.2">
      <c r="A15" s="2875"/>
      <c r="B15" s="964" t="s">
        <v>82</v>
      </c>
      <c r="C15" s="220"/>
      <c r="D15" s="1892">
        <v>0</v>
      </c>
      <c r="E15" s="1892">
        <v>0</v>
      </c>
      <c r="F15" s="1892">
        <v>0</v>
      </c>
      <c r="G15" s="1892">
        <v>9</v>
      </c>
      <c r="H15" s="1892">
        <v>12</v>
      </c>
      <c r="I15" s="1892">
        <v>21</v>
      </c>
      <c r="J15" s="1892">
        <v>0</v>
      </c>
      <c r="K15" s="1892">
        <v>0</v>
      </c>
      <c r="L15" s="1892">
        <v>0</v>
      </c>
      <c r="M15" s="1892">
        <f t="shared" si="0"/>
        <v>9</v>
      </c>
      <c r="N15" s="1892">
        <f t="shared" si="0"/>
        <v>12</v>
      </c>
      <c r="O15" s="1892">
        <f t="shared" si="1"/>
        <v>21</v>
      </c>
      <c r="P15" s="216"/>
      <c r="Q15" s="1784" t="s">
        <v>155</v>
      </c>
      <c r="R15" s="2759"/>
    </row>
    <row r="16" spans="1:18" ht="28.5" customHeight="1" x14ac:dyDescent="0.2">
      <c r="A16" s="2875" t="s">
        <v>96</v>
      </c>
      <c r="B16" s="2875"/>
      <c r="C16" s="2875"/>
      <c r="D16" s="1892">
        <v>0</v>
      </c>
      <c r="E16" s="1892">
        <v>0</v>
      </c>
      <c r="F16" s="1892">
        <v>0</v>
      </c>
      <c r="G16" s="1892">
        <v>27</v>
      </c>
      <c r="H16" s="1892">
        <v>59</v>
      </c>
      <c r="I16" s="1892">
        <v>86</v>
      </c>
      <c r="J16" s="1892">
        <v>0</v>
      </c>
      <c r="K16" s="1892">
        <v>0</v>
      </c>
      <c r="L16" s="1892">
        <v>0</v>
      </c>
      <c r="M16" s="1892">
        <f t="shared" si="0"/>
        <v>27</v>
      </c>
      <c r="N16" s="1892">
        <f t="shared" si="0"/>
        <v>59</v>
      </c>
      <c r="O16" s="1892">
        <f t="shared" si="1"/>
        <v>86</v>
      </c>
      <c r="P16" s="2759" t="s">
        <v>136</v>
      </c>
      <c r="Q16" s="2759"/>
      <c r="R16" s="2759"/>
    </row>
    <row r="17" spans="1:18" ht="33" customHeight="1" x14ac:dyDescent="0.2">
      <c r="A17" s="997" t="s">
        <v>312</v>
      </c>
      <c r="B17" s="964" t="s">
        <v>442</v>
      </c>
      <c r="C17" s="220"/>
      <c r="D17" s="1892">
        <v>0</v>
      </c>
      <c r="E17" s="1892">
        <v>0</v>
      </c>
      <c r="F17" s="1892">
        <v>0</v>
      </c>
      <c r="G17" s="1892">
        <v>17</v>
      </c>
      <c r="H17" s="1892">
        <v>24</v>
      </c>
      <c r="I17" s="1892">
        <v>41</v>
      </c>
      <c r="J17" s="1892">
        <v>0</v>
      </c>
      <c r="K17" s="1892">
        <v>0</v>
      </c>
      <c r="L17" s="1892">
        <v>0</v>
      </c>
      <c r="M17" s="1892">
        <f t="shared" si="0"/>
        <v>17</v>
      </c>
      <c r="N17" s="1892">
        <f t="shared" si="0"/>
        <v>24</v>
      </c>
      <c r="O17" s="1892">
        <f t="shared" si="1"/>
        <v>41</v>
      </c>
      <c r="P17" s="216"/>
      <c r="Q17" s="856" t="s">
        <v>443</v>
      </c>
      <c r="R17" s="1784" t="s">
        <v>311</v>
      </c>
    </row>
    <row r="18" spans="1:18" ht="39" customHeight="1" x14ac:dyDescent="0.2">
      <c r="A18" s="997" t="s">
        <v>210</v>
      </c>
      <c r="B18" s="964"/>
      <c r="C18" s="220"/>
      <c r="D18" s="1892">
        <v>0</v>
      </c>
      <c r="E18" s="1892">
        <v>0</v>
      </c>
      <c r="F18" s="1892">
        <v>0</v>
      </c>
      <c r="G18" s="1892">
        <v>27</v>
      </c>
      <c r="H18" s="1892">
        <v>10</v>
      </c>
      <c r="I18" s="1892">
        <v>37</v>
      </c>
      <c r="J18" s="1892">
        <v>0</v>
      </c>
      <c r="K18" s="1892">
        <v>0</v>
      </c>
      <c r="L18" s="1892">
        <v>0</v>
      </c>
      <c r="M18" s="1892">
        <f t="shared" si="0"/>
        <v>27</v>
      </c>
      <c r="N18" s="1892">
        <f t="shared" si="0"/>
        <v>10</v>
      </c>
      <c r="O18" s="1892">
        <f t="shared" si="1"/>
        <v>37</v>
      </c>
      <c r="P18" s="216"/>
      <c r="Q18" s="1784"/>
      <c r="R18" s="1784" t="s">
        <v>228</v>
      </c>
    </row>
    <row r="19" spans="1:18" ht="27.75" customHeight="1" thickBot="1" x14ac:dyDescent="0.25">
      <c r="A19" s="292" t="s">
        <v>43</v>
      </c>
      <c r="B19" s="293" t="s">
        <v>89</v>
      </c>
      <c r="C19" s="293"/>
      <c r="D19" s="1892">
        <v>0</v>
      </c>
      <c r="E19" s="1892">
        <v>0</v>
      </c>
      <c r="F19" s="1892">
        <v>0</v>
      </c>
      <c r="G19" s="1791">
        <v>8</v>
      </c>
      <c r="H19" s="1791">
        <v>6</v>
      </c>
      <c r="I19" s="1791">
        <v>14</v>
      </c>
      <c r="J19" s="1892">
        <v>0</v>
      </c>
      <c r="K19" s="1892">
        <v>0</v>
      </c>
      <c r="L19" s="1892">
        <v>0</v>
      </c>
      <c r="M19" s="1791">
        <f>SUM(D19,G19,J19)</f>
        <v>8</v>
      </c>
      <c r="N19" s="1791">
        <f t="shared" si="0"/>
        <v>6</v>
      </c>
      <c r="O19" s="1791">
        <f t="shared" si="0"/>
        <v>14</v>
      </c>
      <c r="P19" s="295"/>
      <c r="Q19" s="284" t="s">
        <v>157</v>
      </c>
      <c r="R19" s="284" t="s">
        <v>130</v>
      </c>
    </row>
    <row r="20" spans="1:18" ht="24" customHeight="1" thickBot="1" x14ac:dyDescent="0.25">
      <c r="A20" s="3198" t="s">
        <v>91</v>
      </c>
      <c r="B20" s="3198"/>
      <c r="C20" s="3198"/>
      <c r="D20" s="1818">
        <f>SUM(D8,D9,D16,D17,D18,D19)</f>
        <v>0</v>
      </c>
      <c r="E20" s="1818">
        <f t="shared" ref="E20:O20" si="2">SUM(E8,E9,E16,E17,E18,E19)</f>
        <v>0</v>
      </c>
      <c r="F20" s="1818">
        <f t="shared" si="2"/>
        <v>0</v>
      </c>
      <c r="G20" s="1818">
        <f t="shared" si="2"/>
        <v>99</v>
      </c>
      <c r="H20" s="1818">
        <f t="shared" si="2"/>
        <v>112</v>
      </c>
      <c r="I20" s="1818">
        <f t="shared" si="2"/>
        <v>211</v>
      </c>
      <c r="J20" s="1818">
        <f t="shared" si="2"/>
        <v>0</v>
      </c>
      <c r="K20" s="1818">
        <f t="shared" si="2"/>
        <v>0</v>
      </c>
      <c r="L20" s="1818">
        <f t="shared" si="2"/>
        <v>0</v>
      </c>
      <c r="M20" s="1818">
        <f t="shared" si="2"/>
        <v>99</v>
      </c>
      <c r="N20" s="1818">
        <f t="shared" si="2"/>
        <v>112</v>
      </c>
      <c r="O20" s="1818">
        <f t="shared" si="2"/>
        <v>211</v>
      </c>
      <c r="P20" s="3367" t="s">
        <v>153</v>
      </c>
      <c r="Q20" s="3367"/>
      <c r="R20" s="3367"/>
    </row>
    <row r="21" spans="1:18" ht="15.75" thickTop="1" x14ac:dyDescent="0.2">
      <c r="A21" s="109"/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</row>
  </sheetData>
  <mergeCells count="28">
    <mergeCell ref="A20:C20"/>
    <mergeCell ref="P20:R20"/>
    <mergeCell ref="M4:O4"/>
    <mergeCell ref="P4:P7"/>
    <mergeCell ref="Q4:Q7"/>
    <mergeCell ref="R4:R7"/>
    <mergeCell ref="D5:F5"/>
    <mergeCell ref="G5:I5"/>
    <mergeCell ref="J5:L5"/>
    <mergeCell ref="M5:O5"/>
    <mergeCell ref="A10:A15"/>
    <mergeCell ref="B10:B11"/>
    <mergeCell ref="Q10:Q11"/>
    <mergeCell ref="R10:R15"/>
    <mergeCell ref="B12:C12"/>
    <mergeCell ref="P12:Q12"/>
    <mergeCell ref="A16:C16"/>
    <mergeCell ref="P16:R16"/>
    <mergeCell ref="A1:R1"/>
    <mergeCell ref="A2:R2"/>
    <mergeCell ref="A3:B3"/>
    <mergeCell ref="Q3:R3"/>
    <mergeCell ref="A4:A7"/>
    <mergeCell ref="B4:B7"/>
    <mergeCell ref="C4:C7"/>
    <mergeCell ref="D4:F4"/>
    <mergeCell ref="G4:I4"/>
    <mergeCell ref="J4:L4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294" orientation="landscape" useFirstPageNumber="1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7:M17"/>
  <sheetViews>
    <sheetView rightToLeft="1" view="pageBreakPreview" topLeftCell="A2" zoomScaleSheetLayoutView="100" workbookViewId="0">
      <selection activeCell="D14" sqref="D14"/>
    </sheetView>
  </sheetViews>
  <sheetFormatPr defaultRowHeight="12.75" x14ac:dyDescent="0.2"/>
  <sheetData>
    <row r="17" spans="1:13" ht="60" x14ac:dyDescent="0.8">
      <c r="A17" s="2486" t="s">
        <v>2079</v>
      </c>
      <c r="B17" s="2486"/>
      <c r="C17" s="2486"/>
      <c r="D17" s="2486"/>
      <c r="E17" s="2486"/>
      <c r="F17" s="2486"/>
      <c r="G17" s="2486"/>
      <c r="H17" s="2486"/>
      <c r="I17" s="2486"/>
      <c r="J17" s="2486"/>
      <c r="K17" s="2486"/>
      <c r="L17" s="2486"/>
      <c r="M17" s="248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R16"/>
  <sheetViews>
    <sheetView rightToLeft="1" view="pageBreakPreview" zoomScale="91" zoomScaleSheetLayoutView="91" workbookViewId="0">
      <selection activeCell="D34" sqref="D34:D35"/>
    </sheetView>
  </sheetViews>
  <sheetFormatPr defaultRowHeight="12.75" x14ac:dyDescent="0.2"/>
  <cols>
    <col min="1" max="1" width="13.7109375" style="363" customWidth="1"/>
    <col min="2" max="2" width="10.85546875" style="363" customWidth="1"/>
    <col min="3" max="3" width="14.5703125" style="363" customWidth="1"/>
    <col min="4" max="15" width="5.85546875" style="363" customWidth="1"/>
    <col min="16" max="16" width="17.85546875" style="363" customWidth="1"/>
    <col min="17" max="17" width="16.7109375" style="363" customWidth="1"/>
    <col min="18" max="18" width="15.7109375" style="363" customWidth="1"/>
    <col min="19" max="16384" width="9.140625" style="363"/>
  </cols>
  <sheetData>
    <row r="2" spans="1:18" ht="18" x14ac:dyDescent="0.2">
      <c r="A2" s="2647" t="s">
        <v>2105</v>
      </c>
      <c r="B2" s="2647"/>
      <c r="C2" s="2647"/>
      <c r="D2" s="2647"/>
      <c r="E2" s="2647"/>
      <c r="F2" s="2647"/>
      <c r="G2" s="2647"/>
      <c r="H2" s="2647"/>
      <c r="I2" s="2647"/>
      <c r="J2" s="2647"/>
      <c r="K2" s="2647"/>
      <c r="L2" s="2647"/>
      <c r="M2" s="2647"/>
      <c r="N2" s="2647"/>
      <c r="O2" s="2647"/>
      <c r="P2" s="2647"/>
      <c r="Q2" s="2647"/>
      <c r="R2" s="2647"/>
    </row>
    <row r="3" spans="1:18" ht="35.25" customHeight="1" x14ac:dyDescent="0.2">
      <c r="A3" s="2477" t="s">
        <v>2106</v>
      </c>
      <c r="B3" s="2477"/>
      <c r="C3" s="2477"/>
      <c r="D3" s="2477"/>
      <c r="E3" s="2477"/>
      <c r="F3" s="2477"/>
      <c r="G3" s="2477"/>
      <c r="H3" s="2477"/>
      <c r="I3" s="2477"/>
      <c r="J3" s="2477"/>
      <c r="K3" s="2477"/>
      <c r="L3" s="2477"/>
      <c r="M3" s="2477"/>
      <c r="N3" s="2477"/>
      <c r="O3" s="2477"/>
      <c r="P3" s="2477"/>
      <c r="Q3" s="2477"/>
      <c r="R3" s="2477"/>
    </row>
    <row r="4" spans="1:18" ht="18.75" customHeight="1" thickBot="1" x14ac:dyDescent="0.25">
      <c r="A4" s="2649" t="s">
        <v>2495</v>
      </c>
      <c r="B4" s="2649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2650" t="s">
        <v>2496</v>
      </c>
      <c r="Q4" s="2650"/>
      <c r="R4" s="2650"/>
    </row>
    <row r="5" spans="1:18" ht="16.5" customHeight="1" thickTop="1" x14ac:dyDescent="0.2">
      <c r="A5" s="2488" t="s">
        <v>47</v>
      </c>
      <c r="B5" s="2488" t="s">
        <v>90</v>
      </c>
      <c r="C5" s="2488" t="s">
        <v>48</v>
      </c>
      <c r="D5" s="2488" t="s">
        <v>36</v>
      </c>
      <c r="E5" s="2488"/>
      <c r="F5" s="2488"/>
      <c r="G5" s="2488" t="s">
        <v>2</v>
      </c>
      <c r="H5" s="2488"/>
      <c r="I5" s="2488"/>
      <c r="J5" s="2488" t="s">
        <v>3</v>
      </c>
      <c r="K5" s="2488"/>
      <c r="L5" s="2488"/>
      <c r="M5" s="2488" t="s">
        <v>29</v>
      </c>
      <c r="N5" s="2488"/>
      <c r="O5" s="2488"/>
      <c r="P5" s="2512" t="s">
        <v>103</v>
      </c>
      <c r="Q5" s="2512" t="s">
        <v>132</v>
      </c>
      <c r="R5" s="2512" t="s">
        <v>172</v>
      </c>
    </row>
    <row r="6" spans="1:18" ht="15.75" customHeight="1" x14ac:dyDescent="0.2">
      <c r="A6" s="2489"/>
      <c r="B6" s="2489"/>
      <c r="C6" s="2489"/>
      <c r="D6" s="2492" t="s">
        <v>98</v>
      </c>
      <c r="E6" s="2492"/>
      <c r="F6" s="2492"/>
      <c r="G6" s="2492" t="s">
        <v>99</v>
      </c>
      <c r="H6" s="2492"/>
      <c r="I6" s="2492"/>
      <c r="J6" s="2492" t="s">
        <v>100</v>
      </c>
      <c r="K6" s="2492"/>
      <c r="L6" s="2492"/>
      <c r="M6" s="2492" t="s">
        <v>126</v>
      </c>
      <c r="N6" s="2492"/>
      <c r="O6" s="2492"/>
      <c r="P6" s="2479"/>
      <c r="Q6" s="2479"/>
      <c r="R6" s="2479"/>
    </row>
    <row r="7" spans="1:18" ht="16.5" customHeight="1" x14ac:dyDescent="0.2">
      <c r="A7" s="2489"/>
      <c r="B7" s="2489"/>
      <c r="C7" s="2489"/>
      <c r="D7" s="398" t="s">
        <v>187</v>
      </c>
      <c r="E7" s="398" t="s">
        <v>203</v>
      </c>
      <c r="F7" s="398" t="s">
        <v>204</v>
      </c>
      <c r="G7" s="398" t="s">
        <v>187</v>
      </c>
      <c r="H7" s="398" t="s">
        <v>203</v>
      </c>
      <c r="I7" s="398" t="s">
        <v>204</v>
      </c>
      <c r="J7" s="398" t="s">
        <v>187</v>
      </c>
      <c r="K7" s="398" t="s">
        <v>203</v>
      </c>
      <c r="L7" s="398" t="s">
        <v>204</v>
      </c>
      <c r="M7" s="398" t="s">
        <v>187</v>
      </c>
      <c r="N7" s="398" t="s">
        <v>203</v>
      </c>
      <c r="O7" s="398" t="s">
        <v>204</v>
      </c>
      <c r="P7" s="2479"/>
      <c r="Q7" s="2479"/>
      <c r="R7" s="2479"/>
    </row>
    <row r="8" spans="1:18" ht="38.25" customHeight="1" thickBot="1" x14ac:dyDescent="0.25">
      <c r="A8" s="2490"/>
      <c r="B8" s="2490"/>
      <c r="C8" s="2490"/>
      <c r="D8" s="325" t="s">
        <v>188</v>
      </c>
      <c r="E8" s="325" t="s">
        <v>189</v>
      </c>
      <c r="F8" s="325" t="s">
        <v>190</v>
      </c>
      <c r="G8" s="325" t="s">
        <v>188</v>
      </c>
      <c r="H8" s="325" t="s">
        <v>189</v>
      </c>
      <c r="I8" s="325" t="s">
        <v>190</v>
      </c>
      <c r="J8" s="325" t="s">
        <v>188</v>
      </c>
      <c r="K8" s="325" t="s">
        <v>189</v>
      </c>
      <c r="L8" s="325" t="s">
        <v>190</v>
      </c>
      <c r="M8" s="325" t="s">
        <v>188</v>
      </c>
      <c r="N8" s="325" t="s">
        <v>189</v>
      </c>
      <c r="O8" s="325" t="s">
        <v>190</v>
      </c>
      <c r="P8" s="2513"/>
      <c r="Q8" s="2513"/>
      <c r="R8" s="2513"/>
    </row>
    <row r="9" spans="1:18" ht="34.5" customHeight="1" x14ac:dyDescent="0.2">
      <c r="A9" s="1216" t="s">
        <v>39</v>
      </c>
      <c r="B9" s="1608" t="s">
        <v>1470</v>
      </c>
      <c r="C9" s="415"/>
      <c r="D9" s="1513">
        <v>0</v>
      </c>
      <c r="E9" s="1513">
        <v>0</v>
      </c>
      <c r="F9" s="1513">
        <v>0</v>
      </c>
      <c r="G9" s="1513">
        <v>1</v>
      </c>
      <c r="H9" s="1513">
        <v>0</v>
      </c>
      <c r="I9" s="1513">
        <v>1</v>
      </c>
      <c r="J9" s="1513">
        <v>0</v>
      </c>
      <c r="K9" s="1513">
        <v>0</v>
      </c>
      <c r="L9" s="1513">
        <v>0</v>
      </c>
      <c r="M9" s="1513">
        <v>1</v>
      </c>
      <c r="N9" s="1513">
        <v>0</v>
      </c>
      <c r="O9" s="1513">
        <v>1</v>
      </c>
      <c r="P9" s="1514"/>
      <c r="Q9" s="1520" t="s">
        <v>495</v>
      </c>
      <c r="R9" s="1626" t="s">
        <v>129</v>
      </c>
    </row>
    <row r="10" spans="1:18" ht="34.5" customHeight="1" x14ac:dyDescent="0.2">
      <c r="A10" s="2501" t="s">
        <v>616</v>
      </c>
      <c r="B10" s="1509" t="s">
        <v>64</v>
      </c>
      <c r="C10" s="2060" t="s">
        <v>887</v>
      </c>
      <c r="D10" s="1512">
        <v>0</v>
      </c>
      <c r="E10" s="1512">
        <v>0</v>
      </c>
      <c r="F10" s="1512">
        <v>0</v>
      </c>
      <c r="G10" s="1512">
        <v>0</v>
      </c>
      <c r="H10" s="1512">
        <v>0</v>
      </c>
      <c r="I10" s="1512">
        <v>0</v>
      </c>
      <c r="J10" s="1512">
        <v>0</v>
      </c>
      <c r="K10" s="1512">
        <v>1</v>
      </c>
      <c r="L10" s="1512">
        <v>1</v>
      </c>
      <c r="M10" s="1512">
        <v>0</v>
      </c>
      <c r="N10" s="1512">
        <v>1</v>
      </c>
      <c r="O10" s="1512">
        <v>1</v>
      </c>
      <c r="P10" s="1605" t="s">
        <v>888</v>
      </c>
      <c r="Q10" s="1605" t="s">
        <v>1513</v>
      </c>
      <c r="R10" s="2502" t="s">
        <v>1116</v>
      </c>
    </row>
    <row r="11" spans="1:18" ht="26.25" customHeight="1" x14ac:dyDescent="0.2">
      <c r="A11" s="2501"/>
      <c r="B11" s="1510" t="s">
        <v>63</v>
      </c>
      <c r="C11" s="1510"/>
      <c r="D11" s="1512">
        <v>0</v>
      </c>
      <c r="E11" s="1512">
        <v>0</v>
      </c>
      <c r="F11" s="1512">
        <v>0</v>
      </c>
      <c r="G11" s="1512">
        <v>0</v>
      </c>
      <c r="H11" s="1512">
        <v>1</v>
      </c>
      <c r="I11" s="1512">
        <v>1</v>
      </c>
      <c r="J11" s="1512">
        <v>0</v>
      </c>
      <c r="K11" s="1512">
        <v>0</v>
      </c>
      <c r="L11" s="1512">
        <v>0</v>
      </c>
      <c r="M11" s="1512">
        <f>SUM(D11,G11,J11)</f>
        <v>0</v>
      </c>
      <c r="N11" s="1512">
        <f t="shared" ref="N11:O14" si="0">SUM(E11,H11,K11)</f>
        <v>1</v>
      </c>
      <c r="O11" s="1512">
        <f t="shared" si="0"/>
        <v>1</v>
      </c>
      <c r="P11" s="1501"/>
      <c r="Q11" s="1607" t="s">
        <v>144</v>
      </c>
      <c r="R11" s="2502"/>
    </row>
    <row r="12" spans="1:18" ht="26.25" customHeight="1" x14ac:dyDescent="0.2">
      <c r="A12" s="2532" t="s">
        <v>96</v>
      </c>
      <c r="B12" s="2532"/>
      <c r="C12" s="2532"/>
      <c r="D12" s="1512">
        <f>SUM(D10:D11)</f>
        <v>0</v>
      </c>
      <c r="E12" s="1512">
        <f t="shared" ref="E12:O12" si="1">SUM(E10:E11)</f>
        <v>0</v>
      </c>
      <c r="F12" s="1512">
        <f t="shared" si="1"/>
        <v>0</v>
      </c>
      <c r="G12" s="1512">
        <f t="shared" si="1"/>
        <v>0</v>
      </c>
      <c r="H12" s="1512">
        <f t="shared" si="1"/>
        <v>1</v>
      </c>
      <c r="I12" s="1512">
        <f t="shared" si="1"/>
        <v>1</v>
      </c>
      <c r="J12" s="1512">
        <f t="shared" si="1"/>
        <v>0</v>
      </c>
      <c r="K12" s="1512">
        <f t="shared" si="1"/>
        <v>1</v>
      </c>
      <c r="L12" s="1512">
        <f t="shared" si="1"/>
        <v>1</v>
      </c>
      <c r="M12" s="1512">
        <f t="shared" si="1"/>
        <v>0</v>
      </c>
      <c r="N12" s="1512">
        <f t="shared" si="1"/>
        <v>2</v>
      </c>
      <c r="O12" s="1512">
        <f t="shared" si="1"/>
        <v>2</v>
      </c>
      <c r="P12" s="2628" t="s">
        <v>1100</v>
      </c>
      <c r="Q12" s="2628"/>
      <c r="R12" s="2628"/>
    </row>
    <row r="13" spans="1:18" ht="26.25" customHeight="1" x14ac:dyDescent="0.2">
      <c r="A13" s="1510" t="s">
        <v>42</v>
      </c>
      <c r="B13" s="1510" t="s">
        <v>958</v>
      </c>
      <c r="C13" s="1503"/>
      <c r="D13" s="1512">
        <v>0</v>
      </c>
      <c r="E13" s="1512">
        <v>0</v>
      </c>
      <c r="F13" s="1512">
        <v>0</v>
      </c>
      <c r="G13" s="1512">
        <v>0</v>
      </c>
      <c r="H13" s="1512">
        <v>1</v>
      </c>
      <c r="I13" s="1512">
        <v>1</v>
      </c>
      <c r="J13" s="1512">
        <v>0</v>
      </c>
      <c r="K13" s="1512">
        <v>1</v>
      </c>
      <c r="L13" s="1512">
        <v>1</v>
      </c>
      <c r="M13" s="1627">
        <f t="shared" ref="M13:M14" si="2">SUM(D13,G13,J13)</f>
        <v>0</v>
      </c>
      <c r="N13" s="1627">
        <f t="shared" si="0"/>
        <v>2</v>
      </c>
      <c r="O13" s="1512">
        <f t="shared" si="0"/>
        <v>2</v>
      </c>
      <c r="P13" s="1548"/>
      <c r="Q13" s="1541" t="s">
        <v>1137</v>
      </c>
      <c r="R13" s="1541" t="s">
        <v>623</v>
      </c>
    </row>
    <row r="14" spans="1:18" ht="26.25" customHeight="1" thickBot="1" x14ac:dyDescent="0.25">
      <c r="A14" s="1223" t="s">
        <v>1059</v>
      </c>
      <c r="B14" s="504"/>
      <c r="C14" s="557"/>
      <c r="D14" s="1512">
        <v>0</v>
      </c>
      <c r="E14" s="1512">
        <v>0</v>
      </c>
      <c r="F14" s="1512">
        <v>0</v>
      </c>
      <c r="G14" s="1512">
        <v>0</v>
      </c>
      <c r="H14" s="1512">
        <v>1</v>
      </c>
      <c r="I14" s="1512">
        <v>1</v>
      </c>
      <c r="J14" s="1512">
        <v>0</v>
      </c>
      <c r="K14" s="1512">
        <v>0</v>
      </c>
      <c r="L14" s="1512">
        <v>0</v>
      </c>
      <c r="M14" s="1512">
        <f t="shared" si="2"/>
        <v>0</v>
      </c>
      <c r="N14" s="1512">
        <f t="shared" si="0"/>
        <v>1</v>
      </c>
      <c r="O14" s="1512">
        <f t="shared" si="0"/>
        <v>1</v>
      </c>
      <c r="P14" s="554"/>
      <c r="Q14" s="2586" t="s">
        <v>644</v>
      </c>
      <c r="R14" s="2586"/>
    </row>
    <row r="15" spans="1:18" ht="30" customHeight="1" thickBot="1" x14ac:dyDescent="0.25">
      <c r="A15" s="2630" t="s">
        <v>45</v>
      </c>
      <c r="B15" s="2630"/>
      <c r="C15" s="2630"/>
      <c r="D15" s="341">
        <f>SUM(D9,D12,D13:D14)</f>
        <v>0</v>
      </c>
      <c r="E15" s="341">
        <f t="shared" ref="E15:O15" si="3">SUM(E9,E12,E13:E14)</f>
        <v>0</v>
      </c>
      <c r="F15" s="341">
        <f t="shared" si="3"/>
        <v>0</v>
      </c>
      <c r="G15" s="341">
        <f t="shared" si="3"/>
        <v>1</v>
      </c>
      <c r="H15" s="341">
        <f t="shared" si="3"/>
        <v>3</v>
      </c>
      <c r="I15" s="341">
        <f t="shared" si="3"/>
        <v>4</v>
      </c>
      <c r="J15" s="341">
        <f t="shared" si="3"/>
        <v>0</v>
      </c>
      <c r="K15" s="341">
        <f t="shared" si="3"/>
        <v>2</v>
      </c>
      <c r="L15" s="341">
        <f t="shared" si="3"/>
        <v>2</v>
      </c>
      <c r="M15" s="341">
        <f t="shared" si="3"/>
        <v>1</v>
      </c>
      <c r="N15" s="341">
        <f t="shared" si="3"/>
        <v>5</v>
      </c>
      <c r="O15" s="341">
        <f t="shared" si="3"/>
        <v>6</v>
      </c>
      <c r="P15" s="2722" t="s">
        <v>651</v>
      </c>
      <c r="Q15" s="2722"/>
      <c r="R15" s="2722"/>
    </row>
    <row r="16" spans="1:18" ht="13.5" thickTop="1" x14ac:dyDescent="0.2"/>
  </sheetData>
  <mergeCells count="25">
    <mergeCell ref="Q14:R14"/>
    <mergeCell ref="P12:R12"/>
    <mergeCell ref="A15:C15"/>
    <mergeCell ref="P15:R15"/>
    <mergeCell ref="D6:F6"/>
    <mergeCell ref="G6:I6"/>
    <mergeCell ref="J6:L6"/>
    <mergeCell ref="M6:O6"/>
    <mergeCell ref="A12:C12"/>
    <mergeCell ref="A10:A11"/>
    <mergeCell ref="R10:R11"/>
    <mergeCell ref="A2:R2"/>
    <mergeCell ref="A3:R3"/>
    <mergeCell ref="A4:B4"/>
    <mergeCell ref="P4:R4"/>
    <mergeCell ref="A5:A8"/>
    <mergeCell ref="B5:B8"/>
    <mergeCell ref="C5:C8"/>
    <mergeCell ref="D5:F5"/>
    <mergeCell ref="G5:I5"/>
    <mergeCell ref="J5:L5"/>
    <mergeCell ref="M5:O5"/>
    <mergeCell ref="P5:P8"/>
    <mergeCell ref="Q5:Q8"/>
    <mergeCell ref="R5:R8"/>
  </mergeCells>
  <printOptions horizontalCentered="1"/>
  <pageMargins left="0.51181102362204722" right="0.51181102362204722" top="1.2598425196850394" bottom="0.98425196850393704" header="1.2598425196850394" footer="0.98425196850393704"/>
  <pageSetup paperSize="9" scale="80" firstPageNumber="66" orientation="landscape" useFirstPageNumber="1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27"/>
  <sheetViews>
    <sheetView rightToLeft="1" view="pageBreakPreview" topLeftCell="A4" zoomScale="85" zoomScaleNormal="75" zoomScaleSheetLayoutView="85" workbookViewId="0">
      <selection activeCell="D14" sqref="D14"/>
    </sheetView>
  </sheetViews>
  <sheetFormatPr defaultColWidth="10.28515625" defaultRowHeight="18" x14ac:dyDescent="0.25"/>
  <cols>
    <col min="1" max="1" width="27.42578125" style="105" customWidth="1"/>
    <col min="2" max="13" width="9.7109375" style="105" customWidth="1"/>
    <col min="14" max="14" width="35.5703125" style="81" customWidth="1"/>
    <col min="15" max="16384" width="10.28515625" style="81"/>
  </cols>
  <sheetData>
    <row r="1" spans="1:14" s="99" customFormat="1" ht="24.75" customHeight="1" x14ac:dyDescent="0.25">
      <c r="A1" s="3188" t="s">
        <v>2429</v>
      </c>
      <c r="B1" s="3188"/>
      <c r="C1" s="3188"/>
      <c r="D1" s="3188"/>
      <c r="E1" s="3188"/>
      <c r="F1" s="3188"/>
      <c r="G1" s="3188"/>
      <c r="H1" s="3188"/>
      <c r="I1" s="3188"/>
      <c r="J1" s="3188"/>
      <c r="K1" s="3188"/>
      <c r="L1" s="3188"/>
      <c r="M1" s="3188"/>
      <c r="N1" s="3188"/>
    </row>
    <row r="2" spans="1:14" s="99" customFormat="1" ht="28.15" customHeight="1" x14ac:dyDescent="0.25">
      <c r="A2" s="2839" t="s">
        <v>2430</v>
      </c>
      <c r="B2" s="2839"/>
      <c r="C2" s="2839"/>
      <c r="D2" s="2839"/>
      <c r="E2" s="2839"/>
      <c r="F2" s="2839"/>
      <c r="G2" s="2839"/>
      <c r="H2" s="2839"/>
      <c r="I2" s="2839"/>
      <c r="J2" s="2839"/>
      <c r="K2" s="2839"/>
      <c r="L2" s="2839"/>
      <c r="M2" s="2839"/>
      <c r="N2" s="2839"/>
    </row>
    <row r="3" spans="1:14" s="99" customFormat="1" ht="23.25" customHeight="1" thickBot="1" x14ac:dyDescent="0.3">
      <c r="A3" s="42" t="s">
        <v>2925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00" t="s">
        <v>2035</v>
      </c>
    </row>
    <row r="4" spans="1:14" s="99" customFormat="1" ht="23.25" customHeight="1" thickTop="1" x14ac:dyDescent="0.25">
      <c r="A4" s="2898" t="s">
        <v>35</v>
      </c>
      <c r="B4" s="2898" t="s">
        <v>36</v>
      </c>
      <c r="C4" s="2898"/>
      <c r="D4" s="2898"/>
      <c r="E4" s="2898" t="s">
        <v>2</v>
      </c>
      <c r="F4" s="2898"/>
      <c r="G4" s="2898"/>
      <c r="H4" s="2898" t="s">
        <v>3</v>
      </c>
      <c r="I4" s="2898"/>
      <c r="J4" s="2898"/>
      <c r="K4" s="2898" t="s">
        <v>29</v>
      </c>
      <c r="L4" s="2898"/>
      <c r="M4" s="2898"/>
      <c r="N4" s="3189" t="s">
        <v>102</v>
      </c>
    </row>
    <row r="5" spans="1:14" s="99" customFormat="1" ht="33" customHeight="1" x14ac:dyDescent="0.25">
      <c r="A5" s="2762"/>
      <c r="B5" s="3160" t="s">
        <v>98</v>
      </c>
      <c r="C5" s="3160"/>
      <c r="D5" s="3160"/>
      <c r="E5" s="2814" t="s">
        <v>99</v>
      </c>
      <c r="F5" s="2814"/>
      <c r="G5" s="2814"/>
      <c r="H5" s="3160" t="s">
        <v>100</v>
      </c>
      <c r="I5" s="3160"/>
      <c r="J5" s="3160"/>
      <c r="K5" s="2814" t="s">
        <v>101</v>
      </c>
      <c r="L5" s="2814"/>
      <c r="M5" s="2814"/>
      <c r="N5" s="2839"/>
    </row>
    <row r="6" spans="1:14" ht="25.5" customHeight="1" x14ac:dyDescent="0.2">
      <c r="A6" s="2762"/>
      <c r="B6" s="22" t="s">
        <v>187</v>
      </c>
      <c r="C6" s="22" t="s">
        <v>211</v>
      </c>
      <c r="D6" s="22" t="s">
        <v>204</v>
      </c>
      <c r="E6" s="22" t="s">
        <v>187</v>
      </c>
      <c r="F6" s="22" t="s">
        <v>211</v>
      </c>
      <c r="G6" s="22" t="s">
        <v>204</v>
      </c>
      <c r="H6" s="22" t="s">
        <v>187</v>
      </c>
      <c r="I6" s="22" t="s">
        <v>211</v>
      </c>
      <c r="J6" s="22" t="s">
        <v>204</v>
      </c>
      <c r="K6" s="22" t="s">
        <v>187</v>
      </c>
      <c r="L6" s="22" t="s">
        <v>211</v>
      </c>
      <c r="M6" s="22" t="s">
        <v>204</v>
      </c>
      <c r="N6" s="2839"/>
    </row>
    <row r="7" spans="1:14" ht="25.5" customHeight="1" thickBot="1" x14ac:dyDescent="0.25">
      <c r="A7" s="2899"/>
      <c r="B7" s="23" t="s">
        <v>188</v>
      </c>
      <c r="C7" s="23" t="s">
        <v>189</v>
      </c>
      <c r="D7" s="23" t="s">
        <v>190</v>
      </c>
      <c r="E7" s="23" t="s">
        <v>188</v>
      </c>
      <c r="F7" s="23" t="s">
        <v>189</v>
      </c>
      <c r="G7" s="23" t="s">
        <v>190</v>
      </c>
      <c r="H7" s="23" t="s">
        <v>188</v>
      </c>
      <c r="I7" s="23" t="s">
        <v>189</v>
      </c>
      <c r="J7" s="23" t="s">
        <v>190</v>
      </c>
      <c r="K7" s="23" t="s">
        <v>188</v>
      </c>
      <c r="L7" s="23" t="s">
        <v>189</v>
      </c>
      <c r="M7" s="23" t="s">
        <v>190</v>
      </c>
      <c r="N7" s="3190"/>
    </row>
    <row r="8" spans="1:14" ht="29.25" customHeight="1" x14ac:dyDescent="0.2">
      <c r="A8" s="41" t="s">
        <v>39</v>
      </c>
      <c r="B8" s="577">
        <v>0</v>
      </c>
      <c r="C8" s="577">
        <v>0</v>
      </c>
      <c r="D8" s="577">
        <v>0</v>
      </c>
      <c r="E8" s="577">
        <v>10</v>
      </c>
      <c r="F8" s="577">
        <v>10</v>
      </c>
      <c r="G8" s="577">
        <v>20</v>
      </c>
      <c r="H8" s="577">
        <v>5</v>
      </c>
      <c r="I8" s="577">
        <v>2</v>
      </c>
      <c r="J8" s="577">
        <v>7</v>
      </c>
      <c r="K8" s="1790">
        <f>SUM(B8,E8,H8)</f>
        <v>15</v>
      </c>
      <c r="L8" s="1790">
        <f t="shared" ref="L8:M13" si="0">SUM(C8,F8,I8)</f>
        <v>12</v>
      </c>
      <c r="M8" s="1790">
        <f t="shared" si="0"/>
        <v>27</v>
      </c>
      <c r="N8" s="24" t="s">
        <v>129</v>
      </c>
    </row>
    <row r="9" spans="1:14" s="101" customFormat="1" ht="29.25" customHeight="1" x14ac:dyDescent="0.2">
      <c r="A9" s="25" t="s">
        <v>40</v>
      </c>
      <c r="B9" s="578">
        <v>0</v>
      </c>
      <c r="C9" s="578">
        <v>0</v>
      </c>
      <c r="D9" s="578">
        <v>0</v>
      </c>
      <c r="E9" s="578">
        <v>3</v>
      </c>
      <c r="F9" s="578">
        <v>14</v>
      </c>
      <c r="G9" s="578">
        <v>17</v>
      </c>
      <c r="H9" s="578">
        <v>0</v>
      </c>
      <c r="I9" s="578">
        <v>0</v>
      </c>
      <c r="J9" s="578">
        <v>0</v>
      </c>
      <c r="K9" s="578">
        <f t="shared" ref="K9:K13" si="1">SUM(B9,E9,H9)</f>
        <v>3</v>
      </c>
      <c r="L9" s="578">
        <f t="shared" si="0"/>
        <v>14</v>
      </c>
      <c r="M9" s="578">
        <f t="shared" si="0"/>
        <v>17</v>
      </c>
      <c r="N9" s="26" t="s">
        <v>131</v>
      </c>
    </row>
    <row r="10" spans="1:14" s="101" customFormat="1" ht="29.25" customHeight="1" x14ac:dyDescent="0.2">
      <c r="A10" s="25" t="s">
        <v>297</v>
      </c>
      <c r="B10" s="578">
        <v>0</v>
      </c>
      <c r="C10" s="578">
        <v>0</v>
      </c>
      <c r="D10" s="578">
        <v>0</v>
      </c>
      <c r="E10" s="578">
        <v>3</v>
      </c>
      <c r="F10" s="578">
        <v>5</v>
      </c>
      <c r="G10" s="578">
        <v>8</v>
      </c>
      <c r="H10" s="578">
        <v>0</v>
      </c>
      <c r="I10" s="578">
        <v>0</v>
      </c>
      <c r="J10" s="578">
        <v>0</v>
      </c>
      <c r="K10" s="578">
        <f t="shared" si="1"/>
        <v>3</v>
      </c>
      <c r="L10" s="578">
        <f t="shared" si="0"/>
        <v>5</v>
      </c>
      <c r="M10" s="578">
        <f t="shared" si="0"/>
        <v>8</v>
      </c>
      <c r="N10" s="26" t="s">
        <v>166</v>
      </c>
    </row>
    <row r="11" spans="1:14" s="101" customFormat="1" ht="29.25" customHeight="1" x14ac:dyDescent="0.2">
      <c r="A11" s="25" t="s">
        <v>277</v>
      </c>
      <c r="B11" s="578">
        <v>0</v>
      </c>
      <c r="C11" s="578">
        <v>0</v>
      </c>
      <c r="D11" s="578">
        <v>0</v>
      </c>
      <c r="E11" s="578">
        <v>7</v>
      </c>
      <c r="F11" s="578">
        <v>24</v>
      </c>
      <c r="G11" s="578">
        <v>31</v>
      </c>
      <c r="H11" s="578">
        <v>1</v>
      </c>
      <c r="I11" s="578">
        <v>2</v>
      </c>
      <c r="J11" s="578">
        <v>3</v>
      </c>
      <c r="K11" s="578">
        <f t="shared" si="1"/>
        <v>8</v>
      </c>
      <c r="L11" s="578">
        <f t="shared" si="0"/>
        <v>26</v>
      </c>
      <c r="M11" s="578">
        <f t="shared" si="0"/>
        <v>34</v>
      </c>
      <c r="N11" s="26" t="s">
        <v>253</v>
      </c>
    </row>
    <row r="12" spans="1:14" s="101" customFormat="1" ht="29.25" customHeight="1" thickBot="1" x14ac:dyDescent="0.25">
      <c r="A12" s="190" t="s">
        <v>210</v>
      </c>
      <c r="B12" s="1705">
        <v>0</v>
      </c>
      <c r="C12" s="1705">
        <v>0</v>
      </c>
      <c r="D12" s="1705">
        <v>0</v>
      </c>
      <c r="E12" s="1705">
        <v>10</v>
      </c>
      <c r="F12" s="1705">
        <v>5</v>
      </c>
      <c r="G12" s="1705">
        <v>15</v>
      </c>
      <c r="H12" s="1705">
        <v>0</v>
      </c>
      <c r="I12" s="1705">
        <v>0</v>
      </c>
      <c r="J12" s="1705">
        <v>0</v>
      </c>
      <c r="K12" s="1705">
        <f t="shared" si="1"/>
        <v>10</v>
      </c>
      <c r="L12" s="1705">
        <f t="shared" si="0"/>
        <v>5</v>
      </c>
      <c r="M12" s="1705">
        <f t="shared" si="0"/>
        <v>15</v>
      </c>
      <c r="N12" s="102" t="s">
        <v>228</v>
      </c>
    </row>
    <row r="13" spans="1:14" s="101" customFormat="1" ht="29.25" customHeight="1" thickBot="1" x14ac:dyDescent="0.25">
      <c r="A13" s="103" t="s">
        <v>45</v>
      </c>
      <c r="B13" s="1818">
        <f>SUM(B8:B12)</f>
        <v>0</v>
      </c>
      <c r="C13" s="1818">
        <f t="shared" ref="C13:J13" si="2">SUM(C8:C12)</f>
        <v>0</v>
      </c>
      <c r="D13" s="1818">
        <f t="shared" si="2"/>
        <v>0</v>
      </c>
      <c r="E13" s="1818">
        <f t="shared" si="2"/>
        <v>33</v>
      </c>
      <c r="F13" s="1818">
        <f t="shared" si="2"/>
        <v>58</v>
      </c>
      <c r="G13" s="1818">
        <f t="shared" si="2"/>
        <v>91</v>
      </c>
      <c r="H13" s="1818">
        <f t="shared" si="2"/>
        <v>6</v>
      </c>
      <c r="I13" s="1818">
        <f t="shared" si="2"/>
        <v>4</v>
      </c>
      <c r="J13" s="1818">
        <f t="shared" si="2"/>
        <v>10</v>
      </c>
      <c r="K13" s="1818">
        <f t="shared" si="1"/>
        <v>39</v>
      </c>
      <c r="L13" s="1818">
        <f t="shared" si="0"/>
        <v>62</v>
      </c>
      <c r="M13" s="1818">
        <f t="shared" si="0"/>
        <v>101</v>
      </c>
      <c r="N13" s="92" t="s">
        <v>153</v>
      </c>
    </row>
    <row r="14" spans="1:14" ht="18.75" thickTop="1" x14ac:dyDescent="0.25">
      <c r="A14" s="83"/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</row>
    <row r="15" spans="1:14" x14ac:dyDescent="0.25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</row>
    <row r="16" spans="1:14" x14ac:dyDescent="0.25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</row>
    <row r="17" spans="1:13" x14ac:dyDescent="0.25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</row>
    <row r="18" spans="1:13" x14ac:dyDescent="0.25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</row>
    <row r="19" spans="1:13" x14ac:dyDescent="0.25">
      <c r="A19" s="42"/>
      <c r="B19" s="104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</row>
    <row r="20" spans="1:13" x14ac:dyDescent="0.25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</row>
    <row r="21" spans="1:13" x14ac:dyDescent="0.25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</row>
    <row r="22" spans="1:13" x14ac:dyDescent="0.25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</row>
    <row r="23" spans="1:13" x14ac:dyDescent="0.25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1:13" x14ac:dyDescent="0.25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1:13" x14ac:dyDescent="0.25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</row>
    <row r="27" spans="1:13" x14ac:dyDescent="0.25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297" orientation="landscape" useFirstPageNumber="1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189"/>
  <sheetViews>
    <sheetView rightToLeft="1" view="pageBreakPreview" zoomScale="80" zoomScaleNormal="82" zoomScaleSheetLayoutView="80" workbookViewId="0">
      <selection activeCell="D14" sqref="D14"/>
    </sheetView>
  </sheetViews>
  <sheetFormatPr defaultColWidth="10.28515625" defaultRowHeight="12.75" x14ac:dyDescent="0.2"/>
  <cols>
    <col min="1" max="1" width="14.28515625" style="40" customWidth="1"/>
    <col min="2" max="2" width="16.140625" style="40" customWidth="1"/>
    <col min="3" max="3" width="16.5703125" style="40" customWidth="1"/>
    <col min="4" max="15" width="7.5703125" style="40" customWidth="1"/>
    <col min="16" max="16" width="19.42578125" style="81" customWidth="1"/>
    <col min="17" max="17" width="19.85546875" style="81" customWidth="1"/>
    <col min="18" max="18" width="21.42578125" style="81" customWidth="1"/>
    <col min="19" max="16384" width="10.28515625" style="81"/>
  </cols>
  <sheetData>
    <row r="1" spans="1:18" ht="25.5" customHeight="1" x14ac:dyDescent="0.2">
      <c r="A1" s="2730" t="s">
        <v>2431</v>
      </c>
      <c r="B1" s="2730"/>
      <c r="C1" s="2730"/>
      <c r="D1" s="2730"/>
      <c r="E1" s="2730"/>
      <c r="F1" s="2730"/>
      <c r="G1" s="2730"/>
      <c r="H1" s="2730"/>
      <c r="I1" s="2730"/>
      <c r="J1" s="2730"/>
      <c r="K1" s="2730"/>
      <c r="L1" s="2730"/>
      <c r="M1" s="2730"/>
      <c r="N1" s="2730"/>
      <c r="O1" s="2730"/>
      <c r="P1" s="2730"/>
      <c r="Q1" s="2730"/>
      <c r="R1" s="2730"/>
    </row>
    <row r="2" spans="1:18" ht="36.6" customHeight="1" x14ac:dyDescent="0.2">
      <c r="A2" s="2731" t="s">
        <v>2432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</row>
    <row r="3" spans="1:18" ht="18.75" customHeight="1" thickBot="1" x14ac:dyDescent="0.25">
      <c r="A3" s="2811" t="s">
        <v>2926</v>
      </c>
      <c r="B3" s="2811"/>
      <c r="C3" s="2811"/>
      <c r="D3" s="2811"/>
      <c r="E3" s="2811"/>
      <c r="F3" s="2811"/>
      <c r="G3" s="2811"/>
      <c r="H3" s="2811"/>
      <c r="I3" s="2811"/>
      <c r="J3" s="2811"/>
      <c r="K3" s="2811"/>
      <c r="L3" s="2811"/>
      <c r="M3" s="2811"/>
      <c r="N3" s="2811"/>
      <c r="O3" s="2811"/>
      <c r="Q3" s="3290" t="s">
        <v>2036</v>
      </c>
      <c r="R3" s="3290"/>
    </row>
    <row r="4" spans="1:18" ht="25.5" customHeight="1" thickTop="1" x14ac:dyDescent="0.2">
      <c r="A4" s="2898" t="s">
        <v>47</v>
      </c>
      <c r="B4" s="2898" t="s">
        <v>90</v>
      </c>
      <c r="C4" s="2898" t="s">
        <v>48</v>
      </c>
      <c r="D4" s="2898" t="s">
        <v>36</v>
      </c>
      <c r="E4" s="2898"/>
      <c r="F4" s="2898"/>
      <c r="G4" s="2898" t="s">
        <v>2</v>
      </c>
      <c r="H4" s="2898"/>
      <c r="I4" s="2898"/>
      <c r="J4" s="2898" t="s">
        <v>3</v>
      </c>
      <c r="K4" s="2898"/>
      <c r="L4" s="2898"/>
      <c r="M4" s="2898" t="s">
        <v>29</v>
      </c>
      <c r="N4" s="2898"/>
      <c r="O4" s="2898"/>
      <c r="P4" s="2740" t="s">
        <v>103</v>
      </c>
      <c r="Q4" s="2740" t="s">
        <v>132</v>
      </c>
      <c r="R4" s="2740" t="s">
        <v>102</v>
      </c>
    </row>
    <row r="5" spans="1:18" ht="21.75" customHeight="1" x14ac:dyDescent="0.2">
      <c r="A5" s="2762"/>
      <c r="B5" s="2762"/>
      <c r="C5" s="2762"/>
      <c r="D5" s="2741" t="s">
        <v>98</v>
      </c>
      <c r="E5" s="2741"/>
      <c r="F5" s="2741"/>
      <c r="G5" s="2801" t="s">
        <v>99</v>
      </c>
      <c r="H5" s="2801"/>
      <c r="I5" s="2801"/>
      <c r="J5" s="2741" t="s">
        <v>100</v>
      </c>
      <c r="K5" s="2741"/>
      <c r="L5" s="2741"/>
      <c r="M5" s="2801" t="s">
        <v>101</v>
      </c>
      <c r="N5" s="2801"/>
      <c r="O5" s="2801"/>
      <c r="P5" s="2741"/>
      <c r="Q5" s="2741"/>
      <c r="R5" s="2741"/>
    </row>
    <row r="6" spans="1:18" ht="19.5" customHeight="1" x14ac:dyDescent="0.2">
      <c r="A6" s="2762"/>
      <c r="B6" s="2762"/>
      <c r="C6" s="2762"/>
      <c r="D6" s="22" t="s">
        <v>187</v>
      </c>
      <c r="E6" s="22" t="s">
        <v>211</v>
      </c>
      <c r="F6" s="22" t="s">
        <v>204</v>
      </c>
      <c r="G6" s="22" t="s">
        <v>187</v>
      </c>
      <c r="H6" s="22" t="s">
        <v>211</v>
      </c>
      <c r="I6" s="22" t="s">
        <v>204</v>
      </c>
      <c r="J6" s="22" t="s">
        <v>187</v>
      </c>
      <c r="K6" s="22" t="s">
        <v>211</v>
      </c>
      <c r="L6" s="22" t="s">
        <v>204</v>
      </c>
      <c r="M6" s="22" t="s">
        <v>187</v>
      </c>
      <c r="N6" s="22" t="s">
        <v>211</v>
      </c>
      <c r="O6" s="22" t="s">
        <v>204</v>
      </c>
      <c r="P6" s="2741"/>
      <c r="Q6" s="2741"/>
      <c r="R6" s="2741"/>
    </row>
    <row r="7" spans="1:18" ht="18.75" customHeight="1" thickBot="1" x14ac:dyDescent="0.25">
      <c r="A7" s="2899"/>
      <c r="B7" s="2899"/>
      <c r="C7" s="2899"/>
      <c r="D7" s="23" t="s">
        <v>188</v>
      </c>
      <c r="E7" s="23" t="s">
        <v>189</v>
      </c>
      <c r="F7" s="23" t="s">
        <v>190</v>
      </c>
      <c r="G7" s="23" t="s">
        <v>188</v>
      </c>
      <c r="H7" s="23" t="s">
        <v>189</v>
      </c>
      <c r="I7" s="23" t="s">
        <v>190</v>
      </c>
      <c r="J7" s="23" t="s">
        <v>188</v>
      </c>
      <c r="K7" s="23" t="s">
        <v>189</v>
      </c>
      <c r="L7" s="23" t="s">
        <v>190</v>
      </c>
      <c r="M7" s="23" t="s">
        <v>188</v>
      </c>
      <c r="N7" s="23" t="s">
        <v>189</v>
      </c>
      <c r="O7" s="23" t="s">
        <v>190</v>
      </c>
      <c r="P7" s="2742"/>
      <c r="Q7" s="2742"/>
      <c r="R7" s="2742"/>
    </row>
    <row r="8" spans="1:18" ht="30" customHeight="1" x14ac:dyDescent="0.2">
      <c r="A8" s="3197" t="s">
        <v>39</v>
      </c>
      <c r="B8" s="3197" t="s">
        <v>298</v>
      </c>
      <c r="C8" s="180" t="s">
        <v>60</v>
      </c>
      <c r="D8" s="1790">
        <v>0</v>
      </c>
      <c r="E8" s="1790">
        <v>0</v>
      </c>
      <c r="F8" s="1790">
        <v>0</v>
      </c>
      <c r="G8" s="1790">
        <v>1</v>
      </c>
      <c r="H8" s="1790">
        <v>3</v>
      </c>
      <c r="I8" s="1790">
        <v>4</v>
      </c>
      <c r="J8" s="1790">
        <v>4</v>
      </c>
      <c r="K8" s="1790">
        <v>1</v>
      </c>
      <c r="L8" s="1790">
        <v>5</v>
      </c>
      <c r="M8" s="1790">
        <f>SUM(D8,G8,J8)</f>
        <v>5</v>
      </c>
      <c r="N8" s="1790">
        <f t="shared" ref="N8:O22" si="0">SUM(E8,H8,K8)</f>
        <v>4</v>
      </c>
      <c r="O8" s="1790">
        <f t="shared" si="0"/>
        <v>9</v>
      </c>
      <c r="P8" s="1787" t="s">
        <v>271</v>
      </c>
      <c r="Q8" s="2826" t="s">
        <v>299</v>
      </c>
      <c r="R8" s="2826" t="s">
        <v>129</v>
      </c>
    </row>
    <row r="9" spans="1:18" ht="26.25" customHeight="1" x14ac:dyDescent="0.2">
      <c r="A9" s="2761"/>
      <c r="B9" s="2761"/>
      <c r="C9" s="1819" t="s">
        <v>300</v>
      </c>
      <c r="D9" s="578">
        <v>0</v>
      </c>
      <c r="E9" s="578">
        <v>0</v>
      </c>
      <c r="F9" s="578">
        <v>0</v>
      </c>
      <c r="G9" s="578">
        <v>4</v>
      </c>
      <c r="H9" s="578">
        <v>1</v>
      </c>
      <c r="I9" s="578">
        <v>5</v>
      </c>
      <c r="J9" s="578">
        <v>1</v>
      </c>
      <c r="K9" s="578">
        <v>1</v>
      </c>
      <c r="L9" s="578">
        <v>2</v>
      </c>
      <c r="M9" s="1148">
        <f t="shared" ref="M9:O25" si="1">SUM(D9,G9,J9)</f>
        <v>5</v>
      </c>
      <c r="N9" s="1148">
        <f t="shared" si="0"/>
        <v>2</v>
      </c>
      <c r="O9" s="1148">
        <f t="shared" si="0"/>
        <v>7</v>
      </c>
      <c r="P9" s="1784" t="s">
        <v>301</v>
      </c>
      <c r="Q9" s="2759"/>
      <c r="R9" s="2759"/>
    </row>
    <row r="10" spans="1:18" ht="22.5" customHeight="1" x14ac:dyDescent="0.2">
      <c r="A10" s="2761"/>
      <c r="B10" s="2761" t="s">
        <v>49</v>
      </c>
      <c r="C10" s="2761"/>
      <c r="D10" s="578">
        <v>0</v>
      </c>
      <c r="E10" s="578">
        <v>0</v>
      </c>
      <c r="F10" s="578">
        <v>0</v>
      </c>
      <c r="G10" s="578">
        <v>5</v>
      </c>
      <c r="H10" s="578">
        <v>4</v>
      </c>
      <c r="I10" s="578">
        <v>9</v>
      </c>
      <c r="J10" s="578">
        <v>5</v>
      </c>
      <c r="K10" s="578">
        <v>2</v>
      </c>
      <c r="L10" s="578">
        <v>7</v>
      </c>
      <c r="M10" s="578">
        <f t="shared" si="1"/>
        <v>10</v>
      </c>
      <c r="N10" s="578">
        <f t="shared" si="0"/>
        <v>6</v>
      </c>
      <c r="O10" s="578">
        <f t="shared" si="0"/>
        <v>16</v>
      </c>
      <c r="P10" s="2759" t="s">
        <v>302</v>
      </c>
      <c r="Q10" s="2759"/>
      <c r="R10" s="2759"/>
    </row>
    <row r="11" spans="1:18" ht="35.25" customHeight="1" x14ac:dyDescent="0.2">
      <c r="A11" s="2761"/>
      <c r="B11" s="1819" t="s">
        <v>58</v>
      </c>
      <c r="C11" s="1819" t="s">
        <v>58</v>
      </c>
      <c r="D11" s="578">
        <v>0</v>
      </c>
      <c r="E11" s="578">
        <v>0</v>
      </c>
      <c r="F11" s="578">
        <v>0</v>
      </c>
      <c r="G11" s="578">
        <v>5</v>
      </c>
      <c r="H11" s="578">
        <v>6</v>
      </c>
      <c r="I11" s="578">
        <v>11</v>
      </c>
      <c r="J11" s="578">
        <v>0</v>
      </c>
      <c r="K11" s="578">
        <v>0</v>
      </c>
      <c r="L11" s="578">
        <v>0</v>
      </c>
      <c r="M11" s="578">
        <f t="shared" si="1"/>
        <v>5</v>
      </c>
      <c r="N11" s="578">
        <f t="shared" si="0"/>
        <v>6</v>
      </c>
      <c r="O11" s="578">
        <f t="shared" si="0"/>
        <v>11</v>
      </c>
      <c r="P11" s="1784" t="s">
        <v>269</v>
      </c>
      <c r="Q11" s="1784" t="s">
        <v>269</v>
      </c>
      <c r="R11" s="2759"/>
    </row>
    <row r="12" spans="1:18" s="101" customFormat="1" ht="22.5" customHeight="1" x14ac:dyDescent="0.2">
      <c r="A12" s="2761" t="s">
        <v>52</v>
      </c>
      <c r="B12" s="2761"/>
      <c r="C12" s="2761"/>
      <c r="D12" s="578">
        <f>SUM(D10:D11)</f>
        <v>0</v>
      </c>
      <c r="E12" s="578">
        <f t="shared" ref="E12:E15" si="2">SUM(E10:E11)</f>
        <v>0</v>
      </c>
      <c r="F12" s="578">
        <f t="shared" ref="F12" si="3">SUM(F10:F11)</f>
        <v>0</v>
      </c>
      <c r="G12" s="578">
        <f t="shared" ref="G12:L12" si="4">SUM(G10:G11)</f>
        <v>10</v>
      </c>
      <c r="H12" s="578">
        <f t="shared" si="4"/>
        <v>10</v>
      </c>
      <c r="I12" s="578">
        <f t="shared" si="4"/>
        <v>20</v>
      </c>
      <c r="J12" s="578">
        <f t="shared" si="4"/>
        <v>5</v>
      </c>
      <c r="K12" s="578">
        <f t="shared" si="4"/>
        <v>2</v>
      </c>
      <c r="L12" s="578">
        <f t="shared" si="4"/>
        <v>7</v>
      </c>
      <c r="M12" s="578">
        <f t="shared" si="1"/>
        <v>15</v>
      </c>
      <c r="N12" s="578">
        <f t="shared" si="0"/>
        <v>12</v>
      </c>
      <c r="O12" s="578">
        <f t="shared" si="0"/>
        <v>27</v>
      </c>
      <c r="P12" s="2759" t="s">
        <v>136</v>
      </c>
      <c r="Q12" s="2759"/>
      <c r="R12" s="2759"/>
    </row>
    <row r="13" spans="1:18" s="101" customFormat="1" ht="22.5" customHeight="1" x14ac:dyDescent="0.2">
      <c r="A13" s="2761" t="s">
        <v>40</v>
      </c>
      <c r="B13" s="2761" t="s">
        <v>62</v>
      </c>
      <c r="C13" s="1796" t="s">
        <v>62</v>
      </c>
      <c r="D13" s="578">
        <f t="shared" ref="D13:D15" si="5">SUM(D11:D12)</f>
        <v>0</v>
      </c>
      <c r="E13" s="578">
        <f t="shared" si="2"/>
        <v>0</v>
      </c>
      <c r="F13" s="578">
        <v>0</v>
      </c>
      <c r="G13" s="578"/>
      <c r="H13" s="578">
        <v>6</v>
      </c>
      <c r="I13" s="578">
        <v>6</v>
      </c>
      <c r="J13" s="578">
        <v>0</v>
      </c>
      <c r="K13" s="578">
        <v>0</v>
      </c>
      <c r="L13" s="578">
        <v>0</v>
      </c>
      <c r="M13" s="578">
        <f t="shared" si="1"/>
        <v>0</v>
      </c>
      <c r="N13" s="578">
        <f t="shared" si="0"/>
        <v>6</v>
      </c>
      <c r="O13" s="578">
        <f t="shared" si="0"/>
        <v>6</v>
      </c>
      <c r="P13" s="1784" t="s">
        <v>143</v>
      </c>
      <c r="Q13" s="2759" t="s">
        <v>143</v>
      </c>
      <c r="R13" s="2759" t="s">
        <v>131</v>
      </c>
    </row>
    <row r="14" spans="1:18" s="101" customFormat="1" ht="27.75" customHeight="1" x14ac:dyDescent="0.2">
      <c r="A14" s="2761"/>
      <c r="B14" s="2761"/>
      <c r="C14" s="1796" t="s">
        <v>63</v>
      </c>
      <c r="D14" s="578">
        <f t="shared" si="5"/>
        <v>0</v>
      </c>
      <c r="E14" s="578">
        <f t="shared" si="2"/>
        <v>0</v>
      </c>
      <c r="F14" s="578">
        <v>0</v>
      </c>
      <c r="G14" s="578">
        <v>1</v>
      </c>
      <c r="H14" s="578">
        <v>5</v>
      </c>
      <c r="I14" s="578">
        <v>6</v>
      </c>
      <c r="J14" s="578">
        <v>0</v>
      </c>
      <c r="K14" s="578">
        <v>0</v>
      </c>
      <c r="L14" s="578">
        <v>0</v>
      </c>
      <c r="M14" s="578">
        <f t="shared" si="1"/>
        <v>1</v>
      </c>
      <c r="N14" s="578">
        <f t="shared" si="0"/>
        <v>5</v>
      </c>
      <c r="O14" s="578">
        <f t="shared" si="0"/>
        <v>6</v>
      </c>
      <c r="P14" s="1784" t="s">
        <v>144</v>
      </c>
      <c r="Q14" s="2759"/>
      <c r="R14" s="2759"/>
    </row>
    <row r="15" spans="1:18" s="101" customFormat="1" ht="22.5" customHeight="1" x14ac:dyDescent="0.2">
      <c r="A15" s="2761"/>
      <c r="B15" s="2761"/>
      <c r="C15" s="1796" t="s">
        <v>64</v>
      </c>
      <c r="D15" s="578">
        <f t="shared" si="5"/>
        <v>0</v>
      </c>
      <c r="E15" s="578">
        <f t="shared" si="2"/>
        <v>0</v>
      </c>
      <c r="F15" s="578">
        <v>0</v>
      </c>
      <c r="G15" s="578">
        <v>2</v>
      </c>
      <c r="H15" s="578">
        <v>3</v>
      </c>
      <c r="I15" s="578">
        <v>5</v>
      </c>
      <c r="J15" s="578">
        <v>0</v>
      </c>
      <c r="K15" s="578">
        <v>0</v>
      </c>
      <c r="L15" s="578">
        <v>0</v>
      </c>
      <c r="M15" s="578">
        <f t="shared" si="1"/>
        <v>2</v>
      </c>
      <c r="N15" s="578">
        <f t="shared" si="0"/>
        <v>3</v>
      </c>
      <c r="O15" s="578">
        <f t="shared" si="0"/>
        <v>5</v>
      </c>
      <c r="P15" s="1784" t="s">
        <v>145</v>
      </c>
      <c r="Q15" s="2759"/>
      <c r="R15" s="2759"/>
    </row>
    <row r="16" spans="1:18" s="101" customFormat="1" ht="26.25" customHeight="1" x14ac:dyDescent="0.2">
      <c r="A16" s="2761" t="s">
        <v>52</v>
      </c>
      <c r="B16" s="2761"/>
      <c r="C16" s="2761"/>
      <c r="D16" s="578">
        <f>SUM(D13:D15)</f>
        <v>0</v>
      </c>
      <c r="E16" s="578">
        <f t="shared" ref="E16:L16" si="6">SUM(E13:E15)</f>
        <v>0</v>
      </c>
      <c r="F16" s="578">
        <f t="shared" si="6"/>
        <v>0</v>
      </c>
      <c r="G16" s="578">
        <f t="shared" si="6"/>
        <v>3</v>
      </c>
      <c r="H16" s="578">
        <f t="shared" si="6"/>
        <v>14</v>
      </c>
      <c r="I16" s="578">
        <f t="shared" si="6"/>
        <v>17</v>
      </c>
      <c r="J16" s="578">
        <f t="shared" si="6"/>
        <v>0</v>
      </c>
      <c r="K16" s="578">
        <f t="shared" si="6"/>
        <v>0</v>
      </c>
      <c r="L16" s="578">
        <f t="shared" si="6"/>
        <v>0</v>
      </c>
      <c r="M16" s="578">
        <f t="shared" si="1"/>
        <v>3</v>
      </c>
      <c r="N16" s="578">
        <f t="shared" si="0"/>
        <v>14</v>
      </c>
      <c r="O16" s="578">
        <f t="shared" si="0"/>
        <v>17</v>
      </c>
      <c r="P16" s="2759" t="s">
        <v>136</v>
      </c>
      <c r="Q16" s="2759"/>
      <c r="R16" s="2759"/>
    </row>
    <row r="17" spans="1:18" s="101" customFormat="1" ht="34.5" customHeight="1" x14ac:dyDescent="0.2">
      <c r="A17" s="215" t="s">
        <v>41</v>
      </c>
      <c r="B17" s="214" t="s">
        <v>303</v>
      </c>
      <c r="C17" s="215"/>
      <c r="D17" s="578">
        <f t="shared" ref="D17:E17" si="7">SUM(D14:D16)</f>
        <v>0</v>
      </c>
      <c r="E17" s="578">
        <f t="shared" si="7"/>
        <v>0</v>
      </c>
      <c r="F17" s="578">
        <v>0</v>
      </c>
      <c r="G17" s="578">
        <v>3</v>
      </c>
      <c r="H17" s="578">
        <v>5</v>
      </c>
      <c r="I17" s="578">
        <v>8</v>
      </c>
      <c r="J17" s="578">
        <f t="shared" ref="J17:K17" si="8">SUM(J14:J16)</f>
        <v>0</v>
      </c>
      <c r="K17" s="578">
        <f t="shared" si="8"/>
        <v>0</v>
      </c>
      <c r="L17" s="578">
        <v>0</v>
      </c>
      <c r="M17" s="578">
        <f t="shared" si="1"/>
        <v>3</v>
      </c>
      <c r="N17" s="578">
        <f t="shared" si="0"/>
        <v>5</v>
      </c>
      <c r="O17" s="578">
        <f t="shared" si="0"/>
        <v>8</v>
      </c>
      <c r="P17" s="216"/>
      <c r="Q17" s="2404" t="s">
        <v>304</v>
      </c>
      <c r="R17" s="216" t="s">
        <v>166</v>
      </c>
    </row>
    <row r="18" spans="1:18" s="101" customFormat="1" ht="23.25" customHeight="1" x14ac:dyDescent="0.2">
      <c r="A18" s="2761" t="s">
        <v>305</v>
      </c>
      <c r="B18" s="2761" t="s">
        <v>75</v>
      </c>
      <c r="C18" s="1819" t="s">
        <v>75</v>
      </c>
      <c r="D18" s="578">
        <f t="shared" ref="D18:E18" si="9">SUM(D15:D17)</f>
        <v>0</v>
      </c>
      <c r="E18" s="578">
        <f t="shared" si="9"/>
        <v>0</v>
      </c>
      <c r="F18" s="578">
        <v>0</v>
      </c>
      <c r="G18" s="578">
        <v>1</v>
      </c>
      <c r="H18" s="578">
        <v>5</v>
      </c>
      <c r="I18" s="578">
        <v>6</v>
      </c>
      <c r="J18" s="578">
        <f t="shared" ref="J18:K18" si="10">SUM(J15:J17)</f>
        <v>0</v>
      </c>
      <c r="K18" s="578">
        <f t="shared" si="10"/>
        <v>0</v>
      </c>
      <c r="L18" s="578">
        <v>0</v>
      </c>
      <c r="M18" s="578">
        <f t="shared" si="1"/>
        <v>1</v>
      </c>
      <c r="N18" s="578">
        <f t="shared" si="0"/>
        <v>5</v>
      </c>
      <c r="O18" s="578">
        <f t="shared" si="0"/>
        <v>6</v>
      </c>
      <c r="P18" s="1784" t="s">
        <v>151</v>
      </c>
      <c r="Q18" s="2759" t="s">
        <v>151</v>
      </c>
      <c r="R18" s="2759" t="s">
        <v>253</v>
      </c>
    </row>
    <row r="19" spans="1:18" s="101" customFormat="1" ht="22.5" customHeight="1" x14ac:dyDescent="0.2">
      <c r="A19" s="2761"/>
      <c r="B19" s="2761"/>
      <c r="C19" s="1819" t="s">
        <v>76</v>
      </c>
      <c r="D19" s="578">
        <f t="shared" ref="D19:E19" si="11">SUM(D16:D18)</f>
        <v>0</v>
      </c>
      <c r="E19" s="578">
        <f t="shared" si="11"/>
        <v>0</v>
      </c>
      <c r="F19" s="578">
        <v>0</v>
      </c>
      <c r="G19" s="578">
        <v>3</v>
      </c>
      <c r="H19" s="578">
        <v>4</v>
      </c>
      <c r="I19" s="578">
        <v>7</v>
      </c>
      <c r="J19" s="578">
        <v>1</v>
      </c>
      <c r="K19" s="578">
        <v>2</v>
      </c>
      <c r="L19" s="578">
        <v>3</v>
      </c>
      <c r="M19" s="578">
        <f t="shared" si="1"/>
        <v>4</v>
      </c>
      <c r="N19" s="578">
        <f t="shared" si="0"/>
        <v>6</v>
      </c>
      <c r="O19" s="578">
        <f t="shared" si="0"/>
        <v>10</v>
      </c>
      <c r="P19" s="1784" t="s">
        <v>165</v>
      </c>
      <c r="Q19" s="2759"/>
      <c r="R19" s="2759"/>
    </row>
    <row r="20" spans="1:18" s="101" customFormat="1" ht="22.5" customHeight="1" x14ac:dyDescent="0.2">
      <c r="A20" s="2761"/>
      <c r="B20" s="2761" t="s">
        <v>49</v>
      </c>
      <c r="C20" s="2761"/>
      <c r="D20" s="578">
        <f>SUM(D18:D19)</f>
        <v>0</v>
      </c>
      <c r="E20" s="578">
        <f t="shared" ref="E20:L20" si="12">SUM(E18:E19)</f>
        <v>0</v>
      </c>
      <c r="F20" s="578">
        <f t="shared" si="12"/>
        <v>0</v>
      </c>
      <c r="G20" s="578">
        <f t="shared" si="12"/>
        <v>4</v>
      </c>
      <c r="H20" s="578">
        <f t="shared" si="12"/>
        <v>9</v>
      </c>
      <c r="I20" s="578">
        <f t="shared" si="12"/>
        <v>13</v>
      </c>
      <c r="J20" s="578">
        <f t="shared" si="12"/>
        <v>1</v>
      </c>
      <c r="K20" s="578">
        <f t="shared" si="12"/>
        <v>2</v>
      </c>
      <c r="L20" s="578">
        <f t="shared" si="12"/>
        <v>3</v>
      </c>
      <c r="M20" s="578">
        <f t="shared" si="1"/>
        <v>5</v>
      </c>
      <c r="N20" s="578">
        <f t="shared" si="0"/>
        <v>11</v>
      </c>
      <c r="O20" s="578">
        <f t="shared" si="0"/>
        <v>16</v>
      </c>
      <c r="P20" s="2759" t="s">
        <v>302</v>
      </c>
      <c r="Q20" s="2759"/>
      <c r="R20" s="2759"/>
    </row>
    <row r="21" spans="1:18" s="101" customFormat="1" ht="22.5" customHeight="1" x14ac:dyDescent="0.2">
      <c r="A21" s="2761"/>
      <c r="B21" s="1819" t="s">
        <v>78</v>
      </c>
      <c r="C21" s="1819" t="s">
        <v>306</v>
      </c>
      <c r="D21" s="578">
        <f t="shared" ref="D21:E21" si="13">SUM(D19:D20)</f>
        <v>0</v>
      </c>
      <c r="E21" s="578">
        <f t="shared" si="13"/>
        <v>0</v>
      </c>
      <c r="F21" s="578">
        <v>0</v>
      </c>
      <c r="G21" s="578">
        <v>1</v>
      </c>
      <c r="H21" s="578">
        <v>7</v>
      </c>
      <c r="I21" s="578">
        <v>8</v>
      </c>
      <c r="J21" s="578">
        <v>0</v>
      </c>
      <c r="K21" s="578">
        <v>0</v>
      </c>
      <c r="L21" s="578">
        <v>0</v>
      </c>
      <c r="M21" s="578">
        <f t="shared" si="1"/>
        <v>1</v>
      </c>
      <c r="N21" s="578">
        <f t="shared" si="0"/>
        <v>7</v>
      </c>
      <c r="O21" s="578">
        <f t="shared" si="0"/>
        <v>8</v>
      </c>
      <c r="P21" s="1784" t="s">
        <v>160</v>
      </c>
      <c r="Q21" s="1784" t="s">
        <v>154</v>
      </c>
      <c r="R21" s="2759"/>
    </row>
    <row r="22" spans="1:18" s="101" customFormat="1" ht="22.5" customHeight="1" x14ac:dyDescent="0.2">
      <c r="A22" s="2761"/>
      <c r="B22" s="1819" t="s">
        <v>82</v>
      </c>
      <c r="C22" s="1819"/>
      <c r="D22" s="578">
        <f t="shared" ref="D22:E22" si="14">SUM(D20:D21)</f>
        <v>0</v>
      </c>
      <c r="E22" s="578">
        <f t="shared" si="14"/>
        <v>0</v>
      </c>
      <c r="F22" s="578">
        <v>0</v>
      </c>
      <c r="G22" s="578">
        <v>2</v>
      </c>
      <c r="H22" s="578">
        <v>8</v>
      </c>
      <c r="I22" s="578">
        <v>10</v>
      </c>
      <c r="J22" s="578">
        <v>0</v>
      </c>
      <c r="K22" s="578">
        <v>0</v>
      </c>
      <c r="L22" s="578">
        <v>0</v>
      </c>
      <c r="M22" s="578">
        <f t="shared" si="1"/>
        <v>2</v>
      </c>
      <c r="N22" s="578">
        <f t="shared" si="0"/>
        <v>8</v>
      </c>
      <c r="O22" s="578">
        <f t="shared" si="0"/>
        <v>10</v>
      </c>
      <c r="P22" s="1784"/>
      <c r="Q22" s="1784" t="s">
        <v>155</v>
      </c>
      <c r="R22" s="2759"/>
    </row>
    <row r="23" spans="1:18" s="101" customFormat="1" ht="22.5" customHeight="1" x14ac:dyDescent="0.2">
      <c r="A23" s="2761" t="s">
        <v>52</v>
      </c>
      <c r="B23" s="2761"/>
      <c r="C23" s="2761"/>
      <c r="D23" s="578">
        <v>0</v>
      </c>
      <c r="E23" s="578">
        <v>0</v>
      </c>
      <c r="F23" s="578">
        <v>0</v>
      </c>
      <c r="G23" s="578">
        <v>7</v>
      </c>
      <c r="H23" s="578">
        <v>24</v>
      </c>
      <c r="I23" s="578">
        <v>31</v>
      </c>
      <c r="J23" s="578">
        <v>1</v>
      </c>
      <c r="K23" s="578">
        <v>2</v>
      </c>
      <c r="L23" s="578">
        <v>3</v>
      </c>
      <c r="M23" s="578">
        <f t="shared" ref="M23" si="15">SUM(D23,G23,J23)</f>
        <v>8</v>
      </c>
      <c r="N23" s="578">
        <f t="shared" ref="N23" si="16">SUM(E23,H23,K23)</f>
        <v>26</v>
      </c>
      <c r="O23" s="578">
        <f t="shared" ref="O23" si="17">SUM(F23,I23,L23)</f>
        <v>34</v>
      </c>
      <c r="P23" s="2759" t="s">
        <v>136</v>
      </c>
      <c r="Q23" s="2759"/>
      <c r="R23" s="2759"/>
    </row>
    <row r="24" spans="1:18" s="101" customFormat="1" ht="22.5" customHeight="1" thickBot="1" x14ac:dyDescent="0.25">
      <c r="A24" s="89" t="s">
        <v>210</v>
      </c>
      <c r="B24" s="89"/>
      <c r="C24" s="89"/>
      <c r="D24" s="578">
        <v>0</v>
      </c>
      <c r="E24" s="578">
        <v>0</v>
      </c>
      <c r="F24" s="578">
        <v>0</v>
      </c>
      <c r="G24" s="1706">
        <v>10</v>
      </c>
      <c r="H24" s="1706">
        <v>5</v>
      </c>
      <c r="I24" s="1706">
        <v>15</v>
      </c>
      <c r="J24" s="1706">
        <v>0</v>
      </c>
      <c r="K24" s="1706">
        <v>0</v>
      </c>
      <c r="L24" s="1706">
        <v>0</v>
      </c>
      <c r="M24" s="1706">
        <f t="shared" si="1"/>
        <v>10</v>
      </c>
      <c r="N24" s="1706">
        <f t="shared" si="1"/>
        <v>5</v>
      </c>
      <c r="O24" s="1706">
        <f t="shared" si="1"/>
        <v>15</v>
      </c>
      <c r="P24" s="284"/>
      <c r="Q24" s="2851" t="s">
        <v>228</v>
      </c>
      <c r="R24" s="2851"/>
    </row>
    <row r="25" spans="1:18" s="101" customFormat="1" ht="26.25" customHeight="1" thickBot="1" x14ac:dyDescent="0.25">
      <c r="A25" s="3198" t="s">
        <v>91</v>
      </c>
      <c r="B25" s="3198"/>
      <c r="C25" s="3198"/>
      <c r="D25" s="1818">
        <f>SUM(D12,D16,D17,D23,D24)</f>
        <v>0</v>
      </c>
      <c r="E25" s="1818">
        <f t="shared" ref="E25:L25" si="18">SUM(E12,E16,E17,E23,E24)</f>
        <v>0</v>
      </c>
      <c r="F25" s="1818">
        <f t="shared" si="18"/>
        <v>0</v>
      </c>
      <c r="G25" s="1818">
        <f t="shared" si="18"/>
        <v>33</v>
      </c>
      <c r="H25" s="1818">
        <f t="shared" si="18"/>
        <v>58</v>
      </c>
      <c r="I25" s="1818">
        <f t="shared" si="18"/>
        <v>91</v>
      </c>
      <c r="J25" s="1818">
        <f t="shared" si="18"/>
        <v>6</v>
      </c>
      <c r="K25" s="1818">
        <f t="shared" si="18"/>
        <v>4</v>
      </c>
      <c r="L25" s="1818">
        <f t="shared" si="18"/>
        <v>10</v>
      </c>
      <c r="M25" s="1818">
        <f t="shared" si="1"/>
        <v>39</v>
      </c>
      <c r="N25" s="1818">
        <f t="shared" si="1"/>
        <v>62</v>
      </c>
      <c r="O25" s="1818">
        <f t="shared" si="1"/>
        <v>101</v>
      </c>
      <c r="P25" s="2787" t="s">
        <v>153</v>
      </c>
      <c r="Q25" s="2787"/>
      <c r="R25" s="2787"/>
    </row>
    <row r="26" spans="1:18" ht="13.5" thickTop="1" x14ac:dyDescent="0.2"/>
    <row r="28" spans="1:18" x14ac:dyDescent="0.2">
      <c r="A28" s="107" t="s">
        <v>307</v>
      </c>
    </row>
    <row r="138" spans="1:11" ht="18" x14ac:dyDescent="0.25">
      <c r="A138" s="42"/>
      <c r="B138" s="42"/>
      <c r="C138" s="42"/>
      <c r="D138" s="42"/>
      <c r="E138" s="42"/>
      <c r="F138" s="42"/>
      <c r="G138" s="42"/>
      <c r="H138" s="42"/>
      <c r="I138" s="42"/>
      <c r="J138" s="42"/>
      <c r="K138" s="42"/>
    </row>
    <row r="139" spans="1:11" ht="18" x14ac:dyDescent="0.25">
      <c r="A139" s="42"/>
      <c r="B139" s="42"/>
      <c r="C139" s="42"/>
      <c r="D139" s="42"/>
      <c r="E139" s="42"/>
      <c r="F139" s="42"/>
      <c r="G139" s="42"/>
      <c r="H139" s="42"/>
      <c r="I139" s="42"/>
      <c r="J139" s="42"/>
      <c r="K139" s="42"/>
    </row>
    <row r="140" spans="1:11" ht="18" x14ac:dyDescent="0.25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</row>
    <row r="141" spans="1:11" ht="18" x14ac:dyDescent="0.25">
      <c r="A141" s="42"/>
      <c r="B141" s="42"/>
      <c r="C141" s="42"/>
      <c r="D141" s="42"/>
      <c r="E141" s="42"/>
      <c r="F141" s="42"/>
      <c r="G141" s="42"/>
      <c r="H141" s="42"/>
      <c r="I141" s="42"/>
      <c r="J141" s="42"/>
      <c r="K141" s="42"/>
    </row>
    <row r="142" spans="1:11" ht="18" x14ac:dyDescent="0.25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</row>
    <row r="143" spans="1:11" ht="18" x14ac:dyDescent="0.25">
      <c r="A143" s="42"/>
      <c r="B143" s="42"/>
      <c r="C143" s="42"/>
      <c r="D143" s="42"/>
      <c r="E143" s="42"/>
      <c r="F143" s="42"/>
      <c r="G143" s="42"/>
      <c r="H143" s="42"/>
      <c r="I143" s="42"/>
      <c r="J143" s="42"/>
      <c r="K143" s="42"/>
    </row>
    <row r="144" spans="1:11" ht="18" x14ac:dyDescent="0.25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</row>
    <row r="145" spans="1:11" ht="18" x14ac:dyDescent="0.25">
      <c r="A145" s="42"/>
      <c r="B145" s="42"/>
      <c r="C145" s="42"/>
      <c r="D145" s="42"/>
      <c r="E145" s="42"/>
      <c r="F145" s="42"/>
      <c r="G145" s="42"/>
      <c r="H145" s="42"/>
      <c r="I145" s="42"/>
      <c r="J145" s="42"/>
      <c r="K145" s="42"/>
    </row>
    <row r="146" spans="1:11" ht="18" x14ac:dyDescent="0.25">
      <c r="A146" s="42"/>
      <c r="B146" s="42"/>
      <c r="C146" s="42"/>
      <c r="D146" s="42"/>
      <c r="E146" s="42"/>
      <c r="F146" s="42"/>
      <c r="G146" s="42"/>
      <c r="H146" s="42"/>
      <c r="I146" s="42"/>
      <c r="J146" s="42"/>
      <c r="K146" s="42"/>
    </row>
    <row r="147" spans="1:11" ht="18" x14ac:dyDescent="0.25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</row>
    <row r="148" spans="1:11" ht="18" x14ac:dyDescent="0.25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</row>
    <row r="149" spans="1:11" ht="18" x14ac:dyDescent="0.25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</row>
    <row r="150" spans="1:11" ht="18" x14ac:dyDescent="0.25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</row>
    <row r="151" spans="1:11" ht="18" x14ac:dyDescent="0.25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</row>
    <row r="152" spans="1:11" ht="18" x14ac:dyDescent="0.25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</row>
    <row r="153" spans="1:11" ht="18" x14ac:dyDescent="0.25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</row>
    <row r="154" spans="1:11" ht="18" x14ac:dyDescent="0.25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</row>
    <row r="155" spans="1:11" ht="18" x14ac:dyDescent="0.25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</row>
    <row r="156" spans="1:11" ht="18" x14ac:dyDescent="0.25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</row>
    <row r="157" spans="1:11" ht="18" x14ac:dyDescent="0.25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</row>
    <row r="158" spans="1:11" ht="18" x14ac:dyDescent="0.25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</row>
    <row r="159" spans="1:11" ht="18" x14ac:dyDescent="0.25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</row>
    <row r="160" spans="1:11" ht="18" x14ac:dyDescent="0.25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</row>
    <row r="161" spans="1:11" ht="18" x14ac:dyDescent="0.25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</row>
    <row r="162" spans="1:11" ht="18" x14ac:dyDescent="0.25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</row>
    <row r="163" spans="1:11" ht="18" x14ac:dyDescent="0.25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</row>
    <row r="164" spans="1:11" ht="18" x14ac:dyDescent="0.25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</row>
    <row r="165" spans="1:11" ht="18" x14ac:dyDescent="0.25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</row>
    <row r="166" spans="1:11" ht="18" x14ac:dyDescent="0.25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</row>
    <row r="167" spans="1:11" ht="18" x14ac:dyDescent="0.25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</row>
    <row r="168" spans="1:11" ht="18" x14ac:dyDescent="0.25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</row>
    <row r="169" spans="1:11" ht="18" x14ac:dyDescent="0.25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</row>
    <row r="170" spans="1:11" ht="18" x14ac:dyDescent="0.25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</row>
    <row r="171" spans="1:11" ht="18" x14ac:dyDescent="0.25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</row>
    <row r="172" spans="1:11" ht="18" x14ac:dyDescent="0.25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</row>
    <row r="173" spans="1:11" ht="18" x14ac:dyDescent="0.25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</row>
    <row r="174" spans="1:11" ht="18" x14ac:dyDescent="0.25">
      <c r="A174" s="42"/>
      <c r="B174" s="42"/>
      <c r="C174" s="42"/>
      <c r="D174" s="42"/>
      <c r="E174" s="42"/>
      <c r="F174" s="42"/>
      <c r="G174" s="42"/>
      <c r="H174" s="42"/>
      <c r="I174" s="42"/>
      <c r="J174" s="42"/>
      <c r="K174" s="42"/>
    </row>
    <row r="175" spans="1:11" ht="18" x14ac:dyDescent="0.25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</row>
    <row r="176" spans="1:11" ht="18" x14ac:dyDescent="0.25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</row>
    <row r="177" spans="1:11" ht="18" x14ac:dyDescent="0.25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</row>
    <row r="178" spans="1:11" ht="18" x14ac:dyDescent="0.25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</row>
    <row r="179" spans="1:11" ht="18" x14ac:dyDescent="0.25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</row>
    <row r="180" spans="1:11" ht="18" x14ac:dyDescent="0.25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</row>
    <row r="181" spans="1:11" ht="18" x14ac:dyDescent="0.25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</row>
    <row r="182" spans="1:11" ht="18" x14ac:dyDescent="0.25">
      <c r="A182" s="42"/>
      <c r="B182" s="42"/>
      <c r="C182" s="42"/>
      <c r="D182" s="42"/>
      <c r="E182" s="42"/>
      <c r="F182" s="42"/>
      <c r="G182" s="42"/>
      <c r="H182" s="42"/>
      <c r="I182" s="42"/>
      <c r="J182" s="42"/>
      <c r="K182" s="42"/>
    </row>
    <row r="183" spans="1:11" ht="18" x14ac:dyDescent="0.25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</row>
    <row r="184" spans="1:11" ht="18" x14ac:dyDescent="0.25">
      <c r="A184" s="42"/>
      <c r="B184" s="42"/>
      <c r="C184" s="42"/>
      <c r="D184" s="42"/>
      <c r="E184" s="42"/>
      <c r="F184" s="42"/>
      <c r="G184" s="42"/>
      <c r="H184" s="42"/>
      <c r="I184" s="42"/>
      <c r="J184" s="42"/>
      <c r="K184" s="42"/>
    </row>
    <row r="185" spans="1:11" ht="18" x14ac:dyDescent="0.25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</row>
    <row r="186" spans="1:11" ht="18" x14ac:dyDescent="0.25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</row>
    <row r="187" spans="1:11" ht="18" x14ac:dyDescent="0.25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</row>
    <row r="188" spans="1:11" ht="18" x14ac:dyDescent="0.25">
      <c r="A188" s="42"/>
      <c r="B188" s="42"/>
      <c r="C188" s="42"/>
      <c r="D188" s="42"/>
      <c r="E188" s="42"/>
      <c r="F188" s="42"/>
      <c r="G188" s="42"/>
      <c r="H188" s="42"/>
      <c r="I188" s="42"/>
      <c r="J188" s="42"/>
      <c r="K188" s="42"/>
    </row>
    <row r="189" spans="1:11" ht="18" x14ac:dyDescent="0.25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</row>
  </sheetData>
  <mergeCells count="43">
    <mergeCell ref="A25:C25"/>
    <mergeCell ref="P25:R25"/>
    <mergeCell ref="A16:C16"/>
    <mergeCell ref="P16:R16"/>
    <mergeCell ref="A18:A22"/>
    <mergeCell ref="B18:B19"/>
    <mergeCell ref="Q18:Q19"/>
    <mergeCell ref="B20:C20"/>
    <mergeCell ref="P20:Q20"/>
    <mergeCell ref="Q24:R24"/>
    <mergeCell ref="A13:A15"/>
    <mergeCell ref="B13:B15"/>
    <mergeCell ref="Q13:Q15"/>
    <mergeCell ref="R13:R15"/>
    <mergeCell ref="A23:C23"/>
    <mergeCell ref="P23:R23"/>
    <mergeCell ref="R18:R22"/>
    <mergeCell ref="R8:R11"/>
    <mergeCell ref="B10:C10"/>
    <mergeCell ref="P10:Q10"/>
    <mergeCell ref="A12:C12"/>
    <mergeCell ref="P12:R12"/>
    <mergeCell ref="J5:L5"/>
    <mergeCell ref="M5:O5"/>
    <mergeCell ref="A8:A11"/>
    <mergeCell ref="B8:B9"/>
    <mergeCell ref="Q8:Q9"/>
    <mergeCell ref="A1:R1"/>
    <mergeCell ref="A2:R2"/>
    <mergeCell ref="A3:O3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298" orientation="landscape" useFirstPageNumber="1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16"/>
  <sheetViews>
    <sheetView rightToLeft="1" view="pageBreakPreview" zoomScale="85" zoomScaleNormal="75" zoomScaleSheetLayoutView="85" workbookViewId="0">
      <selection activeCell="D14" sqref="D14"/>
    </sheetView>
  </sheetViews>
  <sheetFormatPr defaultColWidth="10.28515625" defaultRowHeight="18" x14ac:dyDescent="0.25"/>
  <cols>
    <col min="1" max="1" width="23.85546875" style="105" customWidth="1"/>
    <col min="2" max="13" width="9.7109375" style="105" customWidth="1"/>
    <col min="14" max="14" width="36.42578125" style="81" customWidth="1"/>
    <col min="15" max="16384" width="10.28515625" style="81"/>
  </cols>
  <sheetData>
    <row r="1" spans="1:14" s="99" customFormat="1" ht="23.25" customHeight="1" x14ac:dyDescent="0.25">
      <c r="A1" s="3188" t="s">
        <v>2433</v>
      </c>
      <c r="B1" s="3188"/>
      <c r="C1" s="3188"/>
      <c r="D1" s="3188"/>
      <c r="E1" s="3188"/>
      <c r="F1" s="3188"/>
      <c r="G1" s="3188"/>
      <c r="H1" s="3188"/>
      <c r="I1" s="3188"/>
      <c r="J1" s="3188"/>
      <c r="K1" s="3188"/>
      <c r="L1" s="3188"/>
      <c r="M1" s="3188"/>
      <c r="N1" s="3188"/>
    </row>
    <row r="2" spans="1:14" s="99" customFormat="1" ht="28.15" customHeight="1" x14ac:dyDescent="0.25">
      <c r="A2" s="2839" t="s">
        <v>2434</v>
      </c>
      <c r="B2" s="2839"/>
      <c r="C2" s="2839"/>
      <c r="D2" s="2839"/>
      <c r="E2" s="2839"/>
      <c r="F2" s="2839"/>
      <c r="G2" s="2839"/>
      <c r="H2" s="2839"/>
      <c r="I2" s="2839"/>
      <c r="J2" s="2839"/>
      <c r="K2" s="2839"/>
      <c r="L2" s="2839"/>
      <c r="M2" s="2839"/>
      <c r="N2" s="2839"/>
    </row>
    <row r="3" spans="1:14" s="99" customFormat="1" ht="23.25" customHeight="1" thickBot="1" x14ac:dyDescent="0.3">
      <c r="A3" s="42" t="s">
        <v>2927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00" t="s">
        <v>2037</v>
      </c>
    </row>
    <row r="4" spans="1:14" s="99" customFormat="1" ht="23.25" customHeight="1" thickTop="1" x14ac:dyDescent="0.25">
      <c r="A4" s="2898" t="s">
        <v>35</v>
      </c>
      <c r="B4" s="2898" t="s">
        <v>36</v>
      </c>
      <c r="C4" s="2898"/>
      <c r="D4" s="2898"/>
      <c r="E4" s="2898" t="s">
        <v>2</v>
      </c>
      <c r="F4" s="2898"/>
      <c r="G4" s="2898"/>
      <c r="H4" s="2898" t="s">
        <v>3</v>
      </c>
      <c r="I4" s="2898"/>
      <c r="J4" s="2898"/>
      <c r="K4" s="2898" t="s">
        <v>29</v>
      </c>
      <c r="L4" s="2898"/>
      <c r="M4" s="2898"/>
      <c r="N4" s="3189" t="s">
        <v>102</v>
      </c>
    </row>
    <row r="5" spans="1:14" s="99" customFormat="1" ht="33" customHeight="1" x14ac:dyDescent="0.25">
      <c r="A5" s="2762"/>
      <c r="B5" s="3160" t="s">
        <v>98</v>
      </c>
      <c r="C5" s="3160"/>
      <c r="D5" s="3160"/>
      <c r="E5" s="2814" t="s">
        <v>99</v>
      </c>
      <c r="F5" s="2814"/>
      <c r="G5" s="2814"/>
      <c r="H5" s="3160" t="s">
        <v>100</v>
      </c>
      <c r="I5" s="3160"/>
      <c r="J5" s="3160"/>
      <c r="K5" s="2814" t="s">
        <v>101</v>
      </c>
      <c r="L5" s="2814"/>
      <c r="M5" s="2814"/>
      <c r="N5" s="2839"/>
    </row>
    <row r="6" spans="1:14" ht="25.5" customHeight="1" x14ac:dyDescent="0.2">
      <c r="A6" s="2762"/>
      <c r="B6" s="22" t="s">
        <v>187</v>
      </c>
      <c r="C6" s="22" t="s">
        <v>211</v>
      </c>
      <c r="D6" s="22" t="s">
        <v>204</v>
      </c>
      <c r="E6" s="22" t="s">
        <v>187</v>
      </c>
      <c r="F6" s="22" t="s">
        <v>211</v>
      </c>
      <c r="G6" s="22" t="s">
        <v>204</v>
      </c>
      <c r="H6" s="22" t="s">
        <v>187</v>
      </c>
      <c r="I6" s="22" t="s">
        <v>211</v>
      </c>
      <c r="J6" s="22" t="s">
        <v>204</v>
      </c>
      <c r="K6" s="22" t="s">
        <v>187</v>
      </c>
      <c r="L6" s="22" t="s">
        <v>211</v>
      </c>
      <c r="M6" s="22" t="s">
        <v>204</v>
      </c>
      <c r="N6" s="2839"/>
    </row>
    <row r="7" spans="1:14" ht="25.5" customHeight="1" thickBot="1" x14ac:dyDescent="0.25">
      <c r="A7" s="2899"/>
      <c r="B7" s="23" t="s">
        <v>188</v>
      </c>
      <c r="C7" s="23" t="s">
        <v>189</v>
      </c>
      <c r="D7" s="23" t="s">
        <v>190</v>
      </c>
      <c r="E7" s="23" t="s">
        <v>188</v>
      </c>
      <c r="F7" s="23" t="s">
        <v>189</v>
      </c>
      <c r="G7" s="23" t="s">
        <v>190</v>
      </c>
      <c r="H7" s="23" t="s">
        <v>188</v>
      </c>
      <c r="I7" s="23" t="s">
        <v>189</v>
      </c>
      <c r="J7" s="23" t="s">
        <v>190</v>
      </c>
      <c r="K7" s="23" t="s">
        <v>188</v>
      </c>
      <c r="L7" s="23" t="s">
        <v>189</v>
      </c>
      <c r="M7" s="23" t="s">
        <v>190</v>
      </c>
      <c r="N7" s="3190"/>
    </row>
    <row r="8" spans="1:14" ht="33" customHeight="1" x14ac:dyDescent="0.2">
      <c r="A8" s="41" t="s">
        <v>39</v>
      </c>
      <c r="B8" s="577">
        <v>0</v>
      </c>
      <c r="C8" s="577">
        <v>0</v>
      </c>
      <c r="D8" s="577">
        <v>0</v>
      </c>
      <c r="E8" s="577">
        <v>37</v>
      </c>
      <c r="F8" s="577">
        <v>34</v>
      </c>
      <c r="G8" s="577">
        <v>71</v>
      </c>
      <c r="H8" s="577">
        <v>13</v>
      </c>
      <c r="I8" s="577">
        <v>3</v>
      </c>
      <c r="J8" s="577">
        <v>16</v>
      </c>
      <c r="K8" s="1790">
        <f>SUM(B8,E8,H8)</f>
        <v>50</v>
      </c>
      <c r="L8" s="1790">
        <f t="shared" ref="L8:M13" si="0">SUM(C8,F8,I8)</f>
        <v>37</v>
      </c>
      <c r="M8" s="1790">
        <f t="shared" si="0"/>
        <v>87</v>
      </c>
      <c r="N8" s="24" t="s">
        <v>129</v>
      </c>
    </row>
    <row r="9" spans="1:14" s="101" customFormat="1" ht="34.5" customHeight="1" x14ac:dyDescent="0.2">
      <c r="A9" s="25" t="s">
        <v>40</v>
      </c>
      <c r="B9" s="578">
        <v>0</v>
      </c>
      <c r="C9" s="578">
        <v>0</v>
      </c>
      <c r="D9" s="578">
        <v>0</v>
      </c>
      <c r="E9" s="578">
        <v>10</v>
      </c>
      <c r="F9" s="578">
        <v>39</v>
      </c>
      <c r="G9" s="578">
        <v>49</v>
      </c>
      <c r="H9" s="578">
        <v>0</v>
      </c>
      <c r="I9" s="578">
        <v>0</v>
      </c>
      <c r="J9" s="578">
        <v>0</v>
      </c>
      <c r="K9" s="578">
        <f t="shared" ref="K9:K13" si="1">SUM(B9,E9,H9)</f>
        <v>10</v>
      </c>
      <c r="L9" s="578">
        <f t="shared" si="0"/>
        <v>39</v>
      </c>
      <c r="M9" s="578">
        <f t="shared" si="0"/>
        <v>49</v>
      </c>
      <c r="N9" s="26" t="s">
        <v>131</v>
      </c>
    </row>
    <row r="10" spans="1:14" s="101" customFormat="1" ht="38.25" customHeight="1" x14ac:dyDescent="0.2">
      <c r="A10" s="25" t="s">
        <v>297</v>
      </c>
      <c r="B10" s="578">
        <v>0</v>
      </c>
      <c r="C10" s="578">
        <v>0</v>
      </c>
      <c r="D10" s="578">
        <v>0</v>
      </c>
      <c r="E10" s="578">
        <v>8</v>
      </c>
      <c r="F10" s="578">
        <v>9</v>
      </c>
      <c r="G10" s="578">
        <v>17</v>
      </c>
      <c r="H10" s="578">
        <v>0</v>
      </c>
      <c r="I10" s="578">
        <v>0</v>
      </c>
      <c r="J10" s="578">
        <v>0</v>
      </c>
      <c r="K10" s="578">
        <f t="shared" si="1"/>
        <v>8</v>
      </c>
      <c r="L10" s="578">
        <f t="shared" si="0"/>
        <v>9</v>
      </c>
      <c r="M10" s="578">
        <f t="shared" si="0"/>
        <v>17</v>
      </c>
      <c r="N10" s="26" t="s">
        <v>166</v>
      </c>
    </row>
    <row r="11" spans="1:14" s="101" customFormat="1" ht="36" customHeight="1" x14ac:dyDescent="0.2">
      <c r="A11" s="25" t="s">
        <v>277</v>
      </c>
      <c r="B11" s="578">
        <v>0</v>
      </c>
      <c r="C11" s="578">
        <v>0</v>
      </c>
      <c r="D11" s="578">
        <v>0</v>
      </c>
      <c r="E11" s="578">
        <v>15</v>
      </c>
      <c r="F11" s="578">
        <v>31</v>
      </c>
      <c r="G11" s="578">
        <v>46</v>
      </c>
      <c r="H11" s="578">
        <v>3</v>
      </c>
      <c r="I11" s="578">
        <v>3</v>
      </c>
      <c r="J11" s="578">
        <v>6</v>
      </c>
      <c r="K11" s="578">
        <f t="shared" si="1"/>
        <v>18</v>
      </c>
      <c r="L11" s="578">
        <f t="shared" si="0"/>
        <v>34</v>
      </c>
      <c r="M11" s="578">
        <f t="shared" si="0"/>
        <v>52</v>
      </c>
      <c r="N11" s="26" t="s">
        <v>253</v>
      </c>
    </row>
    <row r="12" spans="1:14" s="101" customFormat="1" ht="34.5" customHeight="1" thickBot="1" x14ac:dyDescent="0.25">
      <c r="A12" s="190" t="s">
        <v>210</v>
      </c>
      <c r="B12" s="1705">
        <v>0</v>
      </c>
      <c r="C12" s="1705">
        <v>0</v>
      </c>
      <c r="D12" s="1705">
        <v>0</v>
      </c>
      <c r="E12" s="1705">
        <v>16</v>
      </c>
      <c r="F12" s="1705">
        <v>13</v>
      </c>
      <c r="G12" s="1705">
        <v>29</v>
      </c>
      <c r="H12" s="1705">
        <v>0</v>
      </c>
      <c r="I12" s="1705">
        <v>0</v>
      </c>
      <c r="J12" s="1705">
        <v>0</v>
      </c>
      <c r="K12" s="1705">
        <f t="shared" si="1"/>
        <v>16</v>
      </c>
      <c r="L12" s="1705">
        <f t="shared" si="0"/>
        <v>13</v>
      </c>
      <c r="M12" s="1705">
        <f t="shared" si="0"/>
        <v>29</v>
      </c>
      <c r="N12" s="102" t="s">
        <v>228</v>
      </c>
    </row>
    <row r="13" spans="1:14" s="101" customFormat="1" ht="34.5" customHeight="1" thickBot="1" x14ac:dyDescent="0.25">
      <c r="A13" s="103" t="s">
        <v>45</v>
      </c>
      <c r="B13" s="1818">
        <f>SUM(B8:B12)</f>
        <v>0</v>
      </c>
      <c r="C13" s="1818">
        <f t="shared" ref="C13:J13" si="2">SUM(C8:C12)</f>
        <v>0</v>
      </c>
      <c r="D13" s="1818">
        <f t="shared" si="2"/>
        <v>0</v>
      </c>
      <c r="E13" s="1818">
        <f t="shared" si="2"/>
        <v>86</v>
      </c>
      <c r="F13" s="1818">
        <f t="shared" si="2"/>
        <v>126</v>
      </c>
      <c r="G13" s="1818">
        <f t="shared" si="2"/>
        <v>212</v>
      </c>
      <c r="H13" s="1818">
        <f t="shared" si="2"/>
        <v>16</v>
      </c>
      <c r="I13" s="1818">
        <f t="shared" si="2"/>
        <v>6</v>
      </c>
      <c r="J13" s="1818">
        <f t="shared" si="2"/>
        <v>22</v>
      </c>
      <c r="K13" s="1818">
        <f t="shared" si="1"/>
        <v>102</v>
      </c>
      <c r="L13" s="1818">
        <f t="shared" si="0"/>
        <v>132</v>
      </c>
      <c r="M13" s="1818">
        <f t="shared" si="0"/>
        <v>234</v>
      </c>
      <c r="N13" s="92" t="s">
        <v>153</v>
      </c>
    </row>
    <row r="14" spans="1:14" ht="18.75" thickTop="1" x14ac:dyDescent="0.25">
      <c r="A14" s="83"/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</row>
    <row r="15" spans="1:14" x14ac:dyDescent="0.25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</row>
    <row r="16" spans="1:14" x14ac:dyDescent="0.25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299" orientation="landscape" useFirstPageNumber="1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R190"/>
  <sheetViews>
    <sheetView rightToLeft="1" view="pageBreakPreview" zoomScale="85" zoomScaleNormal="82" zoomScaleSheetLayoutView="85" workbookViewId="0">
      <selection activeCell="D14" sqref="D14"/>
    </sheetView>
  </sheetViews>
  <sheetFormatPr defaultColWidth="10.28515625" defaultRowHeight="12.75" x14ac:dyDescent="0.2"/>
  <cols>
    <col min="1" max="1" width="14.28515625" style="40" customWidth="1"/>
    <col min="2" max="2" width="13.5703125" style="40" customWidth="1"/>
    <col min="3" max="3" width="23.42578125" style="40" customWidth="1"/>
    <col min="4" max="4" width="6.85546875" style="40" customWidth="1"/>
    <col min="5" max="5" width="6.7109375" style="40" customWidth="1"/>
    <col min="6" max="7" width="6.85546875" style="40" customWidth="1"/>
    <col min="8" max="15" width="7.5703125" style="40" customWidth="1"/>
    <col min="16" max="16" width="19.140625" style="81" customWidth="1"/>
    <col min="17" max="17" width="19.7109375" style="81" customWidth="1"/>
    <col min="18" max="18" width="21.42578125" style="81" customWidth="1"/>
    <col min="19" max="16384" width="10.28515625" style="81"/>
  </cols>
  <sheetData>
    <row r="1" spans="1:18" ht="25.5" customHeight="1" x14ac:dyDescent="0.2">
      <c r="A1" s="2730" t="s">
        <v>2435</v>
      </c>
      <c r="B1" s="2730"/>
      <c r="C1" s="2730"/>
      <c r="D1" s="2730"/>
      <c r="E1" s="2730"/>
      <c r="F1" s="2730"/>
      <c r="G1" s="2730"/>
      <c r="H1" s="2730"/>
      <c r="I1" s="2730"/>
      <c r="J1" s="2730"/>
      <c r="K1" s="2730"/>
      <c r="L1" s="2730"/>
      <c r="M1" s="2730"/>
      <c r="N1" s="2730"/>
      <c r="O1" s="2730"/>
      <c r="P1" s="2730"/>
      <c r="Q1" s="2730"/>
      <c r="R1" s="2730"/>
    </row>
    <row r="2" spans="1:18" ht="36.6" customHeight="1" x14ac:dyDescent="0.2">
      <c r="A2" s="2731" t="s">
        <v>2436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</row>
    <row r="3" spans="1:18" ht="22.5" customHeight="1" thickBot="1" x14ac:dyDescent="0.25">
      <c r="A3" s="17" t="s">
        <v>2928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7"/>
      <c r="R3" s="116" t="s">
        <v>2038</v>
      </c>
    </row>
    <row r="4" spans="1:18" ht="22.5" customHeight="1" thickTop="1" x14ac:dyDescent="0.2">
      <c r="A4" s="2898" t="s">
        <v>47</v>
      </c>
      <c r="B4" s="2898" t="s">
        <v>90</v>
      </c>
      <c r="C4" s="2898" t="s">
        <v>48</v>
      </c>
      <c r="D4" s="2898" t="s">
        <v>36</v>
      </c>
      <c r="E4" s="2898"/>
      <c r="F4" s="2898"/>
      <c r="G4" s="2898" t="s">
        <v>2</v>
      </c>
      <c r="H4" s="2898"/>
      <c r="I4" s="2898"/>
      <c r="J4" s="2898" t="s">
        <v>3</v>
      </c>
      <c r="K4" s="2898"/>
      <c r="L4" s="2898"/>
      <c r="M4" s="2898" t="s">
        <v>29</v>
      </c>
      <c r="N4" s="2898"/>
      <c r="O4" s="2898"/>
      <c r="P4" s="2740" t="s">
        <v>103</v>
      </c>
      <c r="Q4" s="2740" t="s">
        <v>132</v>
      </c>
      <c r="R4" s="2740" t="s">
        <v>102</v>
      </c>
    </row>
    <row r="5" spans="1:18" ht="22.5" customHeight="1" x14ac:dyDescent="0.2">
      <c r="A5" s="2762"/>
      <c r="B5" s="2762"/>
      <c r="C5" s="2762"/>
      <c r="D5" s="2741" t="s">
        <v>98</v>
      </c>
      <c r="E5" s="2741"/>
      <c r="F5" s="2741"/>
      <c r="G5" s="2801" t="s">
        <v>99</v>
      </c>
      <c r="H5" s="2801"/>
      <c r="I5" s="2801"/>
      <c r="J5" s="2741" t="s">
        <v>100</v>
      </c>
      <c r="K5" s="2741"/>
      <c r="L5" s="2741"/>
      <c r="M5" s="2801" t="s">
        <v>101</v>
      </c>
      <c r="N5" s="2801"/>
      <c r="O5" s="2801"/>
      <c r="P5" s="2741"/>
      <c r="Q5" s="2741"/>
      <c r="R5" s="2741"/>
    </row>
    <row r="6" spans="1:18" ht="17.25" customHeight="1" x14ac:dyDescent="0.2">
      <c r="A6" s="2762"/>
      <c r="B6" s="2762"/>
      <c r="C6" s="2762"/>
      <c r="D6" s="22" t="s">
        <v>187</v>
      </c>
      <c r="E6" s="22" t="s">
        <v>211</v>
      </c>
      <c r="F6" s="22" t="s">
        <v>204</v>
      </c>
      <c r="G6" s="22" t="s">
        <v>187</v>
      </c>
      <c r="H6" s="22" t="s">
        <v>211</v>
      </c>
      <c r="I6" s="22" t="s">
        <v>204</v>
      </c>
      <c r="J6" s="22" t="s">
        <v>187</v>
      </c>
      <c r="K6" s="22" t="s">
        <v>211</v>
      </c>
      <c r="L6" s="22" t="s">
        <v>204</v>
      </c>
      <c r="M6" s="22" t="s">
        <v>187</v>
      </c>
      <c r="N6" s="22" t="s">
        <v>211</v>
      </c>
      <c r="O6" s="22" t="s">
        <v>204</v>
      </c>
      <c r="P6" s="2741"/>
      <c r="Q6" s="2741"/>
      <c r="R6" s="2741"/>
    </row>
    <row r="7" spans="1:18" ht="22.5" customHeight="1" thickBot="1" x14ac:dyDescent="0.25">
      <c r="A7" s="2899"/>
      <c r="B7" s="2899"/>
      <c r="C7" s="2899"/>
      <c r="D7" s="23" t="s">
        <v>188</v>
      </c>
      <c r="E7" s="23" t="s">
        <v>189</v>
      </c>
      <c r="F7" s="23" t="s">
        <v>190</v>
      </c>
      <c r="G7" s="23" t="s">
        <v>188</v>
      </c>
      <c r="H7" s="23" t="s">
        <v>189</v>
      </c>
      <c r="I7" s="23" t="s">
        <v>190</v>
      </c>
      <c r="J7" s="23" t="s">
        <v>188</v>
      </c>
      <c r="K7" s="23" t="s">
        <v>189</v>
      </c>
      <c r="L7" s="23" t="s">
        <v>190</v>
      </c>
      <c r="M7" s="23" t="s">
        <v>188</v>
      </c>
      <c r="N7" s="23" t="s">
        <v>189</v>
      </c>
      <c r="O7" s="23" t="s">
        <v>190</v>
      </c>
      <c r="P7" s="2742"/>
      <c r="Q7" s="2742"/>
      <c r="R7" s="2742"/>
    </row>
    <row r="8" spans="1:18" ht="22.5" customHeight="1" x14ac:dyDescent="0.2">
      <c r="A8" s="3197" t="s">
        <v>39</v>
      </c>
      <c r="B8" s="3197" t="s">
        <v>298</v>
      </c>
      <c r="C8" s="180" t="s">
        <v>308</v>
      </c>
      <c r="D8" s="2405">
        <v>0</v>
      </c>
      <c r="E8" s="2405">
        <v>0</v>
      </c>
      <c r="F8" s="2405">
        <v>0</v>
      </c>
      <c r="G8" s="2405">
        <v>15</v>
      </c>
      <c r="H8" s="2405">
        <v>10</v>
      </c>
      <c r="I8" s="2405">
        <v>25</v>
      </c>
      <c r="J8" s="2405">
        <v>0</v>
      </c>
      <c r="K8" s="2405">
        <v>0</v>
      </c>
      <c r="L8" s="2405">
        <v>0</v>
      </c>
      <c r="M8" s="2405">
        <f>SUM(D8,G8,J8)</f>
        <v>15</v>
      </c>
      <c r="N8" s="2405">
        <f t="shared" ref="N8:O23" si="0">SUM(E8,H8,K8)</f>
        <v>10</v>
      </c>
      <c r="O8" s="2405">
        <f t="shared" si="0"/>
        <v>25</v>
      </c>
      <c r="P8" s="1787" t="s">
        <v>309</v>
      </c>
      <c r="Q8" s="2826" t="s">
        <v>299</v>
      </c>
      <c r="R8" s="2826" t="s">
        <v>129</v>
      </c>
    </row>
    <row r="9" spans="1:18" ht="27" customHeight="1" x14ac:dyDescent="0.2">
      <c r="A9" s="2761"/>
      <c r="B9" s="2761"/>
      <c r="C9" s="190" t="s">
        <v>60</v>
      </c>
      <c r="D9" s="578">
        <v>0</v>
      </c>
      <c r="E9" s="578">
        <v>0</v>
      </c>
      <c r="F9" s="578">
        <v>0</v>
      </c>
      <c r="G9" s="578">
        <v>17</v>
      </c>
      <c r="H9" s="578">
        <v>18</v>
      </c>
      <c r="I9" s="578">
        <v>35</v>
      </c>
      <c r="J9" s="578">
        <v>13</v>
      </c>
      <c r="K9" s="578">
        <v>3</v>
      </c>
      <c r="L9" s="578">
        <v>16</v>
      </c>
      <c r="M9" s="1148">
        <f t="shared" ref="M9:O25" si="1">SUM(D9,G9,J9)</f>
        <v>30</v>
      </c>
      <c r="N9" s="1148">
        <f t="shared" si="0"/>
        <v>21</v>
      </c>
      <c r="O9" s="1148">
        <f t="shared" si="0"/>
        <v>51</v>
      </c>
      <c r="P9" s="1784" t="s">
        <v>271</v>
      </c>
      <c r="Q9" s="2759"/>
      <c r="R9" s="2759"/>
    </row>
    <row r="10" spans="1:18" ht="22.5" customHeight="1" x14ac:dyDescent="0.2">
      <c r="A10" s="2761"/>
      <c r="B10" s="2761" t="s">
        <v>49</v>
      </c>
      <c r="C10" s="2761"/>
      <c r="D10" s="578">
        <f>SUM(D8:D9)</f>
        <v>0</v>
      </c>
      <c r="E10" s="578">
        <f t="shared" ref="E10:L11" si="2">SUM(E8:E9)</f>
        <v>0</v>
      </c>
      <c r="F10" s="578">
        <f t="shared" si="2"/>
        <v>0</v>
      </c>
      <c r="G10" s="578">
        <f t="shared" si="2"/>
        <v>32</v>
      </c>
      <c r="H10" s="578">
        <f t="shared" si="2"/>
        <v>28</v>
      </c>
      <c r="I10" s="578">
        <f t="shared" si="2"/>
        <v>60</v>
      </c>
      <c r="J10" s="578">
        <f t="shared" si="2"/>
        <v>13</v>
      </c>
      <c r="K10" s="578">
        <f t="shared" si="2"/>
        <v>3</v>
      </c>
      <c r="L10" s="578">
        <f t="shared" si="2"/>
        <v>16</v>
      </c>
      <c r="M10" s="578">
        <f t="shared" si="1"/>
        <v>45</v>
      </c>
      <c r="N10" s="578">
        <f t="shared" si="0"/>
        <v>31</v>
      </c>
      <c r="O10" s="578">
        <f t="shared" si="0"/>
        <v>76</v>
      </c>
      <c r="P10" s="2759" t="s">
        <v>302</v>
      </c>
      <c r="Q10" s="2759"/>
      <c r="R10" s="2759"/>
    </row>
    <row r="11" spans="1:18" ht="28.5" customHeight="1" x14ac:dyDescent="0.2">
      <c r="A11" s="2761"/>
      <c r="B11" s="35" t="s">
        <v>58</v>
      </c>
      <c r="C11" s="35" t="s">
        <v>58</v>
      </c>
      <c r="D11" s="578">
        <f>SUM(D9:D10)</f>
        <v>0</v>
      </c>
      <c r="E11" s="578">
        <f t="shared" si="2"/>
        <v>0</v>
      </c>
      <c r="F11" s="578">
        <v>0</v>
      </c>
      <c r="G11" s="578">
        <v>5</v>
      </c>
      <c r="H11" s="578">
        <v>6</v>
      </c>
      <c r="I11" s="578">
        <v>11</v>
      </c>
      <c r="J11" s="578">
        <v>0</v>
      </c>
      <c r="K11" s="578">
        <v>0</v>
      </c>
      <c r="L11" s="578">
        <v>0</v>
      </c>
      <c r="M11" s="578">
        <f t="shared" si="1"/>
        <v>5</v>
      </c>
      <c r="N11" s="578">
        <f t="shared" si="0"/>
        <v>6</v>
      </c>
      <c r="O11" s="578">
        <f t="shared" si="0"/>
        <v>11</v>
      </c>
      <c r="P11" s="216" t="s">
        <v>269</v>
      </c>
      <c r="Q11" s="216" t="s">
        <v>269</v>
      </c>
      <c r="R11" s="2759"/>
    </row>
    <row r="12" spans="1:18" s="101" customFormat="1" ht="22.5" customHeight="1" x14ac:dyDescent="0.2">
      <c r="A12" s="2761" t="s">
        <v>52</v>
      </c>
      <c r="B12" s="2761"/>
      <c r="C12" s="2761"/>
      <c r="D12" s="578">
        <f>SUM(D10:D11)</f>
        <v>0</v>
      </c>
      <c r="E12" s="578">
        <f t="shared" ref="E12:E15" si="3">SUM(E10:E11)</f>
        <v>0</v>
      </c>
      <c r="F12" s="578">
        <f t="shared" ref="F12" si="4">SUM(F10:F11)</f>
        <v>0</v>
      </c>
      <c r="G12" s="578">
        <f t="shared" ref="G12:L12" si="5">SUM(G10:G11)</f>
        <v>37</v>
      </c>
      <c r="H12" s="578">
        <f t="shared" si="5"/>
        <v>34</v>
      </c>
      <c r="I12" s="578">
        <f t="shared" si="5"/>
        <v>71</v>
      </c>
      <c r="J12" s="578">
        <f t="shared" si="5"/>
        <v>13</v>
      </c>
      <c r="K12" s="578">
        <f t="shared" si="5"/>
        <v>3</v>
      </c>
      <c r="L12" s="578">
        <f t="shared" si="5"/>
        <v>16</v>
      </c>
      <c r="M12" s="578">
        <f t="shared" si="1"/>
        <v>50</v>
      </c>
      <c r="N12" s="578">
        <f t="shared" si="0"/>
        <v>37</v>
      </c>
      <c r="O12" s="578">
        <f t="shared" si="0"/>
        <v>87</v>
      </c>
      <c r="P12" s="2759" t="s">
        <v>136</v>
      </c>
      <c r="Q12" s="2759"/>
      <c r="R12" s="2759"/>
    </row>
    <row r="13" spans="1:18" s="101" customFormat="1" ht="22.5" customHeight="1" x14ac:dyDescent="0.2">
      <c r="A13" s="2761" t="s">
        <v>40</v>
      </c>
      <c r="B13" s="2761" t="s">
        <v>62</v>
      </c>
      <c r="C13" s="1796" t="s">
        <v>62</v>
      </c>
      <c r="D13" s="578">
        <f t="shared" ref="D13:D15" si="6">SUM(D11:D12)</f>
        <v>0</v>
      </c>
      <c r="E13" s="578">
        <f t="shared" si="3"/>
        <v>0</v>
      </c>
      <c r="F13" s="578">
        <v>0</v>
      </c>
      <c r="G13" s="578">
        <v>2</v>
      </c>
      <c r="H13" s="578">
        <v>26</v>
      </c>
      <c r="I13" s="578">
        <v>28</v>
      </c>
      <c r="J13" s="578">
        <v>0</v>
      </c>
      <c r="K13" s="578">
        <v>0</v>
      </c>
      <c r="L13" s="578">
        <v>0</v>
      </c>
      <c r="M13" s="578">
        <f t="shared" si="1"/>
        <v>2</v>
      </c>
      <c r="N13" s="578">
        <f t="shared" si="0"/>
        <v>26</v>
      </c>
      <c r="O13" s="578">
        <f t="shared" si="0"/>
        <v>28</v>
      </c>
      <c r="P13" s="1784" t="s">
        <v>143</v>
      </c>
      <c r="Q13" s="2759" t="s">
        <v>143</v>
      </c>
      <c r="R13" s="2759" t="s">
        <v>131</v>
      </c>
    </row>
    <row r="14" spans="1:18" s="101" customFormat="1" ht="36" customHeight="1" x14ac:dyDescent="0.2">
      <c r="A14" s="2761"/>
      <c r="B14" s="2761"/>
      <c r="C14" s="1796" t="s">
        <v>63</v>
      </c>
      <c r="D14" s="578">
        <f t="shared" si="6"/>
        <v>0</v>
      </c>
      <c r="E14" s="578">
        <f t="shared" si="3"/>
        <v>0</v>
      </c>
      <c r="F14" s="578">
        <v>0</v>
      </c>
      <c r="G14" s="578">
        <v>5</v>
      </c>
      <c r="H14" s="578">
        <v>9</v>
      </c>
      <c r="I14" s="578">
        <v>14</v>
      </c>
      <c r="J14" s="578">
        <v>0</v>
      </c>
      <c r="K14" s="578">
        <v>0</v>
      </c>
      <c r="L14" s="578">
        <v>0</v>
      </c>
      <c r="M14" s="578">
        <f t="shared" si="1"/>
        <v>5</v>
      </c>
      <c r="N14" s="578">
        <f t="shared" si="0"/>
        <v>9</v>
      </c>
      <c r="O14" s="578">
        <f t="shared" si="0"/>
        <v>14</v>
      </c>
      <c r="P14" s="1784" t="s">
        <v>144</v>
      </c>
      <c r="Q14" s="2759"/>
      <c r="R14" s="2759"/>
    </row>
    <row r="15" spans="1:18" s="101" customFormat="1" ht="23.25" customHeight="1" x14ac:dyDescent="0.2">
      <c r="A15" s="2761"/>
      <c r="B15" s="2761"/>
      <c r="C15" s="1796" t="s">
        <v>64</v>
      </c>
      <c r="D15" s="578">
        <f t="shared" si="6"/>
        <v>0</v>
      </c>
      <c r="E15" s="578">
        <f t="shared" si="3"/>
        <v>0</v>
      </c>
      <c r="F15" s="578">
        <v>0</v>
      </c>
      <c r="G15" s="578">
        <v>3</v>
      </c>
      <c r="H15" s="578">
        <v>4</v>
      </c>
      <c r="I15" s="578">
        <v>7</v>
      </c>
      <c r="J15" s="578">
        <v>0</v>
      </c>
      <c r="K15" s="578">
        <v>0</v>
      </c>
      <c r="L15" s="578">
        <v>0</v>
      </c>
      <c r="M15" s="578">
        <f t="shared" si="1"/>
        <v>3</v>
      </c>
      <c r="N15" s="578">
        <f t="shared" si="0"/>
        <v>4</v>
      </c>
      <c r="O15" s="578">
        <f t="shared" si="0"/>
        <v>7</v>
      </c>
      <c r="P15" s="1784" t="s">
        <v>145</v>
      </c>
      <c r="Q15" s="2759"/>
      <c r="R15" s="2759"/>
    </row>
    <row r="16" spans="1:18" s="101" customFormat="1" ht="22.5" customHeight="1" x14ac:dyDescent="0.2">
      <c r="A16" s="2761" t="s">
        <v>52</v>
      </c>
      <c r="B16" s="2761"/>
      <c r="C16" s="2761"/>
      <c r="D16" s="578">
        <f>SUM(D13:D15)</f>
        <v>0</v>
      </c>
      <c r="E16" s="578">
        <f t="shared" ref="E16:L16" si="7">SUM(E13:E15)</f>
        <v>0</v>
      </c>
      <c r="F16" s="578">
        <f t="shared" si="7"/>
        <v>0</v>
      </c>
      <c r="G16" s="578">
        <f t="shared" si="7"/>
        <v>10</v>
      </c>
      <c r="H16" s="578">
        <f t="shared" si="7"/>
        <v>39</v>
      </c>
      <c r="I16" s="578">
        <f t="shared" si="7"/>
        <v>49</v>
      </c>
      <c r="J16" s="578">
        <f t="shared" si="7"/>
        <v>0</v>
      </c>
      <c r="K16" s="578">
        <f t="shared" si="7"/>
        <v>0</v>
      </c>
      <c r="L16" s="578">
        <f t="shared" si="7"/>
        <v>0</v>
      </c>
      <c r="M16" s="578">
        <f t="shared" si="1"/>
        <v>10</v>
      </c>
      <c r="N16" s="578">
        <f t="shared" si="0"/>
        <v>39</v>
      </c>
      <c r="O16" s="578">
        <f t="shared" si="0"/>
        <v>49</v>
      </c>
      <c r="P16" s="2759" t="s">
        <v>136</v>
      </c>
      <c r="Q16" s="2759"/>
      <c r="R16" s="2759"/>
    </row>
    <row r="17" spans="1:18" s="101" customFormat="1" ht="32.25" customHeight="1" x14ac:dyDescent="0.2">
      <c r="A17" s="215" t="s">
        <v>41</v>
      </c>
      <c r="B17" s="27" t="s">
        <v>303</v>
      </c>
      <c r="C17" s="215"/>
      <c r="D17" s="578">
        <f t="shared" ref="D17:E17" si="8">SUM(D14:D16)</f>
        <v>0</v>
      </c>
      <c r="E17" s="578">
        <f t="shared" si="8"/>
        <v>0</v>
      </c>
      <c r="F17" s="578">
        <v>0</v>
      </c>
      <c r="G17" s="578">
        <v>8</v>
      </c>
      <c r="H17" s="578">
        <v>9</v>
      </c>
      <c r="I17" s="578">
        <v>17</v>
      </c>
      <c r="J17" s="578">
        <f t="shared" ref="J17:K17" si="9">SUM(J14:J16)</f>
        <v>0</v>
      </c>
      <c r="K17" s="578">
        <f t="shared" si="9"/>
        <v>0</v>
      </c>
      <c r="L17" s="578">
        <v>0</v>
      </c>
      <c r="M17" s="578">
        <f t="shared" si="1"/>
        <v>8</v>
      </c>
      <c r="N17" s="578">
        <f t="shared" si="0"/>
        <v>9</v>
      </c>
      <c r="O17" s="578">
        <f t="shared" si="0"/>
        <v>17</v>
      </c>
      <c r="P17" s="216"/>
      <c r="Q17" s="216" t="s">
        <v>304</v>
      </c>
      <c r="R17" s="216" t="s">
        <v>166</v>
      </c>
    </row>
    <row r="18" spans="1:18" s="101" customFormat="1" ht="22.5" customHeight="1" x14ac:dyDescent="0.2">
      <c r="A18" s="2761" t="s">
        <v>305</v>
      </c>
      <c r="B18" s="3196" t="s">
        <v>75</v>
      </c>
      <c r="C18" s="35" t="s">
        <v>75</v>
      </c>
      <c r="D18" s="578">
        <f t="shared" ref="D18:E18" si="10">SUM(D15:D17)</f>
        <v>0</v>
      </c>
      <c r="E18" s="578">
        <f t="shared" si="10"/>
        <v>0</v>
      </c>
      <c r="F18" s="578">
        <v>0</v>
      </c>
      <c r="G18" s="578">
        <v>4</v>
      </c>
      <c r="H18" s="578">
        <v>6</v>
      </c>
      <c r="I18" s="578">
        <v>10</v>
      </c>
      <c r="J18" s="578">
        <f t="shared" ref="J18:K18" si="11">SUM(J15:J17)</f>
        <v>0</v>
      </c>
      <c r="K18" s="578">
        <f t="shared" si="11"/>
        <v>0</v>
      </c>
      <c r="L18" s="578">
        <v>0</v>
      </c>
      <c r="M18" s="578">
        <f t="shared" si="1"/>
        <v>4</v>
      </c>
      <c r="N18" s="578">
        <f t="shared" si="0"/>
        <v>6</v>
      </c>
      <c r="O18" s="578">
        <f t="shared" si="0"/>
        <v>10</v>
      </c>
      <c r="P18" s="1784" t="s">
        <v>151</v>
      </c>
      <c r="Q18" s="2759" t="s">
        <v>151</v>
      </c>
      <c r="R18" s="2759" t="s">
        <v>253</v>
      </c>
    </row>
    <row r="19" spans="1:18" s="101" customFormat="1" ht="22.5" customHeight="1" x14ac:dyDescent="0.2">
      <c r="A19" s="2761"/>
      <c r="B19" s="3196"/>
      <c r="C19" s="190" t="s">
        <v>76</v>
      </c>
      <c r="D19" s="578">
        <f t="shared" ref="D19:E19" si="12">SUM(D16:D18)</f>
        <v>0</v>
      </c>
      <c r="E19" s="578">
        <f t="shared" si="12"/>
        <v>0</v>
      </c>
      <c r="F19" s="578">
        <v>0</v>
      </c>
      <c r="G19" s="578">
        <v>3</v>
      </c>
      <c r="H19" s="578">
        <v>6</v>
      </c>
      <c r="I19" s="578">
        <v>9</v>
      </c>
      <c r="J19" s="578">
        <v>3</v>
      </c>
      <c r="K19" s="578">
        <v>3</v>
      </c>
      <c r="L19" s="578">
        <v>6</v>
      </c>
      <c r="M19" s="578">
        <f t="shared" si="1"/>
        <v>6</v>
      </c>
      <c r="N19" s="578">
        <f t="shared" si="0"/>
        <v>9</v>
      </c>
      <c r="O19" s="578">
        <f t="shared" si="0"/>
        <v>15</v>
      </c>
      <c r="P19" s="1784" t="s">
        <v>165</v>
      </c>
      <c r="Q19" s="2759"/>
      <c r="R19" s="2759"/>
    </row>
    <row r="20" spans="1:18" s="101" customFormat="1" ht="22.5" customHeight="1" x14ac:dyDescent="0.2">
      <c r="A20" s="2761"/>
      <c r="B20" s="2761" t="s">
        <v>49</v>
      </c>
      <c r="C20" s="2761"/>
      <c r="D20" s="578">
        <f>SUM(D18:D19)</f>
        <v>0</v>
      </c>
      <c r="E20" s="578">
        <f t="shared" ref="E20:L20" si="13">SUM(E18:E19)</f>
        <v>0</v>
      </c>
      <c r="F20" s="578">
        <f t="shared" si="13"/>
        <v>0</v>
      </c>
      <c r="G20" s="578">
        <f t="shared" si="13"/>
        <v>7</v>
      </c>
      <c r="H20" s="578">
        <f t="shared" si="13"/>
        <v>12</v>
      </c>
      <c r="I20" s="578">
        <f t="shared" si="13"/>
        <v>19</v>
      </c>
      <c r="J20" s="578">
        <f t="shared" si="13"/>
        <v>3</v>
      </c>
      <c r="K20" s="578">
        <f t="shared" si="13"/>
        <v>3</v>
      </c>
      <c r="L20" s="578">
        <f t="shared" si="13"/>
        <v>6</v>
      </c>
      <c r="M20" s="578">
        <f t="shared" si="1"/>
        <v>10</v>
      </c>
      <c r="N20" s="578">
        <f t="shared" si="0"/>
        <v>15</v>
      </c>
      <c r="O20" s="578">
        <f t="shared" si="0"/>
        <v>25</v>
      </c>
      <c r="P20" s="2759" t="s">
        <v>302</v>
      </c>
      <c r="Q20" s="2759"/>
      <c r="R20" s="2759"/>
    </row>
    <row r="21" spans="1:18" s="101" customFormat="1" ht="22.5" customHeight="1" x14ac:dyDescent="0.2">
      <c r="A21" s="2761"/>
      <c r="B21" s="190" t="s">
        <v>78</v>
      </c>
      <c r="C21" s="190"/>
      <c r="D21" s="578">
        <f t="shared" ref="D21:E21" si="14">SUM(D19:D20)</f>
        <v>0</v>
      </c>
      <c r="E21" s="578">
        <f t="shared" si="14"/>
        <v>0</v>
      </c>
      <c r="F21" s="578">
        <v>0</v>
      </c>
      <c r="G21" s="578">
        <v>4</v>
      </c>
      <c r="H21" s="578">
        <v>8</v>
      </c>
      <c r="I21" s="578">
        <v>12</v>
      </c>
      <c r="J21" s="578">
        <v>0</v>
      </c>
      <c r="K21" s="578">
        <v>0</v>
      </c>
      <c r="L21" s="578">
        <v>0</v>
      </c>
      <c r="M21" s="578">
        <f t="shared" si="1"/>
        <v>4</v>
      </c>
      <c r="N21" s="578">
        <f t="shared" si="0"/>
        <v>8</v>
      </c>
      <c r="O21" s="578">
        <f t="shared" si="0"/>
        <v>12</v>
      </c>
      <c r="P21" s="275"/>
      <c r="Q21" s="1784" t="s">
        <v>154</v>
      </c>
      <c r="R21" s="2759"/>
    </row>
    <row r="22" spans="1:18" s="101" customFormat="1" ht="22.5" customHeight="1" x14ac:dyDescent="0.2">
      <c r="A22" s="2761"/>
      <c r="B22" s="190" t="s">
        <v>82</v>
      </c>
      <c r="C22" s="190"/>
      <c r="D22" s="578">
        <f t="shared" ref="D22:E22" si="15">SUM(D20:D21)</f>
        <v>0</v>
      </c>
      <c r="E22" s="578">
        <f t="shared" si="15"/>
        <v>0</v>
      </c>
      <c r="F22" s="578">
        <v>0</v>
      </c>
      <c r="G22" s="578">
        <v>4</v>
      </c>
      <c r="H22" s="578">
        <v>11</v>
      </c>
      <c r="I22" s="578">
        <v>15</v>
      </c>
      <c r="J22" s="578">
        <v>0</v>
      </c>
      <c r="K22" s="578">
        <v>0</v>
      </c>
      <c r="L22" s="578">
        <v>0</v>
      </c>
      <c r="M22" s="578">
        <f t="shared" si="1"/>
        <v>4</v>
      </c>
      <c r="N22" s="578">
        <f t="shared" si="0"/>
        <v>11</v>
      </c>
      <c r="O22" s="578">
        <f t="shared" si="0"/>
        <v>15</v>
      </c>
      <c r="P22" s="216"/>
      <c r="Q22" s="1784" t="s">
        <v>155</v>
      </c>
      <c r="R22" s="2759"/>
    </row>
    <row r="23" spans="1:18" s="101" customFormat="1" ht="22.5" customHeight="1" x14ac:dyDescent="0.2">
      <c r="A23" s="2761" t="s">
        <v>52</v>
      </c>
      <c r="B23" s="2761"/>
      <c r="C23" s="2761"/>
      <c r="D23" s="578">
        <v>0</v>
      </c>
      <c r="E23" s="578">
        <v>0</v>
      </c>
      <c r="F23" s="578">
        <v>0</v>
      </c>
      <c r="G23" s="578">
        <v>15</v>
      </c>
      <c r="H23" s="578">
        <v>31</v>
      </c>
      <c r="I23" s="578">
        <v>46</v>
      </c>
      <c r="J23" s="578">
        <v>3</v>
      </c>
      <c r="K23" s="578">
        <v>3</v>
      </c>
      <c r="L23" s="578">
        <v>6</v>
      </c>
      <c r="M23" s="578">
        <f t="shared" si="1"/>
        <v>18</v>
      </c>
      <c r="N23" s="578">
        <f t="shared" si="0"/>
        <v>34</v>
      </c>
      <c r="O23" s="578">
        <f t="shared" si="0"/>
        <v>52</v>
      </c>
      <c r="P23" s="2759" t="s">
        <v>136</v>
      </c>
      <c r="Q23" s="2759"/>
      <c r="R23" s="2759"/>
    </row>
    <row r="24" spans="1:18" s="101" customFormat="1" ht="31.5" customHeight="1" thickBot="1" x14ac:dyDescent="0.25">
      <c r="A24" s="289" t="s">
        <v>210</v>
      </c>
      <c r="B24" s="3368" t="s">
        <v>227</v>
      </c>
      <c r="C24" s="3368"/>
      <c r="D24" s="578">
        <v>0</v>
      </c>
      <c r="E24" s="578">
        <v>0</v>
      </c>
      <c r="F24" s="578">
        <v>0</v>
      </c>
      <c r="G24" s="1706">
        <v>16</v>
      </c>
      <c r="H24" s="1706">
        <v>13</v>
      </c>
      <c r="I24" s="1706">
        <v>29</v>
      </c>
      <c r="J24" s="1706">
        <v>0</v>
      </c>
      <c r="K24" s="1706">
        <v>0</v>
      </c>
      <c r="L24" s="1706">
        <v>0</v>
      </c>
      <c r="M24" s="1706">
        <f t="shared" si="1"/>
        <v>16</v>
      </c>
      <c r="N24" s="1706">
        <f t="shared" si="1"/>
        <v>13</v>
      </c>
      <c r="O24" s="1706">
        <f t="shared" si="1"/>
        <v>29</v>
      </c>
      <c r="P24" s="284"/>
      <c r="Q24" s="290" t="s">
        <v>228</v>
      </c>
      <c r="R24" s="290" t="s">
        <v>228</v>
      </c>
    </row>
    <row r="25" spans="1:18" s="101" customFormat="1" ht="22.5" customHeight="1" thickBot="1" x14ac:dyDescent="0.25">
      <c r="A25" s="3198" t="s">
        <v>91</v>
      </c>
      <c r="B25" s="3198"/>
      <c r="C25" s="3198"/>
      <c r="D25" s="2406">
        <f>SUM(D12,D16,D17,D23,D24)</f>
        <v>0</v>
      </c>
      <c r="E25" s="2406">
        <f t="shared" ref="E25:L25" si="16">SUM(E12,E16,E17,E23,E24)</f>
        <v>0</v>
      </c>
      <c r="F25" s="2406">
        <f t="shared" si="16"/>
        <v>0</v>
      </c>
      <c r="G25" s="2406">
        <f t="shared" si="16"/>
        <v>86</v>
      </c>
      <c r="H25" s="2406">
        <f t="shared" si="16"/>
        <v>126</v>
      </c>
      <c r="I25" s="2406">
        <f t="shared" si="16"/>
        <v>212</v>
      </c>
      <c r="J25" s="2406">
        <f t="shared" si="16"/>
        <v>16</v>
      </c>
      <c r="K25" s="2406">
        <f t="shared" si="16"/>
        <v>6</v>
      </c>
      <c r="L25" s="2406">
        <f t="shared" si="16"/>
        <v>22</v>
      </c>
      <c r="M25" s="2406">
        <f t="shared" si="1"/>
        <v>102</v>
      </c>
      <c r="N25" s="2406">
        <f t="shared" si="1"/>
        <v>132</v>
      </c>
      <c r="O25" s="2406">
        <f t="shared" si="1"/>
        <v>234</v>
      </c>
      <c r="P25" s="2787" t="s">
        <v>153</v>
      </c>
      <c r="Q25" s="2787"/>
      <c r="R25" s="2787"/>
    </row>
    <row r="26" spans="1:18" s="101" customFormat="1" ht="32.25" customHeight="1" thickTop="1" x14ac:dyDescent="0.2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</row>
    <row r="29" spans="1:18" x14ac:dyDescent="0.2">
      <c r="A29" s="107"/>
    </row>
    <row r="139" spans="1:18" s="40" customFormat="1" ht="18" x14ac:dyDescent="0.25">
      <c r="A139" s="42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P139" s="81"/>
      <c r="Q139" s="81"/>
      <c r="R139" s="81"/>
    </row>
    <row r="140" spans="1:18" s="40" customFormat="1" ht="18" x14ac:dyDescent="0.25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P140" s="81"/>
      <c r="Q140" s="81"/>
      <c r="R140" s="81"/>
    </row>
    <row r="141" spans="1:18" s="40" customFormat="1" ht="18" x14ac:dyDescent="0.25">
      <c r="A141" s="42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P141" s="81"/>
      <c r="Q141" s="81"/>
      <c r="R141" s="81"/>
    </row>
    <row r="142" spans="1:18" s="40" customFormat="1" ht="18" x14ac:dyDescent="0.25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P142" s="81"/>
      <c r="Q142" s="81"/>
      <c r="R142" s="81"/>
    </row>
    <row r="143" spans="1:18" s="40" customFormat="1" ht="18" x14ac:dyDescent="0.25">
      <c r="A143" s="42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P143" s="81"/>
      <c r="Q143" s="81"/>
      <c r="R143" s="81"/>
    </row>
    <row r="144" spans="1:18" s="40" customFormat="1" ht="18" x14ac:dyDescent="0.25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P144" s="81"/>
      <c r="Q144" s="81"/>
      <c r="R144" s="81"/>
    </row>
    <row r="145" spans="1:18" s="40" customFormat="1" ht="18" x14ac:dyDescent="0.25">
      <c r="A145" s="42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P145" s="81"/>
      <c r="Q145" s="81"/>
      <c r="R145" s="81"/>
    </row>
    <row r="146" spans="1:18" s="40" customFormat="1" ht="18" x14ac:dyDescent="0.25">
      <c r="A146" s="42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P146" s="81"/>
      <c r="Q146" s="81"/>
      <c r="R146" s="81"/>
    </row>
    <row r="147" spans="1:18" s="40" customFormat="1" ht="18" x14ac:dyDescent="0.25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P147" s="81"/>
      <c r="Q147" s="81"/>
      <c r="R147" s="81"/>
    </row>
    <row r="148" spans="1:18" s="40" customFormat="1" ht="18" x14ac:dyDescent="0.25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P148" s="81"/>
      <c r="Q148" s="81"/>
      <c r="R148" s="81"/>
    </row>
    <row r="149" spans="1:18" s="40" customFormat="1" ht="18" x14ac:dyDescent="0.25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P149" s="81"/>
      <c r="Q149" s="81"/>
      <c r="R149" s="81"/>
    </row>
    <row r="150" spans="1:18" s="40" customFormat="1" ht="18" x14ac:dyDescent="0.25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P150" s="81"/>
      <c r="Q150" s="81"/>
      <c r="R150" s="81"/>
    </row>
    <row r="151" spans="1:18" s="40" customFormat="1" ht="18" x14ac:dyDescent="0.25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P151" s="81"/>
      <c r="Q151" s="81"/>
      <c r="R151" s="81"/>
    </row>
    <row r="152" spans="1:18" s="40" customFormat="1" ht="18" x14ac:dyDescent="0.25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P152" s="81"/>
      <c r="Q152" s="81"/>
      <c r="R152" s="81"/>
    </row>
    <row r="153" spans="1:18" s="40" customFormat="1" ht="18" x14ac:dyDescent="0.25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P153" s="81"/>
      <c r="Q153" s="81"/>
      <c r="R153" s="81"/>
    </row>
    <row r="154" spans="1:18" s="40" customFormat="1" ht="18" x14ac:dyDescent="0.25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P154" s="81"/>
      <c r="Q154" s="81"/>
      <c r="R154" s="81"/>
    </row>
    <row r="155" spans="1:18" s="40" customFormat="1" ht="18" x14ac:dyDescent="0.25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P155" s="81"/>
      <c r="Q155" s="81"/>
      <c r="R155" s="81"/>
    </row>
    <row r="156" spans="1:18" s="40" customFormat="1" ht="18" x14ac:dyDescent="0.25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P156" s="81"/>
      <c r="Q156" s="81"/>
      <c r="R156" s="81"/>
    </row>
    <row r="157" spans="1:18" s="40" customFormat="1" ht="18" x14ac:dyDescent="0.25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P157" s="81"/>
      <c r="Q157" s="81"/>
      <c r="R157" s="81"/>
    </row>
    <row r="158" spans="1:18" s="40" customFormat="1" ht="18" x14ac:dyDescent="0.25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P158" s="81"/>
      <c r="Q158" s="81"/>
      <c r="R158" s="81"/>
    </row>
    <row r="159" spans="1:18" s="40" customFormat="1" ht="18" x14ac:dyDescent="0.25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P159" s="81"/>
      <c r="Q159" s="81"/>
      <c r="R159" s="81"/>
    </row>
    <row r="160" spans="1:18" s="40" customFormat="1" ht="18" x14ac:dyDescent="0.25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P160" s="81"/>
      <c r="Q160" s="81"/>
      <c r="R160" s="81"/>
    </row>
    <row r="161" spans="1:18" s="40" customFormat="1" ht="18" x14ac:dyDescent="0.25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P161" s="81"/>
      <c r="Q161" s="81"/>
      <c r="R161" s="81"/>
    </row>
    <row r="162" spans="1:18" s="40" customFormat="1" ht="18" x14ac:dyDescent="0.25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P162" s="81"/>
      <c r="Q162" s="81"/>
      <c r="R162" s="81"/>
    </row>
    <row r="163" spans="1:18" s="40" customFormat="1" ht="18" x14ac:dyDescent="0.25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P163" s="81"/>
      <c r="Q163" s="81"/>
      <c r="R163" s="81"/>
    </row>
    <row r="164" spans="1:18" s="40" customFormat="1" ht="18" x14ac:dyDescent="0.25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P164" s="81"/>
      <c r="Q164" s="81"/>
      <c r="R164" s="81"/>
    </row>
    <row r="165" spans="1:18" s="40" customFormat="1" ht="18" x14ac:dyDescent="0.25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P165" s="81"/>
      <c r="Q165" s="81"/>
      <c r="R165" s="81"/>
    </row>
    <row r="166" spans="1:18" s="40" customFormat="1" ht="18" x14ac:dyDescent="0.25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P166" s="81"/>
      <c r="Q166" s="81"/>
      <c r="R166" s="81"/>
    </row>
    <row r="167" spans="1:18" s="40" customFormat="1" ht="18" x14ac:dyDescent="0.25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P167" s="81"/>
      <c r="Q167" s="81"/>
      <c r="R167" s="81"/>
    </row>
    <row r="168" spans="1:18" s="40" customFormat="1" ht="18" x14ac:dyDescent="0.25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P168" s="81"/>
      <c r="Q168" s="81"/>
      <c r="R168" s="81"/>
    </row>
    <row r="169" spans="1:18" s="40" customFormat="1" ht="18" x14ac:dyDescent="0.25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P169" s="81"/>
      <c r="Q169" s="81"/>
      <c r="R169" s="81"/>
    </row>
    <row r="170" spans="1:18" s="40" customFormat="1" ht="18" x14ac:dyDescent="0.25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P170" s="81"/>
      <c r="Q170" s="81"/>
      <c r="R170" s="81"/>
    </row>
    <row r="171" spans="1:18" s="40" customFormat="1" ht="18" x14ac:dyDescent="0.25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P171" s="81"/>
      <c r="Q171" s="81"/>
      <c r="R171" s="81"/>
    </row>
    <row r="172" spans="1:18" s="40" customFormat="1" ht="18" x14ac:dyDescent="0.25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P172" s="81"/>
      <c r="Q172" s="81"/>
      <c r="R172" s="81"/>
    </row>
    <row r="173" spans="1:18" s="40" customFormat="1" ht="18" x14ac:dyDescent="0.25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P173" s="81"/>
      <c r="Q173" s="81"/>
      <c r="R173" s="81"/>
    </row>
    <row r="174" spans="1:18" s="40" customFormat="1" ht="18" x14ac:dyDescent="0.25">
      <c r="A174" s="42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P174" s="81"/>
      <c r="Q174" s="81"/>
      <c r="R174" s="81"/>
    </row>
    <row r="175" spans="1:18" s="40" customFormat="1" ht="18" x14ac:dyDescent="0.25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P175" s="81"/>
      <c r="Q175" s="81"/>
      <c r="R175" s="81"/>
    </row>
    <row r="176" spans="1:18" s="40" customFormat="1" ht="18" x14ac:dyDescent="0.25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P176" s="81"/>
      <c r="Q176" s="81"/>
      <c r="R176" s="81"/>
    </row>
    <row r="177" spans="1:18" s="40" customFormat="1" ht="18" x14ac:dyDescent="0.25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P177" s="81"/>
      <c r="Q177" s="81"/>
      <c r="R177" s="81"/>
    </row>
    <row r="178" spans="1:18" s="40" customFormat="1" ht="18" x14ac:dyDescent="0.25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P178" s="81"/>
      <c r="Q178" s="81"/>
      <c r="R178" s="81"/>
    </row>
    <row r="179" spans="1:18" s="40" customFormat="1" ht="18" x14ac:dyDescent="0.25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P179" s="81"/>
      <c r="Q179" s="81"/>
      <c r="R179" s="81"/>
    </row>
    <row r="180" spans="1:18" s="40" customFormat="1" ht="18" x14ac:dyDescent="0.25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P180" s="81"/>
      <c r="Q180" s="81"/>
      <c r="R180" s="81"/>
    </row>
    <row r="181" spans="1:18" s="40" customFormat="1" ht="18" x14ac:dyDescent="0.25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P181" s="81"/>
      <c r="Q181" s="81"/>
      <c r="R181" s="81"/>
    </row>
    <row r="182" spans="1:18" s="40" customFormat="1" ht="18" x14ac:dyDescent="0.25">
      <c r="A182" s="42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P182" s="81"/>
      <c r="Q182" s="81"/>
      <c r="R182" s="81"/>
    </row>
    <row r="183" spans="1:18" s="40" customFormat="1" ht="18" x14ac:dyDescent="0.25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P183" s="81"/>
      <c r="Q183" s="81"/>
      <c r="R183" s="81"/>
    </row>
    <row r="184" spans="1:18" s="40" customFormat="1" ht="18" x14ac:dyDescent="0.25">
      <c r="A184" s="42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P184" s="81"/>
      <c r="Q184" s="81"/>
      <c r="R184" s="81"/>
    </row>
    <row r="185" spans="1:18" s="40" customFormat="1" ht="18" x14ac:dyDescent="0.25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P185" s="81"/>
      <c r="Q185" s="81"/>
      <c r="R185" s="81"/>
    </row>
    <row r="186" spans="1:18" s="40" customFormat="1" ht="18" x14ac:dyDescent="0.25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P186" s="81"/>
      <c r="Q186" s="81"/>
      <c r="R186" s="81"/>
    </row>
    <row r="187" spans="1:18" s="40" customFormat="1" ht="18" x14ac:dyDescent="0.25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P187" s="81"/>
      <c r="Q187" s="81"/>
      <c r="R187" s="81"/>
    </row>
    <row r="188" spans="1:18" s="40" customFormat="1" ht="18" x14ac:dyDescent="0.25">
      <c r="A188" s="42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P188" s="81"/>
      <c r="Q188" s="81"/>
      <c r="R188" s="81"/>
    </row>
    <row r="189" spans="1:18" s="40" customFormat="1" ht="18" x14ac:dyDescent="0.25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P189" s="81"/>
      <c r="Q189" s="81"/>
      <c r="R189" s="81"/>
    </row>
    <row r="190" spans="1:18" s="40" customFormat="1" ht="18" x14ac:dyDescent="0.25">
      <c r="A190" s="42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P190" s="81"/>
      <c r="Q190" s="81"/>
      <c r="R190" s="81"/>
    </row>
  </sheetData>
  <mergeCells count="41">
    <mergeCell ref="A23:C23"/>
    <mergeCell ref="P23:R23"/>
    <mergeCell ref="A25:C25"/>
    <mergeCell ref="P25:R25"/>
    <mergeCell ref="A16:C16"/>
    <mergeCell ref="P16:R16"/>
    <mergeCell ref="A18:A22"/>
    <mergeCell ref="B18:B19"/>
    <mergeCell ref="Q18:Q19"/>
    <mergeCell ref="R18:R22"/>
    <mergeCell ref="B20:C20"/>
    <mergeCell ref="P20:Q20"/>
    <mergeCell ref="B24:C24"/>
    <mergeCell ref="A12:C12"/>
    <mergeCell ref="P12:R12"/>
    <mergeCell ref="A13:A15"/>
    <mergeCell ref="B13:B15"/>
    <mergeCell ref="Q13:Q15"/>
    <mergeCell ref="R13:R15"/>
    <mergeCell ref="A8:A11"/>
    <mergeCell ref="B8:B9"/>
    <mergeCell ref="Q8:Q9"/>
    <mergeCell ref="R8:R11"/>
    <mergeCell ref="B10:C10"/>
    <mergeCell ref="P10:Q10"/>
    <mergeCell ref="A1:R1"/>
    <mergeCell ref="A2:R2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300" orientation="landscape" useFirstPageNumber="1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7:M17"/>
  <sheetViews>
    <sheetView rightToLeft="1" view="pageBreakPreview" zoomScaleSheetLayoutView="100" workbookViewId="0">
      <selection activeCell="O26" sqref="O26"/>
    </sheetView>
  </sheetViews>
  <sheetFormatPr defaultRowHeight="12.75" x14ac:dyDescent="0.2"/>
  <sheetData>
    <row r="17" spans="1:13" ht="60" x14ac:dyDescent="0.8">
      <c r="A17" s="2486" t="s">
        <v>2080</v>
      </c>
      <c r="B17" s="2486"/>
      <c r="C17" s="2486"/>
      <c r="D17" s="2486"/>
      <c r="E17" s="2486"/>
      <c r="F17" s="2486"/>
      <c r="G17" s="2486"/>
      <c r="H17" s="2486"/>
      <c r="I17" s="2486"/>
      <c r="J17" s="2486"/>
      <c r="K17" s="2486"/>
      <c r="L17" s="2486"/>
      <c r="M17" s="2486"/>
    </row>
  </sheetData>
  <mergeCells count="1">
    <mergeCell ref="A17:M17"/>
  </mergeCells>
  <printOptions horizontalCentered="1"/>
  <pageMargins left="0.95" right="0.95" top="1" bottom="1" header="1.05" footer="0.8"/>
  <pageSetup paperSize="9" orientation="landscape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O30"/>
  <sheetViews>
    <sheetView rightToLeft="1" view="pageBreakPreview" zoomScale="85" zoomScaleNormal="75" zoomScaleSheetLayoutView="85" workbookViewId="0">
      <selection activeCell="O26" sqref="O26"/>
    </sheetView>
  </sheetViews>
  <sheetFormatPr defaultColWidth="10.28515625" defaultRowHeight="18" x14ac:dyDescent="0.25"/>
  <cols>
    <col min="1" max="1" width="24" style="126" customWidth="1"/>
    <col min="2" max="10" width="10" style="126" customWidth="1"/>
    <col min="11" max="13" width="10" style="134" customWidth="1"/>
    <col min="14" max="14" width="21.85546875" style="126" customWidth="1"/>
    <col min="15" max="16384" width="10.28515625" style="126"/>
  </cols>
  <sheetData>
    <row r="1" spans="1:15" ht="29.25" customHeight="1" x14ac:dyDescent="0.25">
      <c r="A1" s="2647" t="s">
        <v>2437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  <c r="M1" s="2647"/>
      <c r="N1" s="2647"/>
    </row>
    <row r="2" spans="1:15" ht="48" customHeight="1" x14ac:dyDescent="0.25">
      <c r="A2" s="2472" t="s">
        <v>2438</v>
      </c>
      <c r="B2" s="2472"/>
      <c r="C2" s="2472"/>
      <c r="D2" s="2472"/>
      <c r="E2" s="2472"/>
      <c r="F2" s="2472"/>
      <c r="G2" s="2472"/>
      <c r="H2" s="2472"/>
      <c r="I2" s="2472"/>
      <c r="J2" s="2472"/>
      <c r="K2" s="2472"/>
      <c r="L2" s="2472"/>
      <c r="M2" s="2472"/>
      <c r="N2" s="2472"/>
      <c r="O2" s="127"/>
    </row>
    <row r="3" spans="1:15" ht="29.25" customHeight="1" thickBot="1" x14ac:dyDescent="0.3">
      <c r="A3" s="2467" t="s">
        <v>2929</v>
      </c>
      <c r="B3" s="2467"/>
      <c r="C3" s="2467"/>
      <c r="D3" s="2467"/>
      <c r="E3" s="2467"/>
      <c r="F3" s="2467"/>
      <c r="G3" s="2467"/>
      <c r="H3" s="2467"/>
      <c r="I3" s="2467"/>
      <c r="J3" s="2467"/>
      <c r="K3" s="2467"/>
      <c r="L3" s="2467"/>
      <c r="M3" s="2467"/>
      <c r="N3" s="116" t="s">
        <v>2039</v>
      </c>
      <c r="O3" s="127"/>
    </row>
    <row r="4" spans="1:15" ht="29.25" customHeight="1" thickTop="1" x14ac:dyDescent="0.25">
      <c r="A4" s="2858" t="s">
        <v>35</v>
      </c>
      <c r="B4" s="2858" t="s">
        <v>36</v>
      </c>
      <c r="C4" s="2858"/>
      <c r="D4" s="2858"/>
      <c r="E4" s="2858" t="s">
        <v>2</v>
      </c>
      <c r="F4" s="2858"/>
      <c r="G4" s="2858"/>
      <c r="H4" s="2858" t="s">
        <v>3</v>
      </c>
      <c r="I4" s="2858"/>
      <c r="J4" s="2858"/>
      <c r="K4" s="2858" t="s">
        <v>29</v>
      </c>
      <c r="L4" s="2858"/>
      <c r="M4" s="2858"/>
      <c r="N4" s="2858" t="s">
        <v>102</v>
      </c>
      <c r="O4" s="127"/>
    </row>
    <row r="5" spans="1:15" s="127" customFormat="1" ht="27.75" customHeight="1" x14ac:dyDescent="0.25">
      <c r="A5" s="2859"/>
      <c r="B5" s="3370" t="s">
        <v>98</v>
      </c>
      <c r="C5" s="3370"/>
      <c r="D5" s="3370"/>
      <c r="E5" s="3369" t="s">
        <v>99</v>
      </c>
      <c r="F5" s="3369"/>
      <c r="G5" s="3369"/>
      <c r="H5" s="3370" t="s">
        <v>100</v>
      </c>
      <c r="I5" s="3370"/>
      <c r="J5" s="3370"/>
      <c r="K5" s="3369" t="s">
        <v>101</v>
      </c>
      <c r="L5" s="3369"/>
      <c r="M5" s="3369"/>
      <c r="N5" s="2859"/>
    </row>
    <row r="6" spans="1:15" ht="27" customHeight="1" x14ac:dyDescent="0.25">
      <c r="A6" s="2859"/>
      <c r="B6" s="120" t="s">
        <v>187</v>
      </c>
      <c r="C6" s="120" t="s">
        <v>203</v>
      </c>
      <c r="D6" s="120" t="s">
        <v>204</v>
      </c>
      <c r="E6" s="120" t="s">
        <v>187</v>
      </c>
      <c r="F6" s="120" t="s">
        <v>203</v>
      </c>
      <c r="G6" s="120" t="s">
        <v>204</v>
      </c>
      <c r="H6" s="120" t="s">
        <v>187</v>
      </c>
      <c r="I6" s="120" t="s">
        <v>203</v>
      </c>
      <c r="J6" s="120" t="s">
        <v>204</v>
      </c>
      <c r="K6" s="120" t="s">
        <v>187</v>
      </c>
      <c r="L6" s="120" t="s">
        <v>203</v>
      </c>
      <c r="M6" s="120" t="s">
        <v>204</v>
      </c>
      <c r="N6" s="2859"/>
    </row>
    <row r="7" spans="1:15" ht="27" customHeight="1" thickBot="1" x14ac:dyDescent="0.3">
      <c r="A7" s="2860"/>
      <c r="B7" s="121" t="s">
        <v>188</v>
      </c>
      <c r="C7" s="121" t="s">
        <v>189</v>
      </c>
      <c r="D7" s="121" t="s">
        <v>190</v>
      </c>
      <c r="E7" s="121" t="s">
        <v>188</v>
      </c>
      <c r="F7" s="121" t="s">
        <v>189</v>
      </c>
      <c r="G7" s="121" t="s">
        <v>190</v>
      </c>
      <c r="H7" s="121" t="s">
        <v>188</v>
      </c>
      <c r="I7" s="121" t="s">
        <v>189</v>
      </c>
      <c r="J7" s="121" t="s">
        <v>190</v>
      </c>
      <c r="K7" s="121" t="s">
        <v>188</v>
      </c>
      <c r="L7" s="121" t="s">
        <v>189</v>
      </c>
      <c r="M7" s="121" t="s">
        <v>190</v>
      </c>
      <c r="N7" s="2860"/>
    </row>
    <row r="8" spans="1:15" s="131" customFormat="1" ht="50.25" customHeight="1" x14ac:dyDescent="0.25">
      <c r="A8" s="128" t="s">
        <v>323</v>
      </c>
      <c r="B8" s="1712">
        <v>0</v>
      </c>
      <c r="C8" s="1712">
        <v>0</v>
      </c>
      <c r="D8" s="1712">
        <v>0</v>
      </c>
      <c r="E8" s="1712">
        <v>10</v>
      </c>
      <c r="F8" s="1712">
        <v>8</v>
      </c>
      <c r="G8" s="1712">
        <v>18</v>
      </c>
      <c r="H8" s="1712">
        <v>0</v>
      </c>
      <c r="I8" s="1712">
        <v>0</v>
      </c>
      <c r="J8" s="1712">
        <v>0</v>
      </c>
      <c r="K8" s="1712">
        <f>SUM(H8,E8,B8)</f>
        <v>10</v>
      </c>
      <c r="L8" s="1712">
        <f>SUM(I8,F8,C8)</f>
        <v>8</v>
      </c>
      <c r="M8" s="1712">
        <f>SUM(J8,G8,D8)</f>
        <v>18</v>
      </c>
      <c r="N8" s="130" t="s">
        <v>324</v>
      </c>
    </row>
    <row r="9" spans="1:15" s="131" customFormat="1" ht="38.25" customHeight="1" thickBot="1" x14ac:dyDescent="0.3">
      <c r="A9" s="132" t="s">
        <v>325</v>
      </c>
      <c r="B9" s="1891">
        <v>0</v>
      </c>
      <c r="C9" s="1891">
        <v>0</v>
      </c>
      <c r="D9" s="1891">
        <v>0</v>
      </c>
      <c r="E9" s="1891">
        <v>10</v>
      </c>
      <c r="F9" s="1891">
        <v>4</v>
      </c>
      <c r="G9" s="1891">
        <v>14</v>
      </c>
      <c r="H9" s="1891">
        <v>0</v>
      </c>
      <c r="I9" s="1891">
        <v>0</v>
      </c>
      <c r="J9" s="1891">
        <v>0</v>
      </c>
      <c r="K9" s="1891">
        <f>SUM(B9,E9,H9)</f>
        <v>10</v>
      </c>
      <c r="L9" s="1891">
        <f>SUM(C9,F9,I9)</f>
        <v>4</v>
      </c>
      <c r="M9" s="1891">
        <f>SUM(K9:L9)</f>
        <v>14</v>
      </c>
      <c r="N9" s="165" t="s">
        <v>326</v>
      </c>
    </row>
    <row r="10" spans="1:15" ht="39.75" customHeight="1" thickBot="1" x14ac:dyDescent="0.3">
      <c r="A10" s="133" t="s">
        <v>91</v>
      </c>
      <c r="B10" s="1797">
        <f>SUM(B8:B9)</f>
        <v>0</v>
      </c>
      <c r="C10" s="1797">
        <f t="shared" ref="C10:J10" si="0">SUM(C8:C9)</f>
        <v>0</v>
      </c>
      <c r="D10" s="1797">
        <f t="shared" si="0"/>
        <v>0</v>
      </c>
      <c r="E10" s="1797">
        <f t="shared" si="0"/>
        <v>20</v>
      </c>
      <c r="F10" s="1797">
        <f t="shared" si="0"/>
        <v>12</v>
      </c>
      <c r="G10" s="1797">
        <f t="shared" si="0"/>
        <v>32</v>
      </c>
      <c r="H10" s="1797">
        <f t="shared" si="0"/>
        <v>0</v>
      </c>
      <c r="I10" s="1797">
        <f t="shared" si="0"/>
        <v>0</v>
      </c>
      <c r="J10" s="1797">
        <f t="shared" si="0"/>
        <v>0</v>
      </c>
      <c r="K10" s="1797">
        <f>SUM(K8:K9)</f>
        <v>20</v>
      </c>
      <c r="L10" s="1797">
        <f t="shared" ref="L10" si="1">SUM(L8:L9)</f>
        <v>12</v>
      </c>
      <c r="M10" s="1797">
        <f t="shared" ref="M10" si="2">SUM(M8:M9)</f>
        <v>32</v>
      </c>
      <c r="N10" s="161" t="s">
        <v>153</v>
      </c>
    </row>
    <row r="11" spans="1:15" ht="18.75" thickTop="1" x14ac:dyDescent="0.25"/>
    <row r="12" spans="1:15" x14ac:dyDescent="0.25">
      <c r="K12" s="135"/>
      <c r="L12" s="135"/>
      <c r="M12" s="135"/>
    </row>
    <row r="13" spans="1:15" x14ac:dyDescent="0.25">
      <c r="K13" s="135"/>
      <c r="L13" s="135"/>
      <c r="M13" s="135"/>
    </row>
    <row r="14" spans="1:15" x14ac:dyDescent="0.25">
      <c r="K14" s="135"/>
      <c r="L14" s="135"/>
      <c r="M14" s="135"/>
    </row>
    <row r="15" spans="1:15" x14ac:dyDescent="0.25">
      <c r="K15" s="135"/>
      <c r="L15" s="135"/>
      <c r="M15" s="135"/>
    </row>
    <row r="16" spans="1:15" x14ac:dyDescent="0.25">
      <c r="K16" s="135"/>
      <c r="L16" s="135"/>
      <c r="M16" s="135"/>
    </row>
    <row r="17" spans="11:13" x14ac:dyDescent="0.25">
      <c r="K17" s="135"/>
      <c r="L17" s="135"/>
      <c r="M17" s="135"/>
    </row>
    <row r="18" spans="11:13" x14ac:dyDescent="0.25">
      <c r="K18" s="135"/>
      <c r="L18" s="135"/>
      <c r="M18" s="135"/>
    </row>
    <row r="19" spans="11:13" x14ac:dyDescent="0.25">
      <c r="K19" s="135"/>
      <c r="L19" s="135"/>
      <c r="M19" s="135"/>
    </row>
    <row r="20" spans="11:13" x14ac:dyDescent="0.25">
      <c r="K20" s="135"/>
      <c r="L20" s="135"/>
      <c r="M20" s="135"/>
    </row>
    <row r="21" spans="11:13" x14ac:dyDescent="0.25">
      <c r="K21" s="135"/>
      <c r="L21" s="135"/>
      <c r="M21" s="135"/>
    </row>
    <row r="22" spans="11:13" x14ac:dyDescent="0.25">
      <c r="K22" s="135"/>
      <c r="L22" s="135"/>
      <c r="M22" s="135"/>
    </row>
    <row r="23" spans="11:13" x14ac:dyDescent="0.25">
      <c r="K23" s="135"/>
      <c r="L23" s="135"/>
      <c r="M23" s="135"/>
    </row>
    <row r="24" spans="11:13" x14ac:dyDescent="0.25">
      <c r="K24" s="135"/>
      <c r="L24" s="135"/>
      <c r="M24" s="135"/>
    </row>
    <row r="25" spans="11:13" x14ac:dyDescent="0.25">
      <c r="K25" s="135"/>
      <c r="L25" s="135"/>
      <c r="M25" s="135"/>
    </row>
    <row r="26" spans="11:13" x14ac:dyDescent="0.25">
      <c r="K26" s="135"/>
      <c r="L26" s="135"/>
      <c r="M26" s="135"/>
    </row>
    <row r="27" spans="11:13" x14ac:dyDescent="0.25">
      <c r="K27" s="135"/>
      <c r="L27" s="135"/>
      <c r="M27" s="135"/>
    </row>
    <row r="28" spans="11:13" x14ac:dyDescent="0.25">
      <c r="K28" s="135"/>
      <c r="L28" s="135"/>
      <c r="M28" s="135"/>
    </row>
    <row r="29" spans="11:13" x14ac:dyDescent="0.25">
      <c r="K29" s="135"/>
      <c r="L29" s="135"/>
      <c r="M29" s="135"/>
    </row>
    <row r="30" spans="11:13" x14ac:dyDescent="0.25">
      <c r="K30" s="135"/>
      <c r="L30" s="135"/>
      <c r="M30" s="135"/>
    </row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5" firstPageNumber="303" orientation="landscape" useFirstPageNumber="1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16"/>
  <sheetViews>
    <sheetView rightToLeft="1" view="pageBreakPreview" zoomScale="85" zoomScaleSheetLayoutView="85" workbookViewId="0">
      <selection activeCell="O26" sqref="O26"/>
    </sheetView>
  </sheetViews>
  <sheetFormatPr defaultRowHeight="12.75" x14ac:dyDescent="0.2"/>
  <cols>
    <col min="1" max="1" width="12.28515625" customWidth="1"/>
    <col min="2" max="2" width="11.5703125" bestFit="1" customWidth="1"/>
    <col min="3" max="3" width="12.85546875" bestFit="1" customWidth="1"/>
    <col min="4" max="4" width="6.42578125" customWidth="1"/>
    <col min="5" max="5" width="7.42578125" customWidth="1"/>
    <col min="6" max="6" width="7" customWidth="1"/>
    <col min="7" max="7" width="7.140625" customWidth="1"/>
    <col min="8" max="8" width="6.85546875" customWidth="1"/>
    <col min="9" max="10" width="7.7109375" customWidth="1"/>
    <col min="11" max="11" width="8.42578125" bestFit="1" customWidth="1"/>
    <col min="12" max="13" width="7.7109375" customWidth="1"/>
    <col min="14" max="14" width="7.28515625" customWidth="1"/>
    <col min="15" max="15" width="6.7109375" customWidth="1"/>
    <col min="16" max="16" width="16.7109375" customWidth="1"/>
    <col min="17" max="17" width="18.42578125" customWidth="1"/>
    <col min="18" max="18" width="15.28515625" customWidth="1"/>
  </cols>
  <sheetData>
    <row r="1" spans="1:18" ht="23.25" customHeight="1" x14ac:dyDescent="0.2">
      <c r="A1" s="2647" t="s">
        <v>2439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  <c r="M1" s="2647"/>
      <c r="N1" s="2647"/>
      <c r="O1" s="2647"/>
      <c r="P1" s="2647"/>
      <c r="Q1" s="2647"/>
      <c r="R1" s="2647"/>
    </row>
    <row r="2" spans="1:18" ht="41.25" customHeight="1" x14ac:dyDescent="0.2">
      <c r="A2" s="2524" t="s">
        <v>2440</v>
      </c>
      <c r="B2" s="2524"/>
      <c r="C2" s="2524"/>
      <c r="D2" s="2524"/>
      <c r="E2" s="2524"/>
      <c r="F2" s="2524"/>
      <c r="G2" s="2524"/>
      <c r="H2" s="2524"/>
      <c r="I2" s="2524"/>
      <c r="J2" s="2524"/>
      <c r="K2" s="2524"/>
      <c r="L2" s="2524"/>
      <c r="M2" s="2524"/>
      <c r="N2" s="2524"/>
      <c r="O2" s="2524"/>
      <c r="P2" s="2524"/>
      <c r="Q2" s="2524"/>
      <c r="R2" s="2524"/>
    </row>
    <row r="3" spans="1:18" ht="30" customHeight="1" thickBot="1" x14ac:dyDescent="0.25">
      <c r="A3" s="136" t="s">
        <v>2930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24"/>
      <c r="Q3" s="2474" t="s">
        <v>2040</v>
      </c>
      <c r="R3" s="2474"/>
    </row>
    <row r="4" spans="1:18" ht="23.25" customHeight="1" thickTop="1" x14ac:dyDescent="0.2">
      <c r="A4" s="2898" t="s">
        <v>47</v>
      </c>
      <c r="B4" s="2898" t="s">
        <v>90</v>
      </c>
      <c r="C4" s="2898" t="s">
        <v>48</v>
      </c>
      <c r="D4" s="2898" t="s">
        <v>36</v>
      </c>
      <c r="E4" s="2898"/>
      <c r="F4" s="2898"/>
      <c r="G4" s="2898" t="s">
        <v>2</v>
      </c>
      <c r="H4" s="2898"/>
      <c r="I4" s="2898"/>
      <c r="J4" s="2898" t="s">
        <v>3</v>
      </c>
      <c r="K4" s="2898"/>
      <c r="L4" s="2898"/>
      <c r="M4" s="2898" t="s">
        <v>29</v>
      </c>
      <c r="N4" s="2898"/>
      <c r="O4" s="2898"/>
      <c r="P4" s="2947" t="s">
        <v>103</v>
      </c>
      <c r="Q4" s="2947" t="s">
        <v>132</v>
      </c>
      <c r="R4" s="2947" t="s">
        <v>310</v>
      </c>
    </row>
    <row r="5" spans="1:18" ht="23.25" customHeight="1" x14ac:dyDescent="0.2">
      <c r="A5" s="2762"/>
      <c r="B5" s="2762"/>
      <c r="C5" s="2762"/>
      <c r="D5" s="3370" t="s">
        <v>98</v>
      </c>
      <c r="E5" s="3370"/>
      <c r="F5" s="3370"/>
      <c r="G5" s="3369" t="s">
        <v>99</v>
      </c>
      <c r="H5" s="3369"/>
      <c r="I5" s="3369"/>
      <c r="J5" s="3370" t="s">
        <v>100</v>
      </c>
      <c r="K5" s="3370"/>
      <c r="L5" s="3370"/>
      <c r="M5" s="3369" t="s">
        <v>101</v>
      </c>
      <c r="N5" s="3369"/>
      <c r="O5" s="3369"/>
      <c r="P5" s="2862"/>
      <c r="Q5" s="2862"/>
      <c r="R5" s="2862"/>
    </row>
    <row r="6" spans="1:18" ht="23.25" customHeight="1" x14ac:dyDescent="0.2">
      <c r="A6" s="2762"/>
      <c r="B6" s="2762"/>
      <c r="C6" s="2762"/>
      <c r="D6" s="120" t="s">
        <v>187</v>
      </c>
      <c r="E6" s="120" t="s">
        <v>203</v>
      </c>
      <c r="F6" s="120" t="s">
        <v>204</v>
      </c>
      <c r="G6" s="120" t="s">
        <v>187</v>
      </c>
      <c r="H6" s="120" t="s">
        <v>203</v>
      </c>
      <c r="I6" s="120" t="s">
        <v>204</v>
      </c>
      <c r="J6" s="120" t="s">
        <v>187</v>
      </c>
      <c r="K6" s="120" t="s">
        <v>203</v>
      </c>
      <c r="L6" s="120" t="s">
        <v>204</v>
      </c>
      <c r="M6" s="120" t="s">
        <v>187</v>
      </c>
      <c r="N6" s="120" t="s">
        <v>203</v>
      </c>
      <c r="O6" s="120" t="s">
        <v>204</v>
      </c>
      <c r="P6" s="2862"/>
      <c r="Q6" s="2862"/>
      <c r="R6" s="2862"/>
    </row>
    <row r="7" spans="1:18" ht="23.25" customHeight="1" thickBot="1" x14ac:dyDescent="0.25">
      <c r="A7" s="2899"/>
      <c r="B7" s="2899"/>
      <c r="C7" s="2899"/>
      <c r="D7" s="121" t="s">
        <v>188</v>
      </c>
      <c r="E7" s="121" t="s">
        <v>189</v>
      </c>
      <c r="F7" s="121" t="s">
        <v>190</v>
      </c>
      <c r="G7" s="121" t="s">
        <v>188</v>
      </c>
      <c r="H7" s="121" t="s">
        <v>189</v>
      </c>
      <c r="I7" s="121" t="s">
        <v>190</v>
      </c>
      <c r="J7" s="121" t="s">
        <v>188</v>
      </c>
      <c r="K7" s="121" t="s">
        <v>189</v>
      </c>
      <c r="L7" s="121" t="s">
        <v>190</v>
      </c>
      <c r="M7" s="121" t="s">
        <v>188</v>
      </c>
      <c r="N7" s="121" t="s">
        <v>189</v>
      </c>
      <c r="O7" s="121" t="s">
        <v>190</v>
      </c>
      <c r="P7" s="2948"/>
      <c r="Q7" s="2948"/>
      <c r="R7" s="2948"/>
    </row>
    <row r="8" spans="1:18" ht="46.5" customHeight="1" x14ac:dyDescent="0.2">
      <c r="A8" s="2874" t="s">
        <v>323</v>
      </c>
      <c r="B8" s="1724" t="s">
        <v>327</v>
      </c>
      <c r="C8" s="1724" t="s">
        <v>327</v>
      </c>
      <c r="D8" s="1712">
        <v>0</v>
      </c>
      <c r="E8" s="1712">
        <v>0</v>
      </c>
      <c r="F8" s="1712">
        <v>0</v>
      </c>
      <c r="G8" s="1712">
        <v>2</v>
      </c>
      <c r="H8" s="1712">
        <v>3</v>
      </c>
      <c r="I8" s="1712">
        <v>5</v>
      </c>
      <c r="J8" s="1712">
        <v>0</v>
      </c>
      <c r="K8" s="1712">
        <v>0</v>
      </c>
      <c r="L8" s="1712">
        <v>0</v>
      </c>
      <c r="M8" s="1712">
        <f t="shared" ref="M8:O9" si="0">SUM(J8,G8,D8)</f>
        <v>2</v>
      </c>
      <c r="N8" s="1712">
        <f t="shared" si="0"/>
        <v>3</v>
      </c>
      <c r="O8" s="1712">
        <f t="shared" si="0"/>
        <v>5</v>
      </c>
      <c r="P8" s="1714" t="s">
        <v>434</v>
      </c>
      <c r="Q8" s="1714" t="s">
        <v>435</v>
      </c>
      <c r="R8" s="2597" t="s">
        <v>324</v>
      </c>
    </row>
    <row r="9" spans="1:18" ht="56.25" customHeight="1" x14ac:dyDescent="0.2">
      <c r="A9" s="2875"/>
      <c r="B9" s="1725" t="s">
        <v>328</v>
      </c>
      <c r="C9" s="1725" t="s">
        <v>328</v>
      </c>
      <c r="D9" s="923">
        <v>0</v>
      </c>
      <c r="E9" s="923">
        <v>0</v>
      </c>
      <c r="F9" s="923">
        <v>0</v>
      </c>
      <c r="G9" s="923">
        <v>8</v>
      </c>
      <c r="H9" s="923">
        <v>5</v>
      </c>
      <c r="I9" s="923">
        <v>13</v>
      </c>
      <c r="J9" s="923">
        <v>0</v>
      </c>
      <c r="K9" s="923">
        <v>0</v>
      </c>
      <c r="L9" s="923">
        <v>0</v>
      </c>
      <c r="M9" s="923">
        <f t="shared" si="0"/>
        <v>8</v>
      </c>
      <c r="N9" s="923">
        <f t="shared" si="0"/>
        <v>5</v>
      </c>
      <c r="O9" s="923">
        <f t="shared" si="0"/>
        <v>13</v>
      </c>
      <c r="P9" s="1767" t="s">
        <v>329</v>
      </c>
      <c r="Q9" s="1767" t="s">
        <v>329</v>
      </c>
      <c r="R9" s="2502"/>
    </row>
    <row r="10" spans="1:18" ht="27" customHeight="1" x14ac:dyDescent="0.2">
      <c r="A10" s="3371" t="s">
        <v>96</v>
      </c>
      <c r="B10" s="3371"/>
      <c r="C10" s="3371"/>
      <c r="D10" s="923">
        <v>0</v>
      </c>
      <c r="E10" s="923">
        <v>0</v>
      </c>
      <c r="F10" s="923">
        <v>0</v>
      </c>
      <c r="G10" s="923">
        <v>10</v>
      </c>
      <c r="H10" s="923">
        <v>8</v>
      </c>
      <c r="I10" s="923">
        <v>18</v>
      </c>
      <c r="J10" s="923">
        <v>0</v>
      </c>
      <c r="K10" s="923">
        <v>0</v>
      </c>
      <c r="L10" s="923">
        <v>0</v>
      </c>
      <c r="M10" s="923">
        <f t="shared" ref="M10:M11" si="1">SUM(J10,G10,D10)</f>
        <v>10</v>
      </c>
      <c r="N10" s="923">
        <f t="shared" ref="N10:N11" si="2">SUM(K10,H10,E10)</f>
        <v>8</v>
      </c>
      <c r="O10" s="923">
        <f t="shared" ref="O10:O11" si="3">SUM(L10,I10,F10)</f>
        <v>18</v>
      </c>
      <c r="P10" s="2502" t="s">
        <v>136</v>
      </c>
      <c r="Q10" s="2502"/>
      <c r="R10" s="2502"/>
    </row>
    <row r="11" spans="1:18" ht="38.25" customHeight="1" thickBot="1" x14ac:dyDescent="0.25">
      <c r="A11" s="143" t="s">
        <v>325</v>
      </c>
      <c r="B11" s="296" t="s">
        <v>330</v>
      </c>
      <c r="C11" s="143" t="s">
        <v>314</v>
      </c>
      <c r="D11" s="1795">
        <v>0</v>
      </c>
      <c r="E11" s="1795">
        <v>0</v>
      </c>
      <c r="F11" s="1795">
        <v>0</v>
      </c>
      <c r="G11" s="1795">
        <v>10</v>
      </c>
      <c r="H11" s="1795">
        <v>4</v>
      </c>
      <c r="I11" s="1795">
        <v>14</v>
      </c>
      <c r="J11" s="1795">
        <v>0</v>
      </c>
      <c r="K11" s="1795">
        <v>0</v>
      </c>
      <c r="L11" s="1795">
        <v>0</v>
      </c>
      <c r="M11" s="923">
        <f t="shared" si="1"/>
        <v>10</v>
      </c>
      <c r="N11" s="923">
        <f t="shared" si="2"/>
        <v>4</v>
      </c>
      <c r="O11" s="923">
        <f t="shared" si="3"/>
        <v>14</v>
      </c>
      <c r="P11" s="1890" t="s">
        <v>331</v>
      </c>
      <c r="Q11" s="819" t="s">
        <v>332</v>
      </c>
      <c r="R11" s="819" t="s">
        <v>326</v>
      </c>
    </row>
    <row r="12" spans="1:18" ht="35.25" customHeight="1" thickBot="1" x14ac:dyDescent="0.25">
      <c r="A12" s="2993" t="s">
        <v>91</v>
      </c>
      <c r="B12" s="2993"/>
      <c r="C12" s="2993"/>
      <c r="D12" s="1794">
        <f>SUM(D10:D11)</f>
        <v>0</v>
      </c>
      <c r="E12" s="1794">
        <f t="shared" ref="E12:O12" si="4">SUM(E10:E11)</f>
        <v>0</v>
      </c>
      <c r="F12" s="1794">
        <f t="shared" si="4"/>
        <v>0</v>
      </c>
      <c r="G12" s="1794">
        <f t="shared" si="4"/>
        <v>20</v>
      </c>
      <c r="H12" s="1794">
        <f t="shared" si="4"/>
        <v>12</v>
      </c>
      <c r="I12" s="1794">
        <f t="shared" si="4"/>
        <v>32</v>
      </c>
      <c r="J12" s="1794">
        <f t="shared" si="4"/>
        <v>0</v>
      </c>
      <c r="K12" s="1794">
        <f t="shared" si="4"/>
        <v>0</v>
      </c>
      <c r="L12" s="1794">
        <f t="shared" si="4"/>
        <v>0</v>
      </c>
      <c r="M12" s="1794">
        <f t="shared" si="4"/>
        <v>20</v>
      </c>
      <c r="N12" s="1794">
        <f t="shared" si="4"/>
        <v>12</v>
      </c>
      <c r="O12" s="1794">
        <f t="shared" si="4"/>
        <v>32</v>
      </c>
      <c r="P12" s="3175" t="s">
        <v>153</v>
      </c>
      <c r="Q12" s="3175"/>
      <c r="R12" s="3175"/>
    </row>
    <row r="13" spans="1:18" ht="28.5" customHeight="1" thickTop="1" x14ac:dyDescent="0.2">
      <c r="R13" s="138"/>
    </row>
    <row r="14" spans="1:18" ht="28.5" customHeight="1" x14ac:dyDescent="0.2"/>
    <row r="15" spans="1:18" ht="28.5" customHeight="1" x14ac:dyDescent="0.2"/>
    <row r="16" spans="1:18" ht="28.5" customHeight="1" x14ac:dyDescent="0.2"/>
  </sheetData>
  <mergeCells count="23">
    <mergeCell ref="A12:C12"/>
    <mergeCell ref="P12:R12"/>
    <mergeCell ref="M5:O5"/>
    <mergeCell ref="A8:A9"/>
    <mergeCell ref="R8:R9"/>
    <mergeCell ref="A10:C10"/>
    <mergeCell ref="P10:R10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304" orientation="landscape" useFirstPageNumber="1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11"/>
  <sheetViews>
    <sheetView rightToLeft="1" view="pageBreakPreview" zoomScale="85" zoomScaleSheetLayoutView="85" workbookViewId="0">
      <selection activeCell="O26" sqref="O26"/>
    </sheetView>
  </sheetViews>
  <sheetFormatPr defaultRowHeight="12.75" x14ac:dyDescent="0.2"/>
  <cols>
    <col min="1" max="1" width="30.85546875" customWidth="1"/>
    <col min="2" max="7" width="8" customWidth="1"/>
    <col min="8" max="8" width="7.28515625" customWidth="1"/>
    <col min="9" max="9" width="8.28515625" customWidth="1"/>
    <col min="10" max="10" width="8.140625" customWidth="1"/>
    <col min="11" max="11" width="8.42578125" customWidth="1"/>
    <col min="12" max="12" width="6.85546875" customWidth="1"/>
    <col min="13" max="13" width="7.140625" customWidth="1"/>
    <col min="14" max="14" width="31.28515625" customWidth="1"/>
  </cols>
  <sheetData>
    <row r="1" spans="1:14" ht="38.25" customHeight="1" x14ac:dyDescent="0.2">
      <c r="A1" s="2647" t="s">
        <v>2441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  <c r="M1" s="2647"/>
      <c r="N1" s="2647"/>
    </row>
    <row r="2" spans="1:14" ht="38.25" customHeight="1" x14ac:dyDescent="0.2">
      <c r="A2" s="2472" t="s">
        <v>2442</v>
      </c>
      <c r="B2" s="2472"/>
      <c r="C2" s="2472"/>
      <c r="D2" s="2472"/>
      <c r="E2" s="2472"/>
      <c r="F2" s="2472"/>
      <c r="G2" s="2472"/>
      <c r="H2" s="2472"/>
      <c r="I2" s="2472"/>
      <c r="J2" s="2472"/>
      <c r="K2" s="2472"/>
      <c r="L2" s="2472"/>
      <c r="M2" s="2472"/>
      <c r="N2" s="2472"/>
    </row>
    <row r="3" spans="1:14" ht="31.5" customHeight="1" thickBot="1" x14ac:dyDescent="0.25">
      <c r="A3" s="2467" t="s">
        <v>2931</v>
      </c>
      <c r="B3" s="2467"/>
      <c r="C3" s="2467"/>
      <c r="D3" s="2467"/>
      <c r="E3" s="2467"/>
      <c r="F3" s="2467"/>
      <c r="G3" s="2467"/>
      <c r="H3" s="2467"/>
      <c r="I3" s="2467"/>
      <c r="J3" s="2467"/>
      <c r="K3" s="2467"/>
      <c r="L3" s="2467"/>
      <c r="M3" s="2467"/>
      <c r="N3" s="116" t="s">
        <v>2041</v>
      </c>
    </row>
    <row r="4" spans="1:14" ht="28.5" customHeight="1" thickTop="1" x14ac:dyDescent="0.2">
      <c r="A4" s="2858" t="s">
        <v>35</v>
      </c>
      <c r="B4" s="2858" t="s">
        <v>36</v>
      </c>
      <c r="C4" s="2858"/>
      <c r="D4" s="2858"/>
      <c r="E4" s="2858" t="s">
        <v>2</v>
      </c>
      <c r="F4" s="2858"/>
      <c r="G4" s="2858"/>
      <c r="H4" s="2858" t="s">
        <v>3</v>
      </c>
      <c r="I4" s="2858"/>
      <c r="J4" s="2858"/>
      <c r="K4" s="2858" t="s">
        <v>29</v>
      </c>
      <c r="L4" s="2858"/>
      <c r="M4" s="2858"/>
      <c r="N4" s="2858" t="s">
        <v>102</v>
      </c>
    </row>
    <row r="5" spans="1:14" ht="28.5" customHeight="1" x14ac:dyDescent="0.2">
      <c r="A5" s="2859"/>
      <c r="B5" s="3370" t="s">
        <v>98</v>
      </c>
      <c r="C5" s="3370"/>
      <c r="D5" s="3370"/>
      <c r="E5" s="3369" t="s">
        <v>99</v>
      </c>
      <c r="F5" s="3369"/>
      <c r="G5" s="3369"/>
      <c r="H5" s="3370" t="s">
        <v>100</v>
      </c>
      <c r="I5" s="3370"/>
      <c r="J5" s="3370"/>
      <c r="K5" s="3369" t="s">
        <v>101</v>
      </c>
      <c r="L5" s="3369"/>
      <c r="M5" s="3369"/>
      <c r="N5" s="2859"/>
    </row>
    <row r="6" spans="1:14" ht="24.75" customHeight="1" x14ac:dyDescent="0.2">
      <c r="A6" s="2859"/>
      <c r="B6" s="120" t="s">
        <v>187</v>
      </c>
      <c r="C6" s="120" t="s">
        <v>203</v>
      </c>
      <c r="D6" s="120" t="s">
        <v>204</v>
      </c>
      <c r="E6" s="120" t="s">
        <v>187</v>
      </c>
      <c r="F6" s="120" t="s">
        <v>203</v>
      </c>
      <c r="G6" s="120" t="s">
        <v>204</v>
      </c>
      <c r="H6" s="120" t="s">
        <v>187</v>
      </c>
      <c r="I6" s="120" t="s">
        <v>203</v>
      </c>
      <c r="J6" s="120" t="s">
        <v>204</v>
      </c>
      <c r="K6" s="120" t="s">
        <v>187</v>
      </c>
      <c r="L6" s="120" t="s">
        <v>203</v>
      </c>
      <c r="M6" s="120" t="s">
        <v>204</v>
      </c>
      <c r="N6" s="2859"/>
    </row>
    <row r="7" spans="1:14" ht="31.5" customHeight="1" thickBot="1" x14ac:dyDescent="0.25">
      <c r="A7" s="2859"/>
      <c r="B7" s="139" t="s">
        <v>188</v>
      </c>
      <c r="C7" s="139" t="s">
        <v>189</v>
      </c>
      <c r="D7" s="139" t="s">
        <v>190</v>
      </c>
      <c r="E7" s="139" t="s">
        <v>188</v>
      </c>
      <c r="F7" s="139" t="s">
        <v>189</v>
      </c>
      <c r="G7" s="139" t="s">
        <v>190</v>
      </c>
      <c r="H7" s="139" t="s">
        <v>188</v>
      </c>
      <c r="I7" s="139" t="s">
        <v>189</v>
      </c>
      <c r="J7" s="139" t="s">
        <v>190</v>
      </c>
      <c r="K7" s="139" t="s">
        <v>188</v>
      </c>
      <c r="L7" s="139" t="s">
        <v>189</v>
      </c>
      <c r="M7" s="139" t="s">
        <v>190</v>
      </c>
      <c r="N7" s="2859"/>
    </row>
    <row r="8" spans="1:14" ht="54.75" customHeight="1" x14ac:dyDescent="0.2">
      <c r="A8" s="147" t="s">
        <v>323</v>
      </c>
      <c r="B8" s="129">
        <v>0</v>
      </c>
      <c r="C8" s="129">
        <v>0</v>
      </c>
      <c r="D8" s="129">
        <v>0</v>
      </c>
      <c r="E8" s="129">
        <v>25</v>
      </c>
      <c r="F8" s="129">
        <v>19</v>
      </c>
      <c r="G8" s="129">
        <v>44</v>
      </c>
      <c r="H8" s="129">
        <v>0</v>
      </c>
      <c r="I8" s="129">
        <v>0</v>
      </c>
      <c r="J8" s="129">
        <v>0</v>
      </c>
      <c r="K8" s="129">
        <f>SUM(B8,E8,H8)</f>
        <v>25</v>
      </c>
      <c r="L8" s="129">
        <f>SUM(C8,F8,I8)</f>
        <v>19</v>
      </c>
      <c r="M8" s="129">
        <f>SUM(K8:L8)</f>
        <v>44</v>
      </c>
      <c r="N8" s="130" t="s">
        <v>324</v>
      </c>
    </row>
    <row r="9" spans="1:14" ht="40.5" customHeight="1" thickBot="1" x14ac:dyDescent="0.25">
      <c r="A9" s="148" t="s">
        <v>325</v>
      </c>
      <c r="B9" s="122">
        <v>0</v>
      </c>
      <c r="C9" s="122">
        <v>0</v>
      </c>
      <c r="D9" s="122">
        <v>0</v>
      </c>
      <c r="E9" s="122">
        <v>17</v>
      </c>
      <c r="F9" s="122">
        <v>17</v>
      </c>
      <c r="G9" s="122">
        <v>34</v>
      </c>
      <c r="H9" s="122">
        <v>0</v>
      </c>
      <c r="I9" s="122">
        <v>0</v>
      </c>
      <c r="J9" s="122">
        <v>0</v>
      </c>
      <c r="K9" s="122">
        <f>SUM(B9,E9,H9)</f>
        <v>17</v>
      </c>
      <c r="L9" s="122">
        <f>SUM(C9,F9,I9)</f>
        <v>17</v>
      </c>
      <c r="M9" s="122">
        <f>SUM(K9:L9)</f>
        <v>34</v>
      </c>
      <c r="N9" s="152" t="s">
        <v>326</v>
      </c>
    </row>
    <row r="10" spans="1:14" ht="36" customHeight="1" thickBot="1" x14ac:dyDescent="0.25">
      <c r="A10" s="140" t="s">
        <v>91</v>
      </c>
      <c r="B10" s="123">
        <f>SUM(B8:B9)</f>
        <v>0</v>
      </c>
      <c r="C10" s="123">
        <f t="shared" ref="C10:M10" si="0">SUM(C8:C9)</f>
        <v>0</v>
      </c>
      <c r="D10" s="123">
        <f t="shared" si="0"/>
        <v>0</v>
      </c>
      <c r="E10" s="123">
        <f t="shared" si="0"/>
        <v>42</v>
      </c>
      <c r="F10" s="123">
        <f t="shared" si="0"/>
        <v>36</v>
      </c>
      <c r="G10" s="123">
        <f t="shared" si="0"/>
        <v>78</v>
      </c>
      <c r="H10" s="123">
        <f t="shared" si="0"/>
        <v>0</v>
      </c>
      <c r="I10" s="123">
        <f t="shared" si="0"/>
        <v>0</v>
      </c>
      <c r="J10" s="123">
        <f t="shared" si="0"/>
        <v>0</v>
      </c>
      <c r="K10" s="123">
        <f t="shared" si="0"/>
        <v>42</v>
      </c>
      <c r="L10" s="123">
        <f t="shared" si="0"/>
        <v>36</v>
      </c>
      <c r="M10" s="123">
        <f t="shared" si="0"/>
        <v>78</v>
      </c>
      <c r="N10" s="203" t="s">
        <v>153</v>
      </c>
    </row>
    <row r="11" spans="1:14" ht="13.5" thickTop="1" x14ac:dyDescent="0.2"/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305" orientation="landscape" useFirstPageNumber="1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13"/>
  <sheetViews>
    <sheetView rightToLeft="1" view="pageBreakPreview" zoomScale="85" zoomScaleSheetLayoutView="85" workbookViewId="0">
      <selection activeCell="O26" sqref="O26"/>
    </sheetView>
  </sheetViews>
  <sheetFormatPr defaultRowHeight="12.75" x14ac:dyDescent="0.2"/>
  <cols>
    <col min="1" max="1" width="11.7109375" customWidth="1"/>
    <col min="2" max="2" width="13.28515625" customWidth="1"/>
    <col min="3" max="3" width="13.7109375" customWidth="1"/>
    <col min="4" max="4" width="6.28515625" customWidth="1"/>
    <col min="5" max="5" width="6.85546875" customWidth="1"/>
    <col min="6" max="6" width="5.85546875" customWidth="1"/>
    <col min="7" max="7" width="6.28515625" customWidth="1"/>
    <col min="8" max="8" width="7.5703125" customWidth="1"/>
    <col min="9" max="9" width="6.5703125" customWidth="1"/>
    <col min="10" max="10" width="6" customWidth="1"/>
    <col min="11" max="11" width="6.42578125" customWidth="1"/>
    <col min="12" max="12" width="6.28515625" customWidth="1"/>
    <col min="13" max="13" width="7.28515625" customWidth="1"/>
    <col min="14" max="14" width="7.42578125" customWidth="1"/>
    <col min="15" max="15" width="6.85546875" customWidth="1"/>
    <col min="16" max="16" width="17.42578125" customWidth="1"/>
    <col min="17" max="17" width="16.140625" customWidth="1"/>
    <col min="18" max="18" width="18.28515625" customWidth="1"/>
  </cols>
  <sheetData>
    <row r="1" spans="1:18" ht="30.75" customHeight="1" x14ac:dyDescent="0.2">
      <c r="A1" s="2647" t="s">
        <v>2443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  <c r="M1" s="2647"/>
      <c r="N1" s="2647"/>
      <c r="O1" s="2647"/>
      <c r="P1" s="2647"/>
      <c r="Q1" s="2647"/>
      <c r="R1" s="2647"/>
    </row>
    <row r="2" spans="1:18" ht="41.25" customHeight="1" x14ac:dyDescent="0.2">
      <c r="A2" s="2524" t="s">
        <v>2444</v>
      </c>
      <c r="B2" s="2524"/>
      <c r="C2" s="2524"/>
      <c r="D2" s="2524"/>
      <c r="E2" s="2524"/>
      <c r="F2" s="2524"/>
      <c r="G2" s="2524"/>
      <c r="H2" s="2524"/>
      <c r="I2" s="2524"/>
      <c r="J2" s="2524"/>
      <c r="K2" s="2524"/>
      <c r="L2" s="2524"/>
      <c r="M2" s="2524"/>
      <c r="N2" s="2524"/>
      <c r="O2" s="2524"/>
      <c r="P2" s="2524"/>
      <c r="Q2" s="2524"/>
      <c r="R2" s="2524"/>
    </row>
    <row r="3" spans="1:18" ht="30.75" customHeight="1" thickBot="1" x14ac:dyDescent="0.25">
      <c r="A3" s="2658" t="s">
        <v>2932</v>
      </c>
      <c r="B3" s="2658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24"/>
      <c r="Q3" s="2474" t="s">
        <v>2042</v>
      </c>
      <c r="R3" s="2474"/>
    </row>
    <row r="4" spans="1:18" ht="26.25" customHeight="1" thickTop="1" x14ac:dyDescent="0.2">
      <c r="A4" s="2898" t="s">
        <v>47</v>
      </c>
      <c r="B4" s="2898" t="s">
        <v>90</v>
      </c>
      <c r="C4" s="2898" t="s">
        <v>48</v>
      </c>
      <c r="D4" s="2898" t="s">
        <v>36</v>
      </c>
      <c r="E4" s="2898"/>
      <c r="F4" s="2898"/>
      <c r="G4" s="2898" t="s">
        <v>2</v>
      </c>
      <c r="H4" s="2898"/>
      <c r="I4" s="2898"/>
      <c r="J4" s="2898" t="s">
        <v>3</v>
      </c>
      <c r="K4" s="2898"/>
      <c r="L4" s="2898"/>
      <c r="M4" s="2898" t="s">
        <v>29</v>
      </c>
      <c r="N4" s="2898"/>
      <c r="O4" s="2898"/>
      <c r="P4" s="2866" t="s">
        <v>103</v>
      </c>
      <c r="Q4" s="2866" t="s">
        <v>132</v>
      </c>
      <c r="R4" s="2866" t="s">
        <v>310</v>
      </c>
    </row>
    <row r="5" spans="1:18" ht="26.25" customHeight="1" x14ac:dyDescent="0.2">
      <c r="A5" s="2762"/>
      <c r="B5" s="2762"/>
      <c r="C5" s="2762"/>
      <c r="D5" s="3370" t="s">
        <v>98</v>
      </c>
      <c r="E5" s="3370"/>
      <c r="F5" s="3370"/>
      <c r="G5" s="3369" t="s">
        <v>99</v>
      </c>
      <c r="H5" s="3369"/>
      <c r="I5" s="3369"/>
      <c r="J5" s="3370" t="s">
        <v>100</v>
      </c>
      <c r="K5" s="3370"/>
      <c r="L5" s="3370"/>
      <c r="M5" s="3369" t="s">
        <v>101</v>
      </c>
      <c r="N5" s="3369"/>
      <c r="O5" s="3369"/>
      <c r="P5" s="2867"/>
      <c r="Q5" s="2867"/>
      <c r="R5" s="2867"/>
    </row>
    <row r="6" spans="1:18" ht="26.25" customHeight="1" x14ac:dyDescent="0.2">
      <c r="A6" s="2762"/>
      <c r="B6" s="2762"/>
      <c r="C6" s="2762"/>
      <c r="D6" s="120" t="s">
        <v>187</v>
      </c>
      <c r="E6" s="120" t="s">
        <v>203</v>
      </c>
      <c r="F6" s="120" t="s">
        <v>204</v>
      </c>
      <c r="G6" s="120" t="s">
        <v>187</v>
      </c>
      <c r="H6" s="120" t="s">
        <v>203</v>
      </c>
      <c r="I6" s="120" t="s">
        <v>204</v>
      </c>
      <c r="J6" s="120" t="s">
        <v>187</v>
      </c>
      <c r="K6" s="120" t="s">
        <v>203</v>
      </c>
      <c r="L6" s="120" t="s">
        <v>204</v>
      </c>
      <c r="M6" s="120" t="s">
        <v>187</v>
      </c>
      <c r="N6" s="120" t="s">
        <v>203</v>
      </c>
      <c r="O6" s="120" t="s">
        <v>204</v>
      </c>
      <c r="P6" s="2867"/>
      <c r="Q6" s="2867"/>
      <c r="R6" s="2867"/>
    </row>
    <row r="7" spans="1:18" ht="26.25" customHeight="1" thickBot="1" x14ac:dyDescent="0.25">
      <c r="A7" s="2762"/>
      <c r="B7" s="2762"/>
      <c r="C7" s="2762"/>
      <c r="D7" s="139" t="s">
        <v>188</v>
      </c>
      <c r="E7" s="139" t="s">
        <v>189</v>
      </c>
      <c r="F7" s="139" t="s">
        <v>190</v>
      </c>
      <c r="G7" s="139" t="s">
        <v>188</v>
      </c>
      <c r="H7" s="139" t="s">
        <v>189</v>
      </c>
      <c r="I7" s="139" t="s">
        <v>190</v>
      </c>
      <c r="J7" s="139" t="s">
        <v>188</v>
      </c>
      <c r="K7" s="139" t="s">
        <v>189</v>
      </c>
      <c r="L7" s="139" t="s">
        <v>190</v>
      </c>
      <c r="M7" s="139" t="s">
        <v>188</v>
      </c>
      <c r="N7" s="139" t="s">
        <v>189</v>
      </c>
      <c r="O7" s="139" t="s">
        <v>190</v>
      </c>
      <c r="P7" s="2867"/>
      <c r="Q7" s="2867"/>
      <c r="R7" s="2867"/>
    </row>
    <row r="8" spans="1:18" ht="47.25" customHeight="1" x14ac:dyDescent="0.2">
      <c r="A8" s="2874" t="s">
        <v>323</v>
      </c>
      <c r="B8" s="125" t="s">
        <v>327</v>
      </c>
      <c r="C8" s="125" t="s">
        <v>327</v>
      </c>
      <c r="D8" s="920">
        <v>0</v>
      </c>
      <c r="E8" s="920">
        <v>0</v>
      </c>
      <c r="F8" s="920">
        <v>0</v>
      </c>
      <c r="G8" s="920">
        <v>8</v>
      </c>
      <c r="H8" s="920">
        <v>10</v>
      </c>
      <c r="I8" s="920">
        <v>18</v>
      </c>
      <c r="J8" s="920">
        <v>0</v>
      </c>
      <c r="K8" s="920">
        <v>0</v>
      </c>
      <c r="L8" s="920">
        <v>0</v>
      </c>
      <c r="M8" s="920">
        <f>SUM(D8,G8,J8)</f>
        <v>8</v>
      </c>
      <c r="N8" s="920">
        <f>SUM(E8,H8,K8)</f>
        <v>10</v>
      </c>
      <c r="O8" s="920">
        <f>SUM(M8:N8)</f>
        <v>18</v>
      </c>
      <c r="P8" s="1714" t="s">
        <v>434</v>
      </c>
      <c r="Q8" s="1714" t="s">
        <v>435</v>
      </c>
      <c r="R8" s="2876" t="s">
        <v>324</v>
      </c>
    </row>
    <row r="9" spans="1:18" ht="54" customHeight="1" x14ac:dyDescent="0.2">
      <c r="A9" s="2875"/>
      <c r="B9" s="997" t="s">
        <v>328</v>
      </c>
      <c r="C9" s="1725" t="s">
        <v>328</v>
      </c>
      <c r="D9" s="1817">
        <v>0</v>
      </c>
      <c r="E9" s="1817">
        <v>0</v>
      </c>
      <c r="F9" s="1817">
        <v>0</v>
      </c>
      <c r="G9" s="1817">
        <v>17</v>
      </c>
      <c r="H9" s="1817">
        <v>9</v>
      </c>
      <c r="I9" s="1817">
        <v>26</v>
      </c>
      <c r="J9" s="1817">
        <v>0</v>
      </c>
      <c r="K9" s="1817">
        <v>0</v>
      </c>
      <c r="L9" s="1817">
        <v>0</v>
      </c>
      <c r="M9" s="1817">
        <f t="shared" ref="M9:O9" si="0">SUM(J9,G9,D9)</f>
        <v>17</v>
      </c>
      <c r="N9" s="1817">
        <f t="shared" si="0"/>
        <v>9</v>
      </c>
      <c r="O9" s="1817">
        <f t="shared" si="0"/>
        <v>26</v>
      </c>
      <c r="P9" s="1767" t="s">
        <v>329</v>
      </c>
      <c r="Q9" s="1767" t="s">
        <v>329</v>
      </c>
      <c r="R9" s="2869"/>
    </row>
    <row r="10" spans="1:18" ht="32.25" customHeight="1" x14ac:dyDescent="0.2">
      <c r="A10" s="2875" t="s">
        <v>96</v>
      </c>
      <c r="B10" s="2875"/>
      <c r="C10" s="2875"/>
      <c r="D10" s="923">
        <v>0</v>
      </c>
      <c r="E10" s="923">
        <v>0</v>
      </c>
      <c r="F10" s="923">
        <v>0</v>
      </c>
      <c r="G10" s="1795">
        <v>25</v>
      </c>
      <c r="H10" s="1795">
        <v>19</v>
      </c>
      <c r="I10" s="1795">
        <v>44</v>
      </c>
      <c r="J10" s="923">
        <v>0</v>
      </c>
      <c r="K10" s="923">
        <v>0</v>
      </c>
      <c r="L10" s="923">
        <v>0</v>
      </c>
      <c r="M10" s="1817">
        <f t="shared" ref="M10" si="1">SUM(J10,G10,D10)</f>
        <v>25</v>
      </c>
      <c r="N10" s="1817">
        <f t="shared" ref="N10" si="2">SUM(K10,H10,E10)</f>
        <v>19</v>
      </c>
      <c r="O10" s="1817">
        <f t="shared" ref="O10" si="3">SUM(L10,I10,F10)</f>
        <v>44</v>
      </c>
      <c r="P10" s="2502" t="s">
        <v>136</v>
      </c>
      <c r="Q10" s="2502"/>
      <c r="R10" s="2502"/>
    </row>
    <row r="11" spans="1:18" ht="52.5" customHeight="1" thickBot="1" x14ac:dyDescent="0.25">
      <c r="A11" s="296" t="s">
        <v>325</v>
      </c>
      <c r="B11" s="296" t="s">
        <v>330</v>
      </c>
      <c r="C11" s="143" t="s">
        <v>314</v>
      </c>
      <c r="D11" s="1795">
        <v>0</v>
      </c>
      <c r="E11" s="1795">
        <v>0</v>
      </c>
      <c r="F11" s="1795">
        <v>0</v>
      </c>
      <c r="G11" s="1816">
        <v>17</v>
      </c>
      <c r="H11" s="1816">
        <v>17</v>
      </c>
      <c r="I11" s="1816">
        <v>34</v>
      </c>
      <c r="J11" s="1795">
        <v>0</v>
      </c>
      <c r="K11" s="1795">
        <v>0</v>
      </c>
      <c r="L11" s="1795">
        <v>0</v>
      </c>
      <c r="M11" s="1816">
        <f>SUM(J11,G11,D11)</f>
        <v>17</v>
      </c>
      <c r="N11" s="1816">
        <f>SUM(K11,H11,E11)</f>
        <v>17</v>
      </c>
      <c r="O11" s="1816">
        <f>SUM(L11,I11,F11)</f>
        <v>34</v>
      </c>
      <c r="P11" s="1889" t="s">
        <v>331</v>
      </c>
      <c r="Q11" s="897" t="s">
        <v>332</v>
      </c>
      <c r="R11" s="897" t="s">
        <v>326</v>
      </c>
    </row>
    <row r="12" spans="1:18" ht="52.5" customHeight="1" thickBot="1" x14ac:dyDescent="0.25">
      <c r="A12" s="2993" t="s">
        <v>91</v>
      </c>
      <c r="B12" s="2993"/>
      <c r="C12" s="2993"/>
      <c r="D12" s="1794">
        <f>SUM(D10:D11)</f>
        <v>0</v>
      </c>
      <c r="E12" s="1794">
        <f t="shared" ref="E12" si="4">SUM(E10:E11)</f>
        <v>0</v>
      </c>
      <c r="F12" s="1794">
        <f t="shared" ref="F12:I12" si="5">SUM(F10:F11)</f>
        <v>0</v>
      </c>
      <c r="G12" s="1794">
        <f t="shared" si="5"/>
        <v>42</v>
      </c>
      <c r="H12" s="1794">
        <f t="shared" si="5"/>
        <v>36</v>
      </c>
      <c r="I12" s="1794">
        <f t="shared" si="5"/>
        <v>78</v>
      </c>
      <c r="J12" s="1794">
        <f t="shared" ref="J12" si="6">SUM(J10:J11)</f>
        <v>0</v>
      </c>
      <c r="K12" s="1794">
        <f t="shared" ref="K12" si="7">SUM(K10:K11)</f>
        <v>0</v>
      </c>
      <c r="L12" s="1794">
        <f t="shared" ref="L12:O12" si="8">SUM(L10:L11)</f>
        <v>0</v>
      </c>
      <c r="M12" s="1794">
        <f t="shared" si="8"/>
        <v>42</v>
      </c>
      <c r="N12" s="1794">
        <f t="shared" si="8"/>
        <v>36</v>
      </c>
      <c r="O12" s="1794">
        <f t="shared" si="8"/>
        <v>78</v>
      </c>
      <c r="P12" s="3175" t="s">
        <v>153</v>
      </c>
      <c r="Q12" s="3175"/>
      <c r="R12" s="3175"/>
    </row>
    <row r="13" spans="1:18" ht="13.5" thickTop="1" x14ac:dyDescent="0.2"/>
  </sheetData>
  <mergeCells count="24">
    <mergeCell ref="A12:C12"/>
    <mergeCell ref="P12:R12"/>
    <mergeCell ref="P4:P7"/>
    <mergeCell ref="Q4:Q7"/>
    <mergeCell ref="R4:R7"/>
    <mergeCell ref="D5:F5"/>
    <mergeCell ref="G5:I5"/>
    <mergeCell ref="J5:L5"/>
    <mergeCell ref="M5:O5"/>
    <mergeCell ref="A8:A9"/>
    <mergeCell ref="R8:R9"/>
    <mergeCell ref="A10:C10"/>
    <mergeCell ref="P10:R10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A3:B3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306" orientation="landscape" useFirstPageNumber="1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7:M17"/>
  <sheetViews>
    <sheetView rightToLeft="1" view="pageBreakPreview" zoomScaleSheetLayoutView="100" workbookViewId="0">
      <selection activeCell="B39" sqref="B39"/>
    </sheetView>
  </sheetViews>
  <sheetFormatPr defaultRowHeight="12.75" x14ac:dyDescent="0.2"/>
  <sheetData>
    <row r="17" spans="1:13" ht="60" x14ac:dyDescent="0.8">
      <c r="A17" s="2486" t="s">
        <v>2081</v>
      </c>
      <c r="B17" s="2486"/>
      <c r="C17" s="2486"/>
      <c r="D17" s="2486"/>
      <c r="E17" s="2486"/>
      <c r="F17" s="2486"/>
      <c r="G17" s="2486"/>
      <c r="H17" s="2486"/>
      <c r="I17" s="2486"/>
      <c r="J17" s="2486"/>
      <c r="K17" s="2486"/>
      <c r="L17" s="2486"/>
      <c r="M17" s="248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9:M39"/>
  <sheetViews>
    <sheetView rightToLeft="1" view="pageBreakPreview" topLeftCell="A7" zoomScaleSheetLayoutView="100" workbookViewId="0">
      <selection activeCell="K42" sqref="K42"/>
    </sheetView>
  </sheetViews>
  <sheetFormatPr defaultRowHeight="12.75" x14ac:dyDescent="0.2"/>
  <sheetData>
    <row r="9" s="1108" customFormat="1" x14ac:dyDescent="0.2"/>
    <row r="10" s="1108" customFormat="1" x14ac:dyDescent="0.2"/>
    <row r="17" spans="1:13" ht="60" x14ac:dyDescent="0.8">
      <c r="A17" s="2486" t="s">
        <v>2059</v>
      </c>
      <c r="B17" s="2486"/>
      <c r="C17" s="2486"/>
      <c r="D17" s="2486"/>
      <c r="E17" s="2486"/>
      <c r="F17" s="2486"/>
      <c r="G17" s="2486"/>
      <c r="H17" s="2486"/>
      <c r="I17" s="2486"/>
      <c r="J17" s="2486"/>
      <c r="K17" s="2486"/>
      <c r="L17" s="2486"/>
      <c r="M17" s="2486"/>
    </row>
    <row r="39" spans="2:2" x14ac:dyDescent="0.2">
      <c r="B39" t="s">
        <v>2558</v>
      </c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14"/>
  <sheetViews>
    <sheetView rightToLeft="1" view="pageBreakPreview" zoomScale="85" zoomScaleSheetLayoutView="85" workbookViewId="0">
      <selection activeCell="B39" sqref="B39"/>
    </sheetView>
  </sheetViews>
  <sheetFormatPr defaultRowHeight="12.75" x14ac:dyDescent="0.2"/>
  <cols>
    <col min="1" max="1" width="33.7109375" bestFit="1" customWidth="1"/>
    <col min="2" max="2" width="7.28515625" customWidth="1"/>
    <col min="3" max="3" width="8.28515625" customWidth="1"/>
    <col min="4" max="4" width="7.28515625" customWidth="1"/>
    <col min="5" max="5" width="7.5703125" customWidth="1"/>
    <col min="6" max="6" width="7.28515625" customWidth="1"/>
    <col min="7" max="7" width="7.85546875" customWidth="1"/>
    <col min="8" max="8" width="7.42578125" customWidth="1"/>
    <col min="9" max="9" width="8.140625" customWidth="1"/>
    <col min="10" max="10" width="7.42578125" customWidth="1"/>
    <col min="11" max="11" width="7.5703125" customWidth="1"/>
    <col min="12" max="12" width="7" customWidth="1"/>
    <col min="13" max="13" width="8" customWidth="1"/>
    <col min="14" max="14" width="31.28515625" customWidth="1"/>
  </cols>
  <sheetData>
    <row r="1" spans="1:14" ht="24.75" customHeight="1" x14ac:dyDescent="0.2">
      <c r="A1" s="2647" t="s">
        <v>2445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  <c r="M1" s="2647"/>
      <c r="N1" s="2647"/>
    </row>
    <row r="2" spans="1:14" ht="45" customHeight="1" x14ac:dyDescent="0.2">
      <c r="A2" s="2472" t="s">
        <v>2446</v>
      </c>
      <c r="B2" s="2472"/>
      <c r="C2" s="2472"/>
      <c r="D2" s="2472"/>
      <c r="E2" s="2472"/>
      <c r="F2" s="2472"/>
      <c r="G2" s="2472"/>
      <c r="H2" s="2472"/>
      <c r="I2" s="2472"/>
      <c r="J2" s="2472"/>
      <c r="K2" s="2472"/>
      <c r="L2" s="2472"/>
      <c r="M2" s="2472"/>
      <c r="N2" s="2472"/>
    </row>
    <row r="3" spans="1:14" ht="24.75" customHeight="1" thickBot="1" x14ac:dyDescent="0.25">
      <c r="A3" s="2467" t="s">
        <v>2933</v>
      </c>
      <c r="B3" s="2467"/>
      <c r="C3" s="2467"/>
      <c r="D3" s="2467"/>
      <c r="E3" s="2467"/>
      <c r="F3" s="2467"/>
      <c r="G3" s="2467"/>
      <c r="H3" s="2467"/>
      <c r="I3" s="2467"/>
      <c r="J3" s="2467"/>
      <c r="K3" s="2467"/>
      <c r="L3" s="2467"/>
      <c r="M3" s="2467"/>
      <c r="N3" s="116" t="s">
        <v>2043</v>
      </c>
    </row>
    <row r="4" spans="1:14" ht="24.75" customHeight="1" thickTop="1" x14ac:dyDescent="0.2">
      <c r="A4" s="2858" t="s">
        <v>35</v>
      </c>
      <c r="B4" s="2858" t="s">
        <v>36</v>
      </c>
      <c r="C4" s="2858"/>
      <c r="D4" s="2858"/>
      <c r="E4" s="2858" t="s">
        <v>2</v>
      </c>
      <c r="F4" s="2858"/>
      <c r="G4" s="2858"/>
      <c r="H4" s="2858" t="s">
        <v>3</v>
      </c>
      <c r="I4" s="2858"/>
      <c r="J4" s="2858"/>
      <c r="K4" s="2858" t="s">
        <v>29</v>
      </c>
      <c r="L4" s="2858"/>
      <c r="M4" s="2858"/>
      <c r="N4" s="2858" t="s">
        <v>102</v>
      </c>
    </row>
    <row r="5" spans="1:14" ht="24.75" customHeight="1" x14ac:dyDescent="0.2">
      <c r="A5" s="2859"/>
      <c r="B5" s="3370" t="s">
        <v>98</v>
      </c>
      <c r="C5" s="3370"/>
      <c r="D5" s="3370"/>
      <c r="E5" s="3369" t="s">
        <v>99</v>
      </c>
      <c r="F5" s="3369"/>
      <c r="G5" s="3369"/>
      <c r="H5" s="3370" t="s">
        <v>100</v>
      </c>
      <c r="I5" s="3370"/>
      <c r="J5" s="3370"/>
      <c r="K5" s="3369" t="s">
        <v>101</v>
      </c>
      <c r="L5" s="3369"/>
      <c r="M5" s="3369"/>
      <c r="N5" s="2859"/>
    </row>
    <row r="6" spans="1:14" ht="24.75" customHeight="1" x14ac:dyDescent="0.2">
      <c r="A6" s="2859"/>
      <c r="B6" s="120" t="s">
        <v>187</v>
      </c>
      <c r="C6" s="120" t="s">
        <v>203</v>
      </c>
      <c r="D6" s="120" t="s">
        <v>204</v>
      </c>
      <c r="E6" s="120" t="s">
        <v>187</v>
      </c>
      <c r="F6" s="120" t="s">
        <v>203</v>
      </c>
      <c r="G6" s="120" t="s">
        <v>204</v>
      </c>
      <c r="H6" s="120" t="s">
        <v>187</v>
      </c>
      <c r="I6" s="120" t="s">
        <v>203</v>
      </c>
      <c r="J6" s="120" t="s">
        <v>204</v>
      </c>
      <c r="K6" s="120" t="s">
        <v>187</v>
      </c>
      <c r="L6" s="120" t="s">
        <v>203</v>
      </c>
      <c r="M6" s="120" t="s">
        <v>204</v>
      </c>
      <c r="N6" s="2859"/>
    </row>
    <row r="7" spans="1:14" ht="24.75" customHeight="1" thickBot="1" x14ac:dyDescent="0.25">
      <c r="A7" s="2860"/>
      <c r="B7" s="121" t="s">
        <v>188</v>
      </c>
      <c r="C7" s="121" t="s">
        <v>189</v>
      </c>
      <c r="D7" s="121" t="s">
        <v>190</v>
      </c>
      <c r="E7" s="121" t="s">
        <v>188</v>
      </c>
      <c r="F7" s="121" t="s">
        <v>189</v>
      </c>
      <c r="G7" s="121" t="s">
        <v>190</v>
      </c>
      <c r="H7" s="121" t="s">
        <v>188</v>
      </c>
      <c r="I7" s="121" t="s">
        <v>189</v>
      </c>
      <c r="J7" s="121" t="s">
        <v>190</v>
      </c>
      <c r="K7" s="121" t="s">
        <v>188</v>
      </c>
      <c r="L7" s="121" t="s">
        <v>189</v>
      </c>
      <c r="M7" s="121" t="s">
        <v>190</v>
      </c>
      <c r="N7" s="2860"/>
    </row>
    <row r="8" spans="1:14" ht="53.25" customHeight="1" x14ac:dyDescent="0.2">
      <c r="A8" s="142" t="s">
        <v>333</v>
      </c>
      <c r="B8" s="1712">
        <v>0</v>
      </c>
      <c r="C8" s="1712">
        <v>0</v>
      </c>
      <c r="D8" s="1712">
        <v>0</v>
      </c>
      <c r="E8" s="1712">
        <v>16</v>
      </c>
      <c r="F8" s="1712">
        <v>6</v>
      </c>
      <c r="G8" s="1712">
        <v>22</v>
      </c>
      <c r="H8" s="1712">
        <v>3</v>
      </c>
      <c r="I8" s="1712">
        <v>0</v>
      </c>
      <c r="J8" s="1712">
        <v>3</v>
      </c>
      <c r="K8" s="1712">
        <f>SUM(B8,E8,H8)</f>
        <v>19</v>
      </c>
      <c r="L8" s="1712">
        <f>SUM(C8,F8,I8)</f>
        <v>6</v>
      </c>
      <c r="M8" s="1712">
        <f>SUM(K8:L8)</f>
        <v>25</v>
      </c>
      <c r="N8" s="166" t="s">
        <v>334</v>
      </c>
    </row>
    <row r="9" spans="1:14" ht="41.25" customHeight="1" x14ac:dyDescent="0.2">
      <c r="A9" s="160" t="s">
        <v>335</v>
      </c>
      <c r="B9" s="923">
        <v>0</v>
      </c>
      <c r="C9" s="923">
        <v>0</v>
      </c>
      <c r="D9" s="923">
        <v>0</v>
      </c>
      <c r="E9" s="923">
        <v>14</v>
      </c>
      <c r="F9" s="923">
        <v>27</v>
      </c>
      <c r="G9" s="923">
        <v>41</v>
      </c>
      <c r="H9" s="923">
        <v>2</v>
      </c>
      <c r="I9" s="923">
        <v>2</v>
      </c>
      <c r="J9" s="923">
        <v>4</v>
      </c>
      <c r="K9" s="923">
        <f t="shared" ref="K9:L12" si="0">SUM(B9,E9,H9)</f>
        <v>16</v>
      </c>
      <c r="L9" s="923">
        <f t="shared" si="0"/>
        <v>29</v>
      </c>
      <c r="M9" s="923">
        <f t="shared" ref="M9:M12" si="1">SUM(K9:L9)</f>
        <v>45</v>
      </c>
      <c r="N9" s="153" t="s">
        <v>336</v>
      </c>
    </row>
    <row r="10" spans="1:14" ht="43.5" customHeight="1" x14ac:dyDescent="0.2">
      <c r="A10" s="160" t="s">
        <v>337</v>
      </c>
      <c r="B10" s="923">
        <v>0</v>
      </c>
      <c r="C10" s="923">
        <v>0</v>
      </c>
      <c r="D10" s="923">
        <v>0</v>
      </c>
      <c r="E10" s="923">
        <v>35</v>
      </c>
      <c r="F10" s="923">
        <v>22</v>
      </c>
      <c r="G10" s="923">
        <v>57</v>
      </c>
      <c r="H10" s="923">
        <v>0</v>
      </c>
      <c r="I10" s="923">
        <v>0</v>
      </c>
      <c r="J10" s="923">
        <v>0</v>
      </c>
      <c r="K10" s="923">
        <f t="shared" si="0"/>
        <v>35</v>
      </c>
      <c r="L10" s="923">
        <f t="shared" si="0"/>
        <v>22</v>
      </c>
      <c r="M10" s="923">
        <f t="shared" si="1"/>
        <v>57</v>
      </c>
      <c r="N10" s="162" t="s">
        <v>338</v>
      </c>
    </row>
    <row r="11" spans="1:14" ht="40.5" customHeight="1" x14ac:dyDescent="0.2">
      <c r="A11" s="160" t="s">
        <v>339</v>
      </c>
      <c r="B11" s="923">
        <v>0</v>
      </c>
      <c r="C11" s="923">
        <v>0</v>
      </c>
      <c r="D11" s="923">
        <v>0</v>
      </c>
      <c r="E11" s="923">
        <v>21</v>
      </c>
      <c r="F11" s="923">
        <v>25</v>
      </c>
      <c r="G11" s="923">
        <v>46</v>
      </c>
      <c r="H11" s="923">
        <v>0</v>
      </c>
      <c r="I11" s="923">
        <v>0</v>
      </c>
      <c r="J11" s="923">
        <v>0</v>
      </c>
      <c r="K11" s="923">
        <f t="shared" si="0"/>
        <v>21</v>
      </c>
      <c r="L11" s="923">
        <f t="shared" si="0"/>
        <v>25</v>
      </c>
      <c r="M11" s="1816">
        <f t="shared" si="1"/>
        <v>46</v>
      </c>
      <c r="N11" s="153" t="s">
        <v>340</v>
      </c>
    </row>
    <row r="12" spans="1:14" ht="40.5" customHeight="1" thickBot="1" x14ac:dyDescent="0.25">
      <c r="A12" s="2" t="s">
        <v>341</v>
      </c>
      <c r="B12" s="1816">
        <v>0</v>
      </c>
      <c r="C12" s="1816">
        <v>0</v>
      </c>
      <c r="D12" s="1816">
        <v>0</v>
      </c>
      <c r="E12" s="1816">
        <v>0</v>
      </c>
      <c r="F12" s="1816">
        <v>6</v>
      </c>
      <c r="G12" s="1816">
        <v>6</v>
      </c>
      <c r="H12" s="1816">
        <v>0</v>
      </c>
      <c r="I12" s="1816">
        <v>0</v>
      </c>
      <c r="J12" s="1816">
        <v>0</v>
      </c>
      <c r="K12" s="1816">
        <f t="shared" si="0"/>
        <v>0</v>
      </c>
      <c r="L12" s="1816">
        <f t="shared" si="0"/>
        <v>6</v>
      </c>
      <c r="M12" s="1875">
        <f t="shared" si="1"/>
        <v>6</v>
      </c>
      <c r="N12" s="144" t="s">
        <v>342</v>
      </c>
    </row>
    <row r="13" spans="1:14" ht="42" customHeight="1" thickBot="1" x14ac:dyDescent="0.25">
      <c r="A13" s="140" t="s">
        <v>343</v>
      </c>
      <c r="B13" s="1799">
        <f>SUM(B8:B12)</f>
        <v>0</v>
      </c>
      <c r="C13" s="1799">
        <v>0</v>
      </c>
      <c r="D13" s="1794">
        <f t="shared" ref="D13:M13" si="2">SUM(D8:D12)</f>
        <v>0</v>
      </c>
      <c r="E13" s="1794">
        <f t="shared" si="2"/>
        <v>86</v>
      </c>
      <c r="F13" s="1794">
        <f t="shared" si="2"/>
        <v>86</v>
      </c>
      <c r="G13" s="1794">
        <f t="shared" si="2"/>
        <v>172</v>
      </c>
      <c r="H13" s="1794">
        <f t="shared" si="2"/>
        <v>5</v>
      </c>
      <c r="I13" s="1794">
        <f t="shared" si="2"/>
        <v>2</v>
      </c>
      <c r="J13" s="1794">
        <f t="shared" si="2"/>
        <v>7</v>
      </c>
      <c r="K13" s="1794">
        <f t="shared" si="2"/>
        <v>91</v>
      </c>
      <c r="L13" s="1794">
        <f t="shared" si="2"/>
        <v>88</v>
      </c>
      <c r="M13" s="1794">
        <f t="shared" si="2"/>
        <v>179</v>
      </c>
      <c r="N13" s="203" t="s">
        <v>344</v>
      </c>
    </row>
    <row r="14" spans="1:14" ht="13.5" thickTop="1" x14ac:dyDescent="0.2"/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309" orientation="landscape" useFirstPageNumber="1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43"/>
  <sheetViews>
    <sheetView rightToLeft="1" view="pageBreakPreview" zoomScale="85" zoomScaleSheetLayoutView="85" workbookViewId="0">
      <selection activeCell="B39" sqref="B39"/>
    </sheetView>
  </sheetViews>
  <sheetFormatPr defaultRowHeight="12.75" x14ac:dyDescent="0.2"/>
  <cols>
    <col min="1" max="1" width="15" customWidth="1"/>
    <col min="2" max="2" width="20.85546875" customWidth="1"/>
    <col min="3" max="3" width="18.140625" customWidth="1"/>
    <col min="4" max="4" width="5.7109375" customWidth="1"/>
    <col min="5" max="5" width="7" customWidth="1"/>
    <col min="6" max="6" width="5.5703125" customWidth="1"/>
    <col min="7" max="7" width="6.28515625" customWidth="1"/>
    <col min="8" max="8" width="8.28515625" customWidth="1"/>
    <col min="9" max="10" width="7.140625" customWidth="1"/>
    <col min="11" max="11" width="7.7109375" customWidth="1"/>
    <col min="12" max="12" width="6.85546875" customWidth="1"/>
    <col min="13" max="13" width="6" bestFit="1" customWidth="1"/>
    <col min="14" max="14" width="7.7109375" customWidth="1"/>
    <col min="15" max="15" width="6.85546875" customWidth="1"/>
    <col min="16" max="16" width="15.7109375" customWidth="1"/>
    <col min="17" max="17" width="16" customWidth="1"/>
    <col min="18" max="18" width="14.140625" customWidth="1"/>
  </cols>
  <sheetData>
    <row r="1" spans="1:18" ht="29.25" customHeight="1" x14ac:dyDescent="0.2">
      <c r="A1" s="2647" t="s">
        <v>2447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  <c r="M1" s="2647"/>
      <c r="N1" s="2647"/>
      <c r="O1" s="2647"/>
      <c r="P1" s="2647"/>
      <c r="Q1" s="2647"/>
      <c r="R1" s="2647"/>
    </row>
    <row r="2" spans="1:18" ht="36.75" customHeight="1" x14ac:dyDescent="0.2">
      <c r="A2" s="2524" t="s">
        <v>2448</v>
      </c>
      <c r="B2" s="2524"/>
      <c r="C2" s="2524"/>
      <c r="D2" s="2524"/>
      <c r="E2" s="2524"/>
      <c r="F2" s="2524"/>
      <c r="G2" s="2524"/>
      <c r="H2" s="2524"/>
      <c r="I2" s="2524"/>
      <c r="J2" s="2524"/>
      <c r="K2" s="2524"/>
      <c r="L2" s="2524"/>
      <c r="M2" s="2524"/>
      <c r="N2" s="2524"/>
      <c r="O2" s="2524"/>
      <c r="P2" s="2524"/>
      <c r="Q2" s="2524"/>
      <c r="R2" s="2524"/>
    </row>
    <row r="3" spans="1:18" ht="29.25" customHeight="1" thickBot="1" x14ac:dyDescent="0.25">
      <c r="A3" s="136" t="s">
        <v>2934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24"/>
      <c r="Q3" s="2474" t="s">
        <v>2044</v>
      </c>
      <c r="R3" s="2474"/>
    </row>
    <row r="4" spans="1:18" ht="20.25" customHeight="1" thickTop="1" x14ac:dyDescent="0.2">
      <c r="A4" s="2898" t="s">
        <v>47</v>
      </c>
      <c r="B4" s="2898" t="s">
        <v>90</v>
      </c>
      <c r="C4" s="2898" t="s">
        <v>48</v>
      </c>
      <c r="D4" s="2898" t="s">
        <v>36</v>
      </c>
      <c r="E4" s="2898"/>
      <c r="F4" s="2898"/>
      <c r="G4" s="2898" t="s">
        <v>2</v>
      </c>
      <c r="H4" s="2898"/>
      <c r="I4" s="2898"/>
      <c r="J4" s="2898" t="s">
        <v>3</v>
      </c>
      <c r="K4" s="2898"/>
      <c r="L4" s="2898"/>
      <c r="M4" s="2898" t="s">
        <v>29</v>
      </c>
      <c r="N4" s="2898"/>
      <c r="O4" s="2898"/>
      <c r="P4" s="3372" t="s">
        <v>103</v>
      </c>
      <c r="Q4" s="2947" t="s">
        <v>132</v>
      </c>
      <c r="R4" s="2947" t="s">
        <v>310</v>
      </c>
    </row>
    <row r="5" spans="1:18" ht="26.25" customHeight="1" x14ac:dyDescent="0.2">
      <c r="A5" s="2762"/>
      <c r="B5" s="2762"/>
      <c r="C5" s="2762"/>
      <c r="D5" s="3370" t="s">
        <v>98</v>
      </c>
      <c r="E5" s="3370"/>
      <c r="F5" s="3370"/>
      <c r="G5" s="3369" t="s">
        <v>99</v>
      </c>
      <c r="H5" s="3369"/>
      <c r="I5" s="3369"/>
      <c r="J5" s="3370" t="s">
        <v>100</v>
      </c>
      <c r="K5" s="3370"/>
      <c r="L5" s="3370"/>
      <c r="M5" s="3369" t="s">
        <v>101</v>
      </c>
      <c r="N5" s="3369"/>
      <c r="O5" s="3369"/>
      <c r="P5" s="3373"/>
      <c r="Q5" s="2862"/>
      <c r="R5" s="2862"/>
    </row>
    <row r="6" spans="1:18" ht="20.25" customHeight="1" x14ac:dyDescent="0.2">
      <c r="A6" s="2762"/>
      <c r="B6" s="2762"/>
      <c r="C6" s="2762"/>
      <c r="D6" s="120" t="s">
        <v>187</v>
      </c>
      <c r="E6" s="120" t="s">
        <v>203</v>
      </c>
      <c r="F6" s="120" t="s">
        <v>204</v>
      </c>
      <c r="G6" s="120" t="s">
        <v>187</v>
      </c>
      <c r="H6" s="120" t="s">
        <v>203</v>
      </c>
      <c r="I6" s="120" t="s">
        <v>204</v>
      </c>
      <c r="J6" s="120" t="s">
        <v>187</v>
      </c>
      <c r="K6" s="120" t="s">
        <v>203</v>
      </c>
      <c r="L6" s="120" t="s">
        <v>204</v>
      </c>
      <c r="M6" s="120" t="s">
        <v>187</v>
      </c>
      <c r="N6" s="120" t="s">
        <v>203</v>
      </c>
      <c r="O6" s="120" t="s">
        <v>204</v>
      </c>
      <c r="P6" s="3373"/>
      <c r="Q6" s="2862"/>
      <c r="R6" s="2862"/>
    </row>
    <row r="7" spans="1:18" ht="18" customHeight="1" thickBot="1" x14ac:dyDescent="0.25">
      <c r="A7" s="2899"/>
      <c r="B7" s="2899"/>
      <c r="C7" s="2899"/>
      <c r="D7" s="121" t="s">
        <v>188</v>
      </c>
      <c r="E7" s="121" t="s">
        <v>189</v>
      </c>
      <c r="F7" s="121" t="s">
        <v>190</v>
      </c>
      <c r="G7" s="121" t="s">
        <v>188</v>
      </c>
      <c r="H7" s="121" t="s">
        <v>189</v>
      </c>
      <c r="I7" s="121" t="s">
        <v>190</v>
      </c>
      <c r="J7" s="121" t="s">
        <v>188</v>
      </c>
      <c r="K7" s="121" t="s">
        <v>189</v>
      </c>
      <c r="L7" s="121" t="s">
        <v>190</v>
      </c>
      <c r="M7" s="121" t="s">
        <v>188</v>
      </c>
      <c r="N7" s="121" t="s">
        <v>189</v>
      </c>
      <c r="O7" s="121" t="s">
        <v>190</v>
      </c>
      <c r="P7" s="3374"/>
      <c r="Q7" s="2948"/>
      <c r="R7" s="2948"/>
    </row>
    <row r="8" spans="1:18" ht="60.75" customHeight="1" x14ac:dyDescent="0.2">
      <c r="A8" s="3375" t="s">
        <v>333</v>
      </c>
      <c r="B8" s="1725" t="s">
        <v>348</v>
      </c>
      <c r="C8" s="1725" t="s">
        <v>348</v>
      </c>
      <c r="D8" s="923">
        <v>0</v>
      </c>
      <c r="E8" s="923">
        <v>0</v>
      </c>
      <c r="F8" s="923">
        <v>0</v>
      </c>
      <c r="G8" s="923">
        <v>5</v>
      </c>
      <c r="H8" s="923">
        <v>3</v>
      </c>
      <c r="I8" s="923">
        <v>8</v>
      </c>
      <c r="J8" s="923">
        <v>0</v>
      </c>
      <c r="K8" s="923">
        <v>0</v>
      </c>
      <c r="L8" s="923">
        <v>0</v>
      </c>
      <c r="M8" s="923">
        <f t="shared" ref="M8:O38" si="0">SUM(J8,G8,D8)</f>
        <v>5</v>
      </c>
      <c r="N8" s="923">
        <f t="shared" si="0"/>
        <v>3</v>
      </c>
      <c r="O8" s="923">
        <f t="shared" si="0"/>
        <v>8</v>
      </c>
      <c r="P8" s="1767" t="s">
        <v>349</v>
      </c>
      <c r="Q8" s="1767" t="s">
        <v>349</v>
      </c>
      <c r="R8" s="2497" t="s">
        <v>334</v>
      </c>
    </row>
    <row r="9" spans="1:18" ht="53.25" customHeight="1" x14ac:dyDescent="0.2">
      <c r="A9" s="3376"/>
      <c r="B9" s="1888" t="s">
        <v>350</v>
      </c>
      <c r="C9" s="940" t="s">
        <v>351</v>
      </c>
      <c r="D9" s="923">
        <v>0</v>
      </c>
      <c r="E9" s="923">
        <v>0</v>
      </c>
      <c r="F9" s="923">
        <v>0</v>
      </c>
      <c r="G9" s="923">
        <v>8</v>
      </c>
      <c r="H9" s="923">
        <v>2</v>
      </c>
      <c r="I9" s="923">
        <v>10</v>
      </c>
      <c r="J9" s="923">
        <v>3</v>
      </c>
      <c r="K9" s="923">
        <v>0</v>
      </c>
      <c r="L9" s="923">
        <v>3</v>
      </c>
      <c r="M9" s="923">
        <f t="shared" si="0"/>
        <v>11</v>
      </c>
      <c r="N9" s="923">
        <f t="shared" si="0"/>
        <v>2</v>
      </c>
      <c r="O9" s="923">
        <f t="shared" si="0"/>
        <v>13</v>
      </c>
      <c r="P9" s="1767" t="s">
        <v>352</v>
      </c>
      <c r="Q9" s="1882" t="s">
        <v>352</v>
      </c>
      <c r="R9" s="2579"/>
    </row>
    <row r="10" spans="1:18" ht="30.75" customHeight="1" x14ac:dyDescent="0.2">
      <c r="A10" s="3377"/>
      <c r="B10" s="1796" t="s">
        <v>353</v>
      </c>
      <c r="C10" s="1796" t="s">
        <v>353</v>
      </c>
      <c r="D10" s="923">
        <v>0</v>
      </c>
      <c r="E10" s="923">
        <v>0</v>
      </c>
      <c r="F10" s="923">
        <v>0</v>
      </c>
      <c r="G10" s="923">
        <v>3</v>
      </c>
      <c r="H10" s="923">
        <v>1</v>
      </c>
      <c r="I10" s="923">
        <v>4</v>
      </c>
      <c r="J10" s="923">
        <v>0</v>
      </c>
      <c r="K10" s="923">
        <v>0</v>
      </c>
      <c r="L10" s="923">
        <v>0</v>
      </c>
      <c r="M10" s="923">
        <f t="shared" si="0"/>
        <v>3</v>
      </c>
      <c r="N10" s="923">
        <f t="shared" si="0"/>
        <v>1</v>
      </c>
      <c r="O10" s="923">
        <f t="shared" si="0"/>
        <v>4</v>
      </c>
      <c r="P10" s="1767" t="s">
        <v>354</v>
      </c>
      <c r="Q10" s="1767" t="s">
        <v>354</v>
      </c>
      <c r="R10" s="2593"/>
    </row>
    <row r="11" spans="1:18" ht="30.75" customHeight="1" x14ac:dyDescent="0.2">
      <c r="A11" s="2906" t="s">
        <v>96</v>
      </c>
      <c r="B11" s="2906"/>
      <c r="C11" s="2906"/>
      <c r="D11" s="923">
        <f t="shared" ref="D11:L11" si="1">SUM(D8:D10)</f>
        <v>0</v>
      </c>
      <c r="E11" s="923">
        <f t="shared" si="1"/>
        <v>0</v>
      </c>
      <c r="F11" s="923">
        <f t="shared" si="1"/>
        <v>0</v>
      </c>
      <c r="G11" s="923">
        <f t="shared" si="1"/>
        <v>16</v>
      </c>
      <c r="H11" s="923">
        <f t="shared" si="1"/>
        <v>6</v>
      </c>
      <c r="I11" s="923">
        <f t="shared" si="1"/>
        <v>22</v>
      </c>
      <c r="J11" s="923">
        <f t="shared" si="1"/>
        <v>3</v>
      </c>
      <c r="K11" s="923">
        <f t="shared" si="1"/>
        <v>0</v>
      </c>
      <c r="L11" s="923">
        <f t="shared" si="1"/>
        <v>3</v>
      </c>
      <c r="M11" s="923">
        <f t="shared" si="0"/>
        <v>19</v>
      </c>
      <c r="N11" s="923">
        <f t="shared" si="0"/>
        <v>6</v>
      </c>
      <c r="O11" s="923">
        <f t="shared" si="0"/>
        <v>25</v>
      </c>
      <c r="P11" s="2502" t="s">
        <v>136</v>
      </c>
      <c r="Q11" s="2502"/>
      <c r="R11" s="2502"/>
    </row>
    <row r="12" spans="1:18" ht="48" customHeight="1" x14ac:dyDescent="0.2">
      <c r="A12" s="2875" t="s">
        <v>335</v>
      </c>
      <c r="B12" s="1796" t="s">
        <v>357</v>
      </c>
      <c r="C12" s="1796" t="s">
        <v>357</v>
      </c>
      <c r="D12" s="923">
        <f t="shared" ref="D12:E12" si="2">SUM(D9:D11)</f>
        <v>0</v>
      </c>
      <c r="E12" s="923">
        <f t="shared" si="2"/>
        <v>0</v>
      </c>
      <c r="F12" s="923">
        <v>0</v>
      </c>
      <c r="G12" s="923">
        <v>10</v>
      </c>
      <c r="H12" s="923">
        <v>5</v>
      </c>
      <c r="I12" s="923">
        <v>15</v>
      </c>
      <c r="J12" s="923">
        <v>0</v>
      </c>
      <c r="K12" s="923">
        <v>0</v>
      </c>
      <c r="L12" s="923">
        <v>0</v>
      </c>
      <c r="M12" s="923">
        <f t="shared" si="0"/>
        <v>10</v>
      </c>
      <c r="N12" s="923">
        <f t="shared" si="0"/>
        <v>5</v>
      </c>
      <c r="O12" s="923">
        <f t="shared" si="0"/>
        <v>15</v>
      </c>
      <c r="P12" s="1767" t="s">
        <v>358</v>
      </c>
      <c r="Q12" s="1767" t="s">
        <v>358</v>
      </c>
      <c r="R12" s="2502" t="s">
        <v>336</v>
      </c>
    </row>
    <row r="13" spans="1:18" ht="36.75" customHeight="1" x14ac:dyDescent="0.2">
      <c r="A13" s="2875"/>
      <c r="B13" s="1796" t="s">
        <v>359</v>
      </c>
      <c r="C13" s="1796" t="s">
        <v>359</v>
      </c>
      <c r="D13" s="923">
        <f t="shared" ref="D13:E13" si="3">SUM(D10:D12)</f>
        <v>0</v>
      </c>
      <c r="E13" s="923">
        <f t="shared" si="3"/>
        <v>0</v>
      </c>
      <c r="F13" s="923">
        <v>0</v>
      </c>
      <c r="G13" s="923">
        <v>3</v>
      </c>
      <c r="H13" s="923">
        <v>11</v>
      </c>
      <c r="I13" s="923">
        <v>14</v>
      </c>
      <c r="J13" s="923">
        <v>2</v>
      </c>
      <c r="K13" s="923">
        <v>2</v>
      </c>
      <c r="L13" s="923">
        <v>4</v>
      </c>
      <c r="M13" s="923">
        <f t="shared" si="0"/>
        <v>5</v>
      </c>
      <c r="N13" s="923">
        <f t="shared" si="0"/>
        <v>13</v>
      </c>
      <c r="O13" s="923">
        <f t="shared" si="0"/>
        <v>18</v>
      </c>
      <c r="P13" s="1767" t="s">
        <v>360</v>
      </c>
      <c r="Q13" s="1767" t="s">
        <v>360</v>
      </c>
      <c r="R13" s="2502"/>
    </row>
    <row r="14" spans="1:18" ht="30.75" customHeight="1" thickBot="1" x14ac:dyDescent="0.25">
      <c r="A14" s="3378"/>
      <c r="B14" s="143" t="s">
        <v>53</v>
      </c>
      <c r="C14" s="143" t="s">
        <v>53</v>
      </c>
      <c r="D14" s="923">
        <f t="shared" ref="D14:E14" si="4">SUM(D11:D13)</f>
        <v>0</v>
      </c>
      <c r="E14" s="923">
        <f t="shared" si="4"/>
        <v>0</v>
      </c>
      <c r="F14" s="923">
        <v>0</v>
      </c>
      <c r="G14" s="1816">
        <v>1</v>
      </c>
      <c r="H14" s="1816">
        <v>11</v>
      </c>
      <c r="I14" s="1816">
        <v>12</v>
      </c>
      <c r="J14" s="1816">
        <v>0</v>
      </c>
      <c r="K14" s="1816">
        <v>0</v>
      </c>
      <c r="L14" s="1816">
        <v>0</v>
      </c>
      <c r="M14" s="1816">
        <f t="shared" si="0"/>
        <v>1</v>
      </c>
      <c r="N14" s="1816">
        <f t="shared" si="0"/>
        <v>11</v>
      </c>
      <c r="O14" s="1816">
        <f t="shared" si="0"/>
        <v>12</v>
      </c>
      <c r="P14" s="897" t="s">
        <v>137</v>
      </c>
      <c r="Q14" s="897" t="s">
        <v>137</v>
      </c>
      <c r="R14" s="3176"/>
    </row>
    <row r="15" spans="1:18" ht="33" customHeight="1" thickBot="1" x14ac:dyDescent="0.25">
      <c r="A15" s="2927" t="s">
        <v>96</v>
      </c>
      <c r="B15" s="2927"/>
      <c r="C15" s="2927"/>
      <c r="D15" s="1794">
        <v>0</v>
      </c>
      <c r="E15" s="1794">
        <v>0</v>
      </c>
      <c r="F15" s="1794">
        <v>0</v>
      </c>
      <c r="G15" s="1794">
        <f t="shared" ref="G15:L15" si="5">SUM(G12:G14)</f>
        <v>14</v>
      </c>
      <c r="H15" s="1794">
        <f t="shared" si="5"/>
        <v>27</v>
      </c>
      <c r="I15" s="1794">
        <f t="shared" si="5"/>
        <v>41</v>
      </c>
      <c r="J15" s="1794">
        <f t="shared" si="5"/>
        <v>2</v>
      </c>
      <c r="K15" s="1794">
        <f t="shared" si="5"/>
        <v>2</v>
      </c>
      <c r="L15" s="1794">
        <f t="shared" si="5"/>
        <v>4</v>
      </c>
      <c r="M15" s="1794">
        <f t="shared" si="0"/>
        <v>16</v>
      </c>
      <c r="N15" s="1794">
        <f t="shared" si="0"/>
        <v>29</v>
      </c>
      <c r="O15" s="1794">
        <f t="shared" si="0"/>
        <v>45</v>
      </c>
      <c r="P15" s="3379" t="s">
        <v>136</v>
      </c>
      <c r="Q15" s="3379"/>
      <c r="R15" s="3379"/>
    </row>
    <row r="16" spans="1:18" ht="21" customHeight="1" thickTop="1" x14ac:dyDescent="0.2">
      <c r="A16" s="175"/>
      <c r="B16" s="175"/>
      <c r="C16" s="175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176"/>
      <c r="Q16" s="176"/>
      <c r="R16" s="176"/>
    </row>
    <row r="17" spans="1:18" ht="21" customHeight="1" x14ac:dyDescent="0.2">
      <c r="A17" s="182"/>
      <c r="B17" s="182"/>
      <c r="C17" s="182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204"/>
      <c r="Q17" s="204"/>
      <c r="R17" s="204"/>
    </row>
    <row r="18" spans="1:18" ht="21" customHeight="1" x14ac:dyDescent="0.2">
      <c r="A18" s="182"/>
      <c r="B18" s="182"/>
      <c r="C18" s="182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204"/>
      <c r="Q18" s="204"/>
      <c r="R18" s="204"/>
    </row>
    <row r="19" spans="1:18" ht="21" customHeight="1" x14ac:dyDescent="0.2">
      <c r="A19" s="182"/>
      <c r="B19" s="182"/>
      <c r="C19" s="182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204"/>
      <c r="Q19" s="204"/>
      <c r="R19" s="204"/>
    </row>
    <row r="20" spans="1:18" s="1473" customFormat="1" ht="21" customHeight="1" x14ac:dyDescent="0.2">
      <c r="A20" s="1469"/>
      <c r="B20" s="1469"/>
      <c r="C20" s="1469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1477"/>
      <c r="Q20" s="1477"/>
      <c r="R20" s="1477"/>
    </row>
    <row r="21" spans="1:18" s="1473" customFormat="1" ht="21" customHeight="1" x14ac:dyDescent="0.2">
      <c r="A21" s="1469"/>
      <c r="B21" s="1469"/>
      <c r="C21" s="1469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1477"/>
      <c r="Q21" s="1477"/>
      <c r="R21" s="1477"/>
    </row>
    <row r="22" spans="1:18" s="2219" customFormat="1" ht="21" customHeight="1" x14ac:dyDescent="0.2">
      <c r="A22" s="2218"/>
      <c r="B22" s="2218"/>
      <c r="C22" s="2218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2222"/>
      <c r="Q22" s="2222"/>
      <c r="R22" s="2222"/>
    </row>
    <row r="23" spans="1:18" s="2219" customFormat="1" ht="21" customHeight="1" x14ac:dyDescent="0.2">
      <c r="A23" s="2218"/>
      <c r="B23" s="2218"/>
      <c r="C23" s="2218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2222"/>
      <c r="Q23" s="2222"/>
      <c r="R23" s="2222"/>
    </row>
    <row r="24" spans="1:18" s="2219" customFormat="1" ht="21" customHeight="1" x14ac:dyDescent="0.2">
      <c r="A24" s="2218"/>
      <c r="B24" s="2218"/>
      <c r="C24" s="2218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2222"/>
      <c r="Q24" s="2222"/>
      <c r="R24" s="2222"/>
    </row>
    <row r="25" spans="1:18" s="2219" customFormat="1" ht="21" customHeight="1" x14ac:dyDescent="0.2">
      <c r="A25" s="2218"/>
      <c r="B25" s="2218"/>
      <c r="C25" s="2218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2222"/>
      <c r="Q25" s="2222"/>
      <c r="R25" s="2222"/>
    </row>
    <row r="26" spans="1:18" s="2219" customFormat="1" ht="21" customHeight="1" x14ac:dyDescent="0.2">
      <c r="A26" s="2218"/>
      <c r="B26" s="2218"/>
      <c r="C26" s="2218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2222"/>
      <c r="Q26" s="2222"/>
      <c r="R26" s="2222"/>
    </row>
    <row r="27" spans="1:18" ht="27.75" customHeight="1" thickBot="1" x14ac:dyDescent="0.25">
      <c r="A27" s="3319" t="s">
        <v>3021</v>
      </c>
      <c r="B27" s="3319"/>
      <c r="C27" s="119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3131" t="s">
        <v>3022</v>
      </c>
      <c r="Q27" s="3131"/>
      <c r="R27" s="3131"/>
    </row>
    <row r="28" spans="1:18" ht="27.75" customHeight="1" thickTop="1" x14ac:dyDescent="0.2">
      <c r="A28" s="2898" t="s">
        <v>47</v>
      </c>
      <c r="B28" s="2898" t="s">
        <v>90</v>
      </c>
      <c r="C28" s="2898" t="s">
        <v>48</v>
      </c>
      <c r="D28" s="2898" t="s">
        <v>36</v>
      </c>
      <c r="E28" s="2898"/>
      <c r="F28" s="2898"/>
      <c r="G28" s="2898" t="s">
        <v>2</v>
      </c>
      <c r="H28" s="2898"/>
      <c r="I28" s="2898"/>
      <c r="J28" s="2898" t="s">
        <v>3</v>
      </c>
      <c r="K28" s="2898"/>
      <c r="L28" s="2898"/>
      <c r="M28" s="2898" t="s">
        <v>29</v>
      </c>
      <c r="N28" s="2898"/>
      <c r="O28" s="2898"/>
      <c r="P28" s="3372" t="s">
        <v>103</v>
      </c>
      <c r="Q28" s="2947" t="s">
        <v>132</v>
      </c>
      <c r="R28" s="2947" t="s">
        <v>310</v>
      </c>
    </row>
    <row r="29" spans="1:18" ht="22.5" customHeight="1" x14ac:dyDescent="0.2">
      <c r="A29" s="2762"/>
      <c r="B29" s="2762"/>
      <c r="C29" s="2762"/>
      <c r="D29" s="3370" t="s">
        <v>98</v>
      </c>
      <c r="E29" s="3370"/>
      <c r="F29" s="3370"/>
      <c r="G29" s="3369" t="s">
        <v>99</v>
      </c>
      <c r="H29" s="3369"/>
      <c r="I29" s="3369"/>
      <c r="J29" s="3370" t="s">
        <v>100</v>
      </c>
      <c r="K29" s="3370"/>
      <c r="L29" s="3370"/>
      <c r="M29" s="3369" t="s">
        <v>101</v>
      </c>
      <c r="N29" s="3369"/>
      <c r="O29" s="3369"/>
      <c r="P29" s="3373"/>
      <c r="Q29" s="2862"/>
      <c r="R29" s="2862"/>
    </row>
    <row r="30" spans="1:18" ht="21" customHeight="1" x14ac:dyDescent="0.2">
      <c r="A30" s="2762"/>
      <c r="B30" s="2762"/>
      <c r="C30" s="2762"/>
      <c r="D30" s="120" t="s">
        <v>187</v>
      </c>
      <c r="E30" s="120" t="s">
        <v>203</v>
      </c>
      <c r="F30" s="120" t="s">
        <v>204</v>
      </c>
      <c r="G30" s="120" t="s">
        <v>187</v>
      </c>
      <c r="H30" s="120" t="s">
        <v>203</v>
      </c>
      <c r="I30" s="120" t="s">
        <v>204</v>
      </c>
      <c r="J30" s="120" t="s">
        <v>187</v>
      </c>
      <c r="K30" s="120" t="s">
        <v>203</v>
      </c>
      <c r="L30" s="120" t="s">
        <v>204</v>
      </c>
      <c r="M30" s="120" t="s">
        <v>187</v>
      </c>
      <c r="N30" s="120" t="s">
        <v>203</v>
      </c>
      <c r="O30" s="120" t="s">
        <v>204</v>
      </c>
      <c r="P30" s="3373"/>
      <c r="Q30" s="2862"/>
      <c r="R30" s="2862"/>
    </row>
    <row r="31" spans="1:18" ht="21" customHeight="1" thickBot="1" x14ac:dyDescent="0.25">
      <c r="A31" s="2899"/>
      <c r="B31" s="2899"/>
      <c r="C31" s="2899"/>
      <c r="D31" s="121" t="s">
        <v>188</v>
      </c>
      <c r="E31" s="121" t="s">
        <v>189</v>
      </c>
      <c r="F31" s="121" t="s">
        <v>190</v>
      </c>
      <c r="G31" s="121" t="s">
        <v>188</v>
      </c>
      <c r="H31" s="121" t="s">
        <v>189</v>
      </c>
      <c r="I31" s="121" t="s">
        <v>190</v>
      </c>
      <c r="J31" s="121" t="s">
        <v>188</v>
      </c>
      <c r="K31" s="121" t="s">
        <v>189</v>
      </c>
      <c r="L31" s="121" t="s">
        <v>190</v>
      </c>
      <c r="M31" s="121" t="s">
        <v>188</v>
      </c>
      <c r="N31" s="121" t="s">
        <v>189</v>
      </c>
      <c r="O31" s="121" t="s">
        <v>190</v>
      </c>
      <c r="P31" s="3374"/>
      <c r="Q31" s="2948"/>
      <c r="R31" s="2948"/>
    </row>
    <row r="32" spans="1:18" ht="50.25" customHeight="1" x14ac:dyDescent="0.2">
      <c r="A32" s="2874" t="s">
        <v>337</v>
      </c>
      <c r="B32" s="125" t="s">
        <v>361</v>
      </c>
      <c r="C32" s="125" t="s">
        <v>362</v>
      </c>
      <c r="D32" s="923">
        <v>0</v>
      </c>
      <c r="E32" s="923">
        <v>0</v>
      </c>
      <c r="F32" s="923">
        <v>0</v>
      </c>
      <c r="G32" s="923">
        <v>17</v>
      </c>
      <c r="H32" s="923">
        <v>2</v>
      </c>
      <c r="I32" s="923">
        <v>19</v>
      </c>
      <c r="J32" s="923">
        <v>0</v>
      </c>
      <c r="K32" s="923">
        <v>0</v>
      </c>
      <c r="L32" s="923">
        <v>0</v>
      </c>
      <c r="M32" s="923">
        <f t="shared" ref="M32:O35" si="6">SUM(J32,G32,D32)</f>
        <v>17</v>
      </c>
      <c r="N32" s="923">
        <f t="shared" si="6"/>
        <v>2</v>
      </c>
      <c r="O32" s="923">
        <f t="shared" si="6"/>
        <v>19</v>
      </c>
      <c r="P32" s="1802" t="s">
        <v>313</v>
      </c>
      <c r="Q32" s="1802" t="s">
        <v>313</v>
      </c>
      <c r="R32" s="2597" t="s">
        <v>338</v>
      </c>
    </row>
    <row r="33" spans="1:18" ht="49.5" customHeight="1" x14ac:dyDescent="0.2">
      <c r="A33" s="2875"/>
      <c r="B33" s="997" t="s">
        <v>328</v>
      </c>
      <c r="C33" s="997" t="s">
        <v>328</v>
      </c>
      <c r="D33" s="1816">
        <v>0</v>
      </c>
      <c r="E33" s="1816">
        <v>0</v>
      </c>
      <c r="F33" s="1816">
        <v>0</v>
      </c>
      <c r="G33" s="1816">
        <v>7</v>
      </c>
      <c r="H33" s="1816">
        <v>10</v>
      </c>
      <c r="I33" s="1816">
        <v>17</v>
      </c>
      <c r="J33" s="1816">
        <v>0</v>
      </c>
      <c r="K33" s="1816">
        <v>0</v>
      </c>
      <c r="L33" s="1816">
        <v>0</v>
      </c>
      <c r="M33" s="1816">
        <f t="shared" si="6"/>
        <v>7</v>
      </c>
      <c r="N33" s="1816">
        <f t="shared" si="6"/>
        <v>10</v>
      </c>
      <c r="O33" s="1816">
        <f t="shared" si="6"/>
        <v>17</v>
      </c>
      <c r="P33" s="1767" t="s">
        <v>329</v>
      </c>
      <c r="Q33" s="1767" t="s">
        <v>329</v>
      </c>
      <c r="R33" s="2502"/>
    </row>
    <row r="34" spans="1:18" ht="40.5" customHeight="1" x14ac:dyDescent="0.2">
      <c r="A34" s="2875"/>
      <c r="B34" s="997" t="s">
        <v>444</v>
      </c>
      <c r="C34" s="997" t="s">
        <v>444</v>
      </c>
      <c r="D34" s="1816">
        <v>0</v>
      </c>
      <c r="E34" s="1816">
        <v>0</v>
      </c>
      <c r="F34" s="1816">
        <v>0</v>
      </c>
      <c r="G34" s="1816">
        <v>11</v>
      </c>
      <c r="H34" s="1816">
        <v>10</v>
      </c>
      <c r="I34" s="1816">
        <v>21</v>
      </c>
      <c r="J34" s="1816">
        <v>0</v>
      </c>
      <c r="K34" s="1816">
        <v>0</v>
      </c>
      <c r="L34" s="1816">
        <v>0</v>
      </c>
      <c r="M34" s="1816">
        <f t="shared" ref="M34" si="7">SUM(J34,G34,D34)</f>
        <v>11</v>
      </c>
      <c r="N34" s="1816">
        <f t="shared" ref="N34" si="8">SUM(K34,H34,E34)</f>
        <v>10</v>
      </c>
      <c r="O34" s="1816">
        <f t="shared" ref="O34" si="9">SUM(L34,I34,F34)</f>
        <v>21</v>
      </c>
      <c r="P34" s="1767" t="s">
        <v>2054</v>
      </c>
      <c r="Q34" s="1767" t="s">
        <v>2054</v>
      </c>
      <c r="R34" s="2502"/>
    </row>
    <row r="35" spans="1:18" ht="24.75" customHeight="1" x14ac:dyDescent="0.2">
      <c r="A35" s="2906" t="s">
        <v>96</v>
      </c>
      <c r="B35" s="2906"/>
      <c r="C35" s="2906"/>
      <c r="D35" s="923">
        <f>SUM(D32:D34)</f>
        <v>0</v>
      </c>
      <c r="E35" s="923">
        <f t="shared" ref="E35:L35" si="10">SUM(E32:E34)</f>
        <v>0</v>
      </c>
      <c r="F35" s="923">
        <f t="shared" si="10"/>
        <v>0</v>
      </c>
      <c r="G35" s="923">
        <f t="shared" si="10"/>
        <v>35</v>
      </c>
      <c r="H35" s="923">
        <f t="shared" si="10"/>
        <v>22</v>
      </c>
      <c r="I35" s="923">
        <f t="shared" si="10"/>
        <v>57</v>
      </c>
      <c r="J35" s="923">
        <f t="shared" si="10"/>
        <v>0</v>
      </c>
      <c r="K35" s="923">
        <f t="shared" si="10"/>
        <v>0</v>
      </c>
      <c r="L35" s="923">
        <f t="shared" si="10"/>
        <v>0</v>
      </c>
      <c r="M35" s="923">
        <f t="shared" si="6"/>
        <v>35</v>
      </c>
      <c r="N35" s="923">
        <f t="shared" si="6"/>
        <v>22</v>
      </c>
      <c r="O35" s="923">
        <f t="shared" si="6"/>
        <v>57</v>
      </c>
      <c r="P35" s="2502" t="s">
        <v>136</v>
      </c>
      <c r="Q35" s="2502"/>
      <c r="R35" s="2502"/>
    </row>
    <row r="36" spans="1:18" ht="36" customHeight="1" x14ac:dyDescent="0.2">
      <c r="A36" s="2875" t="s">
        <v>339</v>
      </c>
      <c r="B36" s="997" t="s">
        <v>363</v>
      </c>
      <c r="C36" s="997" t="s">
        <v>363</v>
      </c>
      <c r="D36" s="923">
        <f t="shared" ref="D36:E36" si="11">SUM(D33:D35)</f>
        <v>0</v>
      </c>
      <c r="E36" s="923">
        <f t="shared" si="11"/>
        <v>0</v>
      </c>
      <c r="F36" s="923">
        <v>0</v>
      </c>
      <c r="G36" s="1817">
        <v>5</v>
      </c>
      <c r="H36" s="1817">
        <v>5</v>
      </c>
      <c r="I36" s="1817">
        <v>10</v>
      </c>
      <c r="J36" s="923">
        <f t="shared" ref="J36:K36" si="12">SUM(J33:J35)</f>
        <v>0</v>
      </c>
      <c r="K36" s="923">
        <f t="shared" si="12"/>
        <v>0</v>
      </c>
      <c r="L36" s="923">
        <v>0</v>
      </c>
      <c r="M36" s="1817">
        <f t="shared" si="0"/>
        <v>5</v>
      </c>
      <c r="N36" s="1817">
        <f t="shared" si="0"/>
        <v>5</v>
      </c>
      <c r="O36" s="1817">
        <f t="shared" si="0"/>
        <v>10</v>
      </c>
      <c r="P36" s="1767" t="s">
        <v>364</v>
      </c>
      <c r="Q36" s="1767" t="s">
        <v>364</v>
      </c>
      <c r="R36" s="2502" t="s">
        <v>340</v>
      </c>
    </row>
    <row r="37" spans="1:18" ht="46.5" customHeight="1" x14ac:dyDescent="0.2">
      <c r="A37" s="2875"/>
      <c r="B37" s="997" t="s">
        <v>365</v>
      </c>
      <c r="C37" s="997" t="s">
        <v>365</v>
      </c>
      <c r="D37" s="923">
        <f t="shared" ref="D37:E37" si="13">SUM(D34:D36)</f>
        <v>0</v>
      </c>
      <c r="E37" s="923">
        <f t="shared" si="13"/>
        <v>0</v>
      </c>
      <c r="F37" s="923">
        <v>0</v>
      </c>
      <c r="G37" s="923">
        <v>6</v>
      </c>
      <c r="H37" s="923">
        <v>4</v>
      </c>
      <c r="I37" s="923">
        <v>10</v>
      </c>
      <c r="J37" s="923">
        <f t="shared" ref="J37:K37" si="14">SUM(J34:J36)</f>
        <v>0</v>
      </c>
      <c r="K37" s="923">
        <f t="shared" si="14"/>
        <v>0</v>
      </c>
      <c r="L37" s="923">
        <v>0</v>
      </c>
      <c r="M37" s="923">
        <f t="shared" si="0"/>
        <v>6</v>
      </c>
      <c r="N37" s="923">
        <f t="shared" si="0"/>
        <v>4</v>
      </c>
      <c r="O37" s="923">
        <f t="shared" si="0"/>
        <v>10</v>
      </c>
      <c r="P37" s="1767" t="s">
        <v>366</v>
      </c>
      <c r="Q37" s="1767" t="s">
        <v>366</v>
      </c>
      <c r="R37" s="2502"/>
    </row>
    <row r="38" spans="1:18" ht="42" customHeight="1" x14ac:dyDescent="0.2">
      <c r="A38" s="2875"/>
      <c r="B38" s="997" t="s">
        <v>367</v>
      </c>
      <c r="C38" s="997" t="s">
        <v>367</v>
      </c>
      <c r="D38" s="923">
        <f t="shared" ref="D38:E38" si="15">SUM(D35:D37)</f>
        <v>0</v>
      </c>
      <c r="E38" s="923">
        <f t="shared" si="15"/>
        <v>0</v>
      </c>
      <c r="F38" s="923">
        <v>0</v>
      </c>
      <c r="G38" s="923">
        <v>6</v>
      </c>
      <c r="H38" s="923">
        <v>7</v>
      </c>
      <c r="I38" s="923">
        <v>13</v>
      </c>
      <c r="J38" s="923">
        <f t="shared" ref="J38:K38" si="16">SUM(J35:J37)</f>
        <v>0</v>
      </c>
      <c r="K38" s="923">
        <f t="shared" si="16"/>
        <v>0</v>
      </c>
      <c r="L38" s="923">
        <v>0</v>
      </c>
      <c r="M38" s="923">
        <f t="shared" si="0"/>
        <v>6</v>
      </c>
      <c r="N38" s="923">
        <f t="shared" si="0"/>
        <v>7</v>
      </c>
      <c r="O38" s="923">
        <f t="shared" si="0"/>
        <v>13</v>
      </c>
      <c r="P38" s="1755" t="s">
        <v>368</v>
      </c>
      <c r="Q38" s="1755" t="s">
        <v>368</v>
      </c>
      <c r="R38" s="2502"/>
    </row>
    <row r="39" spans="1:18" ht="46.5" customHeight="1" x14ac:dyDescent="0.2">
      <c r="A39" s="2875"/>
      <c r="B39" s="997" t="s">
        <v>369</v>
      </c>
      <c r="C39" s="997" t="s">
        <v>369</v>
      </c>
      <c r="D39" s="923">
        <f t="shared" ref="D39:E39" si="17">SUM(D36:D38)</f>
        <v>0</v>
      </c>
      <c r="E39" s="923">
        <f t="shared" si="17"/>
        <v>0</v>
      </c>
      <c r="F39" s="923">
        <v>0</v>
      </c>
      <c r="G39" s="923">
        <v>4</v>
      </c>
      <c r="H39" s="923">
        <v>9</v>
      </c>
      <c r="I39" s="923">
        <v>13</v>
      </c>
      <c r="J39" s="923">
        <f t="shared" ref="J39:K39" si="18">SUM(J36:J38)</f>
        <v>0</v>
      </c>
      <c r="K39" s="923">
        <f t="shared" si="18"/>
        <v>0</v>
      </c>
      <c r="L39" s="923">
        <v>0</v>
      </c>
      <c r="M39" s="923">
        <f t="shared" ref="M39:O41" si="19">SUM(J39,G39,D39)</f>
        <v>4</v>
      </c>
      <c r="N39" s="923">
        <f t="shared" si="19"/>
        <v>9</v>
      </c>
      <c r="O39" s="923">
        <f t="shared" si="19"/>
        <v>13</v>
      </c>
      <c r="P39" s="1767" t="s">
        <v>370</v>
      </c>
      <c r="Q39" s="1767" t="s">
        <v>370</v>
      </c>
      <c r="R39" s="2502"/>
    </row>
    <row r="40" spans="1:18" ht="27.75" customHeight="1" x14ac:dyDescent="0.2">
      <c r="A40" s="2906" t="s">
        <v>96</v>
      </c>
      <c r="B40" s="2906"/>
      <c r="C40" s="2906"/>
      <c r="D40" s="923">
        <v>0</v>
      </c>
      <c r="E40" s="923">
        <v>0</v>
      </c>
      <c r="F40" s="923">
        <v>0</v>
      </c>
      <c r="G40" s="923">
        <v>21</v>
      </c>
      <c r="H40" s="923">
        <v>25</v>
      </c>
      <c r="I40" s="923">
        <v>46</v>
      </c>
      <c r="J40" s="923">
        <v>0</v>
      </c>
      <c r="K40" s="923">
        <v>0</v>
      </c>
      <c r="L40" s="923">
        <v>0</v>
      </c>
      <c r="M40" s="923">
        <f t="shared" si="19"/>
        <v>21</v>
      </c>
      <c r="N40" s="923">
        <f t="shared" si="19"/>
        <v>25</v>
      </c>
      <c r="O40" s="923">
        <f t="shared" si="19"/>
        <v>46</v>
      </c>
      <c r="P40" s="2502" t="s">
        <v>136</v>
      </c>
      <c r="Q40" s="2502"/>
      <c r="R40" s="2502"/>
    </row>
    <row r="41" spans="1:18" ht="38.25" customHeight="1" thickBot="1" x14ac:dyDescent="0.25">
      <c r="A41" s="1885" t="s">
        <v>341</v>
      </c>
      <c r="B41" s="1885" t="s">
        <v>371</v>
      </c>
      <c r="C41" s="297"/>
      <c r="D41" s="923">
        <v>0</v>
      </c>
      <c r="E41" s="923">
        <v>0</v>
      </c>
      <c r="F41" s="923">
        <v>0</v>
      </c>
      <c r="G41" s="1816"/>
      <c r="H41" s="1816">
        <v>6</v>
      </c>
      <c r="I41" s="1816">
        <v>6</v>
      </c>
      <c r="J41" s="923">
        <v>0</v>
      </c>
      <c r="K41" s="923">
        <v>0</v>
      </c>
      <c r="L41" s="923">
        <v>0</v>
      </c>
      <c r="M41" s="1816">
        <f t="shared" si="19"/>
        <v>0</v>
      </c>
      <c r="N41" s="1816">
        <f t="shared" si="19"/>
        <v>6</v>
      </c>
      <c r="O41" s="1816">
        <f t="shared" si="19"/>
        <v>6</v>
      </c>
      <c r="P41" s="298"/>
      <c r="Q41" s="1886" t="s">
        <v>372</v>
      </c>
      <c r="R41" s="1886" t="s">
        <v>342</v>
      </c>
    </row>
    <row r="42" spans="1:18" ht="24.75" customHeight="1" thickTop="1" thickBot="1" x14ac:dyDescent="0.25">
      <c r="A42" s="2916" t="s">
        <v>373</v>
      </c>
      <c r="B42" s="2916"/>
      <c r="C42" s="2916"/>
      <c r="D42" s="1872">
        <f t="shared" ref="D42:O42" si="20">SUM(D40:D41,D35,D15,D11)</f>
        <v>0</v>
      </c>
      <c r="E42" s="1872">
        <f t="shared" si="20"/>
        <v>0</v>
      </c>
      <c r="F42" s="1872">
        <f t="shared" si="20"/>
        <v>0</v>
      </c>
      <c r="G42" s="1872">
        <f t="shared" si="20"/>
        <v>86</v>
      </c>
      <c r="H42" s="1872">
        <f t="shared" si="20"/>
        <v>86</v>
      </c>
      <c r="I42" s="1872">
        <f t="shared" si="20"/>
        <v>172</v>
      </c>
      <c r="J42" s="1872">
        <f t="shared" si="20"/>
        <v>5</v>
      </c>
      <c r="K42" s="1872">
        <f t="shared" si="20"/>
        <v>2</v>
      </c>
      <c r="L42" s="1872">
        <f t="shared" si="20"/>
        <v>7</v>
      </c>
      <c r="M42" s="1872">
        <f t="shared" si="20"/>
        <v>91</v>
      </c>
      <c r="N42" s="1872">
        <f t="shared" si="20"/>
        <v>88</v>
      </c>
      <c r="O42" s="1872">
        <f t="shared" si="20"/>
        <v>179</v>
      </c>
      <c r="P42" s="3380" t="s">
        <v>344</v>
      </c>
      <c r="Q42" s="3380"/>
      <c r="R42" s="3380"/>
    </row>
    <row r="43" spans="1:18" ht="13.5" thickTop="1" x14ac:dyDescent="0.2"/>
  </sheetData>
  <mergeCells count="51">
    <mergeCell ref="A32:A34"/>
    <mergeCell ref="R32:R34"/>
    <mergeCell ref="A40:C40"/>
    <mergeCell ref="P40:R40"/>
    <mergeCell ref="A42:C42"/>
    <mergeCell ref="P42:R42"/>
    <mergeCell ref="A35:C35"/>
    <mergeCell ref="P35:R35"/>
    <mergeCell ref="A36:A39"/>
    <mergeCell ref="R36:R39"/>
    <mergeCell ref="J28:L28"/>
    <mergeCell ref="M28:O28"/>
    <mergeCell ref="P28:P31"/>
    <mergeCell ref="Q28:Q31"/>
    <mergeCell ref="R28:R31"/>
    <mergeCell ref="J29:L29"/>
    <mergeCell ref="M29:O29"/>
    <mergeCell ref="A28:A31"/>
    <mergeCell ref="B28:B31"/>
    <mergeCell ref="C28:C31"/>
    <mergeCell ref="D28:F28"/>
    <mergeCell ref="G28:I28"/>
    <mergeCell ref="D29:F29"/>
    <mergeCell ref="G29:I29"/>
    <mergeCell ref="A12:A14"/>
    <mergeCell ref="R12:R14"/>
    <mergeCell ref="A15:C15"/>
    <mergeCell ref="P15:R15"/>
    <mergeCell ref="A27:B27"/>
    <mergeCell ref="P27:R27"/>
    <mergeCell ref="M5:O5"/>
    <mergeCell ref="A8:A10"/>
    <mergeCell ref="R8:R10"/>
    <mergeCell ref="A11:C11"/>
    <mergeCell ref="P11:R11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310" orientation="landscape" useFirstPageNumber="1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14"/>
  <sheetViews>
    <sheetView rightToLeft="1" view="pageBreakPreview" zoomScale="85" zoomScaleSheetLayoutView="85" workbookViewId="0">
      <selection activeCell="B39" sqref="B39"/>
    </sheetView>
  </sheetViews>
  <sheetFormatPr defaultRowHeight="12.75" x14ac:dyDescent="0.2"/>
  <cols>
    <col min="1" max="1" width="35.5703125" customWidth="1"/>
    <col min="2" max="3" width="8.7109375" customWidth="1"/>
    <col min="4" max="4" width="7.5703125" customWidth="1"/>
    <col min="5" max="5" width="7.42578125" customWidth="1"/>
    <col min="6" max="6" width="7.5703125" customWidth="1"/>
    <col min="7" max="7" width="7.85546875" customWidth="1"/>
    <col min="8" max="8" width="7.5703125" customWidth="1"/>
    <col min="9" max="9" width="8" customWidth="1"/>
    <col min="10" max="11" width="8.140625" customWidth="1"/>
    <col min="12" max="12" width="8.7109375" customWidth="1"/>
    <col min="13" max="13" width="8" customWidth="1"/>
    <col min="14" max="14" width="34" customWidth="1"/>
  </cols>
  <sheetData>
    <row r="1" spans="1:14" ht="36" customHeight="1" x14ac:dyDescent="0.2">
      <c r="A1" s="2647" t="s">
        <v>2449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  <c r="M1" s="2647"/>
      <c r="N1" s="2647"/>
    </row>
    <row r="2" spans="1:14" ht="54" customHeight="1" x14ac:dyDescent="0.2">
      <c r="A2" s="2472" t="s">
        <v>3023</v>
      </c>
      <c r="B2" s="2472"/>
      <c r="C2" s="2472"/>
      <c r="D2" s="2472"/>
      <c r="E2" s="2472"/>
      <c r="F2" s="2472"/>
      <c r="G2" s="2472"/>
      <c r="H2" s="2472"/>
      <c r="I2" s="2472"/>
      <c r="J2" s="2472"/>
      <c r="K2" s="2472"/>
      <c r="L2" s="2472"/>
      <c r="M2" s="2472"/>
      <c r="N2" s="2472"/>
    </row>
    <row r="3" spans="1:14" ht="34.5" customHeight="1" thickBot="1" x14ac:dyDescent="0.25">
      <c r="A3" s="2467" t="s">
        <v>2935</v>
      </c>
      <c r="B3" s="2467"/>
      <c r="C3" s="2467"/>
      <c r="D3" s="2467"/>
      <c r="E3" s="2467"/>
      <c r="F3" s="2467"/>
      <c r="G3" s="2467"/>
      <c r="H3" s="2467"/>
      <c r="I3" s="2467"/>
      <c r="J3" s="2467"/>
      <c r="K3" s="2467"/>
      <c r="L3" s="2467"/>
      <c r="M3" s="2467"/>
      <c r="N3" s="116" t="s">
        <v>2045</v>
      </c>
    </row>
    <row r="4" spans="1:14" ht="24.75" customHeight="1" thickTop="1" x14ac:dyDescent="0.2">
      <c r="A4" s="2858" t="s">
        <v>35</v>
      </c>
      <c r="B4" s="2858" t="s">
        <v>36</v>
      </c>
      <c r="C4" s="2858"/>
      <c r="D4" s="2858"/>
      <c r="E4" s="2858" t="s">
        <v>2</v>
      </c>
      <c r="F4" s="2858"/>
      <c r="G4" s="2858"/>
      <c r="H4" s="2858" t="s">
        <v>3</v>
      </c>
      <c r="I4" s="2858"/>
      <c r="J4" s="2858"/>
      <c r="K4" s="2858" t="s">
        <v>29</v>
      </c>
      <c r="L4" s="2858"/>
      <c r="M4" s="2858"/>
      <c r="N4" s="2858" t="s">
        <v>102</v>
      </c>
    </row>
    <row r="5" spans="1:14" ht="24.75" customHeight="1" x14ac:dyDescent="0.2">
      <c r="A5" s="2859"/>
      <c r="B5" s="3370" t="s">
        <v>98</v>
      </c>
      <c r="C5" s="3370"/>
      <c r="D5" s="3370"/>
      <c r="E5" s="3369" t="s">
        <v>99</v>
      </c>
      <c r="F5" s="3369"/>
      <c r="G5" s="3369"/>
      <c r="H5" s="3370" t="s">
        <v>100</v>
      </c>
      <c r="I5" s="3370"/>
      <c r="J5" s="3370"/>
      <c r="K5" s="3369" t="s">
        <v>101</v>
      </c>
      <c r="L5" s="3369"/>
      <c r="M5" s="3369"/>
      <c r="N5" s="2859"/>
    </row>
    <row r="6" spans="1:14" ht="24.75" customHeight="1" x14ac:dyDescent="0.2">
      <c r="A6" s="2859"/>
      <c r="B6" s="120" t="s">
        <v>187</v>
      </c>
      <c r="C6" s="120" t="s">
        <v>203</v>
      </c>
      <c r="D6" s="120" t="s">
        <v>204</v>
      </c>
      <c r="E6" s="120" t="s">
        <v>187</v>
      </c>
      <c r="F6" s="120" t="s">
        <v>203</v>
      </c>
      <c r="G6" s="120" t="s">
        <v>204</v>
      </c>
      <c r="H6" s="120" t="s">
        <v>187</v>
      </c>
      <c r="I6" s="120" t="s">
        <v>203</v>
      </c>
      <c r="J6" s="120" t="s">
        <v>204</v>
      </c>
      <c r="K6" s="120" t="s">
        <v>187</v>
      </c>
      <c r="L6" s="120" t="s">
        <v>203</v>
      </c>
      <c r="M6" s="120" t="s">
        <v>204</v>
      </c>
      <c r="N6" s="2859"/>
    </row>
    <row r="7" spans="1:14" ht="24.75" customHeight="1" thickBot="1" x14ac:dyDescent="0.25">
      <c r="A7" s="2860"/>
      <c r="B7" s="121" t="s">
        <v>188</v>
      </c>
      <c r="C7" s="121" t="s">
        <v>189</v>
      </c>
      <c r="D7" s="121" t="s">
        <v>190</v>
      </c>
      <c r="E7" s="121" t="s">
        <v>188</v>
      </c>
      <c r="F7" s="121" t="s">
        <v>189</v>
      </c>
      <c r="G7" s="121" t="s">
        <v>190</v>
      </c>
      <c r="H7" s="121" t="s">
        <v>188</v>
      </c>
      <c r="I7" s="121" t="s">
        <v>189</v>
      </c>
      <c r="J7" s="121" t="s">
        <v>190</v>
      </c>
      <c r="K7" s="121" t="s">
        <v>188</v>
      </c>
      <c r="L7" s="121" t="s">
        <v>189</v>
      </c>
      <c r="M7" s="121" t="s">
        <v>190</v>
      </c>
      <c r="N7" s="2860"/>
    </row>
    <row r="8" spans="1:14" ht="34.5" customHeight="1" x14ac:dyDescent="0.2">
      <c r="A8" s="142" t="s">
        <v>333</v>
      </c>
      <c r="B8" s="1712">
        <v>0</v>
      </c>
      <c r="C8" s="1712">
        <v>0</v>
      </c>
      <c r="D8" s="1712">
        <v>0</v>
      </c>
      <c r="E8" s="1712">
        <v>51</v>
      </c>
      <c r="F8" s="1712">
        <v>29</v>
      </c>
      <c r="G8" s="1712">
        <v>80</v>
      </c>
      <c r="H8" s="1712">
        <v>4</v>
      </c>
      <c r="I8" s="1712">
        <v>0</v>
      </c>
      <c r="J8" s="1712">
        <v>4</v>
      </c>
      <c r="K8" s="1490">
        <f>SUM(B8,E8,H8)</f>
        <v>55</v>
      </c>
      <c r="L8" s="1490">
        <f>SUM(C8,F8,I8)</f>
        <v>29</v>
      </c>
      <c r="M8" s="1490">
        <f>SUM(K8:L8)</f>
        <v>84</v>
      </c>
      <c r="N8" s="167" t="s">
        <v>334</v>
      </c>
    </row>
    <row r="9" spans="1:14" ht="34.5" customHeight="1" x14ac:dyDescent="0.2">
      <c r="A9" s="111" t="s">
        <v>335</v>
      </c>
      <c r="B9" s="923">
        <v>0</v>
      </c>
      <c r="C9" s="923">
        <v>0</v>
      </c>
      <c r="D9" s="923">
        <v>0</v>
      </c>
      <c r="E9" s="923">
        <v>39</v>
      </c>
      <c r="F9" s="923">
        <v>68</v>
      </c>
      <c r="G9" s="923">
        <v>107</v>
      </c>
      <c r="H9" s="923">
        <v>8</v>
      </c>
      <c r="I9" s="923">
        <v>8</v>
      </c>
      <c r="J9" s="923">
        <v>16</v>
      </c>
      <c r="K9" s="923">
        <f t="shared" ref="K9:K12" si="0">SUM(B9,E9,H9)</f>
        <v>47</v>
      </c>
      <c r="L9" s="923">
        <f t="shared" ref="L9:L12" si="1">SUM(C9,F9,I9)</f>
        <v>76</v>
      </c>
      <c r="M9" s="923">
        <f t="shared" ref="M9:M12" si="2">SUM(K9:L9)</f>
        <v>123</v>
      </c>
      <c r="N9" s="168" t="s">
        <v>336</v>
      </c>
    </row>
    <row r="10" spans="1:14" ht="34.5" customHeight="1" x14ac:dyDescent="0.2">
      <c r="A10" s="111" t="s">
        <v>337</v>
      </c>
      <c r="B10" s="923">
        <v>0</v>
      </c>
      <c r="C10" s="923">
        <v>0</v>
      </c>
      <c r="D10" s="923">
        <v>0</v>
      </c>
      <c r="E10" s="923">
        <v>61</v>
      </c>
      <c r="F10" s="923">
        <v>40</v>
      </c>
      <c r="G10" s="923">
        <v>101</v>
      </c>
      <c r="H10" s="923">
        <v>0</v>
      </c>
      <c r="I10" s="923">
        <v>0</v>
      </c>
      <c r="J10" s="923">
        <v>0</v>
      </c>
      <c r="K10" s="923">
        <f t="shared" si="0"/>
        <v>61</v>
      </c>
      <c r="L10" s="923">
        <f t="shared" si="1"/>
        <v>40</v>
      </c>
      <c r="M10" s="923">
        <f t="shared" si="2"/>
        <v>101</v>
      </c>
      <c r="N10" s="163" t="s">
        <v>338</v>
      </c>
    </row>
    <row r="11" spans="1:14" ht="34.5" customHeight="1" x14ac:dyDescent="0.2">
      <c r="A11" s="111" t="s">
        <v>339</v>
      </c>
      <c r="B11" s="923">
        <v>0</v>
      </c>
      <c r="C11" s="923">
        <v>0</v>
      </c>
      <c r="D11" s="923">
        <v>0</v>
      </c>
      <c r="E11" s="923">
        <v>48</v>
      </c>
      <c r="F11" s="923">
        <v>73</v>
      </c>
      <c r="G11" s="923">
        <v>121</v>
      </c>
      <c r="H11" s="923">
        <v>0</v>
      </c>
      <c r="I11" s="923">
        <v>0</v>
      </c>
      <c r="J11" s="923">
        <v>0</v>
      </c>
      <c r="K11" s="923">
        <f t="shared" si="0"/>
        <v>48</v>
      </c>
      <c r="L11" s="923">
        <f t="shared" si="1"/>
        <v>73</v>
      </c>
      <c r="M11" s="923">
        <f t="shared" si="2"/>
        <v>121</v>
      </c>
      <c r="N11" s="168" t="s">
        <v>340</v>
      </c>
    </row>
    <row r="12" spans="1:14" ht="34.5" customHeight="1" thickBot="1" x14ac:dyDescent="0.25">
      <c r="A12" s="2" t="s">
        <v>341</v>
      </c>
      <c r="B12" s="1816">
        <v>0</v>
      </c>
      <c r="C12" s="1816">
        <v>0</v>
      </c>
      <c r="D12" s="1816">
        <v>0</v>
      </c>
      <c r="E12" s="1816">
        <v>2</v>
      </c>
      <c r="F12" s="1816">
        <v>12</v>
      </c>
      <c r="G12" s="1816">
        <v>14</v>
      </c>
      <c r="H12" s="1816">
        <v>0</v>
      </c>
      <c r="I12" s="1816">
        <v>0</v>
      </c>
      <c r="J12" s="1816">
        <v>0</v>
      </c>
      <c r="K12" s="1817">
        <f t="shared" si="0"/>
        <v>2</v>
      </c>
      <c r="L12" s="1817">
        <f t="shared" si="1"/>
        <v>12</v>
      </c>
      <c r="M12" s="1817">
        <f t="shared" si="2"/>
        <v>14</v>
      </c>
      <c r="N12" s="168" t="s">
        <v>342</v>
      </c>
    </row>
    <row r="13" spans="1:14" ht="31.5" customHeight="1" thickTop="1" thickBot="1" x14ac:dyDescent="0.25">
      <c r="A13" s="174" t="s">
        <v>343</v>
      </c>
      <c r="B13" s="1821">
        <f>SUM(B8:B12)</f>
        <v>0</v>
      </c>
      <c r="C13" s="1821">
        <f t="shared" ref="C13:M13" si="3">SUM(C8:C12)</f>
        <v>0</v>
      </c>
      <c r="D13" s="1821">
        <f t="shared" si="3"/>
        <v>0</v>
      </c>
      <c r="E13" s="1821">
        <f t="shared" si="3"/>
        <v>201</v>
      </c>
      <c r="F13" s="1821">
        <f t="shared" si="3"/>
        <v>222</v>
      </c>
      <c r="G13" s="1821">
        <f t="shared" si="3"/>
        <v>423</v>
      </c>
      <c r="H13" s="1821">
        <f t="shared" si="3"/>
        <v>12</v>
      </c>
      <c r="I13" s="1821">
        <f t="shared" si="3"/>
        <v>8</v>
      </c>
      <c r="J13" s="1821">
        <f t="shared" si="3"/>
        <v>20</v>
      </c>
      <c r="K13" s="1821">
        <f t="shared" si="3"/>
        <v>213</v>
      </c>
      <c r="L13" s="1821">
        <f t="shared" si="3"/>
        <v>230</v>
      </c>
      <c r="M13" s="1821">
        <f t="shared" si="3"/>
        <v>443</v>
      </c>
      <c r="N13" s="1134" t="s">
        <v>344</v>
      </c>
    </row>
    <row r="14" spans="1:14" ht="13.5" thickTop="1" x14ac:dyDescent="0.2"/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312" orientation="landscape" useFirstPageNumber="1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T38"/>
  <sheetViews>
    <sheetView rightToLeft="1" view="pageBreakPreview" topLeftCell="A25" zoomScale="80" zoomScaleSheetLayoutView="80" workbookViewId="0">
      <selection activeCell="B39" sqref="B39"/>
    </sheetView>
  </sheetViews>
  <sheetFormatPr defaultRowHeight="12.75" x14ac:dyDescent="0.2"/>
  <cols>
    <col min="1" max="1" width="12.7109375" customWidth="1"/>
    <col min="2" max="2" width="14.5703125" customWidth="1"/>
    <col min="3" max="3" width="15.7109375" customWidth="1"/>
    <col min="4" max="4" width="7.140625" customWidth="1"/>
    <col min="5" max="5" width="8" customWidth="1"/>
    <col min="6" max="7" width="6.85546875" customWidth="1"/>
    <col min="8" max="8" width="7.42578125" customWidth="1"/>
    <col min="9" max="9" width="6.85546875" bestFit="1" customWidth="1"/>
    <col min="10" max="10" width="7" customWidth="1"/>
    <col min="11" max="11" width="7.85546875" customWidth="1"/>
    <col min="12" max="12" width="6.140625" customWidth="1"/>
    <col min="13" max="13" width="6.42578125" customWidth="1"/>
    <col min="14" max="14" width="8" customWidth="1"/>
    <col min="15" max="15" width="7.140625" customWidth="1"/>
    <col min="16" max="16" width="17.5703125" customWidth="1"/>
    <col min="17" max="18" width="16.7109375" customWidth="1"/>
  </cols>
  <sheetData>
    <row r="1" spans="1:20" ht="27" customHeight="1" x14ac:dyDescent="0.2">
      <c r="A1" s="2647" t="s">
        <v>2450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  <c r="M1" s="2647"/>
      <c r="N1" s="2647"/>
      <c r="O1" s="2647"/>
      <c r="P1" s="2647"/>
      <c r="Q1" s="2647"/>
      <c r="R1" s="2647"/>
    </row>
    <row r="2" spans="1:20" ht="36.75" customHeight="1" x14ac:dyDescent="0.2">
      <c r="A2" s="2524" t="s">
        <v>2451</v>
      </c>
      <c r="B2" s="2524"/>
      <c r="C2" s="2524"/>
      <c r="D2" s="2524"/>
      <c r="E2" s="2524"/>
      <c r="F2" s="2524"/>
      <c r="G2" s="2524"/>
      <c r="H2" s="2524"/>
      <c r="I2" s="2524"/>
      <c r="J2" s="2524"/>
      <c r="K2" s="2524"/>
      <c r="L2" s="2524"/>
      <c r="M2" s="2524"/>
      <c r="N2" s="2524"/>
      <c r="O2" s="2524"/>
      <c r="P2" s="2524"/>
      <c r="Q2" s="2524"/>
      <c r="R2" s="2524"/>
    </row>
    <row r="3" spans="1:20" ht="27" customHeight="1" thickBot="1" x14ac:dyDescent="0.25">
      <c r="A3" s="136" t="s">
        <v>2574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24"/>
      <c r="Q3" s="2474" t="s">
        <v>2046</v>
      </c>
      <c r="R3" s="2474"/>
    </row>
    <row r="4" spans="1:20" ht="24.75" customHeight="1" thickTop="1" x14ac:dyDescent="0.2">
      <c r="A4" s="2898" t="s">
        <v>47</v>
      </c>
      <c r="B4" s="2898" t="s">
        <v>90</v>
      </c>
      <c r="C4" s="2898" t="s">
        <v>48</v>
      </c>
      <c r="D4" s="2898" t="s">
        <v>36</v>
      </c>
      <c r="E4" s="2898"/>
      <c r="F4" s="2898"/>
      <c r="G4" s="2898" t="s">
        <v>2</v>
      </c>
      <c r="H4" s="2898"/>
      <c r="I4" s="2898"/>
      <c r="J4" s="2898" t="s">
        <v>3</v>
      </c>
      <c r="K4" s="2898"/>
      <c r="L4" s="2898"/>
      <c r="M4" s="2898" t="s">
        <v>29</v>
      </c>
      <c r="N4" s="2898"/>
      <c r="O4" s="2898"/>
      <c r="P4" s="3372" t="s">
        <v>103</v>
      </c>
      <c r="Q4" s="2947" t="s">
        <v>132</v>
      </c>
      <c r="R4" s="2947" t="s">
        <v>310</v>
      </c>
    </row>
    <row r="5" spans="1:20" ht="24.75" customHeight="1" x14ac:dyDescent="0.2">
      <c r="A5" s="2762"/>
      <c r="B5" s="2762"/>
      <c r="C5" s="2762"/>
      <c r="D5" s="3370" t="s">
        <v>98</v>
      </c>
      <c r="E5" s="3370"/>
      <c r="F5" s="3370"/>
      <c r="G5" s="3369" t="s">
        <v>99</v>
      </c>
      <c r="H5" s="3369"/>
      <c r="I5" s="3369"/>
      <c r="J5" s="3370" t="s">
        <v>100</v>
      </c>
      <c r="K5" s="3370"/>
      <c r="L5" s="3370"/>
      <c r="M5" s="3369" t="s">
        <v>101</v>
      </c>
      <c r="N5" s="3369"/>
      <c r="O5" s="3369"/>
      <c r="P5" s="3373"/>
      <c r="Q5" s="2862"/>
      <c r="R5" s="2862"/>
    </row>
    <row r="6" spans="1:20" ht="24.75" customHeight="1" x14ac:dyDescent="0.2">
      <c r="A6" s="2762"/>
      <c r="B6" s="2762"/>
      <c r="C6" s="2762"/>
      <c r="D6" s="120" t="s">
        <v>187</v>
      </c>
      <c r="E6" s="120" t="s">
        <v>203</v>
      </c>
      <c r="F6" s="120" t="s">
        <v>204</v>
      </c>
      <c r="G6" s="120" t="s">
        <v>187</v>
      </c>
      <c r="H6" s="120" t="s">
        <v>203</v>
      </c>
      <c r="I6" s="120" t="s">
        <v>204</v>
      </c>
      <c r="J6" s="120" t="s">
        <v>187</v>
      </c>
      <c r="K6" s="120" t="s">
        <v>203</v>
      </c>
      <c r="L6" s="120" t="s">
        <v>204</v>
      </c>
      <c r="M6" s="120" t="s">
        <v>187</v>
      </c>
      <c r="N6" s="120" t="s">
        <v>203</v>
      </c>
      <c r="O6" s="120" t="s">
        <v>204</v>
      </c>
      <c r="P6" s="3373"/>
      <c r="Q6" s="2862"/>
      <c r="R6" s="2862"/>
    </row>
    <row r="7" spans="1:20" ht="23.25" customHeight="1" thickBot="1" x14ac:dyDescent="0.25">
      <c r="A7" s="2899"/>
      <c r="B7" s="2899"/>
      <c r="C7" s="2899"/>
      <c r="D7" s="121" t="s">
        <v>188</v>
      </c>
      <c r="E7" s="121" t="s">
        <v>189</v>
      </c>
      <c r="F7" s="121" t="s">
        <v>190</v>
      </c>
      <c r="G7" s="121" t="s">
        <v>188</v>
      </c>
      <c r="H7" s="121" t="s">
        <v>189</v>
      </c>
      <c r="I7" s="121" t="s">
        <v>190</v>
      </c>
      <c r="J7" s="121" t="s">
        <v>188</v>
      </c>
      <c r="K7" s="121" t="s">
        <v>189</v>
      </c>
      <c r="L7" s="121" t="s">
        <v>190</v>
      </c>
      <c r="M7" s="121" t="s">
        <v>188</v>
      </c>
      <c r="N7" s="121" t="s">
        <v>189</v>
      </c>
      <c r="O7" s="121" t="s">
        <v>190</v>
      </c>
      <c r="P7" s="3374"/>
      <c r="Q7" s="2948"/>
      <c r="R7" s="2948"/>
    </row>
    <row r="8" spans="1:20" ht="47.25" customHeight="1" x14ac:dyDescent="0.2">
      <c r="A8" s="2874" t="s">
        <v>333</v>
      </c>
      <c r="B8" s="125" t="s">
        <v>345</v>
      </c>
      <c r="C8" s="125" t="s">
        <v>345</v>
      </c>
      <c r="D8" s="129">
        <v>0</v>
      </c>
      <c r="E8" s="129">
        <v>0</v>
      </c>
      <c r="F8" s="129">
        <v>0</v>
      </c>
      <c r="G8" s="129">
        <v>5</v>
      </c>
      <c r="H8" s="129">
        <v>6</v>
      </c>
      <c r="I8" s="129">
        <v>11</v>
      </c>
      <c r="J8" s="129">
        <v>0</v>
      </c>
      <c r="K8" s="129">
        <v>0</v>
      </c>
      <c r="L8" s="129">
        <v>0</v>
      </c>
      <c r="M8" s="205">
        <f>SUM(D8,G8,J8)</f>
        <v>5</v>
      </c>
      <c r="N8" s="205">
        <f>SUM(E8,H8,K8)</f>
        <v>6</v>
      </c>
      <c r="O8" s="205">
        <f>SUM(M8:N8)</f>
        <v>11</v>
      </c>
      <c r="P8" s="1802" t="s">
        <v>346</v>
      </c>
      <c r="Q8" s="1802" t="s">
        <v>346</v>
      </c>
      <c r="R8" s="2597" t="s">
        <v>347</v>
      </c>
    </row>
    <row r="9" spans="1:20" ht="57.75" customHeight="1" x14ac:dyDescent="0.2">
      <c r="A9" s="3097"/>
      <c r="B9" s="997" t="s">
        <v>348</v>
      </c>
      <c r="C9" s="997" t="s">
        <v>348</v>
      </c>
      <c r="D9" s="137">
        <v>0</v>
      </c>
      <c r="E9" s="137">
        <v>0</v>
      </c>
      <c r="F9" s="137">
        <v>0</v>
      </c>
      <c r="G9" s="137">
        <v>5</v>
      </c>
      <c r="H9" s="137">
        <v>5</v>
      </c>
      <c r="I9" s="137">
        <v>10</v>
      </c>
      <c r="J9" s="137">
        <v>0</v>
      </c>
      <c r="K9" s="137">
        <v>0</v>
      </c>
      <c r="L9" s="137">
        <v>0</v>
      </c>
      <c r="M9" s="137">
        <f t="shared" ref="M9:M17" si="0">SUM(D9,G9,J9)</f>
        <v>5</v>
      </c>
      <c r="N9" s="137">
        <f t="shared" ref="N9:N17" si="1">SUM(E9,H9,K9)</f>
        <v>5</v>
      </c>
      <c r="O9" s="137">
        <f t="shared" ref="O9:O17" si="2">SUM(M9:N9)</f>
        <v>10</v>
      </c>
      <c r="P9" s="1767" t="s">
        <v>349</v>
      </c>
      <c r="Q9" s="1767" t="s">
        <v>349</v>
      </c>
      <c r="R9" s="2502"/>
    </row>
    <row r="10" spans="1:20" ht="52.5" customHeight="1" x14ac:dyDescent="0.2">
      <c r="A10" s="3097"/>
      <c r="B10" s="1881" t="s">
        <v>350</v>
      </c>
      <c r="C10" s="1796" t="s">
        <v>351</v>
      </c>
      <c r="D10" s="137">
        <v>0</v>
      </c>
      <c r="E10" s="137">
        <v>0</v>
      </c>
      <c r="F10" s="137">
        <v>0</v>
      </c>
      <c r="G10" s="137">
        <v>20</v>
      </c>
      <c r="H10" s="137">
        <v>10</v>
      </c>
      <c r="I10" s="137">
        <v>30</v>
      </c>
      <c r="J10" s="137">
        <v>4</v>
      </c>
      <c r="K10" s="137">
        <v>0</v>
      </c>
      <c r="L10" s="137">
        <v>4</v>
      </c>
      <c r="M10" s="137">
        <f t="shared" si="0"/>
        <v>24</v>
      </c>
      <c r="N10" s="137">
        <f t="shared" si="1"/>
        <v>10</v>
      </c>
      <c r="O10" s="137">
        <f t="shared" si="2"/>
        <v>34</v>
      </c>
      <c r="P10" s="1882" t="s">
        <v>352</v>
      </c>
      <c r="Q10" s="1767" t="s">
        <v>352</v>
      </c>
      <c r="R10" s="2502"/>
    </row>
    <row r="11" spans="1:20" ht="28.5" customHeight="1" x14ac:dyDescent="0.2">
      <c r="A11" s="3097"/>
      <c r="B11" s="1796" t="s">
        <v>353</v>
      </c>
      <c r="C11" s="1796" t="s">
        <v>353</v>
      </c>
      <c r="D11" s="137">
        <v>0</v>
      </c>
      <c r="E11" s="137">
        <v>0</v>
      </c>
      <c r="F11" s="137">
        <v>0</v>
      </c>
      <c r="G11" s="137">
        <v>9</v>
      </c>
      <c r="H11" s="137">
        <v>1</v>
      </c>
      <c r="I11" s="137">
        <v>10</v>
      </c>
      <c r="J11" s="137">
        <v>0</v>
      </c>
      <c r="K11" s="137">
        <v>0</v>
      </c>
      <c r="L11" s="137">
        <v>0</v>
      </c>
      <c r="M11" s="137">
        <f t="shared" si="0"/>
        <v>9</v>
      </c>
      <c r="N11" s="137">
        <f t="shared" si="1"/>
        <v>1</v>
      </c>
      <c r="O11" s="137">
        <f t="shared" si="2"/>
        <v>10</v>
      </c>
      <c r="P11" s="1767" t="s">
        <v>354</v>
      </c>
      <c r="Q11" s="1767" t="s">
        <v>354</v>
      </c>
      <c r="R11" s="2502"/>
    </row>
    <row r="12" spans="1:20" ht="28.5" customHeight="1" x14ac:dyDescent="0.2">
      <c r="A12" s="3097"/>
      <c r="B12" s="1796" t="s">
        <v>355</v>
      </c>
      <c r="C12" s="1796" t="s">
        <v>355</v>
      </c>
      <c r="D12" s="137">
        <v>0</v>
      </c>
      <c r="E12" s="137">
        <v>0</v>
      </c>
      <c r="F12" s="137">
        <v>0</v>
      </c>
      <c r="G12" s="137">
        <v>12</v>
      </c>
      <c r="H12" s="137">
        <v>7</v>
      </c>
      <c r="I12" s="137">
        <v>19</v>
      </c>
      <c r="J12" s="137">
        <v>0</v>
      </c>
      <c r="K12" s="137">
        <v>0</v>
      </c>
      <c r="L12" s="137">
        <v>0</v>
      </c>
      <c r="M12" s="137">
        <f t="shared" si="0"/>
        <v>12</v>
      </c>
      <c r="N12" s="137">
        <f t="shared" si="1"/>
        <v>7</v>
      </c>
      <c r="O12" s="137">
        <f t="shared" si="2"/>
        <v>19</v>
      </c>
      <c r="P12" s="1767" t="s">
        <v>356</v>
      </c>
      <c r="Q12" s="1767" t="s">
        <v>356</v>
      </c>
      <c r="R12" s="2502"/>
      <c r="T12" s="169"/>
    </row>
    <row r="13" spans="1:20" ht="29.25" customHeight="1" x14ac:dyDescent="0.2">
      <c r="A13" s="2906" t="s">
        <v>96</v>
      </c>
      <c r="B13" s="2906"/>
      <c r="C13" s="2906"/>
      <c r="D13" s="137">
        <f>SUM(D8:D12)</f>
        <v>0</v>
      </c>
      <c r="E13" s="137">
        <f t="shared" ref="E13:L13" si="3">SUM(E8:E12)</f>
        <v>0</v>
      </c>
      <c r="F13" s="137">
        <f t="shared" si="3"/>
        <v>0</v>
      </c>
      <c r="G13" s="137">
        <f t="shared" si="3"/>
        <v>51</v>
      </c>
      <c r="H13" s="137">
        <f t="shared" si="3"/>
        <v>29</v>
      </c>
      <c r="I13" s="137">
        <f t="shared" si="3"/>
        <v>80</v>
      </c>
      <c r="J13" s="137">
        <f t="shared" si="3"/>
        <v>4</v>
      </c>
      <c r="K13" s="137">
        <f t="shared" si="3"/>
        <v>0</v>
      </c>
      <c r="L13" s="137">
        <f t="shared" si="3"/>
        <v>4</v>
      </c>
      <c r="M13" s="137">
        <f t="shared" si="0"/>
        <v>55</v>
      </c>
      <c r="N13" s="137">
        <f t="shared" si="1"/>
        <v>29</v>
      </c>
      <c r="O13" s="137">
        <f t="shared" si="2"/>
        <v>84</v>
      </c>
      <c r="P13" s="2502" t="s">
        <v>136</v>
      </c>
      <c r="Q13" s="2502"/>
      <c r="R13" s="2502"/>
      <c r="T13" s="6"/>
    </row>
    <row r="14" spans="1:20" ht="47.25" customHeight="1" x14ac:dyDescent="0.2">
      <c r="A14" s="2875" t="s">
        <v>335</v>
      </c>
      <c r="B14" s="1881" t="s">
        <v>357</v>
      </c>
      <c r="C14" s="997" t="s">
        <v>357</v>
      </c>
      <c r="D14" s="137">
        <f t="shared" ref="D14:E14" si="4">SUM(D9:D13)</f>
        <v>0</v>
      </c>
      <c r="E14" s="137">
        <f t="shared" si="4"/>
        <v>0</v>
      </c>
      <c r="F14" s="137">
        <v>0</v>
      </c>
      <c r="G14" s="137">
        <v>20</v>
      </c>
      <c r="H14" s="137">
        <v>14</v>
      </c>
      <c r="I14" s="137">
        <v>34</v>
      </c>
      <c r="J14" s="137">
        <v>0</v>
      </c>
      <c r="K14" s="137">
        <v>0</v>
      </c>
      <c r="L14" s="137">
        <v>0</v>
      </c>
      <c r="M14" s="137">
        <f t="shared" si="0"/>
        <v>20</v>
      </c>
      <c r="N14" s="137">
        <f t="shared" si="1"/>
        <v>14</v>
      </c>
      <c r="O14" s="137">
        <f t="shared" si="2"/>
        <v>34</v>
      </c>
      <c r="P14" s="1767" t="s">
        <v>358</v>
      </c>
      <c r="Q14" s="1767" t="s">
        <v>358</v>
      </c>
      <c r="R14" s="2502" t="s">
        <v>336</v>
      </c>
    </row>
    <row r="15" spans="1:20" ht="45" customHeight="1" x14ac:dyDescent="0.2">
      <c r="A15" s="2875"/>
      <c r="B15" s="997" t="s">
        <v>359</v>
      </c>
      <c r="C15" s="997" t="s">
        <v>359</v>
      </c>
      <c r="D15" s="137">
        <f t="shared" ref="D15:E15" si="5">SUM(D10:D14)</f>
        <v>0</v>
      </c>
      <c r="E15" s="137">
        <f t="shared" si="5"/>
        <v>0</v>
      </c>
      <c r="F15" s="137">
        <v>0</v>
      </c>
      <c r="G15" s="137">
        <v>14</v>
      </c>
      <c r="H15" s="137">
        <v>30</v>
      </c>
      <c r="I15" s="137">
        <v>44</v>
      </c>
      <c r="J15" s="137">
        <v>8</v>
      </c>
      <c r="K15" s="137">
        <v>8</v>
      </c>
      <c r="L15" s="137">
        <v>16</v>
      </c>
      <c r="M15" s="137">
        <f t="shared" si="0"/>
        <v>22</v>
      </c>
      <c r="N15" s="137">
        <f t="shared" si="1"/>
        <v>38</v>
      </c>
      <c r="O15" s="137">
        <f t="shared" si="2"/>
        <v>60</v>
      </c>
      <c r="P15" s="1767" t="s">
        <v>360</v>
      </c>
      <c r="Q15" s="1767" t="s">
        <v>360</v>
      </c>
      <c r="R15" s="2502"/>
    </row>
    <row r="16" spans="1:20" ht="40.5" customHeight="1" thickBot="1" x14ac:dyDescent="0.25">
      <c r="A16" s="3381"/>
      <c r="B16" s="297" t="s">
        <v>53</v>
      </c>
      <c r="C16" s="297" t="s">
        <v>53</v>
      </c>
      <c r="D16" s="137">
        <f t="shared" ref="D16:E16" si="6">SUM(D11:D15)</f>
        <v>0</v>
      </c>
      <c r="E16" s="137">
        <f t="shared" si="6"/>
        <v>0</v>
      </c>
      <c r="F16" s="137">
        <v>0</v>
      </c>
      <c r="G16" s="3">
        <v>5</v>
      </c>
      <c r="H16" s="3">
        <v>24</v>
      </c>
      <c r="I16" s="3">
        <v>29</v>
      </c>
      <c r="J16" s="3">
        <v>0</v>
      </c>
      <c r="K16" s="3">
        <v>0</v>
      </c>
      <c r="L16" s="3">
        <v>0</v>
      </c>
      <c r="M16" s="207">
        <f t="shared" si="0"/>
        <v>5</v>
      </c>
      <c r="N16" s="207">
        <f t="shared" si="1"/>
        <v>24</v>
      </c>
      <c r="O16" s="207">
        <f t="shared" si="2"/>
        <v>29</v>
      </c>
      <c r="P16" s="1883" t="s">
        <v>374</v>
      </c>
      <c r="Q16" s="1883" t="s">
        <v>374</v>
      </c>
      <c r="R16" s="3382"/>
    </row>
    <row r="17" spans="1:18" ht="27" customHeight="1" thickTop="1" thickBot="1" x14ac:dyDescent="0.25">
      <c r="A17" s="2916" t="s">
        <v>96</v>
      </c>
      <c r="B17" s="2916"/>
      <c r="C17" s="2916"/>
      <c r="D17" s="170">
        <f>SUM(D14:D16)</f>
        <v>0</v>
      </c>
      <c r="E17" s="170">
        <f t="shared" ref="E17:L17" si="7">SUM(E14:E16)</f>
        <v>0</v>
      </c>
      <c r="F17" s="170">
        <f t="shared" si="7"/>
        <v>0</v>
      </c>
      <c r="G17" s="170">
        <f t="shared" si="7"/>
        <v>39</v>
      </c>
      <c r="H17" s="170">
        <f t="shared" si="7"/>
        <v>68</v>
      </c>
      <c r="I17" s="170">
        <f t="shared" si="7"/>
        <v>107</v>
      </c>
      <c r="J17" s="170">
        <f t="shared" si="7"/>
        <v>8</v>
      </c>
      <c r="K17" s="170">
        <f t="shared" si="7"/>
        <v>8</v>
      </c>
      <c r="L17" s="170">
        <f t="shared" si="7"/>
        <v>16</v>
      </c>
      <c r="M17" s="170">
        <f t="shared" si="0"/>
        <v>47</v>
      </c>
      <c r="N17" s="170">
        <f t="shared" si="1"/>
        <v>76</v>
      </c>
      <c r="O17" s="170">
        <f t="shared" si="2"/>
        <v>123</v>
      </c>
      <c r="P17" s="3383" t="s">
        <v>136</v>
      </c>
      <c r="Q17" s="3383"/>
      <c r="R17" s="3383"/>
    </row>
    <row r="18" spans="1:18" ht="27" customHeight="1" thickTop="1" x14ac:dyDescent="0.2">
      <c r="A18" s="184"/>
      <c r="B18" s="184"/>
      <c r="C18" s="184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151"/>
      <c r="Q18" s="151"/>
      <c r="R18" s="151"/>
    </row>
    <row r="19" spans="1:18" ht="27" customHeight="1" x14ac:dyDescent="0.2">
      <c r="A19" s="222"/>
      <c r="B19" s="222"/>
      <c r="C19" s="222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224"/>
      <c r="Q19" s="224"/>
      <c r="R19" s="224"/>
    </row>
    <row r="20" spans="1:18" ht="27" customHeight="1" x14ac:dyDescent="0.2">
      <c r="A20" s="222"/>
      <c r="B20" s="222"/>
      <c r="C20" s="222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224"/>
      <c r="Q20" s="224"/>
      <c r="R20" s="224"/>
    </row>
    <row r="21" spans="1:18" s="2219" customFormat="1" ht="27" customHeight="1" x14ac:dyDescent="0.2">
      <c r="A21" s="2218"/>
      <c r="B21" s="2218"/>
      <c r="C21" s="2218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2217"/>
      <c r="Q21" s="2217"/>
      <c r="R21" s="2217"/>
    </row>
    <row r="22" spans="1:18" ht="27" customHeight="1" thickBot="1" x14ac:dyDescent="0.25">
      <c r="A22" s="3319" t="s">
        <v>2936</v>
      </c>
      <c r="B22" s="3319"/>
      <c r="C22" s="119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3131" t="s">
        <v>2937</v>
      </c>
      <c r="Q22" s="3131"/>
      <c r="R22" s="3131"/>
    </row>
    <row r="23" spans="1:18" ht="27" customHeight="1" thickTop="1" x14ac:dyDescent="0.2">
      <c r="A23" s="2898" t="s">
        <v>47</v>
      </c>
      <c r="B23" s="2898" t="s">
        <v>90</v>
      </c>
      <c r="C23" s="2898" t="s">
        <v>48</v>
      </c>
      <c r="D23" s="2898" t="s">
        <v>36</v>
      </c>
      <c r="E23" s="2898"/>
      <c r="F23" s="2898"/>
      <c r="G23" s="2898" t="s">
        <v>2</v>
      </c>
      <c r="H23" s="2898"/>
      <c r="I23" s="2898"/>
      <c r="J23" s="2898" t="s">
        <v>3</v>
      </c>
      <c r="K23" s="2898"/>
      <c r="L23" s="2898"/>
      <c r="M23" s="2898" t="s">
        <v>29</v>
      </c>
      <c r="N23" s="2898"/>
      <c r="O23" s="2898"/>
      <c r="P23" s="3372" t="s">
        <v>103</v>
      </c>
      <c r="Q23" s="2947" t="s">
        <v>132</v>
      </c>
      <c r="R23" s="2947" t="s">
        <v>310</v>
      </c>
    </row>
    <row r="24" spans="1:18" ht="27" customHeight="1" x14ac:dyDescent="0.2">
      <c r="A24" s="2762"/>
      <c r="B24" s="2762"/>
      <c r="C24" s="2762"/>
      <c r="D24" s="3370" t="s">
        <v>98</v>
      </c>
      <c r="E24" s="3370"/>
      <c r="F24" s="3370"/>
      <c r="G24" s="3369" t="s">
        <v>99</v>
      </c>
      <c r="H24" s="3369"/>
      <c r="I24" s="3369"/>
      <c r="J24" s="3370" t="s">
        <v>100</v>
      </c>
      <c r="K24" s="3370"/>
      <c r="L24" s="3370"/>
      <c r="M24" s="3369" t="s">
        <v>101</v>
      </c>
      <c r="N24" s="3369"/>
      <c r="O24" s="3369"/>
      <c r="P24" s="3373"/>
      <c r="Q24" s="2862"/>
      <c r="R24" s="2862"/>
    </row>
    <row r="25" spans="1:18" ht="27" customHeight="1" x14ac:dyDescent="0.2">
      <c r="A25" s="2762"/>
      <c r="B25" s="2762"/>
      <c r="C25" s="2762"/>
      <c r="D25" s="120" t="s">
        <v>187</v>
      </c>
      <c r="E25" s="120" t="s">
        <v>203</v>
      </c>
      <c r="F25" s="120" t="s">
        <v>204</v>
      </c>
      <c r="G25" s="120" t="s">
        <v>187</v>
      </c>
      <c r="H25" s="120" t="s">
        <v>203</v>
      </c>
      <c r="I25" s="120" t="s">
        <v>204</v>
      </c>
      <c r="J25" s="120" t="s">
        <v>187</v>
      </c>
      <c r="K25" s="120" t="s">
        <v>203</v>
      </c>
      <c r="L25" s="120" t="s">
        <v>204</v>
      </c>
      <c r="M25" s="120" t="s">
        <v>187</v>
      </c>
      <c r="N25" s="120" t="s">
        <v>203</v>
      </c>
      <c r="O25" s="120" t="s">
        <v>204</v>
      </c>
      <c r="P25" s="3373"/>
      <c r="Q25" s="2862"/>
      <c r="R25" s="2862"/>
    </row>
    <row r="26" spans="1:18" ht="27" customHeight="1" thickBot="1" x14ac:dyDescent="0.25">
      <c r="A26" s="2899"/>
      <c r="B26" s="2899"/>
      <c r="C26" s="2899"/>
      <c r="D26" s="121" t="s">
        <v>188</v>
      </c>
      <c r="E26" s="121" t="s">
        <v>189</v>
      </c>
      <c r="F26" s="121" t="s">
        <v>190</v>
      </c>
      <c r="G26" s="121" t="s">
        <v>188</v>
      </c>
      <c r="H26" s="121" t="s">
        <v>189</v>
      </c>
      <c r="I26" s="121" t="s">
        <v>190</v>
      </c>
      <c r="J26" s="121" t="s">
        <v>188</v>
      </c>
      <c r="K26" s="121" t="s">
        <v>189</v>
      </c>
      <c r="L26" s="121" t="s">
        <v>190</v>
      </c>
      <c r="M26" s="121" t="s">
        <v>188</v>
      </c>
      <c r="N26" s="121" t="s">
        <v>189</v>
      </c>
      <c r="O26" s="121" t="s">
        <v>190</v>
      </c>
      <c r="P26" s="3374"/>
      <c r="Q26" s="2948"/>
      <c r="R26" s="2948"/>
    </row>
    <row r="27" spans="1:18" ht="45" customHeight="1" x14ac:dyDescent="0.2">
      <c r="A27" s="2874" t="s">
        <v>337</v>
      </c>
      <c r="B27" s="1884" t="s">
        <v>361</v>
      </c>
      <c r="C27" s="125" t="s">
        <v>362</v>
      </c>
      <c r="D27" s="923">
        <v>0</v>
      </c>
      <c r="E27" s="923">
        <v>0</v>
      </c>
      <c r="F27" s="923">
        <v>0</v>
      </c>
      <c r="G27" s="923">
        <v>33</v>
      </c>
      <c r="H27" s="923">
        <v>6</v>
      </c>
      <c r="I27" s="923">
        <v>39</v>
      </c>
      <c r="J27" s="923">
        <v>0</v>
      </c>
      <c r="K27" s="923">
        <v>0</v>
      </c>
      <c r="L27" s="923">
        <v>0</v>
      </c>
      <c r="M27" s="923">
        <f>SUM(D27,G27,J27)</f>
        <v>33</v>
      </c>
      <c r="N27" s="923">
        <f>SUM(E27,H27,K27)</f>
        <v>6</v>
      </c>
      <c r="O27" s="923">
        <f>SUM(M27,N27)</f>
        <v>39</v>
      </c>
      <c r="P27" s="1802" t="s">
        <v>313</v>
      </c>
      <c r="Q27" s="1802" t="s">
        <v>313</v>
      </c>
      <c r="R27" s="2597" t="s">
        <v>338</v>
      </c>
    </row>
    <row r="28" spans="1:18" ht="45.75" customHeight="1" x14ac:dyDescent="0.2">
      <c r="A28" s="2875"/>
      <c r="B28" s="1881" t="s">
        <v>328</v>
      </c>
      <c r="C28" s="997" t="s">
        <v>328</v>
      </c>
      <c r="D28" s="1816">
        <v>0</v>
      </c>
      <c r="E28" s="1816">
        <v>0</v>
      </c>
      <c r="F28" s="1816">
        <v>0</v>
      </c>
      <c r="G28" s="1816">
        <v>14</v>
      </c>
      <c r="H28" s="1816">
        <v>21</v>
      </c>
      <c r="I28" s="1816">
        <v>35</v>
      </c>
      <c r="J28" s="1816">
        <v>0</v>
      </c>
      <c r="K28" s="1816">
        <v>0</v>
      </c>
      <c r="L28" s="1816">
        <v>0</v>
      </c>
      <c r="M28" s="923">
        <f t="shared" ref="M28:M36" si="8">SUM(D28,G28,J28)</f>
        <v>14</v>
      </c>
      <c r="N28" s="923">
        <f t="shared" ref="N28:N36" si="9">SUM(E28,H28,K28)</f>
        <v>21</v>
      </c>
      <c r="O28" s="923">
        <f t="shared" ref="O28:O36" si="10">SUM(M28,N28)</f>
        <v>35</v>
      </c>
      <c r="P28" s="1767" t="s">
        <v>329</v>
      </c>
      <c r="Q28" s="1767" t="s">
        <v>329</v>
      </c>
      <c r="R28" s="2502"/>
    </row>
    <row r="29" spans="1:18" ht="38.25" customHeight="1" x14ac:dyDescent="0.2">
      <c r="A29" s="2875"/>
      <c r="B29" s="997" t="s">
        <v>444</v>
      </c>
      <c r="C29" s="997" t="s">
        <v>444</v>
      </c>
      <c r="D29" s="1816">
        <v>0</v>
      </c>
      <c r="E29" s="1816">
        <v>0</v>
      </c>
      <c r="F29" s="1816">
        <v>0</v>
      </c>
      <c r="G29" s="1816">
        <v>14</v>
      </c>
      <c r="H29" s="1816">
        <v>13</v>
      </c>
      <c r="I29" s="1816">
        <v>27</v>
      </c>
      <c r="J29" s="1816">
        <v>0</v>
      </c>
      <c r="K29" s="1816">
        <v>0</v>
      </c>
      <c r="L29" s="1816">
        <v>0</v>
      </c>
      <c r="M29" s="923">
        <f t="shared" si="8"/>
        <v>14</v>
      </c>
      <c r="N29" s="923">
        <f t="shared" si="9"/>
        <v>13</v>
      </c>
      <c r="O29" s="923">
        <f t="shared" si="10"/>
        <v>27</v>
      </c>
      <c r="P29" s="1767" t="s">
        <v>2054</v>
      </c>
      <c r="Q29" s="1767" t="s">
        <v>2054</v>
      </c>
      <c r="R29" s="2502"/>
    </row>
    <row r="30" spans="1:18" ht="25.5" customHeight="1" x14ac:dyDescent="0.2">
      <c r="A30" s="2906" t="s">
        <v>96</v>
      </c>
      <c r="B30" s="2906"/>
      <c r="C30" s="2906"/>
      <c r="D30" s="1816">
        <f>SUM(D27:D29)</f>
        <v>0</v>
      </c>
      <c r="E30" s="1816">
        <f t="shared" ref="E30:L30" si="11">SUM(E27:E29)</f>
        <v>0</v>
      </c>
      <c r="F30" s="923">
        <f t="shared" si="11"/>
        <v>0</v>
      </c>
      <c r="G30" s="923">
        <f t="shared" si="11"/>
        <v>61</v>
      </c>
      <c r="H30" s="923">
        <f t="shared" si="11"/>
        <v>40</v>
      </c>
      <c r="I30" s="923">
        <f t="shared" si="11"/>
        <v>101</v>
      </c>
      <c r="J30" s="923">
        <f t="shared" si="11"/>
        <v>0</v>
      </c>
      <c r="K30" s="923">
        <f t="shared" si="11"/>
        <v>0</v>
      </c>
      <c r="L30" s="923">
        <f t="shared" si="11"/>
        <v>0</v>
      </c>
      <c r="M30" s="923">
        <f t="shared" si="8"/>
        <v>61</v>
      </c>
      <c r="N30" s="923">
        <f t="shared" si="9"/>
        <v>40</v>
      </c>
      <c r="O30" s="923">
        <f t="shared" si="10"/>
        <v>101</v>
      </c>
      <c r="P30" s="2542" t="s">
        <v>136</v>
      </c>
      <c r="Q30" s="2542"/>
      <c r="R30" s="2542"/>
    </row>
    <row r="31" spans="1:18" ht="39" customHeight="1" x14ac:dyDescent="0.2">
      <c r="A31" s="2875" t="s">
        <v>339</v>
      </c>
      <c r="B31" s="1881" t="s">
        <v>363</v>
      </c>
      <c r="C31" s="997" t="s">
        <v>363</v>
      </c>
      <c r="D31" s="1816">
        <f t="shared" ref="D31:D34" si="12">SUM(D28:D30)</f>
        <v>0</v>
      </c>
      <c r="E31" s="1816">
        <f t="shared" ref="E31" si="13">SUM(E28:E30)</f>
        <v>0</v>
      </c>
      <c r="F31" s="923">
        <v>0</v>
      </c>
      <c r="G31" s="923">
        <v>17</v>
      </c>
      <c r="H31" s="923">
        <v>15</v>
      </c>
      <c r="I31" s="923">
        <v>32</v>
      </c>
      <c r="J31" s="923">
        <f t="shared" ref="J31:K31" si="14">SUM(J28:J30)</f>
        <v>0</v>
      </c>
      <c r="K31" s="923">
        <f t="shared" si="14"/>
        <v>0</v>
      </c>
      <c r="L31" s="923">
        <v>0</v>
      </c>
      <c r="M31" s="923">
        <f t="shared" si="8"/>
        <v>17</v>
      </c>
      <c r="N31" s="923">
        <f t="shared" si="9"/>
        <v>15</v>
      </c>
      <c r="O31" s="923">
        <f t="shared" si="10"/>
        <v>32</v>
      </c>
      <c r="P31" s="1767" t="s">
        <v>364</v>
      </c>
      <c r="Q31" s="1767" t="s">
        <v>364</v>
      </c>
      <c r="R31" s="2502" t="s">
        <v>340</v>
      </c>
    </row>
    <row r="32" spans="1:18" ht="47.25" customHeight="1" x14ac:dyDescent="0.2">
      <c r="A32" s="2875"/>
      <c r="B32" s="1881" t="s">
        <v>365</v>
      </c>
      <c r="C32" s="997" t="s">
        <v>365</v>
      </c>
      <c r="D32" s="1816">
        <f t="shared" si="12"/>
        <v>0</v>
      </c>
      <c r="E32" s="1816">
        <f t="shared" ref="E32" si="15">SUM(E29:E31)</f>
        <v>0</v>
      </c>
      <c r="F32" s="1816">
        <v>0</v>
      </c>
      <c r="G32" s="923">
        <v>12</v>
      </c>
      <c r="H32" s="923">
        <v>18</v>
      </c>
      <c r="I32" s="923">
        <v>30</v>
      </c>
      <c r="J32" s="1816">
        <f t="shared" ref="J32:K32" si="16">SUM(J29:J31)</f>
        <v>0</v>
      </c>
      <c r="K32" s="1816">
        <f t="shared" si="16"/>
        <v>0</v>
      </c>
      <c r="L32" s="1816">
        <v>0</v>
      </c>
      <c r="M32" s="923">
        <f t="shared" si="8"/>
        <v>12</v>
      </c>
      <c r="N32" s="923">
        <f t="shared" si="9"/>
        <v>18</v>
      </c>
      <c r="O32" s="923">
        <f t="shared" si="10"/>
        <v>30</v>
      </c>
      <c r="P32" s="1767" t="s">
        <v>366</v>
      </c>
      <c r="Q32" s="1767" t="s">
        <v>366</v>
      </c>
      <c r="R32" s="2502"/>
    </row>
    <row r="33" spans="1:18" ht="39" customHeight="1" x14ac:dyDescent="0.2">
      <c r="A33" s="2875"/>
      <c r="B33" s="997" t="s">
        <v>367</v>
      </c>
      <c r="C33" s="997" t="s">
        <v>367</v>
      </c>
      <c r="D33" s="1816">
        <f t="shared" si="12"/>
        <v>0</v>
      </c>
      <c r="E33" s="1816">
        <f t="shared" ref="E33" si="17">SUM(E30:E32)</f>
        <v>0</v>
      </c>
      <c r="F33" s="1816">
        <v>0</v>
      </c>
      <c r="G33" s="923">
        <v>11</v>
      </c>
      <c r="H33" s="923">
        <v>17</v>
      </c>
      <c r="I33" s="923">
        <v>28</v>
      </c>
      <c r="J33" s="1816">
        <f t="shared" ref="J33:K33" si="18">SUM(J30:J32)</f>
        <v>0</v>
      </c>
      <c r="K33" s="1816">
        <f t="shared" si="18"/>
        <v>0</v>
      </c>
      <c r="L33" s="1816">
        <v>0</v>
      </c>
      <c r="M33" s="923">
        <f t="shared" si="8"/>
        <v>11</v>
      </c>
      <c r="N33" s="923">
        <f t="shared" si="9"/>
        <v>17</v>
      </c>
      <c r="O33" s="923">
        <f t="shared" si="10"/>
        <v>28</v>
      </c>
      <c r="P33" s="1755" t="s">
        <v>368</v>
      </c>
      <c r="Q33" s="1755" t="s">
        <v>368</v>
      </c>
      <c r="R33" s="2502"/>
    </row>
    <row r="34" spans="1:18" ht="39" customHeight="1" x14ac:dyDescent="0.2">
      <c r="A34" s="2875"/>
      <c r="B34" s="1881" t="s">
        <v>369</v>
      </c>
      <c r="C34" s="997" t="s">
        <v>369</v>
      </c>
      <c r="D34" s="1816">
        <f t="shared" si="12"/>
        <v>0</v>
      </c>
      <c r="E34" s="1816">
        <f t="shared" ref="E34" si="19">SUM(E31:E33)</f>
        <v>0</v>
      </c>
      <c r="F34" s="1816">
        <v>0</v>
      </c>
      <c r="G34" s="923">
        <v>8</v>
      </c>
      <c r="H34" s="923">
        <v>23</v>
      </c>
      <c r="I34" s="923">
        <v>31</v>
      </c>
      <c r="J34" s="1816">
        <f t="shared" ref="J34:K34" si="20">SUM(J31:J33)</f>
        <v>0</v>
      </c>
      <c r="K34" s="1816">
        <f t="shared" si="20"/>
        <v>0</v>
      </c>
      <c r="L34" s="1816">
        <v>0</v>
      </c>
      <c r="M34" s="923">
        <f t="shared" si="8"/>
        <v>8</v>
      </c>
      <c r="N34" s="923">
        <f t="shared" si="9"/>
        <v>23</v>
      </c>
      <c r="O34" s="923">
        <f t="shared" si="10"/>
        <v>31</v>
      </c>
      <c r="P34" s="1767" t="s">
        <v>370</v>
      </c>
      <c r="Q34" s="1767" t="s">
        <v>370</v>
      </c>
      <c r="R34" s="2502"/>
    </row>
    <row r="35" spans="1:18" ht="31.5" customHeight="1" x14ac:dyDescent="0.2">
      <c r="A35" s="2906" t="s">
        <v>96</v>
      </c>
      <c r="B35" s="2906"/>
      <c r="C35" s="2906"/>
      <c r="D35" s="1816">
        <v>0</v>
      </c>
      <c r="E35" s="1816">
        <v>0</v>
      </c>
      <c r="F35" s="1816">
        <v>0</v>
      </c>
      <c r="G35" s="1816">
        <v>48</v>
      </c>
      <c r="H35" s="1816">
        <v>73</v>
      </c>
      <c r="I35" s="1816">
        <v>121</v>
      </c>
      <c r="J35" s="1816">
        <v>0</v>
      </c>
      <c r="K35" s="1816">
        <v>0</v>
      </c>
      <c r="L35" s="1816">
        <v>0</v>
      </c>
      <c r="M35" s="923">
        <f t="shared" si="8"/>
        <v>48</v>
      </c>
      <c r="N35" s="923">
        <f t="shared" si="9"/>
        <v>73</v>
      </c>
      <c r="O35" s="923">
        <f t="shared" si="10"/>
        <v>121</v>
      </c>
      <c r="P35" s="2502" t="s">
        <v>136</v>
      </c>
      <c r="Q35" s="2502"/>
      <c r="R35" s="2502"/>
    </row>
    <row r="36" spans="1:18" ht="39" customHeight="1" thickBot="1" x14ac:dyDescent="0.25">
      <c r="A36" s="1868" t="s">
        <v>341</v>
      </c>
      <c r="B36" s="1885" t="s">
        <v>371</v>
      </c>
      <c r="C36" s="297"/>
      <c r="D36" s="1816">
        <v>0</v>
      </c>
      <c r="E36" s="1816">
        <v>0</v>
      </c>
      <c r="F36" s="1816">
        <v>0</v>
      </c>
      <c r="G36" s="1816">
        <v>2</v>
      </c>
      <c r="H36" s="1816">
        <v>12</v>
      </c>
      <c r="I36" s="1816">
        <v>14</v>
      </c>
      <c r="J36" s="1816">
        <v>0</v>
      </c>
      <c r="K36" s="1816">
        <v>0</v>
      </c>
      <c r="L36" s="1816">
        <v>0</v>
      </c>
      <c r="M36" s="923">
        <f t="shared" si="8"/>
        <v>2</v>
      </c>
      <c r="N36" s="923">
        <f t="shared" si="9"/>
        <v>12</v>
      </c>
      <c r="O36" s="923">
        <f t="shared" si="10"/>
        <v>14</v>
      </c>
      <c r="P36" s="298"/>
      <c r="Q36" s="1886" t="s">
        <v>372</v>
      </c>
      <c r="R36" s="1886" t="s">
        <v>342</v>
      </c>
    </row>
    <row r="37" spans="1:18" ht="27" customHeight="1" thickTop="1" thickBot="1" x14ac:dyDescent="0.25">
      <c r="A37" s="2916" t="s">
        <v>373</v>
      </c>
      <c r="B37" s="2916"/>
      <c r="C37" s="2916"/>
      <c r="D37" s="1872">
        <f>SUM(D13,D17,D30,D35:D36)</f>
        <v>0</v>
      </c>
      <c r="E37" s="1872">
        <f t="shared" ref="E37:O37" si="21">SUM(E13,E17,E30,E35:E36)</f>
        <v>0</v>
      </c>
      <c r="F37" s="1872">
        <f t="shared" si="21"/>
        <v>0</v>
      </c>
      <c r="G37" s="1872">
        <f t="shared" si="21"/>
        <v>201</v>
      </c>
      <c r="H37" s="1872">
        <f t="shared" si="21"/>
        <v>222</v>
      </c>
      <c r="I37" s="1872">
        <f t="shared" si="21"/>
        <v>423</v>
      </c>
      <c r="J37" s="1872">
        <f t="shared" si="21"/>
        <v>12</v>
      </c>
      <c r="K37" s="1872">
        <f t="shared" si="21"/>
        <v>8</v>
      </c>
      <c r="L37" s="1872">
        <f t="shared" si="21"/>
        <v>20</v>
      </c>
      <c r="M37" s="1872">
        <f t="shared" si="21"/>
        <v>213</v>
      </c>
      <c r="N37" s="1872">
        <f t="shared" si="21"/>
        <v>230</v>
      </c>
      <c r="O37" s="1872">
        <f t="shared" si="21"/>
        <v>443</v>
      </c>
      <c r="P37" s="3384" t="s">
        <v>344</v>
      </c>
      <c r="Q37" s="3384"/>
      <c r="R37" s="3384"/>
    </row>
    <row r="38" spans="1:18" ht="13.5" thickTop="1" x14ac:dyDescent="0.2"/>
  </sheetData>
  <mergeCells count="51">
    <mergeCell ref="A27:A29"/>
    <mergeCell ref="R27:R29"/>
    <mergeCell ref="A35:C35"/>
    <mergeCell ref="P35:R35"/>
    <mergeCell ref="A37:C37"/>
    <mergeCell ref="P37:R37"/>
    <mergeCell ref="A30:C30"/>
    <mergeCell ref="P30:R30"/>
    <mergeCell ref="A31:A34"/>
    <mergeCell ref="R31:R34"/>
    <mergeCell ref="J23:L23"/>
    <mergeCell ref="M23:O23"/>
    <mergeCell ref="P23:P26"/>
    <mergeCell ref="Q23:Q26"/>
    <mergeCell ref="R23:R26"/>
    <mergeCell ref="J24:L24"/>
    <mergeCell ref="M24:O24"/>
    <mergeCell ref="A23:A26"/>
    <mergeCell ref="B23:B26"/>
    <mergeCell ref="C23:C26"/>
    <mergeCell ref="D23:F23"/>
    <mergeCell ref="G23:I23"/>
    <mergeCell ref="D24:F24"/>
    <mergeCell ref="G24:I24"/>
    <mergeCell ref="A14:A16"/>
    <mergeCell ref="R14:R16"/>
    <mergeCell ref="A17:C17"/>
    <mergeCell ref="P17:R17"/>
    <mergeCell ref="A22:B22"/>
    <mergeCell ref="P22:R22"/>
    <mergeCell ref="M5:O5"/>
    <mergeCell ref="A8:A12"/>
    <mergeCell ref="R8:R12"/>
    <mergeCell ref="A13:C13"/>
    <mergeCell ref="P13:R13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313" orientation="landscape" useFirstPageNumber="1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7:M17"/>
  <sheetViews>
    <sheetView rightToLeft="1" view="pageBreakPreview" zoomScaleSheetLayoutView="100" workbookViewId="0">
      <selection activeCell="P25" sqref="P25"/>
    </sheetView>
  </sheetViews>
  <sheetFormatPr defaultRowHeight="12.75" x14ac:dyDescent="0.2"/>
  <sheetData>
    <row r="17" spans="1:13" ht="60" x14ac:dyDescent="0.8">
      <c r="A17" s="2486" t="s">
        <v>2082</v>
      </c>
      <c r="B17" s="2486"/>
      <c r="C17" s="2486"/>
      <c r="D17" s="2486"/>
      <c r="E17" s="2486"/>
      <c r="F17" s="2486"/>
      <c r="G17" s="2486"/>
      <c r="H17" s="2486"/>
      <c r="I17" s="2486"/>
      <c r="J17" s="2486"/>
      <c r="K17" s="2486"/>
      <c r="L17" s="2486"/>
      <c r="M17" s="248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12"/>
  <sheetViews>
    <sheetView rightToLeft="1" view="pageBreakPreview" zoomScale="80" zoomScaleSheetLayoutView="80" workbookViewId="0">
      <selection activeCell="R25" sqref="R25"/>
    </sheetView>
  </sheetViews>
  <sheetFormatPr defaultRowHeight="12.75" x14ac:dyDescent="0.2"/>
  <cols>
    <col min="1" max="1" width="26" customWidth="1"/>
    <col min="14" max="14" width="28.140625" customWidth="1"/>
  </cols>
  <sheetData>
    <row r="1" spans="1:14" ht="31.5" customHeight="1" x14ac:dyDescent="0.2">
      <c r="A1" s="2647" t="s">
        <v>2452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  <c r="M1" s="2647"/>
      <c r="N1" s="2647"/>
    </row>
    <row r="2" spans="1:14" ht="39.75" customHeight="1" x14ac:dyDescent="0.2">
      <c r="A2" s="2472" t="s">
        <v>2453</v>
      </c>
      <c r="B2" s="2472"/>
      <c r="C2" s="2472"/>
      <c r="D2" s="2472"/>
      <c r="E2" s="2472"/>
      <c r="F2" s="2472"/>
      <c r="G2" s="2472"/>
      <c r="H2" s="2472"/>
      <c r="I2" s="2472"/>
      <c r="J2" s="2472"/>
      <c r="K2" s="2472"/>
      <c r="L2" s="2472"/>
      <c r="M2" s="2472"/>
      <c r="N2" s="2472"/>
    </row>
    <row r="3" spans="1:14" ht="31.5" customHeight="1" thickBot="1" x14ac:dyDescent="0.25">
      <c r="A3" s="2467" t="s">
        <v>2591</v>
      </c>
      <c r="B3" s="2467"/>
      <c r="C3" s="2467"/>
      <c r="D3" s="2467"/>
      <c r="E3" s="2467"/>
      <c r="F3" s="2467"/>
      <c r="G3" s="2467"/>
      <c r="H3" s="2467"/>
      <c r="I3" s="2467"/>
      <c r="J3" s="2467"/>
      <c r="K3" s="2467"/>
      <c r="L3" s="2467"/>
      <c r="M3" s="2467"/>
      <c r="N3" s="116" t="s">
        <v>2047</v>
      </c>
    </row>
    <row r="4" spans="1:14" ht="31.5" customHeight="1" thickTop="1" x14ac:dyDescent="0.2">
      <c r="A4" s="2858" t="s">
        <v>35</v>
      </c>
      <c r="B4" s="2858" t="s">
        <v>36</v>
      </c>
      <c r="C4" s="2858"/>
      <c r="D4" s="2858"/>
      <c r="E4" s="2858" t="s">
        <v>2</v>
      </c>
      <c r="F4" s="2858"/>
      <c r="G4" s="2858"/>
      <c r="H4" s="2858" t="s">
        <v>3</v>
      </c>
      <c r="I4" s="2858"/>
      <c r="J4" s="2858"/>
      <c r="K4" s="2858" t="s">
        <v>29</v>
      </c>
      <c r="L4" s="2858"/>
      <c r="M4" s="2858"/>
      <c r="N4" s="2858" t="s">
        <v>102</v>
      </c>
    </row>
    <row r="5" spans="1:14" ht="31.5" customHeight="1" x14ac:dyDescent="0.2">
      <c r="A5" s="2859"/>
      <c r="B5" s="3370" t="s">
        <v>98</v>
      </c>
      <c r="C5" s="3370"/>
      <c r="D5" s="3370"/>
      <c r="E5" s="3369" t="s">
        <v>99</v>
      </c>
      <c r="F5" s="3369"/>
      <c r="G5" s="3369"/>
      <c r="H5" s="3370" t="s">
        <v>100</v>
      </c>
      <c r="I5" s="3370"/>
      <c r="J5" s="3370"/>
      <c r="K5" s="3369" t="s">
        <v>101</v>
      </c>
      <c r="L5" s="3369"/>
      <c r="M5" s="3369"/>
      <c r="N5" s="2859"/>
    </row>
    <row r="6" spans="1:14" ht="31.5" customHeight="1" x14ac:dyDescent="0.2">
      <c r="A6" s="2859"/>
      <c r="B6" s="120" t="s">
        <v>187</v>
      </c>
      <c r="C6" s="120" t="s">
        <v>203</v>
      </c>
      <c r="D6" s="120" t="s">
        <v>204</v>
      </c>
      <c r="E6" s="120" t="s">
        <v>187</v>
      </c>
      <c r="F6" s="120" t="s">
        <v>203</v>
      </c>
      <c r="G6" s="120" t="s">
        <v>204</v>
      </c>
      <c r="H6" s="120" t="s">
        <v>187</v>
      </c>
      <c r="I6" s="120" t="s">
        <v>203</v>
      </c>
      <c r="J6" s="120" t="s">
        <v>204</v>
      </c>
      <c r="K6" s="120" t="s">
        <v>187</v>
      </c>
      <c r="L6" s="120" t="s">
        <v>203</v>
      </c>
      <c r="M6" s="120" t="s">
        <v>204</v>
      </c>
      <c r="N6" s="2859"/>
    </row>
    <row r="7" spans="1:14" ht="31.5" customHeight="1" thickBot="1" x14ac:dyDescent="0.25">
      <c r="A7" s="2860"/>
      <c r="B7" s="121" t="s">
        <v>188</v>
      </c>
      <c r="C7" s="121" t="s">
        <v>189</v>
      </c>
      <c r="D7" s="121" t="s">
        <v>190</v>
      </c>
      <c r="E7" s="121" t="s">
        <v>188</v>
      </c>
      <c r="F7" s="121" t="s">
        <v>189</v>
      </c>
      <c r="G7" s="121" t="s">
        <v>190</v>
      </c>
      <c r="H7" s="121" t="s">
        <v>188</v>
      </c>
      <c r="I7" s="121" t="s">
        <v>189</v>
      </c>
      <c r="J7" s="121" t="s">
        <v>190</v>
      </c>
      <c r="K7" s="121" t="s">
        <v>188</v>
      </c>
      <c r="L7" s="121" t="s">
        <v>189</v>
      </c>
      <c r="M7" s="121" t="s">
        <v>190</v>
      </c>
      <c r="N7" s="2860"/>
    </row>
    <row r="8" spans="1:14" ht="42.75" customHeight="1" x14ac:dyDescent="0.2">
      <c r="A8" s="142" t="s">
        <v>375</v>
      </c>
      <c r="B8" s="1712">
        <v>0</v>
      </c>
      <c r="C8" s="1712">
        <v>0</v>
      </c>
      <c r="D8" s="1712">
        <v>0</v>
      </c>
      <c r="E8" s="1712">
        <v>8</v>
      </c>
      <c r="F8" s="1712">
        <v>12</v>
      </c>
      <c r="G8" s="1712">
        <v>20</v>
      </c>
      <c r="H8" s="1712">
        <v>6</v>
      </c>
      <c r="I8" s="1712">
        <v>1</v>
      </c>
      <c r="J8" s="1712">
        <v>7</v>
      </c>
      <c r="K8" s="1490">
        <f>SUM(B8,E8,H8)</f>
        <v>14</v>
      </c>
      <c r="L8" s="1490">
        <f>SUM(C8,F8,I8)</f>
        <v>13</v>
      </c>
      <c r="M8" s="1490">
        <f>SUM(K8:L8)</f>
        <v>27</v>
      </c>
      <c r="N8" s="171" t="s">
        <v>376</v>
      </c>
    </row>
    <row r="9" spans="1:14" ht="53.25" customHeight="1" x14ac:dyDescent="0.2">
      <c r="A9" s="11" t="s">
        <v>591</v>
      </c>
      <c r="B9" s="1795">
        <v>0</v>
      </c>
      <c r="C9" s="1795">
        <v>0</v>
      </c>
      <c r="D9" s="1795">
        <v>0</v>
      </c>
      <c r="E9" s="1795">
        <v>5</v>
      </c>
      <c r="F9" s="1795">
        <v>4</v>
      </c>
      <c r="G9" s="1795">
        <v>9</v>
      </c>
      <c r="H9" s="1795">
        <v>0</v>
      </c>
      <c r="I9" s="1795">
        <v>0</v>
      </c>
      <c r="J9" s="1795">
        <v>0</v>
      </c>
      <c r="K9" s="923">
        <f t="shared" ref="K9:K10" si="0">SUM(B9,E9,H9)</f>
        <v>5</v>
      </c>
      <c r="L9" s="923">
        <f t="shared" ref="L9:L10" si="1">SUM(C9,F9,I9)</f>
        <v>4</v>
      </c>
      <c r="M9" s="923">
        <f t="shared" ref="M9:M10" si="2">SUM(K9:L9)</f>
        <v>9</v>
      </c>
      <c r="N9" s="168" t="s">
        <v>336</v>
      </c>
    </row>
    <row r="10" spans="1:14" ht="42.75" customHeight="1" thickBot="1" x14ac:dyDescent="0.25">
      <c r="A10" s="2" t="s">
        <v>377</v>
      </c>
      <c r="B10" s="1816">
        <v>0</v>
      </c>
      <c r="C10" s="1816">
        <v>0</v>
      </c>
      <c r="D10" s="1816">
        <v>0</v>
      </c>
      <c r="E10" s="1816">
        <v>3</v>
      </c>
      <c r="F10" s="1816">
        <v>7</v>
      </c>
      <c r="G10" s="1816">
        <v>10</v>
      </c>
      <c r="H10" s="1816">
        <v>0</v>
      </c>
      <c r="I10" s="1816">
        <v>0</v>
      </c>
      <c r="J10" s="1816">
        <v>0</v>
      </c>
      <c r="K10" s="1817">
        <f t="shared" si="0"/>
        <v>3</v>
      </c>
      <c r="L10" s="1817">
        <f t="shared" si="1"/>
        <v>7</v>
      </c>
      <c r="M10" s="1817">
        <f t="shared" si="2"/>
        <v>10</v>
      </c>
      <c r="N10" s="164" t="s">
        <v>378</v>
      </c>
    </row>
    <row r="11" spans="1:14" ht="42.75" customHeight="1" thickBot="1" x14ac:dyDescent="0.25">
      <c r="A11" s="208" t="s">
        <v>91</v>
      </c>
      <c r="B11" s="1794">
        <f>SUM(B8:B10)</f>
        <v>0</v>
      </c>
      <c r="C11" s="1794">
        <f t="shared" ref="C11:M11" si="3">SUM(C8:C10)</f>
        <v>0</v>
      </c>
      <c r="D11" s="1794">
        <f t="shared" si="3"/>
        <v>0</v>
      </c>
      <c r="E11" s="1794">
        <f t="shared" si="3"/>
        <v>16</v>
      </c>
      <c r="F11" s="1794">
        <f t="shared" si="3"/>
        <v>23</v>
      </c>
      <c r="G11" s="1794">
        <f t="shared" si="3"/>
        <v>39</v>
      </c>
      <c r="H11" s="1794">
        <f t="shared" si="3"/>
        <v>6</v>
      </c>
      <c r="I11" s="1794">
        <f t="shared" si="3"/>
        <v>1</v>
      </c>
      <c r="J11" s="1794">
        <f t="shared" si="3"/>
        <v>7</v>
      </c>
      <c r="K11" s="1794">
        <f t="shared" si="3"/>
        <v>22</v>
      </c>
      <c r="L11" s="1794">
        <f t="shared" si="3"/>
        <v>24</v>
      </c>
      <c r="M11" s="1794">
        <f t="shared" si="3"/>
        <v>46</v>
      </c>
      <c r="N11" s="209" t="s">
        <v>153</v>
      </c>
    </row>
    <row r="12" spans="1:14" ht="13.5" customHeight="1" thickTop="1" x14ac:dyDescent="0.2">
      <c r="N12" s="138"/>
    </row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317" orientation="landscape" useFirstPageNumber="1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15"/>
  <sheetViews>
    <sheetView rightToLeft="1" view="pageBreakPreview" zoomScale="85" zoomScaleSheetLayoutView="85" workbookViewId="0">
      <selection activeCell="R25" sqref="R25"/>
    </sheetView>
  </sheetViews>
  <sheetFormatPr defaultRowHeight="12.75" x14ac:dyDescent="0.2"/>
  <cols>
    <col min="1" max="1" width="13.85546875" customWidth="1"/>
    <col min="2" max="2" width="12.140625" customWidth="1"/>
    <col min="3" max="3" width="16.140625" customWidth="1"/>
    <col min="4" max="4" width="6" bestFit="1" customWidth="1"/>
    <col min="5" max="5" width="8" customWidth="1"/>
    <col min="6" max="6" width="8.28515625" customWidth="1"/>
    <col min="7" max="7" width="7.5703125" customWidth="1"/>
    <col min="8" max="8" width="8.28515625" customWidth="1"/>
    <col min="9" max="9" width="7.42578125" customWidth="1"/>
    <col min="10" max="10" width="7.7109375" customWidth="1"/>
    <col min="11" max="11" width="8" customWidth="1"/>
    <col min="12" max="13" width="7.85546875" customWidth="1"/>
    <col min="14" max="14" width="8.5703125" customWidth="1"/>
    <col min="15" max="15" width="7.7109375" customWidth="1"/>
    <col min="16" max="16" width="16.28515625" customWidth="1"/>
    <col min="17" max="17" width="13.42578125" customWidth="1"/>
    <col min="18" max="18" width="15" customWidth="1"/>
  </cols>
  <sheetData>
    <row r="1" spans="1:18" ht="28.5" customHeight="1" x14ac:dyDescent="0.2">
      <c r="A1" s="2647" t="s">
        <v>2454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  <c r="M1" s="2647"/>
      <c r="N1" s="2647"/>
      <c r="O1" s="2647"/>
      <c r="P1" s="2647"/>
      <c r="Q1" s="2647"/>
      <c r="R1" s="2647"/>
    </row>
    <row r="2" spans="1:18" ht="39.75" customHeight="1" x14ac:dyDescent="0.2">
      <c r="A2" s="2524" t="s">
        <v>2448</v>
      </c>
      <c r="B2" s="2524"/>
      <c r="C2" s="2524"/>
      <c r="D2" s="2524"/>
      <c r="E2" s="2524"/>
      <c r="F2" s="2524"/>
      <c r="G2" s="2524"/>
      <c r="H2" s="2524"/>
      <c r="I2" s="2524"/>
      <c r="J2" s="2524"/>
      <c r="K2" s="2524"/>
      <c r="L2" s="2524"/>
      <c r="M2" s="2524"/>
      <c r="N2" s="2524"/>
      <c r="O2" s="2524"/>
      <c r="P2" s="2524"/>
      <c r="Q2" s="2524"/>
      <c r="R2" s="2524"/>
    </row>
    <row r="3" spans="1:18" ht="25.5" customHeight="1" thickBot="1" x14ac:dyDescent="0.25">
      <c r="A3" s="136" t="s">
        <v>2938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24"/>
      <c r="Q3" s="2474" t="s">
        <v>2048</v>
      </c>
      <c r="R3" s="2474"/>
    </row>
    <row r="4" spans="1:18" ht="21" customHeight="1" thickTop="1" x14ac:dyDescent="0.2">
      <c r="A4" s="2898" t="s">
        <v>47</v>
      </c>
      <c r="B4" s="2898" t="s">
        <v>90</v>
      </c>
      <c r="C4" s="2898" t="s">
        <v>48</v>
      </c>
      <c r="D4" s="2898" t="s">
        <v>36</v>
      </c>
      <c r="E4" s="2898"/>
      <c r="F4" s="2898"/>
      <c r="G4" s="2898" t="s">
        <v>2</v>
      </c>
      <c r="H4" s="2898"/>
      <c r="I4" s="2898"/>
      <c r="J4" s="2898" t="s">
        <v>3</v>
      </c>
      <c r="K4" s="2898"/>
      <c r="L4" s="2898"/>
      <c r="M4" s="2898" t="s">
        <v>29</v>
      </c>
      <c r="N4" s="2898"/>
      <c r="O4" s="2898"/>
      <c r="P4" s="3372" t="s">
        <v>103</v>
      </c>
      <c r="Q4" s="2947" t="s">
        <v>132</v>
      </c>
      <c r="R4" s="2947" t="s">
        <v>310</v>
      </c>
    </row>
    <row r="5" spans="1:18" ht="21" customHeight="1" x14ac:dyDescent="0.2">
      <c r="A5" s="2762"/>
      <c r="B5" s="2762"/>
      <c r="C5" s="2762"/>
      <c r="D5" s="3370" t="s">
        <v>98</v>
      </c>
      <c r="E5" s="3370"/>
      <c r="F5" s="3370"/>
      <c r="G5" s="3369" t="s">
        <v>99</v>
      </c>
      <c r="H5" s="3369"/>
      <c r="I5" s="3369"/>
      <c r="J5" s="3370" t="s">
        <v>100</v>
      </c>
      <c r="K5" s="3370"/>
      <c r="L5" s="3370"/>
      <c r="M5" s="3369" t="s">
        <v>101</v>
      </c>
      <c r="N5" s="3369"/>
      <c r="O5" s="3369"/>
      <c r="P5" s="3373"/>
      <c r="Q5" s="2862"/>
      <c r="R5" s="2862"/>
    </row>
    <row r="6" spans="1:18" ht="21" customHeight="1" x14ac:dyDescent="0.2">
      <c r="A6" s="2762"/>
      <c r="B6" s="2762"/>
      <c r="C6" s="2762"/>
      <c r="D6" s="120" t="s">
        <v>187</v>
      </c>
      <c r="E6" s="120" t="s">
        <v>203</v>
      </c>
      <c r="F6" s="120" t="s">
        <v>204</v>
      </c>
      <c r="G6" s="120" t="s">
        <v>187</v>
      </c>
      <c r="H6" s="120" t="s">
        <v>203</v>
      </c>
      <c r="I6" s="120" t="s">
        <v>204</v>
      </c>
      <c r="J6" s="120" t="s">
        <v>187</v>
      </c>
      <c r="K6" s="120" t="s">
        <v>203</v>
      </c>
      <c r="L6" s="120" t="s">
        <v>204</v>
      </c>
      <c r="M6" s="120" t="s">
        <v>187</v>
      </c>
      <c r="N6" s="120" t="s">
        <v>203</v>
      </c>
      <c r="O6" s="120" t="s">
        <v>204</v>
      </c>
      <c r="P6" s="3373"/>
      <c r="Q6" s="2862"/>
      <c r="R6" s="2862"/>
    </row>
    <row r="7" spans="1:18" ht="21" customHeight="1" thickBot="1" x14ac:dyDescent="0.25">
      <c r="A7" s="2899"/>
      <c r="B7" s="2899"/>
      <c r="C7" s="2899"/>
      <c r="D7" s="121" t="s">
        <v>188</v>
      </c>
      <c r="E7" s="121" t="s">
        <v>189</v>
      </c>
      <c r="F7" s="121" t="s">
        <v>190</v>
      </c>
      <c r="G7" s="121" t="s">
        <v>188</v>
      </c>
      <c r="H7" s="121" t="s">
        <v>189</v>
      </c>
      <c r="I7" s="121" t="s">
        <v>190</v>
      </c>
      <c r="J7" s="121" t="s">
        <v>188</v>
      </c>
      <c r="K7" s="121" t="s">
        <v>189</v>
      </c>
      <c r="L7" s="121" t="s">
        <v>190</v>
      </c>
      <c r="M7" s="121" t="s">
        <v>188</v>
      </c>
      <c r="N7" s="121" t="s">
        <v>189</v>
      </c>
      <c r="O7" s="121" t="s">
        <v>190</v>
      </c>
      <c r="P7" s="3374"/>
      <c r="Q7" s="2948"/>
      <c r="R7" s="2948"/>
    </row>
    <row r="8" spans="1:18" ht="45.75" customHeight="1" x14ac:dyDescent="0.2">
      <c r="A8" s="2874" t="s">
        <v>379</v>
      </c>
      <c r="B8" s="125" t="s">
        <v>380</v>
      </c>
      <c r="C8" s="125" t="s">
        <v>381</v>
      </c>
      <c r="D8" s="1712">
        <v>0</v>
      </c>
      <c r="E8" s="1712">
        <v>0</v>
      </c>
      <c r="F8" s="1712">
        <v>0</v>
      </c>
      <c r="G8" s="1712">
        <v>2</v>
      </c>
      <c r="H8" s="1712">
        <v>5</v>
      </c>
      <c r="I8" s="1712">
        <v>7</v>
      </c>
      <c r="J8" s="1712">
        <v>6</v>
      </c>
      <c r="K8" s="1712">
        <v>1</v>
      </c>
      <c r="L8" s="1712">
        <v>7</v>
      </c>
      <c r="M8" s="1490">
        <f>SUM(D8,G8,J8)</f>
        <v>8</v>
      </c>
      <c r="N8" s="1490">
        <f>SUM(E8,H8,K8)</f>
        <v>6</v>
      </c>
      <c r="O8" s="1490">
        <f>SUM(M8,N8)</f>
        <v>14</v>
      </c>
      <c r="P8" s="1879" t="s">
        <v>382</v>
      </c>
      <c r="Q8" s="1879" t="s">
        <v>383</v>
      </c>
      <c r="R8" s="3388" t="s">
        <v>376</v>
      </c>
    </row>
    <row r="9" spans="1:18" ht="51.75" customHeight="1" x14ac:dyDescent="0.2">
      <c r="A9" s="2875"/>
      <c r="B9" s="997" t="s">
        <v>386</v>
      </c>
      <c r="C9" s="997" t="s">
        <v>387</v>
      </c>
      <c r="D9" s="923">
        <v>0</v>
      </c>
      <c r="E9" s="923">
        <v>0</v>
      </c>
      <c r="F9" s="923">
        <v>0</v>
      </c>
      <c r="G9" s="923">
        <v>5</v>
      </c>
      <c r="H9" s="923">
        <v>3</v>
      </c>
      <c r="I9" s="923">
        <v>8</v>
      </c>
      <c r="J9" s="923">
        <v>0</v>
      </c>
      <c r="K9" s="923">
        <v>0</v>
      </c>
      <c r="L9" s="923">
        <v>0</v>
      </c>
      <c r="M9" s="923">
        <f t="shared" ref="M9:M14" si="0">SUM(D9,G9,J9)</f>
        <v>5</v>
      </c>
      <c r="N9" s="923">
        <f t="shared" ref="N9:N14" si="1">SUM(E9,H9,K9)</f>
        <v>3</v>
      </c>
      <c r="O9" s="923">
        <f t="shared" ref="O9:O14" si="2">SUM(M9,N9)</f>
        <v>8</v>
      </c>
      <c r="P9" s="1779" t="s">
        <v>388</v>
      </c>
      <c r="Q9" s="1779" t="s">
        <v>389</v>
      </c>
      <c r="R9" s="3389"/>
    </row>
    <row r="10" spans="1:18" ht="53.25" customHeight="1" x14ac:dyDescent="0.2">
      <c r="A10" s="2875"/>
      <c r="B10" s="997" t="s">
        <v>446</v>
      </c>
      <c r="C10" s="997"/>
      <c r="D10" s="923">
        <v>0</v>
      </c>
      <c r="E10" s="923">
        <v>0</v>
      </c>
      <c r="F10" s="923">
        <v>0</v>
      </c>
      <c r="G10" s="923">
        <v>1</v>
      </c>
      <c r="H10" s="923">
        <v>4</v>
      </c>
      <c r="I10" s="923">
        <v>5</v>
      </c>
      <c r="J10" s="923">
        <v>0</v>
      </c>
      <c r="K10" s="923">
        <v>0</v>
      </c>
      <c r="L10" s="923">
        <v>0</v>
      </c>
      <c r="M10" s="923">
        <f t="shared" si="0"/>
        <v>1</v>
      </c>
      <c r="N10" s="923">
        <f t="shared" si="1"/>
        <v>4</v>
      </c>
      <c r="O10" s="923">
        <f t="shared" si="2"/>
        <v>5</v>
      </c>
      <c r="P10" s="1779"/>
      <c r="Q10" s="1779" t="s">
        <v>2055</v>
      </c>
      <c r="R10" s="3390"/>
    </row>
    <row r="11" spans="1:18" ht="30" customHeight="1" x14ac:dyDescent="0.2">
      <c r="A11" s="2875" t="s">
        <v>96</v>
      </c>
      <c r="B11" s="2875"/>
      <c r="C11" s="2875"/>
      <c r="D11" s="923">
        <f>SUM(D8:D10)</f>
        <v>0</v>
      </c>
      <c r="E11" s="923">
        <f t="shared" ref="E11:L11" si="3">SUM(E8:E10)</f>
        <v>0</v>
      </c>
      <c r="F11" s="923">
        <f t="shared" si="3"/>
        <v>0</v>
      </c>
      <c r="G11" s="923">
        <f t="shared" si="3"/>
        <v>8</v>
      </c>
      <c r="H11" s="923">
        <f t="shared" si="3"/>
        <v>12</v>
      </c>
      <c r="I11" s="923">
        <f t="shared" si="3"/>
        <v>20</v>
      </c>
      <c r="J11" s="923">
        <f t="shared" si="3"/>
        <v>6</v>
      </c>
      <c r="K11" s="923">
        <f t="shared" si="3"/>
        <v>1</v>
      </c>
      <c r="L11" s="923">
        <f t="shared" si="3"/>
        <v>7</v>
      </c>
      <c r="M11" s="923">
        <f t="shared" si="0"/>
        <v>14</v>
      </c>
      <c r="N11" s="923">
        <f t="shared" si="1"/>
        <v>13</v>
      </c>
      <c r="O11" s="923">
        <f t="shared" si="2"/>
        <v>27</v>
      </c>
      <c r="P11" s="3385" t="s">
        <v>136</v>
      </c>
      <c r="Q11" s="3385"/>
      <c r="R11" s="3385"/>
    </row>
    <row r="12" spans="1:18" ht="49.5" customHeight="1" x14ac:dyDescent="0.2">
      <c r="A12" s="997" t="s">
        <v>447</v>
      </c>
      <c r="B12" s="997" t="s">
        <v>359</v>
      </c>
      <c r="C12" s="221"/>
      <c r="D12" s="923">
        <f t="shared" ref="D12:D13" si="4">SUM(D9:D11)</f>
        <v>0</v>
      </c>
      <c r="E12" s="923">
        <f t="shared" ref="E12:E13" si="5">SUM(E9:E11)</f>
        <v>0</v>
      </c>
      <c r="F12" s="923">
        <f t="shared" ref="F12:F13" si="6">SUM(F9:F11)</f>
        <v>0</v>
      </c>
      <c r="G12" s="1816">
        <v>5</v>
      </c>
      <c r="H12" s="1816">
        <v>4</v>
      </c>
      <c r="I12" s="1816">
        <v>9</v>
      </c>
      <c r="J12" s="1816">
        <v>0</v>
      </c>
      <c r="K12" s="1816">
        <v>0</v>
      </c>
      <c r="L12" s="1816">
        <v>0</v>
      </c>
      <c r="M12" s="923">
        <f t="shared" si="0"/>
        <v>5</v>
      </c>
      <c r="N12" s="923">
        <f t="shared" si="1"/>
        <v>4</v>
      </c>
      <c r="O12" s="923">
        <f t="shared" si="2"/>
        <v>9</v>
      </c>
      <c r="P12" s="225"/>
      <c r="Q12" s="1779" t="s">
        <v>2056</v>
      </c>
      <c r="R12" s="164" t="s">
        <v>336</v>
      </c>
    </row>
    <row r="13" spans="1:18" ht="60" customHeight="1" thickBot="1" x14ac:dyDescent="0.25">
      <c r="A13" s="1868" t="s">
        <v>377</v>
      </c>
      <c r="B13" s="1868" t="s">
        <v>390</v>
      </c>
      <c r="C13" s="299"/>
      <c r="D13" s="923">
        <f t="shared" si="4"/>
        <v>0</v>
      </c>
      <c r="E13" s="923">
        <f t="shared" si="5"/>
        <v>0</v>
      </c>
      <c r="F13" s="923">
        <f t="shared" si="6"/>
        <v>0</v>
      </c>
      <c r="G13" s="1816">
        <v>3</v>
      </c>
      <c r="H13" s="1816">
        <v>7</v>
      </c>
      <c r="I13" s="1816">
        <v>10</v>
      </c>
      <c r="J13" s="1816">
        <v>0</v>
      </c>
      <c r="K13" s="1816">
        <v>0</v>
      </c>
      <c r="L13" s="1816">
        <v>0</v>
      </c>
      <c r="M13" s="1880">
        <f t="shared" si="0"/>
        <v>3</v>
      </c>
      <c r="N13" s="1880">
        <f t="shared" si="1"/>
        <v>7</v>
      </c>
      <c r="O13" s="1880">
        <f t="shared" si="2"/>
        <v>10</v>
      </c>
      <c r="P13" s="300"/>
      <c r="Q13" s="1878" t="s">
        <v>391</v>
      </c>
      <c r="R13" s="1878" t="s">
        <v>378</v>
      </c>
    </row>
    <row r="14" spans="1:18" ht="27.75" customHeight="1" thickTop="1" thickBot="1" x14ac:dyDescent="0.25">
      <c r="A14" s="3386" t="s">
        <v>91</v>
      </c>
      <c r="B14" s="3386"/>
      <c r="C14" s="3386"/>
      <c r="D14" s="1872">
        <f>SUM(D11:D13)</f>
        <v>0</v>
      </c>
      <c r="E14" s="1872">
        <f t="shared" ref="E14" si="7">SUM(E11:E13)</f>
        <v>0</v>
      </c>
      <c r="F14" s="1872">
        <f t="shared" ref="F14" si="8">SUM(F11:F13)</f>
        <v>0</v>
      </c>
      <c r="G14" s="1872">
        <f t="shared" ref="G14:L14" si="9">SUM(G11:G13)</f>
        <v>16</v>
      </c>
      <c r="H14" s="1872">
        <f t="shared" si="9"/>
        <v>23</v>
      </c>
      <c r="I14" s="1872">
        <f t="shared" si="9"/>
        <v>39</v>
      </c>
      <c r="J14" s="1872">
        <f t="shared" si="9"/>
        <v>6</v>
      </c>
      <c r="K14" s="1872">
        <f t="shared" si="9"/>
        <v>1</v>
      </c>
      <c r="L14" s="1872">
        <f t="shared" si="9"/>
        <v>7</v>
      </c>
      <c r="M14" s="1872">
        <f t="shared" si="0"/>
        <v>22</v>
      </c>
      <c r="N14" s="1872">
        <f t="shared" si="1"/>
        <v>24</v>
      </c>
      <c r="O14" s="1872">
        <f t="shared" si="2"/>
        <v>46</v>
      </c>
      <c r="P14" s="3387" t="s">
        <v>153</v>
      </c>
      <c r="Q14" s="3387"/>
      <c r="R14" s="3387"/>
    </row>
    <row r="15" spans="1:18" ht="13.5" thickTop="1" x14ac:dyDescent="0.2"/>
  </sheetData>
  <mergeCells count="23">
    <mergeCell ref="M5:O5"/>
    <mergeCell ref="A11:C11"/>
    <mergeCell ref="P11:R11"/>
    <mergeCell ref="A14:C14"/>
    <mergeCell ref="P14:R14"/>
    <mergeCell ref="A8:A10"/>
    <mergeCell ref="R8:R10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318" orientation="landscape" useFirstPageNumber="1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12"/>
  <sheetViews>
    <sheetView rightToLeft="1" view="pageBreakPreview" zoomScale="85" zoomScaleSheetLayoutView="85" workbookViewId="0">
      <selection activeCell="Q5" sqref="Q5"/>
    </sheetView>
  </sheetViews>
  <sheetFormatPr defaultRowHeight="12.75" x14ac:dyDescent="0.2"/>
  <cols>
    <col min="1" max="1" width="25" customWidth="1"/>
    <col min="14" max="14" width="26.42578125" customWidth="1"/>
  </cols>
  <sheetData>
    <row r="1" spans="1:14" ht="40.5" customHeight="1" x14ac:dyDescent="0.2">
      <c r="A1" s="2647" t="s">
        <v>2455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  <c r="M1" s="2647"/>
      <c r="N1" s="2647"/>
    </row>
    <row r="2" spans="1:14" ht="40.5" customHeight="1" x14ac:dyDescent="0.2">
      <c r="A2" s="2472" t="s">
        <v>3018</v>
      </c>
      <c r="B2" s="2472"/>
      <c r="C2" s="2472"/>
      <c r="D2" s="2472"/>
      <c r="E2" s="2472"/>
      <c r="F2" s="2472"/>
      <c r="G2" s="2472"/>
      <c r="H2" s="2472"/>
      <c r="I2" s="2472"/>
      <c r="J2" s="2472"/>
      <c r="K2" s="2472"/>
      <c r="L2" s="2472"/>
      <c r="M2" s="2472"/>
      <c r="N2" s="2472"/>
    </row>
    <row r="3" spans="1:14" ht="40.5" customHeight="1" thickBot="1" x14ac:dyDescent="0.25">
      <c r="A3" s="2467" t="s">
        <v>2939</v>
      </c>
      <c r="B3" s="2467"/>
      <c r="C3" s="2467"/>
      <c r="D3" s="2467"/>
      <c r="E3" s="2467"/>
      <c r="F3" s="2467"/>
      <c r="G3" s="2467"/>
      <c r="H3" s="2467"/>
      <c r="I3" s="2467"/>
      <c r="J3" s="2467"/>
      <c r="K3" s="2467"/>
      <c r="L3" s="2467"/>
      <c r="M3" s="2467"/>
      <c r="N3" s="116" t="s">
        <v>2533</v>
      </c>
    </row>
    <row r="4" spans="1:14" ht="40.5" customHeight="1" thickTop="1" x14ac:dyDescent="0.2">
      <c r="A4" s="2858" t="s">
        <v>35</v>
      </c>
      <c r="B4" s="2858" t="s">
        <v>36</v>
      </c>
      <c r="C4" s="2858"/>
      <c r="D4" s="2858"/>
      <c r="E4" s="2858" t="s">
        <v>2</v>
      </c>
      <c r="F4" s="2858"/>
      <c r="G4" s="2858"/>
      <c r="H4" s="2858" t="s">
        <v>3</v>
      </c>
      <c r="I4" s="2858"/>
      <c r="J4" s="2858"/>
      <c r="K4" s="2858" t="s">
        <v>29</v>
      </c>
      <c r="L4" s="2858"/>
      <c r="M4" s="2858"/>
      <c r="N4" s="2858" t="s">
        <v>102</v>
      </c>
    </row>
    <row r="5" spans="1:14" ht="40.5" customHeight="1" x14ac:dyDescent="0.2">
      <c r="A5" s="2859"/>
      <c r="B5" s="3370" t="s">
        <v>98</v>
      </c>
      <c r="C5" s="3370"/>
      <c r="D5" s="3370"/>
      <c r="E5" s="3369" t="s">
        <v>99</v>
      </c>
      <c r="F5" s="3369"/>
      <c r="G5" s="3369"/>
      <c r="H5" s="3370" t="s">
        <v>100</v>
      </c>
      <c r="I5" s="3370"/>
      <c r="J5" s="3370"/>
      <c r="K5" s="3369" t="s">
        <v>101</v>
      </c>
      <c r="L5" s="3369"/>
      <c r="M5" s="3369"/>
      <c r="N5" s="2859"/>
    </row>
    <row r="6" spans="1:14" ht="40.5" customHeight="1" x14ac:dyDescent="0.2">
      <c r="A6" s="2859"/>
      <c r="B6" s="120" t="s">
        <v>187</v>
      </c>
      <c r="C6" s="120" t="s">
        <v>203</v>
      </c>
      <c r="D6" s="120" t="s">
        <v>204</v>
      </c>
      <c r="E6" s="120" t="s">
        <v>187</v>
      </c>
      <c r="F6" s="120" t="s">
        <v>203</v>
      </c>
      <c r="G6" s="120" t="s">
        <v>204</v>
      </c>
      <c r="H6" s="120" t="s">
        <v>187</v>
      </c>
      <c r="I6" s="120" t="s">
        <v>203</v>
      </c>
      <c r="J6" s="120" t="s">
        <v>204</v>
      </c>
      <c r="K6" s="120" t="s">
        <v>187</v>
      </c>
      <c r="L6" s="120" t="s">
        <v>203</v>
      </c>
      <c r="M6" s="120" t="s">
        <v>204</v>
      </c>
      <c r="N6" s="2859"/>
    </row>
    <row r="7" spans="1:14" ht="40.5" customHeight="1" thickBot="1" x14ac:dyDescent="0.25">
      <c r="A7" s="2860"/>
      <c r="B7" s="121" t="s">
        <v>188</v>
      </c>
      <c r="C7" s="121" t="s">
        <v>189</v>
      </c>
      <c r="D7" s="121" t="s">
        <v>190</v>
      </c>
      <c r="E7" s="121" t="s">
        <v>188</v>
      </c>
      <c r="F7" s="121" t="s">
        <v>189</v>
      </c>
      <c r="G7" s="121" t="s">
        <v>190</v>
      </c>
      <c r="H7" s="121" t="s">
        <v>188</v>
      </c>
      <c r="I7" s="121" t="s">
        <v>189</v>
      </c>
      <c r="J7" s="121" t="s">
        <v>190</v>
      </c>
      <c r="K7" s="121" t="s">
        <v>188</v>
      </c>
      <c r="L7" s="121" t="s">
        <v>189</v>
      </c>
      <c r="M7" s="121" t="s">
        <v>190</v>
      </c>
      <c r="N7" s="2860"/>
    </row>
    <row r="8" spans="1:14" ht="41.25" customHeight="1" x14ac:dyDescent="0.2">
      <c r="A8" s="142" t="s">
        <v>375</v>
      </c>
      <c r="B8" s="129">
        <v>0</v>
      </c>
      <c r="C8" s="129">
        <v>0</v>
      </c>
      <c r="D8" s="129">
        <v>0</v>
      </c>
      <c r="E8" s="129">
        <v>26</v>
      </c>
      <c r="F8" s="129">
        <v>25</v>
      </c>
      <c r="G8" s="129">
        <v>51</v>
      </c>
      <c r="H8" s="129">
        <v>9</v>
      </c>
      <c r="I8" s="129">
        <v>1</v>
      </c>
      <c r="J8" s="129">
        <v>10</v>
      </c>
      <c r="K8" s="205">
        <f>SUM(B8,E8,H8)</f>
        <v>35</v>
      </c>
      <c r="L8" s="205">
        <f>SUM(C8,F8,I8)</f>
        <v>26</v>
      </c>
      <c r="M8" s="205">
        <f>SUM(K8:L8)</f>
        <v>61</v>
      </c>
      <c r="N8" s="171" t="s">
        <v>376</v>
      </c>
    </row>
    <row r="9" spans="1:14" ht="41.25" customHeight="1" x14ac:dyDescent="0.2">
      <c r="A9" s="11" t="s">
        <v>445</v>
      </c>
      <c r="B9" s="7">
        <v>0</v>
      </c>
      <c r="C9" s="7">
        <v>0</v>
      </c>
      <c r="D9" s="7">
        <v>0</v>
      </c>
      <c r="E9" s="7">
        <v>11</v>
      </c>
      <c r="F9" s="7">
        <v>5</v>
      </c>
      <c r="G9" s="7">
        <v>16</v>
      </c>
      <c r="H9" s="7">
        <v>0</v>
      </c>
      <c r="I9" s="7">
        <v>0</v>
      </c>
      <c r="J9" s="7">
        <v>0</v>
      </c>
      <c r="K9" s="137">
        <f t="shared" ref="K9:K10" si="0">SUM(B9,E9,H9)</f>
        <v>11</v>
      </c>
      <c r="L9" s="137">
        <f t="shared" ref="L9:L10" si="1">SUM(C9,F9,I9)</f>
        <v>5</v>
      </c>
      <c r="M9" s="137">
        <f t="shared" ref="M9:M10" si="2">SUM(K9:L9)</f>
        <v>16</v>
      </c>
      <c r="N9" s="168" t="s">
        <v>336</v>
      </c>
    </row>
    <row r="10" spans="1:14" ht="36.75" customHeight="1" thickBot="1" x14ac:dyDescent="0.25">
      <c r="A10" s="2" t="s">
        <v>392</v>
      </c>
      <c r="B10" s="3">
        <v>0</v>
      </c>
      <c r="C10" s="3">
        <v>0</v>
      </c>
      <c r="D10" s="3">
        <v>0</v>
      </c>
      <c r="E10" s="3">
        <v>8</v>
      </c>
      <c r="F10" s="3">
        <v>15</v>
      </c>
      <c r="G10" s="3">
        <v>23</v>
      </c>
      <c r="H10" s="3">
        <v>0</v>
      </c>
      <c r="I10" s="3">
        <v>0</v>
      </c>
      <c r="J10" s="3">
        <v>0</v>
      </c>
      <c r="K10" s="206">
        <f t="shared" si="0"/>
        <v>8</v>
      </c>
      <c r="L10" s="206">
        <f t="shared" si="1"/>
        <v>15</v>
      </c>
      <c r="M10" s="206">
        <f t="shared" si="2"/>
        <v>23</v>
      </c>
      <c r="N10" s="164" t="s">
        <v>378</v>
      </c>
    </row>
    <row r="11" spans="1:14" ht="42" customHeight="1" thickBot="1" x14ac:dyDescent="0.25">
      <c r="A11" s="208" t="s">
        <v>91</v>
      </c>
      <c r="B11" s="141">
        <f>SUM(B8:B10)</f>
        <v>0</v>
      </c>
      <c r="C11" s="141">
        <f t="shared" ref="C11:M11" si="3">SUM(C8:C10)</f>
        <v>0</v>
      </c>
      <c r="D11" s="141">
        <f t="shared" si="3"/>
        <v>0</v>
      </c>
      <c r="E11" s="141">
        <f t="shared" si="3"/>
        <v>45</v>
      </c>
      <c r="F11" s="141">
        <f t="shared" si="3"/>
        <v>45</v>
      </c>
      <c r="G11" s="141">
        <f t="shared" si="3"/>
        <v>90</v>
      </c>
      <c r="H11" s="141">
        <f t="shared" si="3"/>
        <v>9</v>
      </c>
      <c r="I11" s="141">
        <f t="shared" si="3"/>
        <v>1</v>
      </c>
      <c r="J11" s="141">
        <f t="shared" si="3"/>
        <v>10</v>
      </c>
      <c r="K11" s="141">
        <f t="shared" si="3"/>
        <v>54</v>
      </c>
      <c r="L11" s="141">
        <f t="shared" si="3"/>
        <v>46</v>
      </c>
      <c r="M11" s="141">
        <f t="shared" si="3"/>
        <v>100</v>
      </c>
      <c r="N11" s="209" t="s">
        <v>153</v>
      </c>
    </row>
    <row r="12" spans="1:14" ht="13.5" thickTop="1" x14ac:dyDescent="0.2"/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319" orientation="landscape" useFirstPageNumber="1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17"/>
  <sheetViews>
    <sheetView rightToLeft="1" view="pageBreakPreview" zoomScale="80" zoomScaleSheetLayoutView="80" workbookViewId="0">
      <selection activeCell="T15" sqref="T15"/>
    </sheetView>
  </sheetViews>
  <sheetFormatPr defaultRowHeight="12.75" x14ac:dyDescent="0.2"/>
  <cols>
    <col min="1" max="1" width="13.42578125" bestFit="1" customWidth="1"/>
    <col min="2" max="2" width="12.28515625" customWidth="1"/>
    <col min="3" max="3" width="20" customWidth="1"/>
    <col min="4" max="10" width="8.28515625" customWidth="1"/>
    <col min="11" max="11" width="7.5703125" customWidth="1"/>
    <col min="12" max="12" width="7.7109375" customWidth="1"/>
    <col min="13" max="13" width="7.140625" customWidth="1"/>
    <col min="14" max="14" width="7.5703125" customWidth="1"/>
    <col min="15" max="15" width="7.7109375" customWidth="1"/>
    <col min="16" max="16" width="15.28515625" customWidth="1"/>
    <col min="17" max="17" width="14.7109375" customWidth="1"/>
    <col min="18" max="18" width="15.28515625" customWidth="1"/>
  </cols>
  <sheetData>
    <row r="1" spans="1:18" ht="33" customHeight="1" x14ac:dyDescent="0.2">
      <c r="A1" s="2647" t="s">
        <v>2456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  <c r="M1" s="2647"/>
      <c r="N1" s="2647"/>
      <c r="O1" s="2647"/>
      <c r="P1" s="2647"/>
      <c r="Q1" s="2647"/>
      <c r="R1" s="2647"/>
    </row>
    <row r="2" spans="1:18" ht="40.5" customHeight="1" x14ac:dyDescent="0.2">
      <c r="A2" s="2524" t="s">
        <v>2457</v>
      </c>
      <c r="B2" s="2524"/>
      <c r="C2" s="2524"/>
      <c r="D2" s="2524"/>
      <c r="E2" s="2524"/>
      <c r="F2" s="2524"/>
      <c r="G2" s="2524"/>
      <c r="H2" s="2524"/>
      <c r="I2" s="2524"/>
      <c r="J2" s="2524"/>
      <c r="K2" s="2524"/>
      <c r="L2" s="2524"/>
      <c r="M2" s="2524"/>
      <c r="N2" s="2524"/>
      <c r="O2" s="2524"/>
      <c r="P2" s="2524"/>
      <c r="Q2" s="2524"/>
      <c r="R2" s="2524"/>
    </row>
    <row r="3" spans="1:18" ht="21" customHeight="1" thickBot="1" x14ac:dyDescent="0.25">
      <c r="A3" s="2658" t="s">
        <v>2940</v>
      </c>
      <c r="B3" s="2658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24"/>
      <c r="Q3" s="2474" t="s">
        <v>2534</v>
      </c>
      <c r="R3" s="2474"/>
    </row>
    <row r="4" spans="1:18" ht="21" customHeight="1" thickTop="1" x14ac:dyDescent="0.2">
      <c r="A4" s="2898" t="s">
        <v>47</v>
      </c>
      <c r="B4" s="2898" t="s">
        <v>90</v>
      </c>
      <c r="C4" s="2898" t="s">
        <v>48</v>
      </c>
      <c r="D4" s="2898" t="s">
        <v>36</v>
      </c>
      <c r="E4" s="2898"/>
      <c r="F4" s="2898"/>
      <c r="G4" s="2898" t="s">
        <v>2</v>
      </c>
      <c r="H4" s="2898"/>
      <c r="I4" s="2898"/>
      <c r="J4" s="2898" t="s">
        <v>3</v>
      </c>
      <c r="K4" s="2898"/>
      <c r="L4" s="2898"/>
      <c r="M4" s="2898" t="s">
        <v>29</v>
      </c>
      <c r="N4" s="2898"/>
      <c r="O4" s="2898"/>
      <c r="P4" s="3372" t="s">
        <v>103</v>
      </c>
      <c r="Q4" s="2947" t="s">
        <v>132</v>
      </c>
      <c r="R4" s="2947" t="s">
        <v>310</v>
      </c>
    </row>
    <row r="5" spans="1:18" ht="21" customHeight="1" x14ac:dyDescent="0.2">
      <c r="A5" s="2762"/>
      <c r="B5" s="2762"/>
      <c r="C5" s="2762"/>
      <c r="D5" s="3370" t="s">
        <v>98</v>
      </c>
      <c r="E5" s="3370"/>
      <c r="F5" s="3370"/>
      <c r="G5" s="3369" t="s">
        <v>99</v>
      </c>
      <c r="H5" s="3369"/>
      <c r="I5" s="3369"/>
      <c r="J5" s="3370" t="s">
        <v>100</v>
      </c>
      <c r="K5" s="3370"/>
      <c r="L5" s="3370"/>
      <c r="M5" s="3369" t="s">
        <v>101</v>
      </c>
      <c r="N5" s="3369"/>
      <c r="O5" s="3369"/>
      <c r="P5" s="3373"/>
      <c r="Q5" s="2862"/>
      <c r="R5" s="2862"/>
    </row>
    <row r="6" spans="1:18" ht="21" customHeight="1" x14ac:dyDescent="0.2">
      <c r="A6" s="2762"/>
      <c r="B6" s="2762"/>
      <c r="C6" s="2762"/>
      <c r="D6" s="146" t="s">
        <v>187</v>
      </c>
      <c r="E6" s="146" t="s">
        <v>203</v>
      </c>
      <c r="F6" s="146" t="s">
        <v>204</v>
      </c>
      <c r="G6" s="146" t="s">
        <v>187</v>
      </c>
      <c r="H6" s="146" t="s">
        <v>203</v>
      </c>
      <c r="I6" s="146" t="s">
        <v>204</v>
      </c>
      <c r="J6" s="146" t="s">
        <v>187</v>
      </c>
      <c r="K6" s="146" t="s">
        <v>203</v>
      </c>
      <c r="L6" s="146" t="s">
        <v>204</v>
      </c>
      <c r="M6" s="146" t="s">
        <v>187</v>
      </c>
      <c r="N6" s="146" t="s">
        <v>203</v>
      </c>
      <c r="O6" s="146" t="s">
        <v>204</v>
      </c>
      <c r="P6" s="3373"/>
      <c r="Q6" s="2862"/>
      <c r="R6" s="2862"/>
    </row>
    <row r="7" spans="1:18" ht="21" customHeight="1" thickBot="1" x14ac:dyDescent="0.25">
      <c r="A7" s="3391"/>
      <c r="B7" s="3391"/>
      <c r="C7" s="3391"/>
      <c r="D7" s="13" t="s">
        <v>188</v>
      </c>
      <c r="E7" s="13" t="s">
        <v>189</v>
      </c>
      <c r="F7" s="13" t="s">
        <v>190</v>
      </c>
      <c r="G7" s="13" t="s">
        <v>188</v>
      </c>
      <c r="H7" s="13" t="s">
        <v>189</v>
      </c>
      <c r="I7" s="13" t="s">
        <v>190</v>
      </c>
      <c r="J7" s="13" t="s">
        <v>188</v>
      </c>
      <c r="K7" s="13" t="s">
        <v>189</v>
      </c>
      <c r="L7" s="13" t="s">
        <v>190</v>
      </c>
      <c r="M7" s="13" t="s">
        <v>188</v>
      </c>
      <c r="N7" s="13" t="s">
        <v>189</v>
      </c>
      <c r="O7" s="13" t="s">
        <v>190</v>
      </c>
      <c r="P7" s="3392"/>
      <c r="Q7" s="3393"/>
      <c r="R7" s="3393"/>
    </row>
    <row r="8" spans="1:18" ht="55.5" customHeight="1" thickTop="1" x14ac:dyDescent="0.2">
      <c r="A8" s="3395" t="s">
        <v>379</v>
      </c>
      <c r="B8" s="3395" t="s">
        <v>592</v>
      </c>
      <c r="C8" s="1876" t="s">
        <v>381</v>
      </c>
      <c r="D8" s="1817">
        <v>0</v>
      </c>
      <c r="E8" s="1817">
        <v>0</v>
      </c>
      <c r="F8" s="1817">
        <v>0</v>
      </c>
      <c r="G8" s="1817">
        <v>8</v>
      </c>
      <c r="H8" s="1817">
        <v>9</v>
      </c>
      <c r="I8" s="1817">
        <v>17</v>
      </c>
      <c r="J8" s="1817">
        <v>9</v>
      </c>
      <c r="K8" s="1817">
        <v>1</v>
      </c>
      <c r="L8" s="1817">
        <v>10</v>
      </c>
      <c r="M8" s="1817">
        <f>SUM(D8,G8,J8)</f>
        <v>17</v>
      </c>
      <c r="N8" s="1817">
        <f>SUM(E8,H8,K8)</f>
        <v>10</v>
      </c>
      <c r="O8" s="1817">
        <f>SUM(M8:N8)</f>
        <v>27</v>
      </c>
      <c r="P8" s="1877" t="s">
        <v>382</v>
      </c>
      <c r="Q8" s="3396" t="s">
        <v>383</v>
      </c>
      <c r="R8" s="3396" t="s">
        <v>376</v>
      </c>
    </row>
    <row r="9" spans="1:18" ht="38.25" customHeight="1" x14ac:dyDescent="0.2">
      <c r="A9" s="2875"/>
      <c r="B9" s="2875"/>
      <c r="C9" s="997" t="s">
        <v>384</v>
      </c>
      <c r="D9" s="923">
        <v>0</v>
      </c>
      <c r="E9" s="923">
        <v>0</v>
      </c>
      <c r="F9" s="923">
        <v>0</v>
      </c>
      <c r="G9" s="923">
        <v>2</v>
      </c>
      <c r="H9" s="923">
        <v>4</v>
      </c>
      <c r="I9" s="923">
        <v>6</v>
      </c>
      <c r="J9" s="923">
        <v>0</v>
      </c>
      <c r="K9" s="923">
        <v>0</v>
      </c>
      <c r="L9" s="923">
        <v>0</v>
      </c>
      <c r="M9" s="1817">
        <f t="shared" ref="M9:M15" si="0">SUM(D9,G9,J9)</f>
        <v>2</v>
      </c>
      <c r="N9" s="1817">
        <f t="shared" ref="N9:N15" si="1">SUM(E9,H9,K9)</f>
        <v>4</v>
      </c>
      <c r="O9" s="1817">
        <f t="shared" ref="O9:O15" si="2">SUM(M9:N9)</f>
        <v>6</v>
      </c>
      <c r="P9" s="1779" t="s">
        <v>385</v>
      </c>
      <c r="Q9" s="3385"/>
      <c r="R9" s="3385"/>
    </row>
    <row r="10" spans="1:18" ht="32.25" customHeight="1" x14ac:dyDescent="0.2">
      <c r="A10" s="2875"/>
      <c r="B10" s="2875" t="s">
        <v>49</v>
      </c>
      <c r="C10" s="2875"/>
      <c r="D10" s="923">
        <v>0</v>
      </c>
      <c r="E10" s="923">
        <v>0</v>
      </c>
      <c r="F10" s="923">
        <v>0</v>
      </c>
      <c r="G10" s="923">
        <v>10</v>
      </c>
      <c r="H10" s="923">
        <v>13</v>
      </c>
      <c r="I10" s="923">
        <v>23</v>
      </c>
      <c r="J10" s="923">
        <v>9</v>
      </c>
      <c r="K10" s="923">
        <v>1</v>
      </c>
      <c r="L10" s="923">
        <v>10</v>
      </c>
      <c r="M10" s="1817">
        <f t="shared" si="0"/>
        <v>19</v>
      </c>
      <c r="N10" s="1817">
        <f t="shared" si="1"/>
        <v>14</v>
      </c>
      <c r="O10" s="1817">
        <f t="shared" si="2"/>
        <v>33</v>
      </c>
      <c r="P10" s="3385" t="s">
        <v>139</v>
      </c>
      <c r="Q10" s="3385"/>
      <c r="R10" s="3385"/>
    </row>
    <row r="11" spans="1:18" ht="56.25" customHeight="1" x14ac:dyDescent="0.2">
      <c r="A11" s="2875"/>
      <c r="B11" s="997" t="s">
        <v>593</v>
      </c>
      <c r="C11" s="997" t="s">
        <v>387</v>
      </c>
      <c r="D11" s="923">
        <v>0</v>
      </c>
      <c r="E11" s="923">
        <v>0</v>
      </c>
      <c r="F11" s="923">
        <v>0</v>
      </c>
      <c r="G11" s="923">
        <v>13</v>
      </c>
      <c r="H11" s="923">
        <v>6</v>
      </c>
      <c r="I11" s="923">
        <v>19</v>
      </c>
      <c r="J11" s="923">
        <v>0</v>
      </c>
      <c r="K11" s="923">
        <v>0</v>
      </c>
      <c r="L11" s="923">
        <v>0</v>
      </c>
      <c r="M11" s="1817">
        <f t="shared" si="0"/>
        <v>13</v>
      </c>
      <c r="N11" s="1817">
        <f t="shared" si="1"/>
        <v>6</v>
      </c>
      <c r="O11" s="1817">
        <f t="shared" si="2"/>
        <v>19</v>
      </c>
      <c r="P11" s="1779" t="s">
        <v>388</v>
      </c>
      <c r="Q11" s="1779" t="s">
        <v>389</v>
      </c>
      <c r="R11" s="3385"/>
    </row>
    <row r="12" spans="1:18" ht="57.75" customHeight="1" x14ac:dyDescent="0.2">
      <c r="A12" s="2875"/>
      <c r="B12" s="997" t="s">
        <v>446</v>
      </c>
      <c r="C12" s="997"/>
      <c r="D12" s="923">
        <v>0</v>
      </c>
      <c r="E12" s="923">
        <v>0</v>
      </c>
      <c r="F12" s="923">
        <v>0</v>
      </c>
      <c r="G12" s="923">
        <v>3</v>
      </c>
      <c r="H12" s="923">
        <v>6</v>
      </c>
      <c r="I12" s="923">
        <v>9</v>
      </c>
      <c r="J12" s="923">
        <v>0</v>
      </c>
      <c r="K12" s="923">
        <v>0</v>
      </c>
      <c r="L12" s="923">
        <v>0</v>
      </c>
      <c r="M12" s="1817">
        <f t="shared" si="0"/>
        <v>3</v>
      </c>
      <c r="N12" s="1817">
        <f t="shared" si="1"/>
        <v>6</v>
      </c>
      <c r="O12" s="1817">
        <f t="shared" si="2"/>
        <v>9</v>
      </c>
      <c r="P12" s="1779"/>
      <c r="Q12" s="1779" t="s">
        <v>2055</v>
      </c>
      <c r="R12" s="3385"/>
    </row>
    <row r="13" spans="1:18" ht="31.5" customHeight="1" x14ac:dyDescent="0.2">
      <c r="A13" s="2875" t="s">
        <v>96</v>
      </c>
      <c r="B13" s="2875"/>
      <c r="C13" s="2875"/>
      <c r="D13" s="923">
        <v>0</v>
      </c>
      <c r="E13" s="923">
        <v>0</v>
      </c>
      <c r="F13" s="923">
        <v>0</v>
      </c>
      <c r="G13" s="923">
        <v>26</v>
      </c>
      <c r="H13" s="923">
        <v>25</v>
      </c>
      <c r="I13" s="923">
        <v>51</v>
      </c>
      <c r="J13" s="923">
        <v>9</v>
      </c>
      <c r="K13" s="923">
        <v>1</v>
      </c>
      <c r="L13" s="923">
        <v>10</v>
      </c>
      <c r="M13" s="1817">
        <f t="shared" si="0"/>
        <v>35</v>
      </c>
      <c r="N13" s="1817">
        <f t="shared" si="1"/>
        <v>26</v>
      </c>
      <c r="O13" s="1817">
        <f t="shared" si="2"/>
        <v>61</v>
      </c>
      <c r="P13" s="3385" t="s">
        <v>136</v>
      </c>
      <c r="Q13" s="3385"/>
      <c r="R13" s="3385"/>
    </row>
    <row r="14" spans="1:18" ht="48" customHeight="1" x14ac:dyDescent="0.2">
      <c r="A14" s="997" t="s">
        <v>447</v>
      </c>
      <c r="B14" s="997" t="s">
        <v>359</v>
      </c>
      <c r="C14" s="221"/>
      <c r="D14" s="923">
        <v>0</v>
      </c>
      <c r="E14" s="923">
        <v>0</v>
      </c>
      <c r="F14" s="923">
        <v>0</v>
      </c>
      <c r="G14" s="1816">
        <v>11</v>
      </c>
      <c r="H14" s="1816">
        <v>5</v>
      </c>
      <c r="I14" s="1816">
        <v>16</v>
      </c>
      <c r="J14" s="1816">
        <v>0</v>
      </c>
      <c r="K14" s="1816">
        <v>0</v>
      </c>
      <c r="L14" s="1816">
        <v>0</v>
      </c>
      <c r="M14" s="1817">
        <f t="shared" si="0"/>
        <v>11</v>
      </c>
      <c r="N14" s="1817">
        <f t="shared" si="1"/>
        <v>5</v>
      </c>
      <c r="O14" s="1817">
        <f t="shared" si="2"/>
        <v>16</v>
      </c>
      <c r="P14" s="225"/>
      <c r="Q14" s="1767" t="s">
        <v>2056</v>
      </c>
      <c r="R14" s="164" t="s">
        <v>336</v>
      </c>
    </row>
    <row r="15" spans="1:18" ht="62.25" customHeight="1" thickBot="1" x14ac:dyDescent="0.25">
      <c r="A15" s="1868" t="s">
        <v>377</v>
      </c>
      <c r="B15" s="1868" t="s">
        <v>390</v>
      </c>
      <c r="C15" s="299"/>
      <c r="D15" s="923">
        <v>0</v>
      </c>
      <c r="E15" s="923">
        <v>0</v>
      </c>
      <c r="F15" s="923">
        <v>0</v>
      </c>
      <c r="G15" s="1816">
        <v>8</v>
      </c>
      <c r="H15" s="1816">
        <v>15</v>
      </c>
      <c r="I15" s="1816">
        <v>23</v>
      </c>
      <c r="J15" s="1816">
        <v>0</v>
      </c>
      <c r="K15" s="1816">
        <v>0</v>
      </c>
      <c r="L15" s="1816">
        <v>0</v>
      </c>
      <c r="M15" s="1817">
        <f t="shared" si="0"/>
        <v>8</v>
      </c>
      <c r="N15" s="1817">
        <f t="shared" si="1"/>
        <v>15</v>
      </c>
      <c r="O15" s="1817">
        <f t="shared" si="2"/>
        <v>23</v>
      </c>
      <c r="P15" s="300"/>
      <c r="Q15" s="1878" t="s">
        <v>391</v>
      </c>
      <c r="R15" s="1869" t="s">
        <v>378</v>
      </c>
    </row>
    <row r="16" spans="1:18" ht="38.25" customHeight="1" thickTop="1" thickBot="1" x14ac:dyDescent="0.25">
      <c r="A16" s="3386" t="s">
        <v>91</v>
      </c>
      <c r="B16" s="3386"/>
      <c r="C16" s="3386"/>
      <c r="D16" s="1872">
        <f>SUM(D13:D15)</f>
        <v>0</v>
      </c>
      <c r="E16" s="1872">
        <f t="shared" ref="E16" si="3">SUM(E13:E15)</f>
        <v>0</v>
      </c>
      <c r="F16" s="1872">
        <f t="shared" ref="F16" si="4">SUM(F13:F15)</f>
        <v>0</v>
      </c>
      <c r="G16" s="1872">
        <f t="shared" ref="G16:O16" si="5">SUM(G13:G15)</f>
        <v>45</v>
      </c>
      <c r="H16" s="1872">
        <f t="shared" si="5"/>
        <v>45</v>
      </c>
      <c r="I16" s="1872">
        <f t="shared" si="5"/>
        <v>90</v>
      </c>
      <c r="J16" s="1872">
        <f t="shared" si="5"/>
        <v>9</v>
      </c>
      <c r="K16" s="1872">
        <f t="shared" si="5"/>
        <v>1</v>
      </c>
      <c r="L16" s="1872">
        <f t="shared" si="5"/>
        <v>10</v>
      </c>
      <c r="M16" s="1872">
        <f t="shared" si="5"/>
        <v>54</v>
      </c>
      <c r="N16" s="1872">
        <f t="shared" si="5"/>
        <v>46</v>
      </c>
      <c r="O16" s="1872">
        <f t="shared" si="5"/>
        <v>100</v>
      </c>
      <c r="P16" s="3394" t="s">
        <v>153</v>
      </c>
      <c r="Q16" s="3394"/>
      <c r="R16" s="3394"/>
    </row>
    <row r="17" ht="13.5" thickTop="1" x14ac:dyDescent="0.2"/>
  </sheetData>
  <mergeCells count="28">
    <mergeCell ref="J5:L5"/>
    <mergeCell ref="M5:O5"/>
    <mergeCell ref="A13:C13"/>
    <mergeCell ref="P13:R13"/>
    <mergeCell ref="A16:C16"/>
    <mergeCell ref="P16:R16"/>
    <mergeCell ref="B8:B9"/>
    <mergeCell ref="Q8:Q9"/>
    <mergeCell ref="B10:C10"/>
    <mergeCell ref="P10:Q10"/>
    <mergeCell ref="A8:A12"/>
    <mergeCell ref="R8:R12"/>
    <mergeCell ref="A3:B3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320" orientation="landscape" useFirstPageNumber="1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7:M17"/>
  <sheetViews>
    <sheetView rightToLeft="1" view="pageBreakPreview" zoomScaleSheetLayoutView="100" workbookViewId="0">
      <selection activeCell="L11" sqref="L11"/>
    </sheetView>
  </sheetViews>
  <sheetFormatPr defaultRowHeight="12.75" x14ac:dyDescent="0.2"/>
  <sheetData>
    <row r="17" spans="1:13" ht="60" x14ac:dyDescent="0.8">
      <c r="A17" s="2486" t="s">
        <v>2083</v>
      </c>
      <c r="B17" s="2486"/>
      <c r="C17" s="2486"/>
      <c r="D17" s="2486"/>
      <c r="E17" s="2486"/>
      <c r="F17" s="2486"/>
      <c r="G17" s="2486"/>
      <c r="H17" s="2486"/>
      <c r="I17" s="2486"/>
      <c r="J17" s="2486"/>
      <c r="K17" s="2486"/>
      <c r="L17" s="2486"/>
      <c r="M17" s="248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O48"/>
  <sheetViews>
    <sheetView rightToLeft="1" view="pageBreakPreview" zoomScale="88" zoomScaleNormal="75" zoomScaleSheetLayoutView="88" workbookViewId="0">
      <selection activeCell="K42" sqref="K42"/>
    </sheetView>
  </sheetViews>
  <sheetFormatPr defaultColWidth="10.28515625" defaultRowHeight="18" x14ac:dyDescent="0.25"/>
  <cols>
    <col min="1" max="1" width="26.42578125" style="445" customWidth="1"/>
    <col min="2" max="10" width="7.85546875" style="445" customWidth="1"/>
    <col min="11" max="13" width="7.85546875" style="449" customWidth="1"/>
    <col min="14" max="14" width="11" style="418" customWidth="1"/>
    <col min="15" max="15" width="15.7109375" style="418" customWidth="1"/>
    <col min="16" max="16384" width="10.28515625" style="445"/>
  </cols>
  <sheetData>
    <row r="1" spans="1:15" ht="27" customHeight="1" x14ac:dyDescent="0.25">
      <c r="A1" s="2645" t="s">
        <v>2107</v>
      </c>
      <c r="B1" s="2645"/>
      <c r="C1" s="2645"/>
      <c r="D1" s="2645"/>
      <c r="E1" s="2645"/>
      <c r="F1" s="2645"/>
      <c r="G1" s="2645"/>
      <c r="H1" s="2645"/>
      <c r="I1" s="2645"/>
      <c r="J1" s="2645"/>
      <c r="K1" s="2645"/>
      <c r="L1" s="2645"/>
      <c r="M1" s="2645"/>
      <c r="N1" s="2645"/>
      <c r="O1" s="2645"/>
    </row>
    <row r="2" spans="1:15" ht="33" customHeight="1" x14ac:dyDescent="0.25">
      <c r="A2" s="2724" t="s">
        <v>2108</v>
      </c>
      <c r="B2" s="2724"/>
      <c r="C2" s="2724"/>
      <c r="D2" s="2724"/>
      <c r="E2" s="2724"/>
      <c r="F2" s="2724"/>
      <c r="G2" s="2724"/>
      <c r="H2" s="2724"/>
      <c r="I2" s="2724"/>
      <c r="J2" s="2724"/>
      <c r="K2" s="2724"/>
      <c r="L2" s="2724"/>
      <c r="M2" s="2724"/>
      <c r="N2" s="2724"/>
      <c r="O2" s="2724"/>
    </row>
    <row r="3" spans="1:15" s="47" customFormat="1" ht="27" customHeight="1" thickBot="1" x14ac:dyDescent="0.3">
      <c r="A3" s="17" t="s">
        <v>1169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2725" t="s">
        <v>1170</v>
      </c>
      <c r="O3" s="2725"/>
    </row>
    <row r="4" spans="1:15" s="47" customFormat="1" ht="27" customHeight="1" thickTop="1" x14ac:dyDescent="0.25">
      <c r="A4" s="2641" t="s">
        <v>35</v>
      </c>
      <c r="B4" s="2641" t="s">
        <v>36</v>
      </c>
      <c r="C4" s="2641"/>
      <c r="D4" s="2641"/>
      <c r="E4" s="2641" t="s">
        <v>2</v>
      </c>
      <c r="F4" s="2641"/>
      <c r="G4" s="2641"/>
      <c r="H4" s="2641" t="s">
        <v>3</v>
      </c>
      <c r="I4" s="2641"/>
      <c r="J4" s="2641"/>
      <c r="K4" s="2641" t="s">
        <v>29</v>
      </c>
      <c r="L4" s="2641"/>
      <c r="M4" s="2641"/>
      <c r="N4" s="2642" t="s">
        <v>102</v>
      </c>
      <c r="O4" s="2642"/>
    </row>
    <row r="5" spans="1:15" s="47" customFormat="1" ht="20.25" customHeight="1" x14ac:dyDescent="0.25">
      <c r="A5" s="2645"/>
      <c r="B5" s="2637" t="s">
        <v>98</v>
      </c>
      <c r="C5" s="2637"/>
      <c r="D5" s="2637"/>
      <c r="E5" s="2637" t="s">
        <v>99</v>
      </c>
      <c r="F5" s="2637"/>
      <c r="G5" s="2637"/>
      <c r="H5" s="2637" t="s">
        <v>100</v>
      </c>
      <c r="I5" s="2637"/>
      <c r="J5" s="2637"/>
      <c r="K5" s="2637" t="s">
        <v>126</v>
      </c>
      <c r="L5" s="2637"/>
      <c r="M5" s="2637"/>
      <c r="N5" s="2643"/>
      <c r="O5" s="2643"/>
    </row>
    <row r="6" spans="1:15" ht="20.25" customHeight="1" x14ac:dyDescent="0.25">
      <c r="A6" s="2645"/>
      <c r="B6" s="262" t="s">
        <v>187</v>
      </c>
      <c r="C6" s="262" t="s">
        <v>203</v>
      </c>
      <c r="D6" s="262" t="s">
        <v>204</v>
      </c>
      <c r="E6" s="262" t="s">
        <v>187</v>
      </c>
      <c r="F6" s="262" t="s">
        <v>203</v>
      </c>
      <c r="G6" s="262" t="s">
        <v>204</v>
      </c>
      <c r="H6" s="262" t="s">
        <v>187</v>
      </c>
      <c r="I6" s="262" t="s">
        <v>203</v>
      </c>
      <c r="J6" s="262" t="s">
        <v>204</v>
      </c>
      <c r="K6" s="262" t="s">
        <v>187</v>
      </c>
      <c r="L6" s="262" t="s">
        <v>203</v>
      </c>
      <c r="M6" s="262" t="s">
        <v>204</v>
      </c>
      <c r="N6" s="2643"/>
      <c r="O6" s="2643"/>
    </row>
    <row r="7" spans="1:15" ht="24.75" customHeight="1" thickBot="1" x14ac:dyDescent="0.3">
      <c r="A7" s="2646"/>
      <c r="B7" s="446" t="s">
        <v>188</v>
      </c>
      <c r="C7" s="446" t="s">
        <v>189</v>
      </c>
      <c r="D7" s="446" t="s">
        <v>190</v>
      </c>
      <c r="E7" s="446" t="s">
        <v>188</v>
      </c>
      <c r="F7" s="446" t="s">
        <v>189</v>
      </c>
      <c r="G7" s="446" t="s">
        <v>190</v>
      </c>
      <c r="H7" s="446" t="s">
        <v>188</v>
      </c>
      <c r="I7" s="446" t="s">
        <v>189</v>
      </c>
      <c r="J7" s="446" t="s">
        <v>190</v>
      </c>
      <c r="K7" s="446" t="s">
        <v>188</v>
      </c>
      <c r="L7" s="446" t="s">
        <v>189</v>
      </c>
      <c r="M7" s="446" t="s">
        <v>190</v>
      </c>
      <c r="N7" s="2644"/>
      <c r="O7" s="2644"/>
    </row>
    <row r="8" spans="1:15" ht="23.25" customHeight="1" x14ac:dyDescent="0.25">
      <c r="A8" s="447" t="s">
        <v>37</v>
      </c>
      <c r="B8" s="1523">
        <v>0</v>
      </c>
      <c r="C8" s="1523">
        <v>0</v>
      </c>
      <c r="D8" s="1523">
        <v>0</v>
      </c>
      <c r="E8" s="1523">
        <v>4</v>
      </c>
      <c r="F8" s="1523">
        <v>11</v>
      </c>
      <c r="G8" s="1523">
        <v>15</v>
      </c>
      <c r="H8" s="1523">
        <v>1</v>
      </c>
      <c r="I8" s="1523">
        <v>2</v>
      </c>
      <c r="J8" s="1523">
        <v>3</v>
      </c>
      <c r="K8" s="1523">
        <f t="shared" ref="K8:M20" si="0">SUM(H8,E8,B8)</f>
        <v>5</v>
      </c>
      <c r="L8" s="1523">
        <f t="shared" si="0"/>
        <v>13</v>
      </c>
      <c r="M8" s="1523">
        <f t="shared" si="0"/>
        <v>18</v>
      </c>
      <c r="N8" s="2727" t="s">
        <v>1161</v>
      </c>
      <c r="O8" s="2727"/>
    </row>
    <row r="9" spans="1:15" ht="23.25" customHeight="1" x14ac:dyDescent="0.25">
      <c r="A9" s="288" t="s">
        <v>1162</v>
      </c>
      <c r="B9" s="578">
        <v>5</v>
      </c>
      <c r="C9" s="578">
        <v>8</v>
      </c>
      <c r="D9" s="578">
        <v>13</v>
      </c>
      <c r="E9" s="578">
        <v>5</v>
      </c>
      <c r="F9" s="578">
        <v>4</v>
      </c>
      <c r="G9" s="578">
        <v>9</v>
      </c>
      <c r="H9" s="578">
        <v>0</v>
      </c>
      <c r="I9" s="578">
        <v>0</v>
      </c>
      <c r="J9" s="578">
        <v>0</v>
      </c>
      <c r="K9" s="578">
        <f t="shared" si="0"/>
        <v>10</v>
      </c>
      <c r="L9" s="578">
        <f t="shared" si="0"/>
        <v>12</v>
      </c>
      <c r="M9" s="578">
        <f t="shared" si="0"/>
        <v>22</v>
      </c>
      <c r="N9" s="2726" t="s">
        <v>607</v>
      </c>
      <c r="O9" s="2726"/>
    </row>
    <row r="10" spans="1:15" ht="23.25" customHeight="1" x14ac:dyDescent="0.25">
      <c r="A10" s="288" t="s">
        <v>608</v>
      </c>
      <c r="B10" s="578">
        <v>0</v>
      </c>
      <c r="C10" s="578">
        <v>0</v>
      </c>
      <c r="D10" s="578">
        <v>0</v>
      </c>
      <c r="E10" s="578">
        <v>14</v>
      </c>
      <c r="F10" s="578">
        <v>20</v>
      </c>
      <c r="G10" s="578">
        <v>34</v>
      </c>
      <c r="H10" s="578">
        <v>2</v>
      </c>
      <c r="I10" s="578">
        <v>4</v>
      </c>
      <c r="J10" s="578">
        <v>6</v>
      </c>
      <c r="K10" s="578">
        <f t="shared" si="0"/>
        <v>16</v>
      </c>
      <c r="L10" s="578">
        <f t="shared" si="0"/>
        <v>24</v>
      </c>
      <c r="M10" s="578">
        <f t="shared" si="0"/>
        <v>40</v>
      </c>
      <c r="N10" s="2726" t="s">
        <v>609</v>
      </c>
      <c r="O10" s="2726"/>
    </row>
    <row r="11" spans="1:15" ht="23.25" customHeight="1" x14ac:dyDescent="0.25">
      <c r="A11" s="288" t="s">
        <v>54</v>
      </c>
      <c r="B11" s="578">
        <v>0</v>
      </c>
      <c r="C11" s="578">
        <v>0</v>
      </c>
      <c r="D11" s="578">
        <v>0</v>
      </c>
      <c r="E11" s="578">
        <v>34</v>
      </c>
      <c r="F11" s="578">
        <v>59</v>
      </c>
      <c r="G11" s="578">
        <v>93</v>
      </c>
      <c r="H11" s="578">
        <v>5</v>
      </c>
      <c r="I11" s="578">
        <v>1</v>
      </c>
      <c r="J11" s="578">
        <v>6</v>
      </c>
      <c r="K11" s="578">
        <f t="shared" si="0"/>
        <v>39</v>
      </c>
      <c r="L11" s="578">
        <f t="shared" si="0"/>
        <v>60</v>
      </c>
      <c r="M11" s="578">
        <f t="shared" si="0"/>
        <v>99</v>
      </c>
      <c r="N11" s="2726" t="s">
        <v>104</v>
      </c>
      <c r="O11" s="2726"/>
    </row>
    <row r="12" spans="1:15" ht="23.25" customHeight="1" x14ac:dyDescent="0.25">
      <c r="A12" s="288" t="s">
        <v>40</v>
      </c>
      <c r="B12" s="578">
        <v>0</v>
      </c>
      <c r="C12" s="578">
        <v>0</v>
      </c>
      <c r="D12" s="578">
        <v>0</v>
      </c>
      <c r="E12" s="578">
        <v>53</v>
      </c>
      <c r="F12" s="578">
        <v>72</v>
      </c>
      <c r="G12" s="578">
        <v>125</v>
      </c>
      <c r="H12" s="578">
        <v>38</v>
      </c>
      <c r="I12" s="578">
        <v>26</v>
      </c>
      <c r="J12" s="578">
        <v>64</v>
      </c>
      <c r="K12" s="578">
        <f t="shared" si="0"/>
        <v>91</v>
      </c>
      <c r="L12" s="578">
        <f t="shared" si="0"/>
        <v>98</v>
      </c>
      <c r="M12" s="578">
        <f t="shared" si="0"/>
        <v>189</v>
      </c>
      <c r="N12" s="2726" t="s">
        <v>131</v>
      </c>
      <c r="O12" s="2726"/>
    </row>
    <row r="13" spans="1:15" ht="36.75" customHeight="1" x14ac:dyDescent="0.25">
      <c r="A13" s="288" t="s">
        <v>41</v>
      </c>
      <c r="B13" s="578">
        <v>24</v>
      </c>
      <c r="C13" s="578">
        <v>20</v>
      </c>
      <c r="D13" s="578">
        <v>44</v>
      </c>
      <c r="E13" s="578">
        <v>30</v>
      </c>
      <c r="F13" s="578">
        <v>28</v>
      </c>
      <c r="G13" s="578">
        <v>58</v>
      </c>
      <c r="H13" s="578">
        <v>13</v>
      </c>
      <c r="I13" s="578">
        <v>5</v>
      </c>
      <c r="J13" s="578">
        <v>18</v>
      </c>
      <c r="K13" s="578">
        <f t="shared" si="0"/>
        <v>67</v>
      </c>
      <c r="L13" s="578">
        <f t="shared" si="0"/>
        <v>53</v>
      </c>
      <c r="M13" s="578">
        <f t="shared" si="0"/>
        <v>120</v>
      </c>
      <c r="N13" s="2726" t="s">
        <v>166</v>
      </c>
      <c r="O13" s="2726"/>
    </row>
    <row r="14" spans="1:15" ht="27.75" customHeight="1" x14ac:dyDescent="0.25">
      <c r="A14" s="288" t="s">
        <v>1163</v>
      </c>
      <c r="B14" s="578">
        <v>0</v>
      </c>
      <c r="C14" s="578">
        <v>0</v>
      </c>
      <c r="D14" s="578">
        <v>0</v>
      </c>
      <c r="E14" s="578">
        <v>8</v>
      </c>
      <c r="F14" s="578">
        <v>5</v>
      </c>
      <c r="G14" s="578">
        <v>13</v>
      </c>
      <c r="H14" s="578">
        <v>10</v>
      </c>
      <c r="I14" s="578">
        <v>2</v>
      </c>
      <c r="J14" s="578">
        <v>12</v>
      </c>
      <c r="K14" s="578">
        <f t="shared" si="0"/>
        <v>18</v>
      </c>
      <c r="L14" s="578">
        <f t="shared" si="0"/>
        <v>7</v>
      </c>
      <c r="M14" s="578">
        <f t="shared" si="0"/>
        <v>25</v>
      </c>
      <c r="N14" s="2726" t="s">
        <v>1164</v>
      </c>
      <c r="O14" s="2726"/>
    </row>
    <row r="15" spans="1:15" ht="23.25" customHeight="1" x14ac:dyDescent="0.25">
      <c r="A15" s="288" t="s">
        <v>277</v>
      </c>
      <c r="B15" s="578">
        <v>0</v>
      </c>
      <c r="C15" s="578">
        <v>0</v>
      </c>
      <c r="D15" s="578">
        <v>0</v>
      </c>
      <c r="E15" s="578">
        <v>17</v>
      </c>
      <c r="F15" s="578">
        <v>17</v>
      </c>
      <c r="G15" s="578">
        <v>34</v>
      </c>
      <c r="H15" s="578">
        <v>46</v>
      </c>
      <c r="I15" s="578">
        <v>41</v>
      </c>
      <c r="J15" s="578">
        <v>87</v>
      </c>
      <c r="K15" s="578">
        <f t="shared" si="0"/>
        <v>63</v>
      </c>
      <c r="L15" s="578">
        <f t="shared" si="0"/>
        <v>58</v>
      </c>
      <c r="M15" s="578">
        <f t="shared" si="0"/>
        <v>121</v>
      </c>
      <c r="N15" s="2726" t="s">
        <v>253</v>
      </c>
      <c r="O15" s="2726"/>
    </row>
    <row r="16" spans="1:15" ht="28.5" customHeight="1" x14ac:dyDescent="0.25">
      <c r="A16" s="288" t="s">
        <v>1165</v>
      </c>
      <c r="B16" s="578">
        <v>0</v>
      </c>
      <c r="C16" s="578">
        <v>0</v>
      </c>
      <c r="D16" s="578">
        <v>0</v>
      </c>
      <c r="E16" s="578">
        <v>35</v>
      </c>
      <c r="F16" s="578">
        <v>25</v>
      </c>
      <c r="G16" s="578">
        <v>60</v>
      </c>
      <c r="H16" s="578">
        <v>10</v>
      </c>
      <c r="I16" s="578">
        <v>3</v>
      </c>
      <c r="J16" s="578">
        <v>13</v>
      </c>
      <c r="K16" s="578">
        <f t="shared" si="0"/>
        <v>45</v>
      </c>
      <c r="L16" s="578">
        <f t="shared" si="0"/>
        <v>28</v>
      </c>
      <c r="M16" s="578">
        <f t="shared" si="0"/>
        <v>73</v>
      </c>
      <c r="N16" s="2726" t="s">
        <v>1166</v>
      </c>
      <c r="O16" s="2726"/>
    </row>
    <row r="17" spans="1:15" ht="23.25" customHeight="1" x14ac:dyDescent="0.25">
      <c r="A17" s="288" t="s">
        <v>42</v>
      </c>
      <c r="B17" s="578">
        <v>0</v>
      </c>
      <c r="C17" s="578">
        <v>0</v>
      </c>
      <c r="D17" s="578">
        <v>0</v>
      </c>
      <c r="E17" s="578">
        <v>27</v>
      </c>
      <c r="F17" s="578">
        <v>58</v>
      </c>
      <c r="G17" s="578">
        <v>85</v>
      </c>
      <c r="H17" s="578">
        <v>11</v>
      </c>
      <c r="I17" s="578">
        <v>13</v>
      </c>
      <c r="J17" s="578">
        <v>24</v>
      </c>
      <c r="K17" s="578">
        <f t="shared" si="0"/>
        <v>38</v>
      </c>
      <c r="L17" s="578">
        <f t="shared" si="0"/>
        <v>71</v>
      </c>
      <c r="M17" s="578">
        <f t="shared" si="0"/>
        <v>109</v>
      </c>
      <c r="N17" s="2726" t="s">
        <v>623</v>
      </c>
      <c r="O17" s="2726"/>
    </row>
    <row r="18" spans="1:15" ht="23.25" customHeight="1" x14ac:dyDescent="0.25">
      <c r="A18" s="288" t="s">
        <v>1167</v>
      </c>
      <c r="B18" s="578">
        <v>0</v>
      </c>
      <c r="C18" s="578">
        <v>0</v>
      </c>
      <c r="D18" s="578">
        <v>0</v>
      </c>
      <c r="E18" s="578">
        <v>7</v>
      </c>
      <c r="F18" s="578">
        <v>17</v>
      </c>
      <c r="G18" s="578">
        <v>24</v>
      </c>
      <c r="H18" s="578">
        <v>0</v>
      </c>
      <c r="I18" s="578">
        <v>0</v>
      </c>
      <c r="J18" s="578">
        <v>0</v>
      </c>
      <c r="K18" s="578">
        <f t="shared" si="0"/>
        <v>7</v>
      </c>
      <c r="L18" s="578">
        <f t="shared" si="0"/>
        <v>17</v>
      </c>
      <c r="M18" s="578">
        <f t="shared" si="0"/>
        <v>24</v>
      </c>
      <c r="N18" s="2726" t="s">
        <v>130</v>
      </c>
      <c r="O18" s="2726"/>
    </row>
    <row r="19" spans="1:15" ht="23.25" customHeight="1" x14ac:dyDescent="0.25">
      <c r="A19" s="288" t="s">
        <v>630</v>
      </c>
      <c r="B19" s="578">
        <v>0</v>
      </c>
      <c r="C19" s="578">
        <v>0</v>
      </c>
      <c r="D19" s="578">
        <v>0</v>
      </c>
      <c r="E19" s="578">
        <v>6</v>
      </c>
      <c r="F19" s="578">
        <v>5</v>
      </c>
      <c r="G19" s="578">
        <v>11</v>
      </c>
      <c r="H19" s="578">
        <v>3</v>
      </c>
      <c r="I19" s="578">
        <v>6</v>
      </c>
      <c r="J19" s="578">
        <v>9</v>
      </c>
      <c r="K19" s="578">
        <f t="shared" si="0"/>
        <v>9</v>
      </c>
      <c r="L19" s="578">
        <f t="shared" si="0"/>
        <v>11</v>
      </c>
      <c r="M19" s="578">
        <f t="shared" si="0"/>
        <v>20</v>
      </c>
      <c r="N19" s="2726" t="s">
        <v>1168</v>
      </c>
      <c r="O19" s="2726"/>
    </row>
    <row r="20" spans="1:15" ht="27.75" customHeight="1" thickBot="1" x14ac:dyDescent="0.3">
      <c r="A20" s="448" t="s">
        <v>210</v>
      </c>
      <c r="B20" s="1524">
        <v>0</v>
      </c>
      <c r="C20" s="1524">
        <v>0</v>
      </c>
      <c r="D20" s="1524">
        <v>0</v>
      </c>
      <c r="E20" s="1524">
        <v>10</v>
      </c>
      <c r="F20" s="1524">
        <v>6</v>
      </c>
      <c r="G20" s="1524">
        <v>16</v>
      </c>
      <c r="H20" s="1524">
        <v>12</v>
      </c>
      <c r="I20" s="1524">
        <v>3</v>
      </c>
      <c r="J20" s="1524">
        <v>15</v>
      </c>
      <c r="K20" s="1524">
        <f t="shared" si="0"/>
        <v>22</v>
      </c>
      <c r="L20" s="1524">
        <f t="shared" si="0"/>
        <v>9</v>
      </c>
      <c r="M20" s="1524">
        <f t="shared" si="0"/>
        <v>31</v>
      </c>
      <c r="N20" s="2728" t="s">
        <v>455</v>
      </c>
      <c r="O20" s="2728"/>
    </row>
    <row r="21" spans="1:15" ht="25.5" customHeight="1" thickBot="1" x14ac:dyDescent="0.3">
      <c r="A21" s="103" t="s">
        <v>91</v>
      </c>
      <c r="B21" s="1552">
        <f t="shared" ref="B21:M21" si="1">SUM(B8:B20)</f>
        <v>29</v>
      </c>
      <c r="C21" s="1552">
        <f t="shared" si="1"/>
        <v>28</v>
      </c>
      <c r="D21" s="1552">
        <f t="shared" si="1"/>
        <v>57</v>
      </c>
      <c r="E21" s="1552">
        <f t="shared" si="1"/>
        <v>250</v>
      </c>
      <c r="F21" s="1552">
        <f t="shared" si="1"/>
        <v>327</v>
      </c>
      <c r="G21" s="1552">
        <f t="shared" si="1"/>
        <v>577</v>
      </c>
      <c r="H21" s="1552">
        <f t="shared" si="1"/>
        <v>151</v>
      </c>
      <c r="I21" s="1552">
        <f t="shared" si="1"/>
        <v>106</v>
      </c>
      <c r="J21" s="1552">
        <f t="shared" si="1"/>
        <v>257</v>
      </c>
      <c r="K21" s="1552">
        <f t="shared" si="1"/>
        <v>430</v>
      </c>
      <c r="L21" s="1552">
        <f t="shared" si="1"/>
        <v>461</v>
      </c>
      <c r="M21" s="1552">
        <f t="shared" si="1"/>
        <v>891</v>
      </c>
      <c r="N21" s="2729" t="s">
        <v>153</v>
      </c>
      <c r="O21" s="2729"/>
    </row>
    <row r="22" spans="1:15" ht="25.5" customHeight="1" thickTop="1" x14ac:dyDescent="0.25"/>
    <row r="23" spans="1:15" ht="25.5" customHeight="1" x14ac:dyDescent="0.25"/>
    <row r="24" spans="1:15" ht="25.5" customHeight="1" x14ac:dyDescent="0.25"/>
    <row r="48" ht="12.75" customHeight="1" x14ac:dyDescent="0.25"/>
  </sheetData>
  <mergeCells count="27">
    <mergeCell ref="N17:O17"/>
    <mergeCell ref="N18:O18"/>
    <mergeCell ref="N19:O19"/>
    <mergeCell ref="N20:O20"/>
    <mergeCell ref="N21:O21"/>
    <mergeCell ref="N16:O16"/>
    <mergeCell ref="E5:G5"/>
    <mergeCell ref="H5:J5"/>
    <mergeCell ref="K5:M5"/>
    <mergeCell ref="N8:O8"/>
    <mergeCell ref="N9:O9"/>
    <mergeCell ref="N10:O10"/>
    <mergeCell ref="N11:O11"/>
    <mergeCell ref="N12:O12"/>
    <mergeCell ref="N13:O13"/>
    <mergeCell ref="N14:O14"/>
    <mergeCell ref="N15:O15"/>
    <mergeCell ref="A1:O1"/>
    <mergeCell ref="A2:O2"/>
    <mergeCell ref="N3:O3"/>
    <mergeCell ref="A4:A7"/>
    <mergeCell ref="B4:D4"/>
    <mergeCell ref="E4:G4"/>
    <mergeCell ref="H4:J4"/>
    <mergeCell ref="K4:M4"/>
    <mergeCell ref="N4:O7"/>
    <mergeCell ref="B5:D5"/>
  </mergeCells>
  <printOptions horizontalCentered="1"/>
  <pageMargins left="0.70866141732283472" right="0.70866141732283472" top="1.2598425196850394" bottom="0.74803149606299213" header="1.299212598425197" footer="0.55118110236220474"/>
  <pageSetup paperSize="9" scale="80" firstPageNumber="69" orientation="landscape" useFirstPageNumber="1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11"/>
  <sheetViews>
    <sheetView rightToLeft="1" view="pageBreakPreview" zoomScale="85" zoomScaleSheetLayoutView="85" workbookViewId="0">
      <selection activeCell="L11" sqref="L11"/>
    </sheetView>
  </sheetViews>
  <sheetFormatPr defaultRowHeight="12.75" x14ac:dyDescent="0.2"/>
  <cols>
    <col min="1" max="1" width="28" customWidth="1"/>
    <col min="2" max="4" width="9.5703125" customWidth="1"/>
    <col min="5" max="5" width="8.42578125" customWidth="1"/>
    <col min="6" max="6" width="9.5703125" customWidth="1"/>
    <col min="7" max="7" width="9" customWidth="1"/>
    <col min="8" max="8" width="9.42578125" customWidth="1"/>
    <col min="9" max="9" width="9.5703125" customWidth="1"/>
    <col min="10" max="10" width="9" customWidth="1"/>
    <col min="11" max="11" width="8.85546875" customWidth="1"/>
    <col min="12" max="12" width="9.140625" customWidth="1"/>
    <col min="13" max="13" width="8" customWidth="1"/>
    <col min="14" max="14" width="26.7109375" customWidth="1"/>
  </cols>
  <sheetData>
    <row r="1" spans="1:14" ht="40.5" customHeight="1" x14ac:dyDescent="0.2">
      <c r="A1" s="2647" t="s">
        <v>2458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  <c r="M1" s="2647"/>
      <c r="N1" s="2647"/>
    </row>
    <row r="2" spans="1:14" ht="40.5" customHeight="1" x14ac:dyDescent="0.2">
      <c r="A2" s="2472" t="s">
        <v>2459</v>
      </c>
      <c r="B2" s="2472"/>
      <c r="C2" s="2472"/>
      <c r="D2" s="2472"/>
      <c r="E2" s="2472"/>
      <c r="F2" s="2472"/>
      <c r="G2" s="2472"/>
      <c r="H2" s="2472"/>
      <c r="I2" s="2472"/>
      <c r="J2" s="2472"/>
      <c r="K2" s="2472"/>
      <c r="L2" s="2472"/>
      <c r="M2" s="2472"/>
      <c r="N2" s="2472"/>
    </row>
    <row r="3" spans="1:14" ht="36.75" customHeight="1" thickBot="1" x14ac:dyDescent="0.25">
      <c r="A3" s="2467" t="s">
        <v>2941</v>
      </c>
      <c r="B3" s="2467"/>
      <c r="C3" s="2467"/>
      <c r="D3" s="2467"/>
      <c r="E3" s="2467"/>
      <c r="F3" s="2467"/>
      <c r="G3" s="2467"/>
      <c r="H3" s="2467"/>
      <c r="I3" s="2467"/>
      <c r="J3" s="2467"/>
      <c r="K3" s="2467"/>
      <c r="L3" s="2467"/>
      <c r="M3" s="2467"/>
      <c r="N3" s="116" t="s">
        <v>2575</v>
      </c>
    </row>
    <row r="4" spans="1:14" ht="40.5" customHeight="1" thickTop="1" x14ac:dyDescent="0.2">
      <c r="A4" s="2858" t="s">
        <v>35</v>
      </c>
      <c r="B4" s="2858" t="s">
        <v>36</v>
      </c>
      <c r="C4" s="2858"/>
      <c r="D4" s="2858"/>
      <c r="E4" s="2858" t="s">
        <v>2</v>
      </c>
      <c r="F4" s="2858"/>
      <c r="G4" s="2858"/>
      <c r="H4" s="2858" t="s">
        <v>3</v>
      </c>
      <c r="I4" s="2858"/>
      <c r="J4" s="2858"/>
      <c r="K4" s="2858" t="s">
        <v>29</v>
      </c>
      <c r="L4" s="2858"/>
      <c r="M4" s="2858"/>
      <c r="N4" s="2858" t="s">
        <v>102</v>
      </c>
    </row>
    <row r="5" spans="1:14" ht="40.5" customHeight="1" x14ac:dyDescent="0.2">
      <c r="A5" s="2859"/>
      <c r="B5" s="3370" t="s">
        <v>98</v>
      </c>
      <c r="C5" s="3370"/>
      <c r="D5" s="3370"/>
      <c r="E5" s="3369" t="s">
        <v>99</v>
      </c>
      <c r="F5" s="3369"/>
      <c r="G5" s="3369"/>
      <c r="H5" s="3370" t="s">
        <v>100</v>
      </c>
      <c r="I5" s="3370"/>
      <c r="J5" s="3370"/>
      <c r="K5" s="3369" t="s">
        <v>101</v>
      </c>
      <c r="L5" s="3369"/>
      <c r="M5" s="3369"/>
      <c r="N5" s="2859"/>
    </row>
    <row r="6" spans="1:14" ht="40.5" customHeight="1" x14ac:dyDescent="0.2">
      <c r="A6" s="2859"/>
      <c r="B6" s="120" t="s">
        <v>187</v>
      </c>
      <c r="C6" s="120" t="s">
        <v>203</v>
      </c>
      <c r="D6" s="120" t="s">
        <v>204</v>
      </c>
      <c r="E6" s="120" t="s">
        <v>187</v>
      </c>
      <c r="F6" s="120" t="s">
        <v>203</v>
      </c>
      <c r="G6" s="120" t="s">
        <v>204</v>
      </c>
      <c r="H6" s="120" t="s">
        <v>187</v>
      </c>
      <c r="I6" s="120" t="s">
        <v>203</v>
      </c>
      <c r="J6" s="120" t="s">
        <v>204</v>
      </c>
      <c r="K6" s="120" t="s">
        <v>187</v>
      </c>
      <c r="L6" s="120" t="s">
        <v>203</v>
      </c>
      <c r="M6" s="120" t="s">
        <v>204</v>
      </c>
      <c r="N6" s="2859"/>
    </row>
    <row r="7" spans="1:14" ht="31.5" customHeight="1" thickBot="1" x14ac:dyDescent="0.25">
      <c r="A7" s="2860"/>
      <c r="B7" s="121" t="s">
        <v>188</v>
      </c>
      <c r="C7" s="121" t="s">
        <v>189</v>
      </c>
      <c r="D7" s="121" t="s">
        <v>190</v>
      </c>
      <c r="E7" s="121" t="s">
        <v>188</v>
      </c>
      <c r="F7" s="121" t="s">
        <v>189</v>
      </c>
      <c r="G7" s="121" t="s">
        <v>190</v>
      </c>
      <c r="H7" s="121" t="s">
        <v>188</v>
      </c>
      <c r="I7" s="121" t="s">
        <v>189</v>
      </c>
      <c r="J7" s="121" t="s">
        <v>190</v>
      </c>
      <c r="K7" s="121" t="s">
        <v>188</v>
      </c>
      <c r="L7" s="121" t="s">
        <v>189</v>
      </c>
      <c r="M7" s="121" t="s">
        <v>190</v>
      </c>
      <c r="N7" s="2860"/>
    </row>
    <row r="8" spans="1:14" ht="31.5" customHeight="1" x14ac:dyDescent="0.2">
      <c r="A8" s="142" t="s">
        <v>448</v>
      </c>
      <c r="B8" s="920">
        <v>0</v>
      </c>
      <c r="C8" s="920">
        <v>0</v>
      </c>
      <c r="D8" s="920">
        <v>0</v>
      </c>
      <c r="E8" s="920">
        <v>6</v>
      </c>
      <c r="F8" s="920">
        <v>6</v>
      </c>
      <c r="G8" s="2221">
        <v>12</v>
      </c>
      <c r="H8" s="2221">
        <v>0</v>
      </c>
      <c r="I8" s="2221">
        <v>0</v>
      </c>
      <c r="J8" s="2221">
        <v>0</v>
      </c>
      <c r="K8" s="1871">
        <f>SUM(B8,E8,H8)</f>
        <v>6</v>
      </c>
      <c r="L8" s="1871">
        <f>SUM(C8,F8,I8)</f>
        <v>6</v>
      </c>
      <c r="M8" s="1871">
        <f>SUM(K8:L8)</f>
        <v>12</v>
      </c>
      <c r="N8" s="168" t="s">
        <v>336</v>
      </c>
    </row>
    <row r="9" spans="1:14" ht="39" customHeight="1" thickBot="1" x14ac:dyDescent="0.25">
      <c r="A9" s="2" t="s">
        <v>395</v>
      </c>
      <c r="B9" s="1816">
        <v>0</v>
      </c>
      <c r="C9" s="1816">
        <v>0</v>
      </c>
      <c r="D9" s="1816">
        <v>0</v>
      </c>
      <c r="E9" s="1816">
        <v>6</v>
      </c>
      <c r="F9" s="1816">
        <v>4</v>
      </c>
      <c r="G9" s="1880">
        <v>10</v>
      </c>
      <c r="H9" s="1880">
        <v>0</v>
      </c>
      <c r="I9" s="1880">
        <v>0</v>
      </c>
      <c r="J9" s="1880">
        <v>0</v>
      </c>
      <c r="K9" s="2227">
        <f t="shared" ref="K9" si="0">SUM(B9,E9,H9)</f>
        <v>6</v>
      </c>
      <c r="L9" s="2227">
        <f t="shared" ref="L9" si="1">SUM(C9,F9,I9)</f>
        <v>4</v>
      </c>
      <c r="M9" s="2227">
        <f t="shared" ref="M9" si="2">SUM(K9:L9)</f>
        <v>10</v>
      </c>
      <c r="N9" s="1878" t="s">
        <v>396</v>
      </c>
    </row>
    <row r="10" spans="1:14" ht="39" customHeight="1" thickTop="1" thickBot="1" x14ac:dyDescent="0.25">
      <c r="A10" s="185" t="s">
        <v>91</v>
      </c>
      <c r="B10" s="1872">
        <f t="shared" ref="B10:M10" si="3">SUM(B8:B9)</f>
        <v>0</v>
      </c>
      <c r="C10" s="1872">
        <f t="shared" si="3"/>
        <v>0</v>
      </c>
      <c r="D10" s="1872">
        <f t="shared" si="3"/>
        <v>0</v>
      </c>
      <c r="E10" s="1872">
        <f t="shared" si="3"/>
        <v>12</v>
      </c>
      <c r="F10" s="1872">
        <f t="shared" si="3"/>
        <v>10</v>
      </c>
      <c r="G10" s="1872">
        <f t="shared" si="3"/>
        <v>22</v>
      </c>
      <c r="H10" s="1872">
        <f t="shared" si="3"/>
        <v>0</v>
      </c>
      <c r="I10" s="1872">
        <f t="shared" si="3"/>
        <v>0</v>
      </c>
      <c r="J10" s="1872">
        <f t="shared" si="3"/>
        <v>0</v>
      </c>
      <c r="K10" s="1872">
        <f t="shared" si="3"/>
        <v>12</v>
      </c>
      <c r="L10" s="1872">
        <f t="shared" si="3"/>
        <v>10</v>
      </c>
      <c r="M10" s="1872">
        <f t="shared" si="3"/>
        <v>22</v>
      </c>
      <c r="N10" s="210" t="s">
        <v>153</v>
      </c>
    </row>
    <row r="11" spans="1:14" ht="13.5" thickTop="1" x14ac:dyDescent="0.2"/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323" orientation="landscape" useFirstPageNumber="1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11"/>
  <sheetViews>
    <sheetView rightToLeft="1" view="pageBreakPreview" zoomScale="85" zoomScaleSheetLayoutView="85" workbookViewId="0">
      <selection activeCell="L11" sqref="L11"/>
    </sheetView>
  </sheetViews>
  <sheetFormatPr defaultRowHeight="12.75" x14ac:dyDescent="0.2"/>
  <cols>
    <col min="1" max="1" width="11.7109375" customWidth="1"/>
    <col min="2" max="2" width="10.7109375" customWidth="1"/>
    <col min="4" max="5" width="8.42578125" customWidth="1"/>
    <col min="6" max="6" width="7.85546875" customWidth="1"/>
    <col min="7" max="9" width="7.140625" customWidth="1"/>
    <col min="16" max="16" width="15.5703125" customWidth="1"/>
    <col min="17" max="17" width="14.42578125" customWidth="1"/>
    <col min="18" max="18" width="16" customWidth="1"/>
  </cols>
  <sheetData>
    <row r="1" spans="1:18" ht="24.75" customHeight="1" x14ac:dyDescent="0.2">
      <c r="A1" s="2647" t="s">
        <v>2460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  <c r="M1" s="2647"/>
      <c r="N1" s="2647"/>
      <c r="O1" s="2647"/>
      <c r="P1" s="2647"/>
      <c r="Q1" s="2647"/>
      <c r="R1" s="2647"/>
    </row>
    <row r="2" spans="1:18" ht="45.75" customHeight="1" x14ac:dyDescent="0.2">
      <c r="A2" s="2524" t="s">
        <v>2461</v>
      </c>
      <c r="B2" s="2524"/>
      <c r="C2" s="2524"/>
      <c r="D2" s="2524"/>
      <c r="E2" s="2524"/>
      <c r="F2" s="2524"/>
      <c r="G2" s="2524"/>
      <c r="H2" s="2524"/>
      <c r="I2" s="2524"/>
      <c r="J2" s="2524"/>
      <c r="K2" s="2524"/>
      <c r="L2" s="2524"/>
      <c r="M2" s="2524"/>
      <c r="N2" s="2524"/>
      <c r="O2" s="2524"/>
      <c r="P2" s="2524"/>
      <c r="Q2" s="2524"/>
      <c r="R2" s="2524"/>
    </row>
    <row r="3" spans="1:18" ht="24.75" customHeight="1" thickBot="1" x14ac:dyDescent="0.25">
      <c r="A3" s="136" t="s">
        <v>2942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24"/>
      <c r="Q3" s="2474" t="s">
        <v>2576</v>
      </c>
      <c r="R3" s="2474"/>
    </row>
    <row r="4" spans="1:18" ht="24.75" customHeight="1" thickTop="1" x14ac:dyDescent="0.2">
      <c r="A4" s="2898" t="s">
        <v>47</v>
      </c>
      <c r="B4" s="2898" t="s">
        <v>90</v>
      </c>
      <c r="C4" s="2898" t="s">
        <v>48</v>
      </c>
      <c r="D4" s="2898" t="s">
        <v>36</v>
      </c>
      <c r="E4" s="2898"/>
      <c r="F4" s="2898"/>
      <c r="G4" s="2898" t="s">
        <v>2</v>
      </c>
      <c r="H4" s="2898"/>
      <c r="I4" s="2898"/>
      <c r="J4" s="2898" t="s">
        <v>3</v>
      </c>
      <c r="K4" s="2898"/>
      <c r="L4" s="2898"/>
      <c r="M4" s="2898" t="s">
        <v>29</v>
      </c>
      <c r="N4" s="2898"/>
      <c r="O4" s="2898"/>
      <c r="P4" s="2988" t="s">
        <v>103</v>
      </c>
      <c r="Q4" s="2988" t="s">
        <v>132</v>
      </c>
      <c r="R4" s="2988" t="s">
        <v>310</v>
      </c>
    </row>
    <row r="5" spans="1:18" ht="24.75" customHeight="1" x14ac:dyDescent="0.2">
      <c r="A5" s="2762"/>
      <c r="B5" s="2762"/>
      <c r="C5" s="2762"/>
      <c r="D5" s="3370" t="s">
        <v>98</v>
      </c>
      <c r="E5" s="3370"/>
      <c r="F5" s="3370"/>
      <c r="G5" s="3369" t="s">
        <v>99</v>
      </c>
      <c r="H5" s="3369"/>
      <c r="I5" s="3369"/>
      <c r="J5" s="3370" t="s">
        <v>100</v>
      </c>
      <c r="K5" s="3370"/>
      <c r="L5" s="3370"/>
      <c r="M5" s="3369" t="s">
        <v>101</v>
      </c>
      <c r="N5" s="3369"/>
      <c r="O5" s="3369"/>
      <c r="P5" s="2989"/>
      <c r="Q5" s="2989"/>
      <c r="R5" s="2989"/>
    </row>
    <row r="6" spans="1:18" ht="24.75" customHeight="1" x14ac:dyDescent="0.2">
      <c r="A6" s="2762"/>
      <c r="B6" s="2762"/>
      <c r="C6" s="2762"/>
      <c r="D6" s="120" t="s">
        <v>187</v>
      </c>
      <c r="E6" s="120" t="s">
        <v>203</v>
      </c>
      <c r="F6" s="120" t="s">
        <v>204</v>
      </c>
      <c r="G6" s="120" t="s">
        <v>187</v>
      </c>
      <c r="H6" s="120" t="s">
        <v>203</v>
      </c>
      <c r="I6" s="120" t="s">
        <v>204</v>
      </c>
      <c r="J6" s="120" t="s">
        <v>187</v>
      </c>
      <c r="K6" s="120" t="s">
        <v>203</v>
      </c>
      <c r="L6" s="120" t="s">
        <v>204</v>
      </c>
      <c r="M6" s="120" t="s">
        <v>187</v>
      </c>
      <c r="N6" s="120" t="s">
        <v>203</v>
      </c>
      <c r="O6" s="120" t="s">
        <v>204</v>
      </c>
      <c r="P6" s="2989"/>
      <c r="Q6" s="2989"/>
      <c r="R6" s="2989"/>
    </row>
    <row r="7" spans="1:18" ht="24.75" customHeight="1" thickBot="1" x14ac:dyDescent="0.25">
      <c r="A7" s="2899"/>
      <c r="B7" s="2899"/>
      <c r="C7" s="2899"/>
      <c r="D7" s="121" t="s">
        <v>188</v>
      </c>
      <c r="E7" s="121" t="s">
        <v>189</v>
      </c>
      <c r="F7" s="121" t="s">
        <v>190</v>
      </c>
      <c r="G7" s="121" t="s">
        <v>188</v>
      </c>
      <c r="H7" s="121" t="s">
        <v>189</v>
      </c>
      <c r="I7" s="121" t="s">
        <v>190</v>
      </c>
      <c r="J7" s="121" t="s">
        <v>188</v>
      </c>
      <c r="K7" s="121" t="s">
        <v>189</v>
      </c>
      <c r="L7" s="121" t="s">
        <v>190</v>
      </c>
      <c r="M7" s="121" t="s">
        <v>188</v>
      </c>
      <c r="N7" s="121" t="s">
        <v>189</v>
      </c>
      <c r="O7" s="121" t="s">
        <v>190</v>
      </c>
      <c r="P7" s="2990"/>
      <c r="Q7" s="2990"/>
      <c r="R7" s="2990"/>
    </row>
    <row r="8" spans="1:18" ht="51" customHeight="1" x14ac:dyDescent="0.2">
      <c r="A8" s="2133" t="s">
        <v>449</v>
      </c>
      <c r="B8" s="2133" t="s">
        <v>359</v>
      </c>
      <c r="C8" s="1992"/>
      <c r="D8" s="2221">
        <v>0</v>
      </c>
      <c r="E8" s="2221">
        <v>0</v>
      </c>
      <c r="F8" s="2221">
        <v>0</v>
      </c>
      <c r="G8" s="2221">
        <v>6</v>
      </c>
      <c r="H8" s="2221">
        <v>6</v>
      </c>
      <c r="I8" s="2221">
        <v>12</v>
      </c>
      <c r="J8" s="2221">
        <v>0</v>
      </c>
      <c r="K8" s="2221">
        <v>0</v>
      </c>
      <c r="L8" s="2221">
        <v>0</v>
      </c>
      <c r="M8" s="1871">
        <f>SUM(D8,G8,K8)</f>
        <v>6</v>
      </c>
      <c r="N8" s="1871">
        <f>SUM(E8,H8,L8)</f>
        <v>6</v>
      </c>
      <c r="O8" s="1871">
        <f>SUM(M8:N8)</f>
        <v>12</v>
      </c>
      <c r="P8" s="2228"/>
      <c r="Q8" s="1767" t="s">
        <v>2056</v>
      </c>
      <c r="R8" s="164" t="s">
        <v>336</v>
      </c>
    </row>
    <row r="9" spans="1:18" ht="48" customHeight="1" thickBot="1" x14ac:dyDescent="0.25">
      <c r="A9" s="1873" t="s">
        <v>395</v>
      </c>
      <c r="B9" s="296" t="s">
        <v>399</v>
      </c>
      <c r="C9" s="268"/>
      <c r="D9" s="1875">
        <v>0</v>
      </c>
      <c r="E9" s="1875">
        <v>0</v>
      </c>
      <c r="F9" s="1875">
        <v>0</v>
      </c>
      <c r="G9" s="1875">
        <v>6</v>
      </c>
      <c r="H9" s="1875">
        <v>4</v>
      </c>
      <c r="I9" s="1875">
        <v>10</v>
      </c>
      <c r="J9" s="1875">
        <v>0</v>
      </c>
      <c r="K9" s="1875">
        <v>0</v>
      </c>
      <c r="L9" s="1875">
        <v>0</v>
      </c>
      <c r="M9" s="2229">
        <f t="shared" ref="M9" si="0">SUM(D9,G9,K9)</f>
        <v>6</v>
      </c>
      <c r="N9" s="2229">
        <f t="shared" ref="N9" si="1">SUM(E9,H9,L9)</f>
        <v>4</v>
      </c>
      <c r="O9" s="2229">
        <f t="shared" ref="O9" si="2">SUM(M9:N9)</f>
        <v>10</v>
      </c>
      <c r="P9" s="172"/>
      <c r="Q9" s="172" t="s">
        <v>400</v>
      </c>
      <c r="R9" s="1874" t="s">
        <v>396</v>
      </c>
    </row>
    <row r="10" spans="1:18" ht="34.5" customHeight="1" thickBot="1" x14ac:dyDescent="0.25">
      <c r="A10" s="2993" t="s">
        <v>91</v>
      </c>
      <c r="B10" s="2993"/>
      <c r="C10" s="2993"/>
      <c r="D10" s="1794">
        <f t="shared" ref="D10:O10" si="3">SUM(D8:D9)</f>
        <v>0</v>
      </c>
      <c r="E10" s="1794">
        <f t="shared" si="3"/>
        <v>0</v>
      </c>
      <c r="F10" s="1794">
        <f t="shared" si="3"/>
        <v>0</v>
      </c>
      <c r="G10" s="1794">
        <f t="shared" si="3"/>
        <v>12</v>
      </c>
      <c r="H10" s="1794">
        <f t="shared" si="3"/>
        <v>10</v>
      </c>
      <c r="I10" s="1794">
        <f t="shared" si="3"/>
        <v>22</v>
      </c>
      <c r="J10" s="1794">
        <f t="shared" si="3"/>
        <v>0</v>
      </c>
      <c r="K10" s="1794">
        <f t="shared" si="3"/>
        <v>0</v>
      </c>
      <c r="L10" s="1794">
        <f t="shared" si="3"/>
        <v>0</v>
      </c>
      <c r="M10" s="1794">
        <f t="shared" si="3"/>
        <v>12</v>
      </c>
      <c r="N10" s="1794">
        <f t="shared" si="3"/>
        <v>10</v>
      </c>
      <c r="O10" s="1794">
        <f t="shared" si="3"/>
        <v>22</v>
      </c>
      <c r="P10" s="3397" t="s">
        <v>153</v>
      </c>
      <c r="Q10" s="3397"/>
      <c r="R10" s="3397"/>
    </row>
    <row r="11" spans="1:18" ht="13.5" thickTop="1" x14ac:dyDescent="0.2"/>
  </sheetData>
  <mergeCells count="19">
    <mergeCell ref="A10:C10"/>
    <mergeCell ref="P10:R10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324" orientation="landscape" useFirstPageNumber="1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12"/>
  <sheetViews>
    <sheetView rightToLeft="1" view="pageBreakPreview" zoomScale="85" zoomScaleNormal="80" zoomScaleSheetLayoutView="85" workbookViewId="0">
      <selection activeCell="L11" sqref="L11"/>
    </sheetView>
  </sheetViews>
  <sheetFormatPr defaultRowHeight="12.75" x14ac:dyDescent="0.2"/>
  <cols>
    <col min="1" max="1" width="24" customWidth="1"/>
    <col min="14" max="14" width="27.7109375" customWidth="1"/>
  </cols>
  <sheetData>
    <row r="1" spans="1:14" ht="40.5" customHeight="1" x14ac:dyDescent="0.2">
      <c r="A1" s="2647" t="s">
        <v>2462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  <c r="M1" s="2647"/>
      <c r="N1" s="2647"/>
    </row>
    <row r="2" spans="1:14" ht="40.5" customHeight="1" x14ac:dyDescent="0.2">
      <c r="A2" s="2472" t="s">
        <v>2463</v>
      </c>
      <c r="B2" s="2472"/>
      <c r="C2" s="2472"/>
      <c r="D2" s="2472"/>
      <c r="E2" s="2472"/>
      <c r="F2" s="2472"/>
      <c r="G2" s="2472"/>
      <c r="H2" s="2472"/>
      <c r="I2" s="2472"/>
      <c r="J2" s="2472"/>
      <c r="K2" s="2472"/>
      <c r="L2" s="2472"/>
      <c r="M2" s="2472"/>
      <c r="N2" s="2472"/>
    </row>
    <row r="3" spans="1:14" ht="25.5" customHeight="1" thickBot="1" x14ac:dyDescent="0.25">
      <c r="A3" s="2467" t="s">
        <v>2943</v>
      </c>
      <c r="B3" s="2467"/>
      <c r="C3" s="2467"/>
      <c r="D3" s="2467"/>
      <c r="E3" s="2467"/>
      <c r="F3" s="2467"/>
      <c r="G3" s="2467"/>
      <c r="H3" s="2467"/>
      <c r="I3" s="2467"/>
      <c r="J3" s="2467"/>
      <c r="K3" s="2467"/>
      <c r="L3" s="2467"/>
      <c r="M3" s="2467"/>
      <c r="N3" s="116" t="s">
        <v>2592</v>
      </c>
    </row>
    <row r="4" spans="1:14" ht="25.5" customHeight="1" thickTop="1" x14ac:dyDescent="0.2">
      <c r="A4" s="2858" t="s">
        <v>35</v>
      </c>
      <c r="B4" s="3398" t="s">
        <v>36</v>
      </c>
      <c r="C4" s="3398"/>
      <c r="D4" s="3398"/>
      <c r="E4" s="3398" t="s">
        <v>2</v>
      </c>
      <c r="F4" s="3398"/>
      <c r="G4" s="3398"/>
      <c r="H4" s="3398" t="s">
        <v>3</v>
      </c>
      <c r="I4" s="3398"/>
      <c r="J4" s="3398"/>
      <c r="K4" s="3398" t="s">
        <v>29</v>
      </c>
      <c r="L4" s="3398"/>
      <c r="M4" s="3398"/>
      <c r="N4" s="2858" t="s">
        <v>102</v>
      </c>
    </row>
    <row r="5" spans="1:14" ht="25.5" customHeight="1" x14ac:dyDescent="0.2">
      <c r="A5" s="2859"/>
      <c r="B5" s="3370" t="s">
        <v>98</v>
      </c>
      <c r="C5" s="3370"/>
      <c r="D5" s="3370"/>
      <c r="E5" s="3369" t="s">
        <v>99</v>
      </c>
      <c r="F5" s="3369"/>
      <c r="G5" s="3369"/>
      <c r="H5" s="3370" t="s">
        <v>100</v>
      </c>
      <c r="I5" s="3370"/>
      <c r="J5" s="3370"/>
      <c r="K5" s="3369" t="s">
        <v>101</v>
      </c>
      <c r="L5" s="3369"/>
      <c r="M5" s="3369"/>
      <c r="N5" s="2859"/>
    </row>
    <row r="6" spans="1:14" ht="25.5" customHeight="1" x14ac:dyDescent="0.2">
      <c r="A6" s="2859"/>
      <c r="B6" s="120" t="s">
        <v>187</v>
      </c>
      <c r="C6" s="120" t="s">
        <v>203</v>
      </c>
      <c r="D6" s="120" t="s">
        <v>204</v>
      </c>
      <c r="E6" s="120" t="s">
        <v>187</v>
      </c>
      <c r="F6" s="120" t="s">
        <v>203</v>
      </c>
      <c r="G6" s="120" t="s">
        <v>204</v>
      </c>
      <c r="H6" s="120" t="s">
        <v>187</v>
      </c>
      <c r="I6" s="120" t="s">
        <v>203</v>
      </c>
      <c r="J6" s="120" t="s">
        <v>204</v>
      </c>
      <c r="K6" s="120" t="s">
        <v>187</v>
      </c>
      <c r="L6" s="120" t="s">
        <v>203</v>
      </c>
      <c r="M6" s="120" t="s">
        <v>204</v>
      </c>
      <c r="N6" s="2859"/>
    </row>
    <row r="7" spans="1:14" ht="25.5" customHeight="1" thickBot="1" x14ac:dyDescent="0.25">
      <c r="A7" s="2860"/>
      <c r="B7" s="121" t="s">
        <v>188</v>
      </c>
      <c r="C7" s="121" t="s">
        <v>189</v>
      </c>
      <c r="D7" s="121" t="s">
        <v>190</v>
      </c>
      <c r="E7" s="121" t="s">
        <v>188</v>
      </c>
      <c r="F7" s="121" t="s">
        <v>189</v>
      </c>
      <c r="G7" s="121" t="s">
        <v>190</v>
      </c>
      <c r="H7" s="121" t="s">
        <v>188</v>
      </c>
      <c r="I7" s="121" t="s">
        <v>189</v>
      </c>
      <c r="J7" s="121" t="s">
        <v>190</v>
      </c>
      <c r="K7" s="121" t="s">
        <v>188</v>
      </c>
      <c r="L7" s="121" t="s">
        <v>189</v>
      </c>
      <c r="M7" s="121" t="s">
        <v>190</v>
      </c>
      <c r="N7" s="2860"/>
    </row>
    <row r="8" spans="1:14" ht="42" customHeight="1" x14ac:dyDescent="0.2">
      <c r="A8" s="142" t="s">
        <v>448</v>
      </c>
      <c r="B8" s="920">
        <v>0</v>
      </c>
      <c r="C8" s="920">
        <v>0</v>
      </c>
      <c r="D8" s="920">
        <v>0</v>
      </c>
      <c r="E8" s="920">
        <v>9</v>
      </c>
      <c r="F8" s="920">
        <v>10</v>
      </c>
      <c r="G8" s="920">
        <v>19</v>
      </c>
      <c r="H8" s="920">
        <v>0</v>
      </c>
      <c r="I8" s="920">
        <v>0</v>
      </c>
      <c r="J8" s="920">
        <v>0</v>
      </c>
      <c r="K8" s="1871">
        <f>SUM(B8,E8,H8)</f>
        <v>9</v>
      </c>
      <c r="L8" s="1871">
        <f>SUM(C8,F8,I8)</f>
        <v>10</v>
      </c>
      <c r="M8" s="1871">
        <f>SUM(K8:L8)</f>
        <v>19</v>
      </c>
      <c r="N8" s="1109" t="s">
        <v>336</v>
      </c>
    </row>
    <row r="9" spans="1:14" ht="57" customHeight="1" x14ac:dyDescent="0.2">
      <c r="A9" s="5" t="s">
        <v>393</v>
      </c>
      <c r="B9" s="1817">
        <v>0</v>
      </c>
      <c r="C9" s="1817">
        <v>0</v>
      </c>
      <c r="D9" s="1817">
        <v>0</v>
      </c>
      <c r="E9" s="1817">
        <v>1</v>
      </c>
      <c r="F9" s="1817">
        <v>12</v>
      </c>
      <c r="G9" s="1817">
        <v>13</v>
      </c>
      <c r="H9" s="1817">
        <v>0</v>
      </c>
      <c r="I9" s="1817">
        <v>0</v>
      </c>
      <c r="J9" s="1817">
        <v>0</v>
      </c>
      <c r="K9" s="921">
        <f t="shared" ref="K9:K10" si="0">SUM(B9,E9,H9)</f>
        <v>1</v>
      </c>
      <c r="L9" s="921">
        <f t="shared" ref="L9:L10" si="1">SUM(C9,F9,I9)</f>
        <v>12</v>
      </c>
      <c r="M9" s="921">
        <f t="shared" ref="M9:M10" si="2">SUM(K9:L9)</f>
        <v>13</v>
      </c>
      <c r="N9" s="2216" t="s">
        <v>394</v>
      </c>
    </row>
    <row r="10" spans="1:14" ht="51" customHeight="1" thickBot="1" x14ac:dyDescent="0.25">
      <c r="A10" s="2" t="s">
        <v>395</v>
      </c>
      <c r="B10" s="1816">
        <v>0</v>
      </c>
      <c r="C10" s="1816">
        <v>0</v>
      </c>
      <c r="D10" s="1816">
        <v>0</v>
      </c>
      <c r="E10" s="1816">
        <v>6</v>
      </c>
      <c r="F10" s="1816">
        <v>5</v>
      </c>
      <c r="G10" s="1816">
        <v>11</v>
      </c>
      <c r="H10" s="1816">
        <v>0</v>
      </c>
      <c r="I10" s="1816">
        <v>0</v>
      </c>
      <c r="J10" s="1816">
        <v>0</v>
      </c>
      <c r="K10" s="1026">
        <f t="shared" si="0"/>
        <v>6</v>
      </c>
      <c r="L10" s="1026">
        <f t="shared" si="1"/>
        <v>5</v>
      </c>
      <c r="M10" s="1026">
        <f t="shared" si="2"/>
        <v>11</v>
      </c>
      <c r="N10" s="819" t="s">
        <v>396</v>
      </c>
    </row>
    <row r="11" spans="1:14" ht="33.75" customHeight="1" thickBot="1" x14ac:dyDescent="0.25">
      <c r="A11" s="208" t="s">
        <v>91</v>
      </c>
      <c r="B11" s="1794">
        <f>SUM(B8:B10)</f>
        <v>0</v>
      </c>
      <c r="C11" s="1794">
        <f t="shared" ref="C11:M11" si="3">SUM(C8:C10)</f>
        <v>0</v>
      </c>
      <c r="D11" s="1794">
        <f t="shared" si="3"/>
        <v>0</v>
      </c>
      <c r="E11" s="1794">
        <f t="shared" si="3"/>
        <v>16</v>
      </c>
      <c r="F11" s="1794">
        <f t="shared" si="3"/>
        <v>27</v>
      </c>
      <c r="G11" s="1794">
        <f t="shared" si="3"/>
        <v>43</v>
      </c>
      <c r="H11" s="1794">
        <f t="shared" si="3"/>
        <v>0</v>
      </c>
      <c r="I11" s="1794">
        <f t="shared" si="3"/>
        <v>0</v>
      </c>
      <c r="J11" s="1794">
        <f t="shared" si="3"/>
        <v>0</v>
      </c>
      <c r="K11" s="1794">
        <f t="shared" si="3"/>
        <v>16</v>
      </c>
      <c r="L11" s="1794">
        <f t="shared" si="3"/>
        <v>27</v>
      </c>
      <c r="M11" s="1794">
        <f t="shared" si="3"/>
        <v>43</v>
      </c>
      <c r="N11" s="1110" t="s">
        <v>153</v>
      </c>
    </row>
    <row r="12" spans="1:14" ht="13.5" thickTop="1" x14ac:dyDescent="0.2"/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325" orientation="landscape" useFirstPageNumber="1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12"/>
  <sheetViews>
    <sheetView rightToLeft="1" view="pageBreakPreview" zoomScale="85" zoomScaleSheetLayoutView="85" workbookViewId="0">
      <selection activeCell="P26" sqref="P26"/>
    </sheetView>
  </sheetViews>
  <sheetFormatPr defaultRowHeight="12.75" x14ac:dyDescent="0.2"/>
  <cols>
    <col min="1" max="1" width="16.140625" customWidth="1"/>
    <col min="2" max="2" width="13.28515625" customWidth="1"/>
    <col min="3" max="3" width="9.5703125" customWidth="1"/>
    <col min="4" max="4" width="6.5703125" customWidth="1"/>
    <col min="5" max="5" width="6.85546875" customWidth="1"/>
    <col min="6" max="6" width="6.140625" customWidth="1"/>
    <col min="7" max="7" width="7" customWidth="1"/>
    <col min="8" max="8" width="7.42578125" customWidth="1"/>
    <col min="9" max="9" width="6.7109375" customWidth="1"/>
    <col min="10" max="10" width="7.42578125" customWidth="1"/>
    <col min="11" max="11" width="5.5703125" customWidth="1"/>
    <col min="12" max="12" width="8.85546875" customWidth="1"/>
    <col min="13" max="13" width="7.140625" customWidth="1"/>
    <col min="14" max="14" width="7" customWidth="1"/>
    <col min="15" max="15" width="7.140625" customWidth="1"/>
    <col min="16" max="16" width="18.28515625" customWidth="1"/>
    <col min="17" max="17" width="16.140625" customWidth="1"/>
    <col min="18" max="18" width="18" customWidth="1"/>
  </cols>
  <sheetData>
    <row r="1" spans="1:18" ht="28.5" customHeight="1" x14ac:dyDescent="0.2">
      <c r="A1" s="2647" t="s">
        <v>2464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  <c r="M1" s="2647"/>
      <c r="N1" s="2647"/>
      <c r="O1" s="2647"/>
      <c r="P1" s="2647"/>
      <c r="Q1" s="2647"/>
      <c r="R1" s="2647"/>
    </row>
    <row r="2" spans="1:18" ht="47.25" customHeight="1" x14ac:dyDescent="0.2">
      <c r="A2" s="2524" t="s">
        <v>2465</v>
      </c>
      <c r="B2" s="2524"/>
      <c r="C2" s="2524"/>
      <c r="D2" s="2524"/>
      <c r="E2" s="2524"/>
      <c r="F2" s="2524"/>
      <c r="G2" s="2524"/>
      <c r="H2" s="2524"/>
      <c r="I2" s="2524"/>
      <c r="J2" s="2524"/>
      <c r="K2" s="2524"/>
      <c r="L2" s="2524"/>
      <c r="M2" s="2524"/>
      <c r="N2" s="2524"/>
      <c r="O2" s="2524"/>
      <c r="P2" s="2524"/>
      <c r="Q2" s="2524"/>
      <c r="R2" s="2524"/>
    </row>
    <row r="3" spans="1:18" ht="28.5" customHeight="1" thickBot="1" x14ac:dyDescent="0.25">
      <c r="A3" s="136" t="s">
        <v>2944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24"/>
      <c r="Q3" s="2474" t="s">
        <v>2945</v>
      </c>
      <c r="R3" s="2474"/>
    </row>
    <row r="4" spans="1:18" ht="28.5" customHeight="1" thickTop="1" x14ac:dyDescent="0.2">
      <c r="A4" s="2898" t="s">
        <v>47</v>
      </c>
      <c r="B4" s="2898" t="s">
        <v>90</v>
      </c>
      <c r="C4" s="2898" t="s">
        <v>48</v>
      </c>
      <c r="D4" s="2898" t="s">
        <v>36</v>
      </c>
      <c r="E4" s="2898"/>
      <c r="F4" s="2898"/>
      <c r="G4" s="2898" t="s">
        <v>2</v>
      </c>
      <c r="H4" s="2898"/>
      <c r="I4" s="2898"/>
      <c r="J4" s="2898" t="s">
        <v>3</v>
      </c>
      <c r="K4" s="2898"/>
      <c r="L4" s="2898"/>
      <c r="M4" s="2898" t="s">
        <v>29</v>
      </c>
      <c r="N4" s="2898"/>
      <c r="O4" s="2898"/>
      <c r="P4" s="2866" t="s">
        <v>103</v>
      </c>
      <c r="Q4" s="2866" t="s">
        <v>132</v>
      </c>
      <c r="R4" s="2866" t="s">
        <v>310</v>
      </c>
    </row>
    <row r="5" spans="1:18" ht="28.5" customHeight="1" x14ac:dyDescent="0.2">
      <c r="A5" s="2762"/>
      <c r="B5" s="2762"/>
      <c r="C5" s="2762"/>
      <c r="D5" s="3370" t="s">
        <v>98</v>
      </c>
      <c r="E5" s="3370"/>
      <c r="F5" s="3370"/>
      <c r="G5" s="3369" t="s">
        <v>99</v>
      </c>
      <c r="H5" s="3369"/>
      <c r="I5" s="3369"/>
      <c r="J5" s="3370" t="s">
        <v>100</v>
      </c>
      <c r="K5" s="3370"/>
      <c r="L5" s="3370"/>
      <c r="M5" s="3369" t="s">
        <v>101</v>
      </c>
      <c r="N5" s="3369"/>
      <c r="O5" s="3369"/>
      <c r="P5" s="2867"/>
      <c r="Q5" s="2867"/>
      <c r="R5" s="2867"/>
    </row>
    <row r="6" spans="1:18" ht="28.5" customHeight="1" x14ac:dyDescent="0.2">
      <c r="A6" s="2762"/>
      <c r="B6" s="2762"/>
      <c r="C6" s="2762"/>
      <c r="D6" s="120" t="s">
        <v>187</v>
      </c>
      <c r="E6" s="120" t="s">
        <v>203</v>
      </c>
      <c r="F6" s="120" t="s">
        <v>204</v>
      </c>
      <c r="G6" s="120" t="s">
        <v>187</v>
      </c>
      <c r="H6" s="120" t="s">
        <v>203</v>
      </c>
      <c r="I6" s="120" t="s">
        <v>204</v>
      </c>
      <c r="J6" s="120" t="s">
        <v>187</v>
      </c>
      <c r="K6" s="120" t="s">
        <v>203</v>
      </c>
      <c r="L6" s="120" t="s">
        <v>204</v>
      </c>
      <c r="M6" s="120" t="s">
        <v>187</v>
      </c>
      <c r="N6" s="120" t="s">
        <v>203</v>
      </c>
      <c r="O6" s="120" t="s">
        <v>204</v>
      </c>
      <c r="P6" s="2867"/>
      <c r="Q6" s="2867"/>
      <c r="R6" s="2867"/>
    </row>
    <row r="7" spans="1:18" ht="28.5" customHeight="1" thickBot="1" x14ac:dyDescent="0.25">
      <c r="A7" s="2899"/>
      <c r="B7" s="2899"/>
      <c r="C7" s="2899"/>
      <c r="D7" s="121" t="s">
        <v>188</v>
      </c>
      <c r="E7" s="121" t="s">
        <v>189</v>
      </c>
      <c r="F7" s="121" t="s">
        <v>190</v>
      </c>
      <c r="G7" s="121" t="s">
        <v>188</v>
      </c>
      <c r="H7" s="121" t="s">
        <v>189</v>
      </c>
      <c r="I7" s="121" t="s">
        <v>190</v>
      </c>
      <c r="J7" s="121" t="s">
        <v>188</v>
      </c>
      <c r="K7" s="121" t="s">
        <v>189</v>
      </c>
      <c r="L7" s="121" t="s">
        <v>190</v>
      </c>
      <c r="M7" s="121" t="s">
        <v>188</v>
      </c>
      <c r="N7" s="121" t="s">
        <v>189</v>
      </c>
      <c r="O7" s="121" t="s">
        <v>190</v>
      </c>
      <c r="P7" s="2868"/>
      <c r="Q7" s="2868"/>
      <c r="R7" s="2868"/>
    </row>
    <row r="8" spans="1:18" ht="45" customHeight="1" x14ac:dyDescent="0.2">
      <c r="A8" s="1786" t="s">
        <v>449</v>
      </c>
      <c r="B8" s="1786" t="s">
        <v>359</v>
      </c>
      <c r="C8" s="188"/>
      <c r="D8" s="920">
        <v>0</v>
      </c>
      <c r="E8" s="920">
        <v>0</v>
      </c>
      <c r="F8" s="920">
        <v>0</v>
      </c>
      <c r="G8" s="920">
        <v>9</v>
      </c>
      <c r="H8" s="920">
        <v>10</v>
      </c>
      <c r="I8" s="920">
        <v>19</v>
      </c>
      <c r="J8" s="920">
        <v>0</v>
      </c>
      <c r="K8" s="920">
        <v>0</v>
      </c>
      <c r="L8" s="920">
        <v>0</v>
      </c>
      <c r="M8" s="1871">
        <f t="shared" ref="M8:N10" si="0">SUM(D8,G8,J8)</f>
        <v>9</v>
      </c>
      <c r="N8" s="1871">
        <f t="shared" si="0"/>
        <v>10</v>
      </c>
      <c r="O8" s="1871">
        <f>SUM(M8:N8)</f>
        <v>19</v>
      </c>
      <c r="P8" s="1106"/>
      <c r="Q8" s="1767" t="s">
        <v>2056</v>
      </c>
      <c r="R8" s="819" t="s">
        <v>336</v>
      </c>
    </row>
    <row r="9" spans="1:18" ht="51.75" customHeight="1" x14ac:dyDescent="0.2">
      <c r="A9" s="997" t="s">
        <v>393</v>
      </c>
      <c r="B9" s="997" t="s">
        <v>397</v>
      </c>
      <c r="C9" s="223"/>
      <c r="D9" s="1817">
        <v>0</v>
      </c>
      <c r="E9" s="1817">
        <v>0</v>
      </c>
      <c r="F9" s="1817">
        <v>0</v>
      </c>
      <c r="G9" s="1817">
        <v>1</v>
      </c>
      <c r="H9" s="1817">
        <v>12</v>
      </c>
      <c r="I9" s="1817">
        <v>13</v>
      </c>
      <c r="J9" s="1817">
        <v>0</v>
      </c>
      <c r="K9" s="1817">
        <v>0</v>
      </c>
      <c r="L9" s="1817">
        <v>0</v>
      </c>
      <c r="M9" s="921">
        <f t="shared" si="0"/>
        <v>1</v>
      </c>
      <c r="N9" s="921">
        <f t="shared" si="0"/>
        <v>12</v>
      </c>
      <c r="O9" s="921">
        <f>SUM(M9:N9)</f>
        <v>13</v>
      </c>
      <c r="P9" s="1103"/>
      <c r="Q9" s="1769" t="s">
        <v>398</v>
      </c>
      <c r="R9" s="1767" t="s">
        <v>394</v>
      </c>
    </row>
    <row r="10" spans="1:18" ht="42.75" customHeight="1" thickBot="1" x14ac:dyDescent="0.25">
      <c r="A10" s="1867" t="s">
        <v>395</v>
      </c>
      <c r="B10" s="1868" t="s">
        <v>399</v>
      </c>
      <c r="C10" s="297"/>
      <c r="D10" s="1816">
        <v>0</v>
      </c>
      <c r="E10" s="1816">
        <v>0</v>
      </c>
      <c r="F10" s="1816">
        <v>0</v>
      </c>
      <c r="G10" s="1816">
        <v>6</v>
      </c>
      <c r="H10" s="1816">
        <v>5</v>
      </c>
      <c r="I10" s="1816">
        <v>11</v>
      </c>
      <c r="J10" s="1816">
        <v>0</v>
      </c>
      <c r="K10" s="1816">
        <v>0</v>
      </c>
      <c r="L10" s="1816">
        <v>0</v>
      </c>
      <c r="M10" s="921">
        <f t="shared" si="0"/>
        <v>6</v>
      </c>
      <c r="N10" s="921">
        <f t="shared" si="0"/>
        <v>5</v>
      </c>
      <c r="O10" s="921">
        <f>SUM(M10:N10)</f>
        <v>11</v>
      </c>
      <c r="P10" s="1104"/>
      <c r="Q10" s="1104" t="s">
        <v>400</v>
      </c>
      <c r="R10" s="1870" t="s">
        <v>396</v>
      </c>
    </row>
    <row r="11" spans="1:18" ht="39" customHeight="1" thickTop="1" thickBot="1" x14ac:dyDescent="0.25">
      <c r="A11" s="3399" t="s">
        <v>91</v>
      </c>
      <c r="B11" s="3399"/>
      <c r="C11" s="3399"/>
      <c r="D11" s="1872">
        <f>SUM(D8:D10)</f>
        <v>0</v>
      </c>
      <c r="E11" s="1872">
        <f t="shared" ref="E11:O11" si="1">SUM(E8:E10)</f>
        <v>0</v>
      </c>
      <c r="F11" s="1872">
        <f t="shared" si="1"/>
        <v>0</v>
      </c>
      <c r="G11" s="1872">
        <f t="shared" si="1"/>
        <v>16</v>
      </c>
      <c r="H11" s="1872">
        <f t="shared" si="1"/>
        <v>27</v>
      </c>
      <c r="I11" s="1872">
        <f t="shared" si="1"/>
        <v>43</v>
      </c>
      <c r="J11" s="1872">
        <f t="shared" si="1"/>
        <v>0</v>
      </c>
      <c r="K11" s="1872">
        <f t="shared" si="1"/>
        <v>0</v>
      </c>
      <c r="L11" s="1872">
        <f t="shared" si="1"/>
        <v>0</v>
      </c>
      <c r="M11" s="1872">
        <f t="shared" si="1"/>
        <v>16</v>
      </c>
      <c r="N11" s="1872">
        <f t="shared" si="1"/>
        <v>27</v>
      </c>
      <c r="O11" s="1872">
        <f t="shared" si="1"/>
        <v>43</v>
      </c>
      <c r="P11" s="3384" t="s">
        <v>153</v>
      </c>
      <c r="Q11" s="3384"/>
      <c r="R11" s="3384"/>
    </row>
    <row r="12" spans="1:18" ht="13.5" thickTop="1" x14ac:dyDescent="0.2"/>
  </sheetData>
  <mergeCells count="19">
    <mergeCell ref="A11:C11"/>
    <mergeCell ref="P11:R11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326" orientation="landscape" useFirstPageNumber="1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T332"/>
  <sheetViews>
    <sheetView rightToLeft="1" view="pageBreakPreview" topLeftCell="A142" zoomScale="75" zoomScaleNormal="90" zoomScaleSheetLayoutView="75" workbookViewId="0">
      <selection activeCell="K42" sqref="K42"/>
    </sheetView>
  </sheetViews>
  <sheetFormatPr defaultColWidth="10.28515625" defaultRowHeight="15" x14ac:dyDescent="0.2"/>
  <cols>
    <col min="1" max="1" width="10.28515625" style="73" customWidth="1"/>
    <col min="2" max="2" width="19.42578125" style="73" customWidth="1"/>
    <col min="3" max="3" width="23" style="73" customWidth="1"/>
    <col min="4" max="4" width="7.42578125" style="73" customWidth="1"/>
    <col min="5" max="5" width="8.85546875" style="73" customWidth="1"/>
    <col min="6" max="6" width="6.85546875" style="73" customWidth="1"/>
    <col min="7" max="7" width="5.7109375" style="73" customWidth="1"/>
    <col min="8" max="8" width="6.5703125" style="73" customWidth="1"/>
    <col min="9" max="9" width="7.7109375" style="73" customWidth="1"/>
    <col min="10" max="10" width="8.5703125" style="73" customWidth="1"/>
    <col min="11" max="11" width="6.42578125" style="73" customWidth="1"/>
    <col min="12" max="12" width="8" style="73" customWidth="1"/>
    <col min="13" max="13" width="7.42578125" style="460" customWidth="1"/>
    <col min="14" max="14" width="8" style="460" customWidth="1"/>
    <col min="15" max="15" width="8.42578125" style="460" customWidth="1"/>
    <col min="16" max="16" width="22.5703125" style="32" customWidth="1"/>
    <col min="17" max="17" width="20.85546875" style="32" customWidth="1"/>
    <col min="18" max="18" width="14.7109375" style="571" customWidth="1"/>
    <col min="19" max="16384" width="10.28515625" style="32"/>
  </cols>
  <sheetData>
    <row r="1" spans="1:18" ht="25.5" customHeight="1" x14ac:dyDescent="0.2">
      <c r="A1" s="2730" t="s">
        <v>2109</v>
      </c>
      <c r="B1" s="2730"/>
      <c r="C1" s="2730"/>
      <c r="D1" s="2730"/>
      <c r="E1" s="2730"/>
      <c r="F1" s="2730"/>
      <c r="G1" s="2730"/>
      <c r="H1" s="2730"/>
      <c r="I1" s="2730"/>
      <c r="J1" s="2730"/>
      <c r="K1" s="2730"/>
      <c r="L1" s="2730"/>
      <c r="M1" s="2730"/>
      <c r="N1" s="2730"/>
      <c r="O1" s="2730"/>
      <c r="P1" s="2730"/>
      <c r="Q1" s="2730"/>
      <c r="R1" s="2730"/>
    </row>
    <row r="2" spans="1:18" ht="45" customHeight="1" x14ac:dyDescent="0.2">
      <c r="A2" s="2731" t="s">
        <v>2110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</row>
    <row r="3" spans="1:18" ht="30" customHeight="1" thickBot="1" x14ac:dyDescent="0.25">
      <c r="A3" s="17" t="s">
        <v>2497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2732" t="s">
        <v>2498</v>
      </c>
      <c r="R3" s="2732"/>
    </row>
    <row r="4" spans="1:18" ht="24" customHeight="1" thickTop="1" x14ac:dyDescent="0.2">
      <c r="A4" s="2641" t="s">
        <v>35</v>
      </c>
      <c r="B4" s="2641" t="s">
        <v>90</v>
      </c>
      <c r="C4" s="2641" t="s">
        <v>48</v>
      </c>
      <c r="D4" s="2641" t="s">
        <v>36</v>
      </c>
      <c r="E4" s="2641"/>
      <c r="F4" s="2641"/>
      <c r="G4" s="2641" t="s">
        <v>2</v>
      </c>
      <c r="H4" s="2641"/>
      <c r="I4" s="2641"/>
      <c r="J4" s="2641" t="s">
        <v>3</v>
      </c>
      <c r="K4" s="2641"/>
      <c r="L4" s="2641"/>
      <c r="M4" s="2641" t="s">
        <v>29</v>
      </c>
      <c r="N4" s="2641"/>
      <c r="O4" s="2641"/>
      <c r="P4" s="2740" t="s">
        <v>103</v>
      </c>
      <c r="Q4" s="2740" t="s">
        <v>132</v>
      </c>
      <c r="R4" s="2743" t="s">
        <v>310</v>
      </c>
    </row>
    <row r="5" spans="1:18" ht="17.25" customHeight="1" x14ac:dyDescent="0.2">
      <c r="A5" s="2645"/>
      <c r="B5" s="2645"/>
      <c r="C5" s="2645"/>
      <c r="D5" s="2637" t="s">
        <v>98</v>
      </c>
      <c r="E5" s="2637"/>
      <c r="F5" s="2637"/>
      <c r="G5" s="2637" t="s">
        <v>99</v>
      </c>
      <c r="H5" s="2637"/>
      <c r="I5" s="2637"/>
      <c r="J5" s="2637" t="s">
        <v>100</v>
      </c>
      <c r="K5" s="2637"/>
      <c r="L5" s="2637"/>
      <c r="M5" s="2637" t="s">
        <v>126</v>
      </c>
      <c r="N5" s="2637"/>
      <c r="O5" s="2637"/>
      <c r="P5" s="2741"/>
      <c r="Q5" s="2741"/>
      <c r="R5" s="2744"/>
    </row>
    <row r="6" spans="1:18" ht="23.25" customHeight="1" x14ac:dyDescent="0.2">
      <c r="A6" s="2645"/>
      <c r="B6" s="2645"/>
      <c r="C6" s="2645"/>
      <c r="D6" s="1226" t="s">
        <v>187</v>
      </c>
      <c r="E6" s="1226" t="s">
        <v>203</v>
      </c>
      <c r="F6" s="1241" t="s">
        <v>204</v>
      </c>
      <c r="G6" s="1226" t="s">
        <v>187</v>
      </c>
      <c r="H6" s="1226" t="s">
        <v>203</v>
      </c>
      <c r="I6" s="1241" t="s">
        <v>204</v>
      </c>
      <c r="J6" s="1226" t="s">
        <v>187</v>
      </c>
      <c r="K6" s="1226" t="s">
        <v>203</v>
      </c>
      <c r="L6" s="1241" t="s">
        <v>204</v>
      </c>
      <c r="M6" s="1226" t="s">
        <v>187</v>
      </c>
      <c r="N6" s="1226" t="s">
        <v>203</v>
      </c>
      <c r="O6" s="1241" t="s">
        <v>204</v>
      </c>
      <c r="P6" s="2741"/>
      <c r="Q6" s="2741"/>
      <c r="R6" s="2744"/>
    </row>
    <row r="7" spans="1:18" ht="18.75" customHeight="1" thickBot="1" x14ac:dyDescent="0.25">
      <c r="A7" s="2646"/>
      <c r="B7" s="2646"/>
      <c r="C7" s="2646"/>
      <c r="D7" s="450" t="s">
        <v>188</v>
      </c>
      <c r="E7" s="450" t="s">
        <v>189</v>
      </c>
      <c r="F7" s="450" t="s">
        <v>190</v>
      </c>
      <c r="G7" s="450" t="s">
        <v>188</v>
      </c>
      <c r="H7" s="450" t="s">
        <v>189</v>
      </c>
      <c r="I7" s="450" t="s">
        <v>190</v>
      </c>
      <c r="J7" s="450" t="s">
        <v>188</v>
      </c>
      <c r="K7" s="450" t="s">
        <v>189</v>
      </c>
      <c r="L7" s="450" t="s">
        <v>190</v>
      </c>
      <c r="M7" s="450" t="s">
        <v>188</v>
      </c>
      <c r="N7" s="450" t="s">
        <v>189</v>
      </c>
      <c r="O7" s="450" t="s">
        <v>190</v>
      </c>
      <c r="P7" s="2742"/>
      <c r="Q7" s="2742"/>
      <c r="R7" s="2744"/>
    </row>
    <row r="8" spans="1:18" ht="31.5" customHeight="1" x14ac:dyDescent="0.2">
      <c r="A8" s="2733" t="s">
        <v>37</v>
      </c>
      <c r="B8" s="1672" t="s">
        <v>50</v>
      </c>
      <c r="C8" s="1672" t="s">
        <v>673</v>
      </c>
      <c r="D8" s="1675">
        <v>0</v>
      </c>
      <c r="E8" s="1675">
        <v>0</v>
      </c>
      <c r="F8" s="1675">
        <v>0</v>
      </c>
      <c r="G8" s="1676">
        <v>2</v>
      </c>
      <c r="H8" s="1675">
        <v>5</v>
      </c>
      <c r="I8" s="1675">
        <v>7</v>
      </c>
      <c r="J8" s="1675">
        <v>1</v>
      </c>
      <c r="K8" s="1675">
        <v>1</v>
      </c>
      <c r="L8" s="1675">
        <v>2</v>
      </c>
      <c r="M8" s="1675">
        <f t="shared" ref="M8:M11" si="0">SUM(J8,G8,D8)</f>
        <v>3</v>
      </c>
      <c r="N8" s="1675">
        <f t="shared" ref="N8:O11" si="1">SUM(K8,H8,E8)</f>
        <v>6</v>
      </c>
      <c r="O8" s="1675">
        <f t="shared" si="1"/>
        <v>9</v>
      </c>
      <c r="P8" s="1480" t="s">
        <v>1064</v>
      </c>
      <c r="Q8" s="1480" t="s">
        <v>135</v>
      </c>
      <c r="R8" s="2735" t="s">
        <v>134</v>
      </c>
    </row>
    <row r="9" spans="1:18" s="452" customFormat="1" ht="31.5" customHeight="1" x14ac:dyDescent="0.2">
      <c r="A9" s="2637"/>
      <c r="B9" s="27" t="s">
        <v>479</v>
      </c>
      <c r="C9" s="27" t="s">
        <v>1066</v>
      </c>
      <c r="D9" s="578">
        <v>0</v>
      </c>
      <c r="E9" s="578">
        <v>0</v>
      </c>
      <c r="F9" s="578">
        <v>0</v>
      </c>
      <c r="G9" s="578">
        <v>0</v>
      </c>
      <c r="H9" s="578">
        <v>1</v>
      </c>
      <c r="I9" s="578">
        <v>1</v>
      </c>
      <c r="J9" s="578">
        <v>0</v>
      </c>
      <c r="K9" s="578">
        <v>0</v>
      </c>
      <c r="L9" s="578">
        <v>0</v>
      </c>
      <c r="M9" s="578">
        <f t="shared" si="0"/>
        <v>0</v>
      </c>
      <c r="N9" s="578">
        <f t="shared" si="1"/>
        <v>1</v>
      </c>
      <c r="O9" s="578">
        <f t="shared" si="1"/>
        <v>1</v>
      </c>
      <c r="P9" s="1537" t="s">
        <v>675</v>
      </c>
      <c r="Q9" s="1537" t="s">
        <v>480</v>
      </c>
      <c r="R9" s="2736"/>
    </row>
    <row r="10" spans="1:18" s="452" customFormat="1" ht="31.5" customHeight="1" x14ac:dyDescent="0.2">
      <c r="A10" s="2637"/>
      <c r="B10" s="27" t="s">
        <v>2756</v>
      </c>
      <c r="C10" s="2279" t="s">
        <v>2756</v>
      </c>
      <c r="D10" s="578">
        <v>0</v>
      </c>
      <c r="E10" s="578">
        <v>0</v>
      </c>
      <c r="F10" s="578">
        <v>0</v>
      </c>
      <c r="G10" s="578">
        <v>0</v>
      </c>
      <c r="H10" s="578">
        <v>4</v>
      </c>
      <c r="I10" s="578">
        <v>4</v>
      </c>
      <c r="J10" s="578">
        <v>0</v>
      </c>
      <c r="K10" s="578">
        <v>1</v>
      </c>
      <c r="L10" s="578">
        <v>1</v>
      </c>
      <c r="M10" s="578">
        <f t="shared" si="0"/>
        <v>0</v>
      </c>
      <c r="N10" s="578">
        <f t="shared" si="1"/>
        <v>5</v>
      </c>
      <c r="O10" s="578">
        <f t="shared" si="1"/>
        <v>5</v>
      </c>
      <c r="P10" s="1536" t="s">
        <v>2757</v>
      </c>
      <c r="Q10" s="1536" t="s">
        <v>2757</v>
      </c>
      <c r="R10" s="2736"/>
    </row>
    <row r="11" spans="1:18" s="452" customFormat="1" ht="41.25" customHeight="1" x14ac:dyDescent="0.2">
      <c r="A11" s="2734"/>
      <c r="B11" s="27" t="s">
        <v>2118</v>
      </c>
      <c r="C11" s="2279" t="s">
        <v>2118</v>
      </c>
      <c r="D11" s="578">
        <v>0</v>
      </c>
      <c r="E11" s="578">
        <v>0</v>
      </c>
      <c r="F11" s="578">
        <v>0</v>
      </c>
      <c r="G11" s="578">
        <v>2</v>
      </c>
      <c r="H11" s="578">
        <v>1</v>
      </c>
      <c r="I11" s="578">
        <v>3</v>
      </c>
      <c r="J11" s="578">
        <v>0</v>
      </c>
      <c r="K11" s="578">
        <v>0</v>
      </c>
      <c r="L11" s="578">
        <v>0</v>
      </c>
      <c r="M11" s="578">
        <f t="shared" si="0"/>
        <v>2</v>
      </c>
      <c r="N11" s="578">
        <f t="shared" si="1"/>
        <v>1</v>
      </c>
      <c r="O11" s="578">
        <f t="shared" si="1"/>
        <v>3</v>
      </c>
      <c r="P11" s="1537" t="s">
        <v>2758</v>
      </c>
      <c r="Q11" s="2277" t="s">
        <v>2758</v>
      </c>
      <c r="R11" s="2737"/>
    </row>
    <row r="12" spans="1:18" s="452" customFormat="1" ht="31.5" customHeight="1" x14ac:dyDescent="0.2">
      <c r="A12" s="2745" t="s">
        <v>96</v>
      </c>
      <c r="B12" s="2745"/>
      <c r="C12" s="2745"/>
      <c r="D12" s="578">
        <f t="shared" ref="D12:O12" si="2">SUM(D8:D11)</f>
        <v>0</v>
      </c>
      <c r="E12" s="578">
        <f t="shared" si="2"/>
        <v>0</v>
      </c>
      <c r="F12" s="578">
        <f t="shared" si="2"/>
        <v>0</v>
      </c>
      <c r="G12" s="578">
        <f t="shared" si="2"/>
        <v>4</v>
      </c>
      <c r="H12" s="578">
        <f t="shared" si="2"/>
        <v>11</v>
      </c>
      <c r="I12" s="578">
        <f t="shared" si="2"/>
        <v>15</v>
      </c>
      <c r="J12" s="578">
        <f t="shared" si="2"/>
        <v>1</v>
      </c>
      <c r="K12" s="578">
        <f t="shared" si="2"/>
        <v>2</v>
      </c>
      <c r="L12" s="578">
        <f t="shared" si="2"/>
        <v>3</v>
      </c>
      <c r="M12" s="578">
        <f t="shared" si="2"/>
        <v>5</v>
      </c>
      <c r="N12" s="578">
        <f t="shared" si="2"/>
        <v>13</v>
      </c>
      <c r="O12" s="578">
        <f t="shared" si="2"/>
        <v>18</v>
      </c>
      <c r="P12" s="2746" t="s">
        <v>136</v>
      </c>
      <c r="Q12" s="2746"/>
      <c r="R12" s="2746"/>
    </row>
    <row r="13" spans="1:18" s="452" customFormat="1" ht="31.5" customHeight="1" x14ac:dyDescent="0.2">
      <c r="A13" s="1272" t="s">
        <v>1162</v>
      </c>
      <c r="B13" s="27" t="s">
        <v>2759</v>
      </c>
      <c r="C13" s="27" t="s">
        <v>1175</v>
      </c>
      <c r="D13" s="578">
        <v>3</v>
      </c>
      <c r="E13" s="578">
        <v>4</v>
      </c>
      <c r="F13" s="578">
        <v>7</v>
      </c>
      <c r="G13" s="578">
        <v>0</v>
      </c>
      <c r="H13" s="578">
        <v>0</v>
      </c>
      <c r="I13" s="578">
        <v>0</v>
      </c>
      <c r="J13" s="578">
        <v>0</v>
      </c>
      <c r="K13" s="578">
        <v>0</v>
      </c>
      <c r="L13" s="578">
        <v>0</v>
      </c>
      <c r="M13" s="578">
        <f t="shared" ref="M13:O14" si="3">SUM(J13,G13,D13)</f>
        <v>3</v>
      </c>
      <c r="N13" s="578">
        <f t="shared" si="3"/>
        <v>4</v>
      </c>
      <c r="O13" s="578">
        <f t="shared" si="3"/>
        <v>7</v>
      </c>
      <c r="P13" s="1537" t="s">
        <v>1176</v>
      </c>
      <c r="Q13" s="1537" t="s">
        <v>1176</v>
      </c>
      <c r="R13" s="1273" t="s">
        <v>607</v>
      </c>
    </row>
    <row r="14" spans="1:18" s="452" customFormat="1" ht="31.5" customHeight="1" x14ac:dyDescent="0.2">
      <c r="A14" s="1270"/>
      <c r="B14" s="448" t="s">
        <v>1177</v>
      </c>
      <c r="C14" s="448" t="s">
        <v>1177</v>
      </c>
      <c r="D14" s="1148">
        <v>2</v>
      </c>
      <c r="E14" s="1148">
        <v>4</v>
      </c>
      <c r="F14" s="1148">
        <v>6</v>
      </c>
      <c r="G14" s="1148">
        <v>5</v>
      </c>
      <c r="H14" s="1148">
        <v>4</v>
      </c>
      <c r="I14" s="1148">
        <v>9</v>
      </c>
      <c r="J14" s="1148">
        <v>0</v>
      </c>
      <c r="K14" s="1148">
        <v>0</v>
      </c>
      <c r="L14" s="1148">
        <v>0</v>
      </c>
      <c r="M14" s="1148">
        <f t="shared" si="3"/>
        <v>7</v>
      </c>
      <c r="N14" s="1148">
        <f t="shared" si="3"/>
        <v>8</v>
      </c>
      <c r="O14" s="1148">
        <f t="shared" si="3"/>
        <v>15</v>
      </c>
      <c r="P14" s="1487" t="s">
        <v>714</v>
      </c>
      <c r="Q14" s="1487" t="s">
        <v>714</v>
      </c>
      <c r="R14" s="1271"/>
    </row>
    <row r="15" spans="1:18" s="452" customFormat="1" ht="31.5" customHeight="1" x14ac:dyDescent="0.2">
      <c r="A15" s="2745" t="s">
        <v>96</v>
      </c>
      <c r="B15" s="2745"/>
      <c r="C15" s="2745"/>
      <c r="D15" s="578">
        <f t="shared" ref="D15:O15" si="4">SUM(D13:D14)</f>
        <v>5</v>
      </c>
      <c r="E15" s="578">
        <f t="shared" si="4"/>
        <v>8</v>
      </c>
      <c r="F15" s="578">
        <f t="shared" si="4"/>
        <v>13</v>
      </c>
      <c r="G15" s="578">
        <f t="shared" si="4"/>
        <v>5</v>
      </c>
      <c r="H15" s="578">
        <f t="shared" si="4"/>
        <v>4</v>
      </c>
      <c r="I15" s="578">
        <f t="shared" si="4"/>
        <v>9</v>
      </c>
      <c r="J15" s="578">
        <f t="shared" si="4"/>
        <v>0</v>
      </c>
      <c r="K15" s="578">
        <f t="shared" si="4"/>
        <v>0</v>
      </c>
      <c r="L15" s="578">
        <f t="shared" si="4"/>
        <v>0</v>
      </c>
      <c r="M15" s="578">
        <f t="shared" si="4"/>
        <v>10</v>
      </c>
      <c r="N15" s="578">
        <f t="shared" si="4"/>
        <v>12</v>
      </c>
      <c r="O15" s="578">
        <f t="shared" si="4"/>
        <v>22</v>
      </c>
      <c r="P15" s="2746" t="s">
        <v>136</v>
      </c>
      <c r="Q15" s="2746"/>
      <c r="R15" s="2746"/>
    </row>
    <row r="16" spans="1:18" s="453" customFormat="1" ht="27.75" customHeight="1" x14ac:dyDescent="0.2">
      <c r="A16" s="2739" t="s">
        <v>608</v>
      </c>
      <c r="B16" s="27" t="s">
        <v>726</v>
      </c>
      <c r="C16" s="27" t="s">
        <v>727</v>
      </c>
      <c r="D16" s="578">
        <v>0</v>
      </c>
      <c r="E16" s="578">
        <v>0</v>
      </c>
      <c r="F16" s="578">
        <v>0</v>
      </c>
      <c r="G16" s="578">
        <v>2</v>
      </c>
      <c r="H16" s="578">
        <v>5</v>
      </c>
      <c r="I16" s="578">
        <v>7</v>
      </c>
      <c r="J16" s="578">
        <f t="shared" ref="J16:K16" si="5">SUM(J14:J15)</f>
        <v>0</v>
      </c>
      <c r="K16" s="578">
        <f t="shared" si="5"/>
        <v>0</v>
      </c>
      <c r="L16" s="578">
        <v>0</v>
      </c>
      <c r="M16" s="578">
        <f t="shared" ref="M16:O21" si="6">SUM(J16,G16,D16)</f>
        <v>2</v>
      </c>
      <c r="N16" s="578">
        <f t="shared" si="6"/>
        <v>5</v>
      </c>
      <c r="O16" s="578">
        <f t="shared" si="6"/>
        <v>7</v>
      </c>
      <c r="P16" s="1535" t="s">
        <v>728</v>
      </c>
      <c r="Q16" s="1480" t="s">
        <v>729</v>
      </c>
      <c r="R16" s="2738" t="s">
        <v>609</v>
      </c>
    </row>
    <row r="17" spans="1:18" s="453" customFormat="1" ht="27.75" customHeight="1" x14ac:dyDescent="0.2">
      <c r="A17" s="2637"/>
      <c r="B17" s="27" t="s">
        <v>732</v>
      </c>
      <c r="C17" s="27" t="s">
        <v>732</v>
      </c>
      <c r="D17" s="578">
        <v>0</v>
      </c>
      <c r="E17" s="578">
        <v>0</v>
      </c>
      <c r="F17" s="578">
        <v>0</v>
      </c>
      <c r="G17" s="578">
        <v>3</v>
      </c>
      <c r="H17" s="578">
        <v>4</v>
      </c>
      <c r="I17" s="578">
        <v>7</v>
      </c>
      <c r="J17" s="578">
        <f t="shared" ref="J17:K17" si="7">SUM(J15:J16)</f>
        <v>0</v>
      </c>
      <c r="K17" s="578">
        <f t="shared" si="7"/>
        <v>0</v>
      </c>
      <c r="L17" s="578">
        <v>0</v>
      </c>
      <c r="M17" s="578">
        <f t="shared" si="6"/>
        <v>3</v>
      </c>
      <c r="N17" s="578">
        <f t="shared" si="6"/>
        <v>4</v>
      </c>
      <c r="O17" s="578">
        <f t="shared" si="6"/>
        <v>7</v>
      </c>
      <c r="P17" s="685" t="s">
        <v>733</v>
      </c>
      <c r="Q17" s="685" t="s">
        <v>733</v>
      </c>
      <c r="R17" s="2736"/>
    </row>
    <row r="18" spans="1:18" s="453" customFormat="1" ht="27.75" customHeight="1" x14ac:dyDescent="0.2">
      <c r="A18" s="2637"/>
      <c r="B18" s="27" t="s">
        <v>735</v>
      </c>
      <c r="C18" s="27" t="s">
        <v>735</v>
      </c>
      <c r="D18" s="578">
        <v>0</v>
      </c>
      <c r="E18" s="578">
        <v>0</v>
      </c>
      <c r="F18" s="578">
        <v>0</v>
      </c>
      <c r="G18" s="578">
        <v>1</v>
      </c>
      <c r="H18" s="578">
        <v>2</v>
      </c>
      <c r="I18" s="578">
        <v>3</v>
      </c>
      <c r="J18" s="578">
        <f t="shared" ref="J18:K18" si="8">SUM(J16:J17)</f>
        <v>0</v>
      </c>
      <c r="K18" s="578">
        <f t="shared" si="8"/>
        <v>0</v>
      </c>
      <c r="L18" s="578">
        <v>0</v>
      </c>
      <c r="M18" s="578">
        <f t="shared" si="6"/>
        <v>1</v>
      </c>
      <c r="N18" s="578">
        <f t="shared" si="6"/>
        <v>2</v>
      </c>
      <c r="O18" s="578">
        <f t="shared" si="6"/>
        <v>3</v>
      </c>
      <c r="P18" s="1673" t="s">
        <v>1178</v>
      </c>
      <c r="Q18" s="1673" t="s">
        <v>1178</v>
      </c>
      <c r="R18" s="2736"/>
    </row>
    <row r="19" spans="1:18" s="453" customFormat="1" ht="27.75" customHeight="1" x14ac:dyDescent="0.2">
      <c r="A19" s="2637"/>
      <c r="B19" s="27" t="s">
        <v>734</v>
      </c>
      <c r="C19" s="27" t="s">
        <v>734</v>
      </c>
      <c r="D19" s="578">
        <v>0</v>
      </c>
      <c r="E19" s="578">
        <v>0</v>
      </c>
      <c r="F19" s="578">
        <v>0</v>
      </c>
      <c r="G19" s="578">
        <v>2</v>
      </c>
      <c r="H19" s="578">
        <v>6</v>
      </c>
      <c r="I19" s="578">
        <v>8</v>
      </c>
      <c r="J19" s="578">
        <f t="shared" ref="J19:K19" si="9">SUM(J17:J18)</f>
        <v>0</v>
      </c>
      <c r="K19" s="578">
        <f t="shared" si="9"/>
        <v>0</v>
      </c>
      <c r="L19" s="578">
        <v>0</v>
      </c>
      <c r="M19" s="578">
        <f t="shared" si="6"/>
        <v>2</v>
      </c>
      <c r="N19" s="578">
        <f t="shared" si="6"/>
        <v>6</v>
      </c>
      <c r="O19" s="578">
        <f t="shared" si="6"/>
        <v>8</v>
      </c>
      <c r="P19" s="1536" t="s">
        <v>470</v>
      </c>
      <c r="Q19" s="1536" t="s">
        <v>470</v>
      </c>
      <c r="R19" s="2736"/>
    </row>
    <row r="20" spans="1:18" s="453" customFormat="1" ht="27.75" customHeight="1" x14ac:dyDescent="0.2">
      <c r="A20" s="2637"/>
      <c r="B20" s="27" t="s">
        <v>51</v>
      </c>
      <c r="C20" s="27" t="s">
        <v>730</v>
      </c>
      <c r="D20" s="578">
        <v>0</v>
      </c>
      <c r="E20" s="578">
        <v>0</v>
      </c>
      <c r="F20" s="578">
        <v>0</v>
      </c>
      <c r="G20" s="578">
        <v>2</v>
      </c>
      <c r="H20" s="578">
        <v>2</v>
      </c>
      <c r="I20" s="578">
        <v>4</v>
      </c>
      <c r="J20" s="578">
        <f t="shared" ref="J20:K20" si="10">SUM(J18:J19)</f>
        <v>0</v>
      </c>
      <c r="K20" s="578">
        <f t="shared" si="10"/>
        <v>0</v>
      </c>
      <c r="L20" s="578">
        <v>0</v>
      </c>
      <c r="M20" s="578">
        <f t="shared" si="6"/>
        <v>2</v>
      </c>
      <c r="N20" s="578">
        <f t="shared" si="6"/>
        <v>2</v>
      </c>
      <c r="O20" s="578">
        <f t="shared" si="6"/>
        <v>4</v>
      </c>
      <c r="P20" s="1536" t="s">
        <v>1179</v>
      </c>
      <c r="Q20" s="1536" t="s">
        <v>477</v>
      </c>
      <c r="R20" s="2736"/>
    </row>
    <row r="21" spans="1:18" s="453" customFormat="1" ht="27.75" customHeight="1" x14ac:dyDescent="0.2">
      <c r="A21" s="2637"/>
      <c r="B21" s="448" t="s">
        <v>723</v>
      </c>
      <c r="C21" s="448"/>
      <c r="D21" s="578">
        <v>0</v>
      </c>
      <c r="E21" s="578">
        <v>0</v>
      </c>
      <c r="F21" s="1148">
        <v>0</v>
      </c>
      <c r="G21" s="1148">
        <v>4</v>
      </c>
      <c r="H21" s="1148">
        <v>1</v>
      </c>
      <c r="I21" s="1148">
        <v>5</v>
      </c>
      <c r="J21" s="578">
        <f t="shared" ref="J21:K21" si="11">SUM(J19:J20)</f>
        <v>0</v>
      </c>
      <c r="K21" s="578">
        <f t="shared" si="11"/>
        <v>0</v>
      </c>
      <c r="L21" s="1148">
        <v>0</v>
      </c>
      <c r="M21" s="1148">
        <f t="shared" si="6"/>
        <v>4</v>
      </c>
      <c r="N21" s="1148">
        <f t="shared" si="6"/>
        <v>1</v>
      </c>
      <c r="O21" s="1148">
        <f t="shared" si="6"/>
        <v>5</v>
      </c>
      <c r="P21" s="2752" t="s">
        <v>1180</v>
      </c>
      <c r="Q21" s="2752"/>
      <c r="R21" s="2736"/>
    </row>
    <row r="22" spans="1:18" s="453" customFormat="1" ht="27.75" customHeight="1" x14ac:dyDescent="0.2">
      <c r="A22" s="2734"/>
      <c r="B22" s="27" t="s">
        <v>2111</v>
      </c>
      <c r="C22" s="448"/>
      <c r="D22" s="578">
        <v>0</v>
      </c>
      <c r="E22" s="578">
        <v>0</v>
      </c>
      <c r="F22" s="1148">
        <v>0</v>
      </c>
      <c r="G22" s="1148">
        <v>0</v>
      </c>
      <c r="H22" s="1148">
        <v>0</v>
      </c>
      <c r="I22" s="1148">
        <v>0</v>
      </c>
      <c r="J22" s="1148">
        <v>2</v>
      </c>
      <c r="K22" s="1148">
        <v>4</v>
      </c>
      <c r="L22" s="1148">
        <v>6</v>
      </c>
      <c r="M22" s="1148">
        <f t="shared" ref="M22" si="12">SUM(J22,G22,D22)</f>
        <v>2</v>
      </c>
      <c r="N22" s="1148">
        <f t="shared" ref="N22" si="13">SUM(K22,H22,E22)</f>
        <v>4</v>
      </c>
      <c r="O22" s="1148">
        <f t="shared" ref="O22" si="14">SUM(L22,I22,F22)</f>
        <v>6</v>
      </c>
      <c r="P22" s="1238"/>
      <c r="Q22" s="1674" t="s">
        <v>729</v>
      </c>
      <c r="R22" s="2737"/>
    </row>
    <row r="23" spans="1:18" s="453" customFormat="1" ht="27.75" customHeight="1" thickBot="1" x14ac:dyDescent="0.25">
      <c r="A23" s="2753" t="s">
        <v>96</v>
      </c>
      <c r="B23" s="2753"/>
      <c r="C23" s="2753"/>
      <c r="D23" s="1677">
        <f t="shared" ref="D23:L23" si="15">SUM(D16:D22)</f>
        <v>0</v>
      </c>
      <c r="E23" s="1677">
        <f t="shared" si="15"/>
        <v>0</v>
      </c>
      <c r="F23" s="1677">
        <f t="shared" si="15"/>
        <v>0</v>
      </c>
      <c r="G23" s="1677">
        <f t="shared" si="15"/>
        <v>14</v>
      </c>
      <c r="H23" s="1677">
        <f t="shared" si="15"/>
        <v>20</v>
      </c>
      <c r="I23" s="1677">
        <f t="shared" si="15"/>
        <v>34</v>
      </c>
      <c r="J23" s="1677">
        <f t="shared" si="15"/>
        <v>2</v>
      </c>
      <c r="K23" s="1677">
        <f t="shared" si="15"/>
        <v>4</v>
      </c>
      <c r="L23" s="1677">
        <f t="shared" si="15"/>
        <v>6</v>
      </c>
      <c r="M23" s="1677">
        <v>16</v>
      </c>
      <c r="N23" s="1677">
        <f>SUM(N16:N22)</f>
        <v>24</v>
      </c>
      <c r="O23" s="1677">
        <f>SUM(O16:O22)</f>
        <v>40</v>
      </c>
      <c r="P23" s="2754" t="s">
        <v>136</v>
      </c>
      <c r="Q23" s="2754"/>
      <c r="R23" s="2754"/>
    </row>
    <row r="24" spans="1:18" s="453" customFormat="1" ht="19.5" customHeight="1" thickTop="1" x14ac:dyDescent="0.2">
      <c r="R24" s="457"/>
    </row>
    <row r="25" spans="1:18" s="453" customFormat="1" ht="19.5" customHeight="1" x14ac:dyDescent="0.2">
      <c r="R25" s="457"/>
    </row>
    <row r="26" spans="1:18" s="453" customFormat="1" ht="19.5" customHeight="1" x14ac:dyDescent="0.2">
      <c r="R26" s="457"/>
    </row>
    <row r="27" spans="1:18" s="453" customFormat="1" ht="19.5" customHeight="1" x14ac:dyDescent="0.2">
      <c r="R27" s="457"/>
    </row>
    <row r="28" spans="1:18" s="453" customFormat="1" ht="22.5" customHeight="1" thickBot="1" x14ac:dyDescent="0.25">
      <c r="A28" s="2748" t="s">
        <v>2499</v>
      </c>
      <c r="B28" s="2748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2474" t="s">
        <v>2500</v>
      </c>
      <c r="R28" s="2474"/>
    </row>
    <row r="29" spans="1:18" s="453" customFormat="1" ht="27.75" customHeight="1" thickTop="1" x14ac:dyDescent="0.2">
      <c r="A29" s="2641" t="s">
        <v>35</v>
      </c>
      <c r="B29" s="2641" t="s">
        <v>90</v>
      </c>
      <c r="C29" s="2641" t="s">
        <v>48</v>
      </c>
      <c r="D29" s="2641" t="s">
        <v>36</v>
      </c>
      <c r="E29" s="2641"/>
      <c r="F29" s="2641"/>
      <c r="G29" s="2641" t="s">
        <v>2</v>
      </c>
      <c r="H29" s="2641"/>
      <c r="I29" s="2641"/>
      <c r="J29" s="2641" t="s">
        <v>3</v>
      </c>
      <c r="K29" s="2641"/>
      <c r="L29" s="2641"/>
      <c r="M29" s="2641" t="s">
        <v>29</v>
      </c>
      <c r="N29" s="2641"/>
      <c r="O29" s="2641"/>
      <c r="P29" s="2740" t="s">
        <v>103</v>
      </c>
      <c r="Q29" s="2740" t="s">
        <v>132</v>
      </c>
      <c r="R29" s="2743" t="s">
        <v>310</v>
      </c>
    </row>
    <row r="30" spans="1:18" s="453" customFormat="1" ht="27.75" customHeight="1" x14ac:dyDescent="0.2">
      <c r="A30" s="2645"/>
      <c r="B30" s="2645"/>
      <c r="C30" s="2645"/>
      <c r="D30" s="2637" t="s">
        <v>98</v>
      </c>
      <c r="E30" s="2637"/>
      <c r="F30" s="2637"/>
      <c r="G30" s="2637" t="s">
        <v>99</v>
      </c>
      <c r="H30" s="2637"/>
      <c r="I30" s="2637"/>
      <c r="J30" s="2637" t="s">
        <v>100</v>
      </c>
      <c r="K30" s="2637"/>
      <c r="L30" s="2637"/>
      <c r="M30" s="2637" t="s">
        <v>126</v>
      </c>
      <c r="N30" s="2637"/>
      <c r="O30" s="2637"/>
      <c r="P30" s="2741"/>
      <c r="Q30" s="2741"/>
      <c r="R30" s="2744"/>
    </row>
    <row r="31" spans="1:18" s="453" customFormat="1" ht="27.75" customHeight="1" x14ac:dyDescent="0.2">
      <c r="A31" s="2645"/>
      <c r="B31" s="2645"/>
      <c r="C31" s="2645"/>
      <c r="D31" s="262" t="s">
        <v>187</v>
      </c>
      <c r="E31" s="262" t="s">
        <v>203</v>
      </c>
      <c r="F31" s="262" t="s">
        <v>204</v>
      </c>
      <c r="G31" s="262" t="s">
        <v>187</v>
      </c>
      <c r="H31" s="262" t="s">
        <v>203</v>
      </c>
      <c r="I31" s="262" t="s">
        <v>204</v>
      </c>
      <c r="J31" s="262" t="s">
        <v>187</v>
      </c>
      <c r="K31" s="262" t="s">
        <v>203</v>
      </c>
      <c r="L31" s="262" t="s">
        <v>204</v>
      </c>
      <c r="M31" s="262" t="s">
        <v>187</v>
      </c>
      <c r="N31" s="262" t="s">
        <v>203</v>
      </c>
      <c r="O31" s="262" t="s">
        <v>204</v>
      </c>
      <c r="P31" s="2741"/>
      <c r="Q31" s="2741"/>
      <c r="R31" s="2744"/>
    </row>
    <row r="32" spans="1:18" s="453" customFormat="1" ht="27.75" customHeight="1" thickBot="1" x14ac:dyDescent="0.25">
      <c r="A32" s="2646"/>
      <c r="B32" s="2646"/>
      <c r="C32" s="2646"/>
      <c r="D32" s="23" t="s">
        <v>188</v>
      </c>
      <c r="E32" s="23" t="s">
        <v>189</v>
      </c>
      <c r="F32" s="23" t="s">
        <v>190</v>
      </c>
      <c r="G32" s="23" t="s">
        <v>188</v>
      </c>
      <c r="H32" s="23" t="s">
        <v>189</v>
      </c>
      <c r="I32" s="23" t="s">
        <v>190</v>
      </c>
      <c r="J32" s="23" t="s">
        <v>188</v>
      </c>
      <c r="K32" s="23" t="s">
        <v>189</v>
      </c>
      <c r="L32" s="23" t="s">
        <v>190</v>
      </c>
      <c r="M32" s="23" t="s">
        <v>188</v>
      </c>
      <c r="N32" s="23" t="s">
        <v>189</v>
      </c>
      <c r="O32" s="23" t="s">
        <v>190</v>
      </c>
      <c r="P32" s="2742"/>
      <c r="Q32" s="2742"/>
      <c r="R32" s="2747"/>
    </row>
    <row r="33" spans="1:18" s="453" customFormat="1" ht="32.25" customHeight="1" x14ac:dyDescent="0.2">
      <c r="A33" s="2733" t="s">
        <v>54</v>
      </c>
      <c r="B33" s="1269" t="s">
        <v>55</v>
      </c>
      <c r="C33" s="27" t="s">
        <v>481</v>
      </c>
      <c r="D33" s="578">
        <v>0</v>
      </c>
      <c r="E33" s="578">
        <v>0</v>
      </c>
      <c r="F33" s="578">
        <v>0</v>
      </c>
      <c r="G33" s="578">
        <v>4</v>
      </c>
      <c r="H33" s="578">
        <v>8</v>
      </c>
      <c r="I33" s="578">
        <v>12</v>
      </c>
      <c r="J33" s="578">
        <v>0</v>
      </c>
      <c r="K33" s="578">
        <v>0</v>
      </c>
      <c r="L33" s="578">
        <v>0</v>
      </c>
      <c r="M33" s="578">
        <f t="shared" ref="M33:O36" si="16">SUM(J33,G33,D33)</f>
        <v>4</v>
      </c>
      <c r="N33" s="578">
        <f t="shared" si="16"/>
        <v>8</v>
      </c>
      <c r="O33" s="578">
        <f t="shared" si="16"/>
        <v>12</v>
      </c>
      <c r="P33" s="1549" t="s">
        <v>482</v>
      </c>
      <c r="Q33" s="1274" t="s">
        <v>138</v>
      </c>
      <c r="R33" s="2735" t="s">
        <v>104</v>
      </c>
    </row>
    <row r="34" spans="1:18" s="452" customFormat="1" ht="32.25" customHeight="1" x14ac:dyDescent="0.2">
      <c r="A34" s="2637"/>
      <c r="B34" s="2739" t="s">
        <v>93</v>
      </c>
      <c r="C34" s="27" t="s">
        <v>1181</v>
      </c>
      <c r="D34" s="578">
        <v>0</v>
      </c>
      <c r="E34" s="578">
        <v>0</v>
      </c>
      <c r="F34" s="578">
        <v>0</v>
      </c>
      <c r="G34" s="578">
        <v>4</v>
      </c>
      <c r="H34" s="578">
        <v>1</v>
      </c>
      <c r="I34" s="578">
        <v>5</v>
      </c>
      <c r="J34" s="578">
        <v>3</v>
      </c>
      <c r="K34" s="578">
        <v>0</v>
      </c>
      <c r="L34" s="578">
        <v>3</v>
      </c>
      <c r="M34" s="578">
        <f t="shared" si="16"/>
        <v>7</v>
      </c>
      <c r="N34" s="578">
        <f t="shared" si="16"/>
        <v>1</v>
      </c>
      <c r="O34" s="578">
        <f t="shared" si="16"/>
        <v>8</v>
      </c>
      <c r="P34" s="1537" t="s">
        <v>1182</v>
      </c>
      <c r="Q34" s="2746" t="s">
        <v>759</v>
      </c>
      <c r="R34" s="2736"/>
    </row>
    <row r="35" spans="1:18" s="452" customFormat="1" ht="32.25" customHeight="1" x14ac:dyDescent="0.2">
      <c r="A35" s="2637"/>
      <c r="B35" s="2734"/>
      <c r="C35" s="27" t="s">
        <v>760</v>
      </c>
      <c r="D35" s="578">
        <v>0</v>
      </c>
      <c r="E35" s="578">
        <v>0</v>
      </c>
      <c r="F35" s="578">
        <v>0</v>
      </c>
      <c r="G35" s="578">
        <v>2</v>
      </c>
      <c r="H35" s="578">
        <v>2</v>
      </c>
      <c r="I35" s="578">
        <v>4</v>
      </c>
      <c r="J35" s="578">
        <v>0</v>
      </c>
      <c r="K35" s="578">
        <v>0</v>
      </c>
      <c r="L35" s="578">
        <v>0</v>
      </c>
      <c r="M35" s="578">
        <f t="shared" si="16"/>
        <v>2</v>
      </c>
      <c r="N35" s="578">
        <f t="shared" si="16"/>
        <v>2</v>
      </c>
      <c r="O35" s="578">
        <f t="shared" si="16"/>
        <v>4</v>
      </c>
      <c r="P35" s="1537" t="s">
        <v>1183</v>
      </c>
      <c r="Q35" s="2746"/>
      <c r="R35" s="2736"/>
    </row>
    <row r="36" spans="1:18" s="453" customFormat="1" ht="32.25" customHeight="1" x14ac:dyDescent="0.2">
      <c r="A36" s="2637"/>
      <c r="B36" s="2745" t="s">
        <v>49</v>
      </c>
      <c r="C36" s="2745"/>
      <c r="D36" s="578">
        <f>SUM(D34:D35)</f>
        <v>0</v>
      </c>
      <c r="E36" s="578">
        <f t="shared" ref="E36:K36" si="17">SUM(E34:E35)</f>
        <v>0</v>
      </c>
      <c r="F36" s="578">
        <f t="shared" si="17"/>
        <v>0</v>
      </c>
      <c r="G36" s="578">
        <f t="shared" si="17"/>
        <v>6</v>
      </c>
      <c r="H36" s="578">
        <f t="shared" si="17"/>
        <v>3</v>
      </c>
      <c r="I36" s="578">
        <f t="shared" si="17"/>
        <v>9</v>
      </c>
      <c r="J36" s="578">
        <f t="shared" si="17"/>
        <v>3</v>
      </c>
      <c r="K36" s="578">
        <f t="shared" si="17"/>
        <v>0</v>
      </c>
      <c r="L36" s="578">
        <f t="shared" ref="L36" si="18">SUM(J36:K36)</f>
        <v>3</v>
      </c>
      <c r="M36" s="578">
        <f t="shared" si="16"/>
        <v>9</v>
      </c>
      <c r="N36" s="578">
        <f t="shared" si="16"/>
        <v>3</v>
      </c>
      <c r="O36" s="578">
        <f t="shared" si="16"/>
        <v>12</v>
      </c>
      <c r="P36" s="2751" t="s">
        <v>139</v>
      </c>
      <c r="Q36" s="2751"/>
      <c r="R36" s="2736"/>
    </row>
    <row r="37" spans="1:18" s="453" customFormat="1" ht="45" customHeight="1" x14ac:dyDescent="0.2">
      <c r="A37" s="2637"/>
      <c r="B37" s="2637" t="s">
        <v>486</v>
      </c>
      <c r="C37" s="1521" t="s">
        <v>1184</v>
      </c>
      <c r="D37" s="578">
        <f t="shared" ref="D37:D38" si="19">SUM(D35:D36)</f>
        <v>0</v>
      </c>
      <c r="E37" s="578">
        <f t="shared" ref="E37" si="20">SUM(E35:E36)</f>
        <v>0</v>
      </c>
      <c r="F37" s="1675">
        <v>0</v>
      </c>
      <c r="G37" s="1675">
        <v>6</v>
      </c>
      <c r="H37" s="1675">
        <v>8</v>
      </c>
      <c r="I37" s="1675">
        <v>14</v>
      </c>
      <c r="J37" s="1675">
        <v>2</v>
      </c>
      <c r="K37" s="1675">
        <v>1</v>
      </c>
      <c r="L37" s="1675">
        <v>3</v>
      </c>
      <c r="M37" s="1675">
        <f t="shared" ref="M37:O39" si="21">SUM(J37,G37,D37)</f>
        <v>8</v>
      </c>
      <c r="N37" s="1675">
        <f t="shared" si="21"/>
        <v>9</v>
      </c>
      <c r="O37" s="1675">
        <f t="shared" si="21"/>
        <v>17</v>
      </c>
      <c r="P37" s="1678" t="s">
        <v>768</v>
      </c>
      <c r="Q37" s="2749" t="s">
        <v>1090</v>
      </c>
      <c r="R37" s="2736"/>
    </row>
    <row r="38" spans="1:18" s="453" customFormat="1" ht="42" customHeight="1" x14ac:dyDescent="0.2">
      <c r="A38" s="2637"/>
      <c r="B38" s="2637"/>
      <c r="C38" s="448" t="s">
        <v>1185</v>
      </c>
      <c r="D38" s="1148">
        <f t="shared" si="19"/>
        <v>0</v>
      </c>
      <c r="E38" s="1148">
        <f t="shared" ref="E38" si="22">SUM(E36:E37)</f>
        <v>0</v>
      </c>
      <c r="F38" s="1148">
        <v>0</v>
      </c>
      <c r="G38" s="1148">
        <v>7</v>
      </c>
      <c r="H38" s="1148">
        <v>6</v>
      </c>
      <c r="I38" s="1148">
        <v>13</v>
      </c>
      <c r="J38" s="1148">
        <v>0</v>
      </c>
      <c r="K38" s="1148">
        <v>0</v>
      </c>
      <c r="L38" s="1148">
        <v>0</v>
      </c>
      <c r="M38" s="1148">
        <f t="shared" si="21"/>
        <v>7</v>
      </c>
      <c r="N38" s="1148">
        <f t="shared" si="21"/>
        <v>6</v>
      </c>
      <c r="O38" s="1148">
        <f t="shared" si="21"/>
        <v>13</v>
      </c>
      <c r="P38" s="1679" t="s">
        <v>765</v>
      </c>
      <c r="Q38" s="2750"/>
      <c r="R38" s="2736"/>
    </row>
    <row r="39" spans="1:18" s="453" customFormat="1" ht="35.25" customHeight="1" x14ac:dyDescent="0.2">
      <c r="A39" s="1680"/>
      <c r="B39" s="2745" t="s">
        <v>49</v>
      </c>
      <c r="C39" s="2745"/>
      <c r="D39" s="578">
        <f>SUM(D37:D38)</f>
        <v>0</v>
      </c>
      <c r="E39" s="578">
        <f>SUM(E37:E38)</f>
        <v>0</v>
      </c>
      <c r="F39" s="578">
        <f t="shared" ref="F39:K39" si="23">SUM(F37:F38)</f>
        <v>0</v>
      </c>
      <c r="G39" s="578">
        <f t="shared" si="23"/>
        <v>13</v>
      </c>
      <c r="H39" s="578">
        <f t="shared" si="23"/>
        <v>14</v>
      </c>
      <c r="I39" s="578">
        <f t="shared" si="23"/>
        <v>27</v>
      </c>
      <c r="J39" s="578">
        <f t="shared" si="23"/>
        <v>2</v>
      </c>
      <c r="K39" s="578">
        <f t="shared" si="23"/>
        <v>1</v>
      </c>
      <c r="L39" s="578">
        <f>SUM(J39:K39)</f>
        <v>3</v>
      </c>
      <c r="M39" s="578">
        <f t="shared" si="21"/>
        <v>15</v>
      </c>
      <c r="N39" s="578">
        <f t="shared" si="21"/>
        <v>15</v>
      </c>
      <c r="O39" s="578">
        <f t="shared" si="21"/>
        <v>30</v>
      </c>
      <c r="P39" s="2751" t="s">
        <v>139</v>
      </c>
      <c r="Q39" s="2751"/>
      <c r="R39" s="687"/>
    </row>
    <row r="40" spans="1:18" s="453" customFormat="1" ht="32.25" customHeight="1" x14ac:dyDescent="0.2">
      <c r="A40" s="2745" t="s">
        <v>54</v>
      </c>
      <c r="B40" s="27" t="s">
        <v>1186</v>
      </c>
      <c r="C40" s="27" t="s">
        <v>1187</v>
      </c>
      <c r="D40" s="1148">
        <f t="shared" ref="D40:E40" si="24">SUM(D38:D39)</f>
        <v>0</v>
      </c>
      <c r="E40" s="1148">
        <f t="shared" si="24"/>
        <v>0</v>
      </c>
      <c r="F40" s="578">
        <v>0</v>
      </c>
      <c r="G40" s="578">
        <v>1</v>
      </c>
      <c r="H40" s="578">
        <v>8</v>
      </c>
      <c r="I40" s="578">
        <v>9</v>
      </c>
      <c r="J40" s="578">
        <v>0</v>
      </c>
      <c r="K40" s="578">
        <v>0</v>
      </c>
      <c r="L40" s="578">
        <v>0</v>
      </c>
      <c r="M40" s="578">
        <f t="shared" ref="M40:O43" si="25">SUM(J40,G40,D40)</f>
        <v>1</v>
      </c>
      <c r="N40" s="578">
        <f t="shared" si="25"/>
        <v>8</v>
      </c>
      <c r="O40" s="578">
        <f t="shared" si="25"/>
        <v>9</v>
      </c>
      <c r="P40" s="687" t="s">
        <v>2526</v>
      </c>
      <c r="Q40" s="687" t="s">
        <v>1188</v>
      </c>
      <c r="R40" s="2746" t="s">
        <v>104</v>
      </c>
    </row>
    <row r="41" spans="1:18" s="453" customFormat="1" ht="32.25" customHeight="1" x14ac:dyDescent="0.2">
      <c r="A41" s="2745"/>
      <c r="B41" s="27" t="s">
        <v>489</v>
      </c>
      <c r="C41" s="27"/>
      <c r="D41" s="1148">
        <f t="shared" ref="D41:E41" si="26">SUM(D39:D40)</f>
        <v>0</v>
      </c>
      <c r="E41" s="1148">
        <f t="shared" si="26"/>
        <v>0</v>
      </c>
      <c r="F41" s="578">
        <v>0</v>
      </c>
      <c r="G41" s="578">
        <v>3</v>
      </c>
      <c r="H41" s="578">
        <v>6</v>
      </c>
      <c r="I41" s="578">
        <v>9</v>
      </c>
      <c r="J41" s="578">
        <v>0</v>
      </c>
      <c r="K41" s="578">
        <v>0</v>
      </c>
      <c r="L41" s="578">
        <v>0</v>
      </c>
      <c r="M41" s="578">
        <f t="shared" si="25"/>
        <v>3</v>
      </c>
      <c r="N41" s="578">
        <f t="shared" si="25"/>
        <v>6</v>
      </c>
      <c r="O41" s="578">
        <f t="shared" si="25"/>
        <v>9</v>
      </c>
      <c r="P41" s="2758" t="s">
        <v>560</v>
      </c>
      <c r="Q41" s="2758"/>
      <c r="R41" s="2746"/>
    </row>
    <row r="42" spans="1:18" s="453" customFormat="1" ht="32.25" customHeight="1" x14ac:dyDescent="0.2">
      <c r="A42" s="2745"/>
      <c r="B42" s="27" t="s">
        <v>1189</v>
      </c>
      <c r="C42" s="27"/>
      <c r="D42" s="1148">
        <f t="shared" ref="D42:E42" si="27">SUM(D40:D41)</f>
        <v>0</v>
      </c>
      <c r="E42" s="1148">
        <f t="shared" si="27"/>
        <v>0</v>
      </c>
      <c r="F42" s="578">
        <v>0</v>
      </c>
      <c r="G42" s="578">
        <v>3</v>
      </c>
      <c r="H42" s="578">
        <v>12</v>
      </c>
      <c r="I42" s="578">
        <v>15</v>
      </c>
      <c r="J42" s="578">
        <v>0</v>
      </c>
      <c r="K42" s="578">
        <v>0</v>
      </c>
      <c r="L42" s="578">
        <v>0</v>
      </c>
      <c r="M42" s="578">
        <f t="shared" si="25"/>
        <v>3</v>
      </c>
      <c r="N42" s="578">
        <f t="shared" si="25"/>
        <v>12</v>
      </c>
      <c r="O42" s="578">
        <f t="shared" si="25"/>
        <v>15</v>
      </c>
      <c r="P42" s="2757" t="s">
        <v>1190</v>
      </c>
      <c r="Q42" s="2757"/>
      <c r="R42" s="2746"/>
    </row>
    <row r="43" spans="1:18" s="453" customFormat="1" ht="32.25" customHeight="1" x14ac:dyDescent="0.2">
      <c r="A43" s="2745"/>
      <c r="B43" s="27" t="s">
        <v>774</v>
      </c>
      <c r="C43" s="27"/>
      <c r="D43" s="1148">
        <f t="shared" ref="D43:E43" si="28">SUM(D41:D42)</f>
        <v>0</v>
      </c>
      <c r="E43" s="1148">
        <f t="shared" si="28"/>
        <v>0</v>
      </c>
      <c r="F43" s="578">
        <v>0</v>
      </c>
      <c r="G43" s="578">
        <v>4</v>
      </c>
      <c r="H43" s="578">
        <v>8</v>
      </c>
      <c r="I43" s="578">
        <v>12</v>
      </c>
      <c r="J43" s="578">
        <v>0</v>
      </c>
      <c r="K43" s="578">
        <v>0</v>
      </c>
      <c r="L43" s="578">
        <v>0</v>
      </c>
      <c r="M43" s="578">
        <f t="shared" si="25"/>
        <v>4</v>
      </c>
      <c r="N43" s="578">
        <f t="shared" si="25"/>
        <v>8</v>
      </c>
      <c r="O43" s="578">
        <f t="shared" si="25"/>
        <v>12</v>
      </c>
      <c r="P43" s="2758" t="s">
        <v>1191</v>
      </c>
      <c r="Q43" s="2758"/>
      <c r="R43" s="2746"/>
    </row>
    <row r="44" spans="1:18" s="453" customFormat="1" ht="32.25" customHeight="1" thickBot="1" x14ac:dyDescent="0.25">
      <c r="A44" s="2753" t="s">
        <v>96</v>
      </c>
      <c r="B44" s="2753"/>
      <c r="C44" s="2753"/>
      <c r="D44" s="1677">
        <f>SUM(D33,D36,D36,D39,D40:D43)</f>
        <v>0</v>
      </c>
      <c r="E44" s="1677">
        <f t="shared" ref="E44:F44" si="29">SUM(E33,E36,E36,E39,E40:E43)</f>
        <v>0</v>
      </c>
      <c r="F44" s="1677">
        <f t="shared" si="29"/>
        <v>0</v>
      </c>
      <c r="G44" s="1677">
        <f>SUM(G33,G36,G39,G40:G43)</f>
        <v>34</v>
      </c>
      <c r="H44" s="1677">
        <f t="shared" ref="H44:O44" si="30">SUM(H33,H36,H39,H40:H43)</f>
        <v>59</v>
      </c>
      <c r="I44" s="1677">
        <f t="shared" si="30"/>
        <v>93</v>
      </c>
      <c r="J44" s="1677">
        <f t="shared" si="30"/>
        <v>5</v>
      </c>
      <c r="K44" s="1677">
        <f t="shared" si="30"/>
        <v>1</v>
      </c>
      <c r="L44" s="1677">
        <f t="shared" si="30"/>
        <v>6</v>
      </c>
      <c r="M44" s="1677">
        <f t="shared" si="30"/>
        <v>39</v>
      </c>
      <c r="N44" s="1677">
        <f t="shared" si="30"/>
        <v>60</v>
      </c>
      <c r="O44" s="1677">
        <f t="shared" si="30"/>
        <v>99</v>
      </c>
      <c r="P44" s="2754" t="s">
        <v>136</v>
      </c>
      <c r="Q44" s="2754"/>
      <c r="R44" s="2754"/>
    </row>
    <row r="45" spans="1:18" s="453" customFormat="1" ht="32.25" customHeight="1" thickTop="1" x14ac:dyDescent="0.2">
      <c r="A45" s="79"/>
      <c r="B45" s="1225"/>
      <c r="C45" s="1225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1240"/>
      <c r="Q45" s="1240"/>
      <c r="R45" s="564"/>
    </row>
    <row r="46" spans="1:18" s="453" customFormat="1" ht="32.25" customHeight="1" x14ac:dyDescent="0.2">
      <c r="A46" s="79"/>
      <c r="B46" s="1225"/>
      <c r="C46" s="1225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1240"/>
      <c r="Q46" s="1240"/>
      <c r="R46" s="564"/>
    </row>
    <row r="47" spans="1:18" s="453" customFormat="1" ht="32.25" customHeight="1" x14ac:dyDescent="0.2">
      <c r="A47" s="79"/>
      <c r="B47" s="1225"/>
      <c r="C47" s="1225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1240"/>
      <c r="Q47" s="1240"/>
      <c r="R47" s="564"/>
    </row>
    <row r="48" spans="1:18" s="453" customFormat="1" ht="32.25" customHeight="1" x14ac:dyDescent="0.2">
      <c r="A48" s="79"/>
      <c r="B48" s="1225"/>
      <c r="C48" s="1225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1240"/>
      <c r="Q48" s="1240"/>
      <c r="R48" s="564"/>
    </row>
    <row r="49" spans="1:18" s="453" customFormat="1" ht="32.25" customHeight="1" x14ac:dyDescent="0.2">
      <c r="A49" s="79"/>
      <c r="B49" s="2061"/>
      <c r="C49" s="20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2064"/>
      <c r="Q49" s="2064"/>
      <c r="R49" s="2065"/>
    </row>
    <row r="50" spans="1:18" s="453" customFormat="1" ht="32.25" customHeight="1" x14ac:dyDescent="0.2">
      <c r="A50" s="79"/>
      <c r="B50" s="2061"/>
      <c r="C50" s="20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2064"/>
      <c r="Q50" s="2064"/>
      <c r="R50" s="2065"/>
    </row>
    <row r="51" spans="1:18" s="453" customFormat="1" ht="32.25" customHeight="1" thickBot="1" x14ac:dyDescent="0.25">
      <c r="A51" s="2748" t="s">
        <v>2499</v>
      </c>
      <c r="B51" s="2748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2474" t="s">
        <v>2500</v>
      </c>
      <c r="R51" s="2474"/>
    </row>
    <row r="52" spans="1:18" s="453" customFormat="1" ht="32.25" customHeight="1" thickTop="1" x14ac:dyDescent="0.2">
      <c r="A52" s="2641" t="s">
        <v>35</v>
      </c>
      <c r="B52" s="2641" t="s">
        <v>90</v>
      </c>
      <c r="C52" s="2641" t="s">
        <v>48</v>
      </c>
      <c r="D52" s="2641" t="s">
        <v>36</v>
      </c>
      <c r="E52" s="2641"/>
      <c r="F52" s="2641"/>
      <c r="G52" s="2641" t="s">
        <v>2</v>
      </c>
      <c r="H52" s="2641"/>
      <c r="I52" s="2641"/>
      <c r="J52" s="2641" t="s">
        <v>3</v>
      </c>
      <c r="K52" s="2641"/>
      <c r="L52" s="2641"/>
      <c r="M52" s="2641" t="s">
        <v>29</v>
      </c>
      <c r="N52" s="2641"/>
      <c r="O52" s="2641"/>
      <c r="P52" s="2740" t="s">
        <v>103</v>
      </c>
      <c r="Q52" s="2740" t="s">
        <v>132</v>
      </c>
      <c r="R52" s="2743" t="s">
        <v>310</v>
      </c>
    </row>
    <row r="53" spans="1:18" s="453" customFormat="1" ht="32.25" customHeight="1" x14ac:dyDescent="0.2">
      <c r="A53" s="2645"/>
      <c r="B53" s="2645"/>
      <c r="C53" s="2645"/>
      <c r="D53" s="2637" t="s">
        <v>98</v>
      </c>
      <c r="E53" s="2637"/>
      <c r="F53" s="2637"/>
      <c r="G53" s="2637" t="s">
        <v>99</v>
      </c>
      <c r="H53" s="2637"/>
      <c r="I53" s="2637"/>
      <c r="J53" s="2637" t="s">
        <v>100</v>
      </c>
      <c r="K53" s="2637"/>
      <c r="L53" s="2637"/>
      <c r="M53" s="2637" t="s">
        <v>126</v>
      </c>
      <c r="N53" s="2637"/>
      <c r="O53" s="2637"/>
      <c r="P53" s="2741"/>
      <c r="Q53" s="2741"/>
      <c r="R53" s="2744"/>
    </row>
    <row r="54" spans="1:18" s="453" customFormat="1" ht="32.25" customHeight="1" x14ac:dyDescent="0.2">
      <c r="A54" s="2645"/>
      <c r="B54" s="2645"/>
      <c r="C54" s="2645"/>
      <c r="D54" s="262" t="s">
        <v>187</v>
      </c>
      <c r="E54" s="262" t="s">
        <v>203</v>
      </c>
      <c r="F54" s="262" t="s">
        <v>204</v>
      </c>
      <c r="G54" s="262" t="s">
        <v>187</v>
      </c>
      <c r="H54" s="262" t="s">
        <v>203</v>
      </c>
      <c r="I54" s="262" t="s">
        <v>204</v>
      </c>
      <c r="J54" s="262" t="s">
        <v>187</v>
      </c>
      <c r="K54" s="262" t="s">
        <v>203</v>
      </c>
      <c r="L54" s="262" t="s">
        <v>204</v>
      </c>
      <c r="M54" s="262" t="s">
        <v>187</v>
      </c>
      <c r="N54" s="262" t="s">
        <v>203</v>
      </c>
      <c r="O54" s="262" t="s">
        <v>204</v>
      </c>
      <c r="P54" s="2741"/>
      <c r="Q54" s="2741"/>
      <c r="R54" s="2744"/>
    </row>
    <row r="55" spans="1:18" s="453" customFormat="1" ht="32.25" customHeight="1" thickBot="1" x14ac:dyDescent="0.25">
      <c r="A55" s="2646"/>
      <c r="B55" s="2646"/>
      <c r="C55" s="2646"/>
      <c r="D55" s="23" t="s">
        <v>188</v>
      </c>
      <c r="E55" s="23" t="s">
        <v>189</v>
      </c>
      <c r="F55" s="23" t="s">
        <v>190</v>
      </c>
      <c r="G55" s="23" t="s">
        <v>188</v>
      </c>
      <c r="H55" s="23" t="s">
        <v>189</v>
      </c>
      <c r="I55" s="23" t="s">
        <v>190</v>
      </c>
      <c r="J55" s="23" t="s">
        <v>188</v>
      </c>
      <c r="K55" s="23" t="s">
        <v>189</v>
      </c>
      <c r="L55" s="23" t="s">
        <v>190</v>
      </c>
      <c r="M55" s="23" t="s">
        <v>188</v>
      </c>
      <c r="N55" s="23" t="s">
        <v>189</v>
      </c>
      <c r="O55" s="23" t="s">
        <v>190</v>
      </c>
      <c r="P55" s="2742"/>
      <c r="Q55" s="2742"/>
      <c r="R55" s="2747"/>
    </row>
    <row r="56" spans="1:18" s="453" customFormat="1" ht="27" customHeight="1" x14ac:dyDescent="0.2">
      <c r="A56" s="2745" t="s">
        <v>40</v>
      </c>
      <c r="B56" s="2745" t="s">
        <v>62</v>
      </c>
      <c r="C56" s="27" t="s">
        <v>51</v>
      </c>
      <c r="D56" s="578">
        <v>0</v>
      </c>
      <c r="E56" s="578">
        <v>0</v>
      </c>
      <c r="F56" s="578">
        <v>0</v>
      </c>
      <c r="G56" s="578">
        <v>10</v>
      </c>
      <c r="H56" s="578">
        <v>11</v>
      </c>
      <c r="I56" s="578">
        <v>21</v>
      </c>
      <c r="J56" s="578">
        <v>5</v>
      </c>
      <c r="K56" s="578">
        <v>5</v>
      </c>
      <c r="L56" s="578">
        <v>10</v>
      </c>
      <c r="M56" s="578">
        <f t="shared" ref="M56:O64" si="31">SUM(J56,G56,D56)</f>
        <v>15</v>
      </c>
      <c r="N56" s="578">
        <f t="shared" si="31"/>
        <v>16</v>
      </c>
      <c r="O56" s="578">
        <f t="shared" si="31"/>
        <v>31</v>
      </c>
      <c r="P56" s="685" t="s">
        <v>143</v>
      </c>
      <c r="Q56" s="2759" t="s">
        <v>143</v>
      </c>
      <c r="R56" s="2738" t="s">
        <v>131</v>
      </c>
    </row>
    <row r="57" spans="1:18" s="453" customFormat="1" ht="27" customHeight="1" x14ac:dyDescent="0.2">
      <c r="A57" s="2745"/>
      <c r="B57" s="2745"/>
      <c r="C57" s="27" t="s">
        <v>67</v>
      </c>
      <c r="D57" s="578">
        <v>0</v>
      </c>
      <c r="E57" s="578">
        <v>0</v>
      </c>
      <c r="F57" s="578">
        <v>0</v>
      </c>
      <c r="G57" s="578">
        <v>3</v>
      </c>
      <c r="H57" s="578">
        <v>13</v>
      </c>
      <c r="I57" s="578">
        <v>16</v>
      </c>
      <c r="J57" s="578">
        <v>3</v>
      </c>
      <c r="K57" s="578">
        <v>3</v>
      </c>
      <c r="L57" s="578">
        <v>6</v>
      </c>
      <c r="M57" s="578">
        <f t="shared" si="31"/>
        <v>6</v>
      </c>
      <c r="N57" s="578">
        <f t="shared" si="31"/>
        <v>16</v>
      </c>
      <c r="O57" s="578">
        <f t="shared" si="31"/>
        <v>22</v>
      </c>
      <c r="P57" s="685" t="s">
        <v>148</v>
      </c>
      <c r="Q57" s="2759"/>
      <c r="R57" s="2736"/>
    </row>
    <row r="58" spans="1:18" s="453" customFormat="1" ht="27" customHeight="1" x14ac:dyDescent="0.2">
      <c r="A58" s="2745"/>
      <c r="B58" s="2745"/>
      <c r="C58" s="27" t="s">
        <v>68</v>
      </c>
      <c r="D58" s="578">
        <v>0</v>
      </c>
      <c r="E58" s="578">
        <v>0</v>
      </c>
      <c r="F58" s="578">
        <v>0</v>
      </c>
      <c r="G58" s="578">
        <v>2</v>
      </c>
      <c r="H58" s="578">
        <v>6</v>
      </c>
      <c r="I58" s="578">
        <v>8</v>
      </c>
      <c r="J58" s="578">
        <v>0</v>
      </c>
      <c r="K58" s="578">
        <v>0</v>
      </c>
      <c r="L58" s="578">
        <v>0</v>
      </c>
      <c r="M58" s="578">
        <f t="shared" si="31"/>
        <v>2</v>
      </c>
      <c r="N58" s="578">
        <f t="shared" si="31"/>
        <v>6</v>
      </c>
      <c r="O58" s="578">
        <f t="shared" si="31"/>
        <v>8</v>
      </c>
      <c r="P58" s="1537" t="s">
        <v>149</v>
      </c>
      <c r="Q58" s="2759"/>
      <c r="R58" s="2736"/>
    </row>
    <row r="59" spans="1:18" s="452" customFormat="1" ht="27" customHeight="1" x14ac:dyDescent="0.2">
      <c r="A59" s="2745"/>
      <c r="B59" s="2745" t="s">
        <v>49</v>
      </c>
      <c r="C59" s="2745"/>
      <c r="D59" s="578">
        <f>SUM(D56:D58)</f>
        <v>0</v>
      </c>
      <c r="E59" s="578">
        <f t="shared" ref="E59:K59" si="32">SUM(E56:E58)</f>
        <v>0</v>
      </c>
      <c r="F59" s="578">
        <f t="shared" si="32"/>
        <v>0</v>
      </c>
      <c r="G59" s="578">
        <f t="shared" si="32"/>
        <v>15</v>
      </c>
      <c r="H59" s="578">
        <f t="shared" si="32"/>
        <v>30</v>
      </c>
      <c r="I59" s="578">
        <f t="shared" si="32"/>
        <v>45</v>
      </c>
      <c r="J59" s="578">
        <f t="shared" si="32"/>
        <v>8</v>
      </c>
      <c r="K59" s="578">
        <f t="shared" si="32"/>
        <v>8</v>
      </c>
      <c r="L59" s="578">
        <f t="shared" ref="L59" si="33">SUM(J59:K59)</f>
        <v>16</v>
      </c>
      <c r="M59" s="578">
        <f t="shared" si="31"/>
        <v>23</v>
      </c>
      <c r="N59" s="578">
        <f t="shared" si="31"/>
        <v>38</v>
      </c>
      <c r="O59" s="578">
        <f t="shared" si="31"/>
        <v>61</v>
      </c>
      <c r="P59" s="2751" t="s">
        <v>139</v>
      </c>
      <c r="Q59" s="2751"/>
      <c r="R59" s="2736"/>
    </row>
    <row r="60" spans="1:18" s="452" customFormat="1" ht="27" customHeight="1" x14ac:dyDescent="0.2">
      <c r="A60" s="2745"/>
      <c r="B60" s="27" t="s">
        <v>63</v>
      </c>
      <c r="C60" s="257"/>
      <c r="D60" s="578">
        <f t="shared" ref="D60:E60" si="34">SUM(D57:D59)</f>
        <v>0</v>
      </c>
      <c r="E60" s="578">
        <f t="shared" si="34"/>
        <v>0</v>
      </c>
      <c r="F60" s="578">
        <v>0</v>
      </c>
      <c r="G60" s="578">
        <v>8</v>
      </c>
      <c r="H60" s="578">
        <v>10</v>
      </c>
      <c r="I60" s="578">
        <v>18</v>
      </c>
      <c r="J60" s="578">
        <v>10</v>
      </c>
      <c r="K60" s="578">
        <v>3</v>
      </c>
      <c r="L60" s="578">
        <v>13</v>
      </c>
      <c r="M60" s="578">
        <f t="shared" si="31"/>
        <v>18</v>
      </c>
      <c r="N60" s="578">
        <f t="shared" si="31"/>
        <v>13</v>
      </c>
      <c r="O60" s="578">
        <f t="shared" si="31"/>
        <v>31</v>
      </c>
      <c r="P60" s="558"/>
      <c r="Q60" s="1536" t="s">
        <v>144</v>
      </c>
      <c r="R60" s="2736"/>
    </row>
    <row r="61" spans="1:18" s="452" customFormat="1" ht="27" customHeight="1" x14ac:dyDescent="0.2">
      <c r="A61" s="2745"/>
      <c r="B61" s="27" t="s">
        <v>64</v>
      </c>
      <c r="C61" s="257"/>
      <c r="D61" s="578">
        <f t="shared" ref="D61:E61" si="35">SUM(D58:D60)</f>
        <v>0</v>
      </c>
      <c r="E61" s="578">
        <f t="shared" si="35"/>
        <v>0</v>
      </c>
      <c r="F61" s="578">
        <v>0</v>
      </c>
      <c r="G61" s="578">
        <v>12</v>
      </c>
      <c r="H61" s="578">
        <v>6</v>
      </c>
      <c r="I61" s="578">
        <v>18</v>
      </c>
      <c r="J61" s="578">
        <v>11</v>
      </c>
      <c r="K61" s="578">
        <v>6</v>
      </c>
      <c r="L61" s="578">
        <v>17</v>
      </c>
      <c r="M61" s="578">
        <f t="shared" si="31"/>
        <v>23</v>
      </c>
      <c r="N61" s="578">
        <f t="shared" si="31"/>
        <v>12</v>
      </c>
      <c r="O61" s="578">
        <f t="shared" si="31"/>
        <v>35</v>
      </c>
      <c r="P61" s="558"/>
      <c r="Q61" s="1536" t="s">
        <v>145</v>
      </c>
      <c r="R61" s="2736"/>
    </row>
    <row r="62" spans="1:18" s="452" customFormat="1" ht="27" customHeight="1" x14ac:dyDescent="0.2">
      <c r="A62" s="2745"/>
      <c r="B62" s="27" t="s">
        <v>65</v>
      </c>
      <c r="C62" s="257"/>
      <c r="D62" s="578">
        <f t="shared" ref="D62:E62" si="36">SUM(D59:D61)</f>
        <v>0</v>
      </c>
      <c r="E62" s="578">
        <f t="shared" si="36"/>
        <v>0</v>
      </c>
      <c r="F62" s="578">
        <v>0</v>
      </c>
      <c r="G62" s="578">
        <v>9</v>
      </c>
      <c r="H62" s="578">
        <v>12</v>
      </c>
      <c r="I62" s="578">
        <v>21</v>
      </c>
      <c r="J62" s="578">
        <v>7</v>
      </c>
      <c r="K62" s="578">
        <v>7</v>
      </c>
      <c r="L62" s="578">
        <v>14</v>
      </c>
      <c r="M62" s="578">
        <f t="shared" si="31"/>
        <v>16</v>
      </c>
      <c r="N62" s="578">
        <f t="shared" si="31"/>
        <v>19</v>
      </c>
      <c r="O62" s="578">
        <f t="shared" si="31"/>
        <v>35</v>
      </c>
      <c r="P62" s="558"/>
      <c r="Q62" s="1536" t="s">
        <v>146</v>
      </c>
      <c r="R62" s="2736"/>
    </row>
    <row r="63" spans="1:18" s="452" customFormat="1" ht="27" customHeight="1" x14ac:dyDescent="0.2">
      <c r="A63" s="2745"/>
      <c r="B63" s="27" t="s">
        <v>1192</v>
      </c>
      <c r="C63" s="257"/>
      <c r="D63" s="578">
        <f t="shared" ref="D63:E63" si="37">SUM(D60:D62)</f>
        <v>0</v>
      </c>
      <c r="E63" s="578">
        <f t="shared" si="37"/>
        <v>0</v>
      </c>
      <c r="F63" s="578">
        <v>0</v>
      </c>
      <c r="G63" s="578">
        <v>4</v>
      </c>
      <c r="H63" s="578">
        <v>6</v>
      </c>
      <c r="I63" s="578">
        <v>10</v>
      </c>
      <c r="J63" s="578">
        <v>2</v>
      </c>
      <c r="K63" s="578">
        <v>2</v>
      </c>
      <c r="L63" s="578">
        <v>4</v>
      </c>
      <c r="M63" s="578">
        <f t="shared" si="31"/>
        <v>6</v>
      </c>
      <c r="N63" s="578">
        <f t="shared" si="31"/>
        <v>8</v>
      </c>
      <c r="O63" s="578">
        <f t="shared" si="31"/>
        <v>14</v>
      </c>
      <c r="P63" s="558"/>
      <c r="Q63" s="1537" t="s">
        <v>881</v>
      </c>
      <c r="R63" s="2736"/>
    </row>
    <row r="64" spans="1:18" s="452" customFormat="1" ht="27" customHeight="1" x14ac:dyDescent="0.2">
      <c r="A64" s="2739"/>
      <c r="B64" s="448" t="s">
        <v>66</v>
      </c>
      <c r="C64" s="1041"/>
      <c r="D64" s="578">
        <f t="shared" ref="D64:E64" si="38">SUM(D61:D63)</f>
        <v>0</v>
      </c>
      <c r="E64" s="578">
        <f t="shared" si="38"/>
        <v>0</v>
      </c>
      <c r="F64" s="1148">
        <v>0</v>
      </c>
      <c r="G64" s="1148">
        <v>5</v>
      </c>
      <c r="H64" s="1148">
        <v>8</v>
      </c>
      <c r="I64" s="1148">
        <v>13</v>
      </c>
      <c r="J64" s="1148">
        <v>0</v>
      </c>
      <c r="K64" s="1148">
        <v>0</v>
      </c>
      <c r="L64" s="1148">
        <v>0</v>
      </c>
      <c r="M64" s="1148">
        <f t="shared" si="31"/>
        <v>5</v>
      </c>
      <c r="N64" s="1148">
        <f t="shared" si="31"/>
        <v>8</v>
      </c>
      <c r="O64" s="1148">
        <f t="shared" si="31"/>
        <v>13</v>
      </c>
      <c r="P64" s="559"/>
      <c r="Q64" s="1129" t="s">
        <v>1193</v>
      </c>
      <c r="R64" s="2736"/>
    </row>
    <row r="65" spans="1:18" s="452" customFormat="1" ht="27" customHeight="1" x14ac:dyDescent="0.2">
      <c r="A65" s="2739" t="s">
        <v>96</v>
      </c>
      <c r="B65" s="2739"/>
      <c r="C65" s="2739"/>
      <c r="D65" s="1148">
        <f>SUM(D60:D64,D59)</f>
        <v>0</v>
      </c>
      <c r="E65" s="1148">
        <f t="shared" ref="E65:O65" si="39">SUM(E60:E64,E59)</f>
        <v>0</v>
      </c>
      <c r="F65" s="1148">
        <f t="shared" si="39"/>
        <v>0</v>
      </c>
      <c r="G65" s="1148">
        <f t="shared" si="39"/>
        <v>53</v>
      </c>
      <c r="H65" s="1148">
        <f t="shared" si="39"/>
        <v>72</v>
      </c>
      <c r="I65" s="1148">
        <f t="shared" si="39"/>
        <v>125</v>
      </c>
      <c r="J65" s="1148">
        <f t="shared" si="39"/>
        <v>38</v>
      </c>
      <c r="K65" s="1148">
        <f t="shared" si="39"/>
        <v>26</v>
      </c>
      <c r="L65" s="1148">
        <f t="shared" si="39"/>
        <v>64</v>
      </c>
      <c r="M65" s="1148">
        <f t="shared" si="39"/>
        <v>91</v>
      </c>
      <c r="N65" s="1148">
        <f t="shared" si="39"/>
        <v>98</v>
      </c>
      <c r="O65" s="1148">
        <f t="shared" si="39"/>
        <v>189</v>
      </c>
      <c r="P65" s="2738" t="s">
        <v>136</v>
      </c>
      <c r="Q65" s="2738"/>
      <c r="R65" s="2738"/>
    </row>
    <row r="66" spans="1:18" s="452" customFormat="1" ht="28.5" customHeight="1" x14ac:dyDescent="0.2">
      <c r="A66" s="2739" t="s">
        <v>41</v>
      </c>
      <c r="B66" s="27" t="s">
        <v>70</v>
      </c>
      <c r="C66" s="2279" t="s">
        <v>2760</v>
      </c>
      <c r="D66" s="578">
        <v>3</v>
      </c>
      <c r="E66" s="578">
        <v>4</v>
      </c>
      <c r="F66" s="578">
        <v>7</v>
      </c>
      <c r="G66" s="578">
        <v>7</v>
      </c>
      <c r="H66" s="578">
        <v>6</v>
      </c>
      <c r="I66" s="578">
        <v>13</v>
      </c>
      <c r="J66" s="578">
        <v>1</v>
      </c>
      <c r="K66" s="578">
        <v>0</v>
      </c>
      <c r="L66" s="578">
        <v>1</v>
      </c>
      <c r="M66" s="578">
        <f t="shared" ref="M66:O72" si="40">SUM(J66,G66,D66)</f>
        <v>11</v>
      </c>
      <c r="N66" s="578">
        <f t="shared" si="40"/>
        <v>10</v>
      </c>
      <c r="O66" s="578">
        <f t="shared" si="40"/>
        <v>21</v>
      </c>
      <c r="P66" s="2277" t="s">
        <v>2761</v>
      </c>
      <c r="Q66" s="2277" t="s">
        <v>167</v>
      </c>
      <c r="R66" s="2738" t="s">
        <v>166</v>
      </c>
    </row>
    <row r="67" spans="1:18" s="452" customFormat="1" ht="31.5" customHeight="1" x14ac:dyDescent="0.2">
      <c r="A67" s="2637"/>
      <c r="B67" s="2739" t="s">
        <v>71</v>
      </c>
      <c r="C67" s="27" t="s">
        <v>71</v>
      </c>
      <c r="D67" s="578">
        <v>0</v>
      </c>
      <c r="E67" s="578">
        <v>0</v>
      </c>
      <c r="F67" s="578">
        <v>0</v>
      </c>
      <c r="G67" s="578">
        <v>9</v>
      </c>
      <c r="H67" s="578">
        <v>5</v>
      </c>
      <c r="I67" s="578">
        <v>14</v>
      </c>
      <c r="J67" s="578">
        <v>3</v>
      </c>
      <c r="K67" s="578">
        <v>2</v>
      </c>
      <c r="L67" s="578">
        <v>5</v>
      </c>
      <c r="M67" s="578">
        <f t="shared" ref="M67" si="41">SUM(J67,G67,D67)</f>
        <v>12</v>
      </c>
      <c r="N67" s="578">
        <f t="shared" ref="N67" si="42">SUM(K67,H67,E67)</f>
        <v>7</v>
      </c>
      <c r="O67" s="578">
        <f t="shared" ref="O67" si="43">SUM(L67,I67,F67)</f>
        <v>19</v>
      </c>
      <c r="P67" s="1081" t="s">
        <v>168</v>
      </c>
      <c r="Q67" s="2738" t="s">
        <v>168</v>
      </c>
      <c r="R67" s="2736"/>
    </row>
    <row r="68" spans="1:18" s="452" customFormat="1" ht="22.5" customHeight="1" x14ac:dyDescent="0.2">
      <c r="A68" s="2637"/>
      <c r="B68" s="2637"/>
      <c r="C68" s="27" t="s">
        <v>1194</v>
      </c>
      <c r="D68" s="578">
        <v>5</v>
      </c>
      <c r="E68" s="578">
        <v>3</v>
      </c>
      <c r="F68" s="578">
        <v>8</v>
      </c>
      <c r="G68" s="578">
        <v>0</v>
      </c>
      <c r="H68" s="578">
        <v>0</v>
      </c>
      <c r="I68" s="578">
        <v>0</v>
      </c>
      <c r="J68" s="578">
        <v>0</v>
      </c>
      <c r="K68" s="578">
        <v>0</v>
      </c>
      <c r="L68" s="578">
        <v>0</v>
      </c>
      <c r="M68" s="578">
        <f t="shared" si="40"/>
        <v>5</v>
      </c>
      <c r="N68" s="578">
        <f t="shared" si="40"/>
        <v>3</v>
      </c>
      <c r="O68" s="578">
        <f t="shared" si="40"/>
        <v>8</v>
      </c>
      <c r="P68" s="1536" t="s">
        <v>1195</v>
      </c>
      <c r="Q68" s="2736"/>
      <c r="R68" s="2736"/>
    </row>
    <row r="69" spans="1:18" s="452" customFormat="1" ht="32.25" customHeight="1" x14ac:dyDescent="0.2">
      <c r="A69" s="2637"/>
      <c r="B69" s="2734"/>
      <c r="C69" s="27" t="s">
        <v>1196</v>
      </c>
      <c r="D69" s="578">
        <v>9</v>
      </c>
      <c r="E69" s="578">
        <v>10</v>
      </c>
      <c r="F69" s="578">
        <v>19</v>
      </c>
      <c r="G69" s="578">
        <v>0</v>
      </c>
      <c r="H69" s="578">
        <v>0</v>
      </c>
      <c r="I69" s="578">
        <v>0</v>
      </c>
      <c r="J69" s="578">
        <v>0</v>
      </c>
      <c r="K69" s="578">
        <v>0</v>
      </c>
      <c r="L69" s="578">
        <v>0</v>
      </c>
      <c r="M69" s="578">
        <f t="shared" si="40"/>
        <v>9</v>
      </c>
      <c r="N69" s="578">
        <f t="shared" si="40"/>
        <v>10</v>
      </c>
      <c r="O69" s="578">
        <f t="shared" si="40"/>
        <v>19</v>
      </c>
      <c r="P69" s="1536" t="s">
        <v>1197</v>
      </c>
      <c r="Q69" s="2737"/>
      <c r="R69" s="2736"/>
    </row>
    <row r="70" spans="1:18" s="452" customFormat="1" ht="25.5" customHeight="1" x14ac:dyDescent="0.2">
      <c r="A70" s="2637"/>
      <c r="B70" s="2745" t="s">
        <v>49</v>
      </c>
      <c r="C70" s="2745"/>
      <c r="D70" s="578">
        <f>SUM(D67:D69)</f>
        <v>14</v>
      </c>
      <c r="E70" s="578">
        <f t="shared" ref="E70:O70" si="44">SUM(E67:E69)</f>
        <v>13</v>
      </c>
      <c r="F70" s="578">
        <f t="shared" si="44"/>
        <v>27</v>
      </c>
      <c r="G70" s="578">
        <f t="shared" si="44"/>
        <v>9</v>
      </c>
      <c r="H70" s="578">
        <f t="shared" si="44"/>
        <v>5</v>
      </c>
      <c r="I70" s="578">
        <f t="shared" si="44"/>
        <v>14</v>
      </c>
      <c r="J70" s="578">
        <f t="shared" si="44"/>
        <v>3</v>
      </c>
      <c r="K70" s="578">
        <f t="shared" si="44"/>
        <v>2</v>
      </c>
      <c r="L70" s="578">
        <f t="shared" si="44"/>
        <v>5</v>
      </c>
      <c r="M70" s="578">
        <f t="shared" si="44"/>
        <v>26</v>
      </c>
      <c r="N70" s="578">
        <f t="shared" si="44"/>
        <v>20</v>
      </c>
      <c r="O70" s="578">
        <f t="shared" si="44"/>
        <v>46</v>
      </c>
      <c r="P70" s="2751" t="s">
        <v>139</v>
      </c>
      <c r="Q70" s="2751"/>
      <c r="R70" s="2736"/>
    </row>
    <row r="71" spans="1:18" s="452" customFormat="1" ht="22.5" customHeight="1" x14ac:dyDescent="0.2">
      <c r="A71" s="2637"/>
      <c r="B71" s="27" t="s">
        <v>73</v>
      </c>
      <c r="C71" s="1237"/>
      <c r="D71" s="578">
        <v>3</v>
      </c>
      <c r="E71" s="578">
        <v>1</v>
      </c>
      <c r="F71" s="578">
        <v>4</v>
      </c>
      <c r="G71" s="578">
        <v>8</v>
      </c>
      <c r="H71" s="578">
        <v>6</v>
      </c>
      <c r="I71" s="578">
        <v>14</v>
      </c>
      <c r="J71" s="578">
        <v>6</v>
      </c>
      <c r="K71" s="578">
        <v>2</v>
      </c>
      <c r="L71" s="578">
        <v>8</v>
      </c>
      <c r="M71" s="578">
        <f t="shared" si="40"/>
        <v>17</v>
      </c>
      <c r="N71" s="578">
        <f t="shared" si="40"/>
        <v>9</v>
      </c>
      <c r="O71" s="578">
        <f t="shared" si="40"/>
        <v>26</v>
      </c>
      <c r="P71" s="1236"/>
      <c r="Q71" s="1537" t="s">
        <v>170</v>
      </c>
      <c r="R71" s="2736"/>
    </row>
    <row r="72" spans="1:18" s="452" customFormat="1" ht="22.5" customHeight="1" x14ac:dyDescent="0.2">
      <c r="A72" s="2637"/>
      <c r="B72" s="448" t="s">
        <v>74</v>
      </c>
      <c r="C72" s="1232"/>
      <c r="D72" s="1148">
        <v>2</v>
      </c>
      <c r="E72" s="1148">
        <v>1</v>
      </c>
      <c r="F72" s="1148">
        <v>3</v>
      </c>
      <c r="G72" s="1148">
        <v>4</v>
      </c>
      <c r="H72" s="1148">
        <v>5</v>
      </c>
      <c r="I72" s="1148">
        <v>9</v>
      </c>
      <c r="J72" s="1148">
        <v>3</v>
      </c>
      <c r="K72" s="1148">
        <v>1</v>
      </c>
      <c r="L72" s="1148">
        <v>4</v>
      </c>
      <c r="M72" s="1148">
        <f t="shared" si="40"/>
        <v>9</v>
      </c>
      <c r="N72" s="1148">
        <f t="shared" si="40"/>
        <v>7</v>
      </c>
      <c r="O72" s="1148">
        <f t="shared" si="40"/>
        <v>16</v>
      </c>
      <c r="P72" s="1233"/>
      <c r="Q72" s="1129" t="s">
        <v>171</v>
      </c>
      <c r="R72" s="2736"/>
    </row>
    <row r="73" spans="1:18" s="452" customFormat="1" ht="29.25" customHeight="1" thickBot="1" x14ac:dyDescent="0.25">
      <c r="A73" s="2755"/>
      <c r="B73" s="2103" t="s">
        <v>219</v>
      </c>
      <c r="C73" s="1275"/>
      <c r="D73" s="1677">
        <v>2</v>
      </c>
      <c r="E73" s="1677">
        <v>1</v>
      </c>
      <c r="F73" s="1677">
        <v>3</v>
      </c>
      <c r="G73" s="1677">
        <v>2</v>
      </c>
      <c r="H73" s="1677">
        <v>6</v>
      </c>
      <c r="I73" s="1677">
        <v>8</v>
      </c>
      <c r="J73" s="1677">
        <v>0</v>
      </c>
      <c r="K73" s="1677">
        <v>0</v>
      </c>
      <c r="L73" s="1677">
        <v>0</v>
      </c>
      <c r="M73" s="1677">
        <f t="shared" ref="M73" si="45">SUM(J73,G73,D73)</f>
        <v>4</v>
      </c>
      <c r="N73" s="1677">
        <f t="shared" ref="N73" si="46">SUM(K73,H73,E73)</f>
        <v>7</v>
      </c>
      <c r="O73" s="1677">
        <f t="shared" ref="O73" si="47">SUM(L73,I73,F73)</f>
        <v>11</v>
      </c>
      <c r="P73" s="1275"/>
      <c r="Q73" s="1745" t="s">
        <v>518</v>
      </c>
      <c r="R73" s="2756"/>
    </row>
    <row r="74" spans="1:18" s="452" customFormat="1" ht="29.25" customHeight="1" thickTop="1" x14ac:dyDescent="0.2">
      <c r="A74" s="1230"/>
      <c r="B74" s="1230"/>
      <c r="C74" s="1277"/>
      <c r="D74" s="468"/>
      <c r="E74" s="468"/>
      <c r="F74" s="468"/>
      <c r="G74" s="468"/>
      <c r="H74" s="468"/>
      <c r="I74" s="468"/>
      <c r="J74" s="468"/>
      <c r="K74" s="468"/>
      <c r="L74" s="468"/>
      <c r="M74" s="468"/>
      <c r="N74" s="468"/>
      <c r="O74" s="468"/>
      <c r="P74" s="1277"/>
      <c r="Q74" s="1277"/>
      <c r="R74" s="1247"/>
    </row>
    <row r="75" spans="1:18" s="452" customFormat="1" ht="29.25" customHeight="1" x14ac:dyDescent="0.2">
      <c r="A75" s="1225"/>
      <c r="B75" s="1225"/>
      <c r="C75" s="1278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1278"/>
      <c r="Q75" s="1278"/>
      <c r="R75" s="1245"/>
    </row>
    <row r="76" spans="1:18" s="452" customFormat="1" ht="29.25" customHeight="1" x14ac:dyDescent="0.2">
      <c r="A76" s="2061"/>
      <c r="B76" s="2061"/>
      <c r="C76" s="1278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1278"/>
      <c r="Q76" s="1278"/>
      <c r="R76" s="2066"/>
    </row>
    <row r="77" spans="1:18" s="452" customFormat="1" ht="24.75" customHeight="1" thickBot="1" x14ac:dyDescent="0.25">
      <c r="A77" s="2748" t="s">
        <v>2499</v>
      </c>
      <c r="B77" s="2748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2474" t="s">
        <v>2500</v>
      </c>
      <c r="R77" s="2474"/>
    </row>
    <row r="78" spans="1:18" s="452" customFormat="1" ht="24.75" customHeight="1" thickTop="1" x14ac:dyDescent="0.2">
      <c r="A78" s="2641" t="s">
        <v>35</v>
      </c>
      <c r="B78" s="2641" t="s">
        <v>90</v>
      </c>
      <c r="C78" s="2641" t="s">
        <v>48</v>
      </c>
      <c r="D78" s="2641" t="s">
        <v>36</v>
      </c>
      <c r="E78" s="2641"/>
      <c r="F78" s="2641"/>
      <c r="G78" s="2641" t="s">
        <v>2</v>
      </c>
      <c r="H78" s="2641"/>
      <c r="I78" s="2641"/>
      <c r="J78" s="2641" t="s">
        <v>3</v>
      </c>
      <c r="K78" s="2641"/>
      <c r="L78" s="2641"/>
      <c r="M78" s="2641" t="s">
        <v>29</v>
      </c>
      <c r="N78" s="2641"/>
      <c r="O78" s="2641"/>
      <c r="P78" s="2740" t="s">
        <v>103</v>
      </c>
      <c r="Q78" s="2740" t="s">
        <v>132</v>
      </c>
      <c r="R78" s="2743" t="s">
        <v>310</v>
      </c>
    </row>
    <row r="79" spans="1:18" s="452" customFormat="1" ht="24.75" customHeight="1" x14ac:dyDescent="0.2">
      <c r="A79" s="2645"/>
      <c r="B79" s="2645"/>
      <c r="C79" s="2645"/>
      <c r="D79" s="2637" t="s">
        <v>98</v>
      </c>
      <c r="E79" s="2637"/>
      <c r="F79" s="2637"/>
      <c r="G79" s="2637" t="s">
        <v>99</v>
      </c>
      <c r="H79" s="2637"/>
      <c r="I79" s="2637"/>
      <c r="J79" s="2637" t="s">
        <v>100</v>
      </c>
      <c r="K79" s="2637"/>
      <c r="L79" s="2637"/>
      <c r="M79" s="2637" t="s">
        <v>126</v>
      </c>
      <c r="N79" s="2637"/>
      <c r="O79" s="2637"/>
      <c r="P79" s="2741"/>
      <c r="Q79" s="2741"/>
      <c r="R79" s="2744"/>
    </row>
    <row r="80" spans="1:18" s="452" customFormat="1" ht="24.75" customHeight="1" x14ac:dyDescent="0.2">
      <c r="A80" s="2645"/>
      <c r="B80" s="2645"/>
      <c r="C80" s="2645"/>
      <c r="D80" s="262" t="s">
        <v>187</v>
      </c>
      <c r="E80" s="262" t="s">
        <v>203</v>
      </c>
      <c r="F80" s="262" t="s">
        <v>204</v>
      </c>
      <c r="G80" s="262" t="s">
        <v>187</v>
      </c>
      <c r="H80" s="262" t="s">
        <v>203</v>
      </c>
      <c r="I80" s="262" t="s">
        <v>204</v>
      </c>
      <c r="J80" s="1515" t="s">
        <v>187</v>
      </c>
      <c r="K80" s="1515" t="s">
        <v>203</v>
      </c>
      <c r="L80" s="1515" t="s">
        <v>204</v>
      </c>
      <c r="M80" s="1515" t="s">
        <v>187</v>
      </c>
      <c r="N80" s="1515" t="s">
        <v>203</v>
      </c>
      <c r="O80" s="1515" t="s">
        <v>204</v>
      </c>
      <c r="P80" s="2741"/>
      <c r="Q80" s="2741"/>
      <c r="R80" s="2744"/>
    </row>
    <row r="81" spans="1:18" s="452" customFormat="1" ht="24.75" customHeight="1" thickBot="1" x14ac:dyDescent="0.25">
      <c r="A81" s="2646"/>
      <c r="B81" s="2646"/>
      <c r="C81" s="2646"/>
      <c r="D81" s="23" t="s">
        <v>188</v>
      </c>
      <c r="E81" s="23" t="s">
        <v>189</v>
      </c>
      <c r="F81" s="23" t="s">
        <v>190</v>
      </c>
      <c r="G81" s="23" t="s">
        <v>188</v>
      </c>
      <c r="H81" s="23" t="s">
        <v>189</v>
      </c>
      <c r="I81" s="23" t="s">
        <v>190</v>
      </c>
      <c r="J81" s="1525" t="s">
        <v>188</v>
      </c>
      <c r="K81" s="1525" t="s">
        <v>189</v>
      </c>
      <c r="L81" s="1525" t="s">
        <v>190</v>
      </c>
      <c r="M81" s="1525" t="s">
        <v>188</v>
      </c>
      <c r="N81" s="1525" t="s">
        <v>189</v>
      </c>
      <c r="O81" s="1525" t="s">
        <v>190</v>
      </c>
      <c r="P81" s="2742"/>
      <c r="Q81" s="2742"/>
      <c r="R81" s="2747"/>
    </row>
    <row r="82" spans="1:18" s="452" customFormat="1" ht="28.5" customHeight="1" x14ac:dyDescent="0.2">
      <c r="A82" s="2745" t="s">
        <v>96</v>
      </c>
      <c r="B82" s="2745"/>
      <c r="C82" s="2745"/>
      <c r="D82" s="578">
        <f>SUM(D70,D71:D73,D66)</f>
        <v>24</v>
      </c>
      <c r="E82" s="578">
        <f t="shared" ref="E82:O82" si="48">SUM(E70,E71:E73,E66)</f>
        <v>20</v>
      </c>
      <c r="F82" s="578">
        <f t="shared" si="48"/>
        <v>44</v>
      </c>
      <c r="G82" s="578">
        <f t="shared" si="48"/>
        <v>30</v>
      </c>
      <c r="H82" s="578">
        <f t="shared" si="48"/>
        <v>28</v>
      </c>
      <c r="I82" s="578">
        <f t="shared" si="48"/>
        <v>58</v>
      </c>
      <c r="J82" s="1675">
        <f t="shared" si="48"/>
        <v>13</v>
      </c>
      <c r="K82" s="1675">
        <f t="shared" si="48"/>
        <v>5</v>
      </c>
      <c r="L82" s="1675">
        <f t="shared" si="48"/>
        <v>18</v>
      </c>
      <c r="M82" s="1675">
        <f>SUM(M70,M71:M73,M66)</f>
        <v>67</v>
      </c>
      <c r="N82" s="1675">
        <f t="shared" si="48"/>
        <v>53</v>
      </c>
      <c r="O82" s="1675">
        <f t="shared" si="48"/>
        <v>120</v>
      </c>
      <c r="P82" s="2737" t="s">
        <v>136</v>
      </c>
      <c r="Q82" s="2737"/>
      <c r="R82" s="2737"/>
    </row>
    <row r="83" spans="1:18" s="452" customFormat="1" ht="27" customHeight="1" x14ac:dyDescent="0.2">
      <c r="A83" s="2772" t="s">
        <v>1163</v>
      </c>
      <c r="B83" s="2772"/>
      <c r="C83" s="259"/>
      <c r="D83" s="1524">
        <v>0</v>
      </c>
      <c r="E83" s="1524">
        <v>0</v>
      </c>
      <c r="F83" s="1524">
        <v>0</v>
      </c>
      <c r="G83" s="1524">
        <v>8</v>
      </c>
      <c r="H83" s="1524">
        <v>5</v>
      </c>
      <c r="I83" s="1524">
        <v>13</v>
      </c>
      <c r="J83" s="1524">
        <v>10</v>
      </c>
      <c r="K83" s="1524">
        <v>2</v>
      </c>
      <c r="L83" s="1524">
        <v>12</v>
      </c>
      <c r="M83" s="1524">
        <f t="shared" ref="M83:O91" si="49">SUM(J83,G83,D83)</f>
        <v>18</v>
      </c>
      <c r="N83" s="1524">
        <f t="shared" si="49"/>
        <v>7</v>
      </c>
      <c r="O83" s="1524">
        <f t="shared" si="49"/>
        <v>25</v>
      </c>
      <c r="P83" s="273"/>
      <c r="Q83" s="2757" t="s">
        <v>1164</v>
      </c>
      <c r="R83" s="2757"/>
    </row>
    <row r="84" spans="1:18" s="452" customFormat="1" ht="24.75" customHeight="1" x14ac:dyDescent="0.2">
      <c r="A84" s="2760" t="s">
        <v>277</v>
      </c>
      <c r="B84" s="35" t="s">
        <v>64</v>
      </c>
      <c r="C84" s="260"/>
      <c r="D84" s="578">
        <v>0</v>
      </c>
      <c r="E84" s="578">
        <v>0</v>
      </c>
      <c r="F84" s="578">
        <v>0</v>
      </c>
      <c r="G84" s="578">
        <v>0</v>
      </c>
      <c r="H84" s="578">
        <v>0</v>
      </c>
      <c r="I84" s="578">
        <v>0</v>
      </c>
      <c r="J84" s="578">
        <v>4</v>
      </c>
      <c r="K84" s="578">
        <v>3</v>
      </c>
      <c r="L84" s="578">
        <v>7</v>
      </c>
      <c r="M84" s="578">
        <f t="shared" si="49"/>
        <v>4</v>
      </c>
      <c r="N84" s="578">
        <f t="shared" si="49"/>
        <v>3</v>
      </c>
      <c r="O84" s="578">
        <f t="shared" si="49"/>
        <v>7</v>
      </c>
      <c r="P84" s="558"/>
      <c r="Q84" s="1537" t="s">
        <v>144</v>
      </c>
      <c r="R84" s="2738" t="s">
        <v>253</v>
      </c>
    </row>
    <row r="85" spans="1:18" s="452" customFormat="1" ht="25.5" customHeight="1" x14ac:dyDescent="0.2">
      <c r="A85" s="2762"/>
      <c r="B85" s="35" t="s">
        <v>65</v>
      </c>
      <c r="C85" s="260"/>
      <c r="D85" s="578">
        <v>0</v>
      </c>
      <c r="E85" s="578">
        <v>0</v>
      </c>
      <c r="F85" s="578">
        <v>0</v>
      </c>
      <c r="G85" s="578">
        <v>0</v>
      </c>
      <c r="H85" s="578">
        <v>0</v>
      </c>
      <c r="I85" s="578">
        <v>0</v>
      </c>
      <c r="J85" s="578">
        <v>7</v>
      </c>
      <c r="K85" s="578">
        <v>4</v>
      </c>
      <c r="L85" s="578">
        <v>11</v>
      </c>
      <c r="M85" s="578">
        <f t="shared" si="49"/>
        <v>7</v>
      </c>
      <c r="N85" s="578">
        <f t="shared" si="49"/>
        <v>4</v>
      </c>
      <c r="O85" s="578">
        <f t="shared" si="49"/>
        <v>11</v>
      </c>
      <c r="P85" s="558"/>
      <c r="Q85" s="1537" t="s">
        <v>145</v>
      </c>
      <c r="R85" s="2736"/>
    </row>
    <row r="86" spans="1:18" s="452" customFormat="1" ht="25.5" customHeight="1" x14ac:dyDescent="0.2">
      <c r="A86" s="2762"/>
      <c r="B86" s="35" t="s">
        <v>66</v>
      </c>
      <c r="C86" s="260"/>
      <c r="D86" s="578">
        <v>0</v>
      </c>
      <c r="E86" s="578">
        <v>0</v>
      </c>
      <c r="F86" s="578">
        <v>0</v>
      </c>
      <c r="G86" s="578">
        <v>13</v>
      </c>
      <c r="H86" s="578">
        <v>8</v>
      </c>
      <c r="I86" s="578">
        <v>21</v>
      </c>
      <c r="J86" s="578">
        <v>0</v>
      </c>
      <c r="K86" s="578">
        <v>0</v>
      </c>
      <c r="L86" s="578">
        <v>0</v>
      </c>
      <c r="M86" s="578">
        <f t="shared" si="49"/>
        <v>13</v>
      </c>
      <c r="N86" s="578">
        <f t="shared" si="49"/>
        <v>8</v>
      </c>
      <c r="O86" s="578">
        <f t="shared" si="49"/>
        <v>21</v>
      </c>
      <c r="P86" s="558"/>
      <c r="Q86" s="1537" t="s">
        <v>146</v>
      </c>
      <c r="R86" s="2736"/>
    </row>
    <row r="87" spans="1:18" s="452" customFormat="1" ht="24.75" customHeight="1" x14ac:dyDescent="0.2">
      <c r="A87" s="2762"/>
      <c r="B87" s="2761" t="s">
        <v>220</v>
      </c>
      <c r="C87" s="1553" t="s">
        <v>220</v>
      </c>
      <c r="D87" s="578">
        <v>0</v>
      </c>
      <c r="E87" s="578">
        <v>0</v>
      </c>
      <c r="F87" s="578">
        <v>0</v>
      </c>
      <c r="G87" s="578">
        <v>0</v>
      </c>
      <c r="H87" s="578">
        <v>0</v>
      </c>
      <c r="I87" s="578">
        <v>0</v>
      </c>
      <c r="J87" s="578">
        <v>2</v>
      </c>
      <c r="K87" s="578">
        <v>3</v>
      </c>
      <c r="L87" s="578">
        <v>5</v>
      </c>
      <c r="M87" s="578">
        <f t="shared" si="49"/>
        <v>2</v>
      </c>
      <c r="N87" s="578">
        <f t="shared" si="49"/>
        <v>3</v>
      </c>
      <c r="O87" s="578">
        <f t="shared" si="49"/>
        <v>5</v>
      </c>
      <c r="P87" s="1537" t="s">
        <v>151</v>
      </c>
      <c r="Q87" s="2746" t="s">
        <v>151</v>
      </c>
      <c r="R87" s="2736"/>
    </row>
    <row r="88" spans="1:18" s="452" customFormat="1" ht="30.75" customHeight="1" x14ac:dyDescent="0.2">
      <c r="A88" s="2762"/>
      <c r="B88" s="2761"/>
      <c r="C88" s="1553" t="s">
        <v>76</v>
      </c>
      <c r="D88" s="578">
        <v>0</v>
      </c>
      <c r="E88" s="578">
        <v>0</v>
      </c>
      <c r="F88" s="578">
        <v>0</v>
      </c>
      <c r="G88" s="578">
        <v>0</v>
      </c>
      <c r="H88" s="578">
        <v>0</v>
      </c>
      <c r="I88" s="578">
        <v>0</v>
      </c>
      <c r="J88" s="578">
        <v>0</v>
      </c>
      <c r="K88" s="578">
        <v>3</v>
      </c>
      <c r="L88" s="578">
        <v>3</v>
      </c>
      <c r="M88" s="578">
        <f t="shared" si="49"/>
        <v>0</v>
      </c>
      <c r="N88" s="578">
        <f t="shared" si="49"/>
        <v>3</v>
      </c>
      <c r="O88" s="578">
        <f t="shared" si="49"/>
        <v>3</v>
      </c>
      <c r="P88" s="1537" t="s">
        <v>165</v>
      </c>
      <c r="Q88" s="2746"/>
      <c r="R88" s="2736"/>
    </row>
    <row r="89" spans="1:18" s="452" customFormat="1" ht="27.75" customHeight="1" x14ac:dyDescent="0.2">
      <c r="A89" s="2762"/>
      <c r="B89" s="2761" t="s">
        <v>49</v>
      </c>
      <c r="C89" s="2761"/>
      <c r="D89" s="578">
        <f>SUM(D87:D88)</f>
        <v>0</v>
      </c>
      <c r="E89" s="578">
        <f t="shared" ref="E89:O89" si="50">SUM(E87:E88)</f>
        <v>0</v>
      </c>
      <c r="F89" s="578">
        <f t="shared" si="50"/>
        <v>0</v>
      </c>
      <c r="G89" s="578">
        <f t="shared" si="50"/>
        <v>0</v>
      </c>
      <c r="H89" s="578">
        <f t="shared" si="50"/>
        <v>0</v>
      </c>
      <c r="I89" s="578">
        <f t="shared" si="50"/>
        <v>0</v>
      </c>
      <c r="J89" s="578">
        <f t="shared" si="50"/>
        <v>2</v>
      </c>
      <c r="K89" s="578">
        <f t="shared" si="50"/>
        <v>6</v>
      </c>
      <c r="L89" s="578">
        <f t="shared" si="50"/>
        <v>8</v>
      </c>
      <c r="M89" s="578">
        <f t="shared" si="50"/>
        <v>2</v>
      </c>
      <c r="N89" s="578">
        <f t="shared" si="50"/>
        <v>6</v>
      </c>
      <c r="O89" s="578">
        <f t="shared" si="50"/>
        <v>8</v>
      </c>
      <c r="P89" s="2751" t="s">
        <v>139</v>
      </c>
      <c r="Q89" s="2751"/>
      <c r="R89" s="2736"/>
    </row>
    <row r="90" spans="1:18" s="452" customFormat="1" ht="24" customHeight="1" x14ac:dyDescent="0.2">
      <c r="A90" s="2762"/>
      <c r="B90" s="2761" t="s">
        <v>78</v>
      </c>
      <c r="C90" s="35" t="s">
        <v>79</v>
      </c>
      <c r="D90" s="578">
        <f t="shared" ref="D90:I90" si="51">SUM(D88:D89)</f>
        <v>0</v>
      </c>
      <c r="E90" s="578">
        <f t="shared" si="51"/>
        <v>0</v>
      </c>
      <c r="F90" s="578">
        <f t="shared" si="51"/>
        <v>0</v>
      </c>
      <c r="G90" s="578">
        <f t="shared" si="51"/>
        <v>0</v>
      </c>
      <c r="H90" s="578">
        <f t="shared" si="51"/>
        <v>0</v>
      </c>
      <c r="I90" s="578">
        <f t="shared" si="51"/>
        <v>0</v>
      </c>
      <c r="J90" s="578">
        <v>4</v>
      </c>
      <c r="K90" s="578">
        <v>7</v>
      </c>
      <c r="L90" s="578">
        <v>11</v>
      </c>
      <c r="M90" s="578">
        <f t="shared" si="49"/>
        <v>4</v>
      </c>
      <c r="N90" s="578">
        <f t="shared" si="49"/>
        <v>7</v>
      </c>
      <c r="O90" s="578">
        <f t="shared" si="49"/>
        <v>11</v>
      </c>
      <c r="P90" s="558" t="s">
        <v>159</v>
      </c>
      <c r="Q90" s="2746" t="s">
        <v>154</v>
      </c>
      <c r="R90" s="2736"/>
    </row>
    <row r="91" spans="1:18" s="452" customFormat="1" ht="21.75" customHeight="1" x14ac:dyDescent="0.2">
      <c r="A91" s="2762"/>
      <c r="B91" s="2761"/>
      <c r="C91" s="35" t="s">
        <v>80</v>
      </c>
      <c r="D91" s="578">
        <f t="shared" ref="D91:I91" si="52">SUM(D89:D90)</f>
        <v>0</v>
      </c>
      <c r="E91" s="578">
        <f t="shared" si="52"/>
        <v>0</v>
      </c>
      <c r="F91" s="578">
        <f t="shared" si="52"/>
        <v>0</v>
      </c>
      <c r="G91" s="578">
        <f t="shared" si="52"/>
        <v>0</v>
      </c>
      <c r="H91" s="578">
        <f t="shared" si="52"/>
        <v>0</v>
      </c>
      <c r="I91" s="578">
        <f t="shared" si="52"/>
        <v>0</v>
      </c>
      <c r="J91" s="578">
        <v>2</v>
      </c>
      <c r="K91" s="578">
        <v>5</v>
      </c>
      <c r="L91" s="578">
        <v>7</v>
      </c>
      <c r="M91" s="578">
        <f t="shared" si="49"/>
        <v>2</v>
      </c>
      <c r="N91" s="578">
        <f t="shared" si="49"/>
        <v>5</v>
      </c>
      <c r="O91" s="578">
        <f t="shared" si="49"/>
        <v>7</v>
      </c>
      <c r="P91" s="558" t="s">
        <v>160</v>
      </c>
      <c r="Q91" s="2746"/>
      <c r="R91" s="2736"/>
    </row>
    <row r="92" spans="1:18" s="452" customFormat="1" ht="24" customHeight="1" x14ac:dyDescent="0.2">
      <c r="A92" s="2762"/>
      <c r="B92" s="2760" t="s">
        <v>49</v>
      </c>
      <c r="C92" s="2760"/>
      <c r="D92" s="1148">
        <f>SUM(D90:D91)</f>
        <v>0</v>
      </c>
      <c r="E92" s="1148">
        <f t="shared" ref="E92:L92" si="53">SUM(E90:E91)</f>
        <v>0</v>
      </c>
      <c r="F92" s="1148">
        <f t="shared" si="53"/>
        <v>0</v>
      </c>
      <c r="G92" s="1148">
        <f t="shared" si="53"/>
        <v>0</v>
      </c>
      <c r="H92" s="1148">
        <f t="shared" si="53"/>
        <v>0</v>
      </c>
      <c r="I92" s="1148">
        <f t="shared" si="53"/>
        <v>0</v>
      </c>
      <c r="J92" s="1148">
        <f t="shared" si="53"/>
        <v>6</v>
      </c>
      <c r="K92" s="1148">
        <f t="shared" si="53"/>
        <v>12</v>
      </c>
      <c r="L92" s="1148">
        <f t="shared" si="53"/>
        <v>18</v>
      </c>
      <c r="M92" s="1148">
        <f t="shared" ref="M92:O92" si="54">SUM(M90:M91)</f>
        <v>6</v>
      </c>
      <c r="N92" s="1148">
        <f t="shared" si="54"/>
        <v>12</v>
      </c>
      <c r="O92" s="1148">
        <f t="shared" si="54"/>
        <v>18</v>
      </c>
      <c r="P92" s="2750" t="s">
        <v>139</v>
      </c>
      <c r="Q92" s="2750"/>
      <c r="R92" s="2736"/>
    </row>
    <row r="93" spans="1:18" s="452" customFormat="1" ht="21.75" customHeight="1" x14ac:dyDescent="0.2">
      <c r="A93" s="2762"/>
      <c r="B93" s="1553" t="s">
        <v>82</v>
      </c>
      <c r="C93" s="1553"/>
      <c r="D93" s="1148">
        <f t="shared" ref="D93:D99" si="55">SUM(D91:D92)</f>
        <v>0</v>
      </c>
      <c r="E93" s="1148">
        <f t="shared" ref="E93:E99" si="56">SUM(E91:E92)</f>
        <v>0</v>
      </c>
      <c r="F93" s="578">
        <v>0</v>
      </c>
      <c r="G93" s="578">
        <v>0</v>
      </c>
      <c r="H93" s="578">
        <v>0</v>
      </c>
      <c r="I93" s="578">
        <v>0</v>
      </c>
      <c r="J93" s="578">
        <v>2</v>
      </c>
      <c r="K93" s="578">
        <v>3</v>
      </c>
      <c r="L93" s="578">
        <v>5</v>
      </c>
      <c r="M93" s="578">
        <f t="shared" ref="M93:O95" si="57">SUM(J93,G93,D93)</f>
        <v>2</v>
      </c>
      <c r="N93" s="578">
        <f t="shared" si="57"/>
        <v>3</v>
      </c>
      <c r="O93" s="578">
        <f t="shared" si="57"/>
        <v>5</v>
      </c>
      <c r="P93" s="1537"/>
      <c r="Q93" s="1537" t="s">
        <v>155</v>
      </c>
      <c r="R93" s="2736"/>
    </row>
    <row r="94" spans="1:18" s="452" customFormat="1" ht="27" customHeight="1" x14ac:dyDescent="0.2">
      <c r="A94" s="2762"/>
      <c r="B94" s="1553" t="s">
        <v>1198</v>
      </c>
      <c r="C94" s="1553" t="s">
        <v>1199</v>
      </c>
      <c r="D94" s="1148">
        <f t="shared" si="55"/>
        <v>0</v>
      </c>
      <c r="E94" s="1148">
        <f t="shared" si="56"/>
        <v>0</v>
      </c>
      <c r="F94" s="578">
        <v>0</v>
      </c>
      <c r="G94" s="578">
        <v>4</v>
      </c>
      <c r="H94" s="578">
        <v>9</v>
      </c>
      <c r="I94" s="578">
        <v>13</v>
      </c>
      <c r="J94" s="578">
        <v>0</v>
      </c>
      <c r="K94" s="578">
        <v>0</v>
      </c>
      <c r="L94" s="578">
        <v>0</v>
      </c>
      <c r="M94" s="578">
        <f t="shared" si="57"/>
        <v>4</v>
      </c>
      <c r="N94" s="578">
        <f t="shared" si="57"/>
        <v>9</v>
      </c>
      <c r="O94" s="578">
        <f t="shared" si="57"/>
        <v>13</v>
      </c>
      <c r="P94" s="1536" t="s">
        <v>1200</v>
      </c>
      <c r="Q94" s="1536" t="s">
        <v>1200</v>
      </c>
      <c r="R94" s="2736"/>
    </row>
    <row r="95" spans="1:18" s="452" customFormat="1" ht="27.75" customHeight="1" x14ac:dyDescent="0.2">
      <c r="A95" s="2762"/>
      <c r="B95" s="648" t="s">
        <v>1201</v>
      </c>
      <c r="C95" s="1553" t="s">
        <v>1202</v>
      </c>
      <c r="D95" s="1148">
        <f t="shared" si="55"/>
        <v>0</v>
      </c>
      <c r="E95" s="1148">
        <f t="shared" si="56"/>
        <v>0</v>
      </c>
      <c r="F95" s="578">
        <v>0</v>
      </c>
      <c r="G95" s="578">
        <v>0</v>
      </c>
      <c r="H95" s="578">
        <v>0</v>
      </c>
      <c r="I95" s="578">
        <v>0</v>
      </c>
      <c r="J95" s="578">
        <v>4</v>
      </c>
      <c r="K95" s="578">
        <v>0</v>
      </c>
      <c r="L95" s="578">
        <v>4</v>
      </c>
      <c r="M95" s="578">
        <f t="shared" si="57"/>
        <v>4</v>
      </c>
      <c r="N95" s="578">
        <f t="shared" si="57"/>
        <v>0</v>
      </c>
      <c r="O95" s="578">
        <f t="shared" si="57"/>
        <v>4</v>
      </c>
      <c r="P95" s="1537" t="s">
        <v>1203</v>
      </c>
      <c r="Q95" s="1129" t="s">
        <v>1204</v>
      </c>
      <c r="R95" s="2736"/>
    </row>
    <row r="96" spans="1:18" s="452" customFormat="1" ht="28.5" customHeight="1" x14ac:dyDescent="0.2">
      <c r="A96" s="2762"/>
      <c r="B96" s="2761" t="s">
        <v>49</v>
      </c>
      <c r="C96" s="2761"/>
      <c r="D96" s="1148">
        <f t="shared" si="55"/>
        <v>0</v>
      </c>
      <c r="E96" s="1148">
        <f t="shared" si="56"/>
        <v>0</v>
      </c>
      <c r="F96" s="578">
        <f t="shared" ref="F96:O96" si="58">SUM(F95:F95)</f>
        <v>0</v>
      </c>
      <c r="G96" s="578">
        <f t="shared" si="58"/>
        <v>0</v>
      </c>
      <c r="H96" s="578">
        <f t="shared" si="58"/>
        <v>0</v>
      </c>
      <c r="I96" s="578">
        <f t="shared" si="58"/>
        <v>0</v>
      </c>
      <c r="J96" s="578">
        <f t="shared" si="58"/>
        <v>4</v>
      </c>
      <c r="K96" s="578">
        <f t="shared" si="58"/>
        <v>0</v>
      </c>
      <c r="L96" s="578">
        <f t="shared" si="58"/>
        <v>4</v>
      </c>
      <c r="M96" s="578">
        <f t="shared" si="58"/>
        <v>4</v>
      </c>
      <c r="N96" s="578">
        <f t="shared" si="58"/>
        <v>0</v>
      </c>
      <c r="O96" s="578">
        <f t="shared" si="58"/>
        <v>4</v>
      </c>
      <c r="P96" s="2751" t="s">
        <v>139</v>
      </c>
      <c r="Q96" s="2751"/>
      <c r="R96" s="2736"/>
    </row>
    <row r="97" spans="1:18" s="452" customFormat="1" ht="39" customHeight="1" x14ac:dyDescent="0.2">
      <c r="A97" s="2762"/>
      <c r="B97" s="2745" t="s">
        <v>95</v>
      </c>
      <c r="C97" s="1553" t="s">
        <v>85</v>
      </c>
      <c r="D97" s="1148">
        <f t="shared" si="55"/>
        <v>0</v>
      </c>
      <c r="E97" s="1148">
        <f t="shared" si="56"/>
        <v>0</v>
      </c>
      <c r="F97" s="578">
        <v>0</v>
      </c>
      <c r="G97" s="578">
        <f t="shared" ref="G97:G99" si="59">SUM(G96:G96)</f>
        <v>0</v>
      </c>
      <c r="H97" s="578">
        <f t="shared" ref="H97:H99" si="60">SUM(H96:H96)</f>
        <v>0</v>
      </c>
      <c r="I97" s="578">
        <v>0</v>
      </c>
      <c r="J97" s="578">
        <v>6</v>
      </c>
      <c r="K97" s="578">
        <v>8</v>
      </c>
      <c r="L97" s="578">
        <v>14</v>
      </c>
      <c r="M97" s="578">
        <f>SUM(J97,G97,D97)</f>
        <v>6</v>
      </c>
      <c r="N97" s="578">
        <f t="shared" ref="N97:O100" si="61">SUM(K97,H97,E97)</f>
        <v>8</v>
      </c>
      <c r="O97" s="578">
        <f t="shared" si="61"/>
        <v>14</v>
      </c>
      <c r="P97" s="1537" t="s">
        <v>163</v>
      </c>
      <c r="Q97" s="2746" t="s">
        <v>164</v>
      </c>
      <c r="R97" s="2736"/>
    </row>
    <row r="98" spans="1:18" s="452" customFormat="1" ht="45" customHeight="1" x14ac:dyDescent="0.2">
      <c r="A98" s="2762"/>
      <c r="B98" s="2745"/>
      <c r="C98" s="1553" t="s">
        <v>1205</v>
      </c>
      <c r="D98" s="1148">
        <f t="shared" si="55"/>
        <v>0</v>
      </c>
      <c r="E98" s="1148">
        <f t="shared" si="56"/>
        <v>0</v>
      </c>
      <c r="F98" s="578">
        <v>0</v>
      </c>
      <c r="G98" s="578">
        <f t="shared" si="59"/>
        <v>0</v>
      </c>
      <c r="H98" s="578">
        <f t="shared" si="60"/>
        <v>0</v>
      </c>
      <c r="I98" s="578">
        <v>0</v>
      </c>
      <c r="J98" s="578">
        <v>7</v>
      </c>
      <c r="K98" s="578">
        <v>2</v>
      </c>
      <c r="L98" s="578">
        <v>9</v>
      </c>
      <c r="M98" s="578">
        <f t="shared" ref="M98:M100" si="62">SUM(J98,G98,D98)</f>
        <v>7</v>
      </c>
      <c r="N98" s="578">
        <f t="shared" si="61"/>
        <v>2</v>
      </c>
      <c r="O98" s="578">
        <f t="shared" si="61"/>
        <v>9</v>
      </c>
      <c r="P98" s="1537" t="s">
        <v>931</v>
      </c>
      <c r="Q98" s="2746"/>
      <c r="R98" s="2736"/>
    </row>
    <row r="99" spans="1:18" s="452" customFormat="1" ht="27" customHeight="1" x14ac:dyDescent="0.2">
      <c r="A99" s="2762"/>
      <c r="B99" s="2745"/>
      <c r="C99" s="1553" t="s">
        <v>1206</v>
      </c>
      <c r="D99" s="1148">
        <f t="shared" si="55"/>
        <v>0</v>
      </c>
      <c r="E99" s="1148">
        <f t="shared" si="56"/>
        <v>0</v>
      </c>
      <c r="F99" s="578">
        <v>0</v>
      </c>
      <c r="G99" s="578">
        <f t="shared" si="59"/>
        <v>0</v>
      </c>
      <c r="H99" s="578">
        <f t="shared" si="60"/>
        <v>0</v>
      </c>
      <c r="I99" s="578">
        <v>0</v>
      </c>
      <c r="J99" s="578">
        <v>8</v>
      </c>
      <c r="K99" s="578">
        <v>3</v>
      </c>
      <c r="L99" s="578">
        <v>11</v>
      </c>
      <c r="M99" s="578">
        <f t="shared" si="62"/>
        <v>8</v>
      </c>
      <c r="N99" s="578">
        <f t="shared" si="61"/>
        <v>3</v>
      </c>
      <c r="O99" s="578">
        <f t="shared" si="61"/>
        <v>11</v>
      </c>
      <c r="P99" s="1537" t="s">
        <v>1207</v>
      </c>
      <c r="Q99" s="2746"/>
      <c r="R99" s="2737"/>
    </row>
    <row r="100" spans="1:18" s="452" customFormat="1" ht="24.75" customHeight="1" x14ac:dyDescent="0.2">
      <c r="A100" s="2763"/>
      <c r="B100" s="2761" t="s">
        <v>49</v>
      </c>
      <c r="C100" s="2761"/>
      <c r="D100" s="578">
        <f t="shared" ref="D100:L100" si="63">SUM(D97:D99)</f>
        <v>0</v>
      </c>
      <c r="E100" s="578">
        <f t="shared" si="63"/>
        <v>0</v>
      </c>
      <c r="F100" s="578">
        <f t="shared" si="63"/>
        <v>0</v>
      </c>
      <c r="G100" s="578">
        <f t="shared" si="63"/>
        <v>0</v>
      </c>
      <c r="H100" s="578">
        <f t="shared" si="63"/>
        <v>0</v>
      </c>
      <c r="I100" s="578">
        <f t="shared" si="63"/>
        <v>0</v>
      </c>
      <c r="J100" s="578">
        <f t="shared" si="63"/>
        <v>21</v>
      </c>
      <c r="K100" s="578">
        <f t="shared" si="63"/>
        <v>13</v>
      </c>
      <c r="L100" s="578">
        <f t="shared" si="63"/>
        <v>34</v>
      </c>
      <c r="M100" s="578">
        <f t="shared" si="62"/>
        <v>21</v>
      </c>
      <c r="N100" s="578">
        <f t="shared" si="61"/>
        <v>13</v>
      </c>
      <c r="O100" s="578">
        <f t="shared" si="61"/>
        <v>34</v>
      </c>
      <c r="P100" s="2751" t="s">
        <v>139</v>
      </c>
      <c r="Q100" s="2751"/>
      <c r="R100" s="1236"/>
    </row>
    <row r="101" spans="1:18" s="452" customFormat="1" ht="24.75" customHeight="1" thickBot="1" x14ac:dyDescent="0.25">
      <c r="A101" s="2770" t="s">
        <v>96</v>
      </c>
      <c r="B101" s="2770"/>
      <c r="C101" s="2770"/>
      <c r="D101" s="1677">
        <f>SUM(D100,D96,D92,D89,D84:D86)</f>
        <v>0</v>
      </c>
      <c r="E101" s="1677">
        <f>SUM(E100,E96,E92,E89,E84:E86)</f>
        <v>0</v>
      </c>
      <c r="F101" s="1677">
        <f>SUM(F100,F96,F92,F89,F84:F86)</f>
        <v>0</v>
      </c>
      <c r="G101" s="1677">
        <f t="shared" ref="G101:O101" si="64">SUM(G100,G96,G92,G89,G84:G86,G93:G94)</f>
        <v>17</v>
      </c>
      <c r="H101" s="1677">
        <f t="shared" si="64"/>
        <v>17</v>
      </c>
      <c r="I101" s="1677">
        <f t="shared" si="64"/>
        <v>34</v>
      </c>
      <c r="J101" s="1677">
        <f t="shared" si="64"/>
        <v>46</v>
      </c>
      <c r="K101" s="1677">
        <f t="shared" si="64"/>
        <v>41</v>
      </c>
      <c r="L101" s="1677">
        <f t="shared" si="64"/>
        <v>87</v>
      </c>
      <c r="M101" s="1677">
        <f t="shared" si="64"/>
        <v>63</v>
      </c>
      <c r="N101" s="1677">
        <f t="shared" si="64"/>
        <v>58</v>
      </c>
      <c r="O101" s="1677">
        <f t="shared" si="64"/>
        <v>121</v>
      </c>
      <c r="P101" s="2754" t="s">
        <v>136</v>
      </c>
      <c r="Q101" s="2754"/>
      <c r="R101" s="2754"/>
    </row>
    <row r="102" spans="1:18" s="452" customFormat="1" ht="24.75" customHeight="1" thickTop="1" x14ac:dyDescent="0.2">
      <c r="A102" s="1244"/>
      <c r="B102" s="1244"/>
      <c r="C102" s="1244"/>
      <c r="D102" s="468"/>
      <c r="E102" s="468"/>
      <c r="F102" s="468"/>
      <c r="G102" s="468"/>
      <c r="H102" s="468"/>
      <c r="I102" s="468"/>
      <c r="J102" s="468"/>
      <c r="K102" s="468"/>
      <c r="L102" s="468"/>
      <c r="M102" s="468"/>
      <c r="N102" s="468"/>
      <c r="O102" s="468"/>
      <c r="P102" s="572"/>
      <c r="Q102" s="572"/>
      <c r="R102" s="572"/>
    </row>
    <row r="103" spans="1:18" s="452" customFormat="1" ht="24.75" customHeight="1" x14ac:dyDescent="0.2">
      <c r="A103" s="1235"/>
      <c r="B103" s="1235"/>
      <c r="C103" s="1235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1234"/>
      <c r="Q103" s="1234"/>
      <c r="R103" s="1234"/>
    </row>
    <row r="104" spans="1:18" s="452" customFormat="1" ht="29.25" customHeight="1" thickBot="1" x14ac:dyDescent="0.25">
      <c r="A104" s="2748" t="s">
        <v>2499</v>
      </c>
      <c r="B104" s="2748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2474" t="s">
        <v>2500</v>
      </c>
      <c r="R104" s="2474"/>
    </row>
    <row r="105" spans="1:18" s="452" customFormat="1" ht="24.75" customHeight="1" thickTop="1" x14ac:dyDescent="0.2">
      <c r="A105" s="2641" t="s">
        <v>35</v>
      </c>
      <c r="B105" s="2641" t="s">
        <v>90</v>
      </c>
      <c r="C105" s="2641" t="s">
        <v>48</v>
      </c>
      <c r="D105" s="2641" t="s">
        <v>36</v>
      </c>
      <c r="E105" s="2641"/>
      <c r="F105" s="2641"/>
      <c r="G105" s="2641" t="s">
        <v>2</v>
      </c>
      <c r="H105" s="2641"/>
      <c r="I105" s="2641"/>
      <c r="J105" s="2641" t="s">
        <v>3</v>
      </c>
      <c r="K105" s="2641"/>
      <c r="L105" s="2641"/>
      <c r="M105" s="2641" t="s">
        <v>29</v>
      </c>
      <c r="N105" s="2641"/>
      <c r="O105" s="2641"/>
      <c r="P105" s="2740" t="s">
        <v>103</v>
      </c>
      <c r="Q105" s="2740" t="s">
        <v>132</v>
      </c>
      <c r="R105" s="2743" t="s">
        <v>310</v>
      </c>
    </row>
    <row r="106" spans="1:18" s="452" customFormat="1" ht="24.75" customHeight="1" x14ac:dyDescent="0.2">
      <c r="A106" s="2645"/>
      <c r="B106" s="2645"/>
      <c r="C106" s="2645"/>
      <c r="D106" s="2637" t="s">
        <v>98</v>
      </c>
      <c r="E106" s="2637"/>
      <c r="F106" s="2637"/>
      <c r="G106" s="2637" t="s">
        <v>99</v>
      </c>
      <c r="H106" s="2637"/>
      <c r="I106" s="2637"/>
      <c r="J106" s="2637" t="s">
        <v>100</v>
      </c>
      <c r="K106" s="2637"/>
      <c r="L106" s="2637"/>
      <c r="M106" s="2637" t="s">
        <v>126</v>
      </c>
      <c r="N106" s="2637"/>
      <c r="O106" s="2637"/>
      <c r="P106" s="2741"/>
      <c r="Q106" s="2741"/>
      <c r="R106" s="2744"/>
    </row>
    <row r="107" spans="1:18" s="452" customFormat="1" ht="24.75" customHeight="1" x14ac:dyDescent="0.2">
      <c r="A107" s="2645"/>
      <c r="B107" s="2645"/>
      <c r="C107" s="2645"/>
      <c r="D107" s="262" t="s">
        <v>187</v>
      </c>
      <c r="E107" s="262" t="s">
        <v>203</v>
      </c>
      <c r="F107" s="262" t="s">
        <v>204</v>
      </c>
      <c r="G107" s="262" t="s">
        <v>187</v>
      </c>
      <c r="H107" s="262" t="s">
        <v>203</v>
      </c>
      <c r="I107" s="262" t="s">
        <v>204</v>
      </c>
      <c r="J107" s="262" t="s">
        <v>187</v>
      </c>
      <c r="K107" s="262" t="s">
        <v>203</v>
      </c>
      <c r="L107" s="262" t="s">
        <v>204</v>
      </c>
      <c r="M107" s="262" t="s">
        <v>187</v>
      </c>
      <c r="N107" s="262" t="s">
        <v>203</v>
      </c>
      <c r="O107" s="262" t="s">
        <v>204</v>
      </c>
      <c r="P107" s="2741"/>
      <c r="Q107" s="2741"/>
      <c r="R107" s="2744"/>
    </row>
    <row r="108" spans="1:18" s="452" customFormat="1" ht="24.75" customHeight="1" thickBot="1" x14ac:dyDescent="0.25">
      <c r="A108" s="2646"/>
      <c r="B108" s="2646"/>
      <c r="C108" s="2646"/>
      <c r="D108" s="23" t="s">
        <v>188</v>
      </c>
      <c r="E108" s="23" t="s">
        <v>189</v>
      </c>
      <c r="F108" s="23" t="s">
        <v>190</v>
      </c>
      <c r="G108" s="23" t="s">
        <v>188</v>
      </c>
      <c r="H108" s="23" t="s">
        <v>189</v>
      </c>
      <c r="I108" s="23" t="s">
        <v>190</v>
      </c>
      <c r="J108" s="23" t="s">
        <v>188</v>
      </c>
      <c r="K108" s="23" t="s">
        <v>189</v>
      </c>
      <c r="L108" s="23" t="s">
        <v>190</v>
      </c>
      <c r="M108" s="23" t="s">
        <v>188</v>
      </c>
      <c r="N108" s="23" t="s">
        <v>189</v>
      </c>
      <c r="O108" s="23" t="s">
        <v>190</v>
      </c>
      <c r="P108" s="2742"/>
      <c r="Q108" s="2742"/>
      <c r="R108" s="2747"/>
    </row>
    <row r="109" spans="1:18" s="452" customFormat="1" ht="21.75" customHeight="1" x14ac:dyDescent="0.2">
      <c r="A109" s="2733" t="s">
        <v>1165</v>
      </c>
      <c r="B109" s="1681" t="s">
        <v>75</v>
      </c>
      <c r="C109" s="1681" t="s">
        <v>75</v>
      </c>
      <c r="D109" s="577">
        <v>0</v>
      </c>
      <c r="E109" s="577">
        <v>0</v>
      </c>
      <c r="F109" s="577">
        <v>0</v>
      </c>
      <c r="G109" s="577">
        <v>3</v>
      </c>
      <c r="H109" s="577">
        <v>3</v>
      </c>
      <c r="I109" s="577">
        <v>6</v>
      </c>
      <c r="J109" s="577">
        <v>0</v>
      </c>
      <c r="K109" s="577">
        <v>0</v>
      </c>
      <c r="L109" s="577">
        <v>0</v>
      </c>
      <c r="M109" s="577">
        <f>SUM(D109,G109,J109)</f>
        <v>3</v>
      </c>
      <c r="N109" s="577">
        <f t="shared" ref="N109:O120" si="65">SUM(K109,H109,E109)</f>
        <v>3</v>
      </c>
      <c r="O109" s="577">
        <f t="shared" si="65"/>
        <v>6</v>
      </c>
      <c r="P109" s="1683" t="s">
        <v>151</v>
      </c>
      <c r="Q109" s="1683" t="s">
        <v>151</v>
      </c>
      <c r="R109" s="2735" t="s">
        <v>311</v>
      </c>
    </row>
    <row r="110" spans="1:18" s="452" customFormat="1" ht="21.75" customHeight="1" x14ac:dyDescent="0.2">
      <c r="A110" s="2637"/>
      <c r="B110" s="27" t="s">
        <v>1209</v>
      </c>
      <c r="C110" s="27" t="s">
        <v>80</v>
      </c>
      <c r="D110" s="578">
        <v>0</v>
      </c>
      <c r="E110" s="578">
        <v>0</v>
      </c>
      <c r="F110" s="578">
        <v>0</v>
      </c>
      <c r="G110" s="578">
        <v>5</v>
      </c>
      <c r="H110" s="578">
        <v>1</v>
      </c>
      <c r="I110" s="578">
        <v>6</v>
      </c>
      <c r="J110" s="578">
        <v>0</v>
      </c>
      <c r="K110" s="578">
        <v>0</v>
      </c>
      <c r="L110" s="578">
        <v>0</v>
      </c>
      <c r="M110" s="578">
        <f t="shared" ref="M110:M120" si="66">SUM(D110,G110,J110)</f>
        <v>5</v>
      </c>
      <c r="N110" s="578">
        <f t="shared" si="65"/>
        <v>1</v>
      </c>
      <c r="O110" s="578">
        <f t="shared" si="65"/>
        <v>6</v>
      </c>
      <c r="P110" s="1537" t="s">
        <v>160</v>
      </c>
      <c r="Q110" s="1537" t="s">
        <v>154</v>
      </c>
      <c r="R110" s="2736"/>
    </row>
    <row r="111" spans="1:18" s="452" customFormat="1" ht="21.75" customHeight="1" x14ac:dyDescent="0.2">
      <c r="A111" s="2637"/>
      <c r="B111" s="27" t="s">
        <v>82</v>
      </c>
      <c r="C111" s="27" t="s">
        <v>82</v>
      </c>
      <c r="D111" s="578">
        <v>0</v>
      </c>
      <c r="E111" s="578">
        <v>0</v>
      </c>
      <c r="F111" s="578">
        <v>0</v>
      </c>
      <c r="G111" s="578">
        <v>5</v>
      </c>
      <c r="H111" s="578">
        <v>2</v>
      </c>
      <c r="I111" s="578">
        <v>7</v>
      </c>
      <c r="J111" s="578">
        <v>0</v>
      </c>
      <c r="K111" s="578">
        <v>0</v>
      </c>
      <c r="L111" s="578">
        <v>0</v>
      </c>
      <c r="M111" s="578">
        <f t="shared" si="66"/>
        <v>5</v>
      </c>
      <c r="N111" s="578">
        <f t="shared" si="65"/>
        <v>2</v>
      </c>
      <c r="O111" s="578">
        <f t="shared" si="65"/>
        <v>7</v>
      </c>
      <c r="P111" s="1537" t="s">
        <v>155</v>
      </c>
      <c r="Q111" s="1537" t="s">
        <v>155</v>
      </c>
      <c r="R111" s="2736"/>
    </row>
    <row r="112" spans="1:18" s="452" customFormat="1" ht="54" customHeight="1" x14ac:dyDescent="0.2">
      <c r="A112" s="2637"/>
      <c r="B112" s="1682" t="s">
        <v>526</v>
      </c>
      <c r="C112" s="1682" t="s">
        <v>526</v>
      </c>
      <c r="D112" s="578">
        <v>0</v>
      </c>
      <c r="E112" s="578">
        <v>0</v>
      </c>
      <c r="F112" s="578">
        <v>0</v>
      </c>
      <c r="G112" s="578">
        <v>5</v>
      </c>
      <c r="H112" s="578">
        <v>1</v>
      </c>
      <c r="I112" s="578">
        <v>6</v>
      </c>
      <c r="J112" s="578">
        <v>0</v>
      </c>
      <c r="K112" s="578">
        <v>0</v>
      </c>
      <c r="L112" s="578">
        <v>0</v>
      </c>
      <c r="M112" s="578">
        <f t="shared" si="66"/>
        <v>5</v>
      </c>
      <c r="N112" s="578">
        <f t="shared" si="65"/>
        <v>1</v>
      </c>
      <c r="O112" s="578">
        <f t="shared" si="65"/>
        <v>6</v>
      </c>
      <c r="P112" s="1537" t="s">
        <v>1129</v>
      </c>
      <c r="Q112" s="1537" t="s">
        <v>1129</v>
      </c>
      <c r="R112" s="2736"/>
    </row>
    <row r="113" spans="1:20" s="452" customFormat="1" ht="30" customHeight="1" x14ac:dyDescent="0.2">
      <c r="A113" s="2637"/>
      <c r="B113" s="27" t="s">
        <v>1210</v>
      </c>
      <c r="C113" s="27" t="s">
        <v>1210</v>
      </c>
      <c r="D113" s="578">
        <v>0</v>
      </c>
      <c r="E113" s="578">
        <v>0</v>
      </c>
      <c r="F113" s="578">
        <v>0</v>
      </c>
      <c r="G113" s="578">
        <v>2</v>
      </c>
      <c r="H113" s="578">
        <v>4</v>
      </c>
      <c r="I113" s="578">
        <v>6</v>
      </c>
      <c r="J113" s="578">
        <v>0</v>
      </c>
      <c r="K113" s="578">
        <v>0</v>
      </c>
      <c r="L113" s="578">
        <v>0</v>
      </c>
      <c r="M113" s="578">
        <f t="shared" si="66"/>
        <v>2</v>
      </c>
      <c r="N113" s="578">
        <f t="shared" si="65"/>
        <v>4</v>
      </c>
      <c r="O113" s="578">
        <f t="shared" si="65"/>
        <v>6</v>
      </c>
      <c r="P113" s="1536" t="s">
        <v>1211</v>
      </c>
      <c r="Q113" s="1536" t="s">
        <v>1211</v>
      </c>
      <c r="R113" s="2736"/>
    </row>
    <row r="114" spans="1:20" s="457" customFormat="1" ht="30" customHeight="1" x14ac:dyDescent="0.2">
      <c r="A114" s="2637"/>
      <c r="B114" s="27" t="s">
        <v>210</v>
      </c>
      <c r="C114" s="27" t="s">
        <v>210</v>
      </c>
      <c r="D114" s="578">
        <v>0</v>
      </c>
      <c r="E114" s="578">
        <v>0</v>
      </c>
      <c r="F114" s="578">
        <v>0</v>
      </c>
      <c r="G114" s="578">
        <v>8</v>
      </c>
      <c r="H114" s="578">
        <v>1</v>
      </c>
      <c r="I114" s="578">
        <v>9</v>
      </c>
      <c r="J114" s="578">
        <v>6</v>
      </c>
      <c r="K114" s="578">
        <v>0</v>
      </c>
      <c r="L114" s="578">
        <v>6</v>
      </c>
      <c r="M114" s="578">
        <f t="shared" si="66"/>
        <v>14</v>
      </c>
      <c r="N114" s="578">
        <f t="shared" si="65"/>
        <v>1</v>
      </c>
      <c r="O114" s="578">
        <f t="shared" si="65"/>
        <v>15</v>
      </c>
      <c r="P114" s="685" t="s">
        <v>228</v>
      </c>
      <c r="Q114" s="685" t="s">
        <v>228</v>
      </c>
      <c r="R114" s="2736"/>
    </row>
    <row r="115" spans="1:20" s="457" customFormat="1" ht="30" customHeight="1" x14ac:dyDescent="0.2">
      <c r="A115" s="2637"/>
      <c r="B115" s="27" t="s">
        <v>46</v>
      </c>
      <c r="C115" s="27" t="s">
        <v>62</v>
      </c>
      <c r="D115" s="578">
        <v>0</v>
      </c>
      <c r="E115" s="578">
        <v>0</v>
      </c>
      <c r="F115" s="578">
        <v>0</v>
      </c>
      <c r="G115" s="578">
        <v>0</v>
      </c>
      <c r="H115" s="578">
        <v>0</v>
      </c>
      <c r="I115" s="578">
        <v>0</v>
      </c>
      <c r="J115" s="578">
        <v>0</v>
      </c>
      <c r="K115" s="578">
        <v>0</v>
      </c>
      <c r="L115" s="578">
        <v>0</v>
      </c>
      <c r="M115" s="578">
        <f t="shared" si="66"/>
        <v>0</v>
      </c>
      <c r="N115" s="578">
        <f t="shared" si="65"/>
        <v>0</v>
      </c>
      <c r="O115" s="578">
        <f t="shared" si="65"/>
        <v>0</v>
      </c>
      <c r="P115" s="685" t="s">
        <v>143</v>
      </c>
      <c r="Q115" s="685" t="s">
        <v>131</v>
      </c>
      <c r="R115" s="2736"/>
    </row>
    <row r="116" spans="1:20" s="457" customFormat="1" ht="32.25" customHeight="1" x14ac:dyDescent="0.2">
      <c r="A116" s="2637"/>
      <c r="B116" s="27" t="s">
        <v>1212</v>
      </c>
      <c r="C116" s="27" t="s">
        <v>924</v>
      </c>
      <c r="D116" s="578">
        <v>0</v>
      </c>
      <c r="E116" s="578">
        <v>0</v>
      </c>
      <c r="F116" s="578">
        <v>0</v>
      </c>
      <c r="G116" s="578">
        <v>0</v>
      </c>
      <c r="H116" s="578">
        <v>0</v>
      </c>
      <c r="I116" s="578">
        <v>0</v>
      </c>
      <c r="J116" s="578">
        <v>0</v>
      </c>
      <c r="K116" s="578">
        <v>0</v>
      </c>
      <c r="L116" s="578">
        <v>0</v>
      </c>
      <c r="M116" s="578">
        <f t="shared" si="66"/>
        <v>0</v>
      </c>
      <c r="N116" s="578">
        <f t="shared" si="65"/>
        <v>0</v>
      </c>
      <c r="O116" s="578">
        <f t="shared" si="65"/>
        <v>0</v>
      </c>
      <c r="P116" s="1537" t="s">
        <v>925</v>
      </c>
      <c r="Q116" s="1536" t="s">
        <v>1213</v>
      </c>
      <c r="R116" s="2736"/>
    </row>
    <row r="117" spans="1:20" s="457" customFormat="1" ht="31.5" customHeight="1" x14ac:dyDescent="0.2">
      <c r="A117" s="2637"/>
      <c r="B117" s="27" t="s">
        <v>951</v>
      </c>
      <c r="C117" s="27" t="s">
        <v>951</v>
      </c>
      <c r="D117" s="578">
        <v>0</v>
      </c>
      <c r="E117" s="578">
        <v>0</v>
      </c>
      <c r="F117" s="578">
        <v>0</v>
      </c>
      <c r="G117" s="578">
        <v>0</v>
      </c>
      <c r="H117" s="578">
        <v>0</v>
      </c>
      <c r="I117" s="578">
        <v>0</v>
      </c>
      <c r="J117" s="578">
        <v>0</v>
      </c>
      <c r="K117" s="578">
        <v>0</v>
      </c>
      <c r="L117" s="578">
        <v>0</v>
      </c>
      <c r="M117" s="578">
        <f t="shared" si="66"/>
        <v>0</v>
      </c>
      <c r="N117" s="578">
        <f t="shared" si="65"/>
        <v>0</v>
      </c>
      <c r="O117" s="578">
        <f t="shared" si="65"/>
        <v>0</v>
      </c>
      <c r="P117" s="1536" t="s">
        <v>952</v>
      </c>
      <c r="Q117" s="1536" t="s">
        <v>952</v>
      </c>
      <c r="R117" s="2736"/>
    </row>
    <row r="118" spans="1:20" s="452" customFormat="1" ht="31.5" customHeight="1" x14ac:dyDescent="0.2">
      <c r="A118" s="2637"/>
      <c r="B118" s="27" t="s">
        <v>1214</v>
      </c>
      <c r="C118" s="27" t="s">
        <v>1214</v>
      </c>
      <c r="D118" s="578">
        <v>0</v>
      </c>
      <c r="E118" s="578">
        <v>0</v>
      </c>
      <c r="F118" s="578">
        <v>0</v>
      </c>
      <c r="G118" s="578">
        <v>2</v>
      </c>
      <c r="H118" s="578">
        <v>3</v>
      </c>
      <c r="I118" s="578">
        <v>5</v>
      </c>
      <c r="J118" s="578">
        <v>0</v>
      </c>
      <c r="K118" s="578">
        <v>0</v>
      </c>
      <c r="L118" s="578">
        <v>0</v>
      </c>
      <c r="M118" s="578">
        <f t="shared" si="66"/>
        <v>2</v>
      </c>
      <c r="N118" s="578">
        <f t="shared" si="65"/>
        <v>3</v>
      </c>
      <c r="O118" s="578">
        <f t="shared" si="65"/>
        <v>5</v>
      </c>
      <c r="P118" s="687" t="s">
        <v>1215</v>
      </c>
      <c r="Q118" s="1537" t="s">
        <v>1215</v>
      </c>
      <c r="R118" s="2736"/>
    </row>
    <row r="119" spans="1:20" s="452" customFormat="1" ht="41.25" customHeight="1" x14ac:dyDescent="0.2">
      <c r="A119" s="2637"/>
      <c r="B119" s="2745" t="s">
        <v>293</v>
      </c>
      <c r="C119" s="1522" t="s">
        <v>930</v>
      </c>
      <c r="D119" s="578">
        <v>0</v>
      </c>
      <c r="E119" s="578">
        <v>0</v>
      </c>
      <c r="F119" s="578">
        <v>0</v>
      </c>
      <c r="G119" s="578">
        <v>4</v>
      </c>
      <c r="H119" s="578">
        <v>3</v>
      </c>
      <c r="I119" s="578">
        <v>7</v>
      </c>
      <c r="J119" s="578">
        <v>4</v>
      </c>
      <c r="K119" s="578">
        <v>3</v>
      </c>
      <c r="L119" s="578">
        <v>7</v>
      </c>
      <c r="M119" s="578">
        <f t="shared" si="66"/>
        <v>8</v>
      </c>
      <c r="N119" s="578">
        <f t="shared" si="65"/>
        <v>6</v>
      </c>
      <c r="O119" s="578">
        <f t="shared" si="65"/>
        <v>14</v>
      </c>
      <c r="P119" s="687" t="s">
        <v>931</v>
      </c>
      <c r="Q119" s="2746" t="s">
        <v>2527</v>
      </c>
      <c r="R119" s="2736"/>
      <c r="T119" s="452" t="s">
        <v>2527</v>
      </c>
    </row>
    <row r="120" spans="1:20" s="452" customFormat="1" ht="31.5" customHeight="1" x14ac:dyDescent="0.2">
      <c r="A120" s="2637"/>
      <c r="B120" s="2745"/>
      <c r="C120" s="1522" t="s">
        <v>1218</v>
      </c>
      <c r="D120" s="578">
        <v>0</v>
      </c>
      <c r="E120" s="578">
        <v>0</v>
      </c>
      <c r="F120" s="578">
        <v>0</v>
      </c>
      <c r="G120" s="578">
        <v>1</v>
      </c>
      <c r="H120" s="578">
        <v>7</v>
      </c>
      <c r="I120" s="578">
        <v>8</v>
      </c>
      <c r="J120" s="578">
        <v>0</v>
      </c>
      <c r="K120" s="578">
        <v>0</v>
      </c>
      <c r="L120" s="578">
        <v>0</v>
      </c>
      <c r="M120" s="578">
        <f t="shared" si="66"/>
        <v>1</v>
      </c>
      <c r="N120" s="578">
        <f t="shared" si="65"/>
        <v>7</v>
      </c>
      <c r="O120" s="578">
        <f t="shared" si="65"/>
        <v>8</v>
      </c>
      <c r="P120" s="678" t="s">
        <v>1219</v>
      </c>
      <c r="Q120" s="2746"/>
      <c r="R120" s="2736"/>
    </row>
    <row r="121" spans="1:20" s="452" customFormat="1" ht="26.25" customHeight="1" x14ac:dyDescent="0.2">
      <c r="A121" s="2637"/>
      <c r="B121" s="2637" t="s">
        <v>49</v>
      </c>
      <c r="C121" s="2637"/>
      <c r="D121" s="1524">
        <f t="shared" ref="D121:K121" si="67">SUM(D119:D120)</f>
        <v>0</v>
      </c>
      <c r="E121" s="1524">
        <f t="shared" si="67"/>
        <v>0</v>
      </c>
      <c r="F121" s="1524">
        <f t="shared" si="67"/>
        <v>0</v>
      </c>
      <c r="G121" s="1524">
        <f t="shared" si="67"/>
        <v>5</v>
      </c>
      <c r="H121" s="1524">
        <f t="shared" si="67"/>
        <v>10</v>
      </c>
      <c r="I121" s="1524">
        <f t="shared" si="67"/>
        <v>15</v>
      </c>
      <c r="J121" s="1524">
        <f t="shared" si="67"/>
        <v>4</v>
      </c>
      <c r="K121" s="1524">
        <f t="shared" si="67"/>
        <v>3</v>
      </c>
      <c r="L121" s="1524">
        <f t="shared" ref="L121" si="68">SUM(J121:K121)</f>
        <v>7</v>
      </c>
      <c r="M121" s="1524">
        <f t="shared" ref="M121:O121" si="69">SUM(J121,G121,D121)</f>
        <v>9</v>
      </c>
      <c r="N121" s="1524">
        <f t="shared" si="69"/>
        <v>13</v>
      </c>
      <c r="O121" s="1524">
        <f t="shared" si="69"/>
        <v>22</v>
      </c>
      <c r="P121" s="2771" t="s">
        <v>139</v>
      </c>
      <c r="Q121" s="2771"/>
      <c r="R121" s="559"/>
    </row>
    <row r="122" spans="1:20" s="452" customFormat="1" ht="30.75" customHeight="1" thickBot="1" x14ac:dyDescent="0.25">
      <c r="A122" s="2753" t="s">
        <v>96</v>
      </c>
      <c r="B122" s="2753"/>
      <c r="C122" s="2753"/>
      <c r="D122" s="1677">
        <f t="shared" ref="D122:O122" si="70">SUM(D121,D109:D118)</f>
        <v>0</v>
      </c>
      <c r="E122" s="1677">
        <f t="shared" si="70"/>
        <v>0</v>
      </c>
      <c r="F122" s="1677">
        <f t="shared" si="70"/>
        <v>0</v>
      </c>
      <c r="G122" s="1677">
        <f t="shared" si="70"/>
        <v>35</v>
      </c>
      <c r="H122" s="1677">
        <f t="shared" si="70"/>
        <v>25</v>
      </c>
      <c r="I122" s="1677">
        <f t="shared" si="70"/>
        <v>60</v>
      </c>
      <c r="J122" s="1677">
        <f t="shared" si="70"/>
        <v>10</v>
      </c>
      <c r="K122" s="1677">
        <f t="shared" si="70"/>
        <v>3</v>
      </c>
      <c r="L122" s="1677">
        <f t="shared" si="70"/>
        <v>13</v>
      </c>
      <c r="M122" s="1677">
        <f t="shared" si="70"/>
        <v>45</v>
      </c>
      <c r="N122" s="1677">
        <f t="shared" si="70"/>
        <v>28</v>
      </c>
      <c r="O122" s="1677">
        <f t="shared" si="70"/>
        <v>73</v>
      </c>
      <c r="P122" s="2754" t="s">
        <v>136</v>
      </c>
      <c r="Q122" s="2754"/>
      <c r="R122" s="2754"/>
    </row>
    <row r="123" spans="1:20" s="452" customFormat="1" ht="18" customHeight="1" thickTop="1" x14ac:dyDescent="0.2">
      <c r="A123" s="258"/>
      <c r="B123" s="258"/>
      <c r="C123" s="258"/>
      <c r="D123" s="454"/>
      <c r="E123" s="454"/>
      <c r="F123" s="454"/>
      <c r="G123" s="454"/>
      <c r="H123" s="454"/>
      <c r="I123" s="454"/>
      <c r="J123" s="454"/>
      <c r="K123" s="454"/>
      <c r="L123" s="454"/>
      <c r="M123" s="454"/>
      <c r="N123" s="454"/>
      <c r="O123" s="459"/>
      <c r="P123" s="455"/>
      <c r="Q123" s="455"/>
      <c r="R123" s="455"/>
    </row>
    <row r="124" spans="1:20" s="452" customFormat="1" ht="15.75" x14ac:dyDescent="0.2">
      <c r="A124" s="259"/>
      <c r="B124" s="259"/>
      <c r="C124" s="259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30"/>
      <c r="P124" s="456"/>
      <c r="Q124" s="456"/>
      <c r="R124" s="456"/>
    </row>
    <row r="125" spans="1:20" s="452" customFormat="1" ht="15.75" x14ac:dyDescent="0.2">
      <c r="A125" s="1235"/>
      <c r="B125" s="1235"/>
      <c r="C125" s="1235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30"/>
      <c r="P125" s="1231"/>
      <c r="Q125" s="1231"/>
      <c r="R125" s="1231"/>
    </row>
    <row r="126" spans="1:20" s="452" customFormat="1" ht="15.75" x14ac:dyDescent="0.2">
      <c r="A126" s="1235"/>
      <c r="B126" s="1235"/>
      <c r="C126" s="1235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30"/>
      <c r="P126" s="1231"/>
      <c r="Q126" s="1231"/>
      <c r="R126" s="1231"/>
    </row>
    <row r="127" spans="1:20" s="452" customFormat="1" ht="15.75" x14ac:dyDescent="0.2">
      <c r="A127" s="2063"/>
      <c r="B127" s="2063"/>
      <c r="C127" s="2063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30"/>
      <c r="P127" s="2062"/>
      <c r="Q127" s="2062"/>
      <c r="R127" s="2062"/>
    </row>
    <row r="128" spans="1:20" s="452" customFormat="1" ht="15.75" x14ac:dyDescent="0.2">
      <c r="A128" s="2063"/>
      <c r="B128" s="2063"/>
      <c r="C128" s="2063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30"/>
      <c r="P128" s="2062"/>
      <c r="Q128" s="2062"/>
      <c r="R128" s="2062"/>
    </row>
    <row r="129" spans="1:18" s="452" customFormat="1" ht="15.75" x14ac:dyDescent="0.2">
      <c r="A129" s="2063"/>
      <c r="B129" s="2063"/>
      <c r="C129" s="2063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30"/>
      <c r="P129" s="2062"/>
      <c r="Q129" s="2062"/>
      <c r="R129" s="2062"/>
    </row>
    <row r="130" spans="1:18" s="452" customFormat="1" ht="15.75" x14ac:dyDescent="0.2">
      <c r="A130" s="2063"/>
      <c r="B130" s="2063"/>
      <c r="C130" s="2063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30"/>
      <c r="P130" s="2062"/>
      <c r="Q130" s="2062"/>
      <c r="R130" s="2062"/>
    </row>
    <row r="131" spans="1:18" s="452" customFormat="1" ht="15.75" x14ac:dyDescent="0.2">
      <c r="A131" s="2063"/>
      <c r="B131" s="2063"/>
      <c r="C131" s="2063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30"/>
      <c r="P131" s="2062"/>
      <c r="Q131" s="2062"/>
      <c r="R131" s="2062"/>
    </row>
    <row r="132" spans="1:18" s="452" customFormat="1" ht="15.75" x14ac:dyDescent="0.2">
      <c r="A132" s="2063"/>
      <c r="B132" s="2063"/>
      <c r="C132" s="2063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30"/>
      <c r="P132" s="2062"/>
      <c r="Q132" s="2062"/>
      <c r="R132" s="2062"/>
    </row>
    <row r="133" spans="1:18" s="452" customFormat="1" ht="15.75" x14ac:dyDescent="0.2">
      <c r="A133" s="2448"/>
      <c r="B133" s="2448"/>
      <c r="C133" s="2448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30"/>
      <c r="P133" s="2446"/>
      <c r="Q133" s="2446"/>
      <c r="R133" s="2446"/>
    </row>
    <row r="134" spans="1:18" s="452" customFormat="1" ht="27" customHeight="1" thickBot="1" x14ac:dyDescent="0.25">
      <c r="A134" s="2748" t="s">
        <v>2499</v>
      </c>
      <c r="B134" s="2748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2474" t="s">
        <v>2500</v>
      </c>
      <c r="R134" s="2474"/>
    </row>
    <row r="135" spans="1:18" s="452" customFormat="1" ht="24" customHeight="1" thickTop="1" x14ac:dyDescent="0.2">
      <c r="A135" s="2641" t="s">
        <v>35</v>
      </c>
      <c r="B135" s="2641" t="s">
        <v>90</v>
      </c>
      <c r="C135" s="2641" t="s">
        <v>48</v>
      </c>
      <c r="D135" s="2641" t="s">
        <v>36</v>
      </c>
      <c r="E135" s="2641"/>
      <c r="F135" s="2641"/>
      <c r="G135" s="2641" t="s">
        <v>2</v>
      </c>
      <c r="H135" s="2641"/>
      <c r="I135" s="2641"/>
      <c r="J135" s="2641" t="s">
        <v>3</v>
      </c>
      <c r="K135" s="2641"/>
      <c r="L135" s="2641"/>
      <c r="M135" s="2641" t="s">
        <v>29</v>
      </c>
      <c r="N135" s="2641"/>
      <c r="O135" s="2641"/>
      <c r="P135" s="2740" t="s">
        <v>103</v>
      </c>
      <c r="Q135" s="2740" t="s">
        <v>132</v>
      </c>
      <c r="R135" s="2743" t="s">
        <v>310</v>
      </c>
    </row>
    <row r="136" spans="1:18" s="452" customFormat="1" ht="18" customHeight="1" x14ac:dyDescent="0.2">
      <c r="A136" s="2645"/>
      <c r="B136" s="2645"/>
      <c r="C136" s="2645"/>
      <c r="D136" s="2637" t="s">
        <v>98</v>
      </c>
      <c r="E136" s="2637"/>
      <c r="F136" s="2637"/>
      <c r="G136" s="2637" t="s">
        <v>99</v>
      </c>
      <c r="H136" s="2637"/>
      <c r="I136" s="2637"/>
      <c r="J136" s="2637" t="s">
        <v>100</v>
      </c>
      <c r="K136" s="2637"/>
      <c r="L136" s="2637"/>
      <c r="M136" s="2637" t="s">
        <v>126</v>
      </c>
      <c r="N136" s="2637"/>
      <c r="O136" s="2637"/>
      <c r="P136" s="2741"/>
      <c r="Q136" s="2741"/>
      <c r="R136" s="2744"/>
    </row>
    <row r="137" spans="1:18" s="452" customFormat="1" ht="21.75" customHeight="1" x14ac:dyDescent="0.2">
      <c r="A137" s="2645"/>
      <c r="B137" s="2645"/>
      <c r="C137" s="2645"/>
      <c r="D137" s="262" t="s">
        <v>187</v>
      </c>
      <c r="E137" s="262" t="s">
        <v>203</v>
      </c>
      <c r="F137" s="262" t="s">
        <v>204</v>
      </c>
      <c r="G137" s="262" t="s">
        <v>187</v>
      </c>
      <c r="H137" s="262" t="s">
        <v>203</v>
      </c>
      <c r="I137" s="262" t="s">
        <v>204</v>
      </c>
      <c r="J137" s="262" t="s">
        <v>187</v>
      </c>
      <c r="K137" s="262" t="s">
        <v>203</v>
      </c>
      <c r="L137" s="262" t="s">
        <v>204</v>
      </c>
      <c r="M137" s="262" t="s">
        <v>187</v>
      </c>
      <c r="N137" s="262" t="s">
        <v>203</v>
      </c>
      <c r="O137" s="262" t="s">
        <v>204</v>
      </c>
      <c r="P137" s="2741"/>
      <c r="Q137" s="2741"/>
      <c r="R137" s="2744"/>
    </row>
    <row r="138" spans="1:18" s="452" customFormat="1" ht="21.75" customHeight="1" thickBot="1" x14ac:dyDescent="0.25">
      <c r="A138" s="2646"/>
      <c r="B138" s="2646"/>
      <c r="C138" s="2646"/>
      <c r="D138" s="23" t="s">
        <v>188</v>
      </c>
      <c r="E138" s="23" t="s">
        <v>189</v>
      </c>
      <c r="F138" s="446" t="s">
        <v>190</v>
      </c>
      <c r="G138" s="446" t="s">
        <v>188</v>
      </c>
      <c r="H138" s="446" t="s">
        <v>189</v>
      </c>
      <c r="I138" s="446" t="s">
        <v>190</v>
      </c>
      <c r="J138" s="446" t="s">
        <v>188</v>
      </c>
      <c r="K138" s="446" t="s">
        <v>189</v>
      </c>
      <c r="L138" s="446" t="s">
        <v>190</v>
      </c>
      <c r="M138" s="446" t="s">
        <v>188</v>
      </c>
      <c r="N138" s="446" t="s">
        <v>189</v>
      </c>
      <c r="O138" s="446" t="s">
        <v>190</v>
      </c>
      <c r="P138" s="2741"/>
      <c r="Q138" s="2741"/>
      <c r="R138" s="2744"/>
    </row>
    <row r="139" spans="1:18" s="452" customFormat="1" ht="24.75" customHeight="1" x14ac:dyDescent="0.2">
      <c r="A139" s="2769" t="s">
        <v>217</v>
      </c>
      <c r="B139" s="2769" t="s">
        <v>220</v>
      </c>
      <c r="C139" s="1681" t="s">
        <v>220</v>
      </c>
      <c r="D139" s="577">
        <v>0</v>
      </c>
      <c r="E139" s="577">
        <v>0</v>
      </c>
      <c r="F139" s="577">
        <v>0</v>
      </c>
      <c r="G139" s="577">
        <v>1</v>
      </c>
      <c r="H139" s="577">
        <v>8</v>
      </c>
      <c r="I139" s="577">
        <v>9</v>
      </c>
      <c r="J139" s="577">
        <v>1</v>
      </c>
      <c r="K139" s="577">
        <v>6</v>
      </c>
      <c r="L139" s="577">
        <v>7</v>
      </c>
      <c r="M139" s="577">
        <f t="shared" ref="M139:O140" si="71">SUM(J139,G139,D139)</f>
        <v>2</v>
      </c>
      <c r="N139" s="577">
        <f t="shared" si="71"/>
        <v>14</v>
      </c>
      <c r="O139" s="577">
        <f t="shared" si="71"/>
        <v>16</v>
      </c>
      <c r="P139" s="1683" t="s">
        <v>151</v>
      </c>
      <c r="Q139" s="2764" t="s">
        <v>151</v>
      </c>
      <c r="R139" s="2735" t="s">
        <v>623</v>
      </c>
    </row>
    <row r="140" spans="1:18" s="453" customFormat="1" ht="19.5" customHeight="1" x14ac:dyDescent="0.2">
      <c r="A140" s="2745"/>
      <c r="B140" s="2745"/>
      <c r="C140" s="27" t="s">
        <v>76</v>
      </c>
      <c r="D140" s="578">
        <v>0</v>
      </c>
      <c r="E140" s="578">
        <v>0</v>
      </c>
      <c r="F140" s="578">
        <v>0</v>
      </c>
      <c r="G140" s="578">
        <v>2</v>
      </c>
      <c r="H140" s="578">
        <v>8</v>
      </c>
      <c r="I140" s="578">
        <v>10</v>
      </c>
      <c r="J140" s="578">
        <v>6</v>
      </c>
      <c r="K140" s="578">
        <v>2</v>
      </c>
      <c r="L140" s="578">
        <v>8</v>
      </c>
      <c r="M140" s="578">
        <f t="shared" si="71"/>
        <v>8</v>
      </c>
      <c r="N140" s="578">
        <f t="shared" si="71"/>
        <v>10</v>
      </c>
      <c r="O140" s="578">
        <f t="shared" si="71"/>
        <v>18</v>
      </c>
      <c r="P140" s="1537" t="s">
        <v>165</v>
      </c>
      <c r="Q140" s="2746"/>
      <c r="R140" s="2736"/>
    </row>
    <row r="141" spans="1:18" s="453" customFormat="1" ht="21.75" customHeight="1" x14ac:dyDescent="0.2">
      <c r="A141" s="2745"/>
      <c r="B141" s="2745" t="s">
        <v>49</v>
      </c>
      <c r="C141" s="2745"/>
      <c r="D141" s="578">
        <f>SUM(D139:D140)</f>
        <v>0</v>
      </c>
      <c r="E141" s="578">
        <f t="shared" ref="E141:O141" si="72">SUM(E139:E140)</f>
        <v>0</v>
      </c>
      <c r="F141" s="578">
        <f t="shared" si="72"/>
        <v>0</v>
      </c>
      <c r="G141" s="578">
        <f t="shared" si="72"/>
        <v>3</v>
      </c>
      <c r="H141" s="578">
        <f t="shared" si="72"/>
        <v>16</v>
      </c>
      <c r="I141" s="578">
        <f t="shared" si="72"/>
        <v>19</v>
      </c>
      <c r="J141" s="578">
        <f t="shared" si="72"/>
        <v>7</v>
      </c>
      <c r="K141" s="578">
        <f t="shared" si="72"/>
        <v>8</v>
      </c>
      <c r="L141" s="578">
        <f t="shared" si="72"/>
        <v>15</v>
      </c>
      <c r="M141" s="578">
        <f t="shared" si="72"/>
        <v>10</v>
      </c>
      <c r="N141" s="578">
        <f t="shared" si="72"/>
        <v>24</v>
      </c>
      <c r="O141" s="578">
        <f t="shared" si="72"/>
        <v>34</v>
      </c>
      <c r="P141" s="2751" t="s">
        <v>139</v>
      </c>
      <c r="Q141" s="2751"/>
      <c r="R141" s="2736"/>
    </row>
    <row r="142" spans="1:18" s="453" customFormat="1" ht="21" customHeight="1" x14ac:dyDescent="0.2">
      <c r="A142" s="2745"/>
      <c r="B142" s="27" t="s">
        <v>77</v>
      </c>
      <c r="C142" s="27" t="s">
        <v>77</v>
      </c>
      <c r="D142" s="578">
        <f t="shared" ref="D142:E142" si="73">SUM(D140:D141)</f>
        <v>0</v>
      </c>
      <c r="E142" s="578">
        <f t="shared" si="73"/>
        <v>0</v>
      </c>
      <c r="F142" s="578">
        <v>0</v>
      </c>
      <c r="G142" s="578">
        <v>4</v>
      </c>
      <c r="H142" s="578">
        <v>11</v>
      </c>
      <c r="I142" s="578">
        <v>15</v>
      </c>
      <c r="J142" s="578">
        <v>0</v>
      </c>
      <c r="K142" s="578">
        <v>0</v>
      </c>
      <c r="L142" s="578">
        <v>0</v>
      </c>
      <c r="M142" s="578">
        <f t="shared" ref="M142:O148" si="74">SUM(J142,G142,D142)</f>
        <v>4</v>
      </c>
      <c r="N142" s="578">
        <f t="shared" si="74"/>
        <v>11</v>
      </c>
      <c r="O142" s="578">
        <f t="shared" si="74"/>
        <v>15</v>
      </c>
      <c r="P142" s="1537" t="s">
        <v>158</v>
      </c>
      <c r="Q142" s="1537" t="s">
        <v>158</v>
      </c>
      <c r="R142" s="2736"/>
    </row>
    <row r="143" spans="1:18" s="453" customFormat="1" ht="21" customHeight="1" x14ac:dyDescent="0.2">
      <c r="A143" s="2745"/>
      <c r="B143" s="27" t="s">
        <v>960</v>
      </c>
      <c r="C143" s="27" t="s">
        <v>1222</v>
      </c>
      <c r="D143" s="578">
        <f t="shared" ref="D143:E143" si="75">SUM(D141:D142)</f>
        <v>0</v>
      </c>
      <c r="E143" s="578">
        <f t="shared" si="75"/>
        <v>0</v>
      </c>
      <c r="F143" s="578">
        <v>0</v>
      </c>
      <c r="G143" s="578">
        <v>4</v>
      </c>
      <c r="H143" s="578">
        <v>5</v>
      </c>
      <c r="I143" s="578">
        <v>9</v>
      </c>
      <c r="J143" s="578">
        <v>2</v>
      </c>
      <c r="K143" s="578">
        <v>1</v>
      </c>
      <c r="L143" s="578">
        <v>3</v>
      </c>
      <c r="M143" s="578">
        <f t="shared" si="74"/>
        <v>6</v>
      </c>
      <c r="N143" s="578">
        <f t="shared" si="74"/>
        <v>6</v>
      </c>
      <c r="O143" s="578">
        <f t="shared" si="74"/>
        <v>12</v>
      </c>
      <c r="P143" s="1537" t="s">
        <v>1223</v>
      </c>
      <c r="Q143" s="1537" t="s">
        <v>1224</v>
      </c>
      <c r="R143" s="2736"/>
    </row>
    <row r="144" spans="1:18" s="452" customFormat="1" ht="21" customHeight="1" x14ac:dyDescent="0.2">
      <c r="A144" s="2745"/>
      <c r="B144" s="27" t="s">
        <v>1225</v>
      </c>
      <c r="C144" s="27" t="s">
        <v>1225</v>
      </c>
      <c r="D144" s="578">
        <f t="shared" ref="D144:E144" si="76">SUM(D142:D143)</f>
        <v>0</v>
      </c>
      <c r="E144" s="578">
        <f t="shared" si="76"/>
        <v>0</v>
      </c>
      <c r="F144" s="578">
        <v>0</v>
      </c>
      <c r="G144" s="578">
        <v>3</v>
      </c>
      <c r="H144" s="578">
        <v>5</v>
      </c>
      <c r="I144" s="578">
        <v>8</v>
      </c>
      <c r="J144" s="578">
        <v>1</v>
      </c>
      <c r="K144" s="578">
        <v>4</v>
      </c>
      <c r="L144" s="578">
        <v>5</v>
      </c>
      <c r="M144" s="578">
        <f t="shared" si="74"/>
        <v>4</v>
      </c>
      <c r="N144" s="578">
        <f t="shared" si="74"/>
        <v>9</v>
      </c>
      <c r="O144" s="578">
        <f t="shared" si="74"/>
        <v>13</v>
      </c>
      <c r="P144" s="1537" t="s">
        <v>962</v>
      </c>
      <c r="Q144" s="1537" t="s">
        <v>962</v>
      </c>
      <c r="R144" s="2736"/>
    </row>
    <row r="145" spans="1:18" s="452" customFormat="1" ht="36.75" customHeight="1" x14ac:dyDescent="0.2">
      <c r="A145" s="2745"/>
      <c r="B145" s="27" t="s">
        <v>534</v>
      </c>
      <c r="C145" s="27" t="s">
        <v>534</v>
      </c>
      <c r="D145" s="578">
        <f t="shared" ref="D145:E145" si="77">SUM(D143:D144)</f>
        <v>0</v>
      </c>
      <c r="E145" s="578">
        <f t="shared" si="77"/>
        <v>0</v>
      </c>
      <c r="F145" s="578">
        <v>0</v>
      </c>
      <c r="G145" s="578">
        <v>4</v>
      </c>
      <c r="H145" s="578">
        <v>4</v>
      </c>
      <c r="I145" s="578">
        <v>8</v>
      </c>
      <c r="J145" s="578">
        <v>1</v>
      </c>
      <c r="K145" s="578">
        <v>0</v>
      </c>
      <c r="L145" s="578">
        <v>1</v>
      </c>
      <c r="M145" s="578">
        <f t="shared" si="74"/>
        <v>5</v>
      </c>
      <c r="N145" s="578">
        <f t="shared" si="74"/>
        <v>4</v>
      </c>
      <c r="O145" s="578">
        <f t="shared" si="74"/>
        <v>9</v>
      </c>
      <c r="P145" s="685" t="s">
        <v>535</v>
      </c>
      <c r="Q145" s="685" t="s">
        <v>535</v>
      </c>
      <c r="R145" s="2736"/>
    </row>
    <row r="146" spans="1:18" s="452" customFormat="1" ht="21.75" customHeight="1" x14ac:dyDescent="0.2">
      <c r="A146" s="2745"/>
      <c r="B146" s="27" t="s">
        <v>536</v>
      </c>
      <c r="C146" s="27" t="s">
        <v>536</v>
      </c>
      <c r="D146" s="578">
        <f t="shared" ref="D146:E146" si="78">SUM(D144:D145)</f>
        <v>0</v>
      </c>
      <c r="E146" s="578">
        <f t="shared" si="78"/>
        <v>0</v>
      </c>
      <c r="F146" s="578">
        <v>0</v>
      </c>
      <c r="G146" s="578">
        <v>3</v>
      </c>
      <c r="H146" s="578">
        <v>5</v>
      </c>
      <c r="I146" s="578">
        <v>8</v>
      </c>
      <c r="J146" s="578">
        <v>0</v>
      </c>
      <c r="K146" s="578">
        <v>0</v>
      </c>
      <c r="L146" s="578">
        <v>0</v>
      </c>
      <c r="M146" s="578">
        <f t="shared" si="74"/>
        <v>3</v>
      </c>
      <c r="N146" s="578">
        <f t="shared" si="74"/>
        <v>5</v>
      </c>
      <c r="O146" s="578">
        <f t="shared" si="74"/>
        <v>8</v>
      </c>
      <c r="P146" s="1536" t="s">
        <v>537</v>
      </c>
      <c r="Q146" s="1536" t="s">
        <v>537</v>
      </c>
      <c r="R146" s="2736"/>
    </row>
    <row r="147" spans="1:18" s="452" customFormat="1" ht="34.5" customHeight="1" x14ac:dyDescent="0.2">
      <c r="A147" s="2745"/>
      <c r="B147" s="27" t="s">
        <v>1140</v>
      </c>
      <c r="C147" s="27" t="s">
        <v>1226</v>
      </c>
      <c r="D147" s="578">
        <f t="shared" ref="D147:E147" si="79">SUM(D145:D146)</f>
        <v>0</v>
      </c>
      <c r="E147" s="578">
        <f t="shared" si="79"/>
        <v>0</v>
      </c>
      <c r="F147" s="578">
        <v>0</v>
      </c>
      <c r="G147" s="578">
        <v>2</v>
      </c>
      <c r="H147" s="578">
        <v>7</v>
      </c>
      <c r="I147" s="578">
        <v>9</v>
      </c>
      <c r="J147" s="578">
        <v>0</v>
      </c>
      <c r="K147" s="578">
        <v>0</v>
      </c>
      <c r="L147" s="578">
        <v>0</v>
      </c>
      <c r="M147" s="578">
        <f t="shared" si="74"/>
        <v>2</v>
      </c>
      <c r="N147" s="578">
        <f t="shared" si="74"/>
        <v>7</v>
      </c>
      <c r="O147" s="578">
        <f t="shared" si="74"/>
        <v>9</v>
      </c>
      <c r="P147" s="685" t="s">
        <v>1227</v>
      </c>
      <c r="Q147" s="685" t="s">
        <v>1141</v>
      </c>
      <c r="R147" s="2736"/>
    </row>
    <row r="148" spans="1:18" s="452" customFormat="1" ht="21.75" customHeight="1" x14ac:dyDescent="0.2">
      <c r="A148" s="2745"/>
      <c r="B148" s="27" t="s">
        <v>1228</v>
      </c>
      <c r="C148" s="27"/>
      <c r="D148" s="578">
        <f t="shared" ref="D148:E148" si="80">SUM(D146:D147)</f>
        <v>0</v>
      </c>
      <c r="E148" s="578">
        <f t="shared" si="80"/>
        <v>0</v>
      </c>
      <c r="F148" s="578">
        <v>0</v>
      </c>
      <c r="G148" s="578">
        <v>4</v>
      </c>
      <c r="H148" s="578">
        <v>5</v>
      </c>
      <c r="I148" s="578">
        <v>9</v>
      </c>
      <c r="J148" s="578">
        <v>0</v>
      </c>
      <c r="K148" s="578">
        <v>0</v>
      </c>
      <c r="L148" s="578">
        <v>0</v>
      </c>
      <c r="M148" s="578">
        <f t="shared" si="74"/>
        <v>4</v>
      </c>
      <c r="N148" s="578">
        <f t="shared" si="74"/>
        <v>5</v>
      </c>
      <c r="O148" s="578">
        <f t="shared" si="74"/>
        <v>9</v>
      </c>
      <c r="P148" s="685"/>
      <c r="Q148" s="685" t="s">
        <v>1229</v>
      </c>
      <c r="R148" s="2737"/>
    </row>
    <row r="149" spans="1:18" s="452" customFormat="1" ht="23.25" customHeight="1" x14ac:dyDescent="0.2">
      <c r="A149" s="2745" t="s">
        <v>96</v>
      </c>
      <c r="B149" s="2745"/>
      <c r="C149" s="2745"/>
      <c r="D149" s="578">
        <f>SUM(D142:D148,D141)</f>
        <v>0</v>
      </c>
      <c r="E149" s="578">
        <f t="shared" ref="E149:O149" si="81">SUM(E142:E148,E141)</f>
        <v>0</v>
      </c>
      <c r="F149" s="578">
        <f t="shared" si="81"/>
        <v>0</v>
      </c>
      <c r="G149" s="578">
        <f t="shared" si="81"/>
        <v>27</v>
      </c>
      <c r="H149" s="578">
        <f t="shared" si="81"/>
        <v>58</v>
      </c>
      <c r="I149" s="578">
        <f t="shared" si="81"/>
        <v>85</v>
      </c>
      <c r="J149" s="578">
        <f t="shared" si="81"/>
        <v>11</v>
      </c>
      <c r="K149" s="578">
        <f t="shared" si="81"/>
        <v>13</v>
      </c>
      <c r="L149" s="578">
        <f t="shared" si="81"/>
        <v>24</v>
      </c>
      <c r="M149" s="578">
        <f t="shared" si="81"/>
        <v>38</v>
      </c>
      <c r="N149" s="578">
        <f t="shared" si="81"/>
        <v>71</v>
      </c>
      <c r="O149" s="578">
        <f t="shared" si="81"/>
        <v>109</v>
      </c>
      <c r="P149" s="2746" t="s">
        <v>136</v>
      </c>
      <c r="Q149" s="2746"/>
      <c r="R149" s="2746"/>
    </row>
    <row r="150" spans="1:18" s="452" customFormat="1" ht="23.25" customHeight="1" x14ac:dyDescent="0.2">
      <c r="A150" s="2739" t="s">
        <v>43</v>
      </c>
      <c r="B150" s="27" t="s">
        <v>89</v>
      </c>
      <c r="C150" s="257"/>
      <c r="D150" s="578">
        <f t="shared" ref="D150:E150" si="82">SUM(D143:D149,D142)</f>
        <v>0</v>
      </c>
      <c r="E150" s="578">
        <f t="shared" si="82"/>
        <v>0</v>
      </c>
      <c r="F150" s="578">
        <v>0</v>
      </c>
      <c r="G150" s="578">
        <v>4</v>
      </c>
      <c r="H150" s="578">
        <v>10</v>
      </c>
      <c r="I150" s="578">
        <v>14</v>
      </c>
      <c r="J150" s="578">
        <v>0</v>
      </c>
      <c r="K150" s="578">
        <v>0</v>
      </c>
      <c r="L150" s="578">
        <v>0</v>
      </c>
      <c r="M150" s="578">
        <f>SUM(J150,G150,D150)</f>
        <v>4</v>
      </c>
      <c r="N150" s="578">
        <f>SUM(K150,H150,E150)</f>
        <v>10</v>
      </c>
      <c r="O150" s="578">
        <f>SUM(L150,I150,F150)</f>
        <v>14</v>
      </c>
      <c r="P150" s="558"/>
      <c r="Q150" s="1537" t="s">
        <v>157</v>
      </c>
      <c r="R150" s="2738" t="s">
        <v>130</v>
      </c>
    </row>
    <row r="151" spans="1:18" s="452" customFormat="1" ht="23.25" customHeight="1" x14ac:dyDescent="0.2">
      <c r="A151" s="2734"/>
      <c r="B151" s="27" t="s">
        <v>213</v>
      </c>
      <c r="C151" s="257"/>
      <c r="D151" s="578">
        <f t="shared" ref="D151:E151" si="83">SUM(D144:D150,D143)</f>
        <v>0</v>
      </c>
      <c r="E151" s="578">
        <f t="shared" si="83"/>
        <v>0</v>
      </c>
      <c r="F151" s="578">
        <v>0</v>
      </c>
      <c r="G151" s="578">
        <v>3</v>
      </c>
      <c r="H151" s="578">
        <v>7</v>
      </c>
      <c r="I151" s="578">
        <v>10</v>
      </c>
      <c r="J151" s="578">
        <v>0</v>
      </c>
      <c r="K151" s="578">
        <v>0</v>
      </c>
      <c r="L151" s="578">
        <v>0</v>
      </c>
      <c r="M151" s="578">
        <f>SUM(J151,G151,D151)</f>
        <v>3</v>
      </c>
      <c r="N151" s="578">
        <f>SUM(K151,H151,E151)</f>
        <v>7</v>
      </c>
      <c r="O151" s="578">
        <f>SUM(M151:N151)</f>
        <v>10</v>
      </c>
      <c r="P151" s="558"/>
      <c r="Q151" s="389" t="s">
        <v>973</v>
      </c>
      <c r="R151" s="2737"/>
    </row>
    <row r="152" spans="1:18" s="452" customFormat="1" ht="23.25" customHeight="1" x14ac:dyDescent="0.2">
      <c r="A152" s="2745" t="s">
        <v>96</v>
      </c>
      <c r="B152" s="2745"/>
      <c r="C152" s="2745"/>
      <c r="D152" s="578">
        <f>SUM(D150:D151)</f>
        <v>0</v>
      </c>
      <c r="E152" s="578">
        <f t="shared" ref="E152:O155" si="84">SUM(E150:E151)</f>
        <v>0</v>
      </c>
      <c r="F152" s="578">
        <f t="shared" si="84"/>
        <v>0</v>
      </c>
      <c r="G152" s="578">
        <f t="shared" si="84"/>
        <v>7</v>
      </c>
      <c r="H152" s="578">
        <f t="shared" si="84"/>
        <v>17</v>
      </c>
      <c r="I152" s="578">
        <f>SUM(G152:H152)</f>
        <v>24</v>
      </c>
      <c r="J152" s="578">
        <f t="shared" si="84"/>
        <v>0</v>
      </c>
      <c r="K152" s="578">
        <f t="shared" si="84"/>
        <v>0</v>
      </c>
      <c r="L152" s="578">
        <f t="shared" si="84"/>
        <v>0</v>
      </c>
      <c r="M152" s="578">
        <f t="shared" si="84"/>
        <v>7</v>
      </c>
      <c r="N152" s="578">
        <f t="shared" si="84"/>
        <v>17</v>
      </c>
      <c r="O152" s="578">
        <f t="shared" si="84"/>
        <v>24</v>
      </c>
      <c r="P152" s="2746" t="s">
        <v>136</v>
      </c>
      <c r="Q152" s="2746"/>
      <c r="R152" s="2746"/>
    </row>
    <row r="153" spans="1:18" ht="48.75" customHeight="1" x14ac:dyDescent="0.2">
      <c r="A153" s="2745" t="s">
        <v>630</v>
      </c>
      <c r="B153" s="27" t="s">
        <v>1230</v>
      </c>
      <c r="C153" s="1682" t="s">
        <v>1231</v>
      </c>
      <c r="D153" s="578">
        <f t="shared" ref="D153:E153" si="85">SUM(D151:D152)</f>
        <v>0</v>
      </c>
      <c r="E153" s="578">
        <f t="shared" si="85"/>
        <v>0</v>
      </c>
      <c r="F153" s="578">
        <v>0</v>
      </c>
      <c r="G153" s="578">
        <v>0</v>
      </c>
      <c r="H153" s="578">
        <v>0</v>
      </c>
      <c r="I153" s="578">
        <v>0</v>
      </c>
      <c r="J153" s="578">
        <v>3</v>
      </c>
      <c r="K153" s="578">
        <v>6</v>
      </c>
      <c r="L153" s="578">
        <v>9</v>
      </c>
      <c r="M153" s="578">
        <f t="shared" ref="M153:O154" si="86">SUM(J153,G153,D153)</f>
        <v>3</v>
      </c>
      <c r="N153" s="578">
        <f t="shared" si="86"/>
        <v>6</v>
      </c>
      <c r="O153" s="578">
        <f t="shared" si="86"/>
        <v>9</v>
      </c>
      <c r="P153" s="1535" t="s">
        <v>1232</v>
      </c>
      <c r="Q153" s="1535" t="s">
        <v>1233</v>
      </c>
      <c r="R153" s="2736" t="s">
        <v>1234</v>
      </c>
    </row>
    <row r="154" spans="1:18" ht="34.5" customHeight="1" x14ac:dyDescent="0.2">
      <c r="A154" s="2745"/>
      <c r="B154" s="27" t="s">
        <v>981</v>
      </c>
      <c r="C154" s="27" t="s">
        <v>1235</v>
      </c>
      <c r="D154" s="578">
        <f t="shared" ref="D154:E154" si="87">SUM(D152:D153)</f>
        <v>0</v>
      </c>
      <c r="E154" s="578">
        <f t="shared" si="87"/>
        <v>0</v>
      </c>
      <c r="F154" s="578">
        <v>0</v>
      </c>
      <c r="G154" s="578">
        <v>6</v>
      </c>
      <c r="H154" s="578">
        <v>5</v>
      </c>
      <c r="I154" s="578">
        <v>11</v>
      </c>
      <c r="J154" s="578">
        <v>0</v>
      </c>
      <c r="K154" s="578">
        <v>0</v>
      </c>
      <c r="L154" s="578">
        <v>0</v>
      </c>
      <c r="M154" s="578">
        <f t="shared" si="86"/>
        <v>6</v>
      </c>
      <c r="N154" s="578">
        <f t="shared" si="86"/>
        <v>5</v>
      </c>
      <c r="O154" s="578">
        <f t="shared" si="86"/>
        <v>11</v>
      </c>
      <c r="P154" s="1537" t="s">
        <v>1236</v>
      </c>
      <c r="Q154" s="1537" t="s">
        <v>982</v>
      </c>
      <c r="R154" s="2736"/>
    </row>
    <row r="155" spans="1:18" ht="27" customHeight="1" x14ac:dyDescent="0.2">
      <c r="A155" s="2745" t="s">
        <v>96</v>
      </c>
      <c r="B155" s="2745"/>
      <c r="C155" s="2745"/>
      <c r="D155" s="578">
        <f>SUM(D153:D154)</f>
        <v>0</v>
      </c>
      <c r="E155" s="578">
        <f t="shared" si="84"/>
        <v>0</v>
      </c>
      <c r="F155" s="578">
        <f t="shared" si="84"/>
        <v>0</v>
      </c>
      <c r="G155" s="578">
        <f t="shared" si="84"/>
        <v>6</v>
      </c>
      <c r="H155" s="578">
        <f t="shared" si="84"/>
        <v>5</v>
      </c>
      <c r="I155" s="578">
        <f t="shared" si="84"/>
        <v>11</v>
      </c>
      <c r="J155" s="578">
        <f t="shared" si="84"/>
        <v>3</v>
      </c>
      <c r="K155" s="578">
        <f t="shared" si="84"/>
        <v>6</v>
      </c>
      <c r="L155" s="578">
        <f t="shared" si="84"/>
        <v>9</v>
      </c>
      <c r="M155" s="578">
        <f t="shared" si="84"/>
        <v>9</v>
      </c>
      <c r="N155" s="578">
        <f t="shared" si="84"/>
        <v>11</v>
      </c>
      <c r="O155" s="578">
        <f t="shared" si="84"/>
        <v>20</v>
      </c>
      <c r="P155" s="2746" t="s">
        <v>136</v>
      </c>
      <c r="Q155" s="2746"/>
      <c r="R155" s="2746"/>
    </row>
    <row r="156" spans="1:18" ht="27" customHeight="1" thickBot="1" x14ac:dyDescent="0.25">
      <c r="A156" s="2767" t="s">
        <v>210</v>
      </c>
      <c r="B156" s="2767"/>
      <c r="C156" s="562"/>
      <c r="D156" s="578">
        <v>0</v>
      </c>
      <c r="E156" s="578">
        <v>0</v>
      </c>
      <c r="F156" s="578">
        <v>0</v>
      </c>
      <c r="G156" s="578">
        <v>10</v>
      </c>
      <c r="H156" s="578">
        <v>6</v>
      </c>
      <c r="I156" s="578">
        <v>16</v>
      </c>
      <c r="J156" s="578">
        <v>12</v>
      </c>
      <c r="K156" s="578">
        <v>3</v>
      </c>
      <c r="L156" s="578">
        <v>15</v>
      </c>
      <c r="M156" s="1524">
        <f t="shared" ref="M156:O156" si="88">SUM(J156,G156,D156)</f>
        <v>22</v>
      </c>
      <c r="N156" s="1524">
        <f t="shared" si="88"/>
        <v>9</v>
      </c>
      <c r="O156" s="1524">
        <f t="shared" si="88"/>
        <v>31</v>
      </c>
      <c r="P156" s="561"/>
      <c r="Q156" s="2768" t="s">
        <v>228</v>
      </c>
      <c r="R156" s="2768"/>
    </row>
    <row r="157" spans="1:18" ht="27" customHeight="1" thickTop="1" thickBot="1" x14ac:dyDescent="0.25">
      <c r="A157" s="2765" t="s">
        <v>45</v>
      </c>
      <c r="B157" s="2765"/>
      <c r="C157" s="2765"/>
      <c r="D157" s="1684">
        <f t="shared" ref="D157:O157" si="89">SUM(D152,D156,D155,D149,D122,D101,D83,D82,D65,D44,D23,D15,D12)</f>
        <v>29</v>
      </c>
      <c r="E157" s="1684">
        <f t="shared" si="89"/>
        <v>28</v>
      </c>
      <c r="F157" s="1684">
        <f t="shared" si="89"/>
        <v>57</v>
      </c>
      <c r="G157" s="1684">
        <f t="shared" si="89"/>
        <v>250</v>
      </c>
      <c r="H157" s="1684">
        <f t="shared" si="89"/>
        <v>327</v>
      </c>
      <c r="I157" s="1684">
        <f t="shared" si="89"/>
        <v>577</v>
      </c>
      <c r="J157" s="1684">
        <f t="shared" si="89"/>
        <v>151</v>
      </c>
      <c r="K157" s="1684">
        <f t="shared" si="89"/>
        <v>106</v>
      </c>
      <c r="L157" s="1684">
        <f t="shared" si="89"/>
        <v>257</v>
      </c>
      <c r="M157" s="1684">
        <f t="shared" si="89"/>
        <v>430</v>
      </c>
      <c r="N157" s="1684">
        <f t="shared" si="89"/>
        <v>461</v>
      </c>
      <c r="O157" s="1684">
        <f t="shared" si="89"/>
        <v>891</v>
      </c>
      <c r="P157" s="2766" t="s">
        <v>153</v>
      </c>
      <c r="Q157" s="2766"/>
      <c r="R157" s="2766"/>
    </row>
    <row r="158" spans="1:18" s="73" customFormat="1" ht="17.25" customHeight="1" thickTop="1" x14ac:dyDescent="0.2">
      <c r="M158" s="460"/>
      <c r="N158" s="460"/>
      <c r="O158" s="460"/>
      <c r="P158" s="32"/>
      <c r="Q158" s="32"/>
      <c r="R158" s="571"/>
    </row>
    <row r="159" spans="1:18" s="73" customFormat="1" ht="17.25" customHeight="1" x14ac:dyDescent="0.2">
      <c r="M159" s="460"/>
      <c r="N159" s="460"/>
      <c r="O159" s="460"/>
      <c r="P159" s="32"/>
      <c r="Q159" s="32"/>
      <c r="R159" s="571"/>
    </row>
    <row r="160" spans="1:18" s="73" customFormat="1" ht="17.25" customHeight="1" x14ac:dyDescent="0.2">
      <c r="P160" s="32"/>
      <c r="Q160" s="32"/>
      <c r="R160" s="571"/>
    </row>
    <row r="161" spans="13:18" s="73" customFormat="1" ht="17.25" customHeight="1" x14ac:dyDescent="0.2">
      <c r="M161" s="460"/>
      <c r="N161" s="460"/>
      <c r="O161" s="460"/>
      <c r="P161" s="32"/>
      <c r="Q161" s="32"/>
      <c r="R161" s="571"/>
    </row>
    <row r="162" spans="13:18" s="73" customFormat="1" ht="17.25" customHeight="1" x14ac:dyDescent="0.2">
      <c r="M162" s="460"/>
      <c r="N162" s="460"/>
      <c r="O162" s="460"/>
      <c r="P162" s="32"/>
      <c r="Q162" s="32"/>
      <c r="R162" s="571"/>
    </row>
    <row r="163" spans="13:18" s="73" customFormat="1" ht="17.25" customHeight="1" x14ac:dyDescent="0.2">
      <c r="M163" s="460"/>
      <c r="N163" s="460"/>
      <c r="O163" s="460"/>
      <c r="P163" s="32"/>
      <c r="Q163" s="32"/>
      <c r="R163" s="571"/>
    </row>
    <row r="164" spans="13:18" s="73" customFormat="1" ht="17.25" customHeight="1" x14ac:dyDescent="0.2">
      <c r="M164" s="460"/>
      <c r="N164" s="460"/>
      <c r="O164" s="460"/>
      <c r="P164" s="32"/>
      <c r="Q164" s="32"/>
      <c r="R164" s="571"/>
    </row>
    <row r="165" spans="13:18" s="73" customFormat="1" ht="17.25" customHeight="1" x14ac:dyDescent="0.2">
      <c r="M165" s="460"/>
      <c r="N165" s="460"/>
      <c r="O165" s="460"/>
      <c r="P165" s="32"/>
      <c r="Q165" s="32"/>
      <c r="R165" s="571"/>
    </row>
    <row r="166" spans="13:18" s="73" customFormat="1" ht="17.25" customHeight="1" x14ac:dyDescent="0.2">
      <c r="M166" s="460"/>
      <c r="N166" s="460"/>
      <c r="O166" s="460"/>
      <c r="P166" s="32"/>
      <c r="Q166" s="32"/>
      <c r="R166" s="571"/>
    </row>
    <row r="167" spans="13:18" s="73" customFormat="1" ht="17.25" customHeight="1" x14ac:dyDescent="0.2">
      <c r="M167" s="460"/>
      <c r="N167" s="460"/>
      <c r="O167" s="460"/>
      <c r="P167" s="32"/>
      <c r="Q167" s="32"/>
      <c r="R167" s="571"/>
    </row>
    <row r="168" spans="13:18" s="73" customFormat="1" ht="17.25" customHeight="1" x14ac:dyDescent="0.2">
      <c r="M168" s="460"/>
      <c r="N168" s="460"/>
      <c r="O168" s="460"/>
      <c r="P168" s="32"/>
      <c r="Q168" s="32"/>
      <c r="R168" s="571"/>
    </row>
    <row r="169" spans="13:18" s="73" customFormat="1" ht="17.25" customHeight="1" x14ac:dyDescent="0.2">
      <c r="M169" s="460"/>
      <c r="N169" s="460"/>
      <c r="O169" s="460"/>
      <c r="P169" s="32"/>
      <c r="Q169" s="32"/>
      <c r="R169" s="571"/>
    </row>
    <row r="170" spans="13:18" s="73" customFormat="1" ht="17.25" customHeight="1" x14ac:dyDescent="0.2">
      <c r="M170" s="460"/>
      <c r="N170" s="460"/>
      <c r="O170" s="460"/>
      <c r="P170" s="32"/>
      <c r="Q170" s="32"/>
      <c r="R170" s="571"/>
    </row>
    <row r="171" spans="13:18" s="73" customFormat="1" ht="17.25" customHeight="1" x14ac:dyDescent="0.2">
      <c r="M171" s="460"/>
      <c r="N171" s="460"/>
      <c r="O171" s="460"/>
      <c r="P171" s="32"/>
      <c r="Q171" s="32"/>
      <c r="R171" s="571"/>
    </row>
    <row r="172" spans="13:18" s="73" customFormat="1" ht="17.25" customHeight="1" x14ac:dyDescent="0.2">
      <c r="M172" s="460"/>
      <c r="N172" s="460"/>
      <c r="O172" s="460"/>
      <c r="P172" s="32"/>
      <c r="Q172" s="32"/>
      <c r="R172" s="571"/>
    </row>
    <row r="173" spans="13:18" s="73" customFormat="1" ht="17.25" customHeight="1" x14ac:dyDescent="0.2">
      <c r="M173" s="460"/>
      <c r="N173" s="460"/>
      <c r="O173" s="460"/>
      <c r="P173" s="32"/>
      <c r="Q173" s="32"/>
      <c r="R173" s="571"/>
    </row>
    <row r="174" spans="13:18" s="73" customFormat="1" ht="17.25" customHeight="1" x14ac:dyDescent="0.2">
      <c r="M174" s="460"/>
      <c r="N174" s="460"/>
      <c r="O174" s="460"/>
      <c r="P174" s="32"/>
      <c r="Q174" s="32"/>
      <c r="R174" s="571"/>
    </row>
    <row r="175" spans="13:18" s="73" customFormat="1" ht="17.25" customHeight="1" x14ac:dyDescent="0.2">
      <c r="M175" s="460"/>
      <c r="N175" s="460"/>
      <c r="O175" s="460"/>
      <c r="P175" s="32"/>
      <c r="Q175" s="32"/>
      <c r="R175" s="571"/>
    </row>
    <row r="176" spans="13:18" s="73" customFormat="1" ht="17.25" customHeight="1" x14ac:dyDescent="0.2">
      <c r="M176" s="460"/>
      <c r="N176" s="460"/>
      <c r="O176" s="460"/>
      <c r="P176" s="32"/>
      <c r="Q176" s="32"/>
      <c r="R176" s="571"/>
    </row>
    <row r="177" spans="13:18" s="73" customFormat="1" ht="17.25" customHeight="1" x14ac:dyDescent="0.2">
      <c r="M177" s="460"/>
      <c r="N177" s="460"/>
      <c r="O177" s="460"/>
      <c r="P177" s="32"/>
      <c r="Q177" s="32"/>
      <c r="R177" s="571"/>
    </row>
    <row r="178" spans="13:18" s="73" customFormat="1" ht="24.75" customHeight="1" x14ac:dyDescent="0.2">
      <c r="M178" s="460"/>
      <c r="N178" s="460"/>
      <c r="O178" s="460"/>
      <c r="P178" s="32"/>
      <c r="Q178" s="32"/>
      <c r="R178" s="571"/>
    </row>
    <row r="179" spans="13:18" s="73" customFormat="1" ht="17.25" customHeight="1" x14ac:dyDescent="0.2">
      <c r="M179" s="460"/>
      <c r="N179" s="460"/>
      <c r="O179" s="460"/>
      <c r="P179" s="32"/>
      <c r="Q179" s="32"/>
      <c r="R179" s="571"/>
    </row>
    <row r="180" spans="13:18" s="73" customFormat="1" ht="17.25" customHeight="1" x14ac:dyDescent="0.2">
      <c r="M180" s="460"/>
      <c r="N180" s="460"/>
      <c r="O180" s="460"/>
      <c r="P180" s="32"/>
      <c r="Q180" s="32"/>
      <c r="R180" s="571"/>
    </row>
    <row r="181" spans="13:18" s="73" customFormat="1" ht="17.25" customHeight="1" x14ac:dyDescent="0.2">
      <c r="M181" s="460"/>
      <c r="N181" s="460"/>
      <c r="O181" s="460"/>
      <c r="P181" s="32"/>
      <c r="Q181" s="32"/>
      <c r="R181" s="571"/>
    </row>
    <row r="182" spans="13:18" s="73" customFormat="1" ht="17.25" customHeight="1" x14ac:dyDescent="0.2">
      <c r="M182" s="460"/>
      <c r="N182" s="460"/>
      <c r="O182" s="460"/>
      <c r="P182" s="32"/>
      <c r="Q182" s="32"/>
      <c r="R182" s="571"/>
    </row>
    <row r="183" spans="13:18" s="73" customFormat="1" ht="17.25" customHeight="1" x14ac:dyDescent="0.2">
      <c r="M183" s="460"/>
      <c r="N183" s="460"/>
      <c r="O183" s="460"/>
      <c r="P183" s="32"/>
      <c r="Q183" s="32"/>
      <c r="R183" s="571"/>
    </row>
    <row r="184" spans="13:18" s="73" customFormat="1" ht="17.25" customHeight="1" x14ac:dyDescent="0.2">
      <c r="M184" s="460"/>
      <c r="N184" s="460"/>
      <c r="O184" s="460"/>
      <c r="P184" s="32"/>
      <c r="Q184" s="32"/>
      <c r="R184" s="571"/>
    </row>
    <row r="185" spans="13:18" s="73" customFormat="1" ht="17.25" customHeight="1" x14ac:dyDescent="0.2">
      <c r="M185" s="460"/>
      <c r="N185" s="460"/>
      <c r="O185" s="460"/>
      <c r="P185" s="32"/>
      <c r="Q185" s="32"/>
      <c r="R185" s="571"/>
    </row>
    <row r="186" spans="13:18" s="73" customFormat="1" ht="17.25" customHeight="1" x14ac:dyDescent="0.2">
      <c r="M186" s="460"/>
      <c r="N186" s="460"/>
      <c r="O186" s="460"/>
      <c r="P186" s="32"/>
      <c r="Q186" s="32"/>
      <c r="R186" s="571"/>
    </row>
    <row r="187" spans="13:18" s="73" customFormat="1" ht="17.25" customHeight="1" x14ac:dyDescent="0.2">
      <c r="M187" s="460"/>
      <c r="N187" s="460"/>
      <c r="O187" s="460"/>
      <c r="P187" s="32"/>
      <c r="Q187" s="32"/>
      <c r="R187" s="571"/>
    </row>
    <row r="188" spans="13:18" s="73" customFormat="1" ht="17.25" customHeight="1" x14ac:dyDescent="0.2">
      <c r="M188" s="460"/>
      <c r="N188" s="460"/>
      <c r="O188" s="460"/>
      <c r="P188" s="32"/>
      <c r="Q188" s="32"/>
      <c r="R188" s="571"/>
    </row>
    <row r="189" spans="13:18" s="73" customFormat="1" ht="17.25" customHeight="1" x14ac:dyDescent="0.2">
      <c r="M189" s="460"/>
      <c r="N189" s="460"/>
      <c r="O189" s="460"/>
      <c r="P189" s="32"/>
      <c r="Q189" s="32"/>
      <c r="R189" s="571"/>
    </row>
    <row r="190" spans="13:18" s="73" customFormat="1" ht="17.25" customHeight="1" x14ac:dyDescent="0.2">
      <c r="M190" s="460"/>
      <c r="N190" s="460"/>
      <c r="O190" s="460"/>
      <c r="P190" s="32"/>
      <c r="Q190" s="32"/>
      <c r="R190" s="571"/>
    </row>
    <row r="191" spans="13:18" s="73" customFormat="1" ht="17.25" customHeight="1" x14ac:dyDescent="0.2">
      <c r="M191" s="460"/>
      <c r="N191" s="460"/>
      <c r="O191" s="460"/>
      <c r="P191" s="32"/>
      <c r="Q191" s="32"/>
      <c r="R191" s="571"/>
    </row>
    <row r="192" spans="13:18" s="73" customFormat="1" ht="17.25" customHeight="1" x14ac:dyDescent="0.2">
      <c r="M192" s="460"/>
      <c r="N192" s="460"/>
      <c r="O192" s="460"/>
      <c r="P192" s="32"/>
      <c r="Q192" s="32"/>
      <c r="R192" s="571"/>
    </row>
    <row r="193" spans="13:18" s="73" customFormat="1" ht="17.25" customHeight="1" x14ac:dyDescent="0.2">
      <c r="M193" s="460"/>
      <c r="N193" s="460"/>
      <c r="O193" s="460"/>
      <c r="P193" s="32"/>
      <c r="Q193" s="32"/>
      <c r="R193" s="571"/>
    </row>
    <row r="194" spans="13:18" s="73" customFormat="1" ht="17.25" customHeight="1" x14ac:dyDescent="0.2">
      <c r="M194" s="460"/>
      <c r="N194" s="460"/>
      <c r="O194" s="460"/>
      <c r="P194" s="32"/>
      <c r="Q194" s="32"/>
      <c r="R194" s="571"/>
    </row>
    <row r="195" spans="13:18" s="73" customFormat="1" ht="12.75" customHeight="1" x14ac:dyDescent="0.2">
      <c r="M195" s="460"/>
      <c r="N195" s="460"/>
      <c r="O195" s="460"/>
      <c r="P195" s="32"/>
      <c r="Q195" s="32"/>
      <c r="R195" s="571"/>
    </row>
    <row r="196" spans="13:18" s="73" customFormat="1" ht="12.75" customHeight="1" x14ac:dyDescent="0.2">
      <c r="M196" s="460"/>
      <c r="N196" s="460"/>
      <c r="O196" s="460"/>
      <c r="P196" s="32"/>
      <c r="Q196" s="32"/>
      <c r="R196" s="571"/>
    </row>
    <row r="197" spans="13:18" s="73" customFormat="1" ht="12.75" customHeight="1" x14ac:dyDescent="0.2">
      <c r="M197" s="460"/>
      <c r="N197" s="460"/>
      <c r="O197" s="460"/>
      <c r="P197" s="32"/>
      <c r="Q197" s="32"/>
      <c r="R197" s="571"/>
    </row>
    <row r="198" spans="13:18" s="73" customFormat="1" ht="12.75" customHeight="1" x14ac:dyDescent="0.2">
      <c r="M198" s="460"/>
      <c r="N198" s="460"/>
      <c r="O198" s="460"/>
      <c r="P198" s="32"/>
      <c r="Q198" s="32"/>
      <c r="R198" s="571"/>
    </row>
    <row r="199" spans="13:18" s="73" customFormat="1" ht="12.75" customHeight="1" x14ac:dyDescent="0.2">
      <c r="M199" s="460"/>
      <c r="N199" s="460"/>
      <c r="O199" s="460"/>
      <c r="P199" s="32"/>
      <c r="Q199" s="32"/>
      <c r="R199" s="571"/>
    </row>
    <row r="200" spans="13:18" s="73" customFormat="1" ht="12.75" customHeight="1" x14ac:dyDescent="0.2">
      <c r="M200" s="460"/>
      <c r="N200" s="460"/>
      <c r="O200" s="460"/>
      <c r="P200" s="32"/>
      <c r="Q200" s="32"/>
      <c r="R200" s="571"/>
    </row>
    <row r="201" spans="13:18" s="73" customFormat="1" ht="12.75" customHeight="1" x14ac:dyDescent="0.2">
      <c r="M201" s="460"/>
      <c r="N201" s="460"/>
      <c r="O201" s="460"/>
      <c r="P201" s="32"/>
      <c r="Q201" s="32"/>
      <c r="R201" s="571"/>
    </row>
    <row r="202" spans="13:18" s="73" customFormat="1" ht="12.75" customHeight="1" x14ac:dyDescent="0.2">
      <c r="M202" s="460"/>
      <c r="N202" s="460"/>
      <c r="O202" s="460"/>
      <c r="P202" s="32"/>
      <c r="Q202" s="32"/>
      <c r="R202" s="571"/>
    </row>
    <row r="203" spans="13:18" s="73" customFormat="1" ht="12.75" customHeight="1" x14ac:dyDescent="0.2">
      <c r="M203" s="460"/>
      <c r="N203" s="460"/>
      <c r="O203" s="460"/>
      <c r="P203" s="32"/>
      <c r="Q203" s="32"/>
      <c r="R203" s="571"/>
    </row>
    <row r="204" spans="13:18" s="73" customFormat="1" ht="12.75" customHeight="1" x14ac:dyDescent="0.2">
      <c r="M204" s="460"/>
      <c r="N204" s="460"/>
      <c r="O204" s="460"/>
      <c r="P204" s="32"/>
      <c r="Q204" s="32"/>
      <c r="R204" s="571"/>
    </row>
    <row r="205" spans="13:18" s="73" customFormat="1" ht="12.75" customHeight="1" x14ac:dyDescent="0.2">
      <c r="M205" s="460"/>
      <c r="N205" s="460"/>
      <c r="O205" s="460"/>
      <c r="P205" s="32"/>
      <c r="Q205" s="32"/>
      <c r="R205" s="571"/>
    </row>
    <row r="206" spans="13:18" s="73" customFormat="1" ht="12.75" customHeight="1" x14ac:dyDescent="0.2">
      <c r="M206" s="460"/>
      <c r="N206" s="460"/>
      <c r="O206" s="460"/>
      <c r="P206" s="32"/>
      <c r="Q206" s="32"/>
      <c r="R206" s="571"/>
    </row>
    <row r="207" spans="13:18" s="73" customFormat="1" ht="12.75" customHeight="1" x14ac:dyDescent="0.2">
      <c r="M207" s="460"/>
      <c r="N207" s="460"/>
      <c r="O207" s="460"/>
      <c r="P207" s="32"/>
      <c r="Q207" s="32"/>
      <c r="R207" s="571"/>
    </row>
    <row r="208" spans="13:18" s="73" customFormat="1" ht="12.75" customHeight="1" x14ac:dyDescent="0.2">
      <c r="M208" s="460"/>
      <c r="N208" s="460"/>
      <c r="O208" s="460"/>
      <c r="P208" s="32"/>
      <c r="Q208" s="32"/>
      <c r="R208" s="571"/>
    </row>
    <row r="209" spans="13:18" s="73" customFormat="1" ht="12.75" customHeight="1" x14ac:dyDescent="0.2">
      <c r="M209" s="460"/>
      <c r="N209" s="460"/>
      <c r="O209" s="460"/>
      <c r="P209" s="32"/>
      <c r="Q209" s="32"/>
      <c r="R209" s="571"/>
    </row>
    <row r="210" spans="13:18" s="73" customFormat="1" ht="12.75" customHeight="1" x14ac:dyDescent="0.2">
      <c r="M210" s="460"/>
      <c r="N210" s="460"/>
      <c r="O210" s="460"/>
      <c r="P210" s="32"/>
      <c r="Q210" s="32"/>
      <c r="R210" s="571"/>
    </row>
    <row r="211" spans="13:18" s="73" customFormat="1" ht="12.75" customHeight="1" x14ac:dyDescent="0.2">
      <c r="M211" s="460"/>
      <c r="N211" s="460"/>
      <c r="O211" s="460"/>
      <c r="P211" s="32"/>
      <c r="Q211" s="32"/>
      <c r="R211" s="571"/>
    </row>
    <row r="212" spans="13:18" s="73" customFormat="1" ht="12.75" customHeight="1" x14ac:dyDescent="0.2">
      <c r="M212" s="460"/>
      <c r="N212" s="460"/>
      <c r="O212" s="460"/>
      <c r="P212" s="32"/>
      <c r="Q212" s="32"/>
      <c r="R212" s="571"/>
    </row>
    <row r="213" spans="13:18" s="73" customFormat="1" ht="12.75" customHeight="1" x14ac:dyDescent="0.2">
      <c r="M213" s="460"/>
      <c r="N213" s="460"/>
      <c r="O213" s="460"/>
      <c r="P213" s="32"/>
      <c r="Q213" s="32"/>
      <c r="R213" s="571"/>
    </row>
    <row r="214" spans="13:18" s="73" customFormat="1" ht="12.75" customHeight="1" x14ac:dyDescent="0.2">
      <c r="M214" s="460"/>
      <c r="N214" s="460"/>
      <c r="O214" s="460"/>
      <c r="P214" s="32"/>
      <c r="Q214" s="32"/>
      <c r="R214" s="571"/>
    </row>
    <row r="215" spans="13:18" s="73" customFormat="1" ht="12.75" customHeight="1" x14ac:dyDescent="0.2">
      <c r="M215" s="460"/>
      <c r="N215" s="460"/>
      <c r="O215" s="460"/>
      <c r="P215" s="32"/>
      <c r="Q215" s="32"/>
      <c r="R215" s="571"/>
    </row>
    <row r="216" spans="13:18" s="73" customFormat="1" ht="12.75" customHeight="1" x14ac:dyDescent="0.2">
      <c r="M216" s="460"/>
      <c r="N216" s="460"/>
      <c r="O216" s="460"/>
      <c r="P216" s="32"/>
      <c r="Q216" s="32"/>
      <c r="R216" s="571"/>
    </row>
    <row r="217" spans="13:18" s="73" customFormat="1" ht="12.75" customHeight="1" x14ac:dyDescent="0.2">
      <c r="M217" s="460"/>
      <c r="N217" s="460"/>
      <c r="O217" s="460"/>
      <c r="P217" s="32"/>
      <c r="Q217" s="32"/>
      <c r="R217" s="571"/>
    </row>
    <row r="218" spans="13:18" s="73" customFormat="1" ht="12.75" customHeight="1" x14ac:dyDescent="0.2">
      <c r="M218" s="460"/>
      <c r="N218" s="460"/>
      <c r="O218" s="460"/>
      <c r="P218" s="32"/>
      <c r="Q218" s="32"/>
      <c r="R218" s="571"/>
    </row>
    <row r="219" spans="13:18" s="73" customFormat="1" ht="12.75" customHeight="1" x14ac:dyDescent="0.2">
      <c r="M219" s="460"/>
      <c r="N219" s="460"/>
      <c r="O219" s="460"/>
      <c r="P219" s="32"/>
      <c r="Q219" s="32"/>
      <c r="R219" s="571"/>
    </row>
    <row r="220" spans="13:18" s="73" customFormat="1" ht="12.75" customHeight="1" x14ac:dyDescent="0.2">
      <c r="M220" s="460"/>
      <c r="N220" s="460"/>
      <c r="O220" s="460"/>
      <c r="P220" s="32"/>
      <c r="Q220" s="32"/>
      <c r="R220" s="571"/>
    </row>
    <row r="221" spans="13:18" s="73" customFormat="1" ht="12.75" customHeight="1" x14ac:dyDescent="0.2">
      <c r="M221" s="460"/>
      <c r="N221" s="460"/>
      <c r="O221" s="460"/>
      <c r="P221" s="32"/>
      <c r="Q221" s="32"/>
      <c r="R221" s="571"/>
    </row>
    <row r="222" spans="13:18" s="73" customFormat="1" ht="12.75" customHeight="1" x14ac:dyDescent="0.2">
      <c r="M222" s="460"/>
      <c r="N222" s="460"/>
      <c r="O222" s="460"/>
      <c r="P222" s="32"/>
      <c r="Q222" s="32"/>
      <c r="R222" s="571"/>
    </row>
    <row r="223" spans="13:18" s="73" customFormat="1" ht="12.75" customHeight="1" x14ac:dyDescent="0.2">
      <c r="M223" s="460"/>
      <c r="N223" s="460"/>
      <c r="O223" s="460"/>
      <c r="P223" s="32"/>
      <c r="Q223" s="32"/>
      <c r="R223" s="571"/>
    </row>
    <row r="224" spans="13:18" s="73" customFormat="1" ht="12.75" customHeight="1" x14ac:dyDescent="0.2">
      <c r="M224" s="460"/>
      <c r="N224" s="460"/>
      <c r="O224" s="460"/>
      <c r="P224" s="32"/>
      <c r="Q224" s="32"/>
      <c r="R224" s="571"/>
    </row>
    <row r="225" spans="13:18" s="73" customFormat="1" ht="12.75" customHeight="1" x14ac:dyDescent="0.2">
      <c r="M225" s="460"/>
      <c r="N225" s="460"/>
      <c r="O225" s="460"/>
      <c r="P225" s="32"/>
      <c r="Q225" s="32"/>
      <c r="R225" s="571"/>
    </row>
    <row r="226" spans="13:18" s="73" customFormat="1" ht="12.75" customHeight="1" x14ac:dyDescent="0.2">
      <c r="M226" s="460"/>
      <c r="N226" s="460"/>
      <c r="O226" s="460"/>
      <c r="P226" s="32"/>
      <c r="Q226" s="32"/>
      <c r="R226" s="571"/>
    </row>
    <row r="227" spans="13:18" s="73" customFormat="1" ht="12.75" customHeight="1" x14ac:dyDescent="0.2">
      <c r="M227" s="460"/>
      <c r="N227" s="460"/>
      <c r="O227" s="460"/>
      <c r="P227" s="32"/>
      <c r="Q227" s="32"/>
      <c r="R227" s="571"/>
    </row>
    <row r="228" spans="13:18" s="73" customFormat="1" ht="12.75" customHeight="1" x14ac:dyDescent="0.2">
      <c r="M228" s="460"/>
      <c r="N228" s="460"/>
      <c r="O228" s="460"/>
      <c r="P228" s="32"/>
      <c r="Q228" s="32"/>
      <c r="R228" s="571"/>
    </row>
    <row r="229" spans="13:18" s="73" customFormat="1" ht="12.75" customHeight="1" x14ac:dyDescent="0.2">
      <c r="M229" s="460"/>
      <c r="N229" s="460"/>
      <c r="O229" s="460"/>
      <c r="P229" s="32"/>
      <c r="Q229" s="32"/>
      <c r="R229" s="571"/>
    </row>
    <row r="230" spans="13:18" s="73" customFormat="1" ht="12.75" customHeight="1" x14ac:dyDescent="0.2">
      <c r="M230" s="460"/>
      <c r="N230" s="460"/>
      <c r="O230" s="460"/>
      <c r="P230" s="32"/>
      <c r="Q230" s="32"/>
      <c r="R230" s="571"/>
    </row>
    <row r="231" spans="13:18" s="73" customFormat="1" ht="12.75" customHeight="1" x14ac:dyDescent="0.2">
      <c r="M231" s="460"/>
      <c r="N231" s="460"/>
      <c r="O231" s="460"/>
      <c r="P231" s="32"/>
      <c r="Q231" s="32"/>
      <c r="R231" s="571"/>
    </row>
    <row r="232" spans="13:18" s="73" customFormat="1" ht="12.75" customHeight="1" x14ac:dyDescent="0.2">
      <c r="M232" s="460"/>
      <c r="N232" s="460"/>
      <c r="O232" s="460"/>
      <c r="P232" s="32"/>
      <c r="Q232" s="32"/>
      <c r="R232" s="571"/>
    </row>
    <row r="233" spans="13:18" s="73" customFormat="1" ht="12.75" customHeight="1" x14ac:dyDescent="0.2">
      <c r="M233" s="460"/>
      <c r="N233" s="460"/>
      <c r="O233" s="460"/>
      <c r="P233" s="32"/>
      <c r="Q233" s="32"/>
      <c r="R233" s="571"/>
    </row>
    <row r="234" spans="13:18" s="73" customFormat="1" ht="12.75" customHeight="1" x14ac:dyDescent="0.2">
      <c r="M234" s="460"/>
      <c r="N234" s="460"/>
      <c r="O234" s="460"/>
      <c r="P234" s="32"/>
      <c r="Q234" s="32"/>
      <c r="R234" s="571"/>
    </row>
    <row r="235" spans="13:18" s="73" customFormat="1" ht="12.75" customHeight="1" x14ac:dyDescent="0.2">
      <c r="M235" s="460"/>
      <c r="N235" s="460"/>
      <c r="O235" s="460"/>
      <c r="P235" s="32"/>
      <c r="Q235" s="32"/>
      <c r="R235" s="571"/>
    </row>
    <row r="236" spans="13:18" s="73" customFormat="1" ht="12.75" customHeight="1" x14ac:dyDescent="0.2">
      <c r="M236" s="460"/>
      <c r="N236" s="460"/>
      <c r="O236" s="460"/>
      <c r="P236" s="32"/>
      <c r="Q236" s="32"/>
      <c r="R236" s="571"/>
    </row>
    <row r="237" spans="13:18" s="73" customFormat="1" ht="12.75" customHeight="1" x14ac:dyDescent="0.2">
      <c r="M237" s="460"/>
      <c r="N237" s="460"/>
      <c r="O237" s="460"/>
      <c r="P237" s="32"/>
      <c r="Q237" s="32"/>
      <c r="R237" s="571"/>
    </row>
    <row r="238" spans="13:18" s="73" customFormat="1" ht="12.75" customHeight="1" x14ac:dyDescent="0.2">
      <c r="M238" s="460"/>
      <c r="N238" s="460"/>
      <c r="O238" s="460"/>
      <c r="P238" s="32"/>
      <c r="Q238" s="32"/>
      <c r="R238" s="571"/>
    </row>
    <row r="239" spans="13:18" s="73" customFormat="1" ht="12.75" customHeight="1" x14ac:dyDescent="0.2">
      <c r="M239" s="460"/>
      <c r="N239" s="460"/>
      <c r="O239" s="460"/>
      <c r="P239" s="32"/>
      <c r="Q239" s="32"/>
      <c r="R239" s="571"/>
    </row>
    <row r="240" spans="13:18" s="73" customFormat="1" ht="12.75" customHeight="1" x14ac:dyDescent="0.2">
      <c r="M240" s="460"/>
      <c r="N240" s="460"/>
      <c r="O240" s="460"/>
      <c r="P240" s="32"/>
      <c r="Q240" s="32"/>
      <c r="R240" s="571"/>
    </row>
    <row r="241" spans="13:18" s="73" customFormat="1" ht="12.75" customHeight="1" x14ac:dyDescent="0.2">
      <c r="M241" s="460"/>
      <c r="N241" s="460"/>
      <c r="O241" s="460"/>
      <c r="P241" s="32"/>
      <c r="Q241" s="32"/>
      <c r="R241" s="571"/>
    </row>
    <row r="242" spans="13:18" s="73" customFormat="1" ht="12.75" customHeight="1" x14ac:dyDescent="0.2">
      <c r="M242" s="460"/>
      <c r="N242" s="460"/>
      <c r="O242" s="460"/>
      <c r="P242" s="32"/>
      <c r="Q242" s="32"/>
      <c r="R242" s="571"/>
    </row>
    <row r="288" spans="13:18" s="73" customFormat="1" x14ac:dyDescent="0.2">
      <c r="M288" s="460"/>
      <c r="N288" s="460"/>
      <c r="O288" s="460"/>
      <c r="P288" s="32"/>
      <c r="Q288" s="32"/>
      <c r="R288" s="571"/>
    </row>
    <row r="289" spans="1:18" s="73" customFormat="1" x14ac:dyDescent="0.2">
      <c r="M289" s="460"/>
      <c r="N289" s="460"/>
      <c r="O289" s="460"/>
      <c r="P289" s="32"/>
      <c r="Q289" s="32"/>
      <c r="R289" s="571"/>
    </row>
    <row r="290" spans="1:18" s="73" customFormat="1" x14ac:dyDescent="0.2">
      <c r="M290" s="460"/>
      <c r="N290" s="460"/>
      <c r="O290" s="460"/>
      <c r="P290" s="32"/>
      <c r="Q290" s="32"/>
      <c r="R290" s="571"/>
    </row>
    <row r="291" spans="1:18" s="73" customFormat="1" x14ac:dyDescent="0.2">
      <c r="M291" s="460"/>
      <c r="N291" s="460"/>
      <c r="O291" s="460"/>
      <c r="P291" s="32"/>
      <c r="Q291" s="32"/>
      <c r="R291" s="571"/>
    </row>
    <row r="292" spans="1:18" s="73" customFormat="1" ht="12.75" customHeight="1" x14ac:dyDescent="0.2">
      <c r="M292" s="460"/>
      <c r="N292" s="460"/>
      <c r="O292" s="460"/>
      <c r="P292" s="32"/>
      <c r="Q292" s="32"/>
      <c r="R292" s="571"/>
    </row>
    <row r="293" spans="1:18" s="73" customFormat="1" ht="12.75" customHeight="1" x14ac:dyDescent="0.25">
      <c r="A293" s="461"/>
      <c r="B293" s="461"/>
      <c r="C293" s="461"/>
      <c r="D293" s="461"/>
      <c r="E293" s="461"/>
      <c r="F293" s="461"/>
      <c r="G293" s="461"/>
      <c r="H293" s="461"/>
      <c r="I293" s="461"/>
      <c r="J293" s="461"/>
      <c r="M293" s="460"/>
      <c r="N293" s="460"/>
      <c r="O293" s="460"/>
      <c r="P293" s="32"/>
      <c r="Q293" s="32"/>
      <c r="R293" s="571"/>
    </row>
    <row r="294" spans="1:18" s="73" customFormat="1" ht="12.75" customHeight="1" x14ac:dyDescent="0.25">
      <c r="A294" s="461"/>
      <c r="B294" s="461"/>
      <c r="C294" s="461"/>
      <c r="D294" s="461"/>
      <c r="E294" s="461"/>
      <c r="F294" s="461"/>
      <c r="G294" s="461"/>
      <c r="H294" s="461"/>
      <c r="I294" s="461"/>
      <c r="J294" s="461"/>
      <c r="M294" s="460"/>
      <c r="N294" s="460"/>
      <c r="O294" s="460"/>
      <c r="P294" s="32"/>
      <c r="Q294" s="32"/>
      <c r="R294" s="571"/>
    </row>
    <row r="295" spans="1:18" s="73" customFormat="1" ht="12.75" customHeight="1" x14ac:dyDescent="0.25">
      <c r="A295" s="461"/>
      <c r="B295" s="461"/>
      <c r="C295" s="461"/>
      <c r="D295" s="461"/>
      <c r="E295" s="461"/>
      <c r="F295" s="461"/>
      <c r="G295" s="461"/>
      <c r="H295" s="461"/>
      <c r="I295" s="461"/>
      <c r="J295" s="461"/>
      <c r="M295" s="460"/>
      <c r="N295" s="460"/>
      <c r="O295" s="460"/>
      <c r="P295" s="32"/>
      <c r="Q295" s="32"/>
      <c r="R295" s="571"/>
    </row>
    <row r="296" spans="1:18" s="73" customFormat="1" ht="12.75" customHeight="1" x14ac:dyDescent="0.25">
      <c r="A296" s="461"/>
      <c r="B296" s="461"/>
      <c r="C296" s="461"/>
      <c r="D296" s="461"/>
      <c r="E296" s="461"/>
      <c r="F296" s="461"/>
      <c r="G296" s="461"/>
      <c r="H296" s="461"/>
      <c r="I296" s="461"/>
      <c r="J296" s="461"/>
      <c r="M296" s="460"/>
      <c r="N296" s="460"/>
      <c r="O296" s="460"/>
      <c r="P296" s="32"/>
      <c r="Q296" s="32"/>
      <c r="R296" s="571"/>
    </row>
    <row r="297" spans="1:18" s="73" customFormat="1" ht="12.75" customHeight="1" x14ac:dyDescent="0.25">
      <c r="A297" s="461"/>
      <c r="B297" s="461"/>
      <c r="C297" s="461"/>
      <c r="D297" s="461"/>
      <c r="E297" s="461"/>
      <c r="F297" s="461"/>
      <c r="G297" s="461"/>
      <c r="H297" s="461"/>
      <c r="I297" s="461"/>
      <c r="J297" s="461"/>
      <c r="M297" s="460"/>
      <c r="N297" s="460"/>
      <c r="O297" s="460"/>
      <c r="P297" s="32"/>
      <c r="Q297" s="32"/>
      <c r="R297" s="571"/>
    </row>
    <row r="298" spans="1:18" s="73" customFormat="1" ht="12.75" customHeight="1" x14ac:dyDescent="0.25">
      <c r="A298" s="461"/>
      <c r="B298" s="461"/>
      <c r="C298" s="461"/>
      <c r="D298" s="461"/>
      <c r="E298" s="461"/>
      <c r="F298" s="461"/>
      <c r="G298" s="461"/>
      <c r="H298" s="461"/>
      <c r="I298" s="461"/>
      <c r="J298" s="461"/>
      <c r="M298" s="460"/>
      <c r="N298" s="460"/>
      <c r="O298" s="460"/>
      <c r="P298" s="32"/>
      <c r="Q298" s="32"/>
      <c r="R298" s="571"/>
    </row>
    <row r="299" spans="1:18" s="73" customFormat="1" ht="12.75" customHeight="1" x14ac:dyDescent="0.25">
      <c r="A299" s="461"/>
      <c r="B299" s="461"/>
      <c r="C299" s="461"/>
      <c r="D299" s="461"/>
      <c r="E299" s="461"/>
      <c r="F299" s="461"/>
      <c r="G299" s="461"/>
      <c r="H299" s="461"/>
      <c r="I299" s="461"/>
      <c r="J299" s="461"/>
      <c r="M299" s="460"/>
      <c r="N299" s="460"/>
      <c r="O299" s="460"/>
      <c r="P299" s="32"/>
      <c r="Q299" s="32"/>
      <c r="R299" s="571"/>
    </row>
    <row r="300" spans="1:18" s="73" customFormat="1" ht="12.75" customHeight="1" x14ac:dyDescent="0.25">
      <c r="A300" s="461"/>
      <c r="B300" s="461"/>
      <c r="C300" s="461"/>
      <c r="D300" s="461"/>
      <c r="E300" s="461"/>
      <c r="F300" s="461"/>
      <c r="G300" s="461"/>
      <c r="H300" s="461"/>
      <c r="I300" s="461"/>
      <c r="J300" s="461"/>
      <c r="M300" s="460"/>
      <c r="N300" s="460"/>
      <c r="O300" s="460"/>
      <c r="P300" s="32"/>
      <c r="Q300" s="32"/>
      <c r="R300" s="571"/>
    </row>
    <row r="301" spans="1:18" s="73" customFormat="1" ht="12.75" customHeight="1" x14ac:dyDescent="0.25">
      <c r="A301" s="461"/>
      <c r="B301" s="461"/>
      <c r="C301" s="461"/>
      <c r="D301" s="461"/>
      <c r="E301" s="461"/>
      <c r="F301" s="461"/>
      <c r="G301" s="461"/>
      <c r="H301" s="461"/>
      <c r="I301" s="461"/>
      <c r="J301" s="461"/>
      <c r="M301" s="460"/>
      <c r="N301" s="460"/>
      <c r="O301" s="460"/>
      <c r="P301" s="32"/>
      <c r="Q301" s="32"/>
      <c r="R301" s="571"/>
    </row>
    <row r="302" spans="1:18" s="73" customFormat="1" ht="12.75" customHeight="1" x14ac:dyDescent="0.25">
      <c r="A302" s="461"/>
      <c r="B302" s="461"/>
      <c r="C302" s="461"/>
      <c r="D302" s="461"/>
      <c r="E302" s="461"/>
      <c r="F302" s="461"/>
      <c r="G302" s="461"/>
      <c r="H302" s="461"/>
      <c r="I302" s="461"/>
      <c r="J302" s="461"/>
      <c r="M302" s="460"/>
      <c r="N302" s="460"/>
      <c r="O302" s="460"/>
      <c r="P302" s="32"/>
      <c r="Q302" s="32"/>
      <c r="R302" s="571"/>
    </row>
    <row r="303" spans="1:18" s="73" customFormat="1" ht="12.75" customHeight="1" x14ac:dyDescent="0.25">
      <c r="A303" s="461"/>
      <c r="B303" s="461"/>
      <c r="C303" s="461"/>
      <c r="D303" s="461"/>
      <c r="E303" s="461"/>
      <c r="F303" s="461"/>
      <c r="G303" s="461"/>
      <c r="H303" s="461"/>
      <c r="I303" s="461"/>
      <c r="J303" s="461"/>
      <c r="M303" s="460"/>
      <c r="N303" s="460"/>
      <c r="O303" s="460"/>
      <c r="P303" s="32"/>
      <c r="Q303" s="32"/>
      <c r="R303" s="571"/>
    </row>
    <row r="304" spans="1:18" s="73" customFormat="1" ht="12.75" customHeight="1" x14ac:dyDescent="0.25">
      <c r="A304" s="461"/>
      <c r="B304" s="461"/>
      <c r="C304" s="461"/>
      <c r="D304" s="461"/>
      <c r="E304" s="461"/>
      <c r="F304" s="461"/>
      <c r="G304" s="461"/>
      <c r="H304" s="461"/>
      <c r="I304" s="461"/>
      <c r="J304" s="461"/>
      <c r="M304" s="460"/>
      <c r="N304" s="460"/>
      <c r="O304" s="460"/>
      <c r="P304" s="32"/>
      <c r="Q304" s="32"/>
      <c r="R304" s="571"/>
    </row>
    <row r="305" spans="1:18" s="73" customFormat="1" ht="12.75" customHeight="1" x14ac:dyDescent="0.25">
      <c r="A305" s="461"/>
      <c r="B305" s="461"/>
      <c r="C305" s="461"/>
      <c r="D305" s="461"/>
      <c r="E305" s="461"/>
      <c r="F305" s="461"/>
      <c r="G305" s="461"/>
      <c r="H305" s="461"/>
      <c r="I305" s="461"/>
      <c r="J305" s="461"/>
      <c r="M305" s="460"/>
      <c r="N305" s="460"/>
      <c r="O305" s="460"/>
      <c r="P305" s="32"/>
      <c r="Q305" s="32"/>
      <c r="R305" s="571"/>
    </row>
    <row r="306" spans="1:18" s="73" customFormat="1" ht="12.75" customHeight="1" x14ac:dyDescent="0.25">
      <c r="A306" s="461"/>
      <c r="B306" s="461"/>
      <c r="C306" s="461"/>
      <c r="D306" s="461"/>
      <c r="E306" s="461"/>
      <c r="F306" s="461"/>
      <c r="G306" s="461"/>
      <c r="H306" s="461"/>
      <c r="I306" s="461"/>
      <c r="J306" s="461"/>
      <c r="M306" s="460"/>
      <c r="N306" s="460"/>
      <c r="O306" s="460"/>
      <c r="P306" s="32"/>
      <c r="Q306" s="32"/>
      <c r="R306" s="571"/>
    </row>
    <row r="307" spans="1:18" s="73" customFormat="1" ht="12.75" customHeight="1" x14ac:dyDescent="0.25">
      <c r="A307" s="461"/>
      <c r="B307" s="461"/>
      <c r="C307" s="461"/>
      <c r="D307" s="461"/>
      <c r="E307" s="461"/>
      <c r="F307" s="461"/>
      <c r="G307" s="461"/>
      <c r="H307" s="461"/>
      <c r="I307" s="461"/>
      <c r="J307" s="461"/>
      <c r="M307" s="460"/>
      <c r="N307" s="460"/>
      <c r="O307" s="460"/>
      <c r="P307" s="32"/>
      <c r="Q307" s="32"/>
      <c r="R307" s="571"/>
    </row>
    <row r="308" spans="1:18" s="73" customFormat="1" ht="12.75" customHeight="1" x14ac:dyDescent="0.25">
      <c r="A308" s="461"/>
      <c r="B308" s="461"/>
      <c r="C308" s="461"/>
      <c r="D308" s="461"/>
      <c r="E308" s="461"/>
      <c r="F308" s="461"/>
      <c r="G308" s="461"/>
      <c r="H308" s="461"/>
      <c r="I308" s="461"/>
      <c r="J308" s="461"/>
      <c r="M308" s="460"/>
      <c r="N308" s="460"/>
      <c r="O308" s="460"/>
      <c r="P308" s="32"/>
      <c r="Q308" s="32"/>
      <c r="R308" s="571"/>
    </row>
    <row r="309" spans="1:18" s="73" customFormat="1" ht="12.75" customHeight="1" x14ac:dyDescent="0.25">
      <c r="A309" s="461"/>
      <c r="B309" s="461"/>
      <c r="C309" s="461"/>
      <c r="D309" s="461"/>
      <c r="E309" s="461"/>
      <c r="F309" s="461"/>
      <c r="G309" s="461"/>
      <c r="H309" s="461"/>
      <c r="I309" s="461"/>
      <c r="J309" s="461"/>
      <c r="M309" s="460"/>
      <c r="N309" s="460"/>
      <c r="O309" s="460"/>
      <c r="P309" s="32"/>
      <c r="Q309" s="32"/>
      <c r="R309" s="571"/>
    </row>
    <row r="310" spans="1:18" s="73" customFormat="1" ht="12.75" customHeight="1" x14ac:dyDescent="0.25">
      <c r="A310" s="461"/>
      <c r="B310" s="461"/>
      <c r="C310" s="461"/>
      <c r="D310" s="461"/>
      <c r="E310" s="461"/>
      <c r="F310" s="461"/>
      <c r="G310" s="461"/>
      <c r="H310" s="461"/>
      <c r="I310" s="461"/>
      <c r="J310" s="461"/>
      <c r="M310" s="460"/>
      <c r="N310" s="460"/>
      <c r="O310" s="460"/>
      <c r="P310" s="32"/>
      <c r="Q310" s="32"/>
      <c r="R310" s="571"/>
    </row>
    <row r="311" spans="1:18" s="73" customFormat="1" ht="12.75" customHeight="1" x14ac:dyDescent="0.25">
      <c r="A311" s="461"/>
      <c r="B311" s="461"/>
      <c r="C311" s="461"/>
      <c r="D311" s="461"/>
      <c r="E311" s="461"/>
      <c r="F311" s="461"/>
      <c r="G311" s="461"/>
      <c r="H311" s="461"/>
      <c r="I311" s="461"/>
      <c r="J311" s="461"/>
      <c r="M311" s="460"/>
      <c r="N311" s="460"/>
      <c r="O311" s="460"/>
      <c r="P311" s="32"/>
      <c r="Q311" s="32"/>
      <c r="R311" s="571"/>
    </row>
    <row r="312" spans="1:18" s="73" customFormat="1" ht="15.75" x14ac:dyDescent="0.25">
      <c r="A312" s="461"/>
      <c r="B312" s="461"/>
      <c r="C312" s="461"/>
      <c r="D312" s="461"/>
      <c r="E312" s="461"/>
      <c r="F312" s="461"/>
      <c r="G312" s="461"/>
      <c r="H312" s="461"/>
      <c r="I312" s="461"/>
      <c r="J312" s="461"/>
      <c r="M312" s="460"/>
      <c r="N312" s="460"/>
      <c r="O312" s="460"/>
      <c r="P312" s="32"/>
      <c r="Q312" s="32"/>
      <c r="R312" s="571"/>
    </row>
    <row r="313" spans="1:18" s="73" customFormat="1" ht="15.75" x14ac:dyDescent="0.25">
      <c r="A313" s="461"/>
      <c r="B313" s="461"/>
      <c r="C313" s="461"/>
      <c r="D313" s="461"/>
      <c r="E313" s="461"/>
      <c r="F313" s="461"/>
      <c r="G313" s="461"/>
      <c r="H313" s="461"/>
      <c r="I313" s="461"/>
      <c r="J313" s="461"/>
      <c r="M313" s="460"/>
      <c r="N313" s="460"/>
      <c r="O313" s="460"/>
      <c r="P313" s="32"/>
      <c r="Q313" s="32"/>
      <c r="R313" s="571"/>
    </row>
    <row r="314" spans="1:18" s="73" customFormat="1" ht="15.75" x14ac:dyDescent="0.25">
      <c r="A314" s="461"/>
      <c r="B314" s="461"/>
      <c r="C314" s="461"/>
      <c r="D314" s="461"/>
      <c r="E314" s="461"/>
      <c r="F314" s="461"/>
      <c r="G314" s="461"/>
      <c r="H314" s="461"/>
      <c r="I314" s="461"/>
      <c r="J314" s="461"/>
      <c r="M314" s="460"/>
      <c r="N314" s="460"/>
      <c r="O314" s="460"/>
      <c r="P314" s="32"/>
      <c r="Q314" s="32"/>
      <c r="R314" s="571"/>
    </row>
    <row r="315" spans="1:18" s="73" customFormat="1" ht="15.75" x14ac:dyDescent="0.25">
      <c r="A315" s="461"/>
      <c r="B315" s="461"/>
      <c r="C315" s="461"/>
      <c r="D315" s="461"/>
      <c r="E315" s="461"/>
      <c r="F315" s="461"/>
      <c r="G315" s="461"/>
      <c r="H315" s="461"/>
      <c r="I315" s="461"/>
      <c r="J315" s="461"/>
      <c r="M315" s="460"/>
      <c r="N315" s="460"/>
      <c r="O315" s="460"/>
      <c r="P315" s="32"/>
      <c r="Q315" s="32"/>
      <c r="R315" s="571"/>
    </row>
    <row r="316" spans="1:18" s="73" customFormat="1" ht="15.75" x14ac:dyDescent="0.25">
      <c r="A316" s="461"/>
      <c r="B316" s="461"/>
      <c r="C316" s="461"/>
      <c r="D316" s="461"/>
      <c r="E316" s="461"/>
      <c r="F316" s="461"/>
      <c r="G316" s="461"/>
      <c r="H316" s="461"/>
      <c r="I316" s="461"/>
      <c r="J316" s="461"/>
      <c r="M316" s="460"/>
      <c r="N316" s="460"/>
      <c r="O316" s="460"/>
      <c r="P316" s="32"/>
      <c r="Q316" s="32"/>
      <c r="R316" s="571"/>
    </row>
    <row r="317" spans="1:18" s="73" customFormat="1" ht="15.75" x14ac:dyDescent="0.25">
      <c r="A317" s="461"/>
      <c r="B317" s="461"/>
      <c r="C317" s="461"/>
      <c r="D317" s="461"/>
      <c r="E317" s="461"/>
      <c r="F317" s="461"/>
      <c r="G317" s="461"/>
      <c r="H317" s="461"/>
      <c r="I317" s="461"/>
      <c r="J317" s="461"/>
      <c r="M317" s="460"/>
      <c r="N317" s="460"/>
      <c r="O317" s="460"/>
      <c r="P317" s="32"/>
      <c r="Q317" s="32"/>
      <c r="R317" s="571"/>
    </row>
    <row r="318" spans="1:18" s="73" customFormat="1" ht="15.75" x14ac:dyDescent="0.25">
      <c r="A318" s="461"/>
      <c r="B318" s="461"/>
      <c r="C318" s="461"/>
      <c r="D318" s="461"/>
      <c r="E318" s="461"/>
      <c r="F318" s="461"/>
      <c r="G318" s="461"/>
      <c r="H318" s="461"/>
      <c r="I318" s="461"/>
      <c r="J318" s="461"/>
      <c r="M318" s="460"/>
      <c r="N318" s="460"/>
      <c r="O318" s="460"/>
      <c r="P318" s="32"/>
      <c r="Q318" s="32"/>
      <c r="R318" s="571"/>
    </row>
    <row r="319" spans="1:18" s="73" customFormat="1" ht="15.75" x14ac:dyDescent="0.25">
      <c r="A319" s="461"/>
      <c r="B319" s="461"/>
      <c r="C319" s="461"/>
      <c r="D319" s="461"/>
      <c r="E319" s="461"/>
      <c r="F319" s="461"/>
      <c r="G319" s="461"/>
      <c r="H319" s="461"/>
      <c r="I319" s="461"/>
      <c r="J319" s="461"/>
      <c r="M319" s="460"/>
      <c r="N319" s="460"/>
      <c r="O319" s="460"/>
      <c r="P319" s="32"/>
      <c r="Q319" s="32"/>
      <c r="R319" s="571"/>
    </row>
    <row r="320" spans="1:18" s="73" customFormat="1" ht="15.75" x14ac:dyDescent="0.25">
      <c r="A320" s="461"/>
      <c r="B320" s="461"/>
      <c r="C320" s="461"/>
      <c r="D320" s="461"/>
      <c r="E320" s="461"/>
      <c r="F320" s="461"/>
      <c r="G320" s="461"/>
      <c r="H320" s="461"/>
      <c r="I320" s="461"/>
      <c r="J320" s="461"/>
      <c r="M320" s="460"/>
      <c r="N320" s="460"/>
      <c r="O320" s="460"/>
      <c r="P320" s="32"/>
      <c r="Q320" s="32"/>
      <c r="R320" s="571"/>
    </row>
    <row r="321" spans="1:18" s="73" customFormat="1" ht="15.75" x14ac:dyDescent="0.25">
      <c r="A321" s="461"/>
      <c r="B321" s="461"/>
      <c r="C321" s="461"/>
      <c r="D321" s="461"/>
      <c r="E321" s="461"/>
      <c r="F321" s="461"/>
      <c r="G321" s="461"/>
      <c r="H321" s="461"/>
      <c r="I321" s="461"/>
      <c r="J321" s="461"/>
      <c r="M321" s="460"/>
      <c r="N321" s="460"/>
      <c r="O321" s="460"/>
      <c r="P321" s="32"/>
      <c r="Q321" s="32"/>
      <c r="R321" s="571"/>
    </row>
    <row r="322" spans="1:18" s="73" customFormat="1" ht="15.75" x14ac:dyDescent="0.25">
      <c r="A322" s="461"/>
      <c r="B322" s="461"/>
      <c r="C322" s="461"/>
      <c r="D322" s="461"/>
      <c r="E322" s="461"/>
      <c r="F322" s="461"/>
      <c r="G322" s="461"/>
      <c r="H322" s="461"/>
      <c r="I322" s="461"/>
      <c r="J322" s="461"/>
      <c r="M322" s="460"/>
      <c r="N322" s="460"/>
      <c r="O322" s="460"/>
      <c r="P322" s="32"/>
      <c r="Q322" s="32"/>
      <c r="R322" s="571"/>
    </row>
    <row r="323" spans="1:18" s="73" customFormat="1" ht="15.75" x14ac:dyDescent="0.25">
      <c r="A323" s="461"/>
      <c r="B323" s="461"/>
      <c r="C323" s="461"/>
      <c r="D323" s="461"/>
      <c r="E323" s="461"/>
      <c r="F323" s="461"/>
      <c r="G323" s="461"/>
      <c r="H323" s="461"/>
      <c r="I323" s="461"/>
      <c r="J323" s="461"/>
      <c r="M323" s="460"/>
      <c r="N323" s="460"/>
      <c r="O323" s="460"/>
      <c r="P323" s="32"/>
      <c r="Q323" s="32"/>
      <c r="R323" s="571"/>
    </row>
    <row r="324" spans="1:18" s="73" customFormat="1" ht="15.75" x14ac:dyDescent="0.25">
      <c r="A324" s="461"/>
      <c r="B324" s="461"/>
      <c r="C324" s="461"/>
      <c r="D324" s="461"/>
      <c r="E324" s="461"/>
      <c r="F324" s="461"/>
      <c r="G324" s="461"/>
      <c r="H324" s="461"/>
      <c r="I324" s="461"/>
      <c r="J324" s="461"/>
      <c r="M324" s="460"/>
      <c r="N324" s="460"/>
      <c r="O324" s="460"/>
      <c r="P324" s="32"/>
      <c r="Q324" s="32"/>
      <c r="R324" s="571"/>
    </row>
    <row r="325" spans="1:18" s="73" customFormat="1" ht="15.75" x14ac:dyDescent="0.25">
      <c r="A325" s="461"/>
      <c r="B325" s="461"/>
      <c r="C325" s="461"/>
      <c r="D325" s="461"/>
      <c r="E325" s="461"/>
      <c r="F325" s="461"/>
      <c r="G325" s="461"/>
      <c r="H325" s="461"/>
      <c r="I325" s="461"/>
      <c r="J325" s="461"/>
      <c r="M325" s="460"/>
      <c r="N325" s="460"/>
      <c r="O325" s="460"/>
      <c r="P325" s="32"/>
      <c r="Q325" s="32"/>
      <c r="R325" s="571"/>
    </row>
    <row r="326" spans="1:18" s="73" customFormat="1" ht="15.75" x14ac:dyDescent="0.25">
      <c r="A326" s="461"/>
      <c r="B326" s="461"/>
      <c r="C326" s="461"/>
      <c r="D326" s="461"/>
      <c r="E326" s="461"/>
      <c r="F326" s="461"/>
      <c r="G326" s="461"/>
      <c r="H326" s="461"/>
      <c r="I326" s="461"/>
      <c r="J326" s="461"/>
      <c r="M326" s="460"/>
      <c r="N326" s="460"/>
      <c r="O326" s="460"/>
      <c r="P326" s="32"/>
      <c r="Q326" s="32"/>
      <c r="R326" s="571"/>
    </row>
    <row r="327" spans="1:18" s="73" customFormat="1" ht="15.75" x14ac:dyDescent="0.25">
      <c r="A327" s="461"/>
      <c r="B327" s="461"/>
      <c r="C327" s="461"/>
      <c r="D327" s="461"/>
      <c r="E327" s="461"/>
      <c r="F327" s="461"/>
      <c r="G327" s="461"/>
      <c r="H327" s="461"/>
      <c r="I327" s="461"/>
      <c r="J327" s="461"/>
      <c r="M327" s="460"/>
      <c r="N327" s="460"/>
      <c r="O327" s="460"/>
      <c r="P327" s="32"/>
      <c r="Q327" s="32"/>
      <c r="R327" s="571"/>
    </row>
    <row r="328" spans="1:18" ht="15.75" x14ac:dyDescent="0.25">
      <c r="A328" s="461"/>
      <c r="B328" s="461"/>
      <c r="C328" s="461"/>
      <c r="D328" s="461"/>
      <c r="E328" s="461"/>
      <c r="F328" s="461"/>
      <c r="G328" s="461"/>
      <c r="H328" s="461"/>
      <c r="I328" s="461"/>
      <c r="J328" s="461"/>
    </row>
    <row r="329" spans="1:18" s="73" customFormat="1" ht="15.75" x14ac:dyDescent="0.25">
      <c r="A329" s="461"/>
      <c r="B329" s="461"/>
      <c r="C329" s="461"/>
      <c r="D329" s="461"/>
      <c r="E329" s="461"/>
      <c r="F329" s="461"/>
      <c r="G329" s="461"/>
      <c r="H329" s="461"/>
      <c r="I329" s="461"/>
      <c r="J329" s="461"/>
      <c r="M329" s="460"/>
      <c r="N329" s="460"/>
      <c r="O329" s="460"/>
      <c r="P329" s="32"/>
      <c r="Q329" s="32"/>
      <c r="R329" s="571"/>
    </row>
    <row r="330" spans="1:18" s="73" customFormat="1" ht="15.75" x14ac:dyDescent="0.25">
      <c r="A330" s="461"/>
      <c r="B330" s="461"/>
      <c r="C330" s="461"/>
      <c r="D330" s="461"/>
      <c r="E330" s="461"/>
      <c r="F330" s="461"/>
      <c r="G330" s="461"/>
      <c r="H330" s="461"/>
      <c r="I330" s="461"/>
      <c r="J330" s="461"/>
      <c r="M330" s="460"/>
      <c r="N330" s="460"/>
      <c r="O330" s="460"/>
      <c r="P330" s="32"/>
      <c r="Q330" s="32"/>
      <c r="R330" s="571"/>
    </row>
    <row r="331" spans="1:18" s="73" customFormat="1" ht="15.75" x14ac:dyDescent="0.25">
      <c r="A331" s="461"/>
      <c r="B331" s="461"/>
      <c r="C331" s="461"/>
      <c r="D331" s="461"/>
      <c r="E331" s="461"/>
      <c r="F331" s="461"/>
      <c r="G331" s="461"/>
      <c r="H331" s="461"/>
      <c r="I331" s="461"/>
      <c r="J331" s="461"/>
      <c r="M331" s="460"/>
      <c r="N331" s="460"/>
      <c r="O331" s="460"/>
      <c r="P331" s="32"/>
      <c r="Q331" s="32"/>
      <c r="R331" s="571"/>
    </row>
    <row r="332" spans="1:18" s="73" customFormat="1" ht="15.75" x14ac:dyDescent="0.25">
      <c r="A332" s="461"/>
      <c r="B332" s="461"/>
      <c r="C332" s="461"/>
      <c r="D332" s="461"/>
      <c r="E332" s="461"/>
      <c r="F332" s="461"/>
      <c r="G332" s="461"/>
      <c r="H332" s="461"/>
      <c r="I332" s="461"/>
      <c r="J332" s="461"/>
      <c r="M332" s="460"/>
      <c r="N332" s="460"/>
      <c r="O332" s="460"/>
      <c r="P332" s="32"/>
      <c r="Q332" s="32"/>
      <c r="R332" s="571"/>
    </row>
  </sheetData>
  <mergeCells count="189">
    <mergeCell ref="B121:C121"/>
    <mergeCell ref="P121:Q121"/>
    <mergeCell ref="A77:B77"/>
    <mergeCell ref="Q77:R77"/>
    <mergeCell ref="A83:B83"/>
    <mergeCell ref="Q83:R83"/>
    <mergeCell ref="B119:B120"/>
    <mergeCell ref="Q119:Q120"/>
    <mergeCell ref="Q105:Q108"/>
    <mergeCell ref="R105:R108"/>
    <mergeCell ref="D106:F106"/>
    <mergeCell ref="G106:I106"/>
    <mergeCell ref="J106:L106"/>
    <mergeCell ref="M106:O106"/>
    <mergeCell ref="A104:B104"/>
    <mergeCell ref="Q104:R104"/>
    <mergeCell ref="A105:A108"/>
    <mergeCell ref="B105:B108"/>
    <mergeCell ref="C105:C108"/>
    <mergeCell ref="D105:F105"/>
    <mergeCell ref="G105:I105"/>
    <mergeCell ref="J105:L105"/>
    <mergeCell ref="M105:O105"/>
    <mergeCell ref="P105:P108"/>
    <mergeCell ref="A109:A121"/>
    <mergeCell ref="R109:R120"/>
    <mergeCell ref="Q52:Q55"/>
    <mergeCell ref="R52:R55"/>
    <mergeCell ref="D53:F53"/>
    <mergeCell ref="G53:I53"/>
    <mergeCell ref="J53:L53"/>
    <mergeCell ref="M53:O53"/>
    <mergeCell ref="M78:O78"/>
    <mergeCell ref="P78:P81"/>
    <mergeCell ref="Q78:Q81"/>
    <mergeCell ref="R78:R81"/>
    <mergeCell ref="D79:F79"/>
    <mergeCell ref="G79:I79"/>
    <mergeCell ref="J79:L79"/>
    <mergeCell ref="M79:O79"/>
    <mergeCell ref="A101:C101"/>
    <mergeCell ref="P101:R101"/>
    <mergeCell ref="B96:C96"/>
    <mergeCell ref="P96:Q96"/>
    <mergeCell ref="B100:C100"/>
    <mergeCell ref="P100:Q100"/>
    <mergeCell ref="B90:B91"/>
    <mergeCell ref="Q90:Q91"/>
    <mergeCell ref="A157:C157"/>
    <mergeCell ref="P157:R157"/>
    <mergeCell ref="A51:B51"/>
    <mergeCell ref="Q51:R51"/>
    <mergeCell ref="A52:A55"/>
    <mergeCell ref="B52:B55"/>
    <mergeCell ref="C52:C55"/>
    <mergeCell ref="D52:F52"/>
    <mergeCell ref="G52:I52"/>
    <mergeCell ref="J52:L52"/>
    <mergeCell ref="A153:A154"/>
    <mergeCell ref="R153:R154"/>
    <mergeCell ref="A155:C155"/>
    <mergeCell ref="P155:R155"/>
    <mergeCell ref="A156:B156"/>
    <mergeCell ref="Q156:R156"/>
    <mergeCell ref="A149:C149"/>
    <mergeCell ref="P149:R149"/>
    <mergeCell ref="A150:A151"/>
    <mergeCell ref="R150:R151"/>
    <mergeCell ref="A152:C152"/>
    <mergeCell ref="P152:R152"/>
    <mergeCell ref="A139:A148"/>
    <mergeCell ref="B139:B140"/>
    <mergeCell ref="Q139:Q140"/>
    <mergeCell ref="R139:R148"/>
    <mergeCell ref="B141:C141"/>
    <mergeCell ref="P141:Q141"/>
    <mergeCell ref="M135:O135"/>
    <mergeCell ref="P135:P138"/>
    <mergeCell ref="Q135:Q138"/>
    <mergeCell ref="R135:R138"/>
    <mergeCell ref="D136:F136"/>
    <mergeCell ref="G136:I136"/>
    <mergeCell ref="J136:L136"/>
    <mergeCell ref="M136:O136"/>
    <mergeCell ref="A122:C122"/>
    <mergeCell ref="P122:R122"/>
    <mergeCell ref="A134:B134"/>
    <mergeCell ref="Q134:R134"/>
    <mergeCell ref="A135:A138"/>
    <mergeCell ref="B135:B138"/>
    <mergeCell ref="C135:C138"/>
    <mergeCell ref="D135:F135"/>
    <mergeCell ref="G135:I135"/>
    <mergeCell ref="J135:L135"/>
    <mergeCell ref="R84:R99"/>
    <mergeCell ref="A78:A81"/>
    <mergeCell ref="B78:B81"/>
    <mergeCell ref="C78:C81"/>
    <mergeCell ref="D78:F78"/>
    <mergeCell ref="G78:I78"/>
    <mergeCell ref="J78:L78"/>
    <mergeCell ref="A82:C82"/>
    <mergeCell ref="P82:R82"/>
    <mergeCell ref="B92:C92"/>
    <mergeCell ref="P92:Q92"/>
    <mergeCell ref="B87:B88"/>
    <mergeCell ref="Q87:Q88"/>
    <mergeCell ref="B89:C89"/>
    <mergeCell ref="P89:Q89"/>
    <mergeCell ref="B97:B99"/>
    <mergeCell ref="Q97:Q99"/>
    <mergeCell ref="A84:A100"/>
    <mergeCell ref="A65:C65"/>
    <mergeCell ref="P65:R65"/>
    <mergeCell ref="B70:C70"/>
    <mergeCell ref="P70:Q70"/>
    <mergeCell ref="B67:B69"/>
    <mergeCell ref="Q67:Q69"/>
    <mergeCell ref="A66:A73"/>
    <mergeCell ref="R66:R73"/>
    <mergeCell ref="P42:Q42"/>
    <mergeCell ref="P43:Q43"/>
    <mergeCell ref="A44:C44"/>
    <mergeCell ref="P44:R44"/>
    <mergeCell ref="A56:A64"/>
    <mergeCell ref="B56:B58"/>
    <mergeCell ref="Q56:Q58"/>
    <mergeCell ref="R56:R64"/>
    <mergeCell ref="B59:C59"/>
    <mergeCell ref="P59:Q59"/>
    <mergeCell ref="A40:A43"/>
    <mergeCell ref="R40:R43"/>
    <mergeCell ref="P41:Q41"/>
    <mergeCell ref="M52:O52"/>
    <mergeCell ref="P52:P55"/>
    <mergeCell ref="B29:B32"/>
    <mergeCell ref="C29:C32"/>
    <mergeCell ref="B37:B38"/>
    <mergeCell ref="Q37:Q38"/>
    <mergeCell ref="B39:C39"/>
    <mergeCell ref="P39:Q39"/>
    <mergeCell ref="A15:C15"/>
    <mergeCell ref="P15:R15"/>
    <mergeCell ref="P21:Q21"/>
    <mergeCell ref="A23:C23"/>
    <mergeCell ref="P23:R23"/>
    <mergeCell ref="B34:B35"/>
    <mergeCell ref="Q34:Q35"/>
    <mergeCell ref="B36:C36"/>
    <mergeCell ref="P36:Q36"/>
    <mergeCell ref="D29:F29"/>
    <mergeCell ref="G29:I29"/>
    <mergeCell ref="J29:L29"/>
    <mergeCell ref="M29:O29"/>
    <mergeCell ref="P29:P32"/>
    <mergeCell ref="A8:A11"/>
    <mergeCell ref="R8:R11"/>
    <mergeCell ref="R16:R22"/>
    <mergeCell ref="A16:A22"/>
    <mergeCell ref="R33:R38"/>
    <mergeCell ref="A33:A38"/>
    <mergeCell ref="P4:P7"/>
    <mergeCell ref="Q4:Q7"/>
    <mergeCell ref="R4:R7"/>
    <mergeCell ref="D5:F5"/>
    <mergeCell ref="G5:I5"/>
    <mergeCell ref="J5:L5"/>
    <mergeCell ref="M5:O5"/>
    <mergeCell ref="A12:C12"/>
    <mergeCell ref="P12:R12"/>
    <mergeCell ref="Q29:Q32"/>
    <mergeCell ref="R29:R32"/>
    <mergeCell ref="D30:F30"/>
    <mergeCell ref="G30:I30"/>
    <mergeCell ref="J30:L30"/>
    <mergeCell ref="M30:O30"/>
    <mergeCell ref="A28:B28"/>
    <mergeCell ref="Q28:R28"/>
    <mergeCell ref="A29:A32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71" orientation="landscape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22"/>
  <sheetViews>
    <sheetView rightToLeft="1" view="pageBreakPreview" zoomScale="75" zoomScaleNormal="75" zoomScaleSheetLayoutView="75" workbookViewId="0">
      <selection activeCell="K42" sqref="K42"/>
    </sheetView>
  </sheetViews>
  <sheetFormatPr defaultColWidth="6.7109375" defaultRowHeight="15" customHeight="1" x14ac:dyDescent="0.25"/>
  <cols>
    <col min="1" max="1" width="27.85546875" style="462" customWidth="1"/>
    <col min="2" max="10" width="10.5703125" style="462" customWidth="1"/>
    <col min="11" max="13" width="10.5703125" style="464" customWidth="1"/>
    <col min="14" max="14" width="26.28515625" style="462" customWidth="1"/>
    <col min="15" max="16384" width="6.7109375" style="462"/>
  </cols>
  <sheetData>
    <row r="1" spans="1:14" ht="32.25" customHeight="1" x14ac:dyDescent="0.25">
      <c r="A1" s="2730" t="s">
        <v>2112</v>
      </c>
      <c r="B1" s="2730"/>
      <c r="C1" s="2730"/>
      <c r="D1" s="2730"/>
      <c r="E1" s="2730"/>
      <c r="F1" s="2730"/>
      <c r="G1" s="2730"/>
      <c r="H1" s="2730"/>
      <c r="I1" s="2730"/>
      <c r="J1" s="2730"/>
      <c r="K1" s="2730"/>
      <c r="L1" s="2730"/>
      <c r="M1" s="2730"/>
      <c r="N1" s="2730"/>
    </row>
    <row r="2" spans="1:14" ht="60" customHeight="1" x14ac:dyDescent="0.25">
      <c r="A2" s="2773" t="s">
        <v>2113</v>
      </c>
      <c r="B2" s="2773"/>
      <c r="C2" s="2773"/>
      <c r="D2" s="2773"/>
      <c r="E2" s="2773"/>
      <c r="F2" s="2773"/>
      <c r="G2" s="2773"/>
      <c r="H2" s="2773"/>
      <c r="I2" s="2773"/>
      <c r="J2" s="2773"/>
      <c r="K2" s="2773"/>
      <c r="L2" s="2773"/>
      <c r="M2" s="2773"/>
      <c r="N2" s="2773"/>
    </row>
    <row r="3" spans="1:14" ht="28.5" customHeight="1" thickBot="1" x14ac:dyDescent="0.3">
      <c r="A3" s="17" t="s">
        <v>1237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2474" t="s">
        <v>1238</v>
      </c>
      <c r="N3" s="2474"/>
    </row>
    <row r="4" spans="1:14" ht="22.5" customHeight="1" thickTop="1" x14ac:dyDescent="0.25">
      <c r="A4" s="2641" t="s">
        <v>35</v>
      </c>
      <c r="B4" s="2641" t="s">
        <v>36</v>
      </c>
      <c r="C4" s="2641"/>
      <c r="D4" s="2641"/>
      <c r="E4" s="2641" t="s">
        <v>2</v>
      </c>
      <c r="F4" s="2641"/>
      <c r="G4" s="2641"/>
      <c r="H4" s="2641" t="s">
        <v>3</v>
      </c>
      <c r="I4" s="2641"/>
      <c r="J4" s="2641"/>
      <c r="K4" s="2641" t="s">
        <v>29</v>
      </c>
      <c r="L4" s="2641"/>
      <c r="M4" s="2641"/>
      <c r="N4" s="2641" t="s">
        <v>102</v>
      </c>
    </row>
    <row r="5" spans="1:14" ht="15" customHeight="1" x14ac:dyDescent="0.25">
      <c r="A5" s="2645"/>
      <c r="B5" s="2637" t="s">
        <v>98</v>
      </c>
      <c r="C5" s="2637"/>
      <c r="D5" s="2637"/>
      <c r="E5" s="2637" t="s">
        <v>99</v>
      </c>
      <c r="F5" s="2637"/>
      <c r="G5" s="2637"/>
      <c r="H5" s="2637" t="s">
        <v>100</v>
      </c>
      <c r="I5" s="2637"/>
      <c r="J5" s="2637"/>
      <c r="K5" s="2637" t="s">
        <v>126</v>
      </c>
      <c r="L5" s="2637"/>
      <c r="M5" s="2637"/>
      <c r="N5" s="2645"/>
    </row>
    <row r="6" spans="1:14" ht="17.25" customHeight="1" x14ac:dyDescent="0.25">
      <c r="A6" s="2645"/>
      <c r="B6" s="262" t="s">
        <v>187</v>
      </c>
      <c r="C6" s="262" t="s">
        <v>203</v>
      </c>
      <c r="D6" s="262" t="s">
        <v>204</v>
      </c>
      <c r="E6" s="262" t="s">
        <v>187</v>
      </c>
      <c r="F6" s="262" t="s">
        <v>203</v>
      </c>
      <c r="G6" s="262" t="s">
        <v>204</v>
      </c>
      <c r="H6" s="262" t="s">
        <v>187</v>
      </c>
      <c r="I6" s="262" t="s">
        <v>203</v>
      </c>
      <c r="J6" s="262" t="s">
        <v>204</v>
      </c>
      <c r="K6" s="262" t="s">
        <v>187</v>
      </c>
      <c r="L6" s="262" t="s">
        <v>203</v>
      </c>
      <c r="M6" s="262" t="s">
        <v>204</v>
      </c>
      <c r="N6" s="2645"/>
    </row>
    <row r="7" spans="1:14" ht="19.5" customHeight="1" thickBot="1" x14ac:dyDescent="0.3">
      <c r="A7" s="2646"/>
      <c r="B7" s="446" t="s">
        <v>188</v>
      </c>
      <c r="C7" s="446" t="s">
        <v>189</v>
      </c>
      <c r="D7" s="446" t="s">
        <v>190</v>
      </c>
      <c r="E7" s="446" t="s">
        <v>188</v>
      </c>
      <c r="F7" s="446" t="s">
        <v>189</v>
      </c>
      <c r="G7" s="446" t="s">
        <v>190</v>
      </c>
      <c r="H7" s="446" t="s">
        <v>188</v>
      </c>
      <c r="I7" s="446" t="s">
        <v>189</v>
      </c>
      <c r="J7" s="446" t="s">
        <v>190</v>
      </c>
      <c r="K7" s="446" t="s">
        <v>188</v>
      </c>
      <c r="L7" s="446" t="s">
        <v>189</v>
      </c>
      <c r="M7" s="446" t="s">
        <v>190</v>
      </c>
      <c r="N7" s="2646"/>
    </row>
    <row r="8" spans="1:14" ht="26.25" customHeight="1" x14ac:dyDescent="0.25">
      <c r="A8" s="19" t="s">
        <v>37</v>
      </c>
      <c r="B8" s="1523">
        <v>0</v>
      </c>
      <c r="C8" s="1523">
        <v>0</v>
      </c>
      <c r="D8" s="1523">
        <v>0</v>
      </c>
      <c r="E8" s="1523">
        <v>14</v>
      </c>
      <c r="F8" s="1523">
        <v>36</v>
      </c>
      <c r="G8" s="1523">
        <v>50</v>
      </c>
      <c r="H8" s="1523">
        <v>12</v>
      </c>
      <c r="I8" s="1523">
        <v>6</v>
      </c>
      <c r="J8" s="1523">
        <v>18</v>
      </c>
      <c r="K8" s="1523">
        <f t="shared" ref="K8:M20" si="0">SUM(H8,E8,B8)</f>
        <v>26</v>
      </c>
      <c r="L8" s="1523">
        <f t="shared" si="0"/>
        <v>42</v>
      </c>
      <c r="M8" s="1523">
        <f t="shared" si="0"/>
        <v>68</v>
      </c>
      <c r="N8" s="112" t="s">
        <v>1161</v>
      </c>
    </row>
    <row r="9" spans="1:14" ht="26.25" customHeight="1" x14ac:dyDescent="0.25">
      <c r="A9" s="288" t="s">
        <v>1162</v>
      </c>
      <c r="B9" s="578">
        <v>8</v>
      </c>
      <c r="C9" s="578">
        <v>10</v>
      </c>
      <c r="D9" s="578">
        <v>18</v>
      </c>
      <c r="E9" s="578">
        <v>13</v>
      </c>
      <c r="F9" s="578">
        <v>12</v>
      </c>
      <c r="G9" s="578">
        <v>25</v>
      </c>
      <c r="H9" s="578">
        <v>0</v>
      </c>
      <c r="I9" s="578">
        <v>0</v>
      </c>
      <c r="J9" s="578">
        <v>0</v>
      </c>
      <c r="K9" s="578">
        <f t="shared" si="0"/>
        <v>21</v>
      </c>
      <c r="L9" s="578">
        <f t="shared" si="0"/>
        <v>22</v>
      </c>
      <c r="M9" s="578">
        <f t="shared" si="0"/>
        <v>43</v>
      </c>
      <c r="N9" s="113" t="s">
        <v>607</v>
      </c>
    </row>
    <row r="10" spans="1:14" ht="26.25" customHeight="1" x14ac:dyDescent="0.25">
      <c r="A10" s="288" t="s">
        <v>608</v>
      </c>
      <c r="B10" s="578">
        <v>0</v>
      </c>
      <c r="C10" s="578">
        <v>0</v>
      </c>
      <c r="D10" s="578">
        <v>0</v>
      </c>
      <c r="E10" s="578">
        <v>25</v>
      </c>
      <c r="F10" s="578">
        <v>33</v>
      </c>
      <c r="G10" s="578">
        <v>58</v>
      </c>
      <c r="H10" s="578">
        <v>2</v>
      </c>
      <c r="I10" s="578">
        <v>4</v>
      </c>
      <c r="J10" s="578">
        <v>6</v>
      </c>
      <c r="K10" s="578">
        <f t="shared" si="0"/>
        <v>27</v>
      </c>
      <c r="L10" s="578">
        <f t="shared" si="0"/>
        <v>37</v>
      </c>
      <c r="M10" s="578">
        <f t="shared" si="0"/>
        <v>64</v>
      </c>
      <c r="N10" s="113" t="s">
        <v>609</v>
      </c>
    </row>
    <row r="11" spans="1:14" ht="26.25" customHeight="1" x14ac:dyDescent="0.25">
      <c r="A11" s="288" t="s">
        <v>54</v>
      </c>
      <c r="B11" s="578">
        <v>0</v>
      </c>
      <c r="C11" s="578">
        <v>0</v>
      </c>
      <c r="D11" s="578">
        <v>0</v>
      </c>
      <c r="E11" s="578">
        <v>119</v>
      </c>
      <c r="F11" s="578">
        <v>119</v>
      </c>
      <c r="G11" s="578">
        <v>238</v>
      </c>
      <c r="H11" s="578">
        <v>24</v>
      </c>
      <c r="I11" s="578">
        <v>10</v>
      </c>
      <c r="J11" s="578">
        <v>34</v>
      </c>
      <c r="K11" s="578">
        <f t="shared" si="0"/>
        <v>143</v>
      </c>
      <c r="L11" s="578">
        <f t="shared" si="0"/>
        <v>129</v>
      </c>
      <c r="M11" s="578">
        <f t="shared" si="0"/>
        <v>272</v>
      </c>
      <c r="N11" s="113" t="s">
        <v>104</v>
      </c>
    </row>
    <row r="12" spans="1:14" ht="26.25" customHeight="1" x14ac:dyDescent="0.25">
      <c r="A12" s="288" t="s">
        <v>40</v>
      </c>
      <c r="B12" s="578">
        <v>0</v>
      </c>
      <c r="C12" s="578">
        <v>0</v>
      </c>
      <c r="D12" s="578">
        <v>0</v>
      </c>
      <c r="E12" s="578">
        <v>115</v>
      </c>
      <c r="F12" s="578">
        <v>170</v>
      </c>
      <c r="G12" s="578">
        <v>285</v>
      </c>
      <c r="H12" s="578">
        <v>80</v>
      </c>
      <c r="I12" s="578">
        <v>76</v>
      </c>
      <c r="J12" s="578">
        <v>156</v>
      </c>
      <c r="K12" s="578">
        <f t="shared" si="0"/>
        <v>195</v>
      </c>
      <c r="L12" s="578">
        <f t="shared" si="0"/>
        <v>246</v>
      </c>
      <c r="M12" s="578">
        <f t="shared" si="0"/>
        <v>441</v>
      </c>
      <c r="N12" s="113" t="s">
        <v>131</v>
      </c>
    </row>
    <row r="13" spans="1:14" ht="36" customHeight="1" x14ac:dyDescent="0.25">
      <c r="A13" s="288" t="s">
        <v>41</v>
      </c>
      <c r="B13" s="578">
        <v>41</v>
      </c>
      <c r="C13" s="578">
        <v>38</v>
      </c>
      <c r="D13" s="578">
        <v>79</v>
      </c>
      <c r="E13" s="578">
        <v>64</v>
      </c>
      <c r="F13" s="578">
        <v>43</v>
      </c>
      <c r="G13" s="578">
        <v>107</v>
      </c>
      <c r="H13" s="578">
        <v>28</v>
      </c>
      <c r="I13" s="578">
        <v>12</v>
      </c>
      <c r="J13" s="578">
        <v>40</v>
      </c>
      <c r="K13" s="578">
        <f t="shared" si="0"/>
        <v>133</v>
      </c>
      <c r="L13" s="578">
        <f t="shared" si="0"/>
        <v>93</v>
      </c>
      <c r="M13" s="578">
        <f t="shared" si="0"/>
        <v>226</v>
      </c>
      <c r="N13" s="186" t="s">
        <v>166</v>
      </c>
    </row>
    <row r="14" spans="1:14" ht="26.25" customHeight="1" x14ac:dyDescent="0.25">
      <c r="A14" s="288" t="s">
        <v>1163</v>
      </c>
      <c r="B14" s="578">
        <v>11</v>
      </c>
      <c r="C14" s="578">
        <v>3</v>
      </c>
      <c r="D14" s="578">
        <v>14</v>
      </c>
      <c r="E14" s="578">
        <v>23</v>
      </c>
      <c r="F14" s="578">
        <v>15</v>
      </c>
      <c r="G14" s="578">
        <v>38</v>
      </c>
      <c r="H14" s="578">
        <v>24</v>
      </c>
      <c r="I14" s="578">
        <v>10</v>
      </c>
      <c r="J14" s="578">
        <v>34</v>
      </c>
      <c r="K14" s="578">
        <f t="shared" si="0"/>
        <v>58</v>
      </c>
      <c r="L14" s="578">
        <f t="shared" si="0"/>
        <v>28</v>
      </c>
      <c r="M14" s="578">
        <f t="shared" si="0"/>
        <v>86</v>
      </c>
      <c r="N14" s="113" t="s">
        <v>1164</v>
      </c>
    </row>
    <row r="15" spans="1:14" ht="26.25" customHeight="1" x14ac:dyDescent="0.25">
      <c r="A15" s="288" t="s">
        <v>277</v>
      </c>
      <c r="B15" s="578">
        <v>0</v>
      </c>
      <c r="C15" s="578">
        <v>0</v>
      </c>
      <c r="D15" s="578">
        <v>0</v>
      </c>
      <c r="E15" s="578">
        <v>99</v>
      </c>
      <c r="F15" s="578">
        <v>108</v>
      </c>
      <c r="G15" s="578">
        <v>207</v>
      </c>
      <c r="H15" s="578">
        <v>149</v>
      </c>
      <c r="I15" s="578">
        <v>91</v>
      </c>
      <c r="J15" s="578">
        <v>240</v>
      </c>
      <c r="K15" s="578">
        <f t="shared" si="0"/>
        <v>248</v>
      </c>
      <c r="L15" s="578">
        <f t="shared" si="0"/>
        <v>199</v>
      </c>
      <c r="M15" s="578">
        <f t="shared" si="0"/>
        <v>447</v>
      </c>
      <c r="N15" s="113" t="s">
        <v>253</v>
      </c>
    </row>
    <row r="16" spans="1:14" ht="26.25" customHeight="1" x14ac:dyDescent="0.25">
      <c r="A16" s="288" t="s">
        <v>1165</v>
      </c>
      <c r="B16" s="578">
        <v>0</v>
      </c>
      <c r="C16" s="578">
        <v>0</v>
      </c>
      <c r="D16" s="578">
        <v>0</v>
      </c>
      <c r="E16" s="578">
        <v>142</v>
      </c>
      <c r="F16" s="578">
        <v>152</v>
      </c>
      <c r="G16" s="578">
        <v>294</v>
      </c>
      <c r="H16" s="578">
        <v>41</v>
      </c>
      <c r="I16" s="578">
        <v>8</v>
      </c>
      <c r="J16" s="578">
        <v>49</v>
      </c>
      <c r="K16" s="578">
        <f t="shared" si="0"/>
        <v>183</v>
      </c>
      <c r="L16" s="578">
        <f t="shared" si="0"/>
        <v>160</v>
      </c>
      <c r="M16" s="578">
        <f t="shared" si="0"/>
        <v>343</v>
      </c>
      <c r="N16" s="113" t="s">
        <v>1239</v>
      </c>
    </row>
    <row r="17" spans="1:14" ht="26.25" customHeight="1" x14ac:dyDescent="0.25">
      <c r="A17" s="288" t="s">
        <v>217</v>
      </c>
      <c r="B17" s="578">
        <v>0</v>
      </c>
      <c r="C17" s="578">
        <v>0</v>
      </c>
      <c r="D17" s="578">
        <v>0</v>
      </c>
      <c r="E17" s="578">
        <v>83</v>
      </c>
      <c r="F17" s="578">
        <v>95</v>
      </c>
      <c r="G17" s="578">
        <v>178</v>
      </c>
      <c r="H17" s="578">
        <v>48</v>
      </c>
      <c r="I17" s="578">
        <v>29</v>
      </c>
      <c r="J17" s="578">
        <v>77</v>
      </c>
      <c r="K17" s="578">
        <f t="shared" si="0"/>
        <v>131</v>
      </c>
      <c r="L17" s="578">
        <f t="shared" si="0"/>
        <v>124</v>
      </c>
      <c r="M17" s="578">
        <f t="shared" si="0"/>
        <v>255</v>
      </c>
      <c r="N17" s="113" t="s">
        <v>623</v>
      </c>
    </row>
    <row r="18" spans="1:14" ht="26.25" customHeight="1" x14ac:dyDescent="0.25">
      <c r="A18" s="288" t="s">
        <v>1167</v>
      </c>
      <c r="B18" s="578">
        <v>0</v>
      </c>
      <c r="C18" s="578">
        <v>0</v>
      </c>
      <c r="D18" s="578">
        <v>0</v>
      </c>
      <c r="E18" s="578">
        <v>27</v>
      </c>
      <c r="F18" s="578">
        <v>22</v>
      </c>
      <c r="G18" s="578">
        <v>49</v>
      </c>
      <c r="H18" s="578">
        <v>0</v>
      </c>
      <c r="I18" s="578">
        <v>0</v>
      </c>
      <c r="J18" s="578">
        <v>0</v>
      </c>
      <c r="K18" s="578">
        <f t="shared" si="0"/>
        <v>27</v>
      </c>
      <c r="L18" s="578">
        <f t="shared" si="0"/>
        <v>22</v>
      </c>
      <c r="M18" s="578">
        <f t="shared" si="0"/>
        <v>49</v>
      </c>
      <c r="N18" s="113" t="s">
        <v>130</v>
      </c>
    </row>
    <row r="19" spans="1:14" ht="26.25" customHeight="1" x14ac:dyDescent="0.25">
      <c r="A19" s="288" t="s">
        <v>630</v>
      </c>
      <c r="B19" s="578">
        <v>0</v>
      </c>
      <c r="C19" s="578">
        <v>0</v>
      </c>
      <c r="D19" s="578">
        <v>0</v>
      </c>
      <c r="E19" s="578">
        <v>22</v>
      </c>
      <c r="F19" s="578">
        <v>26</v>
      </c>
      <c r="G19" s="578">
        <v>48</v>
      </c>
      <c r="H19" s="578">
        <v>8</v>
      </c>
      <c r="I19" s="578">
        <v>10</v>
      </c>
      <c r="J19" s="578">
        <v>18</v>
      </c>
      <c r="K19" s="578">
        <f t="shared" si="0"/>
        <v>30</v>
      </c>
      <c r="L19" s="578">
        <f t="shared" si="0"/>
        <v>36</v>
      </c>
      <c r="M19" s="578">
        <f t="shared" si="0"/>
        <v>66</v>
      </c>
      <c r="N19" s="113" t="s">
        <v>1168</v>
      </c>
    </row>
    <row r="20" spans="1:14" ht="26.25" customHeight="1" thickBot="1" x14ac:dyDescent="0.3">
      <c r="A20" s="19" t="s">
        <v>210</v>
      </c>
      <c r="B20" s="1524">
        <v>0</v>
      </c>
      <c r="C20" s="1524">
        <v>0</v>
      </c>
      <c r="D20" s="1675">
        <v>0</v>
      </c>
      <c r="E20" s="1524">
        <v>15</v>
      </c>
      <c r="F20" s="1524">
        <v>6</v>
      </c>
      <c r="G20" s="1675">
        <v>21</v>
      </c>
      <c r="H20" s="1524">
        <v>27</v>
      </c>
      <c r="I20" s="1524">
        <v>7</v>
      </c>
      <c r="J20" s="1675">
        <v>34</v>
      </c>
      <c r="K20" s="1675">
        <f t="shared" si="0"/>
        <v>42</v>
      </c>
      <c r="L20" s="1675">
        <f t="shared" si="0"/>
        <v>13</v>
      </c>
      <c r="M20" s="1675">
        <f t="shared" si="0"/>
        <v>55</v>
      </c>
      <c r="N20" s="114" t="s">
        <v>455</v>
      </c>
    </row>
    <row r="21" spans="1:14" ht="26.25" customHeight="1" thickBot="1" x14ac:dyDescent="0.3">
      <c r="A21" s="103" t="s">
        <v>91</v>
      </c>
      <c r="B21" s="1552">
        <f t="shared" ref="B21:M21" si="1">SUM(B8:B20)</f>
        <v>60</v>
      </c>
      <c r="C21" s="1552">
        <f t="shared" si="1"/>
        <v>51</v>
      </c>
      <c r="D21" s="1552">
        <f t="shared" si="1"/>
        <v>111</v>
      </c>
      <c r="E21" s="1552">
        <f t="shared" si="1"/>
        <v>761</v>
      </c>
      <c r="F21" s="1552">
        <f t="shared" si="1"/>
        <v>837</v>
      </c>
      <c r="G21" s="1552">
        <f t="shared" si="1"/>
        <v>1598</v>
      </c>
      <c r="H21" s="1552">
        <f t="shared" si="1"/>
        <v>443</v>
      </c>
      <c r="I21" s="1552">
        <f t="shared" si="1"/>
        <v>263</v>
      </c>
      <c r="J21" s="1552">
        <f t="shared" si="1"/>
        <v>706</v>
      </c>
      <c r="K21" s="1552">
        <f t="shared" si="1"/>
        <v>1264</v>
      </c>
      <c r="L21" s="1552">
        <f t="shared" si="1"/>
        <v>1151</v>
      </c>
      <c r="M21" s="1552">
        <f t="shared" si="1"/>
        <v>2415</v>
      </c>
      <c r="N21" s="198" t="s">
        <v>153</v>
      </c>
    </row>
    <row r="22" spans="1:14" ht="18.75" customHeight="1" thickTop="1" x14ac:dyDescent="0.25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463"/>
      <c r="L22" s="463"/>
      <c r="M22" s="463"/>
    </row>
  </sheetData>
  <mergeCells count="13">
    <mergeCell ref="E5:G5"/>
    <mergeCell ref="H5:J5"/>
    <mergeCell ref="K5:M5"/>
    <mergeCell ref="A1:N1"/>
    <mergeCell ref="A2:N2"/>
    <mergeCell ref="M3:N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7" firstPageNumber="79" orientation="landscape" useFirstPageNumber="1" r:id="rId1"/>
  <headerFooter alignWithMargins="0"/>
  <colBreaks count="1" manualBreakCount="1">
    <brk id="15" max="48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O17"/>
  <sheetViews>
    <sheetView rightToLeft="1" view="pageBreakPreview" zoomScale="84" zoomScaleSheetLayoutView="84" workbookViewId="0">
      <selection activeCell="K42" sqref="K42"/>
    </sheetView>
  </sheetViews>
  <sheetFormatPr defaultRowHeight="12.75" x14ac:dyDescent="0.2"/>
  <cols>
    <col min="1" max="1" width="15.85546875" style="363" customWidth="1"/>
    <col min="2" max="5" width="9.140625" style="363"/>
    <col min="6" max="6" width="8.140625" style="363" customWidth="1"/>
    <col min="7" max="7" width="7.42578125" style="363" customWidth="1"/>
    <col min="8" max="10" width="9.140625" style="363"/>
    <col min="11" max="11" width="7.140625" style="363" customWidth="1"/>
    <col min="12" max="12" width="9.140625" style="363"/>
    <col min="13" max="13" width="5.7109375" style="363" customWidth="1"/>
    <col min="14" max="14" width="9.140625" style="363"/>
    <col min="15" max="15" width="19.5703125" style="363" customWidth="1"/>
    <col min="16" max="16384" width="9.140625" style="363"/>
  </cols>
  <sheetData>
    <row r="2" spans="1:15" s="462" customFormat="1" ht="20.100000000000001" customHeight="1" x14ac:dyDescent="0.25">
      <c r="K2" s="464"/>
      <c r="L2" s="464"/>
      <c r="M2" s="464"/>
    </row>
    <row r="3" spans="1:15" s="462" customFormat="1" ht="30" customHeight="1" x14ac:dyDescent="0.25">
      <c r="A3" s="2730" t="s">
        <v>2114</v>
      </c>
      <c r="B3" s="2730"/>
      <c r="C3" s="2730"/>
      <c r="D3" s="2730"/>
      <c r="E3" s="2730"/>
      <c r="F3" s="2730"/>
      <c r="G3" s="2730"/>
      <c r="H3" s="2730"/>
      <c r="I3" s="2730"/>
      <c r="J3" s="2730"/>
      <c r="K3" s="2730"/>
      <c r="L3" s="2730"/>
      <c r="M3" s="2730"/>
      <c r="N3" s="2730"/>
      <c r="O3" s="2730"/>
    </row>
    <row r="4" spans="1:15" s="462" customFormat="1" ht="47.25" customHeight="1" x14ac:dyDescent="0.25">
      <c r="A4" s="2773" t="s">
        <v>2115</v>
      </c>
      <c r="B4" s="2773"/>
      <c r="C4" s="2773"/>
      <c r="D4" s="2773"/>
      <c r="E4" s="2773"/>
      <c r="F4" s="2773"/>
      <c r="G4" s="2773"/>
      <c r="H4" s="2773"/>
      <c r="I4" s="2773"/>
      <c r="J4" s="2773"/>
      <c r="K4" s="2773"/>
      <c r="L4" s="2773"/>
      <c r="M4" s="2773"/>
      <c r="N4" s="2773"/>
      <c r="O4" s="2773"/>
    </row>
    <row r="5" spans="1:15" s="462" customFormat="1" ht="30.75" customHeight="1" thickBot="1" x14ac:dyDescent="0.3">
      <c r="A5" s="17" t="s">
        <v>1240</v>
      </c>
      <c r="B5" s="17"/>
      <c r="C5" s="17"/>
      <c r="D5" s="17"/>
      <c r="E5" s="17"/>
      <c r="F5" s="17"/>
      <c r="G5" s="17"/>
      <c r="H5" s="17"/>
      <c r="I5" s="17"/>
      <c r="J5" s="17"/>
      <c r="K5" s="2774" t="s">
        <v>2528</v>
      </c>
      <c r="L5" s="2774"/>
      <c r="M5" s="2774"/>
      <c r="N5" s="2774"/>
      <c r="O5" s="2774"/>
    </row>
    <row r="6" spans="1:15" s="462" customFormat="1" ht="32.25" customHeight="1" thickTop="1" x14ac:dyDescent="0.25">
      <c r="A6" s="2641" t="s">
        <v>35</v>
      </c>
      <c r="B6" s="2641" t="s">
        <v>36</v>
      </c>
      <c r="C6" s="2641"/>
      <c r="D6" s="2641"/>
      <c r="E6" s="2641" t="s">
        <v>2</v>
      </c>
      <c r="F6" s="2641"/>
      <c r="G6" s="2641"/>
      <c r="H6" s="2641" t="s">
        <v>3</v>
      </c>
      <c r="I6" s="2641"/>
      <c r="J6" s="2641"/>
      <c r="K6" s="2641" t="s">
        <v>29</v>
      </c>
      <c r="L6" s="2641"/>
      <c r="M6" s="2641"/>
      <c r="N6" s="2775" t="s">
        <v>102</v>
      </c>
      <c r="O6" s="2775"/>
    </row>
    <row r="7" spans="1:15" s="462" customFormat="1" ht="32.25" customHeight="1" x14ac:dyDescent="0.25">
      <c r="A7" s="2645"/>
      <c r="B7" s="2637" t="s">
        <v>98</v>
      </c>
      <c r="C7" s="2637"/>
      <c r="D7" s="2637"/>
      <c r="E7" s="2637" t="s">
        <v>99</v>
      </c>
      <c r="F7" s="2637"/>
      <c r="G7" s="2637"/>
      <c r="H7" s="2637" t="s">
        <v>100</v>
      </c>
      <c r="I7" s="2637"/>
      <c r="J7" s="2637"/>
      <c r="K7" s="2637" t="s">
        <v>126</v>
      </c>
      <c r="L7" s="2637"/>
      <c r="M7" s="2637"/>
      <c r="N7" s="2637"/>
      <c r="O7" s="2637"/>
    </row>
    <row r="8" spans="1:15" s="462" customFormat="1" ht="32.25" customHeight="1" x14ac:dyDescent="0.25">
      <c r="A8" s="2645"/>
      <c r="B8" s="262" t="s">
        <v>187</v>
      </c>
      <c r="C8" s="262" t="s">
        <v>203</v>
      </c>
      <c r="D8" s="262" t="s">
        <v>204</v>
      </c>
      <c r="E8" s="262" t="s">
        <v>187</v>
      </c>
      <c r="F8" s="262" t="s">
        <v>203</v>
      </c>
      <c r="G8" s="262" t="s">
        <v>204</v>
      </c>
      <c r="H8" s="262" t="s">
        <v>187</v>
      </c>
      <c r="I8" s="262" t="s">
        <v>203</v>
      </c>
      <c r="J8" s="262" t="s">
        <v>204</v>
      </c>
      <c r="K8" s="262" t="s">
        <v>187</v>
      </c>
      <c r="L8" s="262" t="s">
        <v>203</v>
      </c>
      <c r="M8" s="262" t="s">
        <v>204</v>
      </c>
      <c r="N8" s="2637"/>
      <c r="O8" s="2637"/>
    </row>
    <row r="9" spans="1:15" s="462" customFormat="1" ht="32.25" customHeight="1" thickBot="1" x14ac:dyDescent="0.3">
      <c r="A9" s="2646"/>
      <c r="B9" s="23" t="s">
        <v>188</v>
      </c>
      <c r="C9" s="23" t="s">
        <v>189</v>
      </c>
      <c r="D9" s="23" t="s">
        <v>190</v>
      </c>
      <c r="E9" s="23" t="s">
        <v>188</v>
      </c>
      <c r="F9" s="23" t="s">
        <v>189</v>
      </c>
      <c r="G9" s="23" t="s">
        <v>190</v>
      </c>
      <c r="H9" s="23" t="s">
        <v>188</v>
      </c>
      <c r="I9" s="23" t="s">
        <v>189</v>
      </c>
      <c r="J9" s="23" t="s">
        <v>190</v>
      </c>
      <c r="K9" s="23" t="s">
        <v>188</v>
      </c>
      <c r="L9" s="23" t="s">
        <v>189</v>
      </c>
      <c r="M9" s="23" t="s">
        <v>190</v>
      </c>
      <c r="N9" s="2776"/>
      <c r="O9" s="2776"/>
    </row>
    <row r="10" spans="1:15" s="462" customFormat="1" ht="39" customHeight="1" thickBot="1" x14ac:dyDescent="0.3">
      <c r="A10" s="288" t="s">
        <v>1165</v>
      </c>
      <c r="B10" s="578">
        <v>0</v>
      </c>
      <c r="C10" s="578">
        <v>0</v>
      </c>
      <c r="D10" s="578">
        <v>0</v>
      </c>
      <c r="E10" s="578">
        <v>0</v>
      </c>
      <c r="F10" s="578">
        <v>1</v>
      </c>
      <c r="G10" s="578">
        <v>1</v>
      </c>
      <c r="H10" s="578">
        <v>0</v>
      </c>
      <c r="I10" s="578">
        <v>0</v>
      </c>
      <c r="J10" s="578">
        <v>0</v>
      </c>
      <c r="K10" s="578">
        <f t="shared" ref="K10:M10" si="0">SUM(B10,E10,H10)</f>
        <v>0</v>
      </c>
      <c r="L10" s="578">
        <f t="shared" si="0"/>
        <v>1</v>
      </c>
      <c r="M10" s="578">
        <f t="shared" si="0"/>
        <v>1</v>
      </c>
      <c r="N10" s="2726" t="s">
        <v>1166</v>
      </c>
      <c r="O10" s="2726"/>
    </row>
    <row r="11" spans="1:15" s="462" customFormat="1" ht="39" customHeight="1" thickBot="1" x14ac:dyDescent="0.3">
      <c r="A11" s="103" t="s">
        <v>91</v>
      </c>
      <c r="B11" s="1552">
        <f t="shared" ref="B11:M11" si="1">SUM(B10:B10)</f>
        <v>0</v>
      </c>
      <c r="C11" s="1552">
        <f t="shared" si="1"/>
        <v>0</v>
      </c>
      <c r="D11" s="1552">
        <f t="shared" si="1"/>
        <v>0</v>
      </c>
      <c r="E11" s="1552">
        <f t="shared" si="1"/>
        <v>0</v>
      </c>
      <c r="F11" s="1552">
        <f t="shared" si="1"/>
        <v>1</v>
      </c>
      <c r="G11" s="1552">
        <f t="shared" si="1"/>
        <v>1</v>
      </c>
      <c r="H11" s="1552">
        <f t="shared" si="1"/>
        <v>0</v>
      </c>
      <c r="I11" s="1552">
        <f t="shared" si="1"/>
        <v>0</v>
      </c>
      <c r="J11" s="1552">
        <f t="shared" si="1"/>
        <v>0</v>
      </c>
      <c r="K11" s="1552">
        <f t="shared" si="1"/>
        <v>0</v>
      </c>
      <c r="L11" s="1552">
        <f t="shared" si="1"/>
        <v>1</v>
      </c>
      <c r="M11" s="1552">
        <f t="shared" si="1"/>
        <v>1</v>
      </c>
      <c r="N11" s="2729" t="s">
        <v>153</v>
      </c>
      <c r="O11" s="2729"/>
    </row>
    <row r="12" spans="1:15" s="462" customFormat="1" ht="15" customHeight="1" thickTop="1" x14ac:dyDescent="0.25">
      <c r="K12" s="464"/>
      <c r="L12" s="464"/>
      <c r="M12" s="464"/>
    </row>
    <row r="13" spans="1:15" s="462" customFormat="1" ht="15" customHeight="1" x14ac:dyDescent="0.25">
      <c r="K13" s="464"/>
      <c r="L13" s="464"/>
      <c r="M13" s="464"/>
    </row>
    <row r="14" spans="1:15" s="462" customFormat="1" ht="15" customHeight="1" x14ac:dyDescent="0.25">
      <c r="K14" s="464"/>
      <c r="L14" s="464"/>
      <c r="M14" s="464"/>
    </row>
    <row r="15" spans="1:15" s="462" customFormat="1" ht="15" customHeight="1" x14ac:dyDescent="0.25">
      <c r="K15" s="464"/>
      <c r="L15" s="464"/>
      <c r="M15" s="464"/>
    </row>
    <row r="16" spans="1:15" s="462" customFormat="1" ht="15" customHeight="1" x14ac:dyDescent="0.25">
      <c r="K16" s="464"/>
      <c r="L16" s="464"/>
      <c r="M16" s="464"/>
    </row>
    <row r="17" spans="11:13" s="462" customFormat="1" ht="15" customHeight="1" x14ac:dyDescent="0.25">
      <c r="K17" s="464"/>
      <c r="L17" s="464"/>
      <c r="M17" s="464"/>
    </row>
  </sheetData>
  <mergeCells count="15">
    <mergeCell ref="A3:O3"/>
    <mergeCell ref="N11:O11"/>
    <mergeCell ref="A4:O4"/>
    <mergeCell ref="K5:O5"/>
    <mergeCell ref="A6:A9"/>
    <mergeCell ref="B6:D6"/>
    <mergeCell ref="E6:G6"/>
    <mergeCell ref="H6:J6"/>
    <mergeCell ref="K6:M6"/>
    <mergeCell ref="N6:O9"/>
    <mergeCell ref="B7:D7"/>
    <mergeCell ref="E7:G7"/>
    <mergeCell ref="H7:J7"/>
    <mergeCell ref="K7:M7"/>
    <mergeCell ref="N10:O10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0" firstPageNumber="80" orientation="landscape" useFirstPageNumber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Z48"/>
  <sheetViews>
    <sheetView rightToLeft="1" view="pageBreakPreview" topLeftCell="A34" zoomScale="75" zoomScaleNormal="90" zoomScaleSheetLayoutView="75" workbookViewId="0">
      <selection activeCell="Q7" sqref="Q7"/>
    </sheetView>
  </sheetViews>
  <sheetFormatPr defaultColWidth="10.28515625" defaultRowHeight="12.75" x14ac:dyDescent="0.2"/>
  <cols>
    <col min="1" max="1" width="31.42578125" style="301" customWidth="1"/>
    <col min="2" max="13" width="8.85546875" style="301" customWidth="1"/>
    <col min="14" max="14" width="31.28515625" style="302" customWidth="1"/>
    <col min="15" max="16384" width="10.28515625" style="301"/>
  </cols>
  <sheetData>
    <row r="1" spans="1:14" ht="28.5" customHeight="1" x14ac:dyDescent="0.2">
      <c r="A1" s="2465" t="s">
        <v>2087</v>
      </c>
      <c r="B1" s="2465"/>
      <c r="C1" s="2465"/>
      <c r="D1" s="2465"/>
      <c r="E1" s="2465"/>
      <c r="F1" s="2465"/>
      <c r="G1" s="2465"/>
      <c r="H1" s="2465"/>
      <c r="I1" s="2465"/>
      <c r="J1" s="2465"/>
      <c r="K1" s="2465"/>
      <c r="L1" s="2465"/>
      <c r="M1" s="2465"/>
      <c r="N1" s="2465"/>
    </row>
    <row r="2" spans="1:14" ht="38.25" customHeight="1" x14ac:dyDescent="0.2">
      <c r="A2" s="2466" t="s">
        <v>2088</v>
      </c>
      <c r="B2" s="2466"/>
      <c r="C2" s="2466"/>
      <c r="D2" s="2466"/>
      <c r="E2" s="2466"/>
      <c r="F2" s="2466"/>
      <c r="G2" s="2466"/>
      <c r="H2" s="2466"/>
      <c r="I2" s="2466"/>
      <c r="J2" s="2466"/>
      <c r="K2" s="2466"/>
      <c r="L2" s="2466"/>
      <c r="M2" s="2466"/>
      <c r="N2" s="2466"/>
    </row>
    <row r="3" spans="1:14" ht="22.5" customHeight="1" thickBot="1" x14ac:dyDescent="0.3">
      <c r="A3" s="2467" t="s">
        <v>173</v>
      </c>
      <c r="B3" s="2467"/>
      <c r="C3" s="2467"/>
      <c r="D3" s="2467"/>
      <c r="E3" s="2467"/>
      <c r="F3" s="2467"/>
      <c r="G3" s="2467"/>
      <c r="H3" s="2467"/>
      <c r="I3" s="2467"/>
      <c r="J3" s="2467"/>
      <c r="K3" s="2467"/>
      <c r="L3" s="2467"/>
      <c r="M3" s="2467"/>
      <c r="N3" s="303" t="s">
        <v>174</v>
      </c>
    </row>
    <row r="4" spans="1:14" ht="20.25" customHeight="1" thickTop="1" x14ac:dyDescent="0.2">
      <c r="A4" s="2468" t="s">
        <v>0</v>
      </c>
      <c r="B4" s="2468" t="s">
        <v>1</v>
      </c>
      <c r="C4" s="2468"/>
      <c r="D4" s="2468"/>
      <c r="E4" s="2468" t="s">
        <v>2</v>
      </c>
      <c r="F4" s="2468"/>
      <c r="G4" s="2468"/>
      <c r="H4" s="2468" t="s">
        <v>3</v>
      </c>
      <c r="I4" s="2468"/>
      <c r="J4" s="2468"/>
      <c r="K4" s="2468" t="s">
        <v>4</v>
      </c>
      <c r="L4" s="2468"/>
      <c r="M4" s="2468"/>
      <c r="N4" s="2471" t="s">
        <v>105</v>
      </c>
    </row>
    <row r="5" spans="1:14" ht="24" customHeight="1" x14ac:dyDescent="0.2">
      <c r="A5" s="2469"/>
      <c r="B5" s="2472" t="s">
        <v>98</v>
      </c>
      <c r="C5" s="2472"/>
      <c r="D5" s="2472"/>
      <c r="E5" s="2472" t="s">
        <v>99</v>
      </c>
      <c r="F5" s="2472"/>
      <c r="G5" s="2472"/>
      <c r="H5" s="2472" t="s">
        <v>100</v>
      </c>
      <c r="I5" s="2472"/>
      <c r="J5" s="2472"/>
      <c r="K5" s="2472" t="s">
        <v>121</v>
      </c>
      <c r="L5" s="2472"/>
      <c r="M5" s="2472"/>
      <c r="N5" s="2472"/>
    </row>
    <row r="6" spans="1:14" ht="18" customHeight="1" x14ac:dyDescent="0.2">
      <c r="A6" s="2469"/>
      <c r="B6" s="304" t="s">
        <v>187</v>
      </c>
      <c r="C6" s="304" t="s">
        <v>203</v>
      </c>
      <c r="D6" s="304" t="s">
        <v>204</v>
      </c>
      <c r="E6" s="304" t="s">
        <v>187</v>
      </c>
      <c r="F6" s="304" t="s">
        <v>203</v>
      </c>
      <c r="G6" s="304" t="s">
        <v>204</v>
      </c>
      <c r="H6" s="304" t="s">
        <v>187</v>
      </c>
      <c r="I6" s="304" t="s">
        <v>203</v>
      </c>
      <c r="J6" s="304" t="s">
        <v>204</v>
      </c>
      <c r="K6" s="304" t="s">
        <v>187</v>
      </c>
      <c r="L6" s="304" t="s">
        <v>203</v>
      </c>
      <c r="M6" s="304" t="s">
        <v>204</v>
      </c>
      <c r="N6" s="2472"/>
    </row>
    <row r="7" spans="1:14" ht="18" customHeight="1" thickBot="1" x14ac:dyDescent="0.25">
      <c r="A7" s="2470"/>
      <c r="B7" s="305" t="s">
        <v>188</v>
      </c>
      <c r="C7" s="305" t="s">
        <v>189</v>
      </c>
      <c r="D7" s="305" t="s">
        <v>190</v>
      </c>
      <c r="E7" s="305" t="s">
        <v>188</v>
      </c>
      <c r="F7" s="305" t="s">
        <v>189</v>
      </c>
      <c r="G7" s="305" t="s">
        <v>190</v>
      </c>
      <c r="H7" s="305" t="s">
        <v>188</v>
      </c>
      <c r="I7" s="305" t="s">
        <v>189</v>
      </c>
      <c r="J7" s="305" t="s">
        <v>190</v>
      </c>
      <c r="K7" s="305" t="s">
        <v>188</v>
      </c>
      <c r="L7" s="305" t="s">
        <v>189</v>
      </c>
      <c r="M7" s="305" t="s">
        <v>190</v>
      </c>
      <c r="N7" s="2473"/>
    </row>
    <row r="8" spans="1:14" ht="22.5" customHeight="1" x14ac:dyDescent="0.2">
      <c r="A8" s="306" t="s">
        <v>5</v>
      </c>
      <c r="B8" s="1564">
        <v>159</v>
      </c>
      <c r="C8" s="1564">
        <v>159</v>
      </c>
      <c r="D8" s="1564">
        <v>318</v>
      </c>
      <c r="E8" s="1564">
        <v>781</v>
      </c>
      <c r="F8" s="1564">
        <v>988</v>
      </c>
      <c r="G8" s="1564">
        <v>1769</v>
      </c>
      <c r="H8" s="1564">
        <v>434</v>
      </c>
      <c r="I8" s="1564">
        <v>349</v>
      </c>
      <c r="J8" s="1564">
        <v>783</v>
      </c>
      <c r="K8" s="1564">
        <v>1374</v>
      </c>
      <c r="L8" s="1564">
        <v>1496</v>
      </c>
      <c r="M8" s="1564">
        <v>2870</v>
      </c>
      <c r="N8" s="307" t="s">
        <v>106</v>
      </c>
    </row>
    <row r="9" spans="1:14" ht="22.5" customHeight="1" x14ac:dyDescent="0.2">
      <c r="A9" s="308" t="s">
        <v>6</v>
      </c>
      <c r="B9" s="1565">
        <v>29</v>
      </c>
      <c r="C9" s="1565">
        <v>28</v>
      </c>
      <c r="D9" s="1565">
        <v>57</v>
      </c>
      <c r="E9" s="1565">
        <v>250</v>
      </c>
      <c r="F9" s="1565">
        <v>327</v>
      </c>
      <c r="G9" s="1565">
        <v>577</v>
      </c>
      <c r="H9" s="1565">
        <v>151</v>
      </c>
      <c r="I9" s="1565">
        <v>106</v>
      </c>
      <c r="J9" s="1565">
        <v>257</v>
      </c>
      <c r="K9" s="1565">
        <v>430</v>
      </c>
      <c r="L9" s="1565">
        <v>461</v>
      </c>
      <c r="M9" s="1565">
        <v>891</v>
      </c>
      <c r="N9" s="309" t="s">
        <v>107</v>
      </c>
    </row>
    <row r="10" spans="1:14" ht="22.5" customHeight="1" x14ac:dyDescent="0.2">
      <c r="A10" s="308" t="s">
        <v>7</v>
      </c>
      <c r="B10" s="1565">
        <v>11</v>
      </c>
      <c r="C10" s="1565">
        <v>7</v>
      </c>
      <c r="D10" s="1565">
        <v>18</v>
      </c>
      <c r="E10" s="1565">
        <v>160</v>
      </c>
      <c r="F10" s="1565">
        <v>206</v>
      </c>
      <c r="G10" s="1565">
        <v>366</v>
      </c>
      <c r="H10" s="1565">
        <v>50</v>
      </c>
      <c r="I10" s="1565">
        <v>39</v>
      </c>
      <c r="J10" s="1565">
        <v>89</v>
      </c>
      <c r="K10" s="1565">
        <v>221</v>
      </c>
      <c r="L10" s="1565">
        <v>252</v>
      </c>
      <c r="M10" s="1565">
        <v>473</v>
      </c>
      <c r="N10" s="309" t="s">
        <v>197</v>
      </c>
    </row>
    <row r="11" spans="1:14" ht="22.5" customHeight="1" x14ac:dyDescent="0.2">
      <c r="A11" s="308" t="s">
        <v>8</v>
      </c>
      <c r="B11" s="1565">
        <v>25</v>
      </c>
      <c r="C11" s="1565">
        <v>15</v>
      </c>
      <c r="D11" s="1565">
        <v>40</v>
      </c>
      <c r="E11" s="1565">
        <v>118</v>
      </c>
      <c r="F11" s="1565">
        <v>217</v>
      </c>
      <c r="G11" s="1565">
        <v>335</v>
      </c>
      <c r="H11" s="1565">
        <v>66</v>
      </c>
      <c r="I11" s="1565">
        <v>69</v>
      </c>
      <c r="J11" s="1565">
        <v>174</v>
      </c>
      <c r="K11" s="1565">
        <v>209</v>
      </c>
      <c r="L11" s="1565">
        <v>301</v>
      </c>
      <c r="M11" s="1565">
        <f>SUM(K11:L11)</f>
        <v>510</v>
      </c>
      <c r="N11" s="309" t="s">
        <v>108</v>
      </c>
    </row>
    <row r="12" spans="1:14" ht="22.5" customHeight="1" x14ac:dyDescent="0.2">
      <c r="A12" s="308" t="s">
        <v>9</v>
      </c>
      <c r="B12" s="1565">
        <v>13</v>
      </c>
      <c r="C12" s="1565">
        <v>4</v>
      </c>
      <c r="D12" s="1565">
        <v>17</v>
      </c>
      <c r="E12" s="1565">
        <v>166</v>
      </c>
      <c r="F12" s="1565">
        <v>176</v>
      </c>
      <c r="G12" s="1565">
        <v>342</v>
      </c>
      <c r="H12" s="1565">
        <v>40</v>
      </c>
      <c r="I12" s="1565">
        <v>21</v>
      </c>
      <c r="J12" s="1565">
        <v>61</v>
      </c>
      <c r="K12" s="1565">
        <v>219</v>
      </c>
      <c r="L12" s="1565">
        <v>201</v>
      </c>
      <c r="M12" s="1565">
        <v>420</v>
      </c>
      <c r="N12" s="309" t="s">
        <v>109</v>
      </c>
    </row>
    <row r="13" spans="1:14" ht="34.5" customHeight="1" x14ac:dyDescent="0.2">
      <c r="A13" s="308" t="s">
        <v>10</v>
      </c>
      <c r="B13" s="1565">
        <v>0</v>
      </c>
      <c r="C13" s="1565">
        <v>0</v>
      </c>
      <c r="D13" s="1565">
        <v>0</v>
      </c>
      <c r="E13" s="1565">
        <v>0</v>
      </c>
      <c r="F13" s="1565">
        <v>0</v>
      </c>
      <c r="G13" s="1565">
        <v>0</v>
      </c>
      <c r="H13" s="1565">
        <v>286</v>
      </c>
      <c r="I13" s="1565">
        <v>318</v>
      </c>
      <c r="J13" s="1565">
        <v>604</v>
      </c>
      <c r="K13" s="1565">
        <v>286</v>
      </c>
      <c r="L13" s="1565">
        <v>318</v>
      </c>
      <c r="M13" s="1565">
        <v>604</v>
      </c>
      <c r="N13" s="309" t="s">
        <v>196</v>
      </c>
    </row>
    <row r="14" spans="1:14" ht="31.5" customHeight="1" x14ac:dyDescent="0.2">
      <c r="A14" s="1092" t="s">
        <v>2028</v>
      </c>
      <c r="B14" s="1565">
        <v>10</v>
      </c>
      <c r="C14" s="1565">
        <v>10</v>
      </c>
      <c r="D14" s="1565">
        <v>20</v>
      </c>
      <c r="E14" s="1565">
        <v>5</v>
      </c>
      <c r="F14" s="1565">
        <v>16</v>
      </c>
      <c r="G14" s="1565">
        <v>21</v>
      </c>
      <c r="H14" s="1565">
        <v>1</v>
      </c>
      <c r="I14" s="1565">
        <v>6</v>
      </c>
      <c r="J14" s="1565">
        <v>7</v>
      </c>
      <c r="K14" s="1565">
        <v>16</v>
      </c>
      <c r="L14" s="1565">
        <v>32</v>
      </c>
      <c r="M14" s="1565">
        <v>48</v>
      </c>
      <c r="N14" s="320" t="s">
        <v>2029</v>
      </c>
    </row>
    <row r="15" spans="1:14" ht="27.75" customHeight="1" x14ac:dyDescent="0.2">
      <c r="A15" s="1153" t="s">
        <v>2049</v>
      </c>
      <c r="B15" s="1565">
        <v>18</v>
      </c>
      <c r="C15" s="1565">
        <v>4</v>
      </c>
      <c r="D15" s="1565">
        <v>22</v>
      </c>
      <c r="E15" s="1565">
        <v>195</v>
      </c>
      <c r="F15" s="1565">
        <v>92</v>
      </c>
      <c r="G15" s="1565">
        <v>287</v>
      </c>
      <c r="H15" s="1565">
        <v>53</v>
      </c>
      <c r="I15" s="1565">
        <v>17</v>
      </c>
      <c r="J15" s="1565">
        <v>70</v>
      </c>
      <c r="K15" s="1565">
        <v>266</v>
      </c>
      <c r="L15" s="1565">
        <v>113</v>
      </c>
      <c r="M15" s="1565">
        <v>379</v>
      </c>
      <c r="N15" s="320" t="s">
        <v>2522</v>
      </c>
    </row>
    <row r="16" spans="1:14" ht="27.75" customHeight="1" x14ac:dyDescent="0.2">
      <c r="A16" s="1153" t="s">
        <v>2050</v>
      </c>
      <c r="B16" s="1565">
        <v>0</v>
      </c>
      <c r="C16" s="1565">
        <v>0</v>
      </c>
      <c r="D16" s="1565">
        <v>0</v>
      </c>
      <c r="E16" s="1565">
        <v>0</v>
      </c>
      <c r="F16" s="1565">
        <v>0</v>
      </c>
      <c r="G16" s="1565">
        <v>0</v>
      </c>
      <c r="H16" s="1565">
        <v>0</v>
      </c>
      <c r="I16" s="1565">
        <v>0</v>
      </c>
      <c r="J16" s="1565">
        <v>0</v>
      </c>
      <c r="K16" s="1565">
        <v>0</v>
      </c>
      <c r="L16" s="1565">
        <v>0</v>
      </c>
      <c r="M16" s="1565">
        <v>0</v>
      </c>
      <c r="N16" s="320" t="s">
        <v>2521</v>
      </c>
    </row>
    <row r="17" spans="1:26" ht="22.5" customHeight="1" x14ac:dyDescent="0.2">
      <c r="A17" s="308" t="s">
        <v>11</v>
      </c>
      <c r="B17" s="1565">
        <v>19</v>
      </c>
      <c r="C17" s="1565">
        <v>24</v>
      </c>
      <c r="D17" s="1565">
        <v>43</v>
      </c>
      <c r="E17" s="1565">
        <v>264</v>
      </c>
      <c r="F17" s="1565">
        <v>253</v>
      </c>
      <c r="G17" s="1565">
        <v>517</v>
      </c>
      <c r="H17" s="1565">
        <v>169</v>
      </c>
      <c r="I17" s="1565">
        <v>74</v>
      </c>
      <c r="J17" s="1565">
        <v>243</v>
      </c>
      <c r="K17" s="1565">
        <v>452</v>
      </c>
      <c r="L17" s="1565">
        <v>351</v>
      </c>
      <c r="M17" s="1565">
        <v>803</v>
      </c>
      <c r="N17" s="309" t="s">
        <v>191</v>
      </c>
    </row>
    <row r="18" spans="1:26" ht="22.5" customHeight="1" x14ac:dyDescent="0.2">
      <c r="A18" s="308" t="s">
        <v>12</v>
      </c>
      <c r="B18" s="1565">
        <v>59</v>
      </c>
      <c r="C18" s="1565">
        <v>69</v>
      </c>
      <c r="D18" s="1565">
        <v>128</v>
      </c>
      <c r="E18" s="1565">
        <v>185</v>
      </c>
      <c r="F18" s="1565">
        <v>270</v>
      </c>
      <c r="G18" s="1565">
        <v>455</v>
      </c>
      <c r="H18" s="1565">
        <v>60</v>
      </c>
      <c r="I18" s="1565">
        <v>72</v>
      </c>
      <c r="J18" s="1565">
        <v>132</v>
      </c>
      <c r="K18" s="1565">
        <v>304</v>
      </c>
      <c r="L18" s="1565">
        <v>411</v>
      </c>
      <c r="M18" s="1565">
        <v>715</v>
      </c>
      <c r="N18" s="309" t="s">
        <v>192</v>
      </c>
    </row>
    <row r="19" spans="1:26" ht="22.5" customHeight="1" x14ac:dyDescent="0.2">
      <c r="A19" s="308" t="s">
        <v>13</v>
      </c>
      <c r="B19" s="1565">
        <v>36</v>
      </c>
      <c r="C19" s="1565">
        <v>28</v>
      </c>
      <c r="D19" s="1565">
        <v>64</v>
      </c>
      <c r="E19" s="1565">
        <v>560</v>
      </c>
      <c r="F19" s="1565">
        <v>342</v>
      </c>
      <c r="G19" s="1565">
        <v>902</v>
      </c>
      <c r="H19" s="1565">
        <v>211</v>
      </c>
      <c r="I19" s="1565">
        <v>86</v>
      </c>
      <c r="J19" s="1565">
        <v>297</v>
      </c>
      <c r="K19" s="1565">
        <v>807</v>
      </c>
      <c r="L19" s="1565">
        <v>456</v>
      </c>
      <c r="M19" s="1565">
        <v>1263</v>
      </c>
      <c r="N19" s="309" t="s">
        <v>110</v>
      </c>
      <c r="P19" s="301" t="s">
        <v>97</v>
      </c>
    </row>
    <row r="20" spans="1:26" ht="22.5" customHeight="1" x14ac:dyDescent="0.2">
      <c r="A20" s="308" t="s">
        <v>14</v>
      </c>
      <c r="B20" s="1565">
        <v>0</v>
      </c>
      <c r="C20" s="1565">
        <v>0</v>
      </c>
      <c r="D20" s="1565">
        <v>0</v>
      </c>
      <c r="E20" s="1565">
        <v>78</v>
      </c>
      <c r="F20" s="1565">
        <v>62</v>
      </c>
      <c r="G20" s="1565">
        <v>140</v>
      </c>
      <c r="H20" s="1565">
        <v>34</v>
      </c>
      <c r="I20" s="1565">
        <v>13</v>
      </c>
      <c r="J20" s="1565">
        <v>47</v>
      </c>
      <c r="K20" s="1565">
        <v>112</v>
      </c>
      <c r="L20" s="1565">
        <v>75</v>
      </c>
      <c r="M20" s="1565">
        <v>187</v>
      </c>
      <c r="N20" s="309" t="s">
        <v>111</v>
      </c>
    </row>
    <row r="21" spans="1:26" ht="22.5" customHeight="1" x14ac:dyDescent="0.2">
      <c r="A21" s="308" t="s">
        <v>15</v>
      </c>
      <c r="B21" s="1565">
        <v>7</v>
      </c>
      <c r="C21" s="1565">
        <v>9</v>
      </c>
      <c r="D21" s="1565">
        <v>16</v>
      </c>
      <c r="E21" s="1565">
        <v>148</v>
      </c>
      <c r="F21" s="1565">
        <v>132</v>
      </c>
      <c r="G21" s="1565">
        <v>280</v>
      </c>
      <c r="H21" s="1565">
        <v>38</v>
      </c>
      <c r="I21" s="1565">
        <v>32</v>
      </c>
      <c r="J21" s="1565">
        <v>70</v>
      </c>
      <c r="K21" s="1565">
        <v>193</v>
      </c>
      <c r="L21" s="1565">
        <v>173</v>
      </c>
      <c r="M21" s="1565">
        <v>366</v>
      </c>
      <c r="N21" s="309" t="s">
        <v>193</v>
      </c>
    </row>
    <row r="22" spans="1:26" ht="22.5" customHeight="1" x14ac:dyDescent="0.2">
      <c r="A22" s="308" t="s">
        <v>16</v>
      </c>
      <c r="B22" s="1565">
        <v>0</v>
      </c>
      <c r="C22" s="1565">
        <v>0</v>
      </c>
      <c r="D22" s="1565">
        <v>0</v>
      </c>
      <c r="E22" s="1565">
        <v>187</v>
      </c>
      <c r="F22" s="1565">
        <v>150</v>
      </c>
      <c r="G22" s="1565">
        <v>337</v>
      </c>
      <c r="H22" s="1565">
        <v>62</v>
      </c>
      <c r="I22" s="1565">
        <v>23</v>
      </c>
      <c r="J22" s="1565">
        <v>85</v>
      </c>
      <c r="K22" s="1565">
        <v>249</v>
      </c>
      <c r="L22" s="1565">
        <v>173</v>
      </c>
      <c r="M22" s="1565">
        <v>422</v>
      </c>
      <c r="N22" s="309" t="s">
        <v>112</v>
      </c>
    </row>
    <row r="23" spans="1:26" ht="22.5" customHeight="1" x14ac:dyDescent="0.2">
      <c r="A23" s="308" t="s">
        <v>180</v>
      </c>
      <c r="B23" s="1565">
        <v>0</v>
      </c>
      <c r="C23" s="1565">
        <v>0</v>
      </c>
      <c r="D23" s="1565">
        <v>0</v>
      </c>
      <c r="E23" s="1565">
        <v>19</v>
      </c>
      <c r="F23" s="1565">
        <v>11</v>
      </c>
      <c r="G23" s="1565">
        <v>30</v>
      </c>
      <c r="H23" s="1565">
        <v>0</v>
      </c>
      <c r="I23" s="1565">
        <v>0</v>
      </c>
      <c r="J23" s="1565">
        <v>0</v>
      </c>
      <c r="K23" s="1565">
        <v>19</v>
      </c>
      <c r="L23" s="1565">
        <v>11</v>
      </c>
      <c r="M23" s="1565">
        <v>30</v>
      </c>
      <c r="N23" s="310" t="s">
        <v>209</v>
      </c>
    </row>
    <row r="24" spans="1:26" ht="22.5" customHeight="1" x14ac:dyDescent="0.2">
      <c r="A24" s="311" t="s">
        <v>17</v>
      </c>
      <c r="B24" s="1566">
        <v>62</v>
      </c>
      <c r="C24" s="1566">
        <v>58</v>
      </c>
      <c r="D24" s="1566">
        <v>120</v>
      </c>
      <c r="E24" s="1566">
        <v>349</v>
      </c>
      <c r="F24" s="1566">
        <v>356</v>
      </c>
      <c r="G24" s="1566">
        <v>705</v>
      </c>
      <c r="H24" s="1566">
        <v>168</v>
      </c>
      <c r="I24" s="1566">
        <v>99</v>
      </c>
      <c r="J24" s="1566">
        <v>267</v>
      </c>
      <c r="K24" s="1566">
        <v>579</v>
      </c>
      <c r="L24" s="1566">
        <v>513</v>
      </c>
      <c r="M24" s="1566">
        <v>1092</v>
      </c>
      <c r="N24" s="312" t="s">
        <v>113</v>
      </c>
    </row>
    <row r="25" spans="1:26" ht="22.5" customHeight="1" thickBot="1" x14ac:dyDescent="0.25">
      <c r="A25" s="313" t="s">
        <v>179</v>
      </c>
      <c r="B25" s="1563">
        <v>0</v>
      </c>
      <c r="C25" s="1563">
        <v>0</v>
      </c>
      <c r="D25" s="1563">
        <v>0</v>
      </c>
      <c r="E25" s="1563">
        <v>34</v>
      </c>
      <c r="F25" s="1563">
        <v>37</v>
      </c>
      <c r="G25" s="1563">
        <v>71</v>
      </c>
      <c r="H25" s="1563">
        <v>0</v>
      </c>
      <c r="I25" s="1563">
        <v>0</v>
      </c>
      <c r="J25" s="1563">
        <v>0</v>
      </c>
      <c r="K25" s="1563">
        <v>34</v>
      </c>
      <c r="L25" s="1563">
        <v>37</v>
      </c>
      <c r="M25" s="1563">
        <v>71</v>
      </c>
      <c r="N25" s="314" t="s">
        <v>194</v>
      </c>
    </row>
    <row r="26" spans="1:26" ht="24" customHeight="1" thickTop="1" x14ac:dyDescent="0.2">
      <c r="A26" s="315"/>
      <c r="B26" s="316"/>
      <c r="C26" s="316"/>
      <c r="D26" s="316"/>
      <c r="E26" s="316"/>
      <c r="F26" s="316"/>
      <c r="G26" s="316"/>
      <c r="H26" s="316"/>
      <c r="I26" s="316"/>
      <c r="J26" s="316"/>
      <c r="K26" s="316"/>
      <c r="L26" s="316"/>
      <c r="M26" s="316"/>
      <c r="N26" s="317"/>
    </row>
    <row r="27" spans="1:26" ht="24" customHeight="1" x14ac:dyDescent="0.2">
      <c r="A27" s="315"/>
      <c r="B27" s="316"/>
      <c r="C27" s="316"/>
      <c r="D27" s="316"/>
      <c r="E27" s="316"/>
      <c r="F27" s="316"/>
      <c r="G27" s="316"/>
      <c r="H27" s="316"/>
      <c r="I27" s="316"/>
      <c r="J27" s="316"/>
      <c r="K27" s="316"/>
      <c r="L27" s="316"/>
      <c r="M27" s="316"/>
      <c r="N27" s="317"/>
    </row>
    <row r="28" spans="1:26" ht="24" customHeight="1" x14ac:dyDescent="0.2">
      <c r="A28" s="315"/>
      <c r="B28" s="316"/>
      <c r="C28" s="316"/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7"/>
    </row>
    <row r="29" spans="1:26" ht="24" customHeight="1" x14ac:dyDescent="0.2">
      <c r="A29" s="315"/>
      <c r="B29" s="316"/>
      <c r="C29" s="316"/>
      <c r="D29" s="316"/>
      <c r="E29" s="316"/>
      <c r="F29" s="316"/>
      <c r="G29" s="316"/>
      <c r="H29" s="316"/>
      <c r="I29" s="316"/>
      <c r="J29" s="316"/>
      <c r="K29" s="316"/>
      <c r="L29" s="316"/>
      <c r="M29" s="316"/>
      <c r="N29" s="317"/>
    </row>
    <row r="30" spans="1:26" ht="24" customHeight="1" thickBot="1" x14ac:dyDescent="0.25">
      <c r="A30" s="17" t="s">
        <v>401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2474" t="s">
        <v>594</v>
      </c>
      <c r="N30" s="2474"/>
      <c r="S30" s="136"/>
      <c r="T30" s="136"/>
      <c r="U30" s="136"/>
      <c r="V30" s="136"/>
      <c r="W30" s="136"/>
      <c r="X30" s="136"/>
      <c r="Y30" s="136"/>
      <c r="Z30" s="136"/>
    </row>
    <row r="31" spans="1:26" ht="24" customHeight="1" thickTop="1" x14ac:dyDescent="0.2">
      <c r="A31" s="2468" t="s">
        <v>0</v>
      </c>
      <c r="B31" s="2468" t="s">
        <v>1</v>
      </c>
      <c r="C31" s="2468"/>
      <c r="D31" s="2468"/>
      <c r="E31" s="2468" t="s">
        <v>2</v>
      </c>
      <c r="F31" s="2468"/>
      <c r="G31" s="2468"/>
      <c r="H31" s="2468" t="s">
        <v>3</v>
      </c>
      <c r="I31" s="2468"/>
      <c r="J31" s="2468"/>
      <c r="K31" s="2468" t="s">
        <v>4</v>
      </c>
      <c r="L31" s="2468"/>
      <c r="M31" s="2468"/>
      <c r="N31" s="2471" t="s">
        <v>105</v>
      </c>
    </row>
    <row r="32" spans="1:26" ht="24" customHeight="1" x14ac:dyDescent="0.2">
      <c r="A32" s="2469"/>
      <c r="B32" s="2472" t="s">
        <v>98</v>
      </c>
      <c r="C32" s="2472"/>
      <c r="D32" s="2472"/>
      <c r="E32" s="2472" t="s">
        <v>99</v>
      </c>
      <c r="F32" s="2472"/>
      <c r="G32" s="2472"/>
      <c r="H32" s="2472" t="s">
        <v>100</v>
      </c>
      <c r="I32" s="2472"/>
      <c r="J32" s="2472"/>
      <c r="K32" s="2472" t="s">
        <v>121</v>
      </c>
      <c r="L32" s="2472"/>
      <c r="M32" s="2472"/>
      <c r="N32" s="2472"/>
    </row>
    <row r="33" spans="1:14" ht="24" customHeight="1" x14ac:dyDescent="0.2">
      <c r="A33" s="2469"/>
      <c r="B33" s="304" t="s">
        <v>187</v>
      </c>
      <c r="C33" s="304" t="s">
        <v>203</v>
      </c>
      <c r="D33" s="304" t="s">
        <v>204</v>
      </c>
      <c r="E33" s="304" t="s">
        <v>187</v>
      </c>
      <c r="F33" s="304" t="s">
        <v>203</v>
      </c>
      <c r="G33" s="304" t="s">
        <v>204</v>
      </c>
      <c r="H33" s="304" t="s">
        <v>187</v>
      </c>
      <c r="I33" s="304" t="s">
        <v>203</v>
      </c>
      <c r="J33" s="304" t="s">
        <v>204</v>
      </c>
      <c r="K33" s="304" t="s">
        <v>187</v>
      </c>
      <c r="L33" s="304" t="s">
        <v>203</v>
      </c>
      <c r="M33" s="304" t="s">
        <v>204</v>
      </c>
      <c r="N33" s="2472"/>
    </row>
    <row r="34" spans="1:14" ht="24" customHeight="1" thickBot="1" x14ac:dyDescent="0.25">
      <c r="A34" s="2476"/>
      <c r="B34" s="305" t="s">
        <v>188</v>
      </c>
      <c r="C34" s="305" t="s">
        <v>189</v>
      </c>
      <c r="D34" s="305" t="s">
        <v>190</v>
      </c>
      <c r="E34" s="305" t="s">
        <v>188</v>
      </c>
      <c r="F34" s="305" t="s">
        <v>189</v>
      </c>
      <c r="G34" s="305" t="s">
        <v>190</v>
      </c>
      <c r="H34" s="305" t="s">
        <v>188</v>
      </c>
      <c r="I34" s="305" t="s">
        <v>189</v>
      </c>
      <c r="J34" s="305" t="s">
        <v>190</v>
      </c>
      <c r="K34" s="305" t="s">
        <v>188</v>
      </c>
      <c r="L34" s="305" t="s">
        <v>189</v>
      </c>
      <c r="M34" s="305" t="s">
        <v>190</v>
      </c>
      <c r="N34" s="2475"/>
    </row>
    <row r="35" spans="1:14" ht="30.75" customHeight="1" thickTop="1" x14ac:dyDescent="0.2">
      <c r="A35" s="318" t="s">
        <v>18</v>
      </c>
      <c r="B35" s="1567">
        <v>4</v>
      </c>
      <c r="C35" s="1567">
        <v>2</v>
      </c>
      <c r="D35" s="1567">
        <v>6</v>
      </c>
      <c r="E35" s="1567">
        <v>122</v>
      </c>
      <c r="F35" s="1567">
        <v>168</v>
      </c>
      <c r="G35" s="1567">
        <v>290</v>
      </c>
      <c r="H35" s="1567">
        <v>52</v>
      </c>
      <c r="I35" s="1567">
        <v>31</v>
      </c>
      <c r="J35" s="1567">
        <v>83</v>
      </c>
      <c r="K35" s="1567">
        <v>178</v>
      </c>
      <c r="L35" s="1567">
        <v>201</v>
      </c>
      <c r="M35" s="1567">
        <v>379</v>
      </c>
      <c r="N35" s="319" t="s">
        <v>114</v>
      </c>
    </row>
    <row r="36" spans="1:14" ht="30.75" customHeight="1" x14ac:dyDescent="0.2">
      <c r="A36" s="308" t="s">
        <v>19</v>
      </c>
      <c r="B36" s="1565">
        <v>16</v>
      </c>
      <c r="C36" s="1565">
        <v>18</v>
      </c>
      <c r="D36" s="1565">
        <v>34</v>
      </c>
      <c r="E36" s="1565">
        <v>163</v>
      </c>
      <c r="F36" s="1565">
        <v>165</v>
      </c>
      <c r="G36" s="1565">
        <v>328</v>
      </c>
      <c r="H36" s="1565">
        <v>52</v>
      </c>
      <c r="I36" s="1565">
        <v>29</v>
      </c>
      <c r="J36" s="1565">
        <v>81</v>
      </c>
      <c r="K36" s="1565">
        <v>231</v>
      </c>
      <c r="L36" s="1565">
        <v>212</v>
      </c>
      <c r="M36" s="1565">
        <v>443</v>
      </c>
      <c r="N36" s="320" t="s">
        <v>115</v>
      </c>
    </row>
    <row r="37" spans="1:14" ht="30.75" customHeight="1" x14ac:dyDescent="0.2">
      <c r="A37" s="308" t="s">
        <v>20</v>
      </c>
      <c r="B37" s="1565">
        <v>13</v>
      </c>
      <c r="C37" s="1565">
        <v>4</v>
      </c>
      <c r="D37" s="1565">
        <v>17</v>
      </c>
      <c r="E37" s="1565">
        <v>126</v>
      </c>
      <c r="F37" s="1565">
        <v>155</v>
      </c>
      <c r="G37" s="1565">
        <v>281</v>
      </c>
      <c r="H37" s="1565">
        <v>17</v>
      </c>
      <c r="I37" s="1565">
        <v>45</v>
      </c>
      <c r="J37" s="1565">
        <v>62</v>
      </c>
      <c r="K37" s="1565">
        <v>156</v>
      </c>
      <c r="L37" s="1565">
        <v>204</v>
      </c>
      <c r="M37" s="1565">
        <v>360</v>
      </c>
      <c r="N37" s="320" t="s">
        <v>195</v>
      </c>
    </row>
    <row r="38" spans="1:14" ht="30.75" customHeight="1" x14ac:dyDescent="0.2">
      <c r="A38" s="308" t="s">
        <v>595</v>
      </c>
      <c r="B38" s="1565">
        <v>0</v>
      </c>
      <c r="C38" s="1565">
        <v>0</v>
      </c>
      <c r="D38" s="1565">
        <v>0</v>
      </c>
      <c r="E38" s="1565">
        <v>5</v>
      </c>
      <c r="F38" s="1565">
        <v>17</v>
      </c>
      <c r="G38" s="1565">
        <v>22</v>
      </c>
      <c r="H38" s="1565">
        <v>0</v>
      </c>
      <c r="I38" s="1565">
        <v>0</v>
      </c>
      <c r="J38" s="1565">
        <v>0</v>
      </c>
      <c r="K38" s="1565">
        <v>5</v>
      </c>
      <c r="L38" s="1565">
        <v>17</v>
      </c>
      <c r="M38" s="1565">
        <v>22</v>
      </c>
      <c r="N38" s="320" t="s">
        <v>596</v>
      </c>
    </row>
    <row r="39" spans="1:14" ht="30.75" customHeight="1" x14ac:dyDescent="0.2">
      <c r="A39" s="308" t="s">
        <v>22</v>
      </c>
      <c r="B39" s="1565">
        <v>8</v>
      </c>
      <c r="C39" s="1565">
        <v>4</v>
      </c>
      <c r="D39" s="1565">
        <v>12</v>
      </c>
      <c r="E39" s="1565">
        <v>109</v>
      </c>
      <c r="F39" s="1565">
        <v>156</v>
      </c>
      <c r="G39" s="1565">
        <v>265</v>
      </c>
      <c r="H39" s="1565">
        <v>24</v>
      </c>
      <c r="I39" s="1565">
        <v>32</v>
      </c>
      <c r="J39" s="1565">
        <v>56</v>
      </c>
      <c r="K39" s="1565">
        <v>141</v>
      </c>
      <c r="L39" s="1565">
        <v>192</v>
      </c>
      <c r="M39" s="1565">
        <v>333</v>
      </c>
      <c r="N39" s="320" t="s">
        <v>117</v>
      </c>
    </row>
    <row r="40" spans="1:14" ht="30.75" customHeight="1" x14ac:dyDescent="0.2">
      <c r="A40" s="308" t="s">
        <v>21</v>
      </c>
      <c r="B40" s="1565">
        <v>0</v>
      </c>
      <c r="C40" s="1565">
        <v>0</v>
      </c>
      <c r="D40" s="1565">
        <v>0</v>
      </c>
      <c r="E40" s="1565">
        <v>61</v>
      </c>
      <c r="F40" s="1565">
        <v>79</v>
      </c>
      <c r="G40" s="1565">
        <v>140</v>
      </c>
      <c r="H40" s="1565">
        <v>12</v>
      </c>
      <c r="I40" s="1565">
        <v>10</v>
      </c>
      <c r="J40" s="1565">
        <v>22</v>
      </c>
      <c r="K40" s="1565">
        <v>73</v>
      </c>
      <c r="L40" s="1565">
        <v>89</v>
      </c>
      <c r="M40" s="1565">
        <v>162</v>
      </c>
      <c r="N40" s="320" t="s">
        <v>116</v>
      </c>
    </row>
    <row r="41" spans="1:14" ht="30.75" customHeight="1" x14ac:dyDescent="0.2">
      <c r="A41" s="308" t="s">
        <v>24</v>
      </c>
      <c r="B41" s="1565">
        <v>0</v>
      </c>
      <c r="C41" s="1565">
        <v>0</v>
      </c>
      <c r="D41" s="1565">
        <v>0</v>
      </c>
      <c r="E41" s="1565">
        <v>63</v>
      </c>
      <c r="F41" s="1565">
        <v>80</v>
      </c>
      <c r="G41" s="1565">
        <v>143</v>
      </c>
      <c r="H41" s="1565">
        <v>0</v>
      </c>
      <c r="I41" s="1565">
        <v>0</v>
      </c>
      <c r="J41" s="1565">
        <v>0</v>
      </c>
      <c r="K41" s="1565">
        <v>63</v>
      </c>
      <c r="L41" s="1565">
        <v>80</v>
      </c>
      <c r="M41" s="1565">
        <v>143</v>
      </c>
      <c r="N41" s="320" t="s">
        <v>119</v>
      </c>
    </row>
    <row r="42" spans="1:14" ht="30.75" customHeight="1" x14ac:dyDescent="0.2">
      <c r="A42" s="308" t="s">
        <v>23</v>
      </c>
      <c r="B42" s="1565">
        <v>0</v>
      </c>
      <c r="C42" s="1565">
        <v>0</v>
      </c>
      <c r="D42" s="1565">
        <v>0</v>
      </c>
      <c r="E42" s="1565">
        <v>33</v>
      </c>
      <c r="F42" s="1565">
        <v>58</v>
      </c>
      <c r="G42" s="1565">
        <v>91</v>
      </c>
      <c r="H42" s="1565">
        <v>6</v>
      </c>
      <c r="I42" s="1565">
        <v>4</v>
      </c>
      <c r="J42" s="1565">
        <v>10</v>
      </c>
      <c r="K42" s="1565">
        <v>39</v>
      </c>
      <c r="L42" s="1565">
        <v>62</v>
      </c>
      <c r="M42" s="1565">
        <v>101</v>
      </c>
      <c r="N42" s="320" t="s">
        <v>118</v>
      </c>
    </row>
    <row r="43" spans="1:14" ht="30.75" customHeight="1" x14ac:dyDescent="0.2">
      <c r="A43" s="308" t="s">
        <v>175</v>
      </c>
      <c r="B43" s="1565">
        <v>0</v>
      </c>
      <c r="C43" s="1565">
        <v>0</v>
      </c>
      <c r="D43" s="1565">
        <v>0</v>
      </c>
      <c r="E43" s="1565">
        <v>20</v>
      </c>
      <c r="F43" s="1565">
        <v>12</v>
      </c>
      <c r="G43" s="1565">
        <v>32</v>
      </c>
      <c r="H43" s="1565">
        <v>0</v>
      </c>
      <c r="I43" s="1565">
        <v>0</v>
      </c>
      <c r="J43" s="1565">
        <v>0</v>
      </c>
      <c r="K43" s="1565">
        <v>20</v>
      </c>
      <c r="L43" s="1565">
        <v>12</v>
      </c>
      <c r="M43" s="1565">
        <v>32</v>
      </c>
      <c r="N43" s="320" t="s">
        <v>205</v>
      </c>
    </row>
    <row r="44" spans="1:14" ht="30.75" customHeight="1" x14ac:dyDescent="0.2">
      <c r="A44" s="308" t="s">
        <v>176</v>
      </c>
      <c r="B44" s="1565">
        <v>0</v>
      </c>
      <c r="C44" s="1565">
        <v>0</v>
      </c>
      <c r="D44" s="1565">
        <v>0</v>
      </c>
      <c r="E44" s="1565">
        <v>86</v>
      </c>
      <c r="F44" s="1565">
        <v>86</v>
      </c>
      <c r="G44" s="1565">
        <v>172</v>
      </c>
      <c r="H44" s="1565">
        <v>5</v>
      </c>
      <c r="I44" s="1565">
        <v>2</v>
      </c>
      <c r="J44" s="1565">
        <v>7</v>
      </c>
      <c r="K44" s="1565">
        <v>91</v>
      </c>
      <c r="L44" s="1565">
        <v>88</v>
      </c>
      <c r="M44" s="1565">
        <v>179</v>
      </c>
      <c r="N44" s="320" t="s">
        <v>206</v>
      </c>
    </row>
    <row r="45" spans="1:14" ht="30.75" customHeight="1" x14ac:dyDescent="0.2">
      <c r="A45" s="308" t="s">
        <v>178</v>
      </c>
      <c r="B45" s="1565">
        <v>0</v>
      </c>
      <c r="C45" s="1565">
        <v>0</v>
      </c>
      <c r="D45" s="1565">
        <v>0</v>
      </c>
      <c r="E45" s="1565">
        <v>16</v>
      </c>
      <c r="F45" s="1565">
        <v>23</v>
      </c>
      <c r="G45" s="1565">
        <v>39</v>
      </c>
      <c r="H45" s="1565">
        <v>6</v>
      </c>
      <c r="I45" s="1565">
        <v>1</v>
      </c>
      <c r="J45" s="1565">
        <v>7</v>
      </c>
      <c r="K45" s="1565">
        <v>22</v>
      </c>
      <c r="L45" s="1565">
        <v>24</v>
      </c>
      <c r="M45" s="1565">
        <v>46</v>
      </c>
      <c r="N45" s="320" t="s">
        <v>208</v>
      </c>
    </row>
    <row r="46" spans="1:14" ht="30.75" customHeight="1" thickBot="1" x14ac:dyDescent="0.25">
      <c r="A46" s="321" t="s">
        <v>177</v>
      </c>
      <c r="B46" s="1565">
        <v>0</v>
      </c>
      <c r="C46" s="1565">
        <v>0</v>
      </c>
      <c r="D46" s="1565">
        <v>0</v>
      </c>
      <c r="E46" s="1565">
        <v>12</v>
      </c>
      <c r="F46" s="1565">
        <v>10</v>
      </c>
      <c r="G46" s="1565">
        <v>22</v>
      </c>
      <c r="H46" s="1565">
        <v>0</v>
      </c>
      <c r="I46" s="1565">
        <v>0</v>
      </c>
      <c r="J46" s="1565">
        <v>0</v>
      </c>
      <c r="K46" s="1565">
        <v>12</v>
      </c>
      <c r="L46" s="1565">
        <v>10</v>
      </c>
      <c r="M46" s="1565">
        <v>22</v>
      </c>
      <c r="N46" s="320" t="s">
        <v>207</v>
      </c>
    </row>
    <row r="47" spans="1:14" ht="30.75" customHeight="1" thickBot="1" x14ac:dyDescent="0.25">
      <c r="A47" s="140" t="s">
        <v>25</v>
      </c>
      <c r="B47" s="1533">
        <f t="shared" ref="B47:L47" si="0">SUM(B8:B25,B35:B46)</f>
        <v>489</v>
      </c>
      <c r="C47" s="1533">
        <f t="shared" si="0"/>
        <v>443</v>
      </c>
      <c r="D47" s="1533">
        <f t="shared" si="0"/>
        <v>932</v>
      </c>
      <c r="E47" s="1533">
        <f t="shared" si="0"/>
        <v>4315</v>
      </c>
      <c r="F47" s="1533">
        <f t="shared" si="0"/>
        <v>4644</v>
      </c>
      <c r="G47" s="1533">
        <f t="shared" si="0"/>
        <v>8959</v>
      </c>
      <c r="H47" s="1533">
        <f t="shared" si="0"/>
        <v>1997</v>
      </c>
      <c r="I47" s="1533">
        <f t="shared" si="0"/>
        <v>1478</v>
      </c>
      <c r="J47" s="1533">
        <f t="shared" si="0"/>
        <v>3514</v>
      </c>
      <c r="K47" s="1533">
        <f t="shared" si="0"/>
        <v>6801</v>
      </c>
      <c r="L47" s="1533">
        <f t="shared" si="0"/>
        <v>6565</v>
      </c>
      <c r="M47" s="1533">
        <f>SUM(K47:L47)</f>
        <v>13366</v>
      </c>
      <c r="N47" s="322" t="s">
        <v>120</v>
      </c>
    </row>
    <row r="48" spans="1:14" ht="29.25" customHeight="1" thickTop="1" x14ac:dyDescent="0.2"/>
  </sheetData>
  <mergeCells count="24">
    <mergeCell ref="M30:N30"/>
    <mergeCell ref="N31:N34"/>
    <mergeCell ref="A31:A34"/>
    <mergeCell ref="B31:D31"/>
    <mergeCell ref="E31:G31"/>
    <mergeCell ref="H31:J31"/>
    <mergeCell ref="K31:M31"/>
    <mergeCell ref="B32:D32"/>
    <mergeCell ref="E32:G32"/>
    <mergeCell ref="H32:J32"/>
    <mergeCell ref="K32:M32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  <mergeCell ref="E5:G5"/>
    <mergeCell ref="H5:J5"/>
    <mergeCell ref="K5:M5"/>
  </mergeCells>
  <printOptions horizontalCentered="1"/>
  <pageMargins left="0.59055118110236227" right="0.59055118110236227" top="0.59055118110236227" bottom="0.59055118110236227" header="0.59055118110236227" footer="0.19685039370078741"/>
  <pageSetup paperSize="9" scale="80" firstPageNumber="9" orientation="landscape" useFirstPageNumber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S169"/>
  <sheetViews>
    <sheetView rightToLeft="1" view="pageBreakPreview" topLeftCell="A154" zoomScale="75" zoomScaleNormal="75" zoomScaleSheetLayoutView="75" workbookViewId="0">
      <selection activeCell="K42" sqref="K42"/>
    </sheetView>
  </sheetViews>
  <sheetFormatPr defaultColWidth="10.28515625" defaultRowHeight="15" customHeight="1" x14ac:dyDescent="0.25"/>
  <cols>
    <col min="1" max="1" width="8.7109375" style="56" customWidth="1"/>
    <col min="2" max="2" width="21.5703125" style="56" customWidth="1"/>
    <col min="3" max="3" width="23.85546875" style="56" customWidth="1"/>
    <col min="4" max="4" width="6" style="56" customWidth="1"/>
    <col min="5" max="5" width="6.7109375" style="56" customWidth="1"/>
    <col min="6" max="6" width="7.28515625" style="56" customWidth="1"/>
    <col min="7" max="7" width="7" style="56" customWidth="1"/>
    <col min="8" max="8" width="6.42578125" style="56" customWidth="1"/>
    <col min="9" max="9" width="7.28515625" style="56" customWidth="1"/>
    <col min="10" max="10" width="7" style="56" customWidth="1"/>
    <col min="11" max="11" width="6.5703125" style="56" customWidth="1"/>
    <col min="12" max="12" width="6.42578125" style="56" customWidth="1"/>
    <col min="13" max="13" width="7" style="471" customWidth="1"/>
    <col min="14" max="14" width="8" style="471" customWidth="1"/>
    <col min="15" max="15" width="6.28515625" style="471" customWidth="1"/>
    <col min="16" max="16" width="23.85546875" style="462" customWidth="1"/>
    <col min="17" max="17" width="21.28515625" style="462" customWidth="1"/>
    <col min="18" max="18" width="13.7109375" style="462" customWidth="1"/>
    <col min="19" max="19" width="16.5703125" style="462" customWidth="1"/>
    <col min="20" max="16384" width="10.28515625" style="462"/>
  </cols>
  <sheetData>
    <row r="1" spans="1:19" ht="21" customHeight="1" x14ac:dyDescent="0.25">
      <c r="A1" s="2730" t="s">
        <v>2116</v>
      </c>
      <c r="B1" s="2730"/>
      <c r="C1" s="2730"/>
      <c r="D1" s="2730"/>
      <c r="E1" s="2730"/>
      <c r="F1" s="2730"/>
      <c r="G1" s="2730"/>
      <c r="H1" s="2730"/>
      <c r="I1" s="2730"/>
      <c r="J1" s="2730"/>
      <c r="K1" s="2730"/>
      <c r="L1" s="2730"/>
      <c r="M1" s="2730"/>
      <c r="N1" s="2730"/>
      <c r="O1" s="2730"/>
      <c r="P1" s="2730"/>
      <c r="Q1" s="2730"/>
      <c r="R1" s="2730"/>
    </row>
    <row r="2" spans="1:19" ht="28.5" customHeight="1" x14ac:dyDescent="0.25">
      <c r="A2" s="2724" t="s">
        <v>2117</v>
      </c>
      <c r="B2" s="2724"/>
      <c r="C2" s="2724"/>
      <c r="D2" s="2724"/>
      <c r="E2" s="2724"/>
      <c r="F2" s="2724"/>
      <c r="G2" s="2724"/>
      <c r="H2" s="2724"/>
      <c r="I2" s="2724"/>
      <c r="J2" s="2724"/>
      <c r="K2" s="2724"/>
      <c r="L2" s="2724"/>
      <c r="M2" s="2724"/>
      <c r="N2" s="2724"/>
      <c r="O2" s="2724"/>
      <c r="P2" s="2724"/>
      <c r="Q2" s="2724"/>
      <c r="R2" s="2724"/>
    </row>
    <row r="3" spans="1:19" ht="20.25" customHeight="1" thickBot="1" x14ac:dyDescent="0.3">
      <c r="A3" s="17" t="s">
        <v>1241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2474" t="s">
        <v>1242</v>
      </c>
      <c r="R3" s="2474"/>
    </row>
    <row r="4" spans="1:19" ht="18" customHeight="1" thickTop="1" x14ac:dyDescent="0.25">
      <c r="A4" s="2641" t="s">
        <v>47</v>
      </c>
      <c r="B4" s="2641" t="s">
        <v>90</v>
      </c>
      <c r="C4" s="2641" t="s">
        <v>48</v>
      </c>
      <c r="D4" s="2641" t="s">
        <v>36</v>
      </c>
      <c r="E4" s="2641"/>
      <c r="F4" s="2641"/>
      <c r="G4" s="2641" t="s">
        <v>2</v>
      </c>
      <c r="H4" s="2641"/>
      <c r="I4" s="2641"/>
      <c r="J4" s="2641" t="s">
        <v>3</v>
      </c>
      <c r="K4" s="2641"/>
      <c r="L4" s="2641"/>
      <c r="M4" s="2641" t="s">
        <v>29</v>
      </c>
      <c r="N4" s="2641"/>
      <c r="O4" s="2641"/>
      <c r="P4" s="2740" t="s">
        <v>103</v>
      </c>
      <c r="Q4" s="2740" t="s">
        <v>132</v>
      </c>
      <c r="R4" s="2740" t="s">
        <v>310</v>
      </c>
    </row>
    <row r="5" spans="1:19" ht="20.25" customHeight="1" x14ac:dyDescent="0.25">
      <c r="A5" s="2645"/>
      <c r="B5" s="2645"/>
      <c r="C5" s="2645"/>
      <c r="D5" s="2637" t="s">
        <v>98</v>
      </c>
      <c r="E5" s="2637"/>
      <c r="F5" s="2637"/>
      <c r="G5" s="2637" t="s">
        <v>99</v>
      </c>
      <c r="H5" s="2637"/>
      <c r="I5" s="2637"/>
      <c r="J5" s="2637" t="s">
        <v>100</v>
      </c>
      <c r="K5" s="2637"/>
      <c r="L5" s="2637"/>
      <c r="M5" s="2637" t="s">
        <v>126</v>
      </c>
      <c r="N5" s="2637"/>
      <c r="O5" s="2637"/>
      <c r="P5" s="2741"/>
      <c r="Q5" s="2741"/>
      <c r="R5" s="2741"/>
    </row>
    <row r="6" spans="1:19" ht="18.75" customHeight="1" x14ac:dyDescent="0.25">
      <c r="A6" s="2645"/>
      <c r="B6" s="2645"/>
      <c r="C6" s="2645"/>
      <c r="D6" s="1226" t="s">
        <v>187</v>
      </c>
      <c r="E6" s="1226" t="s">
        <v>203</v>
      </c>
      <c r="F6" s="1226" t="s">
        <v>204</v>
      </c>
      <c r="G6" s="1226" t="s">
        <v>187</v>
      </c>
      <c r="H6" s="1226" t="s">
        <v>203</v>
      </c>
      <c r="I6" s="1226" t="s">
        <v>204</v>
      </c>
      <c r="J6" s="1226" t="s">
        <v>187</v>
      </c>
      <c r="K6" s="1226" t="s">
        <v>203</v>
      </c>
      <c r="L6" s="1226" t="s">
        <v>204</v>
      </c>
      <c r="M6" s="1226" t="s">
        <v>187</v>
      </c>
      <c r="N6" s="1226" t="s">
        <v>203</v>
      </c>
      <c r="O6" s="1226" t="s">
        <v>204</v>
      </c>
      <c r="P6" s="2741"/>
      <c r="Q6" s="2741"/>
      <c r="R6" s="2741"/>
    </row>
    <row r="7" spans="1:19" ht="15.75" customHeight="1" thickBot="1" x14ac:dyDescent="0.3">
      <c r="A7" s="2646"/>
      <c r="B7" s="2646"/>
      <c r="C7" s="2646"/>
      <c r="D7" s="446" t="s">
        <v>188</v>
      </c>
      <c r="E7" s="446" t="s">
        <v>189</v>
      </c>
      <c r="F7" s="446" t="s">
        <v>190</v>
      </c>
      <c r="G7" s="446" t="s">
        <v>188</v>
      </c>
      <c r="H7" s="446" t="s">
        <v>189</v>
      </c>
      <c r="I7" s="446" t="s">
        <v>190</v>
      </c>
      <c r="J7" s="446" t="s">
        <v>188</v>
      </c>
      <c r="K7" s="446" t="s">
        <v>189</v>
      </c>
      <c r="L7" s="446" t="s">
        <v>190</v>
      </c>
      <c r="M7" s="446" t="s">
        <v>188</v>
      </c>
      <c r="N7" s="446" t="s">
        <v>189</v>
      </c>
      <c r="O7" s="446" t="s">
        <v>190</v>
      </c>
      <c r="P7" s="2742"/>
      <c r="Q7" s="2742"/>
      <c r="R7" s="2742"/>
    </row>
    <row r="8" spans="1:19" ht="39.75" customHeight="1" x14ac:dyDescent="0.25">
      <c r="A8" s="2733" t="s">
        <v>37</v>
      </c>
      <c r="B8" s="1681" t="s">
        <v>462</v>
      </c>
      <c r="C8" s="1681" t="s">
        <v>1171</v>
      </c>
      <c r="D8" s="577">
        <v>0</v>
      </c>
      <c r="E8" s="577">
        <v>0</v>
      </c>
      <c r="F8" s="577">
        <v>0</v>
      </c>
      <c r="G8" s="577">
        <v>0</v>
      </c>
      <c r="H8" s="577">
        <v>0</v>
      </c>
      <c r="I8" s="577">
        <v>0</v>
      </c>
      <c r="J8" s="577">
        <v>4</v>
      </c>
      <c r="K8" s="577">
        <v>1</v>
      </c>
      <c r="L8" s="577">
        <v>5</v>
      </c>
      <c r="M8" s="577">
        <f>SUM(J8,G8,D8)</f>
        <v>4</v>
      </c>
      <c r="N8" s="577">
        <f t="shared" ref="N8:O16" si="0">SUM(K8,H8,E8)</f>
        <v>1</v>
      </c>
      <c r="O8" s="577">
        <f t="shared" si="0"/>
        <v>5</v>
      </c>
      <c r="P8" s="1685" t="s">
        <v>1243</v>
      </c>
      <c r="Q8" s="674" t="s">
        <v>463</v>
      </c>
      <c r="R8" s="2777" t="s">
        <v>134</v>
      </c>
      <c r="S8" s="1279"/>
    </row>
    <row r="9" spans="1:19" ht="27" customHeight="1" x14ac:dyDescent="0.25">
      <c r="A9" s="2637"/>
      <c r="B9" s="27" t="s">
        <v>466</v>
      </c>
      <c r="C9" s="27" t="s">
        <v>673</v>
      </c>
      <c r="D9" s="578">
        <v>0</v>
      </c>
      <c r="E9" s="578">
        <v>0</v>
      </c>
      <c r="F9" s="578">
        <v>0</v>
      </c>
      <c r="G9" s="578">
        <v>6</v>
      </c>
      <c r="H9" s="578">
        <v>8</v>
      </c>
      <c r="I9" s="578">
        <v>14</v>
      </c>
      <c r="J9" s="578">
        <v>3</v>
      </c>
      <c r="K9" s="578">
        <v>2</v>
      </c>
      <c r="L9" s="578">
        <v>5</v>
      </c>
      <c r="M9" s="578">
        <f>SUM(J9,G9,D9)</f>
        <v>9</v>
      </c>
      <c r="N9" s="578">
        <f t="shared" si="0"/>
        <v>10</v>
      </c>
      <c r="O9" s="578">
        <f t="shared" si="0"/>
        <v>19</v>
      </c>
      <c r="P9" s="1536" t="s">
        <v>1064</v>
      </c>
      <c r="Q9" s="1536" t="s">
        <v>135</v>
      </c>
      <c r="R9" s="2778"/>
      <c r="S9" s="1280"/>
    </row>
    <row r="10" spans="1:19" ht="19.5" customHeight="1" x14ac:dyDescent="0.25">
      <c r="A10" s="2637"/>
      <c r="B10" s="2745" t="s">
        <v>1613</v>
      </c>
      <c r="C10" s="27" t="s">
        <v>1613</v>
      </c>
      <c r="D10" s="578">
        <v>0</v>
      </c>
      <c r="E10" s="578">
        <v>0</v>
      </c>
      <c r="F10" s="578">
        <v>0</v>
      </c>
      <c r="G10" s="578">
        <v>0</v>
      </c>
      <c r="H10" s="578">
        <v>0</v>
      </c>
      <c r="I10" s="578">
        <v>0</v>
      </c>
      <c r="J10" s="578">
        <v>0</v>
      </c>
      <c r="K10" s="578">
        <v>1</v>
      </c>
      <c r="L10" s="578">
        <v>1</v>
      </c>
      <c r="M10" s="578">
        <f t="shared" ref="M10:M16" si="1">SUM(J10,G10,D10)</f>
        <v>0</v>
      </c>
      <c r="N10" s="578">
        <f t="shared" si="0"/>
        <v>1</v>
      </c>
      <c r="O10" s="578">
        <f t="shared" si="0"/>
        <v>1</v>
      </c>
      <c r="P10" s="1537" t="s">
        <v>480</v>
      </c>
      <c r="Q10" s="2738" t="s">
        <v>480</v>
      </c>
      <c r="R10" s="2778"/>
      <c r="S10" s="1279"/>
    </row>
    <row r="11" spans="1:19" ht="25.5" customHeight="1" x14ac:dyDescent="0.25">
      <c r="A11" s="2637"/>
      <c r="B11" s="2745"/>
      <c r="C11" s="27" t="s">
        <v>1244</v>
      </c>
      <c r="D11" s="578">
        <v>0</v>
      </c>
      <c r="E11" s="578">
        <v>0</v>
      </c>
      <c r="F11" s="578">
        <v>0</v>
      </c>
      <c r="G11" s="578">
        <v>2</v>
      </c>
      <c r="H11" s="578">
        <v>6</v>
      </c>
      <c r="I11" s="578">
        <v>8</v>
      </c>
      <c r="J11" s="578">
        <v>0</v>
      </c>
      <c r="K11" s="578">
        <v>0</v>
      </c>
      <c r="L11" s="578">
        <v>0</v>
      </c>
      <c r="M11" s="578">
        <f t="shared" si="1"/>
        <v>2</v>
      </c>
      <c r="N11" s="578">
        <f t="shared" si="0"/>
        <v>6</v>
      </c>
      <c r="O11" s="578">
        <f t="shared" si="0"/>
        <v>8</v>
      </c>
      <c r="P11" s="1537" t="s">
        <v>1245</v>
      </c>
      <c r="Q11" s="2737"/>
      <c r="R11" s="2778"/>
      <c r="S11" s="1279"/>
    </row>
    <row r="12" spans="1:19" ht="18.95" customHeight="1" x14ac:dyDescent="0.25">
      <c r="A12" s="2637"/>
      <c r="B12" s="2745" t="s">
        <v>49</v>
      </c>
      <c r="C12" s="2745"/>
      <c r="D12" s="578">
        <f>SUM(D10:D11)</f>
        <v>0</v>
      </c>
      <c r="E12" s="578">
        <f t="shared" ref="E12:O12" si="2">SUM(E10:E11)</f>
        <v>0</v>
      </c>
      <c r="F12" s="578">
        <f t="shared" si="2"/>
        <v>0</v>
      </c>
      <c r="G12" s="578">
        <f t="shared" si="2"/>
        <v>2</v>
      </c>
      <c r="H12" s="578">
        <f t="shared" si="2"/>
        <v>6</v>
      </c>
      <c r="I12" s="578">
        <f t="shared" si="2"/>
        <v>8</v>
      </c>
      <c r="J12" s="578">
        <f t="shared" si="2"/>
        <v>0</v>
      </c>
      <c r="K12" s="578">
        <f t="shared" si="2"/>
        <v>1</v>
      </c>
      <c r="L12" s="578">
        <f t="shared" si="2"/>
        <v>1</v>
      </c>
      <c r="M12" s="578">
        <f t="shared" si="2"/>
        <v>2</v>
      </c>
      <c r="N12" s="578">
        <f t="shared" si="2"/>
        <v>7</v>
      </c>
      <c r="O12" s="578">
        <f t="shared" si="2"/>
        <v>9</v>
      </c>
      <c r="P12" s="2746" t="s">
        <v>139</v>
      </c>
      <c r="Q12" s="2746"/>
      <c r="R12" s="2778"/>
      <c r="S12" s="1279"/>
    </row>
    <row r="13" spans="1:19" ht="20.25" customHeight="1" x14ac:dyDescent="0.25">
      <c r="A13" s="2637"/>
      <c r="B13" s="27" t="s">
        <v>469</v>
      </c>
      <c r="C13" s="27" t="s">
        <v>1172</v>
      </c>
      <c r="D13" s="578">
        <f t="shared" ref="D13:E13" si="3">SUM(D11:D12)</f>
        <v>0</v>
      </c>
      <c r="E13" s="578">
        <f t="shared" si="3"/>
        <v>0</v>
      </c>
      <c r="F13" s="578">
        <v>0</v>
      </c>
      <c r="G13" s="578">
        <v>3</v>
      </c>
      <c r="H13" s="578">
        <v>7</v>
      </c>
      <c r="I13" s="578">
        <v>10</v>
      </c>
      <c r="J13" s="578">
        <v>1</v>
      </c>
      <c r="K13" s="578">
        <v>0</v>
      </c>
      <c r="L13" s="578">
        <v>1</v>
      </c>
      <c r="M13" s="578">
        <f t="shared" si="1"/>
        <v>4</v>
      </c>
      <c r="N13" s="578">
        <f t="shared" si="0"/>
        <v>7</v>
      </c>
      <c r="O13" s="578">
        <f t="shared" si="0"/>
        <v>11</v>
      </c>
      <c r="P13" s="1686" t="s">
        <v>470</v>
      </c>
      <c r="Q13" s="1686" t="s">
        <v>470</v>
      </c>
      <c r="R13" s="2778"/>
      <c r="S13" s="1279"/>
    </row>
    <row r="14" spans="1:19" s="466" customFormat="1" ht="47.25" customHeight="1" x14ac:dyDescent="0.25">
      <c r="A14" s="2637"/>
      <c r="B14" s="27" t="s">
        <v>2762</v>
      </c>
      <c r="C14" s="27" t="s">
        <v>2763</v>
      </c>
      <c r="D14" s="578">
        <f t="shared" ref="D14:E14" si="4">SUM(D12:D13)</f>
        <v>0</v>
      </c>
      <c r="E14" s="578">
        <f t="shared" si="4"/>
        <v>0</v>
      </c>
      <c r="F14" s="578">
        <v>0</v>
      </c>
      <c r="G14" s="578"/>
      <c r="H14" s="578">
        <v>6</v>
      </c>
      <c r="I14" s="578">
        <v>6</v>
      </c>
      <c r="J14" s="578">
        <v>4</v>
      </c>
      <c r="K14" s="578">
        <v>1</v>
      </c>
      <c r="L14" s="578">
        <v>5</v>
      </c>
      <c r="M14" s="578">
        <f t="shared" si="1"/>
        <v>4</v>
      </c>
      <c r="N14" s="578">
        <f t="shared" si="0"/>
        <v>7</v>
      </c>
      <c r="O14" s="578">
        <f t="shared" si="0"/>
        <v>11</v>
      </c>
      <c r="P14" s="2277" t="s">
        <v>2758</v>
      </c>
      <c r="Q14" s="2277" t="s">
        <v>2758</v>
      </c>
      <c r="R14" s="2778"/>
      <c r="S14" s="1279"/>
    </row>
    <row r="15" spans="1:19" s="466" customFormat="1" ht="20.25" customHeight="1" x14ac:dyDescent="0.25">
      <c r="A15" s="2637"/>
      <c r="B15" s="27" t="s">
        <v>51</v>
      </c>
      <c r="C15" s="27" t="s">
        <v>51</v>
      </c>
      <c r="D15" s="578">
        <f t="shared" ref="D15:E15" si="5">SUM(D13:D14)</f>
        <v>0</v>
      </c>
      <c r="E15" s="578">
        <f t="shared" si="5"/>
        <v>0</v>
      </c>
      <c r="F15" s="578">
        <v>0</v>
      </c>
      <c r="G15" s="578">
        <v>1</v>
      </c>
      <c r="H15" s="578">
        <v>3</v>
      </c>
      <c r="I15" s="578">
        <v>4</v>
      </c>
      <c r="J15" s="578">
        <v>0</v>
      </c>
      <c r="K15" s="578">
        <v>1</v>
      </c>
      <c r="L15" s="578">
        <v>1</v>
      </c>
      <c r="M15" s="578">
        <f t="shared" si="1"/>
        <v>1</v>
      </c>
      <c r="N15" s="578">
        <f t="shared" si="0"/>
        <v>4</v>
      </c>
      <c r="O15" s="578">
        <f t="shared" si="0"/>
        <v>5</v>
      </c>
      <c r="P15" s="2278" t="s">
        <v>477</v>
      </c>
      <c r="Q15" s="1536" t="s">
        <v>477</v>
      </c>
      <c r="R15" s="2778"/>
      <c r="S15" s="1279"/>
    </row>
    <row r="16" spans="1:19" s="466" customFormat="1" ht="20.25" customHeight="1" x14ac:dyDescent="0.25">
      <c r="A16" s="2637"/>
      <c r="B16" s="2788" t="s">
        <v>2118</v>
      </c>
      <c r="C16" s="27" t="s">
        <v>1069</v>
      </c>
      <c r="D16" s="578">
        <f t="shared" ref="D16:E16" si="6">SUM(D14:D15)</f>
        <v>0</v>
      </c>
      <c r="E16" s="578">
        <f t="shared" si="6"/>
        <v>0</v>
      </c>
      <c r="F16" s="578">
        <v>0</v>
      </c>
      <c r="G16" s="578">
        <v>2</v>
      </c>
      <c r="H16" s="578">
        <v>2</v>
      </c>
      <c r="I16" s="578">
        <v>4</v>
      </c>
      <c r="J16" s="578">
        <v>0</v>
      </c>
      <c r="K16" s="578">
        <v>0</v>
      </c>
      <c r="L16" s="578">
        <v>0</v>
      </c>
      <c r="M16" s="578">
        <f t="shared" si="1"/>
        <v>2</v>
      </c>
      <c r="N16" s="578">
        <f t="shared" si="0"/>
        <v>2</v>
      </c>
      <c r="O16" s="578">
        <f t="shared" si="0"/>
        <v>4</v>
      </c>
      <c r="P16" s="2300" t="s">
        <v>2596</v>
      </c>
      <c r="Q16" s="2790" t="s">
        <v>684</v>
      </c>
      <c r="R16" s="2778"/>
      <c r="S16" s="1101"/>
    </row>
    <row r="17" spans="1:19" s="466" customFormat="1" ht="20.25" customHeight="1" x14ac:dyDescent="0.25">
      <c r="A17" s="2734"/>
      <c r="B17" s="2788"/>
      <c r="C17" s="27" t="s">
        <v>1174</v>
      </c>
      <c r="D17" s="578">
        <f t="shared" ref="D17:E17" si="7">SUM(D15:D16)</f>
        <v>0</v>
      </c>
      <c r="E17" s="578">
        <f t="shared" si="7"/>
        <v>0</v>
      </c>
      <c r="F17" s="578">
        <v>0</v>
      </c>
      <c r="G17" s="578">
        <v>0</v>
      </c>
      <c r="H17" s="578">
        <v>4</v>
      </c>
      <c r="I17" s="578">
        <v>4</v>
      </c>
      <c r="J17" s="578">
        <v>0</v>
      </c>
      <c r="K17" s="578">
        <v>0</v>
      </c>
      <c r="L17" s="578">
        <v>0</v>
      </c>
      <c r="M17" s="578">
        <f t="shared" ref="M17" si="8">SUM(J17,G17,D17)</f>
        <v>0</v>
      </c>
      <c r="N17" s="578">
        <f t="shared" ref="N17" si="9">SUM(K17,H17,E17)</f>
        <v>4</v>
      </c>
      <c r="O17" s="578">
        <f t="shared" ref="O17" si="10">SUM(L17,I17,F17)</f>
        <v>4</v>
      </c>
      <c r="P17" s="2278" t="s">
        <v>684</v>
      </c>
      <c r="Q17" s="2791"/>
      <c r="R17" s="2779"/>
      <c r="S17" s="1101"/>
    </row>
    <row r="18" spans="1:19" s="466" customFormat="1" ht="21.75" customHeight="1" x14ac:dyDescent="0.25">
      <c r="A18" s="2734" t="s">
        <v>96</v>
      </c>
      <c r="B18" s="2745"/>
      <c r="C18" s="2745"/>
      <c r="D18" s="578">
        <f>SUM(D8:D9,D12:D17)</f>
        <v>0</v>
      </c>
      <c r="E18" s="578">
        <f t="shared" ref="E18:O18" si="11">SUM(E8:E9,E12:E17)</f>
        <v>0</v>
      </c>
      <c r="F18" s="578">
        <f t="shared" si="11"/>
        <v>0</v>
      </c>
      <c r="G18" s="578">
        <f t="shared" si="11"/>
        <v>14</v>
      </c>
      <c r="H18" s="578">
        <f t="shared" si="11"/>
        <v>36</v>
      </c>
      <c r="I18" s="578">
        <f t="shared" si="11"/>
        <v>50</v>
      </c>
      <c r="J18" s="578">
        <f t="shared" si="11"/>
        <v>12</v>
      </c>
      <c r="K18" s="578">
        <f t="shared" si="11"/>
        <v>6</v>
      </c>
      <c r="L18" s="578">
        <f t="shared" si="11"/>
        <v>18</v>
      </c>
      <c r="M18" s="578">
        <f t="shared" si="11"/>
        <v>26</v>
      </c>
      <c r="N18" s="578">
        <f t="shared" si="11"/>
        <v>42</v>
      </c>
      <c r="O18" s="578">
        <f t="shared" si="11"/>
        <v>68</v>
      </c>
      <c r="P18" s="2746" t="s">
        <v>136</v>
      </c>
      <c r="Q18" s="2746"/>
      <c r="R18" s="2746"/>
    </row>
    <row r="19" spans="1:19" s="466" customFormat="1" ht="30" customHeight="1" x14ac:dyDescent="0.25">
      <c r="A19" s="2739" t="s">
        <v>1162</v>
      </c>
      <c r="B19" s="1687" t="s">
        <v>1246</v>
      </c>
      <c r="C19" s="27" t="s">
        <v>1175</v>
      </c>
      <c r="D19" s="578">
        <v>5</v>
      </c>
      <c r="E19" s="578">
        <v>4</v>
      </c>
      <c r="F19" s="578">
        <v>9</v>
      </c>
      <c r="G19" s="578">
        <v>0</v>
      </c>
      <c r="H19" s="578">
        <v>0</v>
      </c>
      <c r="I19" s="578">
        <v>0</v>
      </c>
      <c r="J19" s="578">
        <v>0</v>
      </c>
      <c r="K19" s="578">
        <v>0</v>
      </c>
      <c r="L19" s="578">
        <v>0</v>
      </c>
      <c r="M19" s="578">
        <f>SUM(J19,G19,D19)</f>
        <v>5</v>
      </c>
      <c r="N19" s="578">
        <f>SUM(K19,H19,E19)</f>
        <v>4</v>
      </c>
      <c r="O19" s="578">
        <f t="shared" ref="O19:O20" si="12">SUM(L19,I19,F19)</f>
        <v>9</v>
      </c>
      <c r="P19" s="1081" t="s">
        <v>1176</v>
      </c>
      <c r="Q19" s="1537" t="s">
        <v>1176</v>
      </c>
      <c r="R19" s="2789" t="s">
        <v>607</v>
      </c>
    </row>
    <row r="20" spans="1:19" s="466" customFormat="1" ht="27" customHeight="1" x14ac:dyDescent="0.25">
      <c r="A20" s="2734"/>
      <c r="B20" s="27" t="s">
        <v>1177</v>
      </c>
      <c r="C20" s="27" t="s">
        <v>1177</v>
      </c>
      <c r="D20" s="578">
        <v>3</v>
      </c>
      <c r="E20" s="578">
        <v>6</v>
      </c>
      <c r="F20" s="578">
        <v>9</v>
      </c>
      <c r="G20" s="578">
        <v>13</v>
      </c>
      <c r="H20" s="578">
        <v>12</v>
      </c>
      <c r="I20" s="578">
        <v>25</v>
      </c>
      <c r="J20" s="578">
        <v>0</v>
      </c>
      <c r="K20" s="578">
        <v>0</v>
      </c>
      <c r="L20" s="578">
        <v>0</v>
      </c>
      <c r="M20" s="578">
        <f>SUM(J20,G20,D20)</f>
        <v>16</v>
      </c>
      <c r="N20" s="578">
        <f>SUM(K20,H20,E20)</f>
        <v>18</v>
      </c>
      <c r="O20" s="578">
        <f t="shared" si="12"/>
        <v>34</v>
      </c>
      <c r="P20" s="1537" t="s">
        <v>714</v>
      </c>
      <c r="Q20" s="1537" t="s">
        <v>714</v>
      </c>
      <c r="R20" s="2779"/>
    </row>
    <row r="21" spans="1:19" s="466" customFormat="1" ht="22.5" customHeight="1" x14ac:dyDescent="0.25">
      <c r="A21" s="2745" t="s">
        <v>96</v>
      </c>
      <c r="B21" s="2745"/>
      <c r="C21" s="2745"/>
      <c r="D21" s="578">
        <f t="shared" ref="D21:O21" si="13">SUM(D19:D20)</f>
        <v>8</v>
      </c>
      <c r="E21" s="578">
        <f t="shared" si="13"/>
        <v>10</v>
      </c>
      <c r="F21" s="578">
        <f t="shared" si="13"/>
        <v>18</v>
      </c>
      <c r="G21" s="578">
        <f t="shared" si="13"/>
        <v>13</v>
      </c>
      <c r="H21" s="578">
        <f t="shared" si="13"/>
        <v>12</v>
      </c>
      <c r="I21" s="578">
        <f t="shared" si="13"/>
        <v>25</v>
      </c>
      <c r="J21" s="578">
        <f t="shared" si="13"/>
        <v>0</v>
      </c>
      <c r="K21" s="578">
        <f t="shared" si="13"/>
        <v>0</v>
      </c>
      <c r="L21" s="578">
        <f t="shared" si="13"/>
        <v>0</v>
      </c>
      <c r="M21" s="578">
        <f t="shared" si="13"/>
        <v>21</v>
      </c>
      <c r="N21" s="578">
        <f t="shared" si="13"/>
        <v>22</v>
      </c>
      <c r="O21" s="578">
        <f t="shared" si="13"/>
        <v>43</v>
      </c>
      <c r="P21" s="2746" t="s">
        <v>136</v>
      </c>
      <c r="Q21" s="2746"/>
      <c r="R21" s="2746"/>
    </row>
    <row r="22" spans="1:19" s="466" customFormat="1" ht="21.75" customHeight="1" x14ac:dyDescent="0.25">
      <c r="A22" s="2745" t="s">
        <v>608</v>
      </c>
      <c r="B22" s="27" t="s">
        <v>726</v>
      </c>
      <c r="C22" s="27" t="s">
        <v>727</v>
      </c>
      <c r="D22" s="578">
        <v>0</v>
      </c>
      <c r="E22" s="578">
        <v>0</v>
      </c>
      <c r="F22" s="578">
        <v>0</v>
      </c>
      <c r="G22" s="578">
        <v>4</v>
      </c>
      <c r="H22" s="578">
        <v>7</v>
      </c>
      <c r="I22" s="578">
        <v>11</v>
      </c>
      <c r="J22" s="578">
        <f t="shared" ref="J22:J26" si="14">SUM(J20:J21)</f>
        <v>0</v>
      </c>
      <c r="K22" s="578">
        <f t="shared" ref="K22:K26" si="15">SUM(K20:K21)</f>
        <v>0</v>
      </c>
      <c r="L22" s="578">
        <v>0</v>
      </c>
      <c r="M22" s="578">
        <f t="shared" ref="M22:O27" si="16">SUM(J22,G22,D22)</f>
        <v>4</v>
      </c>
      <c r="N22" s="578">
        <f t="shared" si="16"/>
        <v>7</v>
      </c>
      <c r="O22" s="578">
        <f t="shared" si="16"/>
        <v>11</v>
      </c>
      <c r="P22" s="1537" t="s">
        <v>728</v>
      </c>
      <c r="Q22" s="1536" t="s">
        <v>729</v>
      </c>
      <c r="R22" s="2746" t="s">
        <v>609</v>
      </c>
    </row>
    <row r="23" spans="1:19" s="466" customFormat="1" ht="33.75" customHeight="1" x14ac:dyDescent="0.25">
      <c r="A23" s="2745"/>
      <c r="B23" s="27" t="s">
        <v>732</v>
      </c>
      <c r="C23" s="27" t="s">
        <v>732</v>
      </c>
      <c r="D23" s="578">
        <v>0</v>
      </c>
      <c r="E23" s="578">
        <v>0</v>
      </c>
      <c r="F23" s="578">
        <v>0</v>
      </c>
      <c r="G23" s="578">
        <v>7</v>
      </c>
      <c r="H23" s="578">
        <v>4</v>
      </c>
      <c r="I23" s="578">
        <v>11</v>
      </c>
      <c r="J23" s="578">
        <f t="shared" si="14"/>
        <v>0</v>
      </c>
      <c r="K23" s="578">
        <f t="shared" si="15"/>
        <v>0</v>
      </c>
      <c r="L23" s="578">
        <v>0</v>
      </c>
      <c r="M23" s="578">
        <f t="shared" si="16"/>
        <v>7</v>
      </c>
      <c r="N23" s="578">
        <f t="shared" si="16"/>
        <v>4</v>
      </c>
      <c r="O23" s="578">
        <f t="shared" si="16"/>
        <v>11</v>
      </c>
      <c r="P23" s="685" t="s">
        <v>733</v>
      </c>
      <c r="Q23" s="685" t="s">
        <v>733</v>
      </c>
      <c r="R23" s="2746"/>
    </row>
    <row r="24" spans="1:19" s="466" customFormat="1" ht="27.75" customHeight="1" x14ac:dyDescent="0.25">
      <c r="A24" s="2745"/>
      <c r="B24" s="27" t="s">
        <v>735</v>
      </c>
      <c r="C24" s="27" t="s">
        <v>735</v>
      </c>
      <c r="D24" s="578">
        <v>0</v>
      </c>
      <c r="E24" s="578">
        <v>0</v>
      </c>
      <c r="F24" s="578">
        <v>0</v>
      </c>
      <c r="G24" s="578">
        <v>1</v>
      </c>
      <c r="H24" s="578">
        <v>4</v>
      </c>
      <c r="I24" s="578">
        <v>5</v>
      </c>
      <c r="J24" s="578">
        <f t="shared" si="14"/>
        <v>0</v>
      </c>
      <c r="K24" s="578">
        <f t="shared" si="15"/>
        <v>0</v>
      </c>
      <c r="L24" s="578">
        <v>0</v>
      </c>
      <c r="M24" s="578">
        <f t="shared" si="16"/>
        <v>1</v>
      </c>
      <c r="N24" s="578">
        <f t="shared" si="16"/>
        <v>4</v>
      </c>
      <c r="O24" s="578">
        <f t="shared" si="16"/>
        <v>5</v>
      </c>
      <c r="P24" s="1673" t="s">
        <v>1178</v>
      </c>
      <c r="Q24" s="1673" t="s">
        <v>1178</v>
      </c>
      <c r="R24" s="2746"/>
    </row>
    <row r="25" spans="1:19" s="466" customFormat="1" ht="24" customHeight="1" x14ac:dyDescent="0.25">
      <c r="A25" s="2745"/>
      <c r="B25" s="27" t="s">
        <v>734</v>
      </c>
      <c r="C25" s="27" t="s">
        <v>734</v>
      </c>
      <c r="D25" s="578">
        <v>0</v>
      </c>
      <c r="E25" s="578">
        <v>0</v>
      </c>
      <c r="F25" s="578">
        <v>0</v>
      </c>
      <c r="G25" s="578">
        <v>4</v>
      </c>
      <c r="H25" s="578">
        <v>11</v>
      </c>
      <c r="I25" s="578">
        <v>15</v>
      </c>
      <c r="J25" s="578">
        <f t="shared" si="14"/>
        <v>0</v>
      </c>
      <c r="K25" s="578">
        <f t="shared" si="15"/>
        <v>0</v>
      </c>
      <c r="L25" s="578">
        <v>0</v>
      </c>
      <c r="M25" s="578">
        <f t="shared" si="16"/>
        <v>4</v>
      </c>
      <c r="N25" s="578">
        <f t="shared" si="16"/>
        <v>11</v>
      </c>
      <c r="O25" s="578">
        <f t="shared" si="16"/>
        <v>15</v>
      </c>
      <c r="P25" s="1536" t="s">
        <v>470</v>
      </c>
      <c r="Q25" s="1536" t="s">
        <v>470</v>
      </c>
      <c r="R25" s="2746"/>
    </row>
    <row r="26" spans="1:19" s="466" customFormat="1" ht="22.5" customHeight="1" x14ac:dyDescent="0.25">
      <c r="A26" s="2745"/>
      <c r="B26" s="27" t="s">
        <v>51</v>
      </c>
      <c r="C26" s="27" t="s">
        <v>730</v>
      </c>
      <c r="D26" s="578">
        <v>0</v>
      </c>
      <c r="E26" s="578">
        <v>0</v>
      </c>
      <c r="F26" s="578">
        <v>0</v>
      </c>
      <c r="G26" s="578">
        <v>4</v>
      </c>
      <c r="H26" s="578">
        <v>6</v>
      </c>
      <c r="I26" s="578">
        <v>10</v>
      </c>
      <c r="J26" s="578">
        <f t="shared" si="14"/>
        <v>0</v>
      </c>
      <c r="K26" s="578">
        <f t="shared" si="15"/>
        <v>0</v>
      </c>
      <c r="L26" s="578">
        <v>0</v>
      </c>
      <c r="M26" s="578">
        <f t="shared" si="16"/>
        <v>4</v>
      </c>
      <c r="N26" s="578">
        <f t="shared" si="16"/>
        <v>6</v>
      </c>
      <c r="O26" s="578">
        <f t="shared" si="16"/>
        <v>10</v>
      </c>
      <c r="P26" s="1536" t="s">
        <v>1179</v>
      </c>
      <c r="Q26" s="1536" t="s">
        <v>477</v>
      </c>
      <c r="R26" s="2746"/>
    </row>
    <row r="27" spans="1:19" s="466" customFormat="1" ht="33" customHeight="1" x14ac:dyDescent="0.25">
      <c r="A27" s="2745"/>
      <c r="B27" s="27" t="s">
        <v>723</v>
      </c>
      <c r="C27" s="27" t="s">
        <v>723</v>
      </c>
      <c r="D27" s="578">
        <v>0</v>
      </c>
      <c r="E27" s="578">
        <v>0</v>
      </c>
      <c r="F27" s="578">
        <v>0</v>
      </c>
      <c r="G27" s="578">
        <v>5</v>
      </c>
      <c r="H27" s="578">
        <v>1</v>
      </c>
      <c r="I27" s="578">
        <v>6</v>
      </c>
      <c r="J27" s="578">
        <v>0</v>
      </c>
      <c r="K27" s="578">
        <v>0</v>
      </c>
      <c r="L27" s="578">
        <v>0</v>
      </c>
      <c r="M27" s="578">
        <f t="shared" si="16"/>
        <v>5</v>
      </c>
      <c r="N27" s="578">
        <f t="shared" si="16"/>
        <v>1</v>
      </c>
      <c r="O27" s="578">
        <f t="shared" si="16"/>
        <v>6</v>
      </c>
      <c r="P27" s="685" t="s">
        <v>1180</v>
      </c>
      <c r="Q27" s="685" t="s">
        <v>1180</v>
      </c>
      <c r="R27" s="2746"/>
    </row>
    <row r="28" spans="1:19" s="466" customFormat="1" ht="19.5" customHeight="1" x14ac:dyDescent="0.25">
      <c r="A28" s="1232"/>
      <c r="B28" s="27" t="s">
        <v>2111</v>
      </c>
      <c r="C28" s="448"/>
      <c r="D28" s="578">
        <v>0</v>
      </c>
      <c r="E28" s="578">
        <v>0</v>
      </c>
      <c r="F28" s="1148">
        <v>0</v>
      </c>
      <c r="G28" s="1148">
        <v>0</v>
      </c>
      <c r="H28" s="1148">
        <v>0</v>
      </c>
      <c r="I28" s="1148">
        <v>0</v>
      </c>
      <c r="J28" s="1148">
        <v>2</v>
      </c>
      <c r="K28" s="1148">
        <v>4</v>
      </c>
      <c r="L28" s="1148">
        <v>6</v>
      </c>
      <c r="M28" s="578">
        <f t="shared" ref="M28" si="17">SUM(J28,G28,D28)</f>
        <v>2</v>
      </c>
      <c r="N28" s="578">
        <f t="shared" ref="N28" si="18">SUM(K28,H28,E28)</f>
        <v>4</v>
      </c>
      <c r="O28" s="578">
        <f t="shared" ref="O28" si="19">SUM(L28,I28,F28)</f>
        <v>6</v>
      </c>
      <c r="P28" s="1238"/>
      <c r="Q28" s="1674" t="s">
        <v>729</v>
      </c>
      <c r="R28" s="1233"/>
    </row>
    <row r="29" spans="1:19" s="466" customFormat="1" ht="31.5" customHeight="1" thickBot="1" x14ac:dyDescent="0.3">
      <c r="A29" s="2753" t="s">
        <v>96</v>
      </c>
      <c r="B29" s="2753"/>
      <c r="C29" s="2753"/>
      <c r="D29" s="1677">
        <f>SUM(D22:D28)</f>
        <v>0</v>
      </c>
      <c r="E29" s="1677">
        <f t="shared" ref="E29:O29" si="20">SUM(E22:E28)</f>
        <v>0</v>
      </c>
      <c r="F29" s="1677">
        <f t="shared" si="20"/>
        <v>0</v>
      </c>
      <c r="G29" s="1677">
        <f t="shared" si="20"/>
        <v>25</v>
      </c>
      <c r="H29" s="1677">
        <f t="shared" si="20"/>
        <v>33</v>
      </c>
      <c r="I29" s="1677">
        <f t="shared" si="20"/>
        <v>58</v>
      </c>
      <c r="J29" s="1677">
        <f t="shared" si="20"/>
        <v>2</v>
      </c>
      <c r="K29" s="1677">
        <f t="shared" si="20"/>
        <v>4</v>
      </c>
      <c r="L29" s="1677">
        <f t="shared" si="20"/>
        <v>6</v>
      </c>
      <c r="M29" s="1677">
        <f t="shared" si="20"/>
        <v>27</v>
      </c>
      <c r="N29" s="1677">
        <f t="shared" si="20"/>
        <v>37</v>
      </c>
      <c r="O29" s="1677">
        <f t="shared" si="20"/>
        <v>64</v>
      </c>
      <c r="P29" s="2754" t="s">
        <v>136</v>
      </c>
      <c r="Q29" s="2754"/>
      <c r="R29" s="2754"/>
    </row>
    <row r="30" spans="1:19" s="466" customFormat="1" ht="27.75" customHeight="1" thickTop="1" x14ac:dyDescent="0.25">
      <c r="A30" s="1235"/>
      <c r="B30" s="1235"/>
      <c r="C30" s="1235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1231"/>
      <c r="Q30" s="1231"/>
      <c r="R30" s="1231"/>
    </row>
    <row r="31" spans="1:19" s="466" customFormat="1" ht="27.75" customHeight="1" x14ac:dyDescent="0.25">
      <c r="A31" s="2088"/>
      <c r="B31" s="2088"/>
      <c r="C31" s="2088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2086"/>
      <c r="Q31" s="2086"/>
      <c r="R31" s="2086"/>
    </row>
    <row r="32" spans="1:19" s="467" customFormat="1" ht="22.5" customHeight="1" thickBot="1" x14ac:dyDescent="0.3">
      <c r="A32" s="2748" t="s">
        <v>1247</v>
      </c>
      <c r="B32" s="2748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2474" t="s">
        <v>1248</v>
      </c>
      <c r="R32" s="2474"/>
    </row>
    <row r="33" spans="1:18" s="467" customFormat="1" ht="24" customHeight="1" thickTop="1" x14ac:dyDescent="0.25">
      <c r="A33" s="2641" t="s">
        <v>47</v>
      </c>
      <c r="B33" s="2641" t="s">
        <v>90</v>
      </c>
      <c r="C33" s="2641" t="s">
        <v>48</v>
      </c>
      <c r="D33" s="2641" t="s">
        <v>36</v>
      </c>
      <c r="E33" s="2641"/>
      <c r="F33" s="2641"/>
      <c r="G33" s="2641" t="s">
        <v>2</v>
      </c>
      <c r="H33" s="2641"/>
      <c r="I33" s="2641"/>
      <c r="J33" s="2641" t="s">
        <v>3</v>
      </c>
      <c r="K33" s="2641"/>
      <c r="L33" s="2641"/>
      <c r="M33" s="2641" t="s">
        <v>29</v>
      </c>
      <c r="N33" s="2641"/>
      <c r="O33" s="2641"/>
      <c r="P33" s="2740" t="s">
        <v>103</v>
      </c>
      <c r="Q33" s="2740" t="s">
        <v>132</v>
      </c>
      <c r="R33" s="2740" t="s">
        <v>310</v>
      </c>
    </row>
    <row r="34" spans="1:18" s="467" customFormat="1" ht="24" customHeight="1" x14ac:dyDescent="0.25">
      <c r="A34" s="2645"/>
      <c r="B34" s="2645"/>
      <c r="C34" s="2645"/>
      <c r="D34" s="2637" t="s">
        <v>98</v>
      </c>
      <c r="E34" s="2637"/>
      <c r="F34" s="2637"/>
      <c r="G34" s="2637" t="s">
        <v>99</v>
      </c>
      <c r="H34" s="2637"/>
      <c r="I34" s="2637"/>
      <c r="J34" s="2637" t="s">
        <v>100</v>
      </c>
      <c r="K34" s="2637"/>
      <c r="L34" s="2637"/>
      <c r="M34" s="2637" t="s">
        <v>126</v>
      </c>
      <c r="N34" s="2637"/>
      <c r="O34" s="2637"/>
      <c r="P34" s="2741"/>
      <c r="Q34" s="2741"/>
      <c r="R34" s="2741"/>
    </row>
    <row r="35" spans="1:18" s="467" customFormat="1" ht="24" customHeight="1" x14ac:dyDescent="0.25">
      <c r="A35" s="2645"/>
      <c r="B35" s="2645"/>
      <c r="C35" s="2645"/>
      <c r="D35" s="1226" t="s">
        <v>187</v>
      </c>
      <c r="E35" s="1226" t="s">
        <v>203</v>
      </c>
      <c r="F35" s="1226" t="s">
        <v>204</v>
      </c>
      <c r="G35" s="1226" t="s">
        <v>187</v>
      </c>
      <c r="H35" s="1226" t="s">
        <v>203</v>
      </c>
      <c r="I35" s="1226" t="s">
        <v>204</v>
      </c>
      <c r="J35" s="1226" t="s">
        <v>187</v>
      </c>
      <c r="K35" s="1226" t="s">
        <v>203</v>
      </c>
      <c r="L35" s="1226" t="s">
        <v>204</v>
      </c>
      <c r="M35" s="1226" t="s">
        <v>187</v>
      </c>
      <c r="N35" s="1226" t="s">
        <v>203</v>
      </c>
      <c r="O35" s="1226" t="s">
        <v>204</v>
      </c>
      <c r="P35" s="2741"/>
      <c r="Q35" s="2741"/>
      <c r="R35" s="2741"/>
    </row>
    <row r="36" spans="1:18" s="467" customFormat="1" ht="24" customHeight="1" thickBot="1" x14ac:dyDescent="0.3">
      <c r="A36" s="2646"/>
      <c r="B36" s="2646"/>
      <c r="C36" s="2646"/>
      <c r="D36" s="1243" t="s">
        <v>188</v>
      </c>
      <c r="E36" s="1243" t="s">
        <v>189</v>
      </c>
      <c r="F36" s="1243" t="s">
        <v>190</v>
      </c>
      <c r="G36" s="1243" t="s">
        <v>188</v>
      </c>
      <c r="H36" s="1243" t="s">
        <v>189</v>
      </c>
      <c r="I36" s="1243" t="s">
        <v>190</v>
      </c>
      <c r="J36" s="1243" t="s">
        <v>188</v>
      </c>
      <c r="K36" s="1243" t="s">
        <v>189</v>
      </c>
      <c r="L36" s="1243" t="s">
        <v>190</v>
      </c>
      <c r="M36" s="1243" t="s">
        <v>188</v>
      </c>
      <c r="N36" s="1243" t="s">
        <v>189</v>
      </c>
      <c r="O36" s="1243" t="s">
        <v>190</v>
      </c>
      <c r="P36" s="2742"/>
      <c r="Q36" s="2742"/>
      <c r="R36" s="2742"/>
    </row>
    <row r="37" spans="1:18" s="466" customFormat="1" ht="24" customHeight="1" x14ac:dyDescent="0.25">
      <c r="A37" s="2769" t="s">
        <v>54</v>
      </c>
      <c r="B37" s="2769" t="s">
        <v>55</v>
      </c>
      <c r="C37" s="1681" t="s">
        <v>539</v>
      </c>
      <c r="D37" s="577">
        <v>0</v>
      </c>
      <c r="E37" s="577">
        <v>0</v>
      </c>
      <c r="F37" s="577">
        <v>0</v>
      </c>
      <c r="G37" s="577">
        <v>0</v>
      </c>
      <c r="H37" s="577">
        <v>0</v>
      </c>
      <c r="I37" s="577">
        <v>0</v>
      </c>
      <c r="J37" s="577">
        <v>6</v>
      </c>
      <c r="K37" s="577">
        <v>2</v>
      </c>
      <c r="L37" s="577">
        <v>0</v>
      </c>
      <c r="M37" s="577">
        <f t="shared" ref="M37:O38" si="21">SUM(J37,G37,D37)</f>
        <v>6</v>
      </c>
      <c r="N37" s="577">
        <f t="shared" si="21"/>
        <v>2</v>
      </c>
      <c r="O37" s="577">
        <f t="shared" si="21"/>
        <v>0</v>
      </c>
      <c r="P37" s="1688" t="s">
        <v>133</v>
      </c>
      <c r="Q37" s="2764" t="s">
        <v>138</v>
      </c>
      <c r="R37" s="2764" t="s">
        <v>104</v>
      </c>
    </row>
    <row r="38" spans="1:18" s="467" customFormat="1" ht="33" customHeight="1" x14ac:dyDescent="0.25">
      <c r="A38" s="2745"/>
      <c r="B38" s="2745"/>
      <c r="C38" s="27" t="s">
        <v>481</v>
      </c>
      <c r="D38" s="578">
        <v>0</v>
      </c>
      <c r="E38" s="578">
        <v>0</v>
      </c>
      <c r="F38" s="578">
        <v>0</v>
      </c>
      <c r="G38" s="578">
        <v>16</v>
      </c>
      <c r="H38" s="578">
        <v>16</v>
      </c>
      <c r="I38" s="578">
        <v>32</v>
      </c>
      <c r="J38" s="578">
        <v>0</v>
      </c>
      <c r="K38" s="578">
        <v>0</v>
      </c>
      <c r="L38" s="578">
        <v>0</v>
      </c>
      <c r="M38" s="578">
        <f t="shared" si="21"/>
        <v>16</v>
      </c>
      <c r="N38" s="578">
        <f t="shared" si="21"/>
        <v>16</v>
      </c>
      <c r="O38" s="578">
        <f t="shared" si="21"/>
        <v>32</v>
      </c>
      <c r="P38" s="1549" t="s">
        <v>482</v>
      </c>
      <c r="Q38" s="2746"/>
      <c r="R38" s="2746"/>
    </row>
    <row r="39" spans="1:18" s="467" customFormat="1" ht="27.75" customHeight="1" x14ac:dyDescent="0.25">
      <c r="A39" s="2745"/>
      <c r="B39" s="2745" t="s">
        <v>49</v>
      </c>
      <c r="C39" s="2745"/>
      <c r="D39" s="578">
        <f t="shared" ref="D39:O39" si="22">SUM(D37:D38)</f>
        <v>0</v>
      </c>
      <c r="E39" s="578">
        <f t="shared" si="22"/>
        <v>0</v>
      </c>
      <c r="F39" s="578">
        <f t="shared" si="22"/>
        <v>0</v>
      </c>
      <c r="G39" s="578">
        <f t="shared" si="22"/>
        <v>16</v>
      </c>
      <c r="H39" s="578">
        <f t="shared" si="22"/>
        <v>16</v>
      </c>
      <c r="I39" s="578">
        <f t="shared" si="22"/>
        <v>32</v>
      </c>
      <c r="J39" s="578">
        <f t="shared" si="22"/>
        <v>6</v>
      </c>
      <c r="K39" s="578">
        <f t="shared" si="22"/>
        <v>2</v>
      </c>
      <c r="L39" s="578">
        <f t="shared" si="22"/>
        <v>0</v>
      </c>
      <c r="M39" s="578">
        <f t="shared" si="22"/>
        <v>22</v>
      </c>
      <c r="N39" s="578">
        <f t="shared" si="22"/>
        <v>18</v>
      </c>
      <c r="O39" s="578">
        <f t="shared" si="22"/>
        <v>32</v>
      </c>
      <c r="P39" s="2751" t="s">
        <v>139</v>
      </c>
      <c r="Q39" s="2751"/>
      <c r="R39" s="2746"/>
    </row>
    <row r="40" spans="1:18" s="466" customFormat="1" ht="24" customHeight="1" x14ac:dyDescent="0.25">
      <c r="A40" s="2745"/>
      <c r="B40" s="2745" t="s">
        <v>93</v>
      </c>
      <c r="C40" s="27" t="s">
        <v>1181</v>
      </c>
      <c r="D40" s="578">
        <f t="shared" ref="D40:E40" si="23">SUM(D38:D39)</f>
        <v>0</v>
      </c>
      <c r="E40" s="578">
        <f t="shared" si="23"/>
        <v>0</v>
      </c>
      <c r="F40" s="578">
        <v>0</v>
      </c>
      <c r="G40" s="578">
        <v>13</v>
      </c>
      <c r="H40" s="578">
        <v>4</v>
      </c>
      <c r="I40" s="578">
        <v>17</v>
      </c>
      <c r="J40" s="578">
        <v>5</v>
      </c>
      <c r="K40" s="578">
        <v>2</v>
      </c>
      <c r="L40" s="578">
        <v>7</v>
      </c>
      <c r="M40" s="578">
        <f t="shared" ref="M40:O41" si="24">SUM(J40,G40,D40)</f>
        <v>18</v>
      </c>
      <c r="N40" s="578">
        <f t="shared" si="24"/>
        <v>6</v>
      </c>
      <c r="O40" s="578">
        <f t="shared" si="24"/>
        <v>24</v>
      </c>
      <c r="P40" s="1537" t="s">
        <v>1182</v>
      </c>
      <c r="Q40" s="2746" t="s">
        <v>759</v>
      </c>
      <c r="R40" s="2746"/>
    </row>
    <row r="41" spans="1:18" s="466" customFormat="1" ht="33" customHeight="1" x14ac:dyDescent="0.25">
      <c r="A41" s="2745"/>
      <c r="B41" s="2745"/>
      <c r="C41" s="27" t="s">
        <v>1249</v>
      </c>
      <c r="D41" s="578">
        <f t="shared" ref="D41:E41" si="25">SUM(D39:D40)</f>
        <v>0</v>
      </c>
      <c r="E41" s="578">
        <f t="shared" si="25"/>
        <v>0</v>
      </c>
      <c r="F41" s="578">
        <v>0</v>
      </c>
      <c r="G41" s="578">
        <v>12</v>
      </c>
      <c r="H41" s="578">
        <v>6</v>
      </c>
      <c r="I41" s="578">
        <v>18</v>
      </c>
      <c r="J41" s="578">
        <v>3</v>
      </c>
      <c r="K41" s="578">
        <v>0</v>
      </c>
      <c r="L41" s="578">
        <v>3</v>
      </c>
      <c r="M41" s="578">
        <f>SUM(J41,G41,D41)</f>
        <v>15</v>
      </c>
      <c r="N41" s="578">
        <f t="shared" si="24"/>
        <v>6</v>
      </c>
      <c r="O41" s="578">
        <f t="shared" si="24"/>
        <v>21</v>
      </c>
      <c r="P41" s="1537" t="s">
        <v>1183</v>
      </c>
      <c r="Q41" s="2746"/>
      <c r="R41" s="2746"/>
    </row>
    <row r="42" spans="1:18" s="467" customFormat="1" ht="27.75" customHeight="1" x14ac:dyDescent="0.25">
      <c r="A42" s="2745"/>
      <c r="B42" s="2745" t="s">
        <v>49</v>
      </c>
      <c r="C42" s="2745"/>
      <c r="D42" s="578">
        <f>SUM(D40:D41)</f>
        <v>0</v>
      </c>
      <c r="E42" s="578">
        <f t="shared" ref="E42:O42" si="26">SUM(E40:E41)</f>
        <v>0</v>
      </c>
      <c r="F42" s="578">
        <f t="shared" si="26"/>
        <v>0</v>
      </c>
      <c r="G42" s="578">
        <f t="shared" si="26"/>
        <v>25</v>
      </c>
      <c r="H42" s="578">
        <f t="shared" si="26"/>
        <v>10</v>
      </c>
      <c r="I42" s="578">
        <f t="shared" si="26"/>
        <v>35</v>
      </c>
      <c r="J42" s="578">
        <f t="shared" si="26"/>
        <v>8</v>
      </c>
      <c r="K42" s="578">
        <f t="shared" si="26"/>
        <v>2</v>
      </c>
      <c r="L42" s="578">
        <f t="shared" si="26"/>
        <v>10</v>
      </c>
      <c r="M42" s="578">
        <f t="shared" si="26"/>
        <v>33</v>
      </c>
      <c r="N42" s="578">
        <f t="shared" si="26"/>
        <v>12</v>
      </c>
      <c r="O42" s="578">
        <f t="shared" si="26"/>
        <v>45</v>
      </c>
      <c r="P42" s="2751" t="s">
        <v>139</v>
      </c>
      <c r="Q42" s="2751"/>
      <c r="R42" s="1236"/>
    </row>
    <row r="43" spans="1:18" s="467" customFormat="1" ht="42" customHeight="1" x14ac:dyDescent="0.25">
      <c r="A43" s="2745"/>
      <c r="B43" s="2745" t="s">
        <v>486</v>
      </c>
      <c r="C43" s="27" t="s">
        <v>1184</v>
      </c>
      <c r="D43" s="578">
        <f t="shared" ref="D43:E43" si="27">SUM(D41:D42)</f>
        <v>0</v>
      </c>
      <c r="E43" s="578">
        <f t="shared" si="27"/>
        <v>0</v>
      </c>
      <c r="F43" s="578">
        <v>0</v>
      </c>
      <c r="G43" s="578">
        <v>14</v>
      </c>
      <c r="H43" s="578">
        <v>18</v>
      </c>
      <c r="I43" s="578">
        <v>32</v>
      </c>
      <c r="J43" s="578">
        <v>4</v>
      </c>
      <c r="K43" s="578">
        <v>1</v>
      </c>
      <c r="L43" s="578">
        <v>5</v>
      </c>
      <c r="M43" s="578">
        <f>SUM(J43,G43,D43)</f>
        <v>18</v>
      </c>
      <c r="N43" s="578">
        <f t="shared" ref="N43:O44" si="28">SUM(K43,H43,E43)</f>
        <v>19</v>
      </c>
      <c r="O43" s="578">
        <f t="shared" si="28"/>
        <v>37</v>
      </c>
      <c r="P43" s="685" t="s">
        <v>1250</v>
      </c>
      <c r="Q43" s="2751" t="s">
        <v>1251</v>
      </c>
      <c r="R43" s="2751" t="s">
        <v>104</v>
      </c>
    </row>
    <row r="44" spans="1:18" s="467" customFormat="1" ht="33" customHeight="1" x14ac:dyDescent="0.25">
      <c r="A44" s="2745"/>
      <c r="B44" s="2745"/>
      <c r="C44" s="27" t="s">
        <v>1185</v>
      </c>
      <c r="D44" s="578">
        <f t="shared" ref="D44:E44" si="29">SUM(D42:D43)</f>
        <v>0</v>
      </c>
      <c r="E44" s="578">
        <f t="shared" si="29"/>
        <v>0</v>
      </c>
      <c r="F44" s="578">
        <v>0</v>
      </c>
      <c r="G44" s="578">
        <v>14</v>
      </c>
      <c r="H44" s="578">
        <v>10</v>
      </c>
      <c r="I44" s="578">
        <v>24</v>
      </c>
      <c r="J44" s="578">
        <v>0</v>
      </c>
      <c r="K44" s="578">
        <v>0</v>
      </c>
      <c r="L44" s="578">
        <v>0</v>
      </c>
      <c r="M44" s="578">
        <f>SUM(J44,G44,D44)</f>
        <v>14</v>
      </c>
      <c r="N44" s="578">
        <f>SUM(K44,H44,E44)</f>
        <v>10</v>
      </c>
      <c r="O44" s="578">
        <f t="shared" si="28"/>
        <v>24</v>
      </c>
      <c r="P44" s="685" t="s">
        <v>1252</v>
      </c>
      <c r="Q44" s="2751"/>
      <c r="R44" s="2751"/>
    </row>
    <row r="45" spans="1:18" s="467" customFormat="1" ht="27.75" customHeight="1" x14ac:dyDescent="0.25">
      <c r="A45" s="2745"/>
      <c r="B45" s="2745" t="s">
        <v>49</v>
      </c>
      <c r="C45" s="2745"/>
      <c r="D45" s="578">
        <f>SUM(D43:D44)</f>
        <v>0</v>
      </c>
      <c r="E45" s="578">
        <f t="shared" ref="E45:O45" si="30">SUM(E43:E44)</f>
        <v>0</v>
      </c>
      <c r="F45" s="578">
        <f t="shared" si="30"/>
        <v>0</v>
      </c>
      <c r="G45" s="578">
        <f t="shared" si="30"/>
        <v>28</v>
      </c>
      <c r="H45" s="578">
        <f t="shared" si="30"/>
        <v>28</v>
      </c>
      <c r="I45" s="578">
        <f t="shared" si="30"/>
        <v>56</v>
      </c>
      <c r="J45" s="578">
        <f t="shared" si="30"/>
        <v>4</v>
      </c>
      <c r="K45" s="578">
        <f t="shared" si="30"/>
        <v>1</v>
      </c>
      <c r="L45" s="578">
        <f t="shared" si="30"/>
        <v>5</v>
      </c>
      <c r="M45" s="578">
        <f t="shared" si="30"/>
        <v>32</v>
      </c>
      <c r="N45" s="578">
        <f t="shared" si="30"/>
        <v>29</v>
      </c>
      <c r="O45" s="578">
        <f t="shared" si="30"/>
        <v>61</v>
      </c>
      <c r="P45" s="2751" t="s">
        <v>139</v>
      </c>
      <c r="Q45" s="2751"/>
      <c r="R45" s="2751"/>
    </row>
    <row r="46" spans="1:18" s="466" customFormat="1" ht="27" customHeight="1" x14ac:dyDescent="0.25">
      <c r="A46" s="2745"/>
      <c r="B46" s="27" t="s">
        <v>1186</v>
      </c>
      <c r="C46" s="27" t="s">
        <v>1187</v>
      </c>
      <c r="D46" s="578">
        <f t="shared" ref="D46:E46" si="31">SUM(D44:D45)</f>
        <v>0</v>
      </c>
      <c r="E46" s="578">
        <f t="shared" si="31"/>
        <v>0</v>
      </c>
      <c r="F46" s="578">
        <v>0</v>
      </c>
      <c r="G46" s="578">
        <v>17</v>
      </c>
      <c r="H46" s="578">
        <v>18</v>
      </c>
      <c r="I46" s="578">
        <v>35</v>
      </c>
      <c r="J46" s="578">
        <v>6</v>
      </c>
      <c r="K46" s="578">
        <v>5</v>
      </c>
      <c r="L46" s="578">
        <v>11</v>
      </c>
      <c r="M46" s="578">
        <f>SUM(J46,G46,D46)</f>
        <v>23</v>
      </c>
      <c r="N46" s="578">
        <f>SUM(K46,H46,E46)</f>
        <v>23</v>
      </c>
      <c r="O46" s="578">
        <f t="shared" ref="O46:O49" si="32">SUM(L46,I46,F46)</f>
        <v>46</v>
      </c>
      <c r="P46" s="1536" t="s">
        <v>1253</v>
      </c>
      <c r="Q46" s="1536" t="s">
        <v>1188</v>
      </c>
      <c r="R46" s="2751"/>
    </row>
    <row r="47" spans="1:18" s="466" customFormat="1" ht="29.25" customHeight="1" x14ac:dyDescent="0.25">
      <c r="A47" s="2745"/>
      <c r="B47" s="27" t="s">
        <v>489</v>
      </c>
      <c r="C47" s="27"/>
      <c r="D47" s="578">
        <f t="shared" ref="D47:E47" si="33">SUM(D45:D46)</f>
        <v>0</v>
      </c>
      <c r="E47" s="578">
        <f t="shared" si="33"/>
        <v>0</v>
      </c>
      <c r="F47" s="578">
        <v>0</v>
      </c>
      <c r="G47" s="578">
        <v>15</v>
      </c>
      <c r="H47" s="578">
        <v>16</v>
      </c>
      <c r="I47" s="578">
        <v>31</v>
      </c>
      <c r="J47" s="578">
        <v>0</v>
      </c>
      <c r="K47" s="578">
        <v>0</v>
      </c>
      <c r="L47" s="578">
        <v>0</v>
      </c>
      <c r="M47" s="578">
        <f t="shared" ref="M47" si="34">SUM(J47,G47,D47)</f>
        <v>15</v>
      </c>
      <c r="N47" s="578">
        <f>SUM(K47,H47,E47)</f>
        <v>16</v>
      </c>
      <c r="O47" s="578">
        <f t="shared" si="32"/>
        <v>31</v>
      </c>
      <c r="P47" s="1536"/>
      <c r="Q47" s="1536" t="s">
        <v>560</v>
      </c>
      <c r="R47" s="2751"/>
    </row>
    <row r="48" spans="1:18" s="466" customFormat="1" ht="33" customHeight="1" x14ac:dyDescent="0.25">
      <c r="A48" s="2745"/>
      <c r="B48" s="27" t="s">
        <v>1189</v>
      </c>
      <c r="C48" s="27"/>
      <c r="D48" s="578">
        <f t="shared" ref="D48:E48" si="35">SUM(D46:D47)</f>
        <v>0</v>
      </c>
      <c r="E48" s="578">
        <f t="shared" si="35"/>
        <v>0</v>
      </c>
      <c r="F48" s="578">
        <v>0</v>
      </c>
      <c r="G48" s="578">
        <v>12</v>
      </c>
      <c r="H48" s="578">
        <v>19</v>
      </c>
      <c r="I48" s="578">
        <v>31</v>
      </c>
      <c r="J48" s="578">
        <v>0</v>
      </c>
      <c r="K48" s="578">
        <v>0</v>
      </c>
      <c r="L48" s="578">
        <v>0</v>
      </c>
      <c r="M48" s="578">
        <f>SUM(J48,G48,D48)</f>
        <v>12</v>
      </c>
      <c r="N48" s="578">
        <f>SUM(K48,H48,E48)</f>
        <v>19</v>
      </c>
      <c r="O48" s="578">
        <f t="shared" si="32"/>
        <v>31</v>
      </c>
      <c r="P48" s="1536"/>
      <c r="Q48" s="1536" t="s">
        <v>1190</v>
      </c>
      <c r="R48" s="2751"/>
    </row>
    <row r="49" spans="1:18" s="466" customFormat="1" ht="33" customHeight="1" x14ac:dyDescent="0.25">
      <c r="A49" s="2739"/>
      <c r="B49" s="27" t="s">
        <v>774</v>
      </c>
      <c r="C49" s="27"/>
      <c r="D49" s="578">
        <f t="shared" ref="D49:E49" si="36">SUM(D47:D48)</f>
        <v>0</v>
      </c>
      <c r="E49" s="578">
        <f t="shared" si="36"/>
        <v>0</v>
      </c>
      <c r="F49" s="578">
        <v>0</v>
      </c>
      <c r="G49" s="578">
        <v>6</v>
      </c>
      <c r="H49" s="578">
        <v>12</v>
      </c>
      <c r="I49" s="578">
        <v>18</v>
      </c>
      <c r="J49" s="578">
        <v>0</v>
      </c>
      <c r="K49" s="578">
        <v>0</v>
      </c>
      <c r="L49" s="578">
        <v>0</v>
      </c>
      <c r="M49" s="578">
        <f>SUM(J49,G49,D49)</f>
        <v>6</v>
      </c>
      <c r="N49" s="578">
        <f t="shared" ref="N49" si="37">SUM(K49,H49,E49)</f>
        <v>12</v>
      </c>
      <c r="O49" s="578">
        <f t="shared" si="32"/>
        <v>18</v>
      </c>
      <c r="P49" s="678"/>
      <c r="Q49" s="678" t="s">
        <v>775</v>
      </c>
      <c r="R49" s="2751"/>
    </row>
    <row r="50" spans="1:18" s="466" customFormat="1" ht="33" customHeight="1" thickBot="1" x14ac:dyDescent="0.3">
      <c r="A50" s="2753" t="s">
        <v>96</v>
      </c>
      <c r="B50" s="2753"/>
      <c r="C50" s="2753"/>
      <c r="D50" s="1677">
        <f t="shared" ref="D50:O50" si="38">SUM(D46:D49,D45,D42,D39)</f>
        <v>0</v>
      </c>
      <c r="E50" s="1677">
        <f t="shared" si="38"/>
        <v>0</v>
      </c>
      <c r="F50" s="1677">
        <f t="shared" si="38"/>
        <v>0</v>
      </c>
      <c r="G50" s="1677">
        <f t="shared" si="38"/>
        <v>119</v>
      </c>
      <c r="H50" s="1677">
        <f t="shared" si="38"/>
        <v>119</v>
      </c>
      <c r="I50" s="1677">
        <f t="shared" si="38"/>
        <v>238</v>
      </c>
      <c r="J50" s="1677">
        <f t="shared" si="38"/>
        <v>24</v>
      </c>
      <c r="K50" s="1677">
        <f t="shared" si="38"/>
        <v>10</v>
      </c>
      <c r="L50" s="1677">
        <f t="shared" si="38"/>
        <v>26</v>
      </c>
      <c r="M50" s="1677">
        <f t="shared" si="38"/>
        <v>143</v>
      </c>
      <c r="N50" s="1677">
        <f t="shared" si="38"/>
        <v>129</v>
      </c>
      <c r="O50" s="1677">
        <f t="shared" si="38"/>
        <v>264</v>
      </c>
      <c r="P50" s="2754" t="s">
        <v>136</v>
      </c>
      <c r="Q50" s="2754"/>
      <c r="R50" s="2754"/>
    </row>
    <row r="51" spans="1:18" s="466" customFormat="1" ht="33" customHeight="1" thickTop="1" x14ac:dyDescent="0.25">
      <c r="A51" s="1225"/>
      <c r="B51" s="1225"/>
      <c r="C51" s="1225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1234"/>
      <c r="Q51" s="1234"/>
      <c r="R51" s="1234"/>
    </row>
    <row r="52" spans="1:18" s="466" customFormat="1" ht="33" customHeight="1" x14ac:dyDescent="0.25">
      <c r="A52" s="1225"/>
      <c r="B52" s="1225"/>
      <c r="C52" s="1225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1234"/>
      <c r="Q52" s="1234"/>
      <c r="R52" s="1234"/>
    </row>
    <row r="53" spans="1:18" s="466" customFormat="1" ht="33" customHeight="1" x14ac:dyDescent="0.25">
      <c r="A53" s="1225"/>
      <c r="B53" s="1225"/>
      <c r="C53" s="1225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1234"/>
      <c r="Q53" s="1234"/>
      <c r="R53" s="1234"/>
    </row>
    <row r="54" spans="1:18" s="466" customFormat="1" ht="33" customHeight="1" x14ac:dyDescent="0.25">
      <c r="A54" s="2082"/>
      <c r="B54" s="2082"/>
      <c r="C54" s="2082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2087"/>
      <c r="Q54" s="2087"/>
      <c r="R54" s="2087"/>
    </row>
    <row r="55" spans="1:18" s="466" customFormat="1" ht="33" customHeight="1" x14ac:dyDescent="0.25">
      <c r="A55" s="2082"/>
      <c r="B55" s="2082"/>
      <c r="C55" s="2082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2087"/>
      <c r="Q55" s="2087"/>
      <c r="R55" s="2087"/>
    </row>
    <row r="56" spans="1:18" s="466" customFormat="1" ht="27" customHeight="1" thickBot="1" x14ac:dyDescent="0.3">
      <c r="A56" s="2748" t="s">
        <v>1247</v>
      </c>
      <c r="B56" s="2748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2474" t="s">
        <v>1248</v>
      </c>
      <c r="R56" s="2474"/>
    </row>
    <row r="57" spans="1:18" s="466" customFormat="1" ht="24" customHeight="1" thickTop="1" x14ac:dyDescent="0.25">
      <c r="A57" s="2641" t="s">
        <v>47</v>
      </c>
      <c r="B57" s="2641" t="s">
        <v>90</v>
      </c>
      <c r="C57" s="2641" t="s">
        <v>48</v>
      </c>
      <c r="D57" s="2641" t="s">
        <v>36</v>
      </c>
      <c r="E57" s="2641"/>
      <c r="F57" s="2641"/>
      <c r="G57" s="2641" t="s">
        <v>2</v>
      </c>
      <c r="H57" s="2641"/>
      <c r="I57" s="2641"/>
      <c r="J57" s="2641" t="s">
        <v>3</v>
      </c>
      <c r="K57" s="2641"/>
      <c r="L57" s="2641"/>
      <c r="M57" s="2641" t="s">
        <v>29</v>
      </c>
      <c r="N57" s="2641"/>
      <c r="O57" s="2641"/>
      <c r="P57" s="2740" t="s">
        <v>103</v>
      </c>
      <c r="Q57" s="2740" t="s">
        <v>132</v>
      </c>
      <c r="R57" s="2740" t="s">
        <v>310</v>
      </c>
    </row>
    <row r="58" spans="1:18" s="466" customFormat="1" ht="24" customHeight="1" x14ac:dyDescent="0.25">
      <c r="A58" s="2645"/>
      <c r="B58" s="2645"/>
      <c r="C58" s="2645"/>
      <c r="D58" s="2637" t="s">
        <v>98</v>
      </c>
      <c r="E58" s="2637"/>
      <c r="F58" s="2637"/>
      <c r="G58" s="2637" t="s">
        <v>99</v>
      </c>
      <c r="H58" s="2637"/>
      <c r="I58" s="2637"/>
      <c r="J58" s="2637" t="s">
        <v>100</v>
      </c>
      <c r="K58" s="2637"/>
      <c r="L58" s="2637"/>
      <c r="M58" s="2637" t="s">
        <v>126</v>
      </c>
      <c r="N58" s="2637"/>
      <c r="O58" s="2637"/>
      <c r="P58" s="2741"/>
      <c r="Q58" s="2741"/>
      <c r="R58" s="2741"/>
    </row>
    <row r="59" spans="1:18" s="466" customFormat="1" ht="24" customHeight="1" x14ac:dyDescent="0.25">
      <c r="A59" s="2645"/>
      <c r="B59" s="2645"/>
      <c r="C59" s="2645"/>
      <c r="D59" s="1226" t="s">
        <v>187</v>
      </c>
      <c r="E59" s="1226" t="s">
        <v>203</v>
      </c>
      <c r="F59" s="1226" t="s">
        <v>204</v>
      </c>
      <c r="G59" s="1226" t="s">
        <v>187</v>
      </c>
      <c r="H59" s="1226" t="s">
        <v>203</v>
      </c>
      <c r="I59" s="1226" t="s">
        <v>204</v>
      </c>
      <c r="J59" s="1226" t="s">
        <v>187</v>
      </c>
      <c r="K59" s="1226" t="s">
        <v>203</v>
      </c>
      <c r="L59" s="1226" t="s">
        <v>204</v>
      </c>
      <c r="M59" s="1226" t="s">
        <v>187</v>
      </c>
      <c r="N59" s="1226" t="s">
        <v>203</v>
      </c>
      <c r="O59" s="1226" t="s">
        <v>204</v>
      </c>
      <c r="P59" s="2741"/>
      <c r="Q59" s="2741"/>
      <c r="R59" s="2741"/>
    </row>
    <row r="60" spans="1:18" s="466" customFormat="1" ht="24" customHeight="1" thickBot="1" x14ac:dyDescent="0.3">
      <c r="A60" s="2646"/>
      <c r="B60" s="2646"/>
      <c r="C60" s="2646"/>
      <c r="D60" s="1243" t="s">
        <v>188</v>
      </c>
      <c r="E60" s="1243" t="s">
        <v>189</v>
      </c>
      <c r="F60" s="1243" t="s">
        <v>190</v>
      </c>
      <c r="G60" s="1243" t="s">
        <v>188</v>
      </c>
      <c r="H60" s="1243" t="s">
        <v>189</v>
      </c>
      <c r="I60" s="1243" t="s">
        <v>190</v>
      </c>
      <c r="J60" s="1243" t="s">
        <v>188</v>
      </c>
      <c r="K60" s="1243" t="s">
        <v>189</v>
      </c>
      <c r="L60" s="1243" t="s">
        <v>190</v>
      </c>
      <c r="M60" s="1243" t="s">
        <v>188</v>
      </c>
      <c r="N60" s="1243" t="s">
        <v>189</v>
      </c>
      <c r="O60" s="1243" t="s">
        <v>190</v>
      </c>
      <c r="P60" s="2742"/>
      <c r="Q60" s="2742"/>
      <c r="R60" s="2742"/>
    </row>
    <row r="61" spans="1:18" s="466" customFormat="1" ht="24.75" customHeight="1" x14ac:dyDescent="0.25">
      <c r="A61" s="2769" t="s">
        <v>40</v>
      </c>
      <c r="B61" s="2769" t="s">
        <v>62</v>
      </c>
      <c r="C61" s="1681" t="s">
        <v>51</v>
      </c>
      <c r="D61" s="1675">
        <v>0</v>
      </c>
      <c r="E61" s="1675">
        <v>0</v>
      </c>
      <c r="F61" s="1675">
        <v>0</v>
      </c>
      <c r="G61" s="1675">
        <v>16</v>
      </c>
      <c r="H61" s="1675">
        <v>20</v>
      </c>
      <c r="I61" s="1675">
        <v>36</v>
      </c>
      <c r="J61" s="1675">
        <v>12</v>
      </c>
      <c r="K61" s="1675">
        <v>15</v>
      </c>
      <c r="L61" s="1675">
        <v>27</v>
      </c>
      <c r="M61" s="1675">
        <f t="shared" ref="M61:O63" si="39">SUM(J61,G61,D61)</f>
        <v>28</v>
      </c>
      <c r="N61" s="1675">
        <f t="shared" si="39"/>
        <v>35</v>
      </c>
      <c r="O61" s="1675">
        <f t="shared" si="39"/>
        <v>63</v>
      </c>
      <c r="P61" s="1689" t="s">
        <v>478</v>
      </c>
      <c r="Q61" s="2735" t="s">
        <v>143</v>
      </c>
      <c r="R61" s="2735" t="s">
        <v>1254</v>
      </c>
    </row>
    <row r="62" spans="1:18" s="467" customFormat="1" ht="24.75" customHeight="1" x14ac:dyDescent="0.25">
      <c r="A62" s="2745"/>
      <c r="B62" s="2745"/>
      <c r="C62" s="27" t="s">
        <v>67</v>
      </c>
      <c r="D62" s="578">
        <v>0</v>
      </c>
      <c r="E62" s="578">
        <v>0</v>
      </c>
      <c r="F62" s="578">
        <v>0</v>
      </c>
      <c r="G62" s="578">
        <v>8</v>
      </c>
      <c r="H62" s="578">
        <v>24</v>
      </c>
      <c r="I62" s="578">
        <v>32</v>
      </c>
      <c r="J62" s="578">
        <v>5</v>
      </c>
      <c r="K62" s="578">
        <v>10</v>
      </c>
      <c r="L62" s="578">
        <v>15</v>
      </c>
      <c r="M62" s="578">
        <f t="shared" si="39"/>
        <v>13</v>
      </c>
      <c r="N62" s="578">
        <f t="shared" si="39"/>
        <v>34</v>
      </c>
      <c r="O62" s="578">
        <f t="shared" si="39"/>
        <v>47</v>
      </c>
      <c r="P62" s="685" t="s">
        <v>148</v>
      </c>
      <c r="Q62" s="2736"/>
      <c r="R62" s="2736"/>
    </row>
    <row r="63" spans="1:18" s="467" customFormat="1" ht="24.75" customHeight="1" x14ac:dyDescent="0.25">
      <c r="A63" s="2745"/>
      <c r="B63" s="2745"/>
      <c r="C63" s="27" t="s">
        <v>68</v>
      </c>
      <c r="D63" s="578">
        <v>0</v>
      </c>
      <c r="E63" s="578">
        <v>0</v>
      </c>
      <c r="F63" s="578">
        <v>0</v>
      </c>
      <c r="G63" s="578">
        <v>3</v>
      </c>
      <c r="H63" s="578">
        <v>19</v>
      </c>
      <c r="I63" s="578">
        <v>22</v>
      </c>
      <c r="J63" s="578">
        <v>0</v>
      </c>
      <c r="K63" s="578">
        <v>0</v>
      </c>
      <c r="L63" s="578">
        <v>0</v>
      </c>
      <c r="M63" s="578">
        <f t="shared" si="39"/>
        <v>3</v>
      </c>
      <c r="N63" s="578">
        <f t="shared" si="39"/>
        <v>19</v>
      </c>
      <c r="O63" s="578">
        <f t="shared" si="39"/>
        <v>22</v>
      </c>
      <c r="P63" s="685" t="s">
        <v>149</v>
      </c>
      <c r="Q63" s="2737"/>
      <c r="R63" s="2736"/>
    </row>
    <row r="64" spans="1:18" s="467" customFormat="1" ht="24.75" customHeight="1" x14ac:dyDescent="0.25">
      <c r="A64" s="2745"/>
      <c r="B64" s="2745" t="s">
        <v>49</v>
      </c>
      <c r="C64" s="2745"/>
      <c r="D64" s="578">
        <f>SUM(D61:D63)</f>
        <v>0</v>
      </c>
      <c r="E64" s="578">
        <f t="shared" ref="E64:O64" si="40">SUM(E61:E63)</f>
        <v>0</v>
      </c>
      <c r="F64" s="578">
        <f t="shared" si="40"/>
        <v>0</v>
      </c>
      <c r="G64" s="578">
        <f t="shared" si="40"/>
        <v>27</v>
      </c>
      <c r="H64" s="578">
        <f t="shared" si="40"/>
        <v>63</v>
      </c>
      <c r="I64" s="578">
        <v>24</v>
      </c>
      <c r="J64" s="578">
        <f t="shared" si="40"/>
        <v>17</v>
      </c>
      <c r="K64" s="578">
        <f t="shared" si="40"/>
        <v>25</v>
      </c>
      <c r="L64" s="578">
        <f t="shared" si="40"/>
        <v>42</v>
      </c>
      <c r="M64" s="578">
        <f t="shared" si="40"/>
        <v>44</v>
      </c>
      <c r="N64" s="578">
        <f t="shared" si="40"/>
        <v>88</v>
      </c>
      <c r="O64" s="578">
        <f t="shared" si="40"/>
        <v>132</v>
      </c>
      <c r="P64" s="2751" t="s">
        <v>139</v>
      </c>
      <c r="Q64" s="2751"/>
      <c r="R64" s="2736"/>
    </row>
    <row r="65" spans="1:18" s="466" customFormat="1" ht="24.75" customHeight="1" x14ac:dyDescent="0.25">
      <c r="A65" s="2745"/>
      <c r="B65" s="27" t="s">
        <v>63</v>
      </c>
      <c r="C65" s="1237"/>
      <c r="D65" s="578">
        <f t="shared" ref="D65:E65" si="41">SUM(D62:D64)</f>
        <v>0</v>
      </c>
      <c r="E65" s="578">
        <f t="shared" si="41"/>
        <v>0</v>
      </c>
      <c r="F65" s="578">
        <v>0</v>
      </c>
      <c r="G65" s="578">
        <v>19</v>
      </c>
      <c r="H65" s="578">
        <v>24</v>
      </c>
      <c r="I65" s="578">
        <v>43</v>
      </c>
      <c r="J65" s="578">
        <v>16</v>
      </c>
      <c r="K65" s="578">
        <v>14</v>
      </c>
      <c r="L65" s="578">
        <v>30</v>
      </c>
      <c r="M65" s="578">
        <f t="shared" ref="M65:O69" si="42">SUM(J65,G65,D65)</f>
        <v>35</v>
      </c>
      <c r="N65" s="578">
        <f t="shared" si="42"/>
        <v>38</v>
      </c>
      <c r="O65" s="578">
        <f t="shared" si="42"/>
        <v>73</v>
      </c>
      <c r="P65" s="1236"/>
      <c r="Q65" s="1537" t="s">
        <v>144</v>
      </c>
      <c r="R65" s="2736"/>
    </row>
    <row r="66" spans="1:18" s="466" customFormat="1" ht="24.75" customHeight="1" x14ac:dyDescent="0.25">
      <c r="A66" s="2745"/>
      <c r="B66" s="27" t="s">
        <v>64</v>
      </c>
      <c r="C66" s="1237"/>
      <c r="D66" s="578">
        <f t="shared" ref="D66:E66" si="43">SUM(D63:D65)</f>
        <v>0</v>
      </c>
      <c r="E66" s="578">
        <f t="shared" si="43"/>
        <v>0</v>
      </c>
      <c r="F66" s="578">
        <v>0</v>
      </c>
      <c r="G66" s="578">
        <v>20</v>
      </c>
      <c r="H66" s="578">
        <v>22</v>
      </c>
      <c r="I66" s="578">
        <v>42</v>
      </c>
      <c r="J66" s="578">
        <v>25</v>
      </c>
      <c r="K66" s="578">
        <v>18</v>
      </c>
      <c r="L66" s="578">
        <v>43</v>
      </c>
      <c r="M66" s="578">
        <f t="shared" si="42"/>
        <v>45</v>
      </c>
      <c r="N66" s="578">
        <f t="shared" si="42"/>
        <v>40</v>
      </c>
      <c r="O66" s="578">
        <f t="shared" si="42"/>
        <v>85</v>
      </c>
      <c r="P66" s="1236"/>
      <c r="Q66" s="1537" t="s">
        <v>145</v>
      </c>
      <c r="R66" s="2736"/>
    </row>
    <row r="67" spans="1:18" s="466" customFormat="1" ht="24.75" customHeight="1" x14ac:dyDescent="0.25">
      <c r="A67" s="2745"/>
      <c r="B67" s="27" t="s">
        <v>65</v>
      </c>
      <c r="C67" s="1237"/>
      <c r="D67" s="578">
        <f t="shared" ref="D67:E67" si="44">SUM(D64:D66)</f>
        <v>0</v>
      </c>
      <c r="E67" s="578">
        <f t="shared" si="44"/>
        <v>0</v>
      </c>
      <c r="F67" s="578">
        <v>0</v>
      </c>
      <c r="G67" s="578">
        <v>22</v>
      </c>
      <c r="H67" s="578">
        <v>37</v>
      </c>
      <c r="I67" s="578">
        <v>59</v>
      </c>
      <c r="J67" s="578">
        <v>12</v>
      </c>
      <c r="K67" s="578">
        <v>15</v>
      </c>
      <c r="L67" s="578">
        <v>27</v>
      </c>
      <c r="M67" s="578">
        <f t="shared" si="42"/>
        <v>34</v>
      </c>
      <c r="N67" s="578">
        <f t="shared" si="42"/>
        <v>52</v>
      </c>
      <c r="O67" s="578">
        <f t="shared" si="42"/>
        <v>86</v>
      </c>
      <c r="P67" s="1236"/>
      <c r="Q67" s="1537" t="s">
        <v>881</v>
      </c>
      <c r="R67" s="2736"/>
    </row>
    <row r="68" spans="1:18" s="466" customFormat="1" ht="24.75" customHeight="1" x14ac:dyDescent="0.25">
      <c r="A68" s="2745"/>
      <c r="B68" s="27" t="s">
        <v>1192</v>
      </c>
      <c r="C68" s="1237"/>
      <c r="D68" s="578">
        <f t="shared" ref="D68:E68" si="45">SUM(D65:D67)</f>
        <v>0</v>
      </c>
      <c r="E68" s="578">
        <f t="shared" si="45"/>
        <v>0</v>
      </c>
      <c r="F68" s="578">
        <v>0</v>
      </c>
      <c r="G68" s="578">
        <v>14</v>
      </c>
      <c r="H68" s="578">
        <v>10</v>
      </c>
      <c r="I68" s="578">
        <v>24</v>
      </c>
      <c r="J68" s="578">
        <v>10</v>
      </c>
      <c r="K68" s="578">
        <v>4</v>
      </c>
      <c r="L68" s="578">
        <v>14</v>
      </c>
      <c r="M68" s="578">
        <f t="shared" si="42"/>
        <v>24</v>
      </c>
      <c r="N68" s="578">
        <f t="shared" si="42"/>
        <v>14</v>
      </c>
      <c r="O68" s="578">
        <f t="shared" si="42"/>
        <v>38</v>
      </c>
      <c r="P68" s="1236"/>
      <c r="Q68" s="1537" t="s">
        <v>147</v>
      </c>
      <c r="R68" s="2736"/>
    </row>
    <row r="69" spans="1:18" s="466" customFormat="1" ht="24.75" customHeight="1" x14ac:dyDescent="0.25">
      <c r="A69" s="2745"/>
      <c r="B69" s="27" t="s">
        <v>66</v>
      </c>
      <c r="C69" s="1237"/>
      <c r="D69" s="578">
        <f t="shared" ref="D69:E69" si="46">SUM(D66:D68)</f>
        <v>0</v>
      </c>
      <c r="E69" s="578">
        <f t="shared" si="46"/>
        <v>0</v>
      </c>
      <c r="F69" s="578">
        <v>0</v>
      </c>
      <c r="G69" s="578">
        <v>13</v>
      </c>
      <c r="H69" s="578">
        <v>14</v>
      </c>
      <c r="I69" s="578">
        <v>27</v>
      </c>
      <c r="J69" s="578">
        <v>0</v>
      </c>
      <c r="K69" s="578">
        <v>0</v>
      </c>
      <c r="L69" s="578">
        <v>0</v>
      </c>
      <c r="M69" s="578">
        <f t="shared" si="42"/>
        <v>13</v>
      </c>
      <c r="N69" s="578">
        <f t="shared" si="42"/>
        <v>14</v>
      </c>
      <c r="O69" s="578">
        <f t="shared" si="42"/>
        <v>27</v>
      </c>
      <c r="P69" s="678"/>
      <c r="Q69" s="678" t="s">
        <v>147</v>
      </c>
      <c r="R69" s="2737"/>
    </row>
    <row r="70" spans="1:18" s="466" customFormat="1" ht="24.75" customHeight="1" x14ac:dyDescent="0.25">
      <c r="A70" s="2745" t="s">
        <v>96</v>
      </c>
      <c r="B70" s="2745"/>
      <c r="C70" s="2745"/>
      <c r="D70" s="578">
        <f>SUM(D64,D65:D69)</f>
        <v>0</v>
      </c>
      <c r="E70" s="578">
        <f t="shared" ref="E70:N70" si="47">SUM(E64,E65:E69)</f>
        <v>0</v>
      </c>
      <c r="F70" s="578">
        <f t="shared" si="47"/>
        <v>0</v>
      </c>
      <c r="G70" s="578">
        <f t="shared" si="47"/>
        <v>115</v>
      </c>
      <c r="H70" s="578">
        <f>SUM(H64,H65:H69)</f>
        <v>170</v>
      </c>
      <c r="I70" s="578">
        <f>SUM(G70:H70)</f>
        <v>285</v>
      </c>
      <c r="J70" s="578">
        <f t="shared" si="47"/>
        <v>80</v>
      </c>
      <c r="K70" s="578">
        <f t="shared" si="47"/>
        <v>76</v>
      </c>
      <c r="L70" s="578">
        <f t="shared" si="47"/>
        <v>156</v>
      </c>
      <c r="M70" s="578">
        <f t="shared" si="47"/>
        <v>195</v>
      </c>
      <c r="N70" s="578">
        <f t="shared" si="47"/>
        <v>246</v>
      </c>
      <c r="O70" s="578">
        <f>SUM(M70:N70)</f>
        <v>441</v>
      </c>
      <c r="P70" s="2746" t="s">
        <v>136</v>
      </c>
      <c r="Q70" s="2746"/>
      <c r="R70" s="2746"/>
    </row>
    <row r="71" spans="1:18" s="466" customFormat="1" ht="24.75" customHeight="1" x14ac:dyDescent="0.25">
      <c r="A71" s="2739" t="s">
        <v>41</v>
      </c>
      <c r="B71" s="2090" t="s">
        <v>70</v>
      </c>
      <c r="C71" s="2085" t="s">
        <v>1255</v>
      </c>
      <c r="D71" s="578">
        <v>4</v>
      </c>
      <c r="E71" s="578">
        <v>9</v>
      </c>
      <c r="F71" s="578">
        <v>13</v>
      </c>
      <c r="G71" s="578">
        <v>13</v>
      </c>
      <c r="H71" s="578">
        <v>9</v>
      </c>
      <c r="I71" s="578">
        <v>22</v>
      </c>
      <c r="J71" s="578">
        <v>1</v>
      </c>
      <c r="K71" s="578">
        <v>3</v>
      </c>
      <c r="L71" s="578">
        <v>4</v>
      </c>
      <c r="M71" s="578">
        <f t="shared" ref="M71:O74" si="48">SUM(J71,G71,D71)</f>
        <v>18</v>
      </c>
      <c r="N71" s="578">
        <f t="shared" si="48"/>
        <v>21</v>
      </c>
      <c r="O71" s="578">
        <f>SUM(L71,I71,F71)</f>
        <v>39</v>
      </c>
      <c r="P71" s="2092"/>
      <c r="Q71" s="2084" t="s">
        <v>167</v>
      </c>
      <c r="R71" s="2738" t="s">
        <v>166</v>
      </c>
    </row>
    <row r="72" spans="1:18" s="466" customFormat="1" ht="34.5" customHeight="1" x14ac:dyDescent="0.25">
      <c r="A72" s="2637"/>
      <c r="B72" s="2090" t="s">
        <v>71</v>
      </c>
      <c r="C72" s="2085" t="s">
        <v>71</v>
      </c>
      <c r="D72" s="578">
        <v>0</v>
      </c>
      <c r="E72" s="578">
        <v>0</v>
      </c>
      <c r="F72" s="578">
        <v>0</v>
      </c>
      <c r="G72" s="578">
        <v>16</v>
      </c>
      <c r="H72" s="578">
        <v>11</v>
      </c>
      <c r="I72" s="578">
        <v>27</v>
      </c>
      <c r="J72" s="578">
        <v>5</v>
      </c>
      <c r="K72" s="578">
        <v>6</v>
      </c>
      <c r="L72" s="578">
        <v>11</v>
      </c>
      <c r="M72" s="578">
        <f t="shared" ref="M72" si="49">SUM(J72,G72,D72)</f>
        <v>21</v>
      </c>
      <c r="N72" s="578">
        <f t="shared" ref="N72" si="50">SUM(K72,H72,E72)</f>
        <v>17</v>
      </c>
      <c r="O72" s="578">
        <f>SUM(L72,I72,F72)</f>
        <v>38</v>
      </c>
      <c r="P72" s="2093" t="s">
        <v>168</v>
      </c>
      <c r="Q72" s="2084" t="s">
        <v>168</v>
      </c>
      <c r="R72" s="2736"/>
    </row>
    <row r="73" spans="1:18" s="466" customFormat="1" ht="31.5" customHeight="1" x14ac:dyDescent="0.25">
      <c r="A73" s="2637"/>
      <c r="B73" s="2745" t="s">
        <v>71</v>
      </c>
      <c r="C73" s="2085" t="s">
        <v>1194</v>
      </c>
      <c r="D73" s="578">
        <v>11</v>
      </c>
      <c r="E73" s="578">
        <v>5</v>
      </c>
      <c r="F73" s="578">
        <v>16</v>
      </c>
      <c r="G73" s="578">
        <v>0</v>
      </c>
      <c r="H73" s="578">
        <v>0</v>
      </c>
      <c r="I73" s="578">
        <v>0</v>
      </c>
      <c r="J73" s="578">
        <v>0</v>
      </c>
      <c r="K73" s="578">
        <v>0</v>
      </c>
      <c r="L73" s="578">
        <v>0</v>
      </c>
      <c r="M73" s="578">
        <f t="shared" si="48"/>
        <v>11</v>
      </c>
      <c r="N73" s="578">
        <f t="shared" si="48"/>
        <v>5</v>
      </c>
      <c r="O73" s="578">
        <f t="shared" si="48"/>
        <v>16</v>
      </c>
      <c r="P73" s="2094" t="s">
        <v>168</v>
      </c>
      <c r="Q73" s="2738" t="s">
        <v>168</v>
      </c>
      <c r="R73" s="2736"/>
    </row>
    <row r="74" spans="1:18" s="466" customFormat="1" ht="31.5" customHeight="1" x14ac:dyDescent="0.25">
      <c r="A74" s="2637"/>
      <c r="B74" s="2745"/>
      <c r="C74" s="2085" t="s">
        <v>1196</v>
      </c>
      <c r="D74" s="578">
        <v>19</v>
      </c>
      <c r="E74" s="578">
        <v>21</v>
      </c>
      <c r="F74" s="578">
        <v>40</v>
      </c>
      <c r="G74" s="578">
        <v>0</v>
      </c>
      <c r="H74" s="578">
        <v>0</v>
      </c>
      <c r="I74" s="578">
        <v>0</v>
      </c>
      <c r="J74" s="578">
        <v>0</v>
      </c>
      <c r="K74" s="578">
        <v>0</v>
      </c>
      <c r="L74" s="578">
        <v>0</v>
      </c>
      <c r="M74" s="578">
        <f t="shared" si="48"/>
        <v>19</v>
      </c>
      <c r="N74" s="578">
        <f t="shared" si="48"/>
        <v>21</v>
      </c>
      <c r="O74" s="578">
        <f t="shared" si="48"/>
        <v>40</v>
      </c>
      <c r="P74" s="2099" t="s">
        <v>1256</v>
      </c>
      <c r="Q74" s="2737"/>
      <c r="R74" s="2736"/>
    </row>
    <row r="75" spans="1:18" s="466" customFormat="1" ht="24.75" customHeight="1" x14ac:dyDescent="0.25">
      <c r="A75" s="2637"/>
      <c r="B75" s="2745" t="s">
        <v>49</v>
      </c>
      <c r="C75" s="2745"/>
      <c r="D75" s="578">
        <f>SUM(D72:D74)</f>
        <v>30</v>
      </c>
      <c r="E75" s="578">
        <f t="shared" ref="E75:O75" si="51">SUM(E72:E74)</f>
        <v>26</v>
      </c>
      <c r="F75" s="578">
        <f t="shared" si="51"/>
        <v>56</v>
      </c>
      <c r="G75" s="578">
        <f t="shared" si="51"/>
        <v>16</v>
      </c>
      <c r="H75" s="578">
        <f t="shared" si="51"/>
        <v>11</v>
      </c>
      <c r="I75" s="578">
        <f t="shared" si="51"/>
        <v>27</v>
      </c>
      <c r="J75" s="578">
        <f t="shared" si="51"/>
        <v>5</v>
      </c>
      <c r="K75" s="578">
        <f t="shared" si="51"/>
        <v>6</v>
      </c>
      <c r="L75" s="578">
        <f t="shared" si="51"/>
        <v>11</v>
      </c>
      <c r="M75" s="578">
        <f t="shared" si="51"/>
        <v>51</v>
      </c>
      <c r="N75" s="578">
        <f t="shared" si="51"/>
        <v>43</v>
      </c>
      <c r="O75" s="578">
        <f t="shared" si="51"/>
        <v>94</v>
      </c>
      <c r="P75" s="2751" t="s">
        <v>139</v>
      </c>
      <c r="Q75" s="2751"/>
      <c r="R75" s="2736"/>
    </row>
    <row r="76" spans="1:18" s="466" customFormat="1" ht="24.75" customHeight="1" x14ac:dyDescent="0.25">
      <c r="A76" s="2637"/>
      <c r="B76" s="2090" t="s">
        <v>73</v>
      </c>
      <c r="C76" s="2085"/>
      <c r="D76" s="578">
        <v>3</v>
      </c>
      <c r="E76" s="578">
        <v>1</v>
      </c>
      <c r="F76" s="578">
        <v>4</v>
      </c>
      <c r="G76" s="578">
        <v>19</v>
      </c>
      <c r="H76" s="578">
        <v>10</v>
      </c>
      <c r="I76" s="578">
        <v>29</v>
      </c>
      <c r="J76" s="578">
        <v>10</v>
      </c>
      <c r="K76" s="578">
        <v>2</v>
      </c>
      <c r="L76" s="578">
        <v>12</v>
      </c>
      <c r="M76" s="578">
        <f t="shared" ref="M76:O77" si="52">SUM(J76,G76,D76)</f>
        <v>32</v>
      </c>
      <c r="N76" s="578">
        <f t="shared" si="52"/>
        <v>13</v>
      </c>
      <c r="O76" s="578">
        <f t="shared" si="52"/>
        <v>45</v>
      </c>
      <c r="P76" s="2092"/>
      <c r="Q76" s="2084" t="s">
        <v>170</v>
      </c>
      <c r="R76" s="2736"/>
    </row>
    <row r="77" spans="1:18" s="466" customFormat="1" ht="24.75" customHeight="1" x14ac:dyDescent="0.25">
      <c r="A77" s="2637"/>
      <c r="B77" s="2090" t="s">
        <v>74</v>
      </c>
      <c r="C77" s="2085"/>
      <c r="D77" s="578">
        <v>2</v>
      </c>
      <c r="E77" s="578">
        <v>1</v>
      </c>
      <c r="F77" s="578">
        <v>3</v>
      </c>
      <c r="G77" s="578">
        <v>14</v>
      </c>
      <c r="H77" s="578">
        <v>7</v>
      </c>
      <c r="I77" s="578">
        <v>21</v>
      </c>
      <c r="J77" s="578">
        <v>12</v>
      </c>
      <c r="K77" s="578">
        <v>1</v>
      </c>
      <c r="L77" s="578">
        <v>13</v>
      </c>
      <c r="M77" s="578">
        <f t="shared" si="52"/>
        <v>28</v>
      </c>
      <c r="N77" s="578">
        <f t="shared" si="52"/>
        <v>9</v>
      </c>
      <c r="O77" s="578">
        <f t="shared" si="52"/>
        <v>37</v>
      </c>
      <c r="P77" s="2092"/>
      <c r="Q77" s="2084" t="s">
        <v>171</v>
      </c>
      <c r="R77" s="2736"/>
    </row>
    <row r="78" spans="1:18" s="466" customFormat="1" ht="45" customHeight="1" x14ac:dyDescent="0.25">
      <c r="A78" s="2734"/>
      <c r="B78" s="2090" t="s">
        <v>219</v>
      </c>
      <c r="C78" s="2085"/>
      <c r="D78" s="578">
        <v>2</v>
      </c>
      <c r="E78" s="578">
        <v>1</v>
      </c>
      <c r="F78" s="578">
        <v>3</v>
      </c>
      <c r="G78" s="578">
        <v>2</v>
      </c>
      <c r="H78" s="578">
        <v>6</v>
      </c>
      <c r="I78" s="578">
        <v>8</v>
      </c>
      <c r="J78" s="578">
        <v>0</v>
      </c>
      <c r="K78" s="578">
        <v>0</v>
      </c>
      <c r="L78" s="578">
        <v>0</v>
      </c>
      <c r="M78" s="578">
        <f t="shared" ref="M78" si="53">SUM(J78,G78,D78)</f>
        <v>4</v>
      </c>
      <c r="N78" s="578">
        <f t="shared" ref="N78" si="54">SUM(K78,H78,E78)</f>
        <v>7</v>
      </c>
      <c r="O78" s="578">
        <f t="shared" ref="O78" si="55">SUM(L78,I78,F78)</f>
        <v>11</v>
      </c>
      <c r="P78" s="2092"/>
      <c r="Q78" s="1081" t="s">
        <v>1833</v>
      </c>
      <c r="R78" s="2737"/>
    </row>
    <row r="79" spans="1:18" s="466" customFormat="1" ht="24.75" customHeight="1" thickBot="1" x14ac:dyDescent="0.3">
      <c r="A79" s="2755" t="s">
        <v>96</v>
      </c>
      <c r="B79" s="2755"/>
      <c r="C79" s="2755"/>
      <c r="D79" s="1693">
        <f>SUM(D75,D76:D77,D78,D71)</f>
        <v>41</v>
      </c>
      <c r="E79" s="1693">
        <f t="shared" ref="E79:O79" si="56">SUM(E75,E76:E77,E78,E71)</f>
        <v>38</v>
      </c>
      <c r="F79" s="1693">
        <f t="shared" si="56"/>
        <v>79</v>
      </c>
      <c r="G79" s="1693">
        <f t="shared" si="56"/>
        <v>64</v>
      </c>
      <c r="H79" s="1693">
        <f t="shared" si="56"/>
        <v>43</v>
      </c>
      <c r="I79" s="1693">
        <f t="shared" si="56"/>
        <v>107</v>
      </c>
      <c r="J79" s="1693">
        <f t="shared" si="56"/>
        <v>28</v>
      </c>
      <c r="K79" s="1693">
        <f t="shared" si="56"/>
        <v>12</v>
      </c>
      <c r="L79" s="1693">
        <f t="shared" si="56"/>
        <v>40</v>
      </c>
      <c r="M79" s="1693">
        <f t="shared" si="56"/>
        <v>133</v>
      </c>
      <c r="N79" s="1693">
        <f t="shared" si="56"/>
        <v>93</v>
      </c>
      <c r="O79" s="1693">
        <f t="shared" si="56"/>
        <v>226</v>
      </c>
      <c r="P79" s="2756" t="s">
        <v>136</v>
      </c>
      <c r="Q79" s="2756"/>
      <c r="R79" s="2756"/>
    </row>
    <row r="80" spans="1:18" s="466" customFormat="1" ht="24.75" customHeight="1" thickTop="1" x14ac:dyDescent="0.25">
      <c r="A80" s="1230"/>
      <c r="B80" s="1230"/>
      <c r="C80" s="1230"/>
      <c r="D80" s="468"/>
      <c r="E80" s="468"/>
      <c r="F80" s="468"/>
      <c r="G80" s="468"/>
      <c r="H80" s="468"/>
      <c r="I80" s="468"/>
      <c r="J80" s="468"/>
      <c r="K80" s="468"/>
      <c r="L80" s="468"/>
      <c r="M80" s="468"/>
      <c r="N80" s="468"/>
      <c r="O80" s="468"/>
      <c r="P80" s="572"/>
      <c r="Q80" s="572"/>
      <c r="R80" s="572"/>
    </row>
    <row r="81" spans="1:19" s="466" customFormat="1" ht="21" customHeight="1" x14ac:dyDescent="0.25">
      <c r="A81" s="1225"/>
      <c r="B81" s="1225"/>
      <c r="C81" s="1225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1234"/>
      <c r="Q81" s="1234"/>
      <c r="R81" s="1234"/>
    </row>
    <row r="82" spans="1:19" s="466" customFormat="1" ht="21" customHeight="1" x14ac:dyDescent="0.25">
      <c r="A82" s="2082"/>
      <c r="B82" s="2082"/>
      <c r="C82" s="2082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2087"/>
      <c r="Q82" s="2087"/>
      <c r="R82" s="2087"/>
    </row>
    <row r="83" spans="1:19" s="466" customFormat="1" ht="21" customHeight="1" x14ac:dyDescent="0.25">
      <c r="A83" s="2082"/>
      <c r="B83" s="2082"/>
      <c r="C83" s="2082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2087"/>
      <c r="Q83" s="2087"/>
      <c r="R83" s="2087"/>
    </row>
    <row r="84" spans="1:19" s="466" customFormat="1" ht="21" customHeight="1" x14ac:dyDescent="0.25">
      <c r="A84" s="2443"/>
      <c r="B84" s="2443"/>
      <c r="C84" s="2443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2447"/>
      <c r="Q84" s="2447"/>
      <c r="R84" s="2447"/>
    </row>
    <row r="85" spans="1:19" s="466" customFormat="1" ht="26.25" customHeight="1" thickBot="1" x14ac:dyDescent="0.3">
      <c r="A85" s="2748" t="s">
        <v>1247</v>
      </c>
      <c r="B85" s="2748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2780" t="s">
        <v>1248</v>
      </c>
      <c r="R85" s="2780"/>
    </row>
    <row r="86" spans="1:19" s="466" customFormat="1" ht="24" customHeight="1" thickTop="1" x14ac:dyDescent="0.25">
      <c r="A86" s="2641" t="s">
        <v>47</v>
      </c>
      <c r="B86" s="2641" t="s">
        <v>90</v>
      </c>
      <c r="C86" s="2641" t="s">
        <v>48</v>
      </c>
      <c r="D86" s="2641" t="s">
        <v>36</v>
      </c>
      <c r="E86" s="2641"/>
      <c r="F86" s="2641"/>
      <c r="G86" s="2641" t="s">
        <v>2</v>
      </c>
      <c r="H86" s="2641"/>
      <c r="I86" s="2641"/>
      <c r="J86" s="2641" t="s">
        <v>3</v>
      </c>
      <c r="K86" s="2641"/>
      <c r="L86" s="2641"/>
      <c r="M86" s="2641" t="s">
        <v>29</v>
      </c>
      <c r="N86" s="2641"/>
      <c r="O86" s="2641"/>
      <c r="P86" s="2740" t="s">
        <v>103</v>
      </c>
      <c r="Q86" s="2740" t="s">
        <v>132</v>
      </c>
      <c r="R86" s="2740" t="s">
        <v>310</v>
      </c>
    </row>
    <row r="87" spans="1:19" s="466" customFormat="1" ht="24" customHeight="1" x14ac:dyDescent="0.25">
      <c r="A87" s="2645"/>
      <c r="B87" s="2645"/>
      <c r="C87" s="2645"/>
      <c r="D87" s="2637" t="s">
        <v>98</v>
      </c>
      <c r="E87" s="2637"/>
      <c r="F87" s="2637"/>
      <c r="G87" s="2637" t="s">
        <v>99</v>
      </c>
      <c r="H87" s="2637"/>
      <c r="I87" s="2637"/>
      <c r="J87" s="2637" t="s">
        <v>100</v>
      </c>
      <c r="K87" s="2637"/>
      <c r="L87" s="2637"/>
      <c r="M87" s="2637" t="s">
        <v>126</v>
      </c>
      <c r="N87" s="2637"/>
      <c r="O87" s="2637"/>
      <c r="P87" s="2741"/>
      <c r="Q87" s="2741"/>
      <c r="R87" s="2741"/>
    </row>
    <row r="88" spans="1:19" s="466" customFormat="1" ht="20.25" customHeight="1" x14ac:dyDescent="0.25">
      <c r="A88" s="2645"/>
      <c r="B88" s="2645"/>
      <c r="C88" s="2645"/>
      <c r="D88" s="1226" t="s">
        <v>187</v>
      </c>
      <c r="E88" s="1226" t="s">
        <v>203</v>
      </c>
      <c r="F88" s="1226" t="s">
        <v>204</v>
      </c>
      <c r="G88" s="1226" t="s">
        <v>187</v>
      </c>
      <c r="H88" s="1226" t="s">
        <v>203</v>
      </c>
      <c r="I88" s="1226" t="s">
        <v>204</v>
      </c>
      <c r="J88" s="1226" t="s">
        <v>187</v>
      </c>
      <c r="K88" s="1226" t="s">
        <v>203</v>
      </c>
      <c r="L88" s="1226" t="s">
        <v>204</v>
      </c>
      <c r="M88" s="1226" t="s">
        <v>187</v>
      </c>
      <c r="N88" s="1226" t="s">
        <v>203</v>
      </c>
      <c r="O88" s="1226" t="s">
        <v>204</v>
      </c>
      <c r="P88" s="2741"/>
      <c r="Q88" s="2741"/>
      <c r="R88" s="2741"/>
    </row>
    <row r="89" spans="1:19" s="466" customFormat="1" ht="24" customHeight="1" thickBot="1" x14ac:dyDescent="0.3">
      <c r="A89" s="2646"/>
      <c r="B89" s="2646"/>
      <c r="C89" s="2646"/>
      <c r="D89" s="1243" t="s">
        <v>188</v>
      </c>
      <c r="E89" s="1243" t="s">
        <v>189</v>
      </c>
      <c r="F89" s="1243" t="s">
        <v>190</v>
      </c>
      <c r="G89" s="1243" t="s">
        <v>188</v>
      </c>
      <c r="H89" s="1243" t="s">
        <v>189</v>
      </c>
      <c r="I89" s="1243" t="s">
        <v>190</v>
      </c>
      <c r="J89" s="1243" t="s">
        <v>188</v>
      </c>
      <c r="K89" s="1243" t="s">
        <v>189</v>
      </c>
      <c r="L89" s="1243" t="s">
        <v>190</v>
      </c>
      <c r="M89" s="1243" t="s">
        <v>188</v>
      </c>
      <c r="N89" s="1243" t="s">
        <v>189</v>
      </c>
      <c r="O89" s="1243" t="s">
        <v>190</v>
      </c>
      <c r="P89" s="2742"/>
      <c r="Q89" s="2742"/>
      <c r="R89" s="2742"/>
    </row>
    <row r="90" spans="1:19" s="466" customFormat="1" ht="21.75" customHeight="1" x14ac:dyDescent="0.25">
      <c r="A90" s="2781" t="s">
        <v>1163</v>
      </c>
      <c r="B90" s="2781"/>
      <c r="C90" s="1239"/>
      <c r="D90" s="1675">
        <v>11</v>
      </c>
      <c r="E90" s="1675">
        <v>3</v>
      </c>
      <c r="F90" s="1675">
        <v>14</v>
      </c>
      <c r="G90" s="1675">
        <v>23</v>
      </c>
      <c r="H90" s="1675">
        <v>15</v>
      </c>
      <c r="I90" s="1675">
        <v>38</v>
      </c>
      <c r="J90" s="1675">
        <v>24</v>
      </c>
      <c r="K90" s="1675">
        <v>10</v>
      </c>
      <c r="L90" s="1675">
        <v>34</v>
      </c>
      <c r="M90" s="1675">
        <f t="shared" ref="M90:O95" si="57">SUM(J90,G90,D90)</f>
        <v>58</v>
      </c>
      <c r="N90" s="1675">
        <f t="shared" si="57"/>
        <v>28</v>
      </c>
      <c r="O90" s="1675">
        <f t="shared" si="57"/>
        <v>86</v>
      </c>
      <c r="P90" s="1242"/>
      <c r="Q90" s="2782" t="s">
        <v>1164</v>
      </c>
      <c r="R90" s="2782"/>
      <c r="S90" s="462"/>
    </row>
    <row r="91" spans="1:19" s="466" customFormat="1" ht="21.75" customHeight="1" x14ac:dyDescent="0.25">
      <c r="A91" s="2739" t="s">
        <v>277</v>
      </c>
      <c r="B91" s="27" t="s">
        <v>64</v>
      </c>
      <c r="C91" s="1237"/>
      <c r="D91" s="578">
        <v>0</v>
      </c>
      <c r="E91" s="578">
        <v>0</v>
      </c>
      <c r="F91" s="578">
        <v>0</v>
      </c>
      <c r="G91" s="578">
        <v>6</v>
      </c>
      <c r="H91" s="578">
        <v>9</v>
      </c>
      <c r="I91" s="578">
        <v>15</v>
      </c>
      <c r="J91" s="578">
        <v>18</v>
      </c>
      <c r="K91" s="578">
        <v>11</v>
      </c>
      <c r="L91" s="578">
        <v>29</v>
      </c>
      <c r="M91" s="578">
        <f t="shared" si="57"/>
        <v>24</v>
      </c>
      <c r="N91" s="578">
        <f t="shared" si="57"/>
        <v>20</v>
      </c>
      <c r="O91" s="578">
        <f t="shared" si="57"/>
        <v>44</v>
      </c>
      <c r="P91" s="1236"/>
      <c r="Q91" s="1537" t="s">
        <v>145</v>
      </c>
      <c r="R91" s="2738" t="s">
        <v>253</v>
      </c>
      <c r="S91" s="462"/>
    </row>
    <row r="92" spans="1:19" s="466" customFormat="1" ht="21.75" customHeight="1" x14ac:dyDescent="0.25">
      <c r="A92" s="2637"/>
      <c r="B92" s="27" t="s">
        <v>65</v>
      </c>
      <c r="C92" s="1237"/>
      <c r="D92" s="578">
        <v>0</v>
      </c>
      <c r="E92" s="578">
        <v>0</v>
      </c>
      <c r="F92" s="578">
        <v>0</v>
      </c>
      <c r="G92" s="578">
        <v>6</v>
      </c>
      <c r="H92" s="578">
        <v>14</v>
      </c>
      <c r="I92" s="578">
        <v>20</v>
      </c>
      <c r="J92" s="578">
        <v>17</v>
      </c>
      <c r="K92" s="578">
        <v>6</v>
      </c>
      <c r="L92" s="578">
        <v>23</v>
      </c>
      <c r="M92" s="578">
        <f t="shared" si="57"/>
        <v>23</v>
      </c>
      <c r="N92" s="578">
        <f t="shared" si="57"/>
        <v>20</v>
      </c>
      <c r="O92" s="578">
        <f t="shared" si="57"/>
        <v>43</v>
      </c>
      <c r="P92" s="1236"/>
      <c r="Q92" s="1537" t="s">
        <v>146</v>
      </c>
      <c r="R92" s="2736"/>
      <c r="S92" s="462"/>
    </row>
    <row r="93" spans="1:19" s="466" customFormat="1" ht="21.75" customHeight="1" x14ac:dyDescent="0.25">
      <c r="A93" s="2637"/>
      <c r="B93" s="27" t="s">
        <v>66</v>
      </c>
      <c r="C93" s="1237"/>
      <c r="D93" s="578">
        <v>0</v>
      </c>
      <c r="E93" s="578">
        <v>0</v>
      </c>
      <c r="F93" s="578">
        <v>0</v>
      </c>
      <c r="G93" s="578">
        <v>22</v>
      </c>
      <c r="H93" s="578">
        <v>22</v>
      </c>
      <c r="I93" s="578">
        <v>44</v>
      </c>
      <c r="J93" s="578">
        <v>0</v>
      </c>
      <c r="K93" s="578">
        <v>0</v>
      </c>
      <c r="L93" s="578">
        <v>0</v>
      </c>
      <c r="M93" s="578">
        <f t="shared" si="57"/>
        <v>22</v>
      </c>
      <c r="N93" s="578">
        <f t="shared" si="57"/>
        <v>22</v>
      </c>
      <c r="O93" s="578">
        <f t="shared" si="57"/>
        <v>44</v>
      </c>
      <c r="P93" s="687"/>
      <c r="Q93" s="687" t="s">
        <v>147</v>
      </c>
      <c r="R93" s="2736"/>
      <c r="S93" s="462"/>
    </row>
    <row r="94" spans="1:19" s="466" customFormat="1" ht="21.75" customHeight="1" x14ac:dyDescent="0.25">
      <c r="A94" s="2637"/>
      <c r="B94" s="2745" t="s">
        <v>75</v>
      </c>
      <c r="C94" s="27" t="s">
        <v>75</v>
      </c>
      <c r="D94" s="578">
        <v>0</v>
      </c>
      <c r="E94" s="578">
        <v>0</v>
      </c>
      <c r="F94" s="578">
        <v>0</v>
      </c>
      <c r="G94" s="578">
        <v>11</v>
      </c>
      <c r="H94" s="578">
        <v>8</v>
      </c>
      <c r="I94" s="578">
        <v>19</v>
      </c>
      <c r="J94" s="578">
        <v>20</v>
      </c>
      <c r="K94" s="578">
        <v>8</v>
      </c>
      <c r="L94" s="578">
        <v>28</v>
      </c>
      <c r="M94" s="578">
        <f t="shared" si="57"/>
        <v>31</v>
      </c>
      <c r="N94" s="578">
        <f t="shared" si="57"/>
        <v>16</v>
      </c>
      <c r="O94" s="578">
        <f t="shared" si="57"/>
        <v>47</v>
      </c>
      <c r="P94" s="1537" t="s">
        <v>151</v>
      </c>
      <c r="Q94" s="2746" t="s">
        <v>151</v>
      </c>
      <c r="R94" s="2736"/>
      <c r="S94" s="462"/>
    </row>
    <row r="95" spans="1:19" s="466" customFormat="1" ht="21.75" customHeight="1" x14ac:dyDescent="0.25">
      <c r="A95" s="2637"/>
      <c r="B95" s="2745"/>
      <c r="C95" s="27" t="s">
        <v>76</v>
      </c>
      <c r="D95" s="578">
        <v>0</v>
      </c>
      <c r="E95" s="578">
        <v>0</v>
      </c>
      <c r="F95" s="578">
        <v>0</v>
      </c>
      <c r="G95" s="578">
        <v>3</v>
      </c>
      <c r="H95" s="578">
        <v>7</v>
      </c>
      <c r="I95" s="578">
        <v>10</v>
      </c>
      <c r="J95" s="578">
        <v>17</v>
      </c>
      <c r="K95" s="578">
        <v>7</v>
      </c>
      <c r="L95" s="578">
        <v>24</v>
      </c>
      <c r="M95" s="578">
        <f t="shared" si="57"/>
        <v>20</v>
      </c>
      <c r="N95" s="578">
        <f t="shared" si="57"/>
        <v>14</v>
      </c>
      <c r="O95" s="578">
        <f t="shared" si="57"/>
        <v>34</v>
      </c>
      <c r="P95" s="1537" t="s">
        <v>165</v>
      </c>
      <c r="Q95" s="2746"/>
      <c r="R95" s="2736"/>
      <c r="S95" s="462"/>
    </row>
    <row r="96" spans="1:19" s="466" customFormat="1" ht="21.75" customHeight="1" x14ac:dyDescent="0.25">
      <c r="A96" s="2637"/>
      <c r="B96" s="2745" t="s">
        <v>49</v>
      </c>
      <c r="C96" s="2745"/>
      <c r="D96" s="578">
        <f t="shared" ref="D96:O96" si="58">SUM(D94,D95)</f>
        <v>0</v>
      </c>
      <c r="E96" s="578">
        <f t="shared" si="58"/>
        <v>0</v>
      </c>
      <c r="F96" s="578">
        <f t="shared" si="58"/>
        <v>0</v>
      </c>
      <c r="G96" s="578">
        <f t="shared" si="58"/>
        <v>14</v>
      </c>
      <c r="H96" s="578">
        <f t="shared" si="58"/>
        <v>15</v>
      </c>
      <c r="I96" s="578">
        <f t="shared" si="58"/>
        <v>29</v>
      </c>
      <c r="J96" s="578">
        <f t="shared" si="58"/>
        <v>37</v>
      </c>
      <c r="K96" s="578">
        <f t="shared" si="58"/>
        <v>15</v>
      </c>
      <c r="L96" s="578">
        <f t="shared" si="58"/>
        <v>52</v>
      </c>
      <c r="M96" s="578">
        <f t="shared" si="58"/>
        <v>51</v>
      </c>
      <c r="N96" s="578">
        <f t="shared" si="58"/>
        <v>30</v>
      </c>
      <c r="O96" s="578">
        <f t="shared" si="58"/>
        <v>81</v>
      </c>
      <c r="P96" s="2751" t="s">
        <v>139</v>
      </c>
      <c r="Q96" s="2751"/>
      <c r="R96" s="2736"/>
      <c r="S96" s="462"/>
    </row>
    <row r="97" spans="1:19" s="466" customFormat="1" ht="21.75" customHeight="1" x14ac:dyDescent="0.25">
      <c r="A97" s="2637"/>
      <c r="B97" s="2745" t="s">
        <v>78</v>
      </c>
      <c r="C97" s="27" t="s">
        <v>79</v>
      </c>
      <c r="D97" s="578">
        <f t="shared" ref="D97:E97" si="59">SUM(D95,D96)</f>
        <v>0</v>
      </c>
      <c r="E97" s="578">
        <f t="shared" si="59"/>
        <v>0</v>
      </c>
      <c r="F97" s="578">
        <v>0</v>
      </c>
      <c r="G97" s="578">
        <v>0</v>
      </c>
      <c r="H97" s="578">
        <v>0</v>
      </c>
      <c r="I97" s="578">
        <v>0</v>
      </c>
      <c r="J97" s="578">
        <v>11</v>
      </c>
      <c r="K97" s="578">
        <v>15</v>
      </c>
      <c r="L97" s="578">
        <v>26</v>
      </c>
      <c r="M97" s="578">
        <f t="shared" ref="M97:O98" si="60">SUM(J97,G97,D97)</f>
        <v>11</v>
      </c>
      <c r="N97" s="578">
        <f t="shared" si="60"/>
        <v>15</v>
      </c>
      <c r="O97" s="578">
        <f t="shared" si="60"/>
        <v>26</v>
      </c>
      <c r="P97" s="1537" t="s">
        <v>159</v>
      </c>
      <c r="Q97" s="2738" t="s">
        <v>154</v>
      </c>
      <c r="R97" s="2736"/>
      <c r="S97" s="462"/>
    </row>
    <row r="98" spans="1:19" s="466" customFormat="1" ht="21.75" customHeight="1" x14ac:dyDescent="0.25">
      <c r="A98" s="2637"/>
      <c r="B98" s="2745"/>
      <c r="C98" s="27" t="s">
        <v>80</v>
      </c>
      <c r="D98" s="578">
        <f t="shared" ref="D98:E98" si="61">SUM(D96,D97)</f>
        <v>0</v>
      </c>
      <c r="E98" s="578">
        <f t="shared" si="61"/>
        <v>0</v>
      </c>
      <c r="F98" s="578">
        <v>0</v>
      </c>
      <c r="G98" s="578">
        <v>0</v>
      </c>
      <c r="H98" s="578">
        <v>0</v>
      </c>
      <c r="I98" s="578">
        <v>0</v>
      </c>
      <c r="J98" s="578">
        <v>11</v>
      </c>
      <c r="K98" s="578">
        <v>8</v>
      </c>
      <c r="L98" s="578">
        <v>19</v>
      </c>
      <c r="M98" s="578">
        <f t="shared" si="60"/>
        <v>11</v>
      </c>
      <c r="N98" s="578">
        <f t="shared" si="60"/>
        <v>8</v>
      </c>
      <c r="O98" s="578">
        <f t="shared" si="60"/>
        <v>19</v>
      </c>
      <c r="P98" s="1537" t="s">
        <v>160</v>
      </c>
      <c r="Q98" s="2737"/>
      <c r="R98" s="2736"/>
      <c r="S98" s="462"/>
    </row>
    <row r="99" spans="1:19" s="466" customFormat="1" ht="21.75" customHeight="1" x14ac:dyDescent="0.25">
      <c r="A99" s="2637"/>
      <c r="B99" s="2745" t="s">
        <v>49</v>
      </c>
      <c r="C99" s="2745"/>
      <c r="D99" s="578">
        <f>SUM(D97:D98)</f>
        <v>0</v>
      </c>
      <c r="E99" s="578">
        <f t="shared" ref="E99:O99" si="62">SUM(E97:E98)</f>
        <v>0</v>
      </c>
      <c r="F99" s="578">
        <f t="shared" si="62"/>
        <v>0</v>
      </c>
      <c r="G99" s="578">
        <f t="shared" si="62"/>
        <v>0</v>
      </c>
      <c r="H99" s="578">
        <f t="shared" si="62"/>
        <v>0</v>
      </c>
      <c r="I99" s="578">
        <f t="shared" si="62"/>
        <v>0</v>
      </c>
      <c r="J99" s="578">
        <f t="shared" si="62"/>
        <v>22</v>
      </c>
      <c r="K99" s="578">
        <f t="shared" si="62"/>
        <v>23</v>
      </c>
      <c r="L99" s="578">
        <f>SUM(J99:K99)</f>
        <v>45</v>
      </c>
      <c r="M99" s="578">
        <f t="shared" si="62"/>
        <v>22</v>
      </c>
      <c r="N99" s="578">
        <f t="shared" si="62"/>
        <v>23</v>
      </c>
      <c r="O99" s="578">
        <f t="shared" si="62"/>
        <v>45</v>
      </c>
      <c r="P99" s="2751" t="s">
        <v>139</v>
      </c>
      <c r="Q99" s="2751"/>
      <c r="R99" s="2736"/>
      <c r="S99" s="462"/>
    </row>
    <row r="100" spans="1:19" s="466" customFormat="1" ht="21.75" customHeight="1" x14ac:dyDescent="0.25">
      <c r="A100" s="2637"/>
      <c r="B100" s="27" t="s">
        <v>82</v>
      </c>
      <c r="C100" s="1237"/>
      <c r="D100" s="578">
        <f t="shared" ref="D100:E100" si="63">SUM(D98:D99)</f>
        <v>0</v>
      </c>
      <c r="E100" s="578">
        <f t="shared" si="63"/>
        <v>0</v>
      </c>
      <c r="F100" s="578">
        <v>0</v>
      </c>
      <c r="G100" s="578">
        <v>1</v>
      </c>
      <c r="H100" s="578">
        <v>0</v>
      </c>
      <c r="I100" s="578">
        <v>1</v>
      </c>
      <c r="J100" s="578">
        <v>9</v>
      </c>
      <c r="K100" s="578">
        <v>6</v>
      </c>
      <c r="L100" s="578">
        <v>15</v>
      </c>
      <c r="M100" s="578">
        <f t="shared" ref="M100:O106" si="64">SUM(J100,G100,D100)</f>
        <v>10</v>
      </c>
      <c r="N100" s="578">
        <f t="shared" si="64"/>
        <v>6</v>
      </c>
      <c r="O100" s="578">
        <f t="shared" si="64"/>
        <v>16</v>
      </c>
      <c r="P100" s="1537"/>
      <c r="Q100" s="1537" t="s">
        <v>155</v>
      </c>
      <c r="R100" s="2736"/>
      <c r="S100" s="462"/>
    </row>
    <row r="101" spans="1:19" s="466" customFormat="1" ht="21.75" customHeight="1" x14ac:dyDescent="0.25">
      <c r="A101" s="2637"/>
      <c r="B101" s="27" t="s">
        <v>1257</v>
      </c>
      <c r="C101" s="1237"/>
      <c r="D101" s="578">
        <f t="shared" ref="D101:E101" si="65">SUM(D99:D100)</f>
        <v>0</v>
      </c>
      <c r="E101" s="578">
        <f t="shared" si="65"/>
        <v>0</v>
      </c>
      <c r="F101" s="578">
        <v>0</v>
      </c>
      <c r="G101" s="578">
        <v>15</v>
      </c>
      <c r="H101" s="578">
        <v>24</v>
      </c>
      <c r="I101" s="578">
        <v>39</v>
      </c>
      <c r="J101" s="578">
        <v>0</v>
      </c>
      <c r="K101" s="578">
        <v>0</v>
      </c>
      <c r="L101" s="578">
        <v>0</v>
      </c>
      <c r="M101" s="578">
        <f t="shared" si="64"/>
        <v>15</v>
      </c>
      <c r="N101" s="578">
        <f t="shared" si="64"/>
        <v>24</v>
      </c>
      <c r="O101" s="578">
        <f t="shared" si="64"/>
        <v>39</v>
      </c>
      <c r="P101" s="2757" t="s">
        <v>1258</v>
      </c>
      <c r="Q101" s="2757"/>
      <c r="R101" s="2736"/>
      <c r="S101" s="462"/>
    </row>
    <row r="102" spans="1:19" s="466" customFormat="1" ht="27" customHeight="1" x14ac:dyDescent="0.25">
      <c r="A102" s="2637"/>
      <c r="B102" s="27" t="s">
        <v>1201</v>
      </c>
      <c r="C102" s="27" t="s">
        <v>1202</v>
      </c>
      <c r="D102" s="578">
        <f t="shared" ref="D102:E102" si="66">SUM(D100:D101)</f>
        <v>0</v>
      </c>
      <c r="E102" s="578">
        <f t="shared" si="66"/>
        <v>0</v>
      </c>
      <c r="F102" s="578">
        <v>0</v>
      </c>
      <c r="G102" s="578">
        <v>6</v>
      </c>
      <c r="H102" s="578">
        <v>1</v>
      </c>
      <c r="I102" s="578">
        <v>7</v>
      </c>
      <c r="J102" s="578">
        <v>12</v>
      </c>
      <c r="K102" s="578">
        <v>6</v>
      </c>
      <c r="L102" s="578">
        <v>18</v>
      </c>
      <c r="M102" s="578">
        <f t="shared" si="64"/>
        <v>18</v>
      </c>
      <c r="N102" s="578">
        <f t="shared" si="64"/>
        <v>7</v>
      </c>
      <c r="O102" s="578">
        <f t="shared" si="64"/>
        <v>25</v>
      </c>
      <c r="P102" s="1537" t="s">
        <v>1203</v>
      </c>
      <c r="Q102" s="1537" t="s">
        <v>1204</v>
      </c>
      <c r="R102" s="2736"/>
      <c r="S102" s="462"/>
    </row>
    <row r="103" spans="1:19" s="466" customFormat="1" ht="36" customHeight="1" x14ac:dyDescent="0.25">
      <c r="A103" s="2637"/>
      <c r="B103" s="2745" t="s">
        <v>95</v>
      </c>
      <c r="C103" s="27" t="s">
        <v>85</v>
      </c>
      <c r="D103" s="578">
        <f t="shared" ref="D103:D106" si="67">SUM(D101:D102)</f>
        <v>0</v>
      </c>
      <c r="E103" s="578">
        <f t="shared" ref="E103:E106" si="68">SUM(E101:E102)</f>
        <v>0</v>
      </c>
      <c r="F103" s="578">
        <v>0</v>
      </c>
      <c r="G103" s="578">
        <v>6</v>
      </c>
      <c r="H103" s="578">
        <v>5</v>
      </c>
      <c r="I103" s="578">
        <v>11</v>
      </c>
      <c r="J103" s="578">
        <v>19</v>
      </c>
      <c r="K103" s="578">
        <v>19</v>
      </c>
      <c r="L103" s="578">
        <v>38</v>
      </c>
      <c r="M103" s="578">
        <f t="shared" si="64"/>
        <v>25</v>
      </c>
      <c r="N103" s="578">
        <f t="shared" si="64"/>
        <v>24</v>
      </c>
      <c r="O103" s="578">
        <f t="shared" si="64"/>
        <v>49</v>
      </c>
      <c r="P103" s="1537" t="s">
        <v>1259</v>
      </c>
      <c r="Q103" s="2738" t="s">
        <v>164</v>
      </c>
      <c r="R103" s="2736"/>
      <c r="S103" s="462"/>
    </row>
    <row r="104" spans="1:19" s="466" customFormat="1" ht="27.75" customHeight="1" x14ac:dyDescent="0.25">
      <c r="A104" s="2637"/>
      <c r="B104" s="2745"/>
      <c r="C104" s="27" t="s">
        <v>1205</v>
      </c>
      <c r="D104" s="578">
        <f>SUM(D103:D103)</f>
        <v>0</v>
      </c>
      <c r="E104" s="578">
        <f>SUM(E103:E103)</f>
        <v>0</v>
      </c>
      <c r="F104" s="578">
        <v>0</v>
      </c>
      <c r="G104" s="578">
        <v>14</v>
      </c>
      <c r="H104" s="578">
        <v>6</v>
      </c>
      <c r="I104" s="578">
        <v>20</v>
      </c>
      <c r="J104" s="578">
        <v>7</v>
      </c>
      <c r="K104" s="578">
        <v>2</v>
      </c>
      <c r="L104" s="578">
        <v>9</v>
      </c>
      <c r="M104" s="578">
        <f t="shared" si="64"/>
        <v>21</v>
      </c>
      <c r="N104" s="578">
        <f t="shared" si="64"/>
        <v>8</v>
      </c>
      <c r="O104" s="578">
        <f t="shared" si="64"/>
        <v>29</v>
      </c>
      <c r="P104" s="1537" t="s">
        <v>1260</v>
      </c>
      <c r="Q104" s="2736"/>
      <c r="R104" s="2736"/>
      <c r="S104" s="462"/>
    </row>
    <row r="105" spans="1:19" s="466" customFormat="1" ht="30" customHeight="1" x14ac:dyDescent="0.25">
      <c r="A105" s="2637"/>
      <c r="B105" s="2745"/>
      <c r="C105" s="27" t="s">
        <v>1206</v>
      </c>
      <c r="D105" s="578">
        <f>SUM(D104:D104)</f>
        <v>0</v>
      </c>
      <c r="E105" s="578">
        <f>SUM(E104:E104)</f>
        <v>0</v>
      </c>
      <c r="F105" s="578">
        <v>0</v>
      </c>
      <c r="G105" s="578">
        <v>6</v>
      </c>
      <c r="H105" s="578">
        <v>6</v>
      </c>
      <c r="I105" s="578">
        <v>12</v>
      </c>
      <c r="J105" s="578">
        <v>8</v>
      </c>
      <c r="K105" s="578">
        <v>3</v>
      </c>
      <c r="L105" s="578">
        <v>11</v>
      </c>
      <c r="M105" s="578">
        <f t="shared" si="64"/>
        <v>14</v>
      </c>
      <c r="N105" s="578">
        <f t="shared" si="64"/>
        <v>9</v>
      </c>
      <c r="O105" s="578">
        <f t="shared" si="64"/>
        <v>23</v>
      </c>
      <c r="P105" s="1537" t="s">
        <v>1261</v>
      </c>
      <c r="Q105" s="2736"/>
      <c r="R105" s="2736"/>
      <c r="S105" s="462"/>
    </row>
    <row r="106" spans="1:19" s="466" customFormat="1" ht="27" customHeight="1" x14ac:dyDescent="0.25">
      <c r="A106" s="2637"/>
      <c r="B106" s="2745"/>
      <c r="C106" s="27" t="s">
        <v>1208</v>
      </c>
      <c r="D106" s="578">
        <f t="shared" si="67"/>
        <v>0</v>
      </c>
      <c r="E106" s="578">
        <f t="shared" si="68"/>
        <v>0</v>
      </c>
      <c r="F106" s="578">
        <v>0</v>
      </c>
      <c r="G106" s="578">
        <v>3</v>
      </c>
      <c r="H106" s="578">
        <v>6</v>
      </c>
      <c r="I106" s="578">
        <v>9</v>
      </c>
      <c r="J106" s="578">
        <v>0</v>
      </c>
      <c r="K106" s="578">
        <v>0</v>
      </c>
      <c r="L106" s="578">
        <v>0</v>
      </c>
      <c r="M106" s="578">
        <f t="shared" si="64"/>
        <v>3</v>
      </c>
      <c r="N106" s="578">
        <f t="shared" si="64"/>
        <v>6</v>
      </c>
      <c r="O106" s="578">
        <f t="shared" si="64"/>
        <v>9</v>
      </c>
      <c r="P106" s="1536" t="s">
        <v>1262</v>
      </c>
      <c r="Q106" s="2737"/>
      <c r="R106" s="2736"/>
      <c r="S106" s="462"/>
    </row>
    <row r="107" spans="1:19" s="466" customFormat="1" ht="24.75" customHeight="1" x14ac:dyDescent="0.25">
      <c r="A107" s="2637"/>
      <c r="B107" s="2739" t="s">
        <v>49</v>
      </c>
      <c r="C107" s="2739"/>
      <c r="D107" s="1148">
        <f t="shared" ref="D107:O107" si="69">SUM(D103:D106)</f>
        <v>0</v>
      </c>
      <c r="E107" s="1148">
        <f t="shared" si="69"/>
        <v>0</v>
      </c>
      <c r="F107" s="1148">
        <f t="shared" si="69"/>
        <v>0</v>
      </c>
      <c r="G107" s="1148">
        <f t="shared" si="69"/>
        <v>29</v>
      </c>
      <c r="H107" s="1148">
        <f t="shared" si="69"/>
        <v>23</v>
      </c>
      <c r="I107" s="1148">
        <f t="shared" si="69"/>
        <v>52</v>
      </c>
      <c r="J107" s="1148">
        <f t="shared" si="69"/>
        <v>34</v>
      </c>
      <c r="K107" s="1148">
        <f t="shared" si="69"/>
        <v>24</v>
      </c>
      <c r="L107" s="1148">
        <f t="shared" si="69"/>
        <v>58</v>
      </c>
      <c r="M107" s="1148">
        <f t="shared" si="69"/>
        <v>63</v>
      </c>
      <c r="N107" s="1148">
        <f t="shared" si="69"/>
        <v>47</v>
      </c>
      <c r="O107" s="1148">
        <f t="shared" si="69"/>
        <v>110</v>
      </c>
      <c r="P107" s="2750" t="s">
        <v>139</v>
      </c>
      <c r="Q107" s="2750"/>
      <c r="R107" s="2736"/>
    </row>
    <row r="108" spans="1:19" s="469" customFormat="1" ht="24.75" customHeight="1" thickBot="1" x14ac:dyDescent="0.3">
      <c r="A108" s="2770" t="s">
        <v>96</v>
      </c>
      <c r="B108" s="2770"/>
      <c r="C108" s="2770"/>
      <c r="D108" s="1677">
        <f t="shared" ref="D108:O108" si="70">SUM(D107,D100:D102,D99,D96,D93,D92,D91)</f>
        <v>0</v>
      </c>
      <c r="E108" s="1677">
        <f t="shared" si="70"/>
        <v>0</v>
      </c>
      <c r="F108" s="1677">
        <f t="shared" si="70"/>
        <v>0</v>
      </c>
      <c r="G108" s="1677">
        <f t="shared" si="70"/>
        <v>99</v>
      </c>
      <c r="H108" s="1677">
        <f t="shared" si="70"/>
        <v>108</v>
      </c>
      <c r="I108" s="1677">
        <f t="shared" si="70"/>
        <v>207</v>
      </c>
      <c r="J108" s="1677">
        <f t="shared" si="70"/>
        <v>149</v>
      </c>
      <c r="K108" s="1677">
        <f t="shared" si="70"/>
        <v>91</v>
      </c>
      <c r="L108" s="1677">
        <f t="shared" si="70"/>
        <v>240</v>
      </c>
      <c r="M108" s="1677">
        <f t="shared" si="70"/>
        <v>248</v>
      </c>
      <c r="N108" s="1677">
        <f t="shared" si="70"/>
        <v>199</v>
      </c>
      <c r="O108" s="1677">
        <f t="shared" si="70"/>
        <v>447</v>
      </c>
      <c r="P108" s="2783" t="s">
        <v>136</v>
      </c>
      <c r="Q108" s="2783"/>
      <c r="R108" s="2783"/>
    </row>
    <row r="109" spans="1:19" s="469" customFormat="1" ht="20.25" customHeight="1" thickTop="1" x14ac:dyDescent="0.25">
      <c r="A109" s="1235"/>
      <c r="B109" s="1235"/>
      <c r="C109" s="1235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1231"/>
      <c r="Q109" s="1231"/>
      <c r="R109" s="1231"/>
    </row>
    <row r="110" spans="1:19" s="469" customFormat="1" ht="15" customHeight="1" x14ac:dyDescent="0.25">
      <c r="A110" s="1235"/>
      <c r="B110" s="1235"/>
      <c r="C110" s="1235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1231"/>
      <c r="Q110" s="1231"/>
      <c r="R110" s="1231"/>
    </row>
    <row r="111" spans="1:19" s="469" customFormat="1" ht="15" customHeight="1" x14ac:dyDescent="0.25">
      <c r="A111" s="1256"/>
      <c r="B111" s="1256"/>
      <c r="C111" s="1256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1253"/>
      <c r="Q111" s="1253"/>
      <c r="R111" s="1253"/>
    </row>
    <row r="112" spans="1:19" s="469" customFormat="1" ht="15" customHeight="1" x14ac:dyDescent="0.25">
      <c r="A112" s="2088"/>
      <c r="B112" s="2088"/>
      <c r="C112" s="2088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2086"/>
      <c r="Q112" s="2086"/>
      <c r="R112" s="2086"/>
    </row>
    <row r="113" spans="1:18" s="469" customFormat="1" ht="15" customHeight="1" x14ac:dyDescent="0.25">
      <c r="A113" s="2088"/>
      <c r="B113" s="2088"/>
      <c r="C113" s="2088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2086"/>
      <c r="Q113" s="2086"/>
      <c r="R113" s="2086"/>
    </row>
    <row r="114" spans="1:18" s="469" customFormat="1" ht="15" customHeight="1" x14ac:dyDescent="0.25">
      <c r="A114" s="2088"/>
      <c r="B114" s="2088"/>
      <c r="C114" s="2088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2086"/>
      <c r="Q114" s="2086"/>
      <c r="R114" s="2086"/>
    </row>
    <row r="115" spans="1:18" s="469" customFormat="1" ht="15" customHeight="1" x14ac:dyDescent="0.25">
      <c r="A115" s="2088"/>
      <c r="B115" s="2088"/>
      <c r="C115" s="2088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2086"/>
      <c r="Q115" s="2086"/>
      <c r="R115" s="2086"/>
    </row>
    <row r="116" spans="1:18" s="469" customFormat="1" ht="15" customHeight="1" x14ac:dyDescent="0.25">
      <c r="A116" s="2088"/>
      <c r="B116" s="2088"/>
      <c r="C116" s="2088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2086"/>
      <c r="Q116" s="2086"/>
      <c r="R116" s="2086"/>
    </row>
    <row r="117" spans="1:18" s="469" customFormat="1" ht="15" customHeight="1" x14ac:dyDescent="0.25">
      <c r="A117" s="2088"/>
      <c r="B117" s="2088"/>
      <c r="C117" s="2088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2086"/>
      <c r="Q117" s="2086"/>
      <c r="R117" s="2086"/>
    </row>
    <row r="118" spans="1:18" s="469" customFormat="1" ht="15" customHeight="1" x14ac:dyDescent="0.25">
      <c r="A118" s="2088"/>
      <c r="B118" s="2088"/>
      <c r="C118" s="2088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2086"/>
      <c r="Q118" s="2086"/>
      <c r="R118" s="2086"/>
    </row>
    <row r="119" spans="1:18" s="466" customFormat="1" ht="22.5" customHeight="1" thickBot="1" x14ac:dyDescent="0.3">
      <c r="A119" s="2748" t="s">
        <v>1247</v>
      </c>
      <c r="B119" s="2748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2474" t="s">
        <v>1248</v>
      </c>
      <c r="R119" s="2474"/>
    </row>
    <row r="120" spans="1:18" s="466" customFormat="1" ht="21" customHeight="1" thickTop="1" x14ac:dyDescent="0.25">
      <c r="A120" s="2641" t="s">
        <v>47</v>
      </c>
      <c r="B120" s="2641" t="s">
        <v>90</v>
      </c>
      <c r="C120" s="2641" t="s">
        <v>48</v>
      </c>
      <c r="D120" s="2641" t="s">
        <v>36</v>
      </c>
      <c r="E120" s="2641"/>
      <c r="F120" s="2641"/>
      <c r="G120" s="2641" t="s">
        <v>2</v>
      </c>
      <c r="H120" s="2641"/>
      <c r="I120" s="2641"/>
      <c r="J120" s="2641" t="s">
        <v>3</v>
      </c>
      <c r="K120" s="2641"/>
      <c r="L120" s="2641"/>
      <c r="M120" s="2641" t="s">
        <v>29</v>
      </c>
      <c r="N120" s="2641"/>
      <c r="O120" s="2641"/>
      <c r="P120" s="2740" t="s">
        <v>103</v>
      </c>
      <c r="Q120" s="2740" t="s">
        <v>132</v>
      </c>
      <c r="R120" s="2740" t="s">
        <v>310</v>
      </c>
    </row>
    <row r="121" spans="1:18" s="466" customFormat="1" ht="21" customHeight="1" x14ac:dyDescent="0.25">
      <c r="A121" s="2645"/>
      <c r="B121" s="2645"/>
      <c r="C121" s="2645"/>
      <c r="D121" s="2637" t="s">
        <v>98</v>
      </c>
      <c r="E121" s="2637"/>
      <c r="F121" s="2637"/>
      <c r="G121" s="2637" t="s">
        <v>99</v>
      </c>
      <c r="H121" s="2637"/>
      <c r="I121" s="2637"/>
      <c r="J121" s="2637" t="s">
        <v>100</v>
      </c>
      <c r="K121" s="2637"/>
      <c r="L121" s="2637"/>
      <c r="M121" s="2637" t="s">
        <v>126</v>
      </c>
      <c r="N121" s="2637"/>
      <c r="O121" s="2637"/>
      <c r="P121" s="2741"/>
      <c r="Q121" s="2741"/>
      <c r="R121" s="2741"/>
    </row>
    <row r="122" spans="1:18" s="466" customFormat="1" ht="21" customHeight="1" x14ac:dyDescent="0.25">
      <c r="A122" s="2645"/>
      <c r="B122" s="2645"/>
      <c r="C122" s="2645"/>
      <c r="D122" s="1226" t="s">
        <v>187</v>
      </c>
      <c r="E122" s="1226" t="s">
        <v>203</v>
      </c>
      <c r="F122" s="1226" t="s">
        <v>204</v>
      </c>
      <c r="G122" s="1226" t="s">
        <v>187</v>
      </c>
      <c r="H122" s="1226" t="s">
        <v>203</v>
      </c>
      <c r="I122" s="1226" t="s">
        <v>204</v>
      </c>
      <c r="J122" s="1226" t="s">
        <v>187</v>
      </c>
      <c r="K122" s="1226" t="s">
        <v>203</v>
      </c>
      <c r="L122" s="1226" t="s">
        <v>204</v>
      </c>
      <c r="M122" s="1226" t="s">
        <v>187</v>
      </c>
      <c r="N122" s="1226" t="s">
        <v>203</v>
      </c>
      <c r="O122" s="1226" t="s">
        <v>204</v>
      </c>
      <c r="P122" s="2741"/>
      <c r="Q122" s="2741"/>
      <c r="R122" s="2741"/>
    </row>
    <row r="123" spans="1:18" s="466" customFormat="1" ht="21" customHeight="1" thickBot="1" x14ac:dyDescent="0.3">
      <c r="A123" s="2646"/>
      <c r="B123" s="2646"/>
      <c r="C123" s="2646"/>
      <c r="D123" s="1243" t="s">
        <v>188</v>
      </c>
      <c r="E123" s="1243" t="s">
        <v>189</v>
      </c>
      <c r="F123" s="1243" t="s">
        <v>190</v>
      </c>
      <c r="G123" s="1243" t="s">
        <v>188</v>
      </c>
      <c r="H123" s="1243" t="s">
        <v>189</v>
      </c>
      <c r="I123" s="1243" t="s">
        <v>190</v>
      </c>
      <c r="J123" s="1243" t="s">
        <v>188</v>
      </c>
      <c r="K123" s="1243" t="s">
        <v>189</v>
      </c>
      <c r="L123" s="1243" t="s">
        <v>190</v>
      </c>
      <c r="M123" s="1243" t="s">
        <v>188</v>
      </c>
      <c r="N123" s="1243" t="s">
        <v>189</v>
      </c>
      <c r="O123" s="1243" t="s">
        <v>190</v>
      </c>
      <c r="P123" s="2742"/>
      <c r="Q123" s="2742"/>
      <c r="R123" s="2742"/>
    </row>
    <row r="124" spans="1:18" s="466" customFormat="1" ht="23.25" customHeight="1" x14ac:dyDescent="0.25">
      <c r="A124" s="2733" t="s">
        <v>312</v>
      </c>
      <c r="B124" s="1681" t="s">
        <v>75</v>
      </c>
      <c r="C124" s="1681" t="s">
        <v>75</v>
      </c>
      <c r="D124" s="577">
        <v>0</v>
      </c>
      <c r="E124" s="577">
        <v>0</v>
      </c>
      <c r="F124" s="577">
        <v>0</v>
      </c>
      <c r="G124" s="577">
        <v>18</v>
      </c>
      <c r="H124" s="577">
        <v>16</v>
      </c>
      <c r="I124" s="577">
        <v>34</v>
      </c>
      <c r="J124" s="577">
        <v>0</v>
      </c>
      <c r="K124" s="577">
        <v>0</v>
      </c>
      <c r="L124" s="577">
        <v>0</v>
      </c>
      <c r="M124" s="577">
        <f t="shared" ref="M124:O137" si="71">SUM(J124,G124,D124)</f>
        <v>18</v>
      </c>
      <c r="N124" s="577">
        <f t="shared" si="71"/>
        <v>16</v>
      </c>
      <c r="O124" s="577">
        <f t="shared" si="71"/>
        <v>34</v>
      </c>
      <c r="P124" s="1689" t="s">
        <v>151</v>
      </c>
      <c r="Q124" s="1689" t="s">
        <v>1263</v>
      </c>
      <c r="R124" s="2784" t="s">
        <v>1264</v>
      </c>
    </row>
    <row r="125" spans="1:18" s="466" customFormat="1" ht="23.25" customHeight="1" x14ac:dyDescent="0.25">
      <c r="A125" s="2637"/>
      <c r="B125" s="448" t="s">
        <v>1209</v>
      </c>
      <c r="C125" s="448" t="s">
        <v>80</v>
      </c>
      <c r="D125" s="1148">
        <v>0</v>
      </c>
      <c r="E125" s="1148">
        <v>0</v>
      </c>
      <c r="F125" s="1148">
        <v>0</v>
      </c>
      <c r="G125" s="1148">
        <v>17</v>
      </c>
      <c r="H125" s="1148">
        <v>15</v>
      </c>
      <c r="I125" s="1148">
        <v>32</v>
      </c>
      <c r="J125" s="1148">
        <v>0</v>
      </c>
      <c r="K125" s="1148">
        <v>0</v>
      </c>
      <c r="L125" s="1148">
        <v>0</v>
      </c>
      <c r="M125" s="1148">
        <f t="shared" si="71"/>
        <v>17</v>
      </c>
      <c r="N125" s="1148">
        <f t="shared" si="71"/>
        <v>15</v>
      </c>
      <c r="O125" s="1148">
        <f t="shared" si="71"/>
        <v>32</v>
      </c>
      <c r="P125" s="1129" t="s">
        <v>154</v>
      </c>
      <c r="Q125" s="1129" t="s">
        <v>154</v>
      </c>
      <c r="R125" s="2785"/>
    </row>
    <row r="126" spans="1:18" s="466" customFormat="1" ht="23.25" customHeight="1" x14ac:dyDescent="0.25">
      <c r="A126" s="2637"/>
      <c r="B126" s="2090" t="s">
        <v>82</v>
      </c>
      <c r="C126" s="2090" t="s">
        <v>82</v>
      </c>
      <c r="D126" s="1148">
        <v>0</v>
      </c>
      <c r="E126" s="1148">
        <v>0</v>
      </c>
      <c r="F126" s="1148">
        <v>0</v>
      </c>
      <c r="G126" s="578">
        <v>13</v>
      </c>
      <c r="H126" s="578">
        <v>14</v>
      </c>
      <c r="I126" s="578">
        <v>27</v>
      </c>
      <c r="J126" s="1148">
        <v>0</v>
      </c>
      <c r="K126" s="1148">
        <v>0</v>
      </c>
      <c r="L126" s="1148">
        <v>0</v>
      </c>
      <c r="M126" s="578">
        <f t="shared" si="71"/>
        <v>13</v>
      </c>
      <c r="N126" s="578">
        <f t="shared" si="71"/>
        <v>14</v>
      </c>
      <c r="O126" s="578">
        <f t="shared" si="71"/>
        <v>27</v>
      </c>
      <c r="P126" s="2084" t="s">
        <v>155</v>
      </c>
      <c r="Q126" s="2084" t="s">
        <v>155</v>
      </c>
      <c r="R126" s="2785"/>
    </row>
    <row r="127" spans="1:18" s="466" customFormat="1" ht="45" customHeight="1" x14ac:dyDescent="0.25">
      <c r="A127" s="2637"/>
      <c r="B127" s="1687" t="s">
        <v>526</v>
      </c>
      <c r="C127" s="1687" t="s">
        <v>526</v>
      </c>
      <c r="D127" s="578">
        <v>0</v>
      </c>
      <c r="E127" s="578">
        <v>0</v>
      </c>
      <c r="F127" s="578">
        <v>0</v>
      </c>
      <c r="G127" s="578">
        <v>7</v>
      </c>
      <c r="H127" s="578">
        <v>9</v>
      </c>
      <c r="I127" s="578">
        <v>16</v>
      </c>
      <c r="J127" s="578">
        <v>0</v>
      </c>
      <c r="K127" s="578">
        <v>0</v>
      </c>
      <c r="L127" s="578">
        <v>0</v>
      </c>
      <c r="M127" s="578">
        <f t="shared" si="71"/>
        <v>7</v>
      </c>
      <c r="N127" s="578">
        <f t="shared" si="71"/>
        <v>9</v>
      </c>
      <c r="O127" s="578">
        <f t="shared" si="71"/>
        <v>16</v>
      </c>
      <c r="P127" s="2084" t="s">
        <v>1265</v>
      </c>
      <c r="Q127" s="2084" t="s">
        <v>1265</v>
      </c>
      <c r="R127" s="2785"/>
    </row>
    <row r="128" spans="1:18" s="466" customFormat="1" ht="22.5" customHeight="1" x14ac:dyDescent="0.25">
      <c r="A128" s="2637"/>
      <c r="B128" s="1690" t="s">
        <v>1210</v>
      </c>
      <c r="C128" s="1690" t="s">
        <v>1210</v>
      </c>
      <c r="D128" s="2097">
        <v>0</v>
      </c>
      <c r="E128" s="2097">
        <v>0</v>
      </c>
      <c r="F128" s="2097">
        <v>0</v>
      </c>
      <c r="G128" s="1675">
        <v>13</v>
      </c>
      <c r="H128" s="1675">
        <v>12</v>
      </c>
      <c r="I128" s="1675">
        <v>25</v>
      </c>
      <c r="J128" s="2097">
        <v>0</v>
      </c>
      <c r="K128" s="2097">
        <v>0</v>
      </c>
      <c r="L128" s="2097">
        <v>0</v>
      </c>
      <c r="M128" s="1675">
        <f>SUM(J128,G128,D128)</f>
        <v>13</v>
      </c>
      <c r="N128" s="1675">
        <f t="shared" si="71"/>
        <v>12</v>
      </c>
      <c r="O128" s="1675">
        <f t="shared" si="71"/>
        <v>25</v>
      </c>
      <c r="P128" s="1480" t="s">
        <v>1211</v>
      </c>
      <c r="Q128" s="1480" t="s">
        <v>1211</v>
      </c>
      <c r="R128" s="2785"/>
    </row>
    <row r="129" spans="1:18" s="466" customFormat="1" ht="24.75" customHeight="1" x14ac:dyDescent="0.25">
      <c r="A129" s="2637"/>
      <c r="B129" s="27" t="s">
        <v>227</v>
      </c>
      <c r="C129" s="27" t="s">
        <v>227</v>
      </c>
      <c r="D129" s="1148">
        <v>0</v>
      </c>
      <c r="E129" s="1148">
        <v>0</v>
      </c>
      <c r="F129" s="1148">
        <v>0</v>
      </c>
      <c r="G129" s="578">
        <v>24</v>
      </c>
      <c r="H129" s="578">
        <v>11</v>
      </c>
      <c r="I129" s="578">
        <v>35</v>
      </c>
      <c r="J129" s="578">
        <v>31</v>
      </c>
      <c r="K129" s="578">
        <v>1</v>
      </c>
      <c r="L129" s="578">
        <v>32</v>
      </c>
      <c r="M129" s="578">
        <f t="shared" ref="M129:O138" si="72">SUM(J129,G129,D129)</f>
        <v>55</v>
      </c>
      <c r="N129" s="578">
        <f t="shared" si="71"/>
        <v>12</v>
      </c>
      <c r="O129" s="578">
        <f t="shared" si="71"/>
        <v>67</v>
      </c>
      <c r="P129" s="685" t="s">
        <v>228</v>
      </c>
      <c r="Q129" s="685" t="s">
        <v>228</v>
      </c>
      <c r="R129" s="2785"/>
    </row>
    <row r="130" spans="1:18" s="470" customFormat="1" ht="20.25" customHeight="1" x14ac:dyDescent="0.25">
      <c r="A130" s="2637"/>
      <c r="B130" s="27" t="s">
        <v>46</v>
      </c>
      <c r="C130" s="27" t="s">
        <v>62</v>
      </c>
      <c r="D130" s="1148">
        <v>0</v>
      </c>
      <c r="E130" s="1148">
        <v>0</v>
      </c>
      <c r="F130" s="1148">
        <v>0</v>
      </c>
      <c r="G130" s="578">
        <v>3</v>
      </c>
      <c r="H130" s="578">
        <v>4</v>
      </c>
      <c r="I130" s="578">
        <v>7</v>
      </c>
      <c r="J130" s="578">
        <v>0</v>
      </c>
      <c r="K130" s="578">
        <v>0</v>
      </c>
      <c r="L130" s="578">
        <v>0</v>
      </c>
      <c r="M130" s="578">
        <f t="shared" si="72"/>
        <v>3</v>
      </c>
      <c r="N130" s="578">
        <f t="shared" si="71"/>
        <v>4</v>
      </c>
      <c r="O130" s="578">
        <f t="shared" si="71"/>
        <v>7</v>
      </c>
      <c r="P130" s="1691" t="s">
        <v>143</v>
      </c>
      <c r="Q130" s="685" t="s">
        <v>131</v>
      </c>
      <c r="R130" s="2785"/>
    </row>
    <row r="131" spans="1:18" s="470" customFormat="1" ht="23.25" customHeight="1" x14ac:dyDescent="0.25">
      <c r="A131" s="2637"/>
      <c r="B131" s="27" t="s">
        <v>951</v>
      </c>
      <c r="C131" s="27" t="s">
        <v>951</v>
      </c>
      <c r="D131" s="1148">
        <v>0</v>
      </c>
      <c r="E131" s="1148">
        <v>0</v>
      </c>
      <c r="F131" s="1148">
        <v>0</v>
      </c>
      <c r="G131" s="578">
        <v>0</v>
      </c>
      <c r="H131" s="578">
        <v>7</v>
      </c>
      <c r="I131" s="578">
        <v>7</v>
      </c>
      <c r="J131" s="578">
        <v>0</v>
      </c>
      <c r="K131" s="578">
        <v>0</v>
      </c>
      <c r="L131" s="578">
        <v>0</v>
      </c>
      <c r="M131" s="578">
        <f t="shared" si="72"/>
        <v>0</v>
      </c>
      <c r="N131" s="578">
        <f t="shared" si="71"/>
        <v>7</v>
      </c>
      <c r="O131" s="578">
        <f t="shared" si="71"/>
        <v>7</v>
      </c>
      <c r="P131" s="1536" t="s">
        <v>952</v>
      </c>
      <c r="Q131" s="1536" t="s">
        <v>952</v>
      </c>
      <c r="R131" s="2785"/>
    </row>
    <row r="132" spans="1:18" s="466" customFormat="1" ht="21" customHeight="1" x14ac:dyDescent="0.25">
      <c r="A132" s="2637"/>
      <c r="B132" s="27" t="s">
        <v>1214</v>
      </c>
      <c r="C132" s="27" t="s">
        <v>1214</v>
      </c>
      <c r="D132" s="1148">
        <v>0</v>
      </c>
      <c r="E132" s="1148">
        <v>0</v>
      </c>
      <c r="F132" s="1148">
        <v>0</v>
      </c>
      <c r="G132" s="578">
        <v>14</v>
      </c>
      <c r="H132" s="578">
        <v>5</v>
      </c>
      <c r="I132" s="578">
        <v>19</v>
      </c>
      <c r="J132" s="578">
        <v>0</v>
      </c>
      <c r="K132" s="578">
        <v>0</v>
      </c>
      <c r="L132" s="578">
        <v>0</v>
      </c>
      <c r="M132" s="578">
        <f t="shared" si="72"/>
        <v>14</v>
      </c>
      <c r="N132" s="578">
        <f t="shared" si="71"/>
        <v>5</v>
      </c>
      <c r="O132" s="578">
        <f t="shared" si="71"/>
        <v>19</v>
      </c>
      <c r="P132" s="1537" t="s">
        <v>1215</v>
      </c>
      <c r="Q132" s="1692" t="s">
        <v>1215</v>
      </c>
      <c r="R132" s="2785"/>
    </row>
    <row r="133" spans="1:18" s="466" customFormat="1" ht="30" customHeight="1" x14ac:dyDescent="0.25">
      <c r="A133" s="2637"/>
      <c r="B133" s="2745" t="s">
        <v>293</v>
      </c>
      <c r="C133" s="27" t="s">
        <v>1216</v>
      </c>
      <c r="D133" s="1148">
        <v>0</v>
      </c>
      <c r="E133" s="1148">
        <v>0</v>
      </c>
      <c r="F133" s="1148">
        <v>0</v>
      </c>
      <c r="G133" s="578">
        <v>9</v>
      </c>
      <c r="H133" s="578">
        <v>14</v>
      </c>
      <c r="I133" s="578">
        <v>23</v>
      </c>
      <c r="J133" s="578">
        <v>0</v>
      </c>
      <c r="K133" s="578">
        <v>0</v>
      </c>
      <c r="L133" s="578">
        <v>0</v>
      </c>
      <c r="M133" s="578">
        <f t="shared" si="72"/>
        <v>9</v>
      </c>
      <c r="N133" s="578">
        <f t="shared" si="71"/>
        <v>14</v>
      </c>
      <c r="O133" s="578">
        <f t="shared" si="71"/>
        <v>23</v>
      </c>
      <c r="P133" s="1536" t="s">
        <v>1266</v>
      </c>
      <c r="Q133" s="2746" t="s">
        <v>294</v>
      </c>
      <c r="R133" s="2785"/>
    </row>
    <row r="134" spans="1:18" s="466" customFormat="1" ht="30" customHeight="1" x14ac:dyDescent="0.25">
      <c r="A134" s="2637"/>
      <c r="B134" s="2745"/>
      <c r="C134" s="27" t="s">
        <v>930</v>
      </c>
      <c r="D134" s="1148">
        <v>0</v>
      </c>
      <c r="E134" s="1148">
        <v>0</v>
      </c>
      <c r="F134" s="1148">
        <v>0</v>
      </c>
      <c r="G134" s="578">
        <v>5</v>
      </c>
      <c r="H134" s="578">
        <v>10</v>
      </c>
      <c r="I134" s="578">
        <v>15</v>
      </c>
      <c r="J134" s="578">
        <v>10</v>
      </c>
      <c r="K134" s="578">
        <v>7</v>
      </c>
      <c r="L134" s="578">
        <v>17</v>
      </c>
      <c r="M134" s="578">
        <f t="shared" si="72"/>
        <v>15</v>
      </c>
      <c r="N134" s="578">
        <f t="shared" si="71"/>
        <v>17</v>
      </c>
      <c r="O134" s="578">
        <f t="shared" si="71"/>
        <v>32</v>
      </c>
      <c r="P134" s="1537" t="s">
        <v>1267</v>
      </c>
      <c r="Q134" s="2746"/>
      <c r="R134" s="2785"/>
    </row>
    <row r="135" spans="1:18" s="466" customFormat="1" ht="30" customHeight="1" x14ac:dyDescent="0.25">
      <c r="A135" s="2637"/>
      <c r="B135" s="2745"/>
      <c r="C135" s="27" t="s">
        <v>932</v>
      </c>
      <c r="D135" s="1148">
        <v>0</v>
      </c>
      <c r="E135" s="1148">
        <v>0</v>
      </c>
      <c r="F135" s="1148">
        <v>0</v>
      </c>
      <c r="G135" s="578">
        <v>5</v>
      </c>
      <c r="H135" s="578">
        <v>11</v>
      </c>
      <c r="I135" s="578">
        <v>16</v>
      </c>
      <c r="J135" s="578">
        <v>0</v>
      </c>
      <c r="K135" s="578">
        <v>0</v>
      </c>
      <c r="L135" s="578">
        <v>0</v>
      </c>
      <c r="M135" s="578">
        <f t="shared" si="72"/>
        <v>5</v>
      </c>
      <c r="N135" s="578">
        <f>SUM(K135,H135,E135)</f>
        <v>11</v>
      </c>
      <c r="O135" s="578">
        <f t="shared" si="71"/>
        <v>16</v>
      </c>
      <c r="P135" s="1537" t="s">
        <v>1268</v>
      </c>
      <c r="Q135" s="2746"/>
      <c r="R135" s="2785"/>
    </row>
    <row r="136" spans="1:18" s="466" customFormat="1" ht="30" customHeight="1" x14ac:dyDescent="0.25">
      <c r="A136" s="2637"/>
      <c r="B136" s="2745"/>
      <c r="C136" s="27" t="s">
        <v>1217</v>
      </c>
      <c r="D136" s="1148">
        <v>0</v>
      </c>
      <c r="E136" s="1148">
        <v>0</v>
      </c>
      <c r="F136" s="1148">
        <v>0</v>
      </c>
      <c r="G136" s="578">
        <v>6</v>
      </c>
      <c r="H136" s="578">
        <v>9</v>
      </c>
      <c r="I136" s="578">
        <v>15</v>
      </c>
      <c r="J136" s="578">
        <v>0</v>
      </c>
      <c r="K136" s="578">
        <v>0</v>
      </c>
      <c r="L136" s="578">
        <v>0</v>
      </c>
      <c r="M136" s="578">
        <f t="shared" si="72"/>
        <v>6</v>
      </c>
      <c r="N136" s="578">
        <f t="shared" si="71"/>
        <v>9</v>
      </c>
      <c r="O136" s="578">
        <f t="shared" si="71"/>
        <v>15</v>
      </c>
      <c r="P136" s="1537" t="s">
        <v>1269</v>
      </c>
      <c r="Q136" s="2746"/>
      <c r="R136" s="2785"/>
    </row>
    <row r="137" spans="1:18" s="466" customFormat="1" ht="30" customHeight="1" x14ac:dyDescent="0.25">
      <c r="A137" s="2637"/>
      <c r="B137" s="2745"/>
      <c r="C137" s="27" t="s">
        <v>1220</v>
      </c>
      <c r="D137" s="1148">
        <v>0</v>
      </c>
      <c r="E137" s="1148">
        <v>0</v>
      </c>
      <c r="F137" s="1148">
        <v>0</v>
      </c>
      <c r="G137" s="578">
        <v>2</v>
      </c>
      <c r="H137" s="578">
        <v>3</v>
      </c>
      <c r="I137" s="578">
        <v>5</v>
      </c>
      <c r="J137" s="578">
        <v>0</v>
      </c>
      <c r="K137" s="578">
        <v>0</v>
      </c>
      <c r="L137" s="578">
        <v>0</v>
      </c>
      <c r="M137" s="578">
        <f t="shared" si="72"/>
        <v>2</v>
      </c>
      <c r="N137" s="578">
        <f t="shared" si="71"/>
        <v>3</v>
      </c>
      <c r="O137" s="578">
        <f t="shared" si="71"/>
        <v>5</v>
      </c>
      <c r="P137" s="1536" t="s">
        <v>1221</v>
      </c>
      <c r="Q137" s="2746"/>
      <c r="R137" s="2785"/>
    </row>
    <row r="138" spans="1:18" s="466" customFormat="1" ht="30" customHeight="1" x14ac:dyDescent="0.25">
      <c r="A138" s="2637"/>
      <c r="B138" s="2745"/>
      <c r="C138" s="27" t="s">
        <v>1218</v>
      </c>
      <c r="D138" s="1148">
        <v>0</v>
      </c>
      <c r="E138" s="1148">
        <v>0</v>
      </c>
      <c r="F138" s="1148">
        <v>0</v>
      </c>
      <c r="G138" s="578">
        <v>6</v>
      </c>
      <c r="H138" s="578">
        <v>12</v>
      </c>
      <c r="I138" s="578">
        <v>18</v>
      </c>
      <c r="J138" s="578">
        <v>0</v>
      </c>
      <c r="K138" s="578">
        <v>0</v>
      </c>
      <c r="L138" s="578">
        <v>0</v>
      </c>
      <c r="M138" s="578">
        <f t="shared" si="72"/>
        <v>6</v>
      </c>
      <c r="N138" s="578">
        <f t="shared" si="72"/>
        <v>12</v>
      </c>
      <c r="O138" s="578">
        <f t="shared" si="72"/>
        <v>18</v>
      </c>
      <c r="P138" s="1536" t="s">
        <v>1270</v>
      </c>
      <c r="Q138" s="2746"/>
      <c r="R138" s="2785"/>
    </row>
    <row r="139" spans="1:18" s="466" customFormat="1" ht="22.5" customHeight="1" x14ac:dyDescent="0.25">
      <c r="A139" s="2637"/>
      <c r="B139" s="2739" t="s">
        <v>49</v>
      </c>
      <c r="C139" s="2739"/>
      <c r="D139" s="1148">
        <f>SUM(D133:D138)</f>
        <v>0</v>
      </c>
      <c r="E139" s="1148">
        <f t="shared" ref="E139:L139" si="73">SUM(E133:E138)</f>
        <v>0</v>
      </c>
      <c r="F139" s="1148">
        <f t="shared" si="73"/>
        <v>0</v>
      </c>
      <c r="G139" s="1148">
        <f t="shared" si="73"/>
        <v>33</v>
      </c>
      <c r="H139" s="1148">
        <f t="shared" si="73"/>
        <v>59</v>
      </c>
      <c r="I139" s="1148">
        <f t="shared" si="73"/>
        <v>92</v>
      </c>
      <c r="J139" s="1148">
        <f t="shared" si="73"/>
        <v>10</v>
      </c>
      <c r="K139" s="1148">
        <f t="shared" si="73"/>
        <v>7</v>
      </c>
      <c r="L139" s="1148">
        <f t="shared" si="73"/>
        <v>17</v>
      </c>
      <c r="M139" s="1148">
        <f>SUM(M133:M138)</f>
        <v>43</v>
      </c>
      <c r="N139" s="1148">
        <f>SUM(N133:N138)</f>
        <v>66</v>
      </c>
      <c r="O139" s="1148">
        <f>SUM(O133:O138)</f>
        <v>109</v>
      </c>
      <c r="P139" s="2750" t="s">
        <v>139</v>
      </c>
      <c r="Q139" s="2750"/>
      <c r="R139" s="2785"/>
    </row>
    <row r="140" spans="1:18" s="466" customFormat="1" ht="24.75" customHeight="1" thickBot="1" x14ac:dyDescent="0.3">
      <c r="A140" s="2753" t="s">
        <v>96</v>
      </c>
      <c r="B140" s="2753"/>
      <c r="C140" s="2753"/>
      <c r="D140" s="1677">
        <f t="shared" ref="D140:O140" si="74">SUM(D139,D127:D132,D124:D126)</f>
        <v>0</v>
      </c>
      <c r="E140" s="1677">
        <f t="shared" si="74"/>
        <v>0</v>
      </c>
      <c r="F140" s="1677">
        <f t="shared" si="74"/>
        <v>0</v>
      </c>
      <c r="G140" s="1677">
        <f t="shared" si="74"/>
        <v>142</v>
      </c>
      <c r="H140" s="1677">
        <f t="shared" si="74"/>
        <v>152</v>
      </c>
      <c r="I140" s="1677">
        <f t="shared" si="74"/>
        <v>294</v>
      </c>
      <c r="J140" s="1677">
        <f t="shared" si="74"/>
        <v>41</v>
      </c>
      <c r="K140" s="1677">
        <f t="shared" si="74"/>
        <v>8</v>
      </c>
      <c r="L140" s="1677">
        <f t="shared" si="74"/>
        <v>49</v>
      </c>
      <c r="M140" s="1677">
        <f t="shared" si="74"/>
        <v>183</v>
      </c>
      <c r="N140" s="1677">
        <f t="shared" si="74"/>
        <v>160</v>
      </c>
      <c r="O140" s="1677">
        <f t="shared" si="74"/>
        <v>343</v>
      </c>
      <c r="P140" s="2754" t="s">
        <v>136</v>
      </c>
      <c r="Q140" s="2754"/>
      <c r="R140" s="2754"/>
    </row>
    <row r="141" spans="1:18" ht="15" customHeight="1" thickTop="1" x14ac:dyDescent="0.25"/>
    <row r="142" spans="1:18" ht="21" customHeight="1" thickBot="1" x14ac:dyDescent="0.3">
      <c r="A142" s="2748" t="s">
        <v>1247</v>
      </c>
      <c r="B142" s="2748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2474" t="s">
        <v>1248</v>
      </c>
      <c r="R142" s="2474"/>
    </row>
    <row r="143" spans="1:18" ht="23.25" customHeight="1" thickTop="1" x14ac:dyDescent="0.25">
      <c r="A143" s="2641" t="s">
        <v>47</v>
      </c>
      <c r="B143" s="2641" t="s">
        <v>90</v>
      </c>
      <c r="C143" s="2641" t="s">
        <v>48</v>
      </c>
      <c r="D143" s="2641" t="s">
        <v>36</v>
      </c>
      <c r="E143" s="2641"/>
      <c r="F143" s="2641"/>
      <c r="G143" s="2641" t="s">
        <v>2</v>
      </c>
      <c r="H143" s="2641"/>
      <c r="I143" s="2641"/>
      <c r="J143" s="2641" t="s">
        <v>3</v>
      </c>
      <c r="K143" s="2641"/>
      <c r="L143" s="2641"/>
      <c r="M143" s="2641" t="s">
        <v>29</v>
      </c>
      <c r="N143" s="2641"/>
      <c r="O143" s="2641"/>
      <c r="P143" s="2740" t="s">
        <v>103</v>
      </c>
      <c r="Q143" s="2740" t="s">
        <v>132</v>
      </c>
      <c r="R143" s="2740" t="s">
        <v>310</v>
      </c>
    </row>
    <row r="144" spans="1:18" ht="23.25" customHeight="1" x14ac:dyDescent="0.25">
      <c r="A144" s="2645"/>
      <c r="B144" s="2645"/>
      <c r="C144" s="2645"/>
      <c r="D144" s="2637" t="s">
        <v>98</v>
      </c>
      <c r="E144" s="2637"/>
      <c r="F144" s="2637"/>
      <c r="G144" s="2637" t="s">
        <v>99</v>
      </c>
      <c r="H144" s="2637"/>
      <c r="I144" s="2637"/>
      <c r="J144" s="2637" t="s">
        <v>100</v>
      </c>
      <c r="K144" s="2637"/>
      <c r="L144" s="2637"/>
      <c r="M144" s="2637" t="s">
        <v>126</v>
      </c>
      <c r="N144" s="2637"/>
      <c r="O144" s="2637"/>
      <c r="P144" s="2741"/>
      <c r="Q144" s="2741"/>
      <c r="R144" s="2741"/>
    </row>
    <row r="145" spans="1:18" ht="23.25" customHeight="1" x14ac:dyDescent="0.25">
      <c r="A145" s="2645"/>
      <c r="B145" s="2645"/>
      <c r="C145" s="2645"/>
      <c r="D145" s="1226" t="s">
        <v>187</v>
      </c>
      <c r="E145" s="1226" t="s">
        <v>203</v>
      </c>
      <c r="F145" s="1226" t="s">
        <v>204</v>
      </c>
      <c r="G145" s="1226" t="s">
        <v>187</v>
      </c>
      <c r="H145" s="1226" t="s">
        <v>203</v>
      </c>
      <c r="I145" s="1226" t="s">
        <v>204</v>
      </c>
      <c r="J145" s="1226" t="s">
        <v>187</v>
      </c>
      <c r="K145" s="1226" t="s">
        <v>203</v>
      </c>
      <c r="L145" s="1226" t="s">
        <v>204</v>
      </c>
      <c r="M145" s="1226" t="s">
        <v>187</v>
      </c>
      <c r="N145" s="1226" t="s">
        <v>203</v>
      </c>
      <c r="O145" s="1226" t="s">
        <v>204</v>
      </c>
      <c r="P145" s="2741"/>
      <c r="Q145" s="2741"/>
      <c r="R145" s="2741"/>
    </row>
    <row r="146" spans="1:18" ht="23.25" customHeight="1" thickBot="1" x14ac:dyDescent="0.3">
      <c r="A146" s="2646"/>
      <c r="B146" s="2646"/>
      <c r="C146" s="2646"/>
      <c r="D146" s="1243" t="s">
        <v>188</v>
      </c>
      <c r="E146" s="1243" t="s">
        <v>189</v>
      </c>
      <c r="F146" s="1243" t="s">
        <v>190</v>
      </c>
      <c r="G146" s="1243" t="s">
        <v>188</v>
      </c>
      <c r="H146" s="1243" t="s">
        <v>189</v>
      </c>
      <c r="I146" s="1243" t="s">
        <v>190</v>
      </c>
      <c r="J146" s="1243" t="s">
        <v>188</v>
      </c>
      <c r="K146" s="1243" t="s">
        <v>189</v>
      </c>
      <c r="L146" s="1243" t="s">
        <v>190</v>
      </c>
      <c r="M146" s="1243" t="s">
        <v>188</v>
      </c>
      <c r="N146" s="1243" t="s">
        <v>189</v>
      </c>
      <c r="O146" s="1243" t="s">
        <v>190</v>
      </c>
      <c r="P146" s="2742"/>
      <c r="Q146" s="2742"/>
      <c r="R146" s="2742"/>
    </row>
    <row r="147" spans="1:18" ht="23.25" customHeight="1" x14ac:dyDescent="0.25">
      <c r="A147" s="2769" t="s">
        <v>42</v>
      </c>
      <c r="B147" s="2733" t="s">
        <v>75</v>
      </c>
      <c r="C147" s="1681" t="s">
        <v>75</v>
      </c>
      <c r="D147" s="577">
        <v>0</v>
      </c>
      <c r="E147" s="578">
        <v>0</v>
      </c>
      <c r="F147" s="578">
        <v>0</v>
      </c>
      <c r="G147" s="578">
        <v>10</v>
      </c>
      <c r="H147" s="578">
        <v>14</v>
      </c>
      <c r="I147" s="578">
        <v>24</v>
      </c>
      <c r="J147" s="578">
        <v>15</v>
      </c>
      <c r="K147" s="578">
        <v>7</v>
      </c>
      <c r="L147" s="578">
        <v>22</v>
      </c>
      <c r="M147" s="578">
        <f t="shared" ref="M147:O148" si="75">SUM(J147,G147,D147)</f>
        <v>25</v>
      </c>
      <c r="N147" s="578">
        <f t="shared" si="75"/>
        <v>21</v>
      </c>
      <c r="O147" s="578">
        <f t="shared" si="75"/>
        <v>46</v>
      </c>
      <c r="P147" s="1683" t="s">
        <v>151</v>
      </c>
      <c r="Q147" s="2764" t="s">
        <v>151</v>
      </c>
      <c r="R147" s="2735" t="s">
        <v>623</v>
      </c>
    </row>
    <row r="148" spans="1:18" ht="23.25" customHeight="1" x14ac:dyDescent="0.25">
      <c r="A148" s="2745"/>
      <c r="B148" s="2734"/>
      <c r="C148" s="27" t="s">
        <v>76</v>
      </c>
      <c r="D148" s="578">
        <v>0</v>
      </c>
      <c r="E148" s="578">
        <v>0</v>
      </c>
      <c r="F148" s="578">
        <v>0</v>
      </c>
      <c r="G148" s="578">
        <v>11</v>
      </c>
      <c r="H148" s="578">
        <v>13</v>
      </c>
      <c r="I148" s="578">
        <v>24</v>
      </c>
      <c r="J148" s="578">
        <v>13</v>
      </c>
      <c r="K148" s="578">
        <v>3</v>
      </c>
      <c r="L148" s="578">
        <v>16</v>
      </c>
      <c r="M148" s="578">
        <f t="shared" si="75"/>
        <v>24</v>
      </c>
      <c r="N148" s="578">
        <f t="shared" si="75"/>
        <v>16</v>
      </c>
      <c r="O148" s="578">
        <f t="shared" si="75"/>
        <v>40</v>
      </c>
      <c r="P148" s="1537" t="s">
        <v>165</v>
      </c>
      <c r="Q148" s="2746"/>
      <c r="R148" s="2736"/>
    </row>
    <row r="149" spans="1:18" ht="23.25" customHeight="1" x14ac:dyDescent="0.25">
      <c r="A149" s="2745"/>
      <c r="B149" s="2745" t="s">
        <v>49</v>
      </c>
      <c r="C149" s="2745"/>
      <c r="D149" s="578">
        <f>SUM(D147:D148)</f>
        <v>0</v>
      </c>
      <c r="E149" s="578">
        <f t="shared" ref="E149:O149" si="76">SUM(E147:E148)</f>
        <v>0</v>
      </c>
      <c r="F149" s="578">
        <f t="shared" si="76"/>
        <v>0</v>
      </c>
      <c r="G149" s="578">
        <f t="shared" si="76"/>
        <v>21</v>
      </c>
      <c r="H149" s="578">
        <f t="shared" si="76"/>
        <v>27</v>
      </c>
      <c r="I149" s="578">
        <f t="shared" si="76"/>
        <v>48</v>
      </c>
      <c r="J149" s="578">
        <f t="shared" si="76"/>
        <v>28</v>
      </c>
      <c r="K149" s="578">
        <f t="shared" si="76"/>
        <v>10</v>
      </c>
      <c r="L149" s="578">
        <f t="shared" si="76"/>
        <v>38</v>
      </c>
      <c r="M149" s="578">
        <f t="shared" si="76"/>
        <v>49</v>
      </c>
      <c r="N149" s="578">
        <f t="shared" si="76"/>
        <v>37</v>
      </c>
      <c r="O149" s="578">
        <f t="shared" si="76"/>
        <v>86</v>
      </c>
      <c r="P149" s="2751" t="s">
        <v>139</v>
      </c>
      <c r="Q149" s="2751"/>
      <c r="R149" s="2736"/>
    </row>
    <row r="150" spans="1:18" ht="23.25" customHeight="1" x14ac:dyDescent="0.25">
      <c r="A150" s="2745"/>
      <c r="B150" s="27" t="s">
        <v>568</v>
      </c>
      <c r="C150" s="27" t="s">
        <v>568</v>
      </c>
      <c r="D150" s="578">
        <f t="shared" ref="D150:E150" si="77">SUM(D148:D149)</f>
        <v>0</v>
      </c>
      <c r="E150" s="578">
        <f t="shared" si="77"/>
        <v>0</v>
      </c>
      <c r="F150" s="578">
        <v>0</v>
      </c>
      <c r="G150" s="578">
        <v>6</v>
      </c>
      <c r="H150" s="578">
        <v>12</v>
      </c>
      <c r="I150" s="578">
        <v>18</v>
      </c>
      <c r="J150" s="578">
        <v>0</v>
      </c>
      <c r="K150" s="578">
        <v>0</v>
      </c>
      <c r="L150" s="578">
        <v>0</v>
      </c>
      <c r="M150" s="578">
        <f t="shared" ref="M150:O156" si="78">SUM(J150,G150,D150)</f>
        <v>6</v>
      </c>
      <c r="N150" s="578">
        <f t="shared" si="78"/>
        <v>12</v>
      </c>
      <c r="O150" s="578">
        <f t="shared" si="78"/>
        <v>18</v>
      </c>
      <c r="P150" s="1537" t="s">
        <v>158</v>
      </c>
      <c r="Q150" s="1537" t="s">
        <v>158</v>
      </c>
      <c r="R150" s="2736"/>
    </row>
    <row r="151" spans="1:18" ht="23.25" customHeight="1" x14ac:dyDescent="0.25">
      <c r="A151" s="2745"/>
      <c r="B151" s="27" t="s">
        <v>960</v>
      </c>
      <c r="C151" s="27" t="s">
        <v>1222</v>
      </c>
      <c r="D151" s="578">
        <f t="shared" ref="D151:E151" si="79">SUM(D149:D150)</f>
        <v>0</v>
      </c>
      <c r="E151" s="578">
        <f t="shared" si="79"/>
        <v>0</v>
      </c>
      <c r="F151" s="578">
        <v>0</v>
      </c>
      <c r="G151" s="578">
        <v>11</v>
      </c>
      <c r="H151" s="578">
        <v>11</v>
      </c>
      <c r="I151" s="578">
        <v>22</v>
      </c>
      <c r="J151" s="578">
        <v>6</v>
      </c>
      <c r="K151" s="578">
        <v>4</v>
      </c>
      <c r="L151" s="578">
        <v>10</v>
      </c>
      <c r="M151" s="578">
        <f t="shared" si="78"/>
        <v>17</v>
      </c>
      <c r="N151" s="578">
        <f t="shared" si="78"/>
        <v>15</v>
      </c>
      <c r="O151" s="578">
        <f t="shared" si="78"/>
        <v>32</v>
      </c>
      <c r="P151" s="1537" t="s">
        <v>1223</v>
      </c>
      <c r="Q151" s="1537" t="s">
        <v>1224</v>
      </c>
      <c r="R151" s="2736"/>
    </row>
    <row r="152" spans="1:18" ht="23.25" customHeight="1" x14ac:dyDescent="0.25">
      <c r="A152" s="2745"/>
      <c r="B152" s="27" t="s">
        <v>1225</v>
      </c>
      <c r="C152" s="27" t="s">
        <v>1225</v>
      </c>
      <c r="D152" s="578">
        <f t="shared" ref="D152:E152" si="80">SUM(D150:D151)</f>
        <v>0</v>
      </c>
      <c r="E152" s="578">
        <f t="shared" si="80"/>
        <v>0</v>
      </c>
      <c r="F152" s="578">
        <v>0</v>
      </c>
      <c r="G152" s="578">
        <v>11</v>
      </c>
      <c r="H152" s="578">
        <v>13</v>
      </c>
      <c r="I152" s="578">
        <v>24</v>
      </c>
      <c r="J152" s="578">
        <v>11</v>
      </c>
      <c r="K152" s="578">
        <v>10</v>
      </c>
      <c r="L152" s="578">
        <v>21</v>
      </c>
      <c r="M152" s="578">
        <f t="shared" si="78"/>
        <v>22</v>
      </c>
      <c r="N152" s="578">
        <f t="shared" si="78"/>
        <v>23</v>
      </c>
      <c r="O152" s="578">
        <f t="shared" si="78"/>
        <v>45</v>
      </c>
      <c r="P152" s="1537" t="s">
        <v>962</v>
      </c>
      <c r="Q152" s="1537" t="s">
        <v>962</v>
      </c>
      <c r="R152" s="2736"/>
    </row>
    <row r="153" spans="1:18" ht="30.75" customHeight="1" x14ac:dyDescent="0.25">
      <c r="A153" s="2745"/>
      <c r="B153" s="27" t="s">
        <v>1271</v>
      </c>
      <c r="C153" s="27" t="s">
        <v>1271</v>
      </c>
      <c r="D153" s="578">
        <f t="shared" ref="D153:E153" si="81">SUM(D151:D152)</f>
        <v>0</v>
      </c>
      <c r="E153" s="578">
        <f t="shared" si="81"/>
        <v>0</v>
      </c>
      <c r="F153" s="578">
        <v>0</v>
      </c>
      <c r="G153" s="578">
        <v>8</v>
      </c>
      <c r="H153" s="578">
        <v>9</v>
      </c>
      <c r="I153" s="578">
        <v>17</v>
      </c>
      <c r="J153" s="578">
        <v>3</v>
      </c>
      <c r="K153" s="578">
        <v>5</v>
      </c>
      <c r="L153" s="578">
        <v>8</v>
      </c>
      <c r="M153" s="578">
        <f t="shared" si="78"/>
        <v>11</v>
      </c>
      <c r="N153" s="578">
        <f t="shared" si="78"/>
        <v>14</v>
      </c>
      <c r="O153" s="578">
        <f t="shared" si="78"/>
        <v>25</v>
      </c>
      <c r="P153" s="685" t="s">
        <v>535</v>
      </c>
      <c r="Q153" s="685" t="s">
        <v>535</v>
      </c>
      <c r="R153" s="2736"/>
    </row>
    <row r="154" spans="1:18" ht="22.5" customHeight="1" x14ac:dyDescent="0.25">
      <c r="A154" s="2745"/>
      <c r="B154" s="27" t="s">
        <v>536</v>
      </c>
      <c r="C154" s="27" t="s">
        <v>536</v>
      </c>
      <c r="D154" s="578">
        <f t="shared" ref="D154:E154" si="82">SUM(D152:D153)</f>
        <v>0</v>
      </c>
      <c r="E154" s="578">
        <f t="shared" si="82"/>
        <v>0</v>
      </c>
      <c r="F154" s="578">
        <v>0</v>
      </c>
      <c r="G154" s="578">
        <v>6</v>
      </c>
      <c r="H154" s="578">
        <v>7</v>
      </c>
      <c r="I154" s="578">
        <v>13</v>
      </c>
      <c r="J154" s="578">
        <v>0</v>
      </c>
      <c r="K154" s="578">
        <v>0</v>
      </c>
      <c r="L154" s="578">
        <v>0</v>
      </c>
      <c r="M154" s="578">
        <f t="shared" si="78"/>
        <v>6</v>
      </c>
      <c r="N154" s="578">
        <f t="shared" si="78"/>
        <v>7</v>
      </c>
      <c r="O154" s="578">
        <f t="shared" si="78"/>
        <v>13</v>
      </c>
      <c r="P154" s="1537" t="s">
        <v>537</v>
      </c>
      <c r="Q154" s="1537" t="s">
        <v>537</v>
      </c>
      <c r="R154" s="2736"/>
    </row>
    <row r="155" spans="1:18" ht="30.75" customHeight="1" x14ac:dyDescent="0.25">
      <c r="A155" s="2745"/>
      <c r="B155" s="27" t="s">
        <v>1140</v>
      </c>
      <c r="C155" s="27" t="s">
        <v>1226</v>
      </c>
      <c r="D155" s="578">
        <f t="shared" ref="D155:E155" si="83">SUM(D153:D154)</f>
        <v>0</v>
      </c>
      <c r="E155" s="578">
        <f t="shared" si="83"/>
        <v>0</v>
      </c>
      <c r="F155" s="578">
        <v>0</v>
      </c>
      <c r="G155" s="578">
        <v>8</v>
      </c>
      <c r="H155" s="578">
        <v>9</v>
      </c>
      <c r="I155" s="578">
        <v>17</v>
      </c>
      <c r="J155" s="578">
        <v>0</v>
      </c>
      <c r="K155" s="578">
        <v>0</v>
      </c>
      <c r="L155" s="578">
        <v>0</v>
      </c>
      <c r="M155" s="578">
        <f t="shared" si="78"/>
        <v>8</v>
      </c>
      <c r="N155" s="578">
        <f t="shared" si="78"/>
        <v>9</v>
      </c>
      <c r="O155" s="578">
        <f t="shared" si="78"/>
        <v>17</v>
      </c>
      <c r="P155" s="685" t="s">
        <v>1272</v>
      </c>
      <c r="Q155" s="685" t="s">
        <v>1141</v>
      </c>
      <c r="R155" s="2736"/>
    </row>
    <row r="156" spans="1:18" ht="37.5" customHeight="1" x14ac:dyDescent="0.25">
      <c r="A156" s="2745"/>
      <c r="B156" s="27" t="s">
        <v>2764</v>
      </c>
      <c r="C156" s="27"/>
      <c r="D156" s="578">
        <f t="shared" ref="D156:E156" si="84">SUM(D154:D155)</f>
        <v>0</v>
      </c>
      <c r="E156" s="578">
        <f t="shared" si="84"/>
        <v>0</v>
      </c>
      <c r="F156" s="578">
        <v>0</v>
      </c>
      <c r="G156" s="578">
        <v>12</v>
      </c>
      <c r="H156" s="578">
        <v>7</v>
      </c>
      <c r="I156" s="578">
        <v>19</v>
      </c>
      <c r="J156" s="578">
        <v>0</v>
      </c>
      <c r="K156" s="578">
        <v>0</v>
      </c>
      <c r="L156" s="578">
        <v>0</v>
      </c>
      <c r="M156" s="578">
        <f t="shared" si="78"/>
        <v>12</v>
      </c>
      <c r="N156" s="578">
        <f t="shared" si="78"/>
        <v>7</v>
      </c>
      <c r="O156" s="578">
        <f t="shared" si="78"/>
        <v>19</v>
      </c>
      <c r="P156" s="685"/>
      <c r="Q156" s="685" t="s">
        <v>2765</v>
      </c>
      <c r="R156" s="2737"/>
    </row>
    <row r="157" spans="1:18" ht="21" customHeight="1" x14ac:dyDescent="0.25">
      <c r="A157" s="2745" t="s">
        <v>96</v>
      </c>
      <c r="B157" s="2745"/>
      <c r="C157" s="2745"/>
      <c r="D157" s="578">
        <f>SUM(D150:D156)</f>
        <v>0</v>
      </c>
      <c r="E157" s="578">
        <f t="shared" ref="E157:F157" si="85">SUM(E150:E156)</f>
        <v>0</v>
      </c>
      <c r="F157" s="578">
        <f t="shared" si="85"/>
        <v>0</v>
      </c>
      <c r="G157" s="578">
        <f>SUM(G150:G156,G149)</f>
        <v>83</v>
      </c>
      <c r="H157" s="578">
        <f t="shared" ref="H157:O157" si="86">SUM(H150:H156,H149)</f>
        <v>95</v>
      </c>
      <c r="I157" s="578">
        <f t="shared" si="86"/>
        <v>178</v>
      </c>
      <c r="J157" s="578">
        <f t="shared" si="86"/>
        <v>48</v>
      </c>
      <c r="K157" s="578">
        <f t="shared" si="86"/>
        <v>29</v>
      </c>
      <c r="L157" s="578">
        <f t="shared" si="86"/>
        <v>77</v>
      </c>
      <c r="M157" s="578">
        <f t="shared" si="86"/>
        <v>131</v>
      </c>
      <c r="N157" s="578">
        <f t="shared" si="86"/>
        <v>124</v>
      </c>
      <c r="O157" s="578">
        <f t="shared" si="86"/>
        <v>255</v>
      </c>
      <c r="P157" s="2746" t="s">
        <v>136</v>
      </c>
      <c r="Q157" s="2746"/>
      <c r="R157" s="2746"/>
    </row>
    <row r="158" spans="1:18" ht="21" customHeight="1" x14ac:dyDescent="0.25">
      <c r="A158" s="2739" t="s">
        <v>1167</v>
      </c>
      <c r="B158" s="27" t="s">
        <v>89</v>
      </c>
      <c r="C158" s="1237"/>
      <c r="D158" s="578">
        <v>0</v>
      </c>
      <c r="E158" s="578">
        <v>0</v>
      </c>
      <c r="F158" s="578">
        <v>0</v>
      </c>
      <c r="G158" s="578">
        <v>14</v>
      </c>
      <c r="H158" s="578">
        <v>12</v>
      </c>
      <c r="I158" s="578">
        <v>26</v>
      </c>
      <c r="J158" s="578">
        <v>0</v>
      </c>
      <c r="K158" s="578">
        <v>0</v>
      </c>
      <c r="L158" s="578">
        <v>0</v>
      </c>
      <c r="M158" s="578">
        <f t="shared" ref="M158:O162" si="87">SUM(J158,G158,D158)</f>
        <v>14</v>
      </c>
      <c r="N158" s="578">
        <f t="shared" si="87"/>
        <v>12</v>
      </c>
      <c r="O158" s="578">
        <f t="shared" si="87"/>
        <v>26</v>
      </c>
      <c r="P158" s="1236"/>
      <c r="Q158" s="1537" t="s">
        <v>157</v>
      </c>
      <c r="R158" s="2738" t="s">
        <v>130</v>
      </c>
    </row>
    <row r="159" spans="1:18" ht="21" customHeight="1" x14ac:dyDescent="0.25">
      <c r="A159" s="2637"/>
      <c r="B159" s="27" t="s">
        <v>213</v>
      </c>
      <c r="C159" s="1237"/>
      <c r="D159" s="578">
        <v>0</v>
      </c>
      <c r="E159" s="578">
        <v>0</v>
      </c>
      <c r="F159" s="578">
        <v>0</v>
      </c>
      <c r="G159" s="578">
        <v>13</v>
      </c>
      <c r="H159" s="578">
        <v>10</v>
      </c>
      <c r="I159" s="578">
        <v>23</v>
      </c>
      <c r="J159" s="578">
        <v>0</v>
      </c>
      <c r="K159" s="578">
        <v>0</v>
      </c>
      <c r="L159" s="578">
        <v>0</v>
      </c>
      <c r="M159" s="578">
        <f t="shared" si="87"/>
        <v>13</v>
      </c>
      <c r="N159" s="578">
        <f t="shared" si="87"/>
        <v>10</v>
      </c>
      <c r="O159" s="578">
        <f t="shared" si="87"/>
        <v>23</v>
      </c>
      <c r="P159" s="1236"/>
      <c r="Q159" s="389" t="s">
        <v>973</v>
      </c>
      <c r="R159" s="2737"/>
    </row>
    <row r="160" spans="1:18" ht="21" customHeight="1" x14ac:dyDescent="0.25">
      <c r="A160" s="2745" t="s">
        <v>96</v>
      </c>
      <c r="B160" s="2745"/>
      <c r="C160" s="2745"/>
      <c r="D160" s="578">
        <f t="shared" ref="D160:F160" si="88">SUM(D153:D159)</f>
        <v>0</v>
      </c>
      <c r="E160" s="578">
        <f t="shared" si="88"/>
        <v>0</v>
      </c>
      <c r="F160" s="578">
        <f t="shared" si="88"/>
        <v>0</v>
      </c>
      <c r="G160" s="578">
        <f t="shared" ref="G160:O160" si="89">SUM(G158:G159)</f>
        <v>27</v>
      </c>
      <c r="H160" s="578">
        <f t="shared" si="89"/>
        <v>22</v>
      </c>
      <c r="I160" s="578">
        <f t="shared" si="89"/>
        <v>49</v>
      </c>
      <c r="J160" s="578">
        <f t="shared" si="89"/>
        <v>0</v>
      </c>
      <c r="K160" s="578">
        <f t="shared" si="89"/>
        <v>0</v>
      </c>
      <c r="L160" s="578">
        <f t="shared" si="89"/>
        <v>0</v>
      </c>
      <c r="M160" s="578">
        <f t="shared" si="89"/>
        <v>27</v>
      </c>
      <c r="N160" s="578">
        <f t="shared" si="89"/>
        <v>22</v>
      </c>
      <c r="O160" s="578">
        <f t="shared" si="89"/>
        <v>49</v>
      </c>
      <c r="P160" s="2749" t="s">
        <v>136</v>
      </c>
      <c r="Q160" s="2749"/>
      <c r="R160" s="2749"/>
    </row>
    <row r="161" spans="1:18" ht="30.75" customHeight="1" x14ac:dyDescent="0.25">
      <c r="A161" s="2745" t="s">
        <v>630</v>
      </c>
      <c r="B161" s="27" t="s">
        <v>1230</v>
      </c>
      <c r="C161" s="1687" t="s">
        <v>1231</v>
      </c>
      <c r="D161" s="578">
        <v>0</v>
      </c>
      <c r="E161" s="578">
        <v>0</v>
      </c>
      <c r="F161" s="578">
        <v>0</v>
      </c>
      <c r="G161" s="578">
        <v>6</v>
      </c>
      <c r="H161" s="578">
        <v>7</v>
      </c>
      <c r="I161" s="578">
        <v>13</v>
      </c>
      <c r="J161" s="578">
        <v>8</v>
      </c>
      <c r="K161" s="578">
        <v>10</v>
      </c>
      <c r="L161" s="578">
        <v>18</v>
      </c>
      <c r="M161" s="578">
        <f t="shared" si="87"/>
        <v>14</v>
      </c>
      <c r="N161" s="578">
        <f t="shared" si="87"/>
        <v>17</v>
      </c>
      <c r="O161" s="578">
        <f t="shared" si="87"/>
        <v>31</v>
      </c>
      <c r="P161" s="1537" t="s">
        <v>1232</v>
      </c>
      <c r="Q161" s="1537" t="s">
        <v>1233</v>
      </c>
      <c r="R161" s="2738" t="s">
        <v>1234</v>
      </c>
    </row>
    <row r="162" spans="1:18" ht="30.75" customHeight="1" x14ac:dyDescent="0.25">
      <c r="A162" s="2745"/>
      <c r="B162" s="27" t="s">
        <v>981</v>
      </c>
      <c r="C162" s="1687" t="s">
        <v>1235</v>
      </c>
      <c r="D162" s="578">
        <v>0</v>
      </c>
      <c r="E162" s="578">
        <v>0</v>
      </c>
      <c r="F162" s="578">
        <v>0</v>
      </c>
      <c r="G162" s="578">
        <v>16</v>
      </c>
      <c r="H162" s="578">
        <v>19</v>
      </c>
      <c r="I162" s="578">
        <v>35</v>
      </c>
      <c r="J162" s="578">
        <v>0</v>
      </c>
      <c r="K162" s="578">
        <v>0</v>
      </c>
      <c r="L162" s="578">
        <v>0</v>
      </c>
      <c r="M162" s="578">
        <f t="shared" si="87"/>
        <v>16</v>
      </c>
      <c r="N162" s="578">
        <f t="shared" si="87"/>
        <v>19</v>
      </c>
      <c r="O162" s="578">
        <f t="shared" si="87"/>
        <v>35</v>
      </c>
      <c r="P162" s="1537" t="s">
        <v>1236</v>
      </c>
      <c r="Q162" s="1537" t="s">
        <v>982</v>
      </c>
      <c r="R162" s="2737"/>
    </row>
    <row r="163" spans="1:18" ht="30.75" customHeight="1" x14ac:dyDescent="0.25">
      <c r="A163" s="2745" t="s">
        <v>96</v>
      </c>
      <c r="B163" s="2745"/>
      <c r="C163" s="2745"/>
      <c r="D163" s="578">
        <f>SUM(D161:D162)</f>
        <v>0</v>
      </c>
      <c r="E163" s="578">
        <f t="shared" ref="E163:O163" si="90">SUM(E161:E162)</f>
        <v>0</v>
      </c>
      <c r="F163" s="578">
        <f t="shared" si="90"/>
        <v>0</v>
      </c>
      <c r="G163" s="578">
        <f t="shared" si="90"/>
        <v>22</v>
      </c>
      <c r="H163" s="578">
        <f t="shared" si="90"/>
        <v>26</v>
      </c>
      <c r="I163" s="578">
        <f t="shared" si="90"/>
        <v>48</v>
      </c>
      <c r="J163" s="578">
        <f t="shared" si="90"/>
        <v>8</v>
      </c>
      <c r="K163" s="578">
        <f t="shared" si="90"/>
        <v>10</v>
      </c>
      <c r="L163" s="578">
        <f t="shared" si="90"/>
        <v>18</v>
      </c>
      <c r="M163" s="578">
        <f t="shared" si="90"/>
        <v>30</v>
      </c>
      <c r="N163" s="578">
        <f t="shared" si="90"/>
        <v>36</v>
      </c>
      <c r="O163" s="578">
        <f t="shared" si="90"/>
        <v>66</v>
      </c>
      <c r="P163" s="2746" t="s">
        <v>136</v>
      </c>
      <c r="Q163" s="2746"/>
      <c r="R163" s="2746"/>
    </row>
    <row r="164" spans="1:18" ht="24.75" customHeight="1" thickBot="1" x14ac:dyDescent="0.3">
      <c r="A164" s="2637" t="s">
        <v>210</v>
      </c>
      <c r="B164" s="2637"/>
      <c r="C164" s="1232"/>
      <c r="D164" s="1524">
        <v>0</v>
      </c>
      <c r="E164" s="1524">
        <v>0</v>
      </c>
      <c r="F164" s="1524">
        <v>0</v>
      </c>
      <c r="G164" s="1524">
        <v>15</v>
      </c>
      <c r="H164" s="1524">
        <v>6</v>
      </c>
      <c r="I164" s="1524">
        <v>21</v>
      </c>
      <c r="J164" s="1524">
        <v>27</v>
      </c>
      <c r="K164" s="1524">
        <v>7</v>
      </c>
      <c r="L164" s="1524">
        <v>34</v>
      </c>
      <c r="M164" s="1524">
        <f t="shared" ref="M164:O164" si="91">SUM(J164,G164,D164)</f>
        <v>42</v>
      </c>
      <c r="N164" s="1524">
        <f>SUM(K164,H164,E164)</f>
        <v>13</v>
      </c>
      <c r="O164" s="1524">
        <f t="shared" si="91"/>
        <v>55</v>
      </c>
      <c r="P164" s="1234"/>
      <c r="Q164" s="2792" t="s">
        <v>228</v>
      </c>
      <c r="R164" s="2792"/>
    </row>
    <row r="165" spans="1:18" ht="27" customHeight="1" thickBot="1" x14ac:dyDescent="0.3">
      <c r="A165" s="2786" t="s">
        <v>45</v>
      </c>
      <c r="B165" s="2786"/>
      <c r="C165" s="2786"/>
      <c r="D165" s="1552">
        <f t="shared" ref="D165:N165" si="92">SUM(D164,D163,D157,D160,D140,D108,D90,D79,D70,D50,D29,D21,D18)</f>
        <v>60</v>
      </c>
      <c r="E165" s="1552">
        <f t="shared" si="92"/>
        <v>51</v>
      </c>
      <c r="F165" s="1552">
        <f t="shared" si="92"/>
        <v>111</v>
      </c>
      <c r="G165" s="1552">
        <f t="shared" si="92"/>
        <v>761</v>
      </c>
      <c r="H165" s="1552">
        <f t="shared" si="92"/>
        <v>837</v>
      </c>
      <c r="I165" s="1552">
        <f t="shared" si="92"/>
        <v>1598</v>
      </c>
      <c r="J165" s="1552">
        <f t="shared" si="92"/>
        <v>443</v>
      </c>
      <c r="K165" s="1552">
        <f t="shared" si="92"/>
        <v>263</v>
      </c>
      <c r="L165" s="1552">
        <f t="shared" si="92"/>
        <v>698</v>
      </c>
      <c r="M165" s="1552">
        <f t="shared" si="92"/>
        <v>1264</v>
      </c>
      <c r="N165" s="1552">
        <f t="shared" si="92"/>
        <v>1151</v>
      </c>
      <c r="O165" s="1552">
        <f>SUM(M165:N165)</f>
        <v>2415</v>
      </c>
      <c r="P165" s="2787" t="s">
        <v>153</v>
      </c>
      <c r="Q165" s="2787"/>
      <c r="R165" s="2787"/>
    </row>
    <row r="166" spans="1:18" ht="32.25" customHeight="1" thickTop="1" x14ac:dyDescent="0.25"/>
    <row r="169" spans="1:18" ht="32.25" customHeight="1" x14ac:dyDescent="0.25"/>
  </sheetData>
  <mergeCells count="195">
    <mergeCell ref="A165:C165"/>
    <mergeCell ref="P165:R165"/>
    <mergeCell ref="B16:B17"/>
    <mergeCell ref="A19:A20"/>
    <mergeCell ref="R19:R20"/>
    <mergeCell ref="Q16:Q17"/>
    <mergeCell ref="R71:R78"/>
    <mergeCell ref="A71:A78"/>
    <mergeCell ref="A161:A162"/>
    <mergeCell ref="R161:R162"/>
    <mergeCell ref="A163:C163"/>
    <mergeCell ref="P163:R163"/>
    <mergeCell ref="A164:B164"/>
    <mergeCell ref="Q164:R164"/>
    <mergeCell ref="A157:C157"/>
    <mergeCell ref="P157:R157"/>
    <mergeCell ref="A158:A159"/>
    <mergeCell ref="R158:R159"/>
    <mergeCell ref="A160:C160"/>
    <mergeCell ref="P160:R160"/>
    <mergeCell ref="A147:A156"/>
    <mergeCell ref="B147:B148"/>
    <mergeCell ref="Q147:Q148"/>
    <mergeCell ref="R147:R156"/>
    <mergeCell ref="B149:C149"/>
    <mergeCell ref="P149:Q149"/>
    <mergeCell ref="M143:O143"/>
    <mergeCell ref="P143:P146"/>
    <mergeCell ref="Q143:Q146"/>
    <mergeCell ref="R143:R146"/>
    <mergeCell ref="D144:F144"/>
    <mergeCell ref="G144:I144"/>
    <mergeCell ref="J144:L144"/>
    <mergeCell ref="M144:O144"/>
    <mergeCell ref="A140:C140"/>
    <mergeCell ref="P140:R140"/>
    <mergeCell ref="A142:B142"/>
    <mergeCell ref="Q142:R142"/>
    <mergeCell ref="A143:A146"/>
    <mergeCell ref="B143:B146"/>
    <mergeCell ref="C143:C146"/>
    <mergeCell ref="D143:F143"/>
    <mergeCell ref="G143:I143"/>
    <mergeCell ref="J143:L143"/>
    <mergeCell ref="A124:A139"/>
    <mergeCell ref="R124:R139"/>
    <mergeCell ref="B133:B138"/>
    <mergeCell ref="Q133:Q138"/>
    <mergeCell ref="B139:C139"/>
    <mergeCell ref="P139:Q139"/>
    <mergeCell ref="M120:O120"/>
    <mergeCell ref="P120:P123"/>
    <mergeCell ref="Q120:Q123"/>
    <mergeCell ref="R120:R123"/>
    <mergeCell ref="D121:F121"/>
    <mergeCell ref="G121:I121"/>
    <mergeCell ref="J121:L121"/>
    <mergeCell ref="M121:O121"/>
    <mergeCell ref="A120:A123"/>
    <mergeCell ref="B120:B123"/>
    <mergeCell ref="C120:C123"/>
    <mergeCell ref="D120:F120"/>
    <mergeCell ref="G120:I120"/>
    <mergeCell ref="J120:L120"/>
    <mergeCell ref="A108:C108"/>
    <mergeCell ref="P108:R108"/>
    <mergeCell ref="A119:B119"/>
    <mergeCell ref="Q119:R119"/>
    <mergeCell ref="Q97:Q98"/>
    <mergeCell ref="B99:C99"/>
    <mergeCell ref="P99:Q99"/>
    <mergeCell ref="P101:Q101"/>
    <mergeCell ref="B103:B106"/>
    <mergeCell ref="Q103:Q106"/>
    <mergeCell ref="A90:B90"/>
    <mergeCell ref="Q90:R90"/>
    <mergeCell ref="A91:A107"/>
    <mergeCell ref="R91:R107"/>
    <mergeCell ref="B94:B95"/>
    <mergeCell ref="Q94:Q95"/>
    <mergeCell ref="B96:C96"/>
    <mergeCell ref="P96:Q96"/>
    <mergeCell ref="B97:B98"/>
    <mergeCell ref="B107:C107"/>
    <mergeCell ref="P107:Q107"/>
    <mergeCell ref="M86:O86"/>
    <mergeCell ref="P86:P89"/>
    <mergeCell ref="Q86:Q89"/>
    <mergeCell ref="R86:R89"/>
    <mergeCell ref="D87:F87"/>
    <mergeCell ref="G87:I87"/>
    <mergeCell ref="J87:L87"/>
    <mergeCell ref="M87:O87"/>
    <mergeCell ref="A79:C79"/>
    <mergeCell ref="P79:R79"/>
    <mergeCell ref="A85:B85"/>
    <mergeCell ref="Q85:R85"/>
    <mergeCell ref="A86:A89"/>
    <mergeCell ref="B86:B89"/>
    <mergeCell ref="C86:C89"/>
    <mergeCell ref="D86:F86"/>
    <mergeCell ref="G86:I86"/>
    <mergeCell ref="J86:L86"/>
    <mergeCell ref="A70:C70"/>
    <mergeCell ref="P70:R70"/>
    <mergeCell ref="B73:B74"/>
    <mergeCell ref="B75:C75"/>
    <mergeCell ref="P75:Q75"/>
    <mergeCell ref="A61:A69"/>
    <mergeCell ref="B61:B63"/>
    <mergeCell ref="Q61:Q63"/>
    <mergeCell ref="R61:R69"/>
    <mergeCell ref="B64:C64"/>
    <mergeCell ref="P64:Q64"/>
    <mergeCell ref="Q73:Q74"/>
    <mergeCell ref="M57:O57"/>
    <mergeCell ref="P57:P60"/>
    <mergeCell ref="Q57:Q60"/>
    <mergeCell ref="R57:R60"/>
    <mergeCell ref="D58:F58"/>
    <mergeCell ref="G58:I58"/>
    <mergeCell ref="J58:L58"/>
    <mergeCell ref="M58:O58"/>
    <mergeCell ref="A50:C50"/>
    <mergeCell ref="P50:R50"/>
    <mergeCell ref="A56:B56"/>
    <mergeCell ref="Q56:R56"/>
    <mergeCell ref="A57:A60"/>
    <mergeCell ref="B57:B60"/>
    <mergeCell ref="C57:C60"/>
    <mergeCell ref="D57:F57"/>
    <mergeCell ref="G57:I57"/>
    <mergeCell ref="J57:L57"/>
    <mergeCell ref="B43:B44"/>
    <mergeCell ref="Q43:Q44"/>
    <mergeCell ref="R43:R49"/>
    <mergeCell ref="B45:C45"/>
    <mergeCell ref="P45:Q45"/>
    <mergeCell ref="A37:A49"/>
    <mergeCell ref="B37:B38"/>
    <mergeCell ref="Q37:Q38"/>
    <mergeCell ref="R37:R41"/>
    <mergeCell ref="B39:C39"/>
    <mergeCell ref="P39:Q39"/>
    <mergeCell ref="B40:B41"/>
    <mergeCell ref="Q40:Q41"/>
    <mergeCell ref="B42:C42"/>
    <mergeCell ref="P42:Q42"/>
    <mergeCell ref="M33:O33"/>
    <mergeCell ref="P33:P36"/>
    <mergeCell ref="Q33:Q36"/>
    <mergeCell ref="R33:R36"/>
    <mergeCell ref="D34:F34"/>
    <mergeCell ref="G34:I34"/>
    <mergeCell ref="J34:L34"/>
    <mergeCell ref="M34:O34"/>
    <mergeCell ref="A29:C29"/>
    <mergeCell ref="P29:R29"/>
    <mergeCell ref="A32:B32"/>
    <mergeCell ref="Q32:R32"/>
    <mergeCell ref="A33:A36"/>
    <mergeCell ref="B33:B36"/>
    <mergeCell ref="C33:C36"/>
    <mergeCell ref="D33:F33"/>
    <mergeCell ref="G33:I33"/>
    <mergeCell ref="J33:L33"/>
    <mergeCell ref="A21:C21"/>
    <mergeCell ref="P21:R21"/>
    <mergeCell ref="A22:A27"/>
    <mergeCell ref="R22:R27"/>
    <mergeCell ref="B10:B11"/>
    <mergeCell ref="B12:C12"/>
    <mergeCell ref="P12:Q12"/>
    <mergeCell ref="A18:C18"/>
    <mergeCell ref="P18:R18"/>
    <mergeCell ref="Q10:Q11"/>
    <mergeCell ref="A8:A17"/>
    <mergeCell ref="R8:R17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81" orientation="landscape" useFirstPageNumber="1" r:id="rId1"/>
  <headerFooter alignWithMargins="0"/>
  <rowBreaks count="1" manualBreakCount="1">
    <brk id="141" max="17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R11"/>
  <sheetViews>
    <sheetView rightToLeft="1" view="pageBreakPreview" zoomScale="82" zoomScaleSheetLayoutView="82" workbookViewId="0">
      <selection activeCell="K42" sqref="K42"/>
    </sheetView>
  </sheetViews>
  <sheetFormatPr defaultRowHeight="12.75" x14ac:dyDescent="0.2"/>
  <cols>
    <col min="1" max="1" width="15" style="363" customWidth="1"/>
    <col min="2" max="3" width="9.140625" style="363"/>
    <col min="4" max="15" width="5.42578125" style="363" customWidth="1"/>
    <col min="16" max="16" width="14.7109375" style="363" customWidth="1"/>
    <col min="17" max="17" width="15.28515625" style="363" customWidth="1"/>
    <col min="18" max="18" width="19.42578125" style="363" customWidth="1"/>
    <col min="19" max="16384" width="9.140625" style="363"/>
  </cols>
  <sheetData>
    <row r="2" spans="1:18" ht="29.25" customHeight="1" x14ac:dyDescent="0.2">
      <c r="A2" s="2730" t="s">
        <v>2119</v>
      </c>
      <c r="B2" s="2730"/>
      <c r="C2" s="2730"/>
      <c r="D2" s="2730"/>
      <c r="E2" s="2730"/>
      <c r="F2" s="2730"/>
      <c r="G2" s="2730"/>
      <c r="H2" s="2730"/>
      <c r="I2" s="2730"/>
      <c r="J2" s="2730"/>
      <c r="K2" s="2730"/>
      <c r="L2" s="2730"/>
      <c r="M2" s="2730"/>
      <c r="N2" s="2730"/>
      <c r="O2" s="2730"/>
      <c r="P2" s="2730"/>
      <c r="Q2" s="2730"/>
      <c r="R2" s="2730"/>
    </row>
    <row r="3" spans="1:18" ht="35.25" customHeight="1" x14ac:dyDescent="0.2">
      <c r="A3" s="2724" t="s">
        <v>2120</v>
      </c>
      <c r="B3" s="2724"/>
      <c r="C3" s="2724"/>
      <c r="D3" s="2724"/>
      <c r="E3" s="2724"/>
      <c r="F3" s="2724"/>
      <c r="G3" s="2724"/>
      <c r="H3" s="2724"/>
      <c r="I3" s="2724"/>
      <c r="J3" s="2724"/>
      <c r="K3" s="2724"/>
      <c r="L3" s="2724"/>
      <c r="M3" s="2724"/>
      <c r="N3" s="2724"/>
      <c r="O3" s="2724"/>
      <c r="P3" s="2724"/>
      <c r="Q3" s="2724"/>
      <c r="R3" s="2724"/>
    </row>
    <row r="4" spans="1:18" ht="28.5" customHeight="1" thickBot="1" x14ac:dyDescent="0.25">
      <c r="A4" s="17" t="s">
        <v>1273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2474" t="s">
        <v>1274</v>
      </c>
      <c r="R4" s="2474"/>
    </row>
    <row r="5" spans="1:18" ht="28.5" customHeight="1" thickTop="1" x14ac:dyDescent="0.2">
      <c r="A5" s="2488" t="s">
        <v>47</v>
      </c>
      <c r="B5" s="2488" t="s">
        <v>90</v>
      </c>
      <c r="C5" s="2488" t="s">
        <v>48</v>
      </c>
      <c r="D5" s="2488" t="s">
        <v>36</v>
      </c>
      <c r="E5" s="2488"/>
      <c r="F5" s="2488"/>
      <c r="G5" s="2488" t="s">
        <v>2</v>
      </c>
      <c r="H5" s="2488"/>
      <c r="I5" s="2488"/>
      <c r="J5" s="2488" t="s">
        <v>3</v>
      </c>
      <c r="K5" s="2488"/>
      <c r="L5" s="2488"/>
      <c r="M5" s="2488" t="s">
        <v>29</v>
      </c>
      <c r="N5" s="2488"/>
      <c r="O5" s="2488"/>
      <c r="P5" s="2797" t="s">
        <v>103</v>
      </c>
      <c r="Q5" s="2512" t="s">
        <v>132</v>
      </c>
      <c r="R5" s="2512" t="s">
        <v>172</v>
      </c>
    </row>
    <row r="6" spans="1:18" ht="28.5" customHeight="1" x14ac:dyDescent="0.2">
      <c r="A6" s="2489"/>
      <c r="B6" s="2489"/>
      <c r="C6" s="2489"/>
      <c r="D6" s="2492" t="s">
        <v>98</v>
      </c>
      <c r="E6" s="2492"/>
      <c r="F6" s="2492"/>
      <c r="G6" s="2492" t="s">
        <v>99</v>
      </c>
      <c r="H6" s="2492"/>
      <c r="I6" s="2492"/>
      <c r="J6" s="2492" t="s">
        <v>100</v>
      </c>
      <c r="K6" s="2492"/>
      <c r="L6" s="2492"/>
      <c r="M6" s="2492" t="s">
        <v>126</v>
      </c>
      <c r="N6" s="2492"/>
      <c r="O6" s="2492"/>
      <c r="P6" s="2798"/>
      <c r="Q6" s="2479"/>
      <c r="R6" s="2479"/>
    </row>
    <row r="7" spans="1:18" ht="28.5" customHeight="1" x14ac:dyDescent="0.2">
      <c r="A7" s="2489"/>
      <c r="B7" s="2489"/>
      <c r="C7" s="2489"/>
      <c r="D7" s="1252" t="s">
        <v>187</v>
      </c>
      <c r="E7" s="1252" t="s">
        <v>203</v>
      </c>
      <c r="F7" s="1252" t="s">
        <v>204</v>
      </c>
      <c r="G7" s="1252" t="s">
        <v>187</v>
      </c>
      <c r="H7" s="1252" t="s">
        <v>203</v>
      </c>
      <c r="I7" s="1252" t="s">
        <v>204</v>
      </c>
      <c r="J7" s="1252" t="s">
        <v>187</v>
      </c>
      <c r="K7" s="1252" t="s">
        <v>203</v>
      </c>
      <c r="L7" s="1252" t="s">
        <v>204</v>
      </c>
      <c r="M7" s="1252" t="s">
        <v>187</v>
      </c>
      <c r="N7" s="1252" t="s">
        <v>203</v>
      </c>
      <c r="O7" s="1252" t="s">
        <v>204</v>
      </c>
      <c r="P7" s="2798"/>
      <c r="Q7" s="2479"/>
      <c r="R7" s="2479"/>
    </row>
    <row r="8" spans="1:18" ht="28.5" customHeight="1" thickBot="1" x14ac:dyDescent="0.25">
      <c r="A8" s="2490"/>
      <c r="B8" s="2490"/>
      <c r="C8" s="2490"/>
      <c r="D8" s="325" t="s">
        <v>188</v>
      </c>
      <c r="E8" s="325" t="s">
        <v>189</v>
      </c>
      <c r="F8" s="325" t="s">
        <v>190</v>
      </c>
      <c r="G8" s="325" t="s">
        <v>188</v>
      </c>
      <c r="H8" s="325" t="s">
        <v>189</v>
      </c>
      <c r="I8" s="325" t="s">
        <v>190</v>
      </c>
      <c r="J8" s="325" t="s">
        <v>188</v>
      </c>
      <c r="K8" s="325" t="s">
        <v>189</v>
      </c>
      <c r="L8" s="325" t="s">
        <v>190</v>
      </c>
      <c r="M8" s="325" t="s">
        <v>188</v>
      </c>
      <c r="N8" s="325" t="s">
        <v>189</v>
      </c>
      <c r="O8" s="325" t="s">
        <v>190</v>
      </c>
      <c r="P8" s="2799"/>
      <c r="Q8" s="2513"/>
      <c r="R8" s="2513"/>
    </row>
    <row r="9" spans="1:18" ht="41.25" customHeight="1" thickBot="1" x14ac:dyDescent="0.25">
      <c r="A9" s="2125" t="s">
        <v>312</v>
      </c>
      <c r="B9" s="2125" t="s">
        <v>46</v>
      </c>
      <c r="C9" s="2125" t="s">
        <v>62</v>
      </c>
      <c r="D9" s="1569">
        <v>0</v>
      </c>
      <c r="E9" s="1569">
        <v>0</v>
      </c>
      <c r="F9" s="1569">
        <v>0</v>
      </c>
      <c r="G9" s="1569">
        <v>0</v>
      </c>
      <c r="H9" s="1569">
        <v>1</v>
      </c>
      <c r="I9" s="1569">
        <v>1</v>
      </c>
      <c r="J9" s="1569">
        <v>0</v>
      </c>
      <c r="K9" s="1569">
        <v>0</v>
      </c>
      <c r="L9" s="1569">
        <v>0</v>
      </c>
      <c r="M9" s="1569">
        <f t="shared" ref="M9" si="0">SUM(D9,G9,J9)</f>
        <v>0</v>
      </c>
      <c r="N9" s="1569">
        <f t="shared" ref="N9:O9" si="1">SUM(E9,H9,K9)</f>
        <v>1</v>
      </c>
      <c r="O9" s="1569">
        <f t="shared" si="1"/>
        <v>1</v>
      </c>
      <c r="P9" s="2126" t="s">
        <v>143</v>
      </c>
      <c r="Q9" s="2126" t="s">
        <v>131</v>
      </c>
      <c r="R9" s="2126" t="s">
        <v>311</v>
      </c>
    </row>
    <row r="10" spans="1:18" ht="40.5" customHeight="1" thickBot="1" x14ac:dyDescent="0.25">
      <c r="A10" s="2793" t="s">
        <v>45</v>
      </c>
      <c r="B10" s="2794"/>
      <c r="C10" s="2795"/>
      <c r="D10" s="341">
        <f t="shared" ref="D10:O10" si="2">SUM(D9:D9)</f>
        <v>0</v>
      </c>
      <c r="E10" s="341">
        <f t="shared" si="2"/>
        <v>0</v>
      </c>
      <c r="F10" s="341">
        <f t="shared" si="2"/>
        <v>0</v>
      </c>
      <c r="G10" s="341">
        <f t="shared" si="2"/>
        <v>0</v>
      </c>
      <c r="H10" s="341">
        <f t="shared" si="2"/>
        <v>1</v>
      </c>
      <c r="I10" s="341">
        <f t="shared" si="2"/>
        <v>1</v>
      </c>
      <c r="J10" s="341">
        <f t="shared" si="2"/>
        <v>0</v>
      </c>
      <c r="K10" s="341">
        <f t="shared" si="2"/>
        <v>0</v>
      </c>
      <c r="L10" s="341">
        <f t="shared" si="2"/>
        <v>0</v>
      </c>
      <c r="M10" s="341">
        <f t="shared" si="2"/>
        <v>0</v>
      </c>
      <c r="N10" s="341">
        <f t="shared" si="2"/>
        <v>1</v>
      </c>
      <c r="O10" s="341">
        <f t="shared" si="2"/>
        <v>1</v>
      </c>
      <c r="P10" s="2796" t="s">
        <v>651</v>
      </c>
      <c r="Q10" s="2796"/>
      <c r="R10" s="2796"/>
    </row>
    <row r="11" spans="1:18" ht="13.5" thickTop="1" x14ac:dyDescent="0.2"/>
  </sheetData>
  <mergeCells count="19">
    <mergeCell ref="A10:C10"/>
    <mergeCell ref="P10:R10"/>
    <mergeCell ref="P5:P8"/>
    <mergeCell ref="Q5:Q8"/>
    <mergeCell ref="R5:R8"/>
    <mergeCell ref="D6:F6"/>
    <mergeCell ref="G6:I6"/>
    <mergeCell ref="J6:L6"/>
    <mergeCell ref="M6:O6"/>
    <mergeCell ref="A2:R2"/>
    <mergeCell ref="A3:R3"/>
    <mergeCell ref="Q4:R4"/>
    <mergeCell ref="A5:A8"/>
    <mergeCell ref="B5:B8"/>
    <mergeCell ref="C5:C8"/>
    <mergeCell ref="D5:F5"/>
    <mergeCell ref="G5:I5"/>
    <mergeCell ref="J5:L5"/>
    <mergeCell ref="M5:O5"/>
  </mergeCells>
  <printOptions horizontalCentered="1"/>
  <pageMargins left="0.39370078740157483" right="0.39370078740157483" top="0.78740157480314965" bottom="0.39370078740157483" header="0.78740157480314965" footer="0.39370078740157483"/>
  <pageSetup scale="75" firstPageNumber="87" orientation="landscape" useFirstPageNumber="1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1:M17"/>
  <sheetViews>
    <sheetView rightToLeft="1" view="pageBreakPreview" zoomScaleSheetLayoutView="100" workbookViewId="0">
      <selection activeCell="P21" sqref="P21"/>
    </sheetView>
  </sheetViews>
  <sheetFormatPr defaultRowHeight="12.75" x14ac:dyDescent="0.2"/>
  <sheetData>
    <row r="11" s="1108" customFormat="1" x14ac:dyDescent="0.2"/>
    <row r="12" s="1108" customFormat="1" x14ac:dyDescent="0.2"/>
    <row r="17" spans="1:13" ht="60" x14ac:dyDescent="0.8">
      <c r="A17" s="2800" t="s">
        <v>2060</v>
      </c>
      <c r="B17" s="2800"/>
      <c r="C17" s="2800"/>
      <c r="D17" s="2800"/>
      <c r="E17" s="2800"/>
      <c r="F17" s="2800"/>
      <c r="G17" s="2800"/>
      <c r="H17" s="2800"/>
      <c r="I17" s="2800"/>
      <c r="J17" s="2800"/>
      <c r="K17" s="2800"/>
      <c r="L17" s="2800"/>
      <c r="M17" s="2800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26"/>
  <sheetViews>
    <sheetView rightToLeft="1" view="pageBreakPreview" zoomScale="75" zoomScaleNormal="75" zoomScaleSheetLayoutView="75" workbookViewId="0">
      <selection activeCell="N4" sqref="N4:N7"/>
    </sheetView>
  </sheetViews>
  <sheetFormatPr defaultColWidth="10.28515625" defaultRowHeight="12.75" x14ac:dyDescent="0.2"/>
  <cols>
    <col min="1" max="1" width="28.28515625" style="32" customWidth="1"/>
    <col min="2" max="10" width="10.5703125" style="32" customWidth="1"/>
    <col min="11" max="13" width="10.5703125" style="39" customWidth="1"/>
    <col min="14" max="14" width="30.85546875" style="32" customWidth="1"/>
    <col min="15" max="16384" width="10.28515625" style="32"/>
  </cols>
  <sheetData>
    <row r="1" spans="1:14" ht="24.75" customHeight="1" x14ac:dyDescent="0.2">
      <c r="A1" s="2730" t="s">
        <v>2471</v>
      </c>
      <c r="B1" s="2730"/>
      <c r="C1" s="2730"/>
      <c r="D1" s="2730"/>
      <c r="E1" s="2730"/>
      <c r="F1" s="2730"/>
      <c r="G1" s="2730"/>
      <c r="H1" s="2730"/>
      <c r="I1" s="2730"/>
      <c r="J1" s="2730"/>
      <c r="K1" s="2730"/>
      <c r="L1" s="2730"/>
      <c r="M1" s="2730"/>
      <c r="N1" s="2730"/>
    </row>
    <row r="2" spans="1:14" ht="24.75" customHeight="1" x14ac:dyDescent="0.2">
      <c r="A2" s="2801" t="s">
        <v>2472</v>
      </c>
      <c r="B2" s="2801"/>
      <c r="C2" s="2801"/>
      <c r="D2" s="2801"/>
      <c r="E2" s="2801"/>
      <c r="F2" s="2801"/>
      <c r="G2" s="2801"/>
      <c r="H2" s="2801"/>
      <c r="I2" s="2801"/>
      <c r="J2" s="2801"/>
      <c r="K2" s="2801"/>
      <c r="L2" s="2801"/>
      <c r="M2" s="2801"/>
      <c r="N2" s="2801"/>
    </row>
    <row r="3" spans="1:14" ht="24.75" customHeight="1" thickBot="1" x14ac:dyDescent="0.25">
      <c r="A3" s="17" t="s">
        <v>1275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16" t="s">
        <v>1276</v>
      </c>
    </row>
    <row r="4" spans="1:14" ht="24.75" customHeight="1" thickTop="1" x14ac:dyDescent="0.2">
      <c r="A4" s="2641" t="s">
        <v>1277</v>
      </c>
      <c r="B4" s="2641" t="s">
        <v>36</v>
      </c>
      <c r="C4" s="2641"/>
      <c r="D4" s="2641"/>
      <c r="E4" s="2641" t="s">
        <v>2</v>
      </c>
      <c r="F4" s="2641"/>
      <c r="G4" s="2641"/>
      <c r="H4" s="2641" t="s">
        <v>3</v>
      </c>
      <c r="I4" s="2641"/>
      <c r="J4" s="2641"/>
      <c r="K4" s="2641" t="s">
        <v>29</v>
      </c>
      <c r="L4" s="2641"/>
      <c r="M4" s="2641"/>
      <c r="N4" s="2641" t="s">
        <v>132</v>
      </c>
    </row>
    <row r="5" spans="1:14" s="472" customFormat="1" ht="21" customHeight="1" x14ac:dyDescent="0.3">
      <c r="A5" s="2645"/>
      <c r="B5" s="2637" t="s">
        <v>98</v>
      </c>
      <c r="C5" s="2637"/>
      <c r="D5" s="2637"/>
      <c r="E5" s="2637" t="s">
        <v>99</v>
      </c>
      <c r="F5" s="2637"/>
      <c r="G5" s="2637"/>
      <c r="H5" s="2637" t="s">
        <v>100</v>
      </c>
      <c r="I5" s="2637"/>
      <c r="J5" s="2637"/>
      <c r="K5" s="2637" t="s">
        <v>126</v>
      </c>
      <c r="L5" s="2637"/>
      <c r="M5" s="2637"/>
      <c r="N5" s="2645"/>
    </row>
    <row r="6" spans="1:14" ht="21" customHeight="1" x14ac:dyDescent="0.2">
      <c r="A6" s="2645"/>
      <c r="B6" s="262" t="s">
        <v>187</v>
      </c>
      <c r="C6" s="262" t="s">
        <v>203</v>
      </c>
      <c r="D6" s="262" t="s">
        <v>204</v>
      </c>
      <c r="E6" s="262" t="s">
        <v>187</v>
      </c>
      <c r="F6" s="262" t="s">
        <v>203</v>
      </c>
      <c r="G6" s="262" t="s">
        <v>204</v>
      </c>
      <c r="H6" s="262" t="s">
        <v>187</v>
      </c>
      <c r="I6" s="262" t="s">
        <v>203</v>
      </c>
      <c r="J6" s="262" t="s">
        <v>204</v>
      </c>
      <c r="K6" s="262" t="s">
        <v>187</v>
      </c>
      <c r="L6" s="262" t="s">
        <v>203</v>
      </c>
      <c r="M6" s="262" t="s">
        <v>204</v>
      </c>
      <c r="N6" s="2645"/>
    </row>
    <row r="7" spans="1:14" ht="21" customHeight="1" thickBot="1" x14ac:dyDescent="0.25">
      <c r="A7" s="2646"/>
      <c r="B7" s="23" t="s">
        <v>188</v>
      </c>
      <c r="C7" s="23" t="s">
        <v>189</v>
      </c>
      <c r="D7" s="23" t="s">
        <v>190</v>
      </c>
      <c r="E7" s="23" t="s">
        <v>188</v>
      </c>
      <c r="F7" s="23" t="s">
        <v>189</v>
      </c>
      <c r="G7" s="23" t="s">
        <v>190</v>
      </c>
      <c r="H7" s="23" t="s">
        <v>188</v>
      </c>
      <c r="I7" s="23" t="s">
        <v>189</v>
      </c>
      <c r="J7" s="23" t="s">
        <v>190</v>
      </c>
      <c r="K7" s="23" t="s">
        <v>188</v>
      </c>
      <c r="L7" s="23" t="s">
        <v>189</v>
      </c>
      <c r="M7" s="23" t="s">
        <v>190</v>
      </c>
      <c r="N7" s="2646"/>
    </row>
    <row r="8" spans="1:14" s="474" customFormat="1" ht="32.25" customHeight="1" x14ac:dyDescent="0.25">
      <c r="A8" s="19" t="s">
        <v>1278</v>
      </c>
      <c r="B8" s="1524">
        <v>4</v>
      </c>
      <c r="C8" s="1524">
        <v>7</v>
      </c>
      <c r="D8" s="1524">
        <v>11</v>
      </c>
      <c r="E8" s="1524">
        <v>46</v>
      </c>
      <c r="F8" s="1524">
        <v>34</v>
      </c>
      <c r="G8" s="1524">
        <v>80</v>
      </c>
      <c r="H8" s="1524">
        <v>9</v>
      </c>
      <c r="I8" s="1524">
        <v>2</v>
      </c>
      <c r="J8" s="1524">
        <v>11</v>
      </c>
      <c r="K8" s="1524">
        <f>SUM(H8,E8,B8)</f>
        <v>59</v>
      </c>
      <c r="L8" s="1524">
        <f t="shared" ref="L8:M21" si="0">SUM(I8,F8,C8)</f>
        <v>43</v>
      </c>
      <c r="M8" s="1524">
        <f t="shared" si="0"/>
        <v>102</v>
      </c>
      <c r="N8" s="473" t="s">
        <v>1279</v>
      </c>
    </row>
    <row r="9" spans="1:14" s="474" customFormat="1" ht="28.5" customHeight="1" x14ac:dyDescent="0.25">
      <c r="A9" s="288" t="s">
        <v>2947</v>
      </c>
      <c r="B9" s="578">
        <v>0</v>
      </c>
      <c r="C9" s="578">
        <v>0</v>
      </c>
      <c r="D9" s="578">
        <v>0</v>
      </c>
      <c r="E9" s="578">
        <v>8</v>
      </c>
      <c r="F9" s="578">
        <v>17</v>
      </c>
      <c r="G9" s="578">
        <v>25</v>
      </c>
      <c r="H9" s="578">
        <v>2</v>
      </c>
      <c r="I9" s="578">
        <v>5</v>
      </c>
      <c r="J9" s="578">
        <v>7</v>
      </c>
      <c r="K9" s="578">
        <f t="shared" ref="K9:K21" si="1">SUM(H9,E9,B9)</f>
        <v>10</v>
      </c>
      <c r="L9" s="578">
        <f t="shared" si="0"/>
        <v>22</v>
      </c>
      <c r="M9" s="578">
        <f t="shared" si="0"/>
        <v>32</v>
      </c>
      <c r="N9" s="475" t="s">
        <v>757</v>
      </c>
    </row>
    <row r="10" spans="1:14" s="474" customFormat="1" ht="33.75" customHeight="1" x14ac:dyDescent="0.25">
      <c r="A10" s="1044" t="s">
        <v>56</v>
      </c>
      <c r="B10" s="578">
        <v>0</v>
      </c>
      <c r="C10" s="578">
        <v>0</v>
      </c>
      <c r="D10" s="578">
        <v>0</v>
      </c>
      <c r="E10" s="578">
        <v>15</v>
      </c>
      <c r="F10" s="578">
        <v>7</v>
      </c>
      <c r="G10" s="578">
        <v>22</v>
      </c>
      <c r="H10" s="578">
        <v>12</v>
      </c>
      <c r="I10" s="578">
        <v>0</v>
      </c>
      <c r="J10" s="578">
        <v>12</v>
      </c>
      <c r="K10" s="578">
        <f t="shared" si="1"/>
        <v>27</v>
      </c>
      <c r="L10" s="578">
        <f t="shared" si="0"/>
        <v>7</v>
      </c>
      <c r="M10" s="578">
        <f t="shared" si="0"/>
        <v>34</v>
      </c>
      <c r="N10" s="475" t="s">
        <v>1982</v>
      </c>
    </row>
    <row r="11" spans="1:14" s="474" customFormat="1" ht="28.5" customHeight="1" x14ac:dyDescent="0.25">
      <c r="A11" s="288" t="s">
        <v>486</v>
      </c>
      <c r="B11" s="578">
        <v>5</v>
      </c>
      <c r="C11" s="578">
        <v>0</v>
      </c>
      <c r="D11" s="578">
        <v>5</v>
      </c>
      <c r="E11" s="578">
        <v>17</v>
      </c>
      <c r="F11" s="578">
        <v>7</v>
      </c>
      <c r="G11" s="578">
        <v>24</v>
      </c>
      <c r="H11" s="578">
        <v>4</v>
      </c>
      <c r="I11" s="578">
        <v>5</v>
      </c>
      <c r="J11" s="578">
        <v>9</v>
      </c>
      <c r="K11" s="578">
        <f t="shared" si="1"/>
        <v>26</v>
      </c>
      <c r="L11" s="578">
        <f t="shared" si="0"/>
        <v>12</v>
      </c>
      <c r="M11" s="578">
        <f t="shared" si="0"/>
        <v>38</v>
      </c>
      <c r="N11" s="475" t="s">
        <v>1090</v>
      </c>
    </row>
    <row r="12" spans="1:14" s="474" customFormat="1" ht="28.5" customHeight="1" x14ac:dyDescent="0.25">
      <c r="A12" s="288" t="s">
        <v>774</v>
      </c>
      <c r="B12" s="578">
        <v>0</v>
      </c>
      <c r="C12" s="578">
        <v>0</v>
      </c>
      <c r="D12" s="578">
        <v>0</v>
      </c>
      <c r="E12" s="578">
        <v>5</v>
      </c>
      <c r="F12" s="578">
        <v>9</v>
      </c>
      <c r="G12" s="578">
        <v>14</v>
      </c>
      <c r="H12" s="578">
        <v>0</v>
      </c>
      <c r="I12" s="578">
        <v>0</v>
      </c>
      <c r="J12" s="578">
        <v>0</v>
      </c>
      <c r="K12" s="578">
        <f t="shared" si="1"/>
        <v>5</v>
      </c>
      <c r="L12" s="578">
        <f t="shared" si="0"/>
        <v>9</v>
      </c>
      <c r="M12" s="578">
        <f t="shared" si="0"/>
        <v>14</v>
      </c>
      <c r="N12" s="475" t="s">
        <v>775</v>
      </c>
    </row>
    <row r="13" spans="1:14" s="474" customFormat="1" ht="28.5" customHeight="1" x14ac:dyDescent="0.25">
      <c r="A13" s="288" t="s">
        <v>1280</v>
      </c>
      <c r="B13" s="578">
        <v>0</v>
      </c>
      <c r="C13" s="578">
        <v>0</v>
      </c>
      <c r="D13" s="578">
        <v>0</v>
      </c>
      <c r="E13" s="578">
        <v>0</v>
      </c>
      <c r="F13" s="578">
        <v>13</v>
      </c>
      <c r="G13" s="578">
        <v>13</v>
      </c>
      <c r="H13" s="578">
        <v>0</v>
      </c>
      <c r="I13" s="578">
        <v>3</v>
      </c>
      <c r="J13" s="578">
        <v>3</v>
      </c>
      <c r="K13" s="578">
        <f t="shared" si="1"/>
        <v>0</v>
      </c>
      <c r="L13" s="578">
        <f t="shared" si="0"/>
        <v>16</v>
      </c>
      <c r="M13" s="578">
        <f t="shared" si="0"/>
        <v>16</v>
      </c>
      <c r="N13" s="475" t="s">
        <v>1281</v>
      </c>
    </row>
    <row r="14" spans="1:14" s="474" customFormat="1" ht="28.5" customHeight="1" x14ac:dyDescent="0.25">
      <c r="A14" s="288" t="s">
        <v>1282</v>
      </c>
      <c r="B14" s="578">
        <v>0</v>
      </c>
      <c r="C14" s="578">
        <v>0</v>
      </c>
      <c r="D14" s="578">
        <v>0</v>
      </c>
      <c r="E14" s="578">
        <v>12</v>
      </c>
      <c r="F14" s="578">
        <v>11</v>
      </c>
      <c r="G14" s="578">
        <v>23</v>
      </c>
      <c r="H14" s="578">
        <v>0</v>
      </c>
      <c r="I14" s="578">
        <v>0</v>
      </c>
      <c r="J14" s="578">
        <v>0</v>
      </c>
      <c r="K14" s="578">
        <f t="shared" si="1"/>
        <v>12</v>
      </c>
      <c r="L14" s="578">
        <f t="shared" si="0"/>
        <v>11</v>
      </c>
      <c r="M14" s="578">
        <f t="shared" si="0"/>
        <v>23</v>
      </c>
      <c r="N14" s="475" t="s">
        <v>1283</v>
      </c>
    </row>
    <row r="15" spans="1:14" s="474" customFormat="1" ht="28.5" customHeight="1" x14ac:dyDescent="0.25">
      <c r="A15" s="288" t="s">
        <v>488</v>
      </c>
      <c r="B15" s="578">
        <v>2</v>
      </c>
      <c r="C15" s="578">
        <v>0</v>
      </c>
      <c r="D15" s="578">
        <v>2</v>
      </c>
      <c r="E15" s="578">
        <v>6</v>
      </c>
      <c r="F15" s="578">
        <v>8</v>
      </c>
      <c r="G15" s="578">
        <v>14</v>
      </c>
      <c r="H15" s="578">
        <v>3</v>
      </c>
      <c r="I15" s="578">
        <v>2</v>
      </c>
      <c r="J15" s="578">
        <v>5</v>
      </c>
      <c r="K15" s="578">
        <f t="shared" si="1"/>
        <v>11</v>
      </c>
      <c r="L15" s="578">
        <f t="shared" si="0"/>
        <v>10</v>
      </c>
      <c r="M15" s="578">
        <f t="shared" si="0"/>
        <v>21</v>
      </c>
      <c r="N15" s="475" t="s">
        <v>485</v>
      </c>
    </row>
    <row r="16" spans="1:14" s="474" customFormat="1" ht="28.5" customHeight="1" x14ac:dyDescent="0.25">
      <c r="A16" s="288" t="s">
        <v>489</v>
      </c>
      <c r="B16" s="578">
        <v>0</v>
      </c>
      <c r="C16" s="578">
        <v>0</v>
      </c>
      <c r="D16" s="578">
        <v>0</v>
      </c>
      <c r="E16" s="578">
        <v>2</v>
      </c>
      <c r="F16" s="578">
        <v>13</v>
      </c>
      <c r="G16" s="578">
        <v>15</v>
      </c>
      <c r="H16" s="578">
        <v>3</v>
      </c>
      <c r="I16" s="578">
        <v>7</v>
      </c>
      <c r="J16" s="578">
        <v>10</v>
      </c>
      <c r="K16" s="578">
        <f t="shared" si="1"/>
        <v>5</v>
      </c>
      <c r="L16" s="578">
        <f t="shared" si="0"/>
        <v>20</v>
      </c>
      <c r="M16" s="578">
        <f t="shared" si="0"/>
        <v>25</v>
      </c>
      <c r="N16" s="189" t="s">
        <v>560</v>
      </c>
    </row>
    <row r="17" spans="1:14" s="474" customFormat="1" ht="28.5" customHeight="1" x14ac:dyDescent="0.25">
      <c r="A17" s="288" t="s">
        <v>1284</v>
      </c>
      <c r="B17" s="578">
        <v>0</v>
      </c>
      <c r="C17" s="578">
        <v>0</v>
      </c>
      <c r="D17" s="578">
        <v>0</v>
      </c>
      <c r="E17" s="578">
        <v>11</v>
      </c>
      <c r="F17" s="578">
        <v>12</v>
      </c>
      <c r="G17" s="578">
        <v>23</v>
      </c>
      <c r="H17" s="578">
        <v>0</v>
      </c>
      <c r="I17" s="578">
        <v>0</v>
      </c>
      <c r="J17" s="578">
        <v>0</v>
      </c>
      <c r="K17" s="578">
        <f t="shared" si="1"/>
        <v>11</v>
      </c>
      <c r="L17" s="578">
        <f t="shared" si="0"/>
        <v>12</v>
      </c>
      <c r="M17" s="578">
        <f t="shared" si="0"/>
        <v>23</v>
      </c>
      <c r="N17" s="475" t="s">
        <v>1285</v>
      </c>
    </row>
    <row r="18" spans="1:14" s="474" customFormat="1" ht="30.75" customHeight="1" x14ac:dyDescent="0.25">
      <c r="A18" s="288" t="s">
        <v>1286</v>
      </c>
      <c r="B18" s="578">
        <v>0</v>
      </c>
      <c r="C18" s="578">
        <v>0</v>
      </c>
      <c r="D18" s="578">
        <v>0</v>
      </c>
      <c r="E18" s="578">
        <v>9</v>
      </c>
      <c r="F18" s="578">
        <v>11</v>
      </c>
      <c r="G18" s="578">
        <v>20</v>
      </c>
      <c r="H18" s="578">
        <v>7</v>
      </c>
      <c r="I18" s="578">
        <v>2</v>
      </c>
      <c r="J18" s="578">
        <v>9</v>
      </c>
      <c r="K18" s="578">
        <f t="shared" si="1"/>
        <v>16</v>
      </c>
      <c r="L18" s="578">
        <f t="shared" si="0"/>
        <v>13</v>
      </c>
      <c r="M18" s="578">
        <f t="shared" si="0"/>
        <v>29</v>
      </c>
      <c r="N18" s="475" t="s">
        <v>1287</v>
      </c>
    </row>
    <row r="19" spans="1:14" s="474" customFormat="1" ht="28.5" customHeight="1" x14ac:dyDescent="0.25">
      <c r="A19" s="476" t="s">
        <v>1510</v>
      </c>
      <c r="B19" s="578">
        <v>0</v>
      </c>
      <c r="C19" s="578">
        <v>0</v>
      </c>
      <c r="D19" s="578">
        <v>0</v>
      </c>
      <c r="E19" s="578">
        <v>10</v>
      </c>
      <c r="F19" s="578">
        <v>20</v>
      </c>
      <c r="G19" s="578">
        <v>30</v>
      </c>
      <c r="H19" s="578">
        <v>7</v>
      </c>
      <c r="I19" s="578">
        <v>8</v>
      </c>
      <c r="J19" s="578">
        <v>15</v>
      </c>
      <c r="K19" s="578">
        <f t="shared" si="1"/>
        <v>17</v>
      </c>
      <c r="L19" s="578">
        <f t="shared" si="0"/>
        <v>28</v>
      </c>
      <c r="M19" s="578">
        <f t="shared" si="0"/>
        <v>45</v>
      </c>
      <c r="N19" s="475" t="s">
        <v>147</v>
      </c>
    </row>
    <row r="20" spans="1:14" s="474" customFormat="1" ht="28.5" customHeight="1" x14ac:dyDescent="0.25">
      <c r="A20" s="476" t="s">
        <v>1288</v>
      </c>
      <c r="B20" s="578">
        <v>0</v>
      </c>
      <c r="C20" s="578">
        <v>0</v>
      </c>
      <c r="D20" s="578">
        <v>0</v>
      </c>
      <c r="E20" s="578">
        <v>12</v>
      </c>
      <c r="F20" s="578">
        <v>38</v>
      </c>
      <c r="G20" s="578">
        <v>50</v>
      </c>
      <c r="H20" s="578">
        <v>3</v>
      </c>
      <c r="I20" s="578">
        <v>4</v>
      </c>
      <c r="J20" s="578">
        <v>7</v>
      </c>
      <c r="K20" s="578">
        <f t="shared" si="1"/>
        <v>15</v>
      </c>
      <c r="L20" s="578">
        <f t="shared" si="0"/>
        <v>42</v>
      </c>
      <c r="M20" s="578">
        <f t="shared" si="0"/>
        <v>57</v>
      </c>
      <c r="N20" s="475" t="s">
        <v>1289</v>
      </c>
    </row>
    <row r="21" spans="1:14" s="474" customFormat="1" ht="28.5" customHeight="1" thickBot="1" x14ac:dyDescent="0.3">
      <c r="A21" s="477" t="s">
        <v>1290</v>
      </c>
      <c r="B21" s="1524">
        <v>0</v>
      </c>
      <c r="C21" s="1524">
        <v>0</v>
      </c>
      <c r="D21" s="1524">
        <v>0</v>
      </c>
      <c r="E21" s="1524">
        <v>7</v>
      </c>
      <c r="F21" s="1524">
        <v>6</v>
      </c>
      <c r="G21" s="1524">
        <v>13</v>
      </c>
      <c r="H21" s="1524">
        <v>0</v>
      </c>
      <c r="I21" s="1524">
        <v>0</v>
      </c>
      <c r="J21" s="1524">
        <v>0</v>
      </c>
      <c r="K21" s="1524">
        <f t="shared" si="1"/>
        <v>7</v>
      </c>
      <c r="L21" s="1524">
        <f t="shared" si="0"/>
        <v>6</v>
      </c>
      <c r="M21" s="1524">
        <f t="shared" si="0"/>
        <v>13</v>
      </c>
      <c r="N21" s="473" t="s">
        <v>1291</v>
      </c>
    </row>
    <row r="22" spans="1:14" s="474" customFormat="1" ht="28.5" customHeight="1" thickBot="1" x14ac:dyDescent="0.3">
      <c r="A22" s="103" t="s">
        <v>91</v>
      </c>
      <c r="B22" s="1552">
        <f>SUM(B8:B21)</f>
        <v>11</v>
      </c>
      <c r="C22" s="1552">
        <f t="shared" ref="C22:M22" si="2">SUM(C8:C21)</f>
        <v>7</v>
      </c>
      <c r="D22" s="1552">
        <f t="shared" si="2"/>
        <v>18</v>
      </c>
      <c r="E22" s="1552">
        <f t="shared" si="2"/>
        <v>160</v>
      </c>
      <c r="F22" s="1552">
        <f t="shared" si="2"/>
        <v>206</v>
      </c>
      <c r="G22" s="1552">
        <f t="shared" si="2"/>
        <v>366</v>
      </c>
      <c r="H22" s="1552">
        <f t="shared" si="2"/>
        <v>50</v>
      </c>
      <c r="I22" s="1552">
        <f t="shared" si="2"/>
        <v>38</v>
      </c>
      <c r="J22" s="1552">
        <f t="shared" si="2"/>
        <v>88</v>
      </c>
      <c r="K22" s="1552">
        <f t="shared" si="2"/>
        <v>221</v>
      </c>
      <c r="L22" s="1552">
        <f t="shared" si="2"/>
        <v>251</v>
      </c>
      <c r="M22" s="1552">
        <f t="shared" si="2"/>
        <v>472</v>
      </c>
      <c r="N22" s="574" t="s">
        <v>153</v>
      </c>
    </row>
    <row r="23" spans="1:14" ht="24.75" customHeight="1" thickTop="1" x14ac:dyDescent="0.2"/>
    <row r="24" spans="1:14" ht="21.75" customHeight="1" x14ac:dyDescent="0.2"/>
    <row r="25" spans="1:14" ht="21.75" customHeight="1" x14ac:dyDescent="0.2"/>
    <row r="26" spans="1:14" ht="21.75" customHeight="1" x14ac:dyDescent="0.2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91" orientation="landscape" useFirstPageNumber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O11"/>
  <sheetViews>
    <sheetView rightToLeft="1" view="pageBreakPreview" zoomScale="91" zoomScaleSheetLayoutView="91" workbookViewId="0">
      <selection activeCell="N5" sqref="N5:O8"/>
    </sheetView>
  </sheetViews>
  <sheetFormatPr defaultRowHeight="12.75" x14ac:dyDescent="0.2"/>
  <cols>
    <col min="1" max="1" width="30" style="363" customWidth="1"/>
    <col min="2" max="13" width="7.85546875" style="363" customWidth="1"/>
    <col min="14" max="14" width="9.140625" style="363"/>
    <col min="15" max="15" width="21.28515625" style="363" customWidth="1"/>
    <col min="16" max="16384" width="9.140625" style="363"/>
  </cols>
  <sheetData>
    <row r="2" spans="1:15" ht="18" x14ac:dyDescent="0.2">
      <c r="A2" s="2730" t="s">
        <v>2121</v>
      </c>
      <c r="B2" s="2730"/>
      <c r="C2" s="2730"/>
      <c r="D2" s="2730"/>
      <c r="E2" s="2730"/>
      <c r="F2" s="2730"/>
      <c r="G2" s="2730"/>
      <c r="H2" s="2730"/>
      <c r="I2" s="2730"/>
      <c r="J2" s="2730"/>
      <c r="K2" s="2730"/>
      <c r="L2" s="2730"/>
      <c r="M2" s="2730"/>
      <c r="N2" s="2730"/>
      <c r="O2" s="2730"/>
    </row>
    <row r="3" spans="1:15" ht="38.25" customHeight="1" x14ac:dyDescent="0.2">
      <c r="A3" s="2741" t="s">
        <v>2122</v>
      </c>
      <c r="B3" s="2741"/>
      <c r="C3" s="2741"/>
      <c r="D3" s="2741"/>
      <c r="E3" s="2741"/>
      <c r="F3" s="2741"/>
      <c r="G3" s="2741"/>
      <c r="H3" s="2741"/>
      <c r="I3" s="2741"/>
      <c r="J3" s="2741"/>
      <c r="K3" s="2741"/>
      <c r="L3" s="2741"/>
      <c r="M3" s="2741"/>
      <c r="N3" s="2741"/>
      <c r="O3" s="2741"/>
    </row>
    <row r="4" spans="1:15" ht="18.75" customHeight="1" thickBot="1" x14ac:dyDescent="0.25">
      <c r="A4" s="17" t="s">
        <v>1292</v>
      </c>
      <c r="B4" s="17"/>
      <c r="C4" s="17"/>
      <c r="D4" s="17"/>
      <c r="E4" s="17"/>
      <c r="F4" s="17"/>
      <c r="G4" s="17"/>
      <c r="H4" s="17"/>
      <c r="I4" s="17"/>
      <c r="J4" s="17"/>
      <c r="K4" s="353"/>
      <c r="L4" s="353"/>
      <c r="M4" s="353"/>
      <c r="N4" s="2725" t="s">
        <v>1293</v>
      </c>
      <c r="O4" s="2725"/>
    </row>
    <row r="5" spans="1:15" ht="18.75" customHeight="1" thickTop="1" x14ac:dyDescent="0.2">
      <c r="A5" s="2641" t="s">
        <v>1277</v>
      </c>
      <c r="B5" s="2641" t="s">
        <v>36</v>
      </c>
      <c r="C5" s="2641"/>
      <c r="D5" s="2641"/>
      <c r="E5" s="2641" t="s">
        <v>2</v>
      </c>
      <c r="F5" s="2641"/>
      <c r="G5" s="2641"/>
      <c r="H5" s="2641" t="s">
        <v>3</v>
      </c>
      <c r="I5" s="2641"/>
      <c r="J5" s="2641"/>
      <c r="K5" s="2641" t="s">
        <v>29</v>
      </c>
      <c r="L5" s="2641"/>
      <c r="M5" s="2641"/>
      <c r="N5" s="2775" t="s">
        <v>132</v>
      </c>
      <c r="O5" s="2775"/>
    </row>
    <row r="6" spans="1:15" ht="15.75" customHeight="1" x14ac:dyDescent="0.2">
      <c r="A6" s="2645"/>
      <c r="B6" s="2637" t="s">
        <v>98</v>
      </c>
      <c r="C6" s="2637"/>
      <c r="D6" s="2637"/>
      <c r="E6" s="2637" t="s">
        <v>99</v>
      </c>
      <c r="F6" s="2637"/>
      <c r="G6" s="2637"/>
      <c r="H6" s="2637" t="s">
        <v>100</v>
      </c>
      <c r="I6" s="2637"/>
      <c r="J6" s="2637"/>
      <c r="K6" s="2637" t="s">
        <v>126</v>
      </c>
      <c r="L6" s="2637"/>
      <c r="M6" s="2637"/>
      <c r="N6" s="2637"/>
      <c r="O6" s="2637"/>
    </row>
    <row r="7" spans="1:15" ht="18" x14ac:dyDescent="0.2">
      <c r="A7" s="2645"/>
      <c r="B7" s="262" t="s">
        <v>187</v>
      </c>
      <c r="C7" s="262" t="s">
        <v>203</v>
      </c>
      <c r="D7" s="262" t="s">
        <v>204</v>
      </c>
      <c r="E7" s="262" t="s">
        <v>187</v>
      </c>
      <c r="F7" s="262" t="s">
        <v>203</v>
      </c>
      <c r="G7" s="262" t="s">
        <v>204</v>
      </c>
      <c r="H7" s="262" t="s">
        <v>187</v>
      </c>
      <c r="I7" s="262" t="s">
        <v>203</v>
      </c>
      <c r="J7" s="262" t="s">
        <v>204</v>
      </c>
      <c r="K7" s="262" t="s">
        <v>187</v>
      </c>
      <c r="L7" s="262" t="s">
        <v>203</v>
      </c>
      <c r="M7" s="262" t="s">
        <v>204</v>
      </c>
      <c r="N7" s="2637"/>
      <c r="O7" s="2637"/>
    </row>
    <row r="8" spans="1:15" ht="21" customHeight="1" thickBot="1" x14ac:dyDescent="0.25">
      <c r="A8" s="2645"/>
      <c r="B8" s="446" t="s">
        <v>188</v>
      </c>
      <c r="C8" s="446" t="s">
        <v>189</v>
      </c>
      <c r="D8" s="446" t="s">
        <v>190</v>
      </c>
      <c r="E8" s="446" t="s">
        <v>188</v>
      </c>
      <c r="F8" s="446" t="s">
        <v>189</v>
      </c>
      <c r="G8" s="446" t="s">
        <v>190</v>
      </c>
      <c r="H8" s="446" t="s">
        <v>188</v>
      </c>
      <c r="I8" s="446" t="s">
        <v>189</v>
      </c>
      <c r="J8" s="446" t="s">
        <v>190</v>
      </c>
      <c r="K8" s="446" t="s">
        <v>188</v>
      </c>
      <c r="L8" s="446" t="s">
        <v>189</v>
      </c>
      <c r="M8" s="446" t="s">
        <v>190</v>
      </c>
      <c r="N8" s="2776"/>
      <c r="O8" s="2776"/>
    </row>
    <row r="9" spans="1:15" ht="35.25" customHeight="1" thickBot="1" x14ac:dyDescent="0.25">
      <c r="A9" s="478" t="s">
        <v>1288</v>
      </c>
      <c r="B9" s="1694">
        <v>0</v>
      </c>
      <c r="C9" s="1694">
        <v>0</v>
      </c>
      <c r="D9" s="1694">
        <v>0</v>
      </c>
      <c r="E9" s="1694">
        <v>0</v>
      </c>
      <c r="F9" s="1694">
        <v>0</v>
      </c>
      <c r="G9" s="1694">
        <v>0</v>
      </c>
      <c r="H9" s="1694">
        <v>0</v>
      </c>
      <c r="I9" s="1694">
        <v>1</v>
      </c>
      <c r="J9" s="1694">
        <v>1</v>
      </c>
      <c r="K9" s="1694">
        <f>SUM(B9,E9,H9)</f>
        <v>0</v>
      </c>
      <c r="L9" s="1694">
        <f t="shared" ref="L9:M9" si="0">SUM(C9,F9,I9)</f>
        <v>1</v>
      </c>
      <c r="M9" s="1694">
        <f t="shared" si="0"/>
        <v>1</v>
      </c>
      <c r="N9" s="2802" t="s">
        <v>1289</v>
      </c>
      <c r="O9" s="2802"/>
    </row>
    <row r="10" spans="1:15" ht="36.75" customHeight="1" thickBot="1" x14ac:dyDescent="0.25">
      <c r="A10" s="458" t="s">
        <v>91</v>
      </c>
      <c r="B10" s="1552">
        <f t="shared" ref="B10:M10" si="1">SUM(B9:B9)</f>
        <v>0</v>
      </c>
      <c r="C10" s="1552">
        <f t="shared" si="1"/>
        <v>0</v>
      </c>
      <c r="D10" s="1552">
        <f t="shared" si="1"/>
        <v>0</v>
      </c>
      <c r="E10" s="1552">
        <f t="shared" si="1"/>
        <v>0</v>
      </c>
      <c r="F10" s="1552">
        <f t="shared" si="1"/>
        <v>0</v>
      </c>
      <c r="G10" s="1552">
        <f t="shared" si="1"/>
        <v>0</v>
      </c>
      <c r="H10" s="1552">
        <f t="shared" si="1"/>
        <v>0</v>
      </c>
      <c r="I10" s="1552">
        <f t="shared" si="1"/>
        <v>1</v>
      </c>
      <c r="J10" s="1552">
        <f t="shared" si="1"/>
        <v>1</v>
      </c>
      <c r="K10" s="1552">
        <f t="shared" si="1"/>
        <v>0</v>
      </c>
      <c r="L10" s="1552">
        <f t="shared" si="1"/>
        <v>1</v>
      </c>
      <c r="M10" s="1552">
        <f t="shared" si="1"/>
        <v>1</v>
      </c>
      <c r="N10" s="2803" t="s">
        <v>153</v>
      </c>
      <c r="O10" s="2803"/>
    </row>
    <row r="11" spans="1:15" ht="13.5" thickTop="1" x14ac:dyDescent="0.2"/>
  </sheetData>
  <mergeCells count="15">
    <mergeCell ref="N9:O9"/>
    <mergeCell ref="N10:O10"/>
    <mergeCell ref="A2:O2"/>
    <mergeCell ref="A3:O3"/>
    <mergeCell ref="N4:O4"/>
    <mergeCell ref="A5:A8"/>
    <mergeCell ref="B5:D5"/>
    <mergeCell ref="E5:G5"/>
    <mergeCell ref="H5:J5"/>
    <mergeCell ref="K5:M5"/>
    <mergeCell ref="N5:O8"/>
    <mergeCell ref="B6:D6"/>
    <mergeCell ref="E6:G6"/>
    <mergeCell ref="H6:J6"/>
    <mergeCell ref="K6:M6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0" firstPageNumber="92" orientation="landscape" useFirstPageNumber="1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W147"/>
  <sheetViews>
    <sheetView rightToLeft="1" view="pageBreakPreview" topLeftCell="A31" zoomScale="75" zoomScaleNormal="75" zoomScaleSheetLayoutView="75" workbookViewId="0">
      <selection activeCell="Q63" sqref="Q63"/>
    </sheetView>
  </sheetViews>
  <sheetFormatPr defaultColWidth="10.28515625" defaultRowHeight="12.75" x14ac:dyDescent="0.2"/>
  <cols>
    <col min="1" max="1" width="14.140625" style="32" customWidth="1"/>
    <col min="2" max="2" width="21.85546875" style="32" customWidth="1"/>
    <col min="3" max="3" width="21.7109375" style="32" customWidth="1"/>
    <col min="4" max="4" width="6.28515625" style="32" customWidth="1"/>
    <col min="5" max="5" width="6.85546875" style="32" customWidth="1"/>
    <col min="6" max="6" width="7.42578125" style="32" customWidth="1"/>
    <col min="7" max="7" width="6.5703125" style="32" customWidth="1"/>
    <col min="8" max="10" width="7.42578125" style="32" customWidth="1"/>
    <col min="11" max="11" width="6.42578125" style="32" customWidth="1"/>
    <col min="12" max="12" width="7.42578125" style="32" customWidth="1"/>
    <col min="13" max="13" width="7" style="39" customWidth="1"/>
    <col min="14" max="15" width="7.42578125" style="39" customWidth="1"/>
    <col min="16" max="16" width="23.7109375" style="32" customWidth="1"/>
    <col min="17" max="17" width="17.28515625" style="32" customWidth="1"/>
    <col min="18" max="18" width="17.85546875" style="32" customWidth="1"/>
    <col min="19" max="16384" width="10.28515625" style="32"/>
  </cols>
  <sheetData>
    <row r="1" spans="1:18" ht="21.75" customHeight="1" x14ac:dyDescent="0.2">
      <c r="A1" s="2730" t="s">
        <v>2123</v>
      </c>
      <c r="B1" s="2730"/>
      <c r="C1" s="2730"/>
      <c r="D1" s="2730"/>
      <c r="E1" s="2730"/>
      <c r="F1" s="2730"/>
      <c r="G1" s="2730"/>
      <c r="H1" s="2730"/>
      <c r="I1" s="2730"/>
      <c r="J1" s="2730"/>
      <c r="K1" s="2730"/>
      <c r="L1" s="2730"/>
      <c r="M1" s="2730"/>
      <c r="N1" s="2730"/>
      <c r="O1" s="2730"/>
      <c r="P1" s="2730"/>
      <c r="Q1" s="2730"/>
      <c r="R1" s="2730"/>
    </row>
    <row r="2" spans="1:18" ht="36" customHeight="1" x14ac:dyDescent="0.2">
      <c r="A2" s="2804" t="s">
        <v>2124</v>
      </c>
      <c r="B2" s="2804"/>
      <c r="C2" s="2804"/>
      <c r="D2" s="2804"/>
      <c r="E2" s="2804"/>
      <c r="F2" s="2804"/>
      <c r="G2" s="2804"/>
      <c r="H2" s="2804"/>
      <c r="I2" s="2804"/>
      <c r="J2" s="2804"/>
      <c r="K2" s="2804"/>
      <c r="L2" s="2804"/>
      <c r="M2" s="2804"/>
      <c r="N2" s="2804"/>
      <c r="O2" s="2804"/>
      <c r="P2" s="2804"/>
      <c r="Q2" s="2804"/>
      <c r="R2" s="2804"/>
    </row>
    <row r="3" spans="1:18" ht="29.25" customHeight="1" thickBot="1" x14ac:dyDescent="0.25">
      <c r="A3" s="17" t="s">
        <v>1294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2474" t="s">
        <v>1295</v>
      </c>
      <c r="R3" s="2474"/>
    </row>
    <row r="4" spans="1:18" ht="30" customHeight="1" thickTop="1" x14ac:dyDescent="0.2">
      <c r="A4" s="2641" t="s">
        <v>1296</v>
      </c>
      <c r="B4" s="2641" t="s">
        <v>1297</v>
      </c>
      <c r="C4" s="2641" t="s">
        <v>48</v>
      </c>
      <c r="D4" s="2641" t="s">
        <v>36</v>
      </c>
      <c r="E4" s="2641"/>
      <c r="F4" s="2641"/>
      <c r="G4" s="2641" t="s">
        <v>2</v>
      </c>
      <c r="H4" s="2641"/>
      <c r="I4" s="2641"/>
      <c r="J4" s="2641" t="s">
        <v>3</v>
      </c>
      <c r="K4" s="2641"/>
      <c r="L4" s="2641"/>
      <c r="M4" s="2641" t="s">
        <v>29</v>
      </c>
      <c r="N4" s="2641"/>
      <c r="O4" s="2641"/>
      <c r="P4" s="2740" t="s">
        <v>103</v>
      </c>
      <c r="Q4" s="2740" t="s">
        <v>132</v>
      </c>
      <c r="R4" s="2740" t="s">
        <v>132</v>
      </c>
    </row>
    <row r="5" spans="1:18" ht="30" customHeight="1" x14ac:dyDescent="0.2">
      <c r="A5" s="2645"/>
      <c r="B5" s="2645"/>
      <c r="C5" s="2645"/>
      <c r="D5" s="2637" t="s">
        <v>98</v>
      </c>
      <c r="E5" s="2637"/>
      <c r="F5" s="2637"/>
      <c r="G5" s="2637" t="s">
        <v>99</v>
      </c>
      <c r="H5" s="2637"/>
      <c r="I5" s="2637"/>
      <c r="J5" s="2637" t="s">
        <v>100</v>
      </c>
      <c r="K5" s="2637"/>
      <c r="L5" s="2637"/>
      <c r="M5" s="2637" t="s">
        <v>126</v>
      </c>
      <c r="N5" s="2637"/>
      <c r="O5" s="2637"/>
      <c r="P5" s="2741"/>
      <c r="Q5" s="2741"/>
      <c r="R5" s="2741"/>
    </row>
    <row r="6" spans="1:18" ht="30" customHeight="1" x14ac:dyDescent="0.2">
      <c r="A6" s="2645"/>
      <c r="B6" s="2645"/>
      <c r="C6" s="2645"/>
      <c r="D6" s="262" t="s">
        <v>187</v>
      </c>
      <c r="E6" s="262" t="s">
        <v>203</v>
      </c>
      <c r="F6" s="262" t="s">
        <v>204</v>
      </c>
      <c r="G6" s="262" t="s">
        <v>187</v>
      </c>
      <c r="H6" s="262" t="s">
        <v>203</v>
      </c>
      <c r="I6" s="262" t="s">
        <v>204</v>
      </c>
      <c r="J6" s="262" t="s">
        <v>187</v>
      </c>
      <c r="K6" s="262" t="s">
        <v>203</v>
      </c>
      <c r="L6" s="262" t="s">
        <v>204</v>
      </c>
      <c r="M6" s="262" t="s">
        <v>187</v>
      </c>
      <c r="N6" s="262" t="s">
        <v>203</v>
      </c>
      <c r="O6" s="262" t="s">
        <v>204</v>
      </c>
      <c r="P6" s="2741"/>
      <c r="Q6" s="2741"/>
      <c r="R6" s="2741"/>
    </row>
    <row r="7" spans="1:18" ht="30" customHeight="1" thickBot="1" x14ac:dyDescent="0.25">
      <c r="A7" s="2646"/>
      <c r="B7" s="2646"/>
      <c r="C7" s="2646"/>
      <c r="D7" s="23" t="s">
        <v>188</v>
      </c>
      <c r="E7" s="23" t="s">
        <v>189</v>
      </c>
      <c r="F7" s="23" t="s">
        <v>190</v>
      </c>
      <c r="G7" s="23" t="s">
        <v>188</v>
      </c>
      <c r="H7" s="23" t="s">
        <v>189</v>
      </c>
      <c r="I7" s="23" t="s">
        <v>190</v>
      </c>
      <c r="J7" s="23" t="s">
        <v>188</v>
      </c>
      <c r="K7" s="23" t="s">
        <v>189</v>
      </c>
      <c r="L7" s="23" t="s">
        <v>190</v>
      </c>
      <c r="M7" s="23" t="s">
        <v>188</v>
      </c>
      <c r="N7" s="23" t="s">
        <v>189</v>
      </c>
      <c r="O7" s="23" t="s">
        <v>190</v>
      </c>
      <c r="P7" s="2742"/>
      <c r="Q7" s="2742"/>
      <c r="R7" s="2742"/>
    </row>
    <row r="8" spans="1:18" ht="8.25" hidden="1" customHeight="1" x14ac:dyDescent="0.25">
      <c r="A8" s="2805" t="s">
        <v>1298</v>
      </c>
      <c r="B8" s="2805"/>
      <c r="C8" s="2805"/>
      <c r="D8" s="2805"/>
      <c r="E8" s="2805"/>
      <c r="F8" s="2805"/>
      <c r="G8" s="2805"/>
      <c r="H8" s="2805"/>
      <c r="I8" s="2805"/>
      <c r="J8" s="2805"/>
      <c r="K8" s="2805"/>
      <c r="L8" s="2805"/>
      <c r="M8" s="2805"/>
      <c r="N8" s="2805"/>
      <c r="O8" s="2805"/>
    </row>
    <row r="9" spans="1:18" s="73" customFormat="1" ht="34.5" customHeight="1" x14ac:dyDescent="0.2">
      <c r="A9" s="2769" t="s">
        <v>1278</v>
      </c>
      <c r="B9" s="1695" t="s">
        <v>481</v>
      </c>
      <c r="C9" s="1695" t="s">
        <v>481</v>
      </c>
      <c r="D9" s="578">
        <v>0</v>
      </c>
      <c r="E9" s="578">
        <v>0</v>
      </c>
      <c r="F9" s="578">
        <v>0</v>
      </c>
      <c r="G9" s="578">
        <v>7</v>
      </c>
      <c r="H9" s="578">
        <v>6</v>
      </c>
      <c r="I9" s="578">
        <v>13</v>
      </c>
      <c r="J9" s="578">
        <v>0</v>
      </c>
      <c r="K9" s="578">
        <v>0</v>
      </c>
      <c r="L9" s="578">
        <v>0</v>
      </c>
      <c r="M9" s="578">
        <f t="shared" ref="M9:O11" si="0">SUM(J9,G9,D9)</f>
        <v>7</v>
      </c>
      <c r="N9" s="578">
        <f t="shared" si="0"/>
        <v>6</v>
      </c>
      <c r="O9" s="578">
        <f t="shared" si="0"/>
        <v>13</v>
      </c>
      <c r="P9" s="1683" t="s">
        <v>1299</v>
      </c>
      <c r="Q9" s="1683" t="s">
        <v>1299</v>
      </c>
      <c r="R9" s="2764" t="s">
        <v>1279</v>
      </c>
    </row>
    <row r="10" spans="1:18" s="73" customFormat="1" ht="23.25" customHeight="1" x14ac:dyDescent="0.2">
      <c r="A10" s="2745"/>
      <c r="B10" s="2806" t="s">
        <v>1300</v>
      </c>
      <c r="C10" s="1696" t="s">
        <v>1301</v>
      </c>
      <c r="D10" s="578">
        <v>0</v>
      </c>
      <c r="E10" s="578">
        <v>0</v>
      </c>
      <c r="F10" s="578">
        <v>0</v>
      </c>
      <c r="G10" s="578">
        <v>8</v>
      </c>
      <c r="H10" s="578">
        <v>2</v>
      </c>
      <c r="I10" s="578">
        <v>10</v>
      </c>
      <c r="J10" s="578">
        <v>0</v>
      </c>
      <c r="K10" s="578">
        <v>0</v>
      </c>
      <c r="L10" s="578">
        <v>0</v>
      </c>
      <c r="M10" s="578">
        <f t="shared" si="0"/>
        <v>8</v>
      </c>
      <c r="N10" s="578">
        <f t="shared" si="0"/>
        <v>2</v>
      </c>
      <c r="O10" s="578">
        <f t="shared" si="0"/>
        <v>10</v>
      </c>
      <c r="P10" s="1537" t="s">
        <v>1302</v>
      </c>
      <c r="Q10" s="2757" t="s">
        <v>1303</v>
      </c>
      <c r="R10" s="2746"/>
    </row>
    <row r="11" spans="1:18" s="73" customFormat="1" ht="23.25" customHeight="1" x14ac:dyDescent="0.2">
      <c r="A11" s="2745"/>
      <c r="B11" s="2806"/>
      <c r="C11" s="1696" t="s">
        <v>1304</v>
      </c>
      <c r="D11" s="578">
        <v>0</v>
      </c>
      <c r="E11" s="578">
        <v>0</v>
      </c>
      <c r="F11" s="578">
        <v>0</v>
      </c>
      <c r="G11" s="578">
        <v>3</v>
      </c>
      <c r="H11" s="578">
        <v>7</v>
      </c>
      <c r="I11" s="578">
        <v>10</v>
      </c>
      <c r="J11" s="578">
        <v>0</v>
      </c>
      <c r="K11" s="578">
        <v>0</v>
      </c>
      <c r="L11" s="578">
        <v>0</v>
      </c>
      <c r="M11" s="578">
        <f t="shared" si="0"/>
        <v>3</v>
      </c>
      <c r="N11" s="578">
        <f t="shared" si="0"/>
        <v>7</v>
      </c>
      <c r="O11" s="578">
        <f t="shared" si="0"/>
        <v>10</v>
      </c>
      <c r="P11" s="1537" t="s">
        <v>1305</v>
      </c>
      <c r="Q11" s="2757"/>
      <c r="R11" s="2746"/>
    </row>
    <row r="12" spans="1:18" s="73" customFormat="1" ht="23.25" customHeight="1" x14ac:dyDescent="0.2">
      <c r="A12" s="2745"/>
      <c r="B12" s="2807" t="s">
        <v>49</v>
      </c>
      <c r="C12" s="2807"/>
      <c r="D12" s="578">
        <f t="shared" ref="D12:O12" si="1">SUM(D10:D11)</f>
        <v>0</v>
      </c>
      <c r="E12" s="578">
        <f t="shared" si="1"/>
        <v>0</v>
      </c>
      <c r="F12" s="578">
        <f t="shared" si="1"/>
        <v>0</v>
      </c>
      <c r="G12" s="578">
        <f t="shared" si="1"/>
        <v>11</v>
      </c>
      <c r="H12" s="578">
        <f t="shared" si="1"/>
        <v>9</v>
      </c>
      <c r="I12" s="578">
        <f t="shared" si="1"/>
        <v>20</v>
      </c>
      <c r="J12" s="578">
        <f t="shared" si="1"/>
        <v>0</v>
      </c>
      <c r="K12" s="578">
        <f t="shared" si="1"/>
        <v>0</v>
      </c>
      <c r="L12" s="578">
        <f t="shared" si="1"/>
        <v>0</v>
      </c>
      <c r="M12" s="578">
        <f t="shared" si="1"/>
        <v>11</v>
      </c>
      <c r="N12" s="578">
        <f t="shared" si="1"/>
        <v>9</v>
      </c>
      <c r="O12" s="578">
        <f t="shared" si="1"/>
        <v>20</v>
      </c>
      <c r="P12" s="2746" t="s">
        <v>139</v>
      </c>
      <c r="Q12" s="2746"/>
      <c r="R12" s="2746"/>
    </row>
    <row r="13" spans="1:18" s="73" customFormat="1" ht="23.25" customHeight="1" x14ac:dyDescent="0.2">
      <c r="A13" s="2745"/>
      <c r="B13" s="2807" t="s">
        <v>1306</v>
      </c>
      <c r="C13" s="1696" t="s">
        <v>1307</v>
      </c>
      <c r="D13" s="578">
        <v>0</v>
      </c>
      <c r="E13" s="578">
        <v>0</v>
      </c>
      <c r="F13" s="578">
        <v>0</v>
      </c>
      <c r="G13" s="578">
        <v>6</v>
      </c>
      <c r="H13" s="578">
        <v>2</v>
      </c>
      <c r="I13" s="578">
        <v>8</v>
      </c>
      <c r="J13" s="578">
        <v>5</v>
      </c>
      <c r="K13" s="578">
        <v>0</v>
      </c>
      <c r="L13" s="578">
        <v>5</v>
      </c>
      <c r="M13" s="578">
        <f t="shared" ref="M13:O22" si="2">SUM(J13,G13,D13)</f>
        <v>11</v>
      </c>
      <c r="N13" s="578">
        <f t="shared" si="2"/>
        <v>2</v>
      </c>
      <c r="O13" s="578">
        <f t="shared" si="2"/>
        <v>13</v>
      </c>
      <c r="P13" s="1536" t="s">
        <v>1308</v>
      </c>
      <c r="Q13" s="2746" t="s">
        <v>1309</v>
      </c>
      <c r="R13" s="2746"/>
    </row>
    <row r="14" spans="1:18" s="73" customFormat="1" ht="34.5" customHeight="1" x14ac:dyDescent="0.2">
      <c r="A14" s="2745"/>
      <c r="B14" s="2807"/>
      <c r="C14" s="1696" t="s">
        <v>1186</v>
      </c>
      <c r="D14" s="578">
        <v>0</v>
      </c>
      <c r="E14" s="578">
        <v>3</v>
      </c>
      <c r="F14" s="578">
        <v>3</v>
      </c>
      <c r="G14" s="578">
        <v>10</v>
      </c>
      <c r="H14" s="578">
        <v>2</v>
      </c>
      <c r="I14" s="578">
        <v>12</v>
      </c>
      <c r="J14" s="578">
        <v>0</v>
      </c>
      <c r="K14" s="578">
        <v>0</v>
      </c>
      <c r="L14" s="578">
        <v>0</v>
      </c>
      <c r="M14" s="578">
        <f t="shared" si="2"/>
        <v>10</v>
      </c>
      <c r="N14" s="578">
        <f t="shared" si="2"/>
        <v>5</v>
      </c>
      <c r="O14" s="578">
        <f t="shared" si="2"/>
        <v>15</v>
      </c>
      <c r="P14" s="1537" t="s">
        <v>1310</v>
      </c>
      <c r="Q14" s="2746"/>
      <c r="R14" s="2746"/>
    </row>
    <row r="15" spans="1:18" s="73" customFormat="1" ht="24" customHeight="1" x14ac:dyDescent="0.2">
      <c r="A15" s="2745"/>
      <c r="B15" s="2807"/>
      <c r="C15" s="1696" t="s">
        <v>1311</v>
      </c>
      <c r="D15" s="578">
        <v>2</v>
      </c>
      <c r="E15" s="578">
        <v>0</v>
      </c>
      <c r="F15" s="578">
        <v>2</v>
      </c>
      <c r="G15" s="578">
        <v>0</v>
      </c>
      <c r="H15" s="578">
        <v>0</v>
      </c>
      <c r="I15" s="578">
        <v>0</v>
      </c>
      <c r="J15" s="578">
        <v>0</v>
      </c>
      <c r="K15" s="578">
        <v>0</v>
      </c>
      <c r="L15" s="578">
        <v>0</v>
      </c>
      <c r="M15" s="578">
        <f t="shared" si="2"/>
        <v>2</v>
      </c>
      <c r="N15" s="578">
        <f t="shared" si="2"/>
        <v>0</v>
      </c>
      <c r="O15" s="578">
        <f t="shared" si="2"/>
        <v>2</v>
      </c>
      <c r="P15" s="1536" t="s">
        <v>1312</v>
      </c>
      <c r="Q15" s="2746"/>
      <c r="R15" s="2746"/>
    </row>
    <row r="16" spans="1:18" s="73" customFormat="1" ht="24" customHeight="1" x14ac:dyDescent="0.2">
      <c r="A16" s="2745"/>
      <c r="B16" s="2807" t="s">
        <v>49</v>
      </c>
      <c r="C16" s="2807"/>
      <c r="D16" s="578">
        <f t="shared" ref="D16:L16" si="3">SUM(D13:D15)</f>
        <v>2</v>
      </c>
      <c r="E16" s="578">
        <f t="shared" si="3"/>
        <v>3</v>
      </c>
      <c r="F16" s="578">
        <f t="shared" si="3"/>
        <v>5</v>
      </c>
      <c r="G16" s="578">
        <f t="shared" si="3"/>
        <v>16</v>
      </c>
      <c r="H16" s="578">
        <f t="shared" si="3"/>
        <v>4</v>
      </c>
      <c r="I16" s="578">
        <f t="shared" si="3"/>
        <v>20</v>
      </c>
      <c r="J16" s="578">
        <f t="shared" si="3"/>
        <v>5</v>
      </c>
      <c r="K16" s="578">
        <f t="shared" si="3"/>
        <v>0</v>
      </c>
      <c r="L16" s="578">
        <f t="shared" si="3"/>
        <v>5</v>
      </c>
      <c r="M16" s="578">
        <f t="shared" si="2"/>
        <v>23</v>
      </c>
      <c r="N16" s="578">
        <f t="shared" si="2"/>
        <v>7</v>
      </c>
      <c r="O16" s="578">
        <f t="shared" si="2"/>
        <v>30</v>
      </c>
      <c r="P16" s="2746" t="s">
        <v>139</v>
      </c>
      <c r="Q16" s="2746"/>
      <c r="R16" s="2746"/>
    </row>
    <row r="17" spans="1:18" s="73" customFormat="1" ht="46.5" customHeight="1" x14ac:dyDescent="0.2">
      <c r="A17" s="2745"/>
      <c r="B17" s="2807" t="s">
        <v>1313</v>
      </c>
      <c r="C17" s="1696" t="s">
        <v>2948</v>
      </c>
      <c r="D17" s="578">
        <v>0</v>
      </c>
      <c r="E17" s="578">
        <v>0</v>
      </c>
      <c r="F17" s="578">
        <v>0</v>
      </c>
      <c r="G17" s="578">
        <v>2</v>
      </c>
      <c r="H17" s="578">
        <v>8</v>
      </c>
      <c r="I17" s="578">
        <v>10</v>
      </c>
      <c r="J17" s="578">
        <v>4</v>
      </c>
      <c r="K17" s="578">
        <v>2</v>
      </c>
      <c r="L17" s="578">
        <v>6</v>
      </c>
      <c r="M17" s="578">
        <f t="shared" si="2"/>
        <v>6</v>
      </c>
      <c r="N17" s="578">
        <f t="shared" si="2"/>
        <v>10</v>
      </c>
      <c r="O17" s="578">
        <f t="shared" si="2"/>
        <v>16</v>
      </c>
      <c r="P17" s="1537" t="s">
        <v>1314</v>
      </c>
      <c r="Q17" s="2746" t="s">
        <v>1314</v>
      </c>
      <c r="R17" s="2746"/>
    </row>
    <row r="18" spans="1:18" s="73" customFormat="1" ht="24" customHeight="1" x14ac:dyDescent="0.2">
      <c r="A18" s="2745"/>
      <c r="B18" s="2807"/>
      <c r="C18" s="1696" t="s">
        <v>2949</v>
      </c>
      <c r="D18" s="578">
        <v>1</v>
      </c>
      <c r="E18" s="578">
        <v>3</v>
      </c>
      <c r="F18" s="578">
        <v>4</v>
      </c>
      <c r="G18" s="578">
        <v>0</v>
      </c>
      <c r="H18" s="578">
        <v>0</v>
      </c>
      <c r="I18" s="578">
        <v>0</v>
      </c>
      <c r="J18" s="578">
        <v>0</v>
      </c>
      <c r="K18" s="578">
        <v>0</v>
      </c>
      <c r="L18" s="578">
        <v>0</v>
      </c>
      <c r="M18" s="578">
        <f t="shared" si="2"/>
        <v>1</v>
      </c>
      <c r="N18" s="578">
        <f t="shared" si="2"/>
        <v>3</v>
      </c>
      <c r="O18" s="578">
        <f t="shared" si="2"/>
        <v>4</v>
      </c>
      <c r="P18" s="1536" t="s">
        <v>1315</v>
      </c>
      <c r="Q18" s="2746"/>
      <c r="R18" s="2746"/>
    </row>
    <row r="19" spans="1:18" s="73" customFormat="1" ht="27.75" customHeight="1" x14ac:dyDescent="0.2">
      <c r="A19" s="2745"/>
      <c r="B19" s="2807" t="s">
        <v>49</v>
      </c>
      <c r="C19" s="2807"/>
      <c r="D19" s="578">
        <f t="shared" ref="D19:L19" si="4">SUM(D17:D18)</f>
        <v>1</v>
      </c>
      <c r="E19" s="578">
        <f t="shared" si="4"/>
        <v>3</v>
      </c>
      <c r="F19" s="578">
        <f t="shared" si="4"/>
        <v>4</v>
      </c>
      <c r="G19" s="578">
        <f t="shared" si="4"/>
        <v>2</v>
      </c>
      <c r="H19" s="578">
        <f t="shared" si="4"/>
        <v>8</v>
      </c>
      <c r="I19" s="578">
        <f t="shared" si="4"/>
        <v>10</v>
      </c>
      <c r="J19" s="578">
        <f t="shared" si="4"/>
        <v>4</v>
      </c>
      <c r="K19" s="578">
        <f t="shared" si="4"/>
        <v>2</v>
      </c>
      <c r="L19" s="578">
        <f t="shared" si="4"/>
        <v>6</v>
      </c>
      <c r="M19" s="578">
        <f t="shared" si="2"/>
        <v>7</v>
      </c>
      <c r="N19" s="578">
        <f t="shared" si="2"/>
        <v>13</v>
      </c>
      <c r="O19" s="578">
        <f t="shared" si="2"/>
        <v>20</v>
      </c>
      <c r="P19" s="2746" t="s">
        <v>139</v>
      </c>
      <c r="Q19" s="2746"/>
      <c r="R19" s="2746"/>
    </row>
    <row r="20" spans="1:18" s="73" customFormat="1" ht="37.5" customHeight="1" x14ac:dyDescent="0.2">
      <c r="A20" s="2745"/>
      <c r="B20" s="576" t="s">
        <v>2950</v>
      </c>
      <c r="C20" s="1696" t="s">
        <v>1317</v>
      </c>
      <c r="D20" s="578">
        <v>0</v>
      </c>
      <c r="E20" s="578">
        <v>0</v>
      </c>
      <c r="F20" s="578">
        <v>0</v>
      </c>
      <c r="G20" s="578">
        <v>3</v>
      </c>
      <c r="H20" s="578">
        <v>5</v>
      </c>
      <c r="I20" s="578">
        <v>8</v>
      </c>
      <c r="J20" s="578">
        <v>0</v>
      </c>
      <c r="K20" s="578">
        <v>0</v>
      </c>
      <c r="L20" s="578">
        <v>0</v>
      </c>
      <c r="M20" s="578">
        <f t="shared" si="2"/>
        <v>3</v>
      </c>
      <c r="N20" s="578">
        <f t="shared" si="2"/>
        <v>5</v>
      </c>
      <c r="O20" s="578">
        <f t="shared" si="2"/>
        <v>8</v>
      </c>
      <c r="P20" s="1537" t="s">
        <v>1115</v>
      </c>
      <c r="Q20" s="1537" t="s">
        <v>1318</v>
      </c>
      <c r="R20" s="2746"/>
    </row>
    <row r="21" spans="1:18" s="73" customFormat="1" ht="27.75" customHeight="1" x14ac:dyDescent="0.2">
      <c r="A21" s="2745"/>
      <c r="B21" s="2807" t="s">
        <v>1319</v>
      </c>
      <c r="C21" s="1696" t="s">
        <v>1319</v>
      </c>
      <c r="D21" s="578">
        <v>0</v>
      </c>
      <c r="E21" s="578">
        <v>0</v>
      </c>
      <c r="F21" s="578">
        <v>0</v>
      </c>
      <c r="G21" s="578">
        <v>7</v>
      </c>
      <c r="H21" s="578">
        <v>2</v>
      </c>
      <c r="I21" s="578">
        <v>9</v>
      </c>
      <c r="J21" s="578">
        <v>0</v>
      </c>
      <c r="K21" s="578">
        <v>0</v>
      </c>
      <c r="L21" s="578">
        <v>0</v>
      </c>
      <c r="M21" s="578">
        <f t="shared" si="2"/>
        <v>7</v>
      </c>
      <c r="N21" s="578">
        <f t="shared" si="2"/>
        <v>2</v>
      </c>
      <c r="O21" s="578">
        <f t="shared" si="2"/>
        <v>9</v>
      </c>
      <c r="P21" s="1536" t="s">
        <v>1320</v>
      </c>
      <c r="Q21" s="2759" t="s">
        <v>1320</v>
      </c>
      <c r="R21" s="2746"/>
    </row>
    <row r="22" spans="1:18" s="73" customFormat="1" ht="24" customHeight="1" x14ac:dyDescent="0.2">
      <c r="A22" s="2745"/>
      <c r="B22" s="2807"/>
      <c r="C22" s="1696" t="s">
        <v>2951</v>
      </c>
      <c r="D22" s="578">
        <v>1</v>
      </c>
      <c r="E22" s="578">
        <v>1</v>
      </c>
      <c r="F22" s="578">
        <v>2</v>
      </c>
      <c r="G22" s="578">
        <v>0</v>
      </c>
      <c r="H22" s="578">
        <v>0</v>
      </c>
      <c r="I22" s="578">
        <v>0</v>
      </c>
      <c r="J22" s="578">
        <v>0</v>
      </c>
      <c r="K22" s="578">
        <v>0</v>
      </c>
      <c r="L22" s="578">
        <v>0</v>
      </c>
      <c r="M22" s="578">
        <f t="shared" si="2"/>
        <v>1</v>
      </c>
      <c r="N22" s="578">
        <f t="shared" si="2"/>
        <v>1</v>
      </c>
      <c r="O22" s="578">
        <f t="shared" si="2"/>
        <v>2</v>
      </c>
      <c r="P22" s="1536" t="s">
        <v>155</v>
      </c>
      <c r="Q22" s="2759"/>
      <c r="R22" s="2746"/>
    </row>
    <row r="23" spans="1:18" s="73" customFormat="1" ht="24" customHeight="1" x14ac:dyDescent="0.2">
      <c r="A23" s="2739"/>
      <c r="B23" s="2808" t="s">
        <v>49</v>
      </c>
      <c r="C23" s="2808"/>
      <c r="D23" s="1148">
        <f t="shared" ref="D23:O23" si="5">SUM(D21:D22)</f>
        <v>1</v>
      </c>
      <c r="E23" s="1148">
        <f t="shared" si="5"/>
        <v>1</v>
      </c>
      <c r="F23" s="1148">
        <f t="shared" si="5"/>
        <v>2</v>
      </c>
      <c r="G23" s="1148">
        <f t="shared" si="5"/>
        <v>7</v>
      </c>
      <c r="H23" s="1148">
        <f t="shared" si="5"/>
        <v>2</v>
      </c>
      <c r="I23" s="1148">
        <f t="shared" si="5"/>
        <v>9</v>
      </c>
      <c r="J23" s="1148">
        <f t="shared" si="5"/>
        <v>0</v>
      </c>
      <c r="K23" s="1148">
        <f t="shared" si="5"/>
        <v>0</v>
      </c>
      <c r="L23" s="1148">
        <f t="shared" si="5"/>
        <v>0</v>
      </c>
      <c r="M23" s="1148">
        <f t="shared" si="5"/>
        <v>8</v>
      </c>
      <c r="N23" s="1148">
        <f t="shared" si="5"/>
        <v>3</v>
      </c>
      <c r="O23" s="1148">
        <f t="shared" si="5"/>
        <v>11</v>
      </c>
      <c r="P23" s="2738" t="s">
        <v>139</v>
      </c>
      <c r="Q23" s="2738"/>
      <c r="R23" s="2738"/>
    </row>
    <row r="24" spans="1:18" s="457" customFormat="1" ht="24" customHeight="1" thickBot="1" x14ac:dyDescent="0.25">
      <c r="A24" s="2809" t="s">
        <v>49</v>
      </c>
      <c r="B24" s="2809"/>
      <c r="C24" s="2809"/>
      <c r="D24" s="1677">
        <f t="shared" ref="D24:O24" si="6">SUM(D23,D19,D16,D12,D20,D9)</f>
        <v>4</v>
      </c>
      <c r="E24" s="1677">
        <f t="shared" si="6"/>
        <v>7</v>
      </c>
      <c r="F24" s="1677">
        <f t="shared" si="6"/>
        <v>11</v>
      </c>
      <c r="G24" s="1677">
        <f t="shared" si="6"/>
        <v>46</v>
      </c>
      <c r="H24" s="1677">
        <f t="shared" si="6"/>
        <v>34</v>
      </c>
      <c r="I24" s="1677">
        <f t="shared" si="6"/>
        <v>80</v>
      </c>
      <c r="J24" s="1677">
        <f t="shared" si="6"/>
        <v>9</v>
      </c>
      <c r="K24" s="1677">
        <f t="shared" si="6"/>
        <v>2</v>
      </c>
      <c r="L24" s="1677">
        <f t="shared" si="6"/>
        <v>11</v>
      </c>
      <c r="M24" s="1677">
        <f t="shared" si="6"/>
        <v>59</v>
      </c>
      <c r="N24" s="1677">
        <f t="shared" si="6"/>
        <v>43</v>
      </c>
      <c r="O24" s="1677">
        <f t="shared" si="6"/>
        <v>102</v>
      </c>
      <c r="P24" s="2810" t="s">
        <v>139</v>
      </c>
      <c r="Q24" s="2810"/>
      <c r="R24" s="2810"/>
    </row>
    <row r="25" spans="1:18" s="457" customFormat="1" ht="24" customHeight="1" thickTop="1" x14ac:dyDescent="0.2">
      <c r="A25" s="575"/>
      <c r="B25" s="575"/>
      <c r="C25" s="575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566"/>
      <c r="Q25" s="566"/>
      <c r="R25" s="566"/>
    </row>
    <row r="26" spans="1:18" s="457" customFormat="1" ht="24" customHeight="1" x14ac:dyDescent="0.2">
      <c r="A26" s="2101"/>
      <c r="B26" s="2101"/>
      <c r="C26" s="210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2083"/>
      <c r="Q26" s="2083"/>
      <c r="R26" s="2083"/>
    </row>
    <row r="27" spans="1:18" s="457" customFormat="1" ht="24" customHeight="1" x14ac:dyDescent="0.2">
      <c r="A27" s="2101"/>
      <c r="B27" s="2101"/>
      <c r="C27" s="210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2083"/>
      <c r="Q27" s="2083"/>
      <c r="R27" s="2083"/>
    </row>
    <row r="28" spans="1:18" s="457" customFormat="1" ht="24" customHeight="1" x14ac:dyDescent="0.2">
      <c r="A28" s="2101"/>
      <c r="B28" s="2101"/>
      <c r="C28" s="210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2083"/>
      <c r="Q28" s="2083"/>
      <c r="R28" s="2083"/>
    </row>
    <row r="29" spans="1:18" s="457" customFormat="1" ht="24" customHeight="1" x14ac:dyDescent="0.2">
      <c r="A29" s="2101"/>
      <c r="B29" s="2101"/>
      <c r="C29" s="210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2083"/>
      <c r="Q29" s="2083"/>
      <c r="R29" s="2083"/>
    </row>
    <row r="30" spans="1:18" s="457" customFormat="1" ht="24" customHeight="1" x14ac:dyDescent="0.2">
      <c r="A30" s="2101"/>
      <c r="B30" s="2101"/>
      <c r="C30" s="210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2083"/>
      <c r="Q30" s="2083"/>
      <c r="R30" s="2083"/>
    </row>
    <row r="31" spans="1:18" s="452" customFormat="1" ht="23.25" customHeight="1" thickBot="1" x14ac:dyDescent="0.25">
      <c r="A31" s="2811" t="s">
        <v>1322</v>
      </c>
      <c r="B31" s="2811"/>
      <c r="C31" s="419"/>
      <c r="D31" s="419"/>
      <c r="E31" s="419"/>
      <c r="F31" s="419"/>
      <c r="G31" s="419"/>
      <c r="H31" s="419"/>
      <c r="I31" s="419"/>
      <c r="J31" s="419"/>
      <c r="K31" s="419"/>
      <c r="L31" s="419"/>
      <c r="M31" s="419"/>
      <c r="N31" s="419"/>
      <c r="O31" s="419"/>
      <c r="P31" s="419"/>
      <c r="Q31" s="2812" t="s">
        <v>1323</v>
      </c>
      <c r="R31" s="2812"/>
    </row>
    <row r="32" spans="1:18" s="452" customFormat="1" ht="19.5" customHeight="1" thickTop="1" x14ac:dyDescent="0.2">
      <c r="A32" s="2641" t="s">
        <v>1296</v>
      </c>
      <c r="B32" s="2641" t="s">
        <v>1297</v>
      </c>
      <c r="C32" s="2641" t="s">
        <v>48</v>
      </c>
      <c r="D32" s="2641" t="s">
        <v>36</v>
      </c>
      <c r="E32" s="2641"/>
      <c r="F32" s="2641"/>
      <c r="G32" s="2641" t="s">
        <v>2</v>
      </c>
      <c r="H32" s="2641"/>
      <c r="I32" s="2641"/>
      <c r="J32" s="2641" t="s">
        <v>3</v>
      </c>
      <c r="K32" s="2641"/>
      <c r="L32" s="2641"/>
      <c r="M32" s="2641" t="s">
        <v>29</v>
      </c>
      <c r="N32" s="2641"/>
      <c r="O32" s="2641"/>
      <c r="P32" s="2740" t="s">
        <v>103</v>
      </c>
      <c r="Q32" s="2740" t="s">
        <v>132</v>
      </c>
      <c r="R32" s="2740" t="s">
        <v>132</v>
      </c>
    </row>
    <row r="33" spans="1:23" s="452" customFormat="1" ht="19.5" customHeight="1" x14ac:dyDescent="0.2">
      <c r="A33" s="2645"/>
      <c r="B33" s="2645"/>
      <c r="C33" s="2645"/>
      <c r="D33" s="2637" t="s">
        <v>98</v>
      </c>
      <c r="E33" s="2637"/>
      <c r="F33" s="2637"/>
      <c r="G33" s="2637" t="s">
        <v>99</v>
      </c>
      <c r="H33" s="2637"/>
      <c r="I33" s="2637"/>
      <c r="J33" s="2637" t="s">
        <v>100</v>
      </c>
      <c r="K33" s="2637"/>
      <c r="L33" s="2637"/>
      <c r="M33" s="2637" t="s">
        <v>126</v>
      </c>
      <c r="N33" s="2637"/>
      <c r="O33" s="2637"/>
      <c r="P33" s="2741"/>
      <c r="Q33" s="2741"/>
      <c r="R33" s="2741"/>
    </row>
    <row r="34" spans="1:23" s="452" customFormat="1" ht="19.5" customHeight="1" x14ac:dyDescent="0.2">
      <c r="A34" s="2645"/>
      <c r="B34" s="2645"/>
      <c r="C34" s="2645"/>
      <c r="D34" s="262" t="s">
        <v>187</v>
      </c>
      <c r="E34" s="262" t="s">
        <v>203</v>
      </c>
      <c r="F34" s="262" t="s">
        <v>204</v>
      </c>
      <c r="G34" s="262" t="s">
        <v>187</v>
      </c>
      <c r="H34" s="262" t="s">
        <v>203</v>
      </c>
      <c r="I34" s="262" t="s">
        <v>204</v>
      </c>
      <c r="J34" s="262" t="s">
        <v>187</v>
      </c>
      <c r="K34" s="262" t="s">
        <v>203</v>
      </c>
      <c r="L34" s="262" t="s">
        <v>204</v>
      </c>
      <c r="M34" s="262" t="s">
        <v>187</v>
      </c>
      <c r="N34" s="262" t="s">
        <v>203</v>
      </c>
      <c r="O34" s="262" t="s">
        <v>204</v>
      </c>
      <c r="P34" s="2741"/>
      <c r="Q34" s="2741"/>
      <c r="R34" s="2741"/>
    </row>
    <row r="35" spans="1:23" s="452" customFormat="1" ht="19.5" customHeight="1" thickBot="1" x14ac:dyDescent="0.25">
      <c r="A35" s="2646"/>
      <c r="B35" s="2646"/>
      <c r="C35" s="2646"/>
      <c r="D35" s="23" t="s">
        <v>188</v>
      </c>
      <c r="E35" s="23" t="s">
        <v>189</v>
      </c>
      <c r="F35" s="23" t="s">
        <v>190</v>
      </c>
      <c r="G35" s="23" t="s">
        <v>188</v>
      </c>
      <c r="H35" s="23" t="s">
        <v>189</v>
      </c>
      <c r="I35" s="23" t="s">
        <v>190</v>
      </c>
      <c r="J35" s="23" t="s">
        <v>188</v>
      </c>
      <c r="K35" s="23" t="s">
        <v>189</v>
      </c>
      <c r="L35" s="23" t="s">
        <v>190</v>
      </c>
      <c r="M35" s="23" t="s">
        <v>188</v>
      </c>
      <c r="N35" s="23" t="s">
        <v>189</v>
      </c>
      <c r="O35" s="23" t="s">
        <v>190</v>
      </c>
      <c r="P35" s="2742"/>
      <c r="Q35" s="2742"/>
      <c r="R35" s="2742"/>
    </row>
    <row r="36" spans="1:23" s="457" customFormat="1" ht="33" customHeight="1" x14ac:dyDescent="0.2">
      <c r="A36" s="2813" t="s">
        <v>1971</v>
      </c>
      <c r="B36" s="1697" t="s">
        <v>1324</v>
      </c>
      <c r="C36" s="1697" t="s">
        <v>1324</v>
      </c>
      <c r="D36" s="1675">
        <v>0</v>
      </c>
      <c r="E36" s="1675">
        <v>0</v>
      </c>
      <c r="F36" s="1675">
        <v>0</v>
      </c>
      <c r="G36" s="1675">
        <v>0</v>
      </c>
      <c r="H36" s="1675">
        <v>7</v>
      </c>
      <c r="I36" s="1675">
        <v>7</v>
      </c>
      <c r="J36" s="1675">
        <v>0</v>
      </c>
      <c r="K36" s="1675">
        <v>0</v>
      </c>
      <c r="L36" s="1675">
        <v>0</v>
      </c>
      <c r="M36" s="1675">
        <f t="shared" ref="M36:O38" si="7">SUM(J36,G36,D36)</f>
        <v>0</v>
      </c>
      <c r="N36" s="1675">
        <f t="shared" si="7"/>
        <v>7</v>
      </c>
      <c r="O36" s="1675">
        <f t="shared" si="7"/>
        <v>7</v>
      </c>
      <c r="P36" s="1689" t="s">
        <v>1325</v>
      </c>
      <c r="Q36" s="1689" t="s">
        <v>1325</v>
      </c>
      <c r="R36" s="2815" t="s">
        <v>1086</v>
      </c>
    </row>
    <row r="37" spans="1:23" s="457" customFormat="1" ht="48" customHeight="1" x14ac:dyDescent="0.2">
      <c r="A37" s="2814"/>
      <c r="B37" s="115" t="s">
        <v>1326</v>
      </c>
      <c r="C37" s="115" t="s">
        <v>1326</v>
      </c>
      <c r="D37" s="578">
        <v>0</v>
      </c>
      <c r="E37" s="578">
        <v>0</v>
      </c>
      <c r="F37" s="578">
        <v>0</v>
      </c>
      <c r="G37" s="578">
        <v>2</v>
      </c>
      <c r="H37" s="578">
        <v>5</v>
      </c>
      <c r="I37" s="578">
        <v>7</v>
      </c>
      <c r="J37" s="578">
        <v>0</v>
      </c>
      <c r="K37" s="578">
        <v>0</v>
      </c>
      <c r="L37" s="578">
        <v>0</v>
      </c>
      <c r="M37" s="1675">
        <f t="shared" ref="M37:M39" si="8">SUM(J37,G37,D37)</f>
        <v>2</v>
      </c>
      <c r="N37" s="1675">
        <f t="shared" ref="N37:N39" si="9">SUM(K37,H37,E37)</f>
        <v>5</v>
      </c>
      <c r="O37" s="578">
        <f t="shared" si="7"/>
        <v>7</v>
      </c>
      <c r="P37" s="685" t="s">
        <v>1327</v>
      </c>
      <c r="Q37" s="685" t="s">
        <v>1327</v>
      </c>
      <c r="R37" s="2771"/>
    </row>
    <row r="38" spans="1:23" s="457" customFormat="1" ht="45" customHeight="1" x14ac:dyDescent="0.2">
      <c r="A38" s="2814"/>
      <c r="B38" s="115" t="s">
        <v>1328</v>
      </c>
      <c r="C38" s="115" t="s">
        <v>1328</v>
      </c>
      <c r="D38" s="578">
        <v>0</v>
      </c>
      <c r="E38" s="578">
        <v>0</v>
      </c>
      <c r="F38" s="578">
        <v>0</v>
      </c>
      <c r="G38" s="1148">
        <v>0</v>
      </c>
      <c r="H38" s="1148">
        <v>0</v>
      </c>
      <c r="I38" s="1148">
        <v>0</v>
      </c>
      <c r="J38" s="1148">
        <v>2</v>
      </c>
      <c r="K38" s="1148">
        <v>5</v>
      </c>
      <c r="L38" s="1148">
        <v>7</v>
      </c>
      <c r="M38" s="1675">
        <f t="shared" si="8"/>
        <v>2</v>
      </c>
      <c r="N38" s="1675">
        <f t="shared" si="9"/>
        <v>5</v>
      </c>
      <c r="O38" s="1148">
        <f t="shared" si="7"/>
        <v>7</v>
      </c>
      <c r="P38" s="1698" t="s">
        <v>1329</v>
      </c>
      <c r="Q38" s="1698" t="s">
        <v>1329</v>
      </c>
      <c r="R38" s="2771"/>
    </row>
    <row r="39" spans="1:23" s="457" customFormat="1" ht="29.25" customHeight="1" x14ac:dyDescent="0.2">
      <c r="A39" s="2814"/>
      <c r="B39" s="157" t="s">
        <v>1330</v>
      </c>
      <c r="C39" s="157" t="s">
        <v>1330</v>
      </c>
      <c r="D39" s="578">
        <v>0</v>
      </c>
      <c r="E39" s="578">
        <v>0</v>
      </c>
      <c r="F39" s="578">
        <v>0</v>
      </c>
      <c r="G39" s="1148">
        <v>6</v>
      </c>
      <c r="H39" s="1148">
        <v>5</v>
      </c>
      <c r="I39" s="1148">
        <v>11</v>
      </c>
      <c r="J39" s="1148">
        <v>0</v>
      </c>
      <c r="K39" s="1148">
        <v>0</v>
      </c>
      <c r="L39" s="1148">
        <v>0</v>
      </c>
      <c r="M39" s="2097">
        <f t="shared" si="8"/>
        <v>6</v>
      </c>
      <c r="N39" s="2097">
        <f t="shared" si="9"/>
        <v>5</v>
      </c>
      <c r="O39" s="1148">
        <f>SUM(F39,I39,L39)</f>
        <v>11</v>
      </c>
      <c r="P39" s="1699" t="s">
        <v>1331</v>
      </c>
      <c r="Q39" s="1699" t="s">
        <v>1331</v>
      </c>
      <c r="R39" s="2771"/>
      <c r="S39" s="61"/>
      <c r="T39" s="61"/>
      <c r="U39" s="61"/>
      <c r="V39" s="61"/>
      <c r="W39" s="61"/>
    </row>
    <row r="40" spans="1:23" s="457" customFormat="1" ht="21.75" customHeight="1" x14ac:dyDescent="0.2">
      <c r="A40" s="2816" t="s">
        <v>49</v>
      </c>
      <c r="B40" s="2816"/>
      <c r="C40" s="2816"/>
      <c r="D40" s="578">
        <f t="shared" ref="D40:L40" si="10">SUM(D36:D39)</f>
        <v>0</v>
      </c>
      <c r="E40" s="578">
        <f t="shared" si="10"/>
        <v>0</v>
      </c>
      <c r="F40" s="578">
        <f t="shared" si="10"/>
        <v>0</v>
      </c>
      <c r="G40" s="578">
        <f t="shared" si="10"/>
        <v>8</v>
      </c>
      <c r="H40" s="578">
        <f t="shared" si="10"/>
        <v>17</v>
      </c>
      <c r="I40" s="578">
        <f t="shared" si="10"/>
        <v>25</v>
      </c>
      <c r="J40" s="578">
        <f t="shared" si="10"/>
        <v>2</v>
      </c>
      <c r="K40" s="578">
        <f t="shared" si="10"/>
        <v>5</v>
      </c>
      <c r="L40" s="578">
        <f t="shared" si="10"/>
        <v>7</v>
      </c>
      <c r="M40" s="578">
        <f>SUM(M36:M39)</f>
        <v>10</v>
      </c>
      <c r="N40" s="578">
        <f t="shared" ref="N40:O40" si="11">SUM(N36:N39)</f>
        <v>22</v>
      </c>
      <c r="O40" s="578">
        <f t="shared" si="11"/>
        <v>32</v>
      </c>
      <c r="P40" s="2751" t="s">
        <v>139</v>
      </c>
      <c r="Q40" s="2751"/>
      <c r="R40" s="2751"/>
    </row>
    <row r="41" spans="1:23" s="452" customFormat="1" ht="26.25" customHeight="1" x14ac:dyDescent="0.2">
      <c r="A41" s="2817" t="s">
        <v>56</v>
      </c>
      <c r="B41" s="1700" t="s">
        <v>1332</v>
      </c>
      <c r="C41" s="1700" t="s">
        <v>1333</v>
      </c>
      <c r="D41" s="578">
        <f t="shared" ref="D41:F41" si="12">SUM(D37:D40)</f>
        <v>0</v>
      </c>
      <c r="E41" s="578">
        <f t="shared" si="12"/>
        <v>0</v>
      </c>
      <c r="F41" s="578">
        <f t="shared" si="12"/>
        <v>0</v>
      </c>
      <c r="G41" s="1675">
        <v>5</v>
      </c>
      <c r="H41" s="1675">
        <v>3</v>
      </c>
      <c r="I41" s="1675">
        <v>8</v>
      </c>
      <c r="J41" s="1675">
        <v>0</v>
      </c>
      <c r="K41" s="1675">
        <v>0</v>
      </c>
      <c r="L41" s="1675">
        <v>0</v>
      </c>
      <c r="M41" s="1675">
        <f t="shared" ref="M41:O52" si="13">SUM(J41,G41,D41)</f>
        <v>5</v>
      </c>
      <c r="N41" s="1675">
        <f t="shared" si="13"/>
        <v>3</v>
      </c>
      <c r="O41" s="1675">
        <f t="shared" si="13"/>
        <v>8</v>
      </c>
      <c r="P41" s="1535" t="s">
        <v>1334</v>
      </c>
      <c r="Q41" s="1535" t="s">
        <v>1335</v>
      </c>
      <c r="R41" s="2779" t="s">
        <v>1982</v>
      </c>
    </row>
    <row r="42" spans="1:23" s="452" customFormat="1" ht="26.25" customHeight="1" x14ac:dyDescent="0.2">
      <c r="A42" s="2807"/>
      <c r="B42" s="476" t="s">
        <v>760</v>
      </c>
      <c r="C42" s="476" t="s">
        <v>760</v>
      </c>
      <c r="D42" s="578">
        <f t="shared" ref="D42:F42" si="14">SUM(D38:D41)</f>
        <v>0</v>
      </c>
      <c r="E42" s="578">
        <f t="shared" si="14"/>
        <v>0</v>
      </c>
      <c r="F42" s="578">
        <f t="shared" si="14"/>
        <v>0</v>
      </c>
      <c r="G42" s="578">
        <v>7</v>
      </c>
      <c r="H42" s="578">
        <v>1</v>
      </c>
      <c r="I42" s="578">
        <v>8</v>
      </c>
      <c r="J42" s="578">
        <v>5</v>
      </c>
      <c r="K42" s="578">
        <v>0</v>
      </c>
      <c r="L42" s="578">
        <v>5</v>
      </c>
      <c r="M42" s="578">
        <f t="shared" si="13"/>
        <v>12</v>
      </c>
      <c r="N42" s="578">
        <f t="shared" si="13"/>
        <v>1</v>
      </c>
      <c r="O42" s="578">
        <f t="shared" si="13"/>
        <v>13</v>
      </c>
      <c r="P42" s="1537" t="s">
        <v>1336</v>
      </c>
      <c r="Q42" s="1537" t="s">
        <v>1336</v>
      </c>
      <c r="R42" s="2818"/>
    </row>
    <row r="43" spans="1:23" s="452" customFormat="1" ht="24.75" customHeight="1" x14ac:dyDescent="0.2">
      <c r="A43" s="2807"/>
      <c r="B43" s="476" t="s">
        <v>1337</v>
      </c>
      <c r="C43" s="476" t="s">
        <v>1337</v>
      </c>
      <c r="D43" s="578">
        <f t="shared" ref="D43:F43" si="15">SUM(D39:D42)</f>
        <v>0</v>
      </c>
      <c r="E43" s="578">
        <f t="shared" si="15"/>
        <v>0</v>
      </c>
      <c r="F43" s="578">
        <f t="shared" si="15"/>
        <v>0</v>
      </c>
      <c r="G43" s="578">
        <v>0</v>
      </c>
      <c r="H43" s="578">
        <v>0</v>
      </c>
      <c r="I43" s="578">
        <v>0</v>
      </c>
      <c r="J43" s="578">
        <v>7</v>
      </c>
      <c r="K43" s="578">
        <v>0</v>
      </c>
      <c r="L43" s="578">
        <v>7</v>
      </c>
      <c r="M43" s="578">
        <f t="shared" si="13"/>
        <v>7</v>
      </c>
      <c r="N43" s="578">
        <f t="shared" si="13"/>
        <v>0</v>
      </c>
      <c r="O43" s="578">
        <f t="shared" si="13"/>
        <v>7</v>
      </c>
      <c r="P43" s="1537" t="s">
        <v>1338</v>
      </c>
      <c r="Q43" s="1537" t="s">
        <v>1339</v>
      </c>
      <c r="R43" s="2818"/>
    </row>
    <row r="44" spans="1:23" s="452" customFormat="1" ht="24.75" customHeight="1" x14ac:dyDescent="0.2">
      <c r="A44" s="2807"/>
      <c r="B44" s="476" t="s">
        <v>1340</v>
      </c>
      <c r="C44" s="476" t="s">
        <v>1340</v>
      </c>
      <c r="D44" s="578">
        <f t="shared" ref="D44:F44" si="16">SUM(D40:D43)</f>
        <v>0</v>
      </c>
      <c r="E44" s="578">
        <f t="shared" si="16"/>
        <v>0</v>
      </c>
      <c r="F44" s="578">
        <f t="shared" si="16"/>
        <v>0</v>
      </c>
      <c r="G44" s="1148">
        <v>3</v>
      </c>
      <c r="H44" s="578">
        <v>3</v>
      </c>
      <c r="I44" s="578">
        <v>6</v>
      </c>
      <c r="J44" s="578">
        <v>0</v>
      </c>
      <c r="K44" s="578">
        <v>0</v>
      </c>
      <c r="L44" s="578">
        <v>0</v>
      </c>
      <c r="M44" s="578">
        <f t="shared" si="13"/>
        <v>3</v>
      </c>
      <c r="N44" s="578">
        <f t="shared" si="13"/>
        <v>3</v>
      </c>
      <c r="O44" s="578">
        <f t="shared" si="13"/>
        <v>6</v>
      </c>
      <c r="P44" s="1537" t="s">
        <v>762</v>
      </c>
      <c r="Q44" s="1537" t="s">
        <v>762</v>
      </c>
      <c r="R44" s="2818"/>
    </row>
    <row r="45" spans="1:23" s="452" customFormat="1" ht="24.75" customHeight="1" x14ac:dyDescent="0.2">
      <c r="A45" s="2816" t="s">
        <v>49</v>
      </c>
      <c r="B45" s="2816"/>
      <c r="C45" s="2816"/>
      <c r="D45" s="578">
        <f t="shared" ref="D45:L45" si="17">SUM(D41:D44)</f>
        <v>0</v>
      </c>
      <c r="E45" s="578">
        <f t="shared" si="17"/>
        <v>0</v>
      </c>
      <c r="F45" s="578">
        <f t="shared" si="17"/>
        <v>0</v>
      </c>
      <c r="G45" s="578">
        <f t="shared" si="17"/>
        <v>15</v>
      </c>
      <c r="H45" s="578">
        <f t="shared" si="17"/>
        <v>7</v>
      </c>
      <c r="I45" s="578">
        <f t="shared" si="17"/>
        <v>22</v>
      </c>
      <c r="J45" s="578">
        <f t="shared" si="17"/>
        <v>12</v>
      </c>
      <c r="K45" s="578">
        <f t="shared" si="17"/>
        <v>0</v>
      </c>
      <c r="L45" s="578">
        <f t="shared" si="17"/>
        <v>12</v>
      </c>
      <c r="M45" s="578">
        <f t="shared" si="13"/>
        <v>27</v>
      </c>
      <c r="N45" s="578">
        <f t="shared" si="13"/>
        <v>7</v>
      </c>
      <c r="O45" s="578">
        <f t="shared" si="13"/>
        <v>34</v>
      </c>
      <c r="P45" s="2746" t="s">
        <v>139</v>
      </c>
      <c r="Q45" s="2746"/>
      <c r="R45" s="2746"/>
    </row>
    <row r="46" spans="1:23" s="452" customFormat="1" ht="33.75" customHeight="1" x14ac:dyDescent="0.2">
      <c r="A46" s="2816" t="s">
        <v>486</v>
      </c>
      <c r="B46" s="2822" t="s">
        <v>763</v>
      </c>
      <c r="C46" s="476" t="s">
        <v>1341</v>
      </c>
      <c r="D46" s="578">
        <v>5</v>
      </c>
      <c r="E46" s="578">
        <v>0</v>
      </c>
      <c r="F46" s="578">
        <v>5</v>
      </c>
      <c r="G46" s="578">
        <v>0</v>
      </c>
      <c r="H46" s="578">
        <v>0</v>
      </c>
      <c r="I46" s="578">
        <v>0</v>
      </c>
      <c r="J46" s="578">
        <v>0</v>
      </c>
      <c r="K46" s="578">
        <v>0</v>
      </c>
      <c r="L46" s="578">
        <v>0</v>
      </c>
      <c r="M46" s="578">
        <f t="shared" si="13"/>
        <v>5</v>
      </c>
      <c r="N46" s="578">
        <f t="shared" si="13"/>
        <v>0</v>
      </c>
      <c r="O46" s="578">
        <f t="shared" si="13"/>
        <v>5</v>
      </c>
      <c r="P46" s="1537" t="s">
        <v>313</v>
      </c>
      <c r="Q46" s="2738" t="s">
        <v>1090</v>
      </c>
      <c r="R46" s="2818" t="s">
        <v>1090</v>
      </c>
    </row>
    <row r="47" spans="1:23" s="452" customFormat="1" ht="35.25" customHeight="1" x14ac:dyDescent="0.2">
      <c r="A47" s="2816"/>
      <c r="B47" s="2823"/>
      <c r="C47" s="476" t="s">
        <v>486</v>
      </c>
      <c r="D47" s="578">
        <v>0</v>
      </c>
      <c r="E47" s="578">
        <v>0</v>
      </c>
      <c r="F47" s="578">
        <v>0</v>
      </c>
      <c r="G47" s="578">
        <v>10</v>
      </c>
      <c r="H47" s="578">
        <v>2</v>
      </c>
      <c r="I47" s="578">
        <v>12</v>
      </c>
      <c r="J47" s="578">
        <v>0</v>
      </c>
      <c r="K47" s="578">
        <v>0</v>
      </c>
      <c r="L47" s="578">
        <v>0</v>
      </c>
      <c r="M47" s="578">
        <f t="shared" si="13"/>
        <v>10</v>
      </c>
      <c r="N47" s="578">
        <f t="shared" si="13"/>
        <v>2</v>
      </c>
      <c r="O47" s="578">
        <f t="shared" si="13"/>
        <v>12</v>
      </c>
      <c r="P47" s="1537" t="s">
        <v>1343</v>
      </c>
      <c r="Q47" s="2737"/>
      <c r="R47" s="2818"/>
    </row>
    <row r="48" spans="1:23" s="452" customFormat="1" ht="27" customHeight="1" x14ac:dyDescent="0.2">
      <c r="A48" s="2816"/>
      <c r="B48" s="476" t="s">
        <v>1345</v>
      </c>
      <c r="C48" s="476" t="s">
        <v>1345</v>
      </c>
      <c r="D48" s="578">
        <v>0</v>
      </c>
      <c r="E48" s="578">
        <v>0</v>
      </c>
      <c r="F48" s="578">
        <v>0</v>
      </c>
      <c r="G48" s="578">
        <v>7</v>
      </c>
      <c r="H48" s="578">
        <v>5</v>
      </c>
      <c r="I48" s="578">
        <v>12</v>
      </c>
      <c r="J48" s="578">
        <v>4</v>
      </c>
      <c r="K48" s="578">
        <v>5</v>
      </c>
      <c r="L48" s="578">
        <v>9</v>
      </c>
      <c r="M48" s="578">
        <f t="shared" si="13"/>
        <v>11</v>
      </c>
      <c r="N48" s="578">
        <f t="shared" si="13"/>
        <v>10</v>
      </c>
      <c r="O48" s="578">
        <f t="shared" si="13"/>
        <v>21</v>
      </c>
      <c r="P48" s="2758" t="s">
        <v>1346</v>
      </c>
      <c r="Q48" s="2758"/>
      <c r="R48" s="2818"/>
    </row>
    <row r="49" spans="1:18" s="452" customFormat="1" ht="25.5" customHeight="1" x14ac:dyDescent="0.2">
      <c r="A49" s="2816" t="s">
        <v>49</v>
      </c>
      <c r="B49" s="2816"/>
      <c r="C49" s="2816"/>
      <c r="D49" s="578">
        <f t="shared" ref="D49:L49" si="18">SUM(D46:D48)</f>
        <v>5</v>
      </c>
      <c r="E49" s="578">
        <f t="shared" si="18"/>
        <v>0</v>
      </c>
      <c r="F49" s="578">
        <f t="shared" si="18"/>
        <v>5</v>
      </c>
      <c r="G49" s="578">
        <f t="shared" si="18"/>
        <v>17</v>
      </c>
      <c r="H49" s="578">
        <f t="shared" si="18"/>
        <v>7</v>
      </c>
      <c r="I49" s="578">
        <f t="shared" si="18"/>
        <v>24</v>
      </c>
      <c r="J49" s="578">
        <f t="shared" si="18"/>
        <v>4</v>
      </c>
      <c r="K49" s="578">
        <f t="shared" si="18"/>
        <v>5</v>
      </c>
      <c r="L49" s="578">
        <f t="shared" si="18"/>
        <v>9</v>
      </c>
      <c r="M49" s="578">
        <f t="shared" si="13"/>
        <v>26</v>
      </c>
      <c r="N49" s="578">
        <f t="shared" si="13"/>
        <v>12</v>
      </c>
      <c r="O49" s="578">
        <f t="shared" si="13"/>
        <v>38</v>
      </c>
      <c r="P49" s="2751" t="s">
        <v>139</v>
      </c>
      <c r="Q49" s="2751"/>
      <c r="R49" s="2751"/>
    </row>
    <row r="50" spans="1:18" s="452" customFormat="1" ht="31.5" customHeight="1" x14ac:dyDescent="0.2">
      <c r="A50" s="44" t="s">
        <v>774</v>
      </c>
      <c r="B50" s="44"/>
      <c r="C50" s="44"/>
      <c r="D50" s="1148">
        <v>0</v>
      </c>
      <c r="E50" s="1148">
        <v>0</v>
      </c>
      <c r="F50" s="1148">
        <v>0</v>
      </c>
      <c r="G50" s="1148">
        <v>5</v>
      </c>
      <c r="H50" s="1148">
        <v>9</v>
      </c>
      <c r="I50" s="1148">
        <v>14</v>
      </c>
      <c r="J50" s="1148">
        <v>0</v>
      </c>
      <c r="K50" s="1148">
        <v>0</v>
      </c>
      <c r="L50" s="1148">
        <v>0</v>
      </c>
      <c r="M50" s="1148">
        <f t="shared" si="13"/>
        <v>5</v>
      </c>
      <c r="N50" s="1148">
        <f t="shared" si="13"/>
        <v>9</v>
      </c>
      <c r="O50" s="1148">
        <f t="shared" si="13"/>
        <v>14</v>
      </c>
      <c r="P50" s="261"/>
      <c r="Q50" s="678"/>
      <c r="R50" s="678" t="s">
        <v>775</v>
      </c>
    </row>
    <row r="51" spans="1:18" s="452" customFormat="1" ht="26.25" customHeight="1" x14ac:dyDescent="0.2">
      <c r="A51" s="2820" t="s">
        <v>1280</v>
      </c>
      <c r="B51" s="263" t="s">
        <v>1349</v>
      </c>
      <c r="C51" s="263"/>
      <c r="D51" s="578">
        <v>0</v>
      </c>
      <c r="E51" s="578">
        <v>0</v>
      </c>
      <c r="F51" s="578">
        <v>0</v>
      </c>
      <c r="G51" s="578">
        <v>0</v>
      </c>
      <c r="H51" s="578">
        <v>5</v>
      </c>
      <c r="I51" s="578">
        <v>5</v>
      </c>
      <c r="J51" s="578">
        <v>0</v>
      </c>
      <c r="K51" s="578">
        <v>3</v>
      </c>
      <c r="L51" s="578">
        <v>3</v>
      </c>
      <c r="M51" s="578">
        <f t="shared" si="13"/>
        <v>0</v>
      </c>
      <c r="N51" s="578">
        <f t="shared" si="13"/>
        <v>8</v>
      </c>
      <c r="O51" s="578">
        <f t="shared" si="13"/>
        <v>8</v>
      </c>
      <c r="P51" s="1537"/>
      <c r="Q51" s="1537" t="s">
        <v>1350</v>
      </c>
      <c r="R51" s="2738" t="s">
        <v>1348</v>
      </c>
    </row>
    <row r="52" spans="1:18" s="452" customFormat="1" ht="27.75" customHeight="1" x14ac:dyDescent="0.2">
      <c r="A52" s="2821"/>
      <c r="B52" s="479" t="s">
        <v>1351</v>
      </c>
      <c r="C52" s="479"/>
      <c r="D52" s="578">
        <v>0</v>
      </c>
      <c r="E52" s="578">
        <v>0</v>
      </c>
      <c r="F52" s="578">
        <v>0</v>
      </c>
      <c r="G52" s="578">
        <v>0</v>
      </c>
      <c r="H52" s="1148">
        <v>8</v>
      </c>
      <c r="I52" s="1148">
        <v>8</v>
      </c>
      <c r="J52" s="1148">
        <v>0</v>
      </c>
      <c r="K52" s="1148">
        <v>0</v>
      </c>
      <c r="L52" s="1148">
        <v>0</v>
      </c>
      <c r="M52" s="1148">
        <f t="shared" si="13"/>
        <v>0</v>
      </c>
      <c r="N52" s="1148">
        <f t="shared" si="13"/>
        <v>8</v>
      </c>
      <c r="O52" s="1148">
        <f t="shared" si="13"/>
        <v>8</v>
      </c>
      <c r="P52" s="2819" t="s">
        <v>1352</v>
      </c>
      <c r="Q52" s="2819"/>
      <c r="R52" s="2737"/>
    </row>
    <row r="53" spans="1:18" s="452" customFormat="1" ht="26.25" customHeight="1" thickBot="1" x14ac:dyDescent="0.25">
      <c r="A53" s="2809" t="s">
        <v>49</v>
      </c>
      <c r="B53" s="2809"/>
      <c r="C53" s="2809"/>
      <c r="D53" s="1677">
        <f t="shared" ref="D53:O53" si="19">SUM(D51:D52)</f>
        <v>0</v>
      </c>
      <c r="E53" s="1677">
        <f t="shared" si="19"/>
        <v>0</v>
      </c>
      <c r="F53" s="1677">
        <f t="shared" si="19"/>
        <v>0</v>
      </c>
      <c r="G53" s="1677">
        <f t="shared" si="19"/>
        <v>0</v>
      </c>
      <c r="H53" s="1677">
        <f t="shared" si="19"/>
        <v>13</v>
      </c>
      <c r="I53" s="1677">
        <f t="shared" si="19"/>
        <v>13</v>
      </c>
      <c r="J53" s="1677">
        <f t="shared" si="19"/>
        <v>0</v>
      </c>
      <c r="K53" s="1677">
        <f t="shared" si="19"/>
        <v>3</v>
      </c>
      <c r="L53" s="1677">
        <f t="shared" si="19"/>
        <v>3</v>
      </c>
      <c r="M53" s="1677">
        <f t="shared" si="19"/>
        <v>0</v>
      </c>
      <c r="N53" s="1677">
        <f t="shared" si="19"/>
        <v>16</v>
      </c>
      <c r="O53" s="1677">
        <f t="shared" si="19"/>
        <v>16</v>
      </c>
      <c r="P53" s="2810" t="s">
        <v>139</v>
      </c>
      <c r="Q53" s="2810"/>
      <c r="R53" s="2810"/>
    </row>
    <row r="54" spans="1:18" s="452" customFormat="1" ht="26.25" customHeight="1" thickTop="1" x14ac:dyDescent="0.2">
      <c r="A54" s="579"/>
      <c r="B54" s="579"/>
      <c r="C54" s="579"/>
      <c r="D54" s="468"/>
      <c r="E54" s="468"/>
      <c r="F54" s="468"/>
      <c r="G54" s="468"/>
      <c r="H54" s="468"/>
      <c r="I54" s="468"/>
      <c r="J54" s="468"/>
      <c r="K54" s="468"/>
      <c r="L54" s="468"/>
      <c r="M54" s="468"/>
      <c r="N54" s="468"/>
      <c r="O54" s="468"/>
      <c r="P54" s="568"/>
      <c r="Q54" s="568"/>
      <c r="R54" s="568"/>
    </row>
    <row r="55" spans="1:18" s="452" customFormat="1" ht="26.25" customHeight="1" x14ac:dyDescent="0.2">
      <c r="A55" s="2101"/>
      <c r="B55" s="2101"/>
      <c r="C55" s="210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2083"/>
      <c r="Q55" s="2083"/>
      <c r="R55" s="2083"/>
    </row>
    <row r="56" spans="1:18" ht="27" customHeight="1" thickBot="1" x14ac:dyDescent="0.25">
      <c r="A56" s="2748" t="s">
        <v>1322</v>
      </c>
      <c r="B56" s="2748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2732" t="s">
        <v>1323</v>
      </c>
      <c r="R56" s="2732"/>
    </row>
    <row r="57" spans="1:18" ht="33" customHeight="1" thickTop="1" x14ac:dyDescent="0.2">
      <c r="A57" s="2641" t="s">
        <v>1296</v>
      </c>
      <c r="B57" s="2641" t="s">
        <v>2952</v>
      </c>
      <c r="C57" s="2641" t="s">
        <v>48</v>
      </c>
      <c r="D57" s="2641" t="s">
        <v>36</v>
      </c>
      <c r="E57" s="2641"/>
      <c r="F57" s="2641"/>
      <c r="G57" s="2641" t="s">
        <v>2</v>
      </c>
      <c r="H57" s="2641"/>
      <c r="I57" s="2641"/>
      <c r="J57" s="2641" t="s">
        <v>3</v>
      </c>
      <c r="K57" s="2641"/>
      <c r="L57" s="2641"/>
      <c r="M57" s="2641" t="s">
        <v>29</v>
      </c>
      <c r="N57" s="2641"/>
      <c r="O57" s="2641"/>
      <c r="P57" s="2740" t="s">
        <v>103</v>
      </c>
      <c r="Q57" s="2740" t="s">
        <v>132</v>
      </c>
      <c r="R57" s="2740" t="s">
        <v>132</v>
      </c>
    </row>
    <row r="58" spans="1:18" ht="33" customHeight="1" x14ac:dyDescent="0.2">
      <c r="A58" s="2645"/>
      <c r="B58" s="2645"/>
      <c r="C58" s="2645"/>
      <c r="D58" s="2637" t="s">
        <v>98</v>
      </c>
      <c r="E58" s="2637"/>
      <c r="F58" s="2637"/>
      <c r="G58" s="2637" t="s">
        <v>99</v>
      </c>
      <c r="H58" s="2637"/>
      <c r="I58" s="2637"/>
      <c r="J58" s="2637" t="s">
        <v>100</v>
      </c>
      <c r="K58" s="2637"/>
      <c r="L58" s="2637"/>
      <c r="M58" s="2637" t="s">
        <v>126</v>
      </c>
      <c r="N58" s="2637"/>
      <c r="O58" s="2637"/>
      <c r="P58" s="2741"/>
      <c r="Q58" s="2741"/>
      <c r="R58" s="2741"/>
    </row>
    <row r="59" spans="1:18" ht="33" customHeight="1" x14ac:dyDescent="0.2">
      <c r="A59" s="2645"/>
      <c r="B59" s="2645"/>
      <c r="C59" s="2645"/>
      <c r="D59" s="262" t="s">
        <v>187</v>
      </c>
      <c r="E59" s="262" t="s">
        <v>203</v>
      </c>
      <c r="F59" s="262" t="s">
        <v>204</v>
      </c>
      <c r="G59" s="262" t="s">
        <v>187</v>
      </c>
      <c r="H59" s="262" t="s">
        <v>203</v>
      </c>
      <c r="I59" s="262" t="s">
        <v>204</v>
      </c>
      <c r="J59" s="262" t="s">
        <v>187</v>
      </c>
      <c r="K59" s="262" t="s">
        <v>203</v>
      </c>
      <c r="L59" s="262" t="s">
        <v>204</v>
      </c>
      <c r="M59" s="262" t="s">
        <v>187</v>
      </c>
      <c r="N59" s="262" t="s">
        <v>203</v>
      </c>
      <c r="O59" s="262" t="s">
        <v>204</v>
      </c>
      <c r="P59" s="2741"/>
      <c r="Q59" s="2741"/>
      <c r="R59" s="2741"/>
    </row>
    <row r="60" spans="1:18" ht="15.75" customHeight="1" thickBot="1" x14ac:dyDescent="0.25">
      <c r="A60" s="2646"/>
      <c r="B60" s="2646"/>
      <c r="C60" s="2646"/>
      <c r="D60" s="23" t="s">
        <v>188</v>
      </c>
      <c r="E60" s="23" t="s">
        <v>189</v>
      </c>
      <c r="F60" s="23" t="s">
        <v>190</v>
      </c>
      <c r="G60" s="23" t="s">
        <v>188</v>
      </c>
      <c r="H60" s="23" t="s">
        <v>189</v>
      </c>
      <c r="I60" s="23" t="s">
        <v>190</v>
      </c>
      <c r="J60" s="23" t="s">
        <v>188</v>
      </c>
      <c r="K60" s="23" t="s">
        <v>189</v>
      </c>
      <c r="L60" s="23" t="s">
        <v>190</v>
      </c>
      <c r="M60" s="23" t="s">
        <v>188</v>
      </c>
      <c r="N60" s="23" t="s">
        <v>189</v>
      </c>
      <c r="O60" s="23" t="s">
        <v>190</v>
      </c>
      <c r="P60" s="2742"/>
      <c r="Q60" s="2742"/>
      <c r="R60" s="2742"/>
    </row>
    <row r="61" spans="1:18" s="452" customFormat="1" ht="28.5" customHeight="1" x14ac:dyDescent="0.2">
      <c r="A61" s="2824" t="s">
        <v>1353</v>
      </c>
      <c r="B61" s="1701" t="s">
        <v>1354</v>
      </c>
      <c r="C61" s="1701" t="s">
        <v>1354</v>
      </c>
      <c r="D61" s="578">
        <v>0</v>
      </c>
      <c r="E61" s="578">
        <v>0</v>
      </c>
      <c r="F61" s="578">
        <v>0</v>
      </c>
      <c r="G61" s="578">
        <v>5</v>
      </c>
      <c r="H61" s="578">
        <v>1</v>
      </c>
      <c r="I61" s="578">
        <v>6</v>
      </c>
      <c r="J61" s="578">
        <v>0</v>
      </c>
      <c r="K61" s="578">
        <v>0</v>
      </c>
      <c r="L61" s="578">
        <v>0</v>
      </c>
      <c r="M61" s="578">
        <f t="shared" ref="M61:O63" si="20">SUM(J61,G61,D61)</f>
        <v>5</v>
      </c>
      <c r="N61" s="578">
        <f t="shared" si="20"/>
        <v>1</v>
      </c>
      <c r="O61" s="578">
        <f t="shared" si="20"/>
        <v>6</v>
      </c>
      <c r="P61" s="1702" t="s">
        <v>1355</v>
      </c>
      <c r="Q61" s="1702" t="s">
        <v>1355</v>
      </c>
      <c r="R61" s="2826" t="s">
        <v>1356</v>
      </c>
    </row>
    <row r="62" spans="1:18" s="452" customFormat="1" ht="31.5" customHeight="1" x14ac:dyDescent="0.2">
      <c r="A62" s="2825"/>
      <c r="B62" s="476" t="s">
        <v>1357</v>
      </c>
      <c r="C62" s="476" t="s">
        <v>1357</v>
      </c>
      <c r="D62" s="578">
        <v>0</v>
      </c>
      <c r="E62" s="578">
        <v>0</v>
      </c>
      <c r="F62" s="578">
        <v>0</v>
      </c>
      <c r="G62" s="578">
        <v>2</v>
      </c>
      <c r="H62" s="578">
        <v>5</v>
      </c>
      <c r="I62" s="578">
        <v>7</v>
      </c>
      <c r="J62" s="578">
        <v>0</v>
      </c>
      <c r="K62" s="578">
        <v>0</v>
      </c>
      <c r="L62" s="578">
        <v>0</v>
      </c>
      <c r="M62" s="578">
        <f t="shared" si="20"/>
        <v>2</v>
      </c>
      <c r="N62" s="578">
        <f t="shared" si="20"/>
        <v>5</v>
      </c>
      <c r="O62" s="578">
        <f t="shared" si="20"/>
        <v>7</v>
      </c>
      <c r="P62" s="678" t="s">
        <v>1358</v>
      </c>
      <c r="Q62" s="678" t="s">
        <v>1358</v>
      </c>
      <c r="R62" s="2759"/>
    </row>
    <row r="63" spans="1:18" s="452" customFormat="1" ht="30" customHeight="1" x14ac:dyDescent="0.2">
      <c r="A63" s="2825"/>
      <c r="B63" s="476" t="s">
        <v>1359</v>
      </c>
      <c r="C63" s="476"/>
      <c r="D63" s="578">
        <v>0</v>
      </c>
      <c r="E63" s="578">
        <v>0</v>
      </c>
      <c r="F63" s="578">
        <v>0</v>
      </c>
      <c r="G63" s="578">
        <v>5</v>
      </c>
      <c r="H63" s="578">
        <v>5</v>
      </c>
      <c r="I63" s="578">
        <v>10</v>
      </c>
      <c r="J63" s="578">
        <v>0</v>
      </c>
      <c r="K63" s="578">
        <v>0</v>
      </c>
      <c r="L63" s="578">
        <v>0</v>
      </c>
      <c r="M63" s="578">
        <f t="shared" si="20"/>
        <v>5</v>
      </c>
      <c r="N63" s="578">
        <f t="shared" si="20"/>
        <v>5</v>
      </c>
      <c r="O63" s="578">
        <f t="shared" si="20"/>
        <v>10</v>
      </c>
      <c r="P63" s="678"/>
      <c r="Q63" s="678" t="s">
        <v>775</v>
      </c>
      <c r="R63" s="2759"/>
    </row>
    <row r="64" spans="1:18" s="452" customFormat="1" ht="24.75" customHeight="1" x14ac:dyDescent="0.2">
      <c r="A64" s="2816" t="s">
        <v>49</v>
      </c>
      <c r="B64" s="2816"/>
      <c r="C64" s="2816"/>
      <c r="D64" s="578">
        <f t="shared" ref="D64:O64" si="21">SUM(D61:D63)</f>
        <v>0</v>
      </c>
      <c r="E64" s="578">
        <f t="shared" si="21"/>
        <v>0</v>
      </c>
      <c r="F64" s="578">
        <f t="shared" si="21"/>
        <v>0</v>
      </c>
      <c r="G64" s="578">
        <f t="shared" si="21"/>
        <v>12</v>
      </c>
      <c r="H64" s="578">
        <f t="shared" si="21"/>
        <v>11</v>
      </c>
      <c r="I64" s="578">
        <f t="shared" si="21"/>
        <v>23</v>
      </c>
      <c r="J64" s="578">
        <f t="shared" si="21"/>
        <v>0</v>
      </c>
      <c r="K64" s="578">
        <f t="shared" si="21"/>
        <v>0</v>
      </c>
      <c r="L64" s="578">
        <f t="shared" si="21"/>
        <v>0</v>
      </c>
      <c r="M64" s="578">
        <f t="shared" si="21"/>
        <v>12</v>
      </c>
      <c r="N64" s="578">
        <f t="shared" si="21"/>
        <v>11</v>
      </c>
      <c r="O64" s="578">
        <f t="shared" si="21"/>
        <v>23</v>
      </c>
      <c r="P64" s="2751" t="s">
        <v>139</v>
      </c>
      <c r="Q64" s="2751"/>
      <c r="R64" s="2751"/>
    </row>
    <row r="65" spans="1:18" s="452" customFormat="1" ht="67.5" customHeight="1" x14ac:dyDescent="0.2">
      <c r="A65" s="2761" t="s">
        <v>488</v>
      </c>
      <c r="B65" s="1553" t="s">
        <v>1360</v>
      </c>
      <c r="C65" s="2353" t="s">
        <v>1360</v>
      </c>
      <c r="D65" s="578">
        <v>2</v>
      </c>
      <c r="E65" s="578">
        <v>0</v>
      </c>
      <c r="F65" s="578">
        <v>2</v>
      </c>
      <c r="G65" s="578">
        <v>1</v>
      </c>
      <c r="H65" s="578">
        <v>5</v>
      </c>
      <c r="I65" s="578">
        <v>6</v>
      </c>
      <c r="J65" s="578">
        <v>0</v>
      </c>
      <c r="K65" s="578">
        <v>0</v>
      </c>
      <c r="L65" s="578">
        <v>0</v>
      </c>
      <c r="M65" s="578">
        <f t="shared" ref="M65:O67" si="22">SUM(J65,G65,D65)</f>
        <v>3</v>
      </c>
      <c r="N65" s="578">
        <f t="shared" si="22"/>
        <v>5</v>
      </c>
      <c r="O65" s="578">
        <f t="shared" si="22"/>
        <v>8</v>
      </c>
      <c r="P65" s="687" t="s">
        <v>1361</v>
      </c>
      <c r="Q65" s="687" t="s">
        <v>1361</v>
      </c>
      <c r="R65" s="2746" t="s">
        <v>485</v>
      </c>
    </row>
    <row r="66" spans="1:18" s="452" customFormat="1" ht="39" customHeight="1" x14ac:dyDescent="0.2">
      <c r="A66" s="2761"/>
      <c r="B66" s="476" t="s">
        <v>488</v>
      </c>
      <c r="C66" s="263" t="s">
        <v>488</v>
      </c>
      <c r="D66" s="578">
        <v>0</v>
      </c>
      <c r="E66" s="578">
        <v>0</v>
      </c>
      <c r="F66" s="578">
        <v>0</v>
      </c>
      <c r="G66" s="578">
        <v>0</v>
      </c>
      <c r="H66" s="578">
        <v>0</v>
      </c>
      <c r="I66" s="578">
        <v>0</v>
      </c>
      <c r="J66" s="578">
        <v>3</v>
      </c>
      <c r="K66" s="578">
        <v>2</v>
      </c>
      <c r="L66" s="578">
        <v>5</v>
      </c>
      <c r="M66" s="578">
        <f t="shared" si="22"/>
        <v>3</v>
      </c>
      <c r="N66" s="578">
        <f t="shared" si="22"/>
        <v>2</v>
      </c>
      <c r="O66" s="578">
        <f t="shared" si="22"/>
        <v>5</v>
      </c>
      <c r="P66" s="1537" t="s">
        <v>1362</v>
      </c>
      <c r="Q66" s="1537" t="s">
        <v>1362</v>
      </c>
      <c r="R66" s="2746"/>
    </row>
    <row r="67" spans="1:18" s="452" customFormat="1" ht="43.5" customHeight="1" x14ac:dyDescent="0.2">
      <c r="A67" s="2761"/>
      <c r="B67" s="476" t="s">
        <v>1363</v>
      </c>
      <c r="C67" s="476" t="s">
        <v>1363</v>
      </c>
      <c r="D67" s="578">
        <v>0</v>
      </c>
      <c r="E67" s="578">
        <v>0</v>
      </c>
      <c r="F67" s="578">
        <v>0</v>
      </c>
      <c r="G67" s="578">
        <v>5</v>
      </c>
      <c r="H67" s="578">
        <v>3</v>
      </c>
      <c r="I67" s="578">
        <v>8</v>
      </c>
      <c r="J67" s="578">
        <v>0</v>
      </c>
      <c r="K67" s="578">
        <v>0</v>
      </c>
      <c r="L67" s="578">
        <v>0</v>
      </c>
      <c r="M67" s="578">
        <f t="shared" si="22"/>
        <v>5</v>
      </c>
      <c r="N67" s="578">
        <f t="shared" si="22"/>
        <v>3</v>
      </c>
      <c r="O67" s="578">
        <f t="shared" si="22"/>
        <v>8</v>
      </c>
      <c r="P67" s="2352" t="s">
        <v>1362</v>
      </c>
      <c r="Q67" s="2352" t="s">
        <v>1362</v>
      </c>
      <c r="R67" s="2746"/>
    </row>
    <row r="68" spans="1:18" s="452" customFormat="1" ht="25.5" customHeight="1" x14ac:dyDescent="0.2">
      <c r="A68" s="2816" t="s">
        <v>49</v>
      </c>
      <c r="B68" s="2816"/>
      <c r="C68" s="2816"/>
      <c r="D68" s="578">
        <f t="shared" ref="D68:O68" si="23">SUM(D65:D67)</f>
        <v>2</v>
      </c>
      <c r="E68" s="578">
        <f t="shared" si="23"/>
        <v>0</v>
      </c>
      <c r="F68" s="578">
        <f t="shared" si="23"/>
        <v>2</v>
      </c>
      <c r="G68" s="578">
        <f t="shared" si="23"/>
        <v>6</v>
      </c>
      <c r="H68" s="578">
        <f t="shared" si="23"/>
        <v>8</v>
      </c>
      <c r="I68" s="578">
        <f t="shared" si="23"/>
        <v>14</v>
      </c>
      <c r="J68" s="578">
        <f t="shared" si="23"/>
        <v>3</v>
      </c>
      <c r="K68" s="578">
        <f t="shared" si="23"/>
        <v>2</v>
      </c>
      <c r="L68" s="578">
        <f t="shared" si="23"/>
        <v>5</v>
      </c>
      <c r="M68" s="578">
        <f t="shared" si="23"/>
        <v>11</v>
      </c>
      <c r="N68" s="578">
        <f t="shared" si="23"/>
        <v>10</v>
      </c>
      <c r="O68" s="578">
        <f t="shared" si="23"/>
        <v>21</v>
      </c>
      <c r="P68" s="2746" t="s">
        <v>302</v>
      </c>
      <c r="Q68" s="2746"/>
      <c r="R68" s="2746"/>
    </row>
    <row r="69" spans="1:18" s="452" customFormat="1" ht="31.5" customHeight="1" x14ac:dyDescent="0.2">
      <c r="A69" s="1553" t="s">
        <v>489</v>
      </c>
      <c r="B69" s="1553" t="s">
        <v>489</v>
      </c>
      <c r="C69" s="260"/>
      <c r="D69" s="578">
        <v>0</v>
      </c>
      <c r="E69" s="578">
        <v>0</v>
      </c>
      <c r="F69" s="578">
        <v>0</v>
      </c>
      <c r="G69" s="578">
        <v>2</v>
      </c>
      <c r="H69" s="578">
        <v>13</v>
      </c>
      <c r="I69" s="578">
        <v>15</v>
      </c>
      <c r="J69" s="578">
        <v>3</v>
      </c>
      <c r="K69" s="578">
        <v>7</v>
      </c>
      <c r="L69" s="578">
        <v>10</v>
      </c>
      <c r="M69" s="578">
        <f t="shared" ref="M69:O71" si="24">SUM(J69,G69,D69)</f>
        <v>5</v>
      </c>
      <c r="N69" s="578">
        <f t="shared" si="24"/>
        <v>20</v>
      </c>
      <c r="O69" s="578">
        <f t="shared" si="24"/>
        <v>25</v>
      </c>
      <c r="P69" s="687" t="s">
        <v>560</v>
      </c>
      <c r="Q69" s="687" t="s">
        <v>560</v>
      </c>
      <c r="R69" s="687" t="s">
        <v>560</v>
      </c>
    </row>
    <row r="70" spans="1:18" s="452" customFormat="1" ht="27" customHeight="1" x14ac:dyDescent="0.2">
      <c r="A70" s="2827" t="s">
        <v>1284</v>
      </c>
      <c r="B70" s="476" t="s">
        <v>784</v>
      </c>
      <c r="C70" s="263"/>
      <c r="D70" s="578">
        <v>0</v>
      </c>
      <c r="E70" s="578">
        <v>0</v>
      </c>
      <c r="F70" s="578">
        <v>0</v>
      </c>
      <c r="G70" s="578">
        <v>5</v>
      </c>
      <c r="H70" s="578">
        <v>7</v>
      </c>
      <c r="I70" s="578">
        <v>12</v>
      </c>
      <c r="J70" s="578">
        <v>0</v>
      </c>
      <c r="K70" s="578">
        <v>0</v>
      </c>
      <c r="L70" s="578">
        <v>0</v>
      </c>
      <c r="M70" s="578">
        <f t="shared" si="24"/>
        <v>5</v>
      </c>
      <c r="N70" s="578">
        <f t="shared" si="24"/>
        <v>7</v>
      </c>
      <c r="O70" s="578">
        <f t="shared" si="24"/>
        <v>12</v>
      </c>
      <c r="P70" s="2829" t="s">
        <v>785</v>
      </c>
      <c r="Q70" s="2829"/>
      <c r="R70" s="2830" t="s">
        <v>1364</v>
      </c>
    </row>
    <row r="71" spans="1:18" s="452" customFormat="1" ht="39.75" customHeight="1" x14ac:dyDescent="0.2">
      <c r="A71" s="2828"/>
      <c r="B71" s="1703" t="s">
        <v>1365</v>
      </c>
      <c r="C71" s="479"/>
      <c r="D71" s="1148">
        <v>0</v>
      </c>
      <c r="E71" s="1148">
        <v>0</v>
      </c>
      <c r="F71" s="1148">
        <v>0</v>
      </c>
      <c r="G71" s="1148">
        <v>6</v>
      </c>
      <c r="H71" s="1148">
        <v>5</v>
      </c>
      <c r="I71" s="1148">
        <v>11</v>
      </c>
      <c r="J71" s="1148">
        <v>0</v>
      </c>
      <c r="K71" s="1148">
        <v>0</v>
      </c>
      <c r="L71" s="1148">
        <v>0</v>
      </c>
      <c r="M71" s="1148">
        <f t="shared" si="24"/>
        <v>6</v>
      </c>
      <c r="N71" s="1148">
        <f t="shared" si="24"/>
        <v>5</v>
      </c>
      <c r="O71" s="1148">
        <f t="shared" si="24"/>
        <v>11</v>
      </c>
      <c r="P71" s="1273"/>
      <c r="Q71" s="1273" t="s">
        <v>1366</v>
      </c>
      <c r="R71" s="2831"/>
    </row>
    <row r="72" spans="1:18" s="452" customFormat="1" ht="27" customHeight="1" x14ac:dyDescent="0.2">
      <c r="A72" s="2816" t="s">
        <v>49</v>
      </c>
      <c r="B72" s="2816"/>
      <c r="C72" s="2816"/>
      <c r="D72" s="578">
        <f t="shared" ref="D72:O72" si="25">SUM(D70:D71)</f>
        <v>0</v>
      </c>
      <c r="E72" s="578">
        <f t="shared" si="25"/>
        <v>0</v>
      </c>
      <c r="F72" s="578">
        <f t="shared" si="25"/>
        <v>0</v>
      </c>
      <c r="G72" s="578">
        <f t="shared" si="25"/>
        <v>11</v>
      </c>
      <c r="H72" s="578">
        <f t="shared" si="25"/>
        <v>12</v>
      </c>
      <c r="I72" s="578">
        <f t="shared" si="25"/>
        <v>23</v>
      </c>
      <c r="J72" s="578">
        <f t="shared" si="25"/>
        <v>0</v>
      </c>
      <c r="K72" s="578">
        <f t="shared" si="25"/>
        <v>0</v>
      </c>
      <c r="L72" s="578">
        <f t="shared" si="25"/>
        <v>0</v>
      </c>
      <c r="M72" s="578">
        <f t="shared" si="25"/>
        <v>11</v>
      </c>
      <c r="N72" s="578">
        <f t="shared" si="25"/>
        <v>12</v>
      </c>
      <c r="O72" s="578">
        <f t="shared" si="25"/>
        <v>23</v>
      </c>
      <c r="P72" s="2832" t="s">
        <v>302</v>
      </c>
      <c r="Q72" s="2832"/>
      <c r="R72" s="2832"/>
    </row>
    <row r="73" spans="1:18" ht="37.5" customHeight="1" x14ac:dyDescent="0.2">
      <c r="A73" s="2817" t="s">
        <v>1286</v>
      </c>
      <c r="B73" s="447" t="s">
        <v>1367</v>
      </c>
      <c r="C73" s="447" t="s">
        <v>1367</v>
      </c>
      <c r="D73" s="1675">
        <f t="shared" ref="D73:F73" si="26">SUM(D71:D72)</f>
        <v>0</v>
      </c>
      <c r="E73" s="1675">
        <f t="shared" si="26"/>
        <v>0</v>
      </c>
      <c r="F73" s="1675">
        <f t="shared" si="26"/>
        <v>0</v>
      </c>
      <c r="G73" s="1675">
        <v>5</v>
      </c>
      <c r="H73" s="1675">
        <v>4</v>
      </c>
      <c r="I73" s="1675">
        <v>9</v>
      </c>
      <c r="J73" s="1675">
        <v>4</v>
      </c>
      <c r="K73" s="1675">
        <v>0</v>
      </c>
      <c r="L73" s="1675">
        <v>4</v>
      </c>
      <c r="M73" s="1675">
        <f t="shared" ref="M73:O75" si="27">SUM(J73,G73,D73)</f>
        <v>9</v>
      </c>
      <c r="N73" s="1675">
        <f t="shared" si="27"/>
        <v>4</v>
      </c>
      <c r="O73" s="1675">
        <f t="shared" si="27"/>
        <v>13</v>
      </c>
      <c r="P73" s="1535" t="s">
        <v>1368</v>
      </c>
      <c r="Q73" s="1535" t="s">
        <v>1368</v>
      </c>
      <c r="R73" s="2736" t="s">
        <v>1369</v>
      </c>
    </row>
    <row r="74" spans="1:18" ht="30.75" customHeight="1" x14ac:dyDescent="0.2">
      <c r="A74" s="2807"/>
      <c r="B74" s="1553" t="s">
        <v>1370</v>
      </c>
      <c r="C74" s="1553" t="s">
        <v>1370</v>
      </c>
      <c r="D74" s="578">
        <f t="shared" ref="D74:F74" si="28">SUM(D72:D73)</f>
        <v>0</v>
      </c>
      <c r="E74" s="578">
        <f t="shared" si="28"/>
        <v>0</v>
      </c>
      <c r="F74" s="578">
        <f t="shared" si="28"/>
        <v>0</v>
      </c>
      <c r="G74" s="578">
        <v>2</v>
      </c>
      <c r="H74" s="578">
        <v>4</v>
      </c>
      <c r="I74" s="578">
        <v>6</v>
      </c>
      <c r="J74" s="578">
        <v>3</v>
      </c>
      <c r="K74" s="578">
        <v>2</v>
      </c>
      <c r="L74" s="578">
        <v>5</v>
      </c>
      <c r="M74" s="578">
        <f t="shared" si="27"/>
        <v>5</v>
      </c>
      <c r="N74" s="578">
        <f t="shared" si="27"/>
        <v>6</v>
      </c>
      <c r="O74" s="578">
        <f t="shared" si="27"/>
        <v>11</v>
      </c>
      <c r="P74" s="1537" t="s">
        <v>1371</v>
      </c>
      <c r="Q74" s="1537" t="s">
        <v>1371</v>
      </c>
      <c r="R74" s="2736"/>
    </row>
    <row r="75" spans="1:18" ht="30" customHeight="1" x14ac:dyDescent="0.2">
      <c r="A75" s="2807"/>
      <c r="B75" s="476" t="s">
        <v>1372</v>
      </c>
      <c r="C75" s="476" t="s">
        <v>1372</v>
      </c>
      <c r="D75" s="578">
        <f t="shared" ref="D75:F75" si="29">SUM(D73:D74)</f>
        <v>0</v>
      </c>
      <c r="E75" s="578">
        <f t="shared" si="29"/>
        <v>0</v>
      </c>
      <c r="F75" s="578">
        <f t="shared" si="29"/>
        <v>0</v>
      </c>
      <c r="G75" s="578">
        <v>2</v>
      </c>
      <c r="H75" s="578">
        <v>3</v>
      </c>
      <c r="I75" s="578">
        <v>5</v>
      </c>
      <c r="J75" s="578">
        <v>0</v>
      </c>
      <c r="K75" s="578">
        <v>0</v>
      </c>
      <c r="L75" s="578">
        <v>0</v>
      </c>
      <c r="M75" s="578">
        <f t="shared" si="27"/>
        <v>2</v>
      </c>
      <c r="N75" s="578">
        <f t="shared" si="27"/>
        <v>3</v>
      </c>
      <c r="O75" s="578">
        <f t="shared" si="27"/>
        <v>5</v>
      </c>
      <c r="P75" s="1537" t="s">
        <v>1373</v>
      </c>
      <c r="Q75" s="1537" t="s">
        <v>1373</v>
      </c>
      <c r="R75" s="2736"/>
    </row>
    <row r="76" spans="1:18" ht="25.5" customHeight="1" thickBot="1" x14ac:dyDescent="0.25">
      <c r="A76" s="2809" t="s">
        <v>49</v>
      </c>
      <c r="B76" s="2809"/>
      <c r="C76" s="2809"/>
      <c r="D76" s="1677">
        <f t="shared" ref="D76:O76" si="30">SUM(D73:D75)</f>
        <v>0</v>
      </c>
      <c r="E76" s="1677">
        <f t="shared" si="30"/>
        <v>0</v>
      </c>
      <c r="F76" s="1677">
        <f t="shared" si="30"/>
        <v>0</v>
      </c>
      <c r="G76" s="1677">
        <f t="shared" si="30"/>
        <v>9</v>
      </c>
      <c r="H76" s="1677">
        <f t="shared" si="30"/>
        <v>11</v>
      </c>
      <c r="I76" s="1677">
        <f t="shared" si="30"/>
        <v>20</v>
      </c>
      <c r="J76" s="1677">
        <f t="shared" si="30"/>
        <v>7</v>
      </c>
      <c r="K76" s="1677">
        <f t="shared" si="30"/>
        <v>2</v>
      </c>
      <c r="L76" s="1677">
        <f t="shared" si="30"/>
        <v>9</v>
      </c>
      <c r="M76" s="1677">
        <f t="shared" si="30"/>
        <v>16</v>
      </c>
      <c r="N76" s="1677">
        <f t="shared" si="30"/>
        <v>13</v>
      </c>
      <c r="O76" s="1677">
        <f t="shared" si="30"/>
        <v>29</v>
      </c>
      <c r="P76" s="2754" t="s">
        <v>302</v>
      </c>
      <c r="Q76" s="2754"/>
      <c r="R76" s="2754"/>
    </row>
    <row r="77" spans="1:18" ht="25.5" customHeight="1" thickTop="1" x14ac:dyDescent="0.2">
      <c r="A77" s="2101"/>
      <c r="B77" s="2101"/>
      <c r="C77" s="2101"/>
      <c r="D77" s="2097"/>
      <c r="E77" s="2097"/>
      <c r="F77" s="2097"/>
      <c r="G77" s="2097"/>
      <c r="H77" s="2097"/>
      <c r="I77" s="2097"/>
      <c r="J77" s="2097"/>
      <c r="K77" s="2097"/>
      <c r="L77" s="2097"/>
      <c r="M77" s="2097"/>
      <c r="N77" s="2097"/>
      <c r="O77" s="2097"/>
      <c r="P77" s="2087"/>
      <c r="Q77" s="2087"/>
      <c r="R77" s="2087"/>
    </row>
    <row r="78" spans="1:18" ht="25.5" customHeight="1" x14ac:dyDescent="0.2">
      <c r="A78" s="2101"/>
      <c r="B78" s="2101"/>
      <c r="C78" s="2101"/>
      <c r="D78" s="2097"/>
      <c r="E78" s="2097"/>
      <c r="F78" s="2097"/>
      <c r="G78" s="2097"/>
      <c r="H78" s="2097"/>
      <c r="I78" s="2097"/>
      <c r="J78" s="2097"/>
      <c r="K78" s="2097"/>
      <c r="L78" s="2097"/>
      <c r="M78" s="2097"/>
      <c r="N78" s="2097"/>
      <c r="O78" s="2097"/>
      <c r="P78" s="2087"/>
      <c r="Q78" s="2087"/>
      <c r="R78" s="2087"/>
    </row>
    <row r="79" spans="1:18" ht="25.5" customHeight="1" x14ac:dyDescent="0.2">
      <c r="A79" s="2101"/>
      <c r="B79" s="2101"/>
      <c r="C79" s="2101"/>
      <c r="D79" s="2097"/>
      <c r="E79" s="2097"/>
      <c r="F79" s="2097"/>
      <c r="G79" s="2097"/>
      <c r="H79" s="2097"/>
      <c r="I79" s="2097"/>
      <c r="J79" s="2097"/>
      <c r="K79" s="2097"/>
      <c r="L79" s="2097"/>
      <c r="M79" s="2097"/>
      <c r="N79" s="2097"/>
      <c r="O79" s="2097"/>
      <c r="P79" s="2087"/>
      <c r="Q79" s="2087"/>
      <c r="R79" s="2087"/>
    </row>
    <row r="80" spans="1:18" ht="25.5" customHeight="1" x14ac:dyDescent="0.2">
      <c r="A80" s="2101"/>
      <c r="B80" s="2101"/>
      <c r="C80" s="2101"/>
      <c r="D80" s="2097"/>
      <c r="E80" s="2097"/>
      <c r="F80" s="2097"/>
      <c r="G80" s="2097"/>
      <c r="H80" s="2097"/>
      <c r="I80" s="2097"/>
      <c r="J80" s="2097"/>
      <c r="K80" s="2097"/>
      <c r="L80" s="2097"/>
      <c r="M80" s="2097"/>
      <c r="N80" s="2097"/>
      <c r="O80" s="2097"/>
      <c r="P80" s="2087"/>
      <c r="Q80" s="2087"/>
      <c r="R80" s="2087"/>
    </row>
    <row r="81" spans="1:18" ht="25.5" customHeight="1" x14ac:dyDescent="0.2">
      <c r="A81" s="2101"/>
      <c r="B81" s="2101"/>
      <c r="C81" s="210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2087"/>
      <c r="Q81" s="2087"/>
      <c r="R81" s="2087"/>
    </row>
    <row r="82" spans="1:18" ht="25.5" customHeight="1" x14ac:dyDescent="0.2">
      <c r="A82" s="2101"/>
      <c r="B82" s="2101"/>
      <c r="C82" s="210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2087"/>
      <c r="Q82" s="2087"/>
      <c r="R82" s="2087"/>
    </row>
    <row r="83" spans="1:18" ht="27.75" customHeight="1" thickBot="1" x14ac:dyDescent="0.25">
      <c r="A83" s="2748" t="s">
        <v>1322</v>
      </c>
      <c r="B83" s="2748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2732" t="s">
        <v>1323</v>
      </c>
      <c r="R83" s="2732"/>
    </row>
    <row r="84" spans="1:18" ht="23.25" customHeight="1" thickTop="1" x14ac:dyDescent="0.2">
      <c r="A84" s="2641" t="s">
        <v>1296</v>
      </c>
      <c r="B84" s="2641" t="s">
        <v>1297</v>
      </c>
      <c r="C84" s="2641" t="s">
        <v>48</v>
      </c>
      <c r="D84" s="2641" t="s">
        <v>36</v>
      </c>
      <c r="E84" s="2641"/>
      <c r="F84" s="2641"/>
      <c r="G84" s="2641" t="s">
        <v>2</v>
      </c>
      <c r="H84" s="2641"/>
      <c r="I84" s="2641"/>
      <c r="J84" s="2641" t="s">
        <v>3</v>
      </c>
      <c r="K84" s="2641"/>
      <c r="L84" s="2641"/>
      <c r="M84" s="2641" t="s">
        <v>29</v>
      </c>
      <c r="N84" s="2641"/>
      <c r="O84" s="2641"/>
      <c r="P84" s="2740" t="s">
        <v>103</v>
      </c>
      <c r="Q84" s="2740" t="s">
        <v>132</v>
      </c>
      <c r="R84" s="2740" t="s">
        <v>132</v>
      </c>
    </row>
    <row r="85" spans="1:18" ht="23.25" customHeight="1" x14ac:dyDescent="0.2">
      <c r="A85" s="2645"/>
      <c r="B85" s="2645"/>
      <c r="C85" s="2645"/>
      <c r="D85" s="2637" t="s">
        <v>98</v>
      </c>
      <c r="E85" s="2637"/>
      <c r="F85" s="2637"/>
      <c r="G85" s="2637" t="s">
        <v>99</v>
      </c>
      <c r="H85" s="2637"/>
      <c r="I85" s="2637"/>
      <c r="J85" s="2637" t="s">
        <v>100</v>
      </c>
      <c r="K85" s="2637"/>
      <c r="L85" s="2637"/>
      <c r="M85" s="2637" t="s">
        <v>126</v>
      </c>
      <c r="N85" s="2637"/>
      <c r="O85" s="2637"/>
      <c r="P85" s="2741"/>
      <c r="Q85" s="2741"/>
      <c r="R85" s="2741"/>
    </row>
    <row r="86" spans="1:18" ht="23.25" customHeight="1" x14ac:dyDescent="0.2">
      <c r="A86" s="2645"/>
      <c r="B86" s="2645"/>
      <c r="C86" s="2645"/>
      <c r="D86" s="262" t="s">
        <v>187</v>
      </c>
      <c r="E86" s="262" t="s">
        <v>203</v>
      </c>
      <c r="F86" s="262" t="s">
        <v>204</v>
      </c>
      <c r="G86" s="262" t="s">
        <v>187</v>
      </c>
      <c r="H86" s="262" t="s">
        <v>203</v>
      </c>
      <c r="I86" s="262" t="s">
        <v>204</v>
      </c>
      <c r="J86" s="262" t="s">
        <v>187</v>
      </c>
      <c r="K86" s="262" t="s">
        <v>203</v>
      </c>
      <c r="L86" s="262" t="s">
        <v>204</v>
      </c>
      <c r="M86" s="262" t="s">
        <v>187</v>
      </c>
      <c r="N86" s="262" t="s">
        <v>203</v>
      </c>
      <c r="O86" s="262" t="s">
        <v>204</v>
      </c>
      <c r="P86" s="2741"/>
      <c r="Q86" s="2741"/>
      <c r="R86" s="2741"/>
    </row>
    <row r="87" spans="1:18" ht="23.25" customHeight="1" thickBot="1" x14ac:dyDescent="0.25">
      <c r="A87" s="2646"/>
      <c r="B87" s="2646"/>
      <c r="C87" s="2646"/>
      <c r="D87" s="23" t="s">
        <v>188</v>
      </c>
      <c r="E87" s="23" t="s">
        <v>189</v>
      </c>
      <c r="F87" s="23" t="s">
        <v>190</v>
      </c>
      <c r="G87" s="23" t="s">
        <v>188</v>
      </c>
      <c r="H87" s="23" t="s">
        <v>189</v>
      </c>
      <c r="I87" s="23" t="s">
        <v>190</v>
      </c>
      <c r="J87" s="23" t="s">
        <v>188</v>
      </c>
      <c r="K87" s="23" t="s">
        <v>189</v>
      </c>
      <c r="L87" s="23" t="s">
        <v>190</v>
      </c>
      <c r="M87" s="23" t="s">
        <v>188</v>
      </c>
      <c r="N87" s="23" t="s">
        <v>189</v>
      </c>
      <c r="O87" s="23" t="s">
        <v>190</v>
      </c>
      <c r="P87" s="2742"/>
      <c r="Q87" s="2742"/>
      <c r="R87" s="2742"/>
    </row>
    <row r="88" spans="1:18" ht="22.5" customHeight="1" x14ac:dyDescent="0.2">
      <c r="A88" s="2769" t="s">
        <v>1510</v>
      </c>
      <c r="B88" s="1681" t="s">
        <v>259</v>
      </c>
      <c r="C88" s="285"/>
      <c r="D88" s="1675">
        <v>0</v>
      </c>
      <c r="E88" s="1675">
        <v>0</v>
      </c>
      <c r="F88" s="1675">
        <v>0</v>
      </c>
      <c r="G88" s="1675">
        <v>5</v>
      </c>
      <c r="H88" s="1675">
        <v>7</v>
      </c>
      <c r="I88" s="1675">
        <v>12</v>
      </c>
      <c r="J88" s="1675">
        <v>7</v>
      </c>
      <c r="K88" s="1675">
        <v>8</v>
      </c>
      <c r="L88" s="1675">
        <v>15</v>
      </c>
      <c r="M88" s="1675">
        <f t="shared" ref="M88:O90" si="31">SUM(J88,G88,D88)</f>
        <v>12</v>
      </c>
      <c r="N88" s="1675">
        <f t="shared" si="31"/>
        <v>15</v>
      </c>
      <c r="O88" s="1675">
        <f t="shared" si="31"/>
        <v>27</v>
      </c>
      <c r="P88" s="1683"/>
      <c r="Q88" s="1683" t="s">
        <v>133</v>
      </c>
      <c r="R88" s="2735" t="s">
        <v>147</v>
      </c>
    </row>
    <row r="89" spans="1:18" ht="22.5" customHeight="1" x14ac:dyDescent="0.2">
      <c r="A89" s="2745"/>
      <c r="B89" s="27" t="s">
        <v>1374</v>
      </c>
      <c r="C89" s="257"/>
      <c r="D89" s="578">
        <v>0</v>
      </c>
      <c r="E89" s="578">
        <v>0</v>
      </c>
      <c r="F89" s="578">
        <v>0</v>
      </c>
      <c r="G89" s="578">
        <v>2</v>
      </c>
      <c r="H89" s="578">
        <v>8</v>
      </c>
      <c r="I89" s="578">
        <v>10</v>
      </c>
      <c r="J89" s="578">
        <v>0</v>
      </c>
      <c r="K89" s="578">
        <v>0</v>
      </c>
      <c r="L89" s="578">
        <v>0</v>
      </c>
      <c r="M89" s="578">
        <f t="shared" si="31"/>
        <v>2</v>
      </c>
      <c r="N89" s="578">
        <f t="shared" si="31"/>
        <v>8</v>
      </c>
      <c r="O89" s="578">
        <f t="shared" si="31"/>
        <v>10</v>
      </c>
      <c r="P89" s="2757" t="s">
        <v>1375</v>
      </c>
      <c r="Q89" s="2757"/>
      <c r="R89" s="2736"/>
    </row>
    <row r="90" spans="1:18" ht="22.5" customHeight="1" x14ac:dyDescent="0.2">
      <c r="A90" s="2745"/>
      <c r="B90" s="27" t="s">
        <v>1376</v>
      </c>
      <c r="C90" s="257"/>
      <c r="D90" s="578">
        <v>0</v>
      </c>
      <c r="E90" s="578">
        <v>0</v>
      </c>
      <c r="F90" s="578">
        <v>0</v>
      </c>
      <c r="G90" s="578">
        <v>3</v>
      </c>
      <c r="H90" s="578">
        <v>5</v>
      </c>
      <c r="I90" s="578">
        <v>8</v>
      </c>
      <c r="J90" s="578">
        <v>0</v>
      </c>
      <c r="K90" s="578">
        <v>0</v>
      </c>
      <c r="L90" s="578">
        <v>0</v>
      </c>
      <c r="M90" s="578">
        <f t="shared" si="31"/>
        <v>3</v>
      </c>
      <c r="N90" s="578">
        <f t="shared" si="31"/>
        <v>5</v>
      </c>
      <c r="O90" s="578">
        <f t="shared" si="31"/>
        <v>8</v>
      </c>
      <c r="P90" s="2758" t="s">
        <v>1377</v>
      </c>
      <c r="Q90" s="2758"/>
      <c r="R90" s="2736"/>
    </row>
    <row r="91" spans="1:18" ht="22.5" customHeight="1" x14ac:dyDescent="0.2">
      <c r="A91" s="2745" t="s">
        <v>49</v>
      </c>
      <c r="B91" s="2745"/>
      <c r="C91" s="2745"/>
      <c r="D91" s="578">
        <f t="shared" ref="D91:O91" si="32">SUM(D88:D90)</f>
        <v>0</v>
      </c>
      <c r="E91" s="578">
        <f t="shared" si="32"/>
        <v>0</v>
      </c>
      <c r="F91" s="578">
        <f t="shared" si="32"/>
        <v>0</v>
      </c>
      <c r="G91" s="578">
        <f t="shared" si="32"/>
        <v>10</v>
      </c>
      <c r="H91" s="578">
        <f t="shared" si="32"/>
        <v>20</v>
      </c>
      <c r="I91" s="578">
        <f t="shared" si="32"/>
        <v>30</v>
      </c>
      <c r="J91" s="578">
        <f t="shared" si="32"/>
        <v>7</v>
      </c>
      <c r="K91" s="578">
        <f t="shared" si="32"/>
        <v>8</v>
      </c>
      <c r="L91" s="578">
        <f t="shared" si="32"/>
        <v>15</v>
      </c>
      <c r="M91" s="578">
        <f t="shared" si="32"/>
        <v>17</v>
      </c>
      <c r="N91" s="578">
        <f t="shared" si="32"/>
        <v>28</v>
      </c>
      <c r="O91" s="578">
        <f t="shared" si="32"/>
        <v>45</v>
      </c>
      <c r="P91" s="2759" t="s">
        <v>302</v>
      </c>
      <c r="Q91" s="2759"/>
      <c r="R91" s="2791"/>
    </row>
    <row r="92" spans="1:18" ht="36" customHeight="1" x14ac:dyDescent="0.2">
      <c r="A92" s="2745" t="s">
        <v>1288</v>
      </c>
      <c r="B92" s="2739" t="s">
        <v>1383</v>
      </c>
      <c r="C92" s="2346" t="s">
        <v>1381</v>
      </c>
      <c r="D92" s="578">
        <v>0</v>
      </c>
      <c r="E92" s="578">
        <v>0</v>
      </c>
      <c r="F92" s="578">
        <v>0</v>
      </c>
      <c r="G92" s="578">
        <v>0</v>
      </c>
      <c r="H92" s="578">
        <v>0</v>
      </c>
      <c r="I92" s="1675">
        <v>0</v>
      </c>
      <c r="J92" s="1675">
        <v>1</v>
      </c>
      <c r="K92" s="1675">
        <v>2</v>
      </c>
      <c r="L92" s="1675">
        <v>3</v>
      </c>
      <c r="M92" s="2097">
        <f t="shared" ref="M92:O96" si="33">SUM(J92,G92,D92)</f>
        <v>1</v>
      </c>
      <c r="N92" s="2097">
        <f t="shared" si="33"/>
        <v>2</v>
      </c>
      <c r="O92" s="2097">
        <f t="shared" si="33"/>
        <v>3</v>
      </c>
      <c r="P92" s="2352" t="s">
        <v>852</v>
      </c>
      <c r="Q92" s="2738" t="s">
        <v>1384</v>
      </c>
      <c r="R92" s="2738" t="s">
        <v>1382</v>
      </c>
    </row>
    <row r="93" spans="1:18" ht="22.5" customHeight="1" x14ac:dyDescent="0.2">
      <c r="A93" s="2745"/>
      <c r="B93" s="2734"/>
      <c r="C93" s="2346" t="s">
        <v>1383</v>
      </c>
      <c r="D93" s="578">
        <v>0</v>
      </c>
      <c r="E93" s="578">
        <v>0</v>
      </c>
      <c r="F93" s="578">
        <v>0</v>
      </c>
      <c r="G93" s="578">
        <v>3</v>
      </c>
      <c r="H93" s="578">
        <v>4</v>
      </c>
      <c r="I93" s="578">
        <v>7</v>
      </c>
      <c r="J93" s="578">
        <v>0</v>
      </c>
      <c r="K93" s="578">
        <v>0</v>
      </c>
      <c r="L93" s="578">
        <v>0</v>
      </c>
      <c r="M93" s="578">
        <f t="shared" si="33"/>
        <v>3</v>
      </c>
      <c r="N93" s="578">
        <f t="shared" si="33"/>
        <v>4</v>
      </c>
      <c r="O93" s="578">
        <f t="shared" si="33"/>
        <v>7</v>
      </c>
      <c r="P93" s="2084" t="s">
        <v>1384</v>
      </c>
      <c r="Q93" s="2737"/>
      <c r="R93" s="2736"/>
    </row>
    <row r="94" spans="1:18" ht="22.5" customHeight="1" x14ac:dyDescent="0.2">
      <c r="A94" s="2745"/>
      <c r="B94" s="2745" t="s">
        <v>49</v>
      </c>
      <c r="C94" s="2745"/>
      <c r="D94" s="578">
        <f t="shared" ref="D94:K94" si="34">SUM(D92:D93)</f>
        <v>0</v>
      </c>
      <c r="E94" s="578">
        <f t="shared" si="34"/>
        <v>0</v>
      </c>
      <c r="F94" s="578">
        <f t="shared" si="34"/>
        <v>0</v>
      </c>
      <c r="G94" s="578">
        <f t="shared" si="34"/>
        <v>3</v>
      </c>
      <c r="H94" s="578">
        <f t="shared" si="34"/>
        <v>4</v>
      </c>
      <c r="I94" s="578">
        <f t="shared" si="34"/>
        <v>7</v>
      </c>
      <c r="J94" s="578">
        <f t="shared" si="34"/>
        <v>1</v>
      </c>
      <c r="K94" s="578">
        <f t="shared" si="34"/>
        <v>2</v>
      </c>
      <c r="L94" s="578">
        <f>SUM(J94:K94)</f>
        <v>3</v>
      </c>
      <c r="M94" s="578">
        <f t="shared" si="33"/>
        <v>4</v>
      </c>
      <c r="N94" s="578">
        <f t="shared" si="33"/>
        <v>6</v>
      </c>
      <c r="O94" s="578">
        <f t="shared" si="33"/>
        <v>10</v>
      </c>
      <c r="P94" s="2746" t="s">
        <v>302</v>
      </c>
      <c r="Q94" s="2746"/>
      <c r="R94" s="2736"/>
    </row>
    <row r="95" spans="1:18" ht="22.5" customHeight="1" x14ac:dyDescent="0.2">
      <c r="A95" s="2745"/>
      <c r="B95" s="2745" t="s">
        <v>1385</v>
      </c>
      <c r="C95" s="27" t="s">
        <v>1385</v>
      </c>
      <c r="D95" s="578">
        <f t="shared" ref="D95:F95" si="35">SUM(D93:D94)</f>
        <v>0</v>
      </c>
      <c r="E95" s="578">
        <f t="shared" si="35"/>
        <v>0</v>
      </c>
      <c r="F95" s="578">
        <f t="shared" si="35"/>
        <v>0</v>
      </c>
      <c r="G95" s="578">
        <v>0</v>
      </c>
      <c r="H95" s="578">
        <v>6</v>
      </c>
      <c r="I95" s="578">
        <v>6</v>
      </c>
      <c r="J95" s="578">
        <v>0</v>
      </c>
      <c r="K95" s="578">
        <v>0</v>
      </c>
      <c r="L95" s="578">
        <v>0</v>
      </c>
      <c r="M95" s="578">
        <f t="shared" si="33"/>
        <v>0</v>
      </c>
      <c r="N95" s="578">
        <f t="shared" si="33"/>
        <v>6</v>
      </c>
      <c r="O95" s="578">
        <f t="shared" si="33"/>
        <v>6</v>
      </c>
      <c r="P95" s="1537" t="s">
        <v>1386</v>
      </c>
      <c r="Q95" s="2738" t="s">
        <v>1386</v>
      </c>
      <c r="R95" s="2736"/>
    </row>
    <row r="96" spans="1:18" ht="22.5" customHeight="1" x14ac:dyDescent="0.2">
      <c r="A96" s="2745"/>
      <c r="B96" s="2745"/>
      <c r="C96" s="27" t="s">
        <v>1387</v>
      </c>
      <c r="D96" s="578">
        <f t="shared" ref="D96:F96" si="36">SUM(D94:D95)</f>
        <v>0</v>
      </c>
      <c r="E96" s="578">
        <f t="shared" si="36"/>
        <v>0</v>
      </c>
      <c r="F96" s="578">
        <f t="shared" si="36"/>
        <v>0</v>
      </c>
      <c r="G96" s="578">
        <v>0</v>
      </c>
      <c r="H96" s="578">
        <v>0</v>
      </c>
      <c r="I96" s="578">
        <v>0</v>
      </c>
      <c r="J96" s="578">
        <v>2</v>
      </c>
      <c r="K96" s="578">
        <v>2</v>
      </c>
      <c r="L96" s="578">
        <v>4</v>
      </c>
      <c r="M96" s="578">
        <f t="shared" si="33"/>
        <v>2</v>
      </c>
      <c r="N96" s="578">
        <f t="shared" si="33"/>
        <v>2</v>
      </c>
      <c r="O96" s="578">
        <f t="shared" si="33"/>
        <v>4</v>
      </c>
      <c r="P96" s="1536" t="s">
        <v>1388</v>
      </c>
      <c r="Q96" s="2737"/>
      <c r="R96" s="2736"/>
    </row>
    <row r="97" spans="1:18" ht="22.5" customHeight="1" x14ac:dyDescent="0.2">
      <c r="A97" s="2745"/>
      <c r="B97" s="2745" t="s">
        <v>49</v>
      </c>
      <c r="C97" s="2745"/>
      <c r="D97" s="578">
        <f t="shared" ref="D97:O97" si="37">SUM(D95:D96)</f>
        <v>0</v>
      </c>
      <c r="E97" s="578">
        <f t="shared" si="37"/>
        <v>0</v>
      </c>
      <c r="F97" s="578">
        <f t="shared" si="37"/>
        <v>0</v>
      </c>
      <c r="G97" s="578">
        <f t="shared" si="37"/>
        <v>0</v>
      </c>
      <c r="H97" s="578">
        <f t="shared" si="37"/>
        <v>6</v>
      </c>
      <c r="I97" s="578">
        <f t="shared" si="37"/>
        <v>6</v>
      </c>
      <c r="J97" s="578">
        <f t="shared" si="37"/>
        <v>2</v>
      </c>
      <c r="K97" s="578">
        <f t="shared" si="37"/>
        <v>2</v>
      </c>
      <c r="L97" s="578">
        <f t="shared" si="37"/>
        <v>4</v>
      </c>
      <c r="M97" s="578">
        <f t="shared" si="37"/>
        <v>2</v>
      </c>
      <c r="N97" s="578">
        <f t="shared" si="37"/>
        <v>8</v>
      </c>
      <c r="O97" s="578">
        <f t="shared" si="37"/>
        <v>10</v>
      </c>
      <c r="P97" s="2746" t="s">
        <v>302</v>
      </c>
      <c r="Q97" s="2746"/>
      <c r="R97" s="2736"/>
    </row>
    <row r="98" spans="1:18" ht="22.5" customHeight="1" x14ac:dyDescent="0.2">
      <c r="A98" s="2745"/>
      <c r="B98" s="1680" t="s">
        <v>1389</v>
      </c>
      <c r="C98" s="1680" t="s">
        <v>1389</v>
      </c>
      <c r="D98" s="578">
        <f t="shared" ref="D98:F98" si="38">SUM(D96:D97)</f>
        <v>0</v>
      </c>
      <c r="E98" s="578">
        <f t="shared" si="38"/>
        <v>0</v>
      </c>
      <c r="F98" s="578">
        <f t="shared" si="38"/>
        <v>0</v>
      </c>
      <c r="G98" s="578">
        <v>2</v>
      </c>
      <c r="H98" s="578">
        <v>10</v>
      </c>
      <c r="I98" s="578">
        <v>12</v>
      </c>
      <c r="J98" s="578">
        <v>0</v>
      </c>
      <c r="K98" s="578">
        <v>0</v>
      </c>
      <c r="L98" s="578">
        <v>0</v>
      </c>
      <c r="M98" s="578">
        <f t="shared" ref="M98:O101" si="39">SUM(J98,G98,D98)</f>
        <v>2</v>
      </c>
      <c r="N98" s="578">
        <f t="shared" si="39"/>
        <v>10</v>
      </c>
      <c r="O98" s="578">
        <f t="shared" si="39"/>
        <v>12</v>
      </c>
      <c r="P98" s="2084" t="s">
        <v>1390</v>
      </c>
      <c r="Q98" s="2084" t="s">
        <v>1390</v>
      </c>
      <c r="R98" s="2736"/>
    </row>
    <row r="99" spans="1:18" ht="31.5" customHeight="1" x14ac:dyDescent="0.2">
      <c r="A99" s="2745"/>
      <c r="B99" s="1680" t="s">
        <v>1391</v>
      </c>
      <c r="C99" s="1680" t="s">
        <v>1391</v>
      </c>
      <c r="D99" s="578">
        <f t="shared" ref="D99:F99" si="40">SUM(D97:D98)</f>
        <v>0</v>
      </c>
      <c r="E99" s="578">
        <f t="shared" si="40"/>
        <v>0</v>
      </c>
      <c r="F99" s="578">
        <f t="shared" si="40"/>
        <v>0</v>
      </c>
      <c r="G99" s="578">
        <v>2</v>
      </c>
      <c r="H99" s="578">
        <v>5</v>
      </c>
      <c r="I99" s="578">
        <v>7</v>
      </c>
      <c r="J99" s="578">
        <v>0</v>
      </c>
      <c r="K99" s="578">
        <v>0</v>
      </c>
      <c r="L99" s="578">
        <v>0</v>
      </c>
      <c r="M99" s="578">
        <f t="shared" si="39"/>
        <v>2</v>
      </c>
      <c r="N99" s="578">
        <f t="shared" si="39"/>
        <v>5</v>
      </c>
      <c r="O99" s="578">
        <f t="shared" si="39"/>
        <v>7</v>
      </c>
      <c r="P99" s="2084" t="s">
        <v>1392</v>
      </c>
      <c r="Q99" s="2084" t="s">
        <v>1392</v>
      </c>
      <c r="R99" s="2736"/>
    </row>
    <row r="100" spans="1:18" ht="31.5" customHeight="1" x14ac:dyDescent="0.2">
      <c r="A100" s="2745"/>
      <c r="B100" s="1680" t="s">
        <v>65</v>
      </c>
      <c r="C100" s="1680" t="s">
        <v>65</v>
      </c>
      <c r="D100" s="578">
        <f t="shared" ref="D100:F100" si="41">SUM(D98:D99)</f>
        <v>0</v>
      </c>
      <c r="E100" s="578">
        <f t="shared" si="41"/>
        <v>0</v>
      </c>
      <c r="F100" s="578">
        <f t="shared" si="41"/>
        <v>0</v>
      </c>
      <c r="G100" s="578">
        <v>3</v>
      </c>
      <c r="H100" s="578">
        <v>5</v>
      </c>
      <c r="I100" s="578">
        <v>8</v>
      </c>
      <c r="J100" s="578">
        <v>0</v>
      </c>
      <c r="K100" s="578">
        <v>0</v>
      </c>
      <c r="L100" s="578">
        <v>0</v>
      </c>
      <c r="M100" s="578">
        <f t="shared" si="39"/>
        <v>3</v>
      </c>
      <c r="N100" s="578">
        <f t="shared" si="39"/>
        <v>5</v>
      </c>
      <c r="O100" s="578">
        <f t="shared" si="39"/>
        <v>8</v>
      </c>
      <c r="P100" s="2096" t="s">
        <v>2953</v>
      </c>
      <c r="Q100" s="2096" t="s">
        <v>146</v>
      </c>
      <c r="R100" s="2736"/>
    </row>
    <row r="101" spans="1:18" ht="31.5" customHeight="1" x14ac:dyDescent="0.2">
      <c r="A101" s="2745"/>
      <c r="B101" s="1680" t="s">
        <v>1393</v>
      </c>
      <c r="C101" s="1680"/>
      <c r="D101" s="578">
        <f t="shared" ref="D101:F101" si="42">SUM(D99:D100)</f>
        <v>0</v>
      </c>
      <c r="E101" s="578">
        <f t="shared" si="42"/>
        <v>0</v>
      </c>
      <c r="F101" s="578">
        <f t="shared" si="42"/>
        <v>0</v>
      </c>
      <c r="G101" s="578">
        <v>2</v>
      </c>
      <c r="H101" s="578">
        <v>8</v>
      </c>
      <c r="I101" s="578">
        <v>10</v>
      </c>
      <c r="J101" s="578">
        <v>0</v>
      </c>
      <c r="K101" s="578">
        <v>0</v>
      </c>
      <c r="L101" s="578">
        <v>0</v>
      </c>
      <c r="M101" s="578">
        <f t="shared" si="39"/>
        <v>2</v>
      </c>
      <c r="N101" s="578">
        <f t="shared" si="39"/>
        <v>8</v>
      </c>
      <c r="O101" s="578">
        <f t="shared" si="39"/>
        <v>10</v>
      </c>
      <c r="P101" s="2089"/>
      <c r="Q101" s="2098" t="s">
        <v>1394</v>
      </c>
      <c r="R101" s="2737"/>
    </row>
    <row r="102" spans="1:18" ht="25.5" customHeight="1" x14ac:dyDescent="0.2">
      <c r="A102" s="2637" t="s">
        <v>49</v>
      </c>
      <c r="B102" s="2637"/>
      <c r="C102" s="2637"/>
      <c r="D102" s="578">
        <f>SUM(D94,D97,D98:D101)</f>
        <v>0</v>
      </c>
      <c r="E102" s="578">
        <f t="shared" ref="E102:L102" si="43">SUM(E94,E97,E98:E101)</f>
        <v>0</v>
      </c>
      <c r="F102" s="578">
        <f t="shared" si="43"/>
        <v>0</v>
      </c>
      <c r="G102" s="578">
        <f t="shared" si="43"/>
        <v>12</v>
      </c>
      <c r="H102" s="578">
        <f t="shared" si="43"/>
        <v>38</v>
      </c>
      <c r="I102" s="578">
        <f t="shared" si="43"/>
        <v>50</v>
      </c>
      <c r="J102" s="578">
        <f t="shared" si="43"/>
        <v>3</v>
      </c>
      <c r="K102" s="578">
        <f t="shared" si="43"/>
        <v>4</v>
      </c>
      <c r="L102" s="578">
        <f t="shared" si="43"/>
        <v>7</v>
      </c>
      <c r="M102" s="578">
        <f>SUM(M94,M97,M98:M101)</f>
        <v>15</v>
      </c>
      <c r="N102" s="578">
        <f t="shared" ref="N102" si="44">SUM(N94,N97,N98:N101)</f>
        <v>42</v>
      </c>
      <c r="O102" s="578">
        <f t="shared" ref="O102" si="45">SUM(O94,O97,O98:O101)</f>
        <v>57</v>
      </c>
      <c r="P102" s="2790" t="s">
        <v>302</v>
      </c>
      <c r="Q102" s="2790"/>
      <c r="R102" s="2790"/>
    </row>
    <row r="103" spans="1:18" ht="29.25" customHeight="1" thickBot="1" x14ac:dyDescent="0.25">
      <c r="A103" s="573" t="s">
        <v>2954</v>
      </c>
      <c r="B103" s="562" t="s">
        <v>1395</v>
      </c>
      <c r="C103" s="562"/>
      <c r="D103" s="2097">
        <f>SUM(D95,D98,D99:D102)</f>
        <v>0</v>
      </c>
      <c r="E103" s="2097">
        <f t="shared" ref="E103:F103" si="46">SUM(E95,E98,E99:E102)</f>
        <v>0</v>
      </c>
      <c r="F103" s="2097">
        <f t="shared" si="46"/>
        <v>0</v>
      </c>
      <c r="G103" s="2310">
        <v>7</v>
      </c>
      <c r="H103" s="2310">
        <v>6</v>
      </c>
      <c r="I103" s="1148">
        <v>13</v>
      </c>
      <c r="J103" s="1148">
        <v>0</v>
      </c>
      <c r="K103" s="1148">
        <v>0</v>
      </c>
      <c r="L103" s="1148">
        <v>0</v>
      </c>
      <c r="M103" s="1148">
        <f>SUM(J103,G103,D103)</f>
        <v>7</v>
      </c>
      <c r="N103" s="1148">
        <f>SUM(K103,H103,E103)</f>
        <v>6</v>
      </c>
      <c r="O103" s="1148">
        <f>SUM(L103,I103,F103)</f>
        <v>13</v>
      </c>
      <c r="P103" s="563"/>
      <c r="Q103" s="563" t="s">
        <v>779</v>
      </c>
      <c r="R103" s="580" t="s">
        <v>1291</v>
      </c>
    </row>
    <row r="104" spans="1:18" ht="25.5" customHeight="1" thickTop="1" thickBot="1" x14ac:dyDescent="0.25">
      <c r="A104" s="2765" t="s">
        <v>45</v>
      </c>
      <c r="B104" s="2765"/>
      <c r="C104" s="2765"/>
      <c r="D104" s="1684">
        <f t="shared" ref="D104:O104" si="47">SUM(D102,D103,D91,D76,D72,D68,D69,D64,D53,D50,D49,D45,D40,D24,)</f>
        <v>11</v>
      </c>
      <c r="E104" s="1684">
        <f t="shared" si="47"/>
        <v>7</v>
      </c>
      <c r="F104" s="1684">
        <f t="shared" si="47"/>
        <v>18</v>
      </c>
      <c r="G104" s="1684">
        <f t="shared" si="47"/>
        <v>160</v>
      </c>
      <c r="H104" s="1684">
        <f t="shared" si="47"/>
        <v>206</v>
      </c>
      <c r="I104" s="1684">
        <f t="shared" si="47"/>
        <v>366</v>
      </c>
      <c r="J104" s="1684">
        <f t="shared" si="47"/>
        <v>50</v>
      </c>
      <c r="K104" s="1684">
        <f t="shared" si="47"/>
        <v>38</v>
      </c>
      <c r="L104" s="1684">
        <f t="shared" si="47"/>
        <v>88</v>
      </c>
      <c r="M104" s="1684">
        <f t="shared" si="47"/>
        <v>221</v>
      </c>
      <c r="N104" s="1684">
        <f t="shared" si="47"/>
        <v>251</v>
      </c>
      <c r="O104" s="1684">
        <f t="shared" si="47"/>
        <v>472</v>
      </c>
      <c r="P104" s="2833" t="s">
        <v>153</v>
      </c>
      <c r="Q104" s="2833"/>
      <c r="R104" s="2833"/>
    </row>
    <row r="105" spans="1:18" ht="12.75" customHeight="1" thickTop="1" x14ac:dyDescent="0.2"/>
    <row r="106" spans="1:18" ht="12.75" customHeight="1" x14ac:dyDescent="0.2"/>
    <row r="107" spans="1:18" ht="12.75" customHeight="1" x14ac:dyDescent="0.2"/>
    <row r="108" spans="1:18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</sheetData>
  <mergeCells count="143">
    <mergeCell ref="A102:C102"/>
    <mergeCell ref="P102:R102"/>
    <mergeCell ref="A104:C104"/>
    <mergeCell ref="P104:R104"/>
    <mergeCell ref="A91:C91"/>
    <mergeCell ref="P91:R91"/>
    <mergeCell ref="A92:A101"/>
    <mergeCell ref="R92:R101"/>
    <mergeCell ref="B94:C94"/>
    <mergeCell ref="P94:Q94"/>
    <mergeCell ref="B95:B96"/>
    <mergeCell ref="Q95:Q96"/>
    <mergeCell ref="B97:C97"/>
    <mergeCell ref="P97:Q97"/>
    <mergeCell ref="B92:B93"/>
    <mergeCell ref="Q92:Q93"/>
    <mergeCell ref="A88:A90"/>
    <mergeCell ref="R88:R90"/>
    <mergeCell ref="P89:Q89"/>
    <mergeCell ref="P90:Q90"/>
    <mergeCell ref="M84:O84"/>
    <mergeCell ref="P84:P87"/>
    <mergeCell ref="Q84:Q87"/>
    <mergeCell ref="R84:R87"/>
    <mergeCell ref="D85:F85"/>
    <mergeCell ref="G85:I85"/>
    <mergeCell ref="J85:L85"/>
    <mergeCell ref="M85:O85"/>
    <mergeCell ref="A76:C76"/>
    <mergeCell ref="P76:R76"/>
    <mergeCell ref="A83:B83"/>
    <mergeCell ref="Q83:R83"/>
    <mergeCell ref="A84:A87"/>
    <mergeCell ref="B84:B87"/>
    <mergeCell ref="C84:C87"/>
    <mergeCell ref="D84:F84"/>
    <mergeCell ref="G84:I84"/>
    <mergeCell ref="J84:L84"/>
    <mergeCell ref="A70:A71"/>
    <mergeCell ref="P70:Q70"/>
    <mergeCell ref="R70:R71"/>
    <mergeCell ref="A72:C72"/>
    <mergeCell ref="P72:R72"/>
    <mergeCell ref="A73:A75"/>
    <mergeCell ref="R73:R75"/>
    <mergeCell ref="A65:A67"/>
    <mergeCell ref="R65:R67"/>
    <mergeCell ref="A68:C68"/>
    <mergeCell ref="P68:R68"/>
    <mergeCell ref="A61:A63"/>
    <mergeCell ref="R61:R63"/>
    <mergeCell ref="A64:C64"/>
    <mergeCell ref="P64:R64"/>
    <mergeCell ref="Q57:Q60"/>
    <mergeCell ref="R57:R60"/>
    <mergeCell ref="D58:F58"/>
    <mergeCell ref="G58:I58"/>
    <mergeCell ref="J58:L58"/>
    <mergeCell ref="M58:O58"/>
    <mergeCell ref="A56:B56"/>
    <mergeCell ref="Q56:R56"/>
    <mergeCell ref="A57:A60"/>
    <mergeCell ref="B57:B60"/>
    <mergeCell ref="C57:C60"/>
    <mergeCell ref="D57:F57"/>
    <mergeCell ref="G57:I57"/>
    <mergeCell ref="J57:L57"/>
    <mergeCell ref="M57:O57"/>
    <mergeCell ref="P57:P60"/>
    <mergeCell ref="P52:Q52"/>
    <mergeCell ref="A53:C53"/>
    <mergeCell ref="P53:R53"/>
    <mergeCell ref="A45:C45"/>
    <mergeCell ref="P45:R45"/>
    <mergeCell ref="A46:A48"/>
    <mergeCell ref="R46:R48"/>
    <mergeCell ref="P48:Q48"/>
    <mergeCell ref="A49:C49"/>
    <mergeCell ref="P49:R49"/>
    <mergeCell ref="A51:A52"/>
    <mergeCell ref="R51:R52"/>
    <mergeCell ref="B46:B47"/>
    <mergeCell ref="Q46:Q47"/>
    <mergeCell ref="A36:A39"/>
    <mergeCell ref="R36:R39"/>
    <mergeCell ref="A40:C40"/>
    <mergeCell ref="P40:R40"/>
    <mergeCell ref="A41:A44"/>
    <mergeCell ref="R41:R44"/>
    <mergeCell ref="M32:O32"/>
    <mergeCell ref="P32:P35"/>
    <mergeCell ref="Q32:Q35"/>
    <mergeCell ref="R32:R35"/>
    <mergeCell ref="D33:F33"/>
    <mergeCell ref="G33:I33"/>
    <mergeCell ref="J33:L33"/>
    <mergeCell ref="M33:O33"/>
    <mergeCell ref="A32:A35"/>
    <mergeCell ref="B32:B35"/>
    <mergeCell ref="C32:C35"/>
    <mergeCell ref="D32:F32"/>
    <mergeCell ref="G32:I32"/>
    <mergeCell ref="J32:L32"/>
    <mergeCell ref="A24:C24"/>
    <mergeCell ref="P24:R24"/>
    <mergeCell ref="A31:B31"/>
    <mergeCell ref="Q31:R31"/>
    <mergeCell ref="P16:Q16"/>
    <mergeCell ref="B17:B18"/>
    <mergeCell ref="Q17:Q18"/>
    <mergeCell ref="B19:C19"/>
    <mergeCell ref="P19:Q19"/>
    <mergeCell ref="B21:B22"/>
    <mergeCell ref="Q21:Q22"/>
    <mergeCell ref="A8:O8"/>
    <mergeCell ref="A9:A23"/>
    <mergeCell ref="R9:R23"/>
    <mergeCell ref="B10:B11"/>
    <mergeCell ref="Q10:Q11"/>
    <mergeCell ref="B12:C12"/>
    <mergeCell ref="P12:Q12"/>
    <mergeCell ref="B13:B15"/>
    <mergeCell ref="Q13:Q15"/>
    <mergeCell ref="B16:C16"/>
    <mergeCell ref="B23:C23"/>
    <mergeCell ref="P23:Q23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93" orientation="landscape" useFirstPageNumber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3:R26"/>
  <sheetViews>
    <sheetView rightToLeft="1" view="pageBreakPreview" zoomScale="95" zoomScaleSheetLayoutView="95" workbookViewId="0">
      <selection activeCell="R8" sqref="R8:R11"/>
    </sheetView>
  </sheetViews>
  <sheetFormatPr defaultRowHeight="12.75" x14ac:dyDescent="0.2"/>
  <cols>
    <col min="1" max="1" width="16.140625" style="363" customWidth="1"/>
    <col min="2" max="2" width="11.85546875" style="363" customWidth="1"/>
    <col min="3" max="3" width="11.5703125" style="363" customWidth="1"/>
    <col min="4" max="15" width="6.85546875" style="363" customWidth="1"/>
    <col min="16" max="16" width="18.42578125" style="363" customWidth="1"/>
    <col min="17" max="17" width="17.5703125" style="363" customWidth="1"/>
    <col min="18" max="18" width="14.5703125" style="363" customWidth="1"/>
    <col min="19" max="16384" width="9.140625" style="363"/>
  </cols>
  <sheetData>
    <row r="3" spans="1:18" s="32" customFormat="1" ht="12.75" customHeight="1" x14ac:dyDescent="0.2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65"/>
      <c r="N3" s="465"/>
      <c r="O3" s="465"/>
    </row>
    <row r="4" spans="1:18" s="32" customFormat="1" ht="12.75" customHeight="1" x14ac:dyDescent="0.2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65"/>
      <c r="N4" s="465"/>
      <c r="O4" s="465"/>
    </row>
    <row r="5" spans="1:18" s="32" customFormat="1" ht="36" customHeight="1" x14ac:dyDescent="0.2">
      <c r="A5" s="2730" t="s">
        <v>2126</v>
      </c>
      <c r="B5" s="2730"/>
      <c r="C5" s="2730"/>
      <c r="D5" s="2730"/>
      <c r="E5" s="2730"/>
      <c r="F5" s="2730"/>
      <c r="G5" s="2730"/>
      <c r="H5" s="2730"/>
      <c r="I5" s="2730"/>
      <c r="J5" s="2730"/>
      <c r="K5" s="2730"/>
      <c r="L5" s="2730"/>
      <c r="M5" s="2730"/>
      <c r="N5" s="2730"/>
      <c r="O5" s="2730"/>
      <c r="P5" s="2730"/>
      <c r="Q5" s="2730"/>
      <c r="R5" s="2730"/>
    </row>
    <row r="6" spans="1:18" s="32" customFormat="1" ht="36" customHeight="1" x14ac:dyDescent="0.2">
      <c r="A6" s="2804" t="s">
        <v>2127</v>
      </c>
      <c r="B6" s="2804"/>
      <c r="C6" s="2804"/>
      <c r="D6" s="2804"/>
      <c r="E6" s="2804"/>
      <c r="F6" s="2804"/>
      <c r="G6" s="2804"/>
      <c r="H6" s="2804"/>
      <c r="I6" s="2804"/>
      <c r="J6" s="2804"/>
      <c r="K6" s="2804"/>
      <c r="L6" s="2804"/>
      <c r="M6" s="2804"/>
      <c r="N6" s="2804"/>
      <c r="O6" s="2804"/>
      <c r="P6" s="2804"/>
      <c r="Q6" s="2804"/>
      <c r="R6" s="2804"/>
    </row>
    <row r="7" spans="1:18" s="32" customFormat="1" ht="36" customHeight="1" thickBot="1" x14ac:dyDescent="0.25">
      <c r="A7" s="17" t="s">
        <v>1396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2474" t="s">
        <v>1397</v>
      </c>
      <c r="R7" s="2474"/>
    </row>
    <row r="8" spans="1:18" s="32" customFormat="1" ht="36" customHeight="1" thickTop="1" x14ac:dyDescent="0.2">
      <c r="A8" s="2641" t="s">
        <v>1296</v>
      </c>
      <c r="B8" s="2641" t="s">
        <v>1297</v>
      </c>
      <c r="C8" s="2641" t="s">
        <v>48</v>
      </c>
      <c r="D8" s="2641" t="s">
        <v>36</v>
      </c>
      <c r="E8" s="2641"/>
      <c r="F8" s="2641"/>
      <c r="G8" s="2641" t="s">
        <v>2</v>
      </c>
      <c r="H8" s="2641"/>
      <c r="I8" s="2641"/>
      <c r="J8" s="2641" t="s">
        <v>3</v>
      </c>
      <c r="K8" s="2641"/>
      <c r="L8" s="2641"/>
      <c r="M8" s="2641" t="s">
        <v>29</v>
      </c>
      <c r="N8" s="2641"/>
      <c r="O8" s="2641"/>
      <c r="P8" s="2740" t="s">
        <v>103</v>
      </c>
      <c r="Q8" s="2740" t="s">
        <v>132</v>
      </c>
      <c r="R8" s="2740" t="s">
        <v>132</v>
      </c>
    </row>
    <row r="9" spans="1:18" s="32" customFormat="1" ht="29.25" customHeight="1" x14ac:dyDescent="0.2">
      <c r="A9" s="2645"/>
      <c r="B9" s="2645"/>
      <c r="C9" s="2645"/>
      <c r="D9" s="2637" t="s">
        <v>98</v>
      </c>
      <c r="E9" s="2637"/>
      <c r="F9" s="2637"/>
      <c r="G9" s="2637" t="s">
        <v>99</v>
      </c>
      <c r="H9" s="2637"/>
      <c r="I9" s="2637"/>
      <c r="J9" s="2637" t="s">
        <v>100</v>
      </c>
      <c r="K9" s="2637"/>
      <c r="L9" s="2637"/>
      <c r="M9" s="2637" t="s">
        <v>126</v>
      </c>
      <c r="N9" s="2637"/>
      <c r="O9" s="2637"/>
      <c r="P9" s="2741"/>
      <c r="Q9" s="2741"/>
      <c r="R9" s="2741"/>
    </row>
    <row r="10" spans="1:18" s="32" customFormat="1" ht="24" customHeight="1" x14ac:dyDescent="0.2">
      <c r="A10" s="2645"/>
      <c r="B10" s="2645"/>
      <c r="C10" s="2645"/>
      <c r="D10" s="262" t="s">
        <v>187</v>
      </c>
      <c r="E10" s="262" t="s">
        <v>203</v>
      </c>
      <c r="F10" s="262" t="s">
        <v>204</v>
      </c>
      <c r="G10" s="262" t="s">
        <v>187</v>
      </c>
      <c r="H10" s="262" t="s">
        <v>203</v>
      </c>
      <c r="I10" s="262" t="s">
        <v>204</v>
      </c>
      <c r="J10" s="262" t="s">
        <v>187</v>
      </c>
      <c r="K10" s="262" t="s">
        <v>203</v>
      </c>
      <c r="L10" s="262" t="s">
        <v>204</v>
      </c>
      <c r="M10" s="262" t="s">
        <v>187</v>
      </c>
      <c r="N10" s="262" t="s">
        <v>203</v>
      </c>
      <c r="O10" s="262" t="s">
        <v>204</v>
      </c>
      <c r="P10" s="2741"/>
      <c r="Q10" s="2741"/>
      <c r="R10" s="2741"/>
    </row>
    <row r="11" spans="1:18" s="32" customFormat="1" ht="21.75" customHeight="1" thickBot="1" x14ac:dyDescent="0.25">
      <c r="A11" s="2646"/>
      <c r="B11" s="2646"/>
      <c r="C11" s="2646"/>
      <c r="D11" s="23" t="s">
        <v>188</v>
      </c>
      <c r="E11" s="23" t="s">
        <v>189</v>
      </c>
      <c r="F11" s="23" t="s">
        <v>190</v>
      </c>
      <c r="G11" s="23" t="s">
        <v>188</v>
      </c>
      <c r="H11" s="23" t="s">
        <v>189</v>
      </c>
      <c r="I11" s="23" t="s">
        <v>190</v>
      </c>
      <c r="J11" s="23" t="s">
        <v>188</v>
      </c>
      <c r="K11" s="23" t="s">
        <v>189</v>
      </c>
      <c r="L11" s="23" t="s">
        <v>190</v>
      </c>
      <c r="M11" s="23" t="s">
        <v>188</v>
      </c>
      <c r="N11" s="23" t="s">
        <v>189</v>
      </c>
      <c r="O11" s="23" t="s">
        <v>190</v>
      </c>
      <c r="P11" s="2742"/>
      <c r="Q11" s="2742"/>
      <c r="R11" s="2742"/>
    </row>
    <row r="12" spans="1:18" s="32" customFormat="1" ht="47.25" customHeight="1" thickBot="1" x14ac:dyDescent="0.25">
      <c r="A12" s="2128" t="s">
        <v>2125</v>
      </c>
      <c r="B12" s="2128" t="s">
        <v>1385</v>
      </c>
      <c r="C12" s="2128" t="s">
        <v>1387</v>
      </c>
      <c r="D12" s="1705">
        <v>0</v>
      </c>
      <c r="E12" s="1705">
        <v>0</v>
      </c>
      <c r="F12" s="578">
        <v>0</v>
      </c>
      <c r="G12" s="578">
        <v>0</v>
      </c>
      <c r="H12" s="578">
        <v>0</v>
      </c>
      <c r="I12" s="578">
        <v>0</v>
      </c>
      <c r="J12" s="578">
        <v>0</v>
      </c>
      <c r="K12" s="578">
        <v>1</v>
      </c>
      <c r="L12" s="578">
        <v>1</v>
      </c>
      <c r="M12" s="1675">
        <f>SUM(J12,G12,D12)</f>
        <v>0</v>
      </c>
      <c r="N12" s="1675">
        <f>SUM(K12,H12,E12)</f>
        <v>1</v>
      </c>
      <c r="O12" s="1675">
        <f>SUM(L12,I12,F12)</f>
        <v>1</v>
      </c>
      <c r="P12" s="1111" t="s">
        <v>1388</v>
      </c>
      <c r="Q12" s="1111" t="s">
        <v>1386</v>
      </c>
      <c r="R12" s="1112" t="s">
        <v>1289</v>
      </c>
    </row>
    <row r="13" spans="1:18" s="32" customFormat="1" ht="31.5" customHeight="1" thickBot="1" x14ac:dyDescent="0.25">
      <c r="A13" s="2834" t="s">
        <v>45</v>
      </c>
      <c r="B13" s="2835"/>
      <c r="C13" s="2836"/>
      <c r="D13" s="1552">
        <f t="shared" ref="D13:O13" si="0">SUM(D12)</f>
        <v>0</v>
      </c>
      <c r="E13" s="1552">
        <f t="shared" si="0"/>
        <v>0</v>
      </c>
      <c r="F13" s="1552">
        <f t="shared" si="0"/>
        <v>0</v>
      </c>
      <c r="G13" s="1552">
        <f t="shared" si="0"/>
        <v>0</v>
      </c>
      <c r="H13" s="1552">
        <f t="shared" si="0"/>
        <v>0</v>
      </c>
      <c r="I13" s="1552">
        <f t="shared" si="0"/>
        <v>0</v>
      </c>
      <c r="J13" s="1552">
        <f t="shared" si="0"/>
        <v>0</v>
      </c>
      <c r="K13" s="1552">
        <f t="shared" si="0"/>
        <v>1</v>
      </c>
      <c r="L13" s="1552">
        <f t="shared" si="0"/>
        <v>1</v>
      </c>
      <c r="M13" s="1552">
        <f t="shared" si="0"/>
        <v>0</v>
      </c>
      <c r="N13" s="1552">
        <f t="shared" si="0"/>
        <v>1</v>
      </c>
      <c r="O13" s="1552">
        <f t="shared" si="0"/>
        <v>1</v>
      </c>
      <c r="P13" s="2837" t="s">
        <v>153</v>
      </c>
      <c r="Q13" s="2837"/>
      <c r="R13" s="2837"/>
    </row>
    <row r="14" spans="1:18" s="32" customFormat="1" ht="12.75" customHeight="1" thickTop="1" x14ac:dyDescent="0.2">
      <c r="M14" s="39"/>
      <c r="N14" s="39"/>
      <c r="O14" s="39"/>
    </row>
    <row r="15" spans="1:18" s="32" customFormat="1" ht="12.75" customHeight="1" x14ac:dyDescent="0.2">
      <c r="M15" s="39"/>
      <c r="N15" s="39"/>
      <c r="O15" s="39"/>
    </row>
    <row r="16" spans="1:18" s="32" customFormat="1" ht="12.75" customHeight="1" x14ac:dyDescent="0.2">
      <c r="M16" s="39"/>
      <c r="N16" s="39"/>
      <c r="O16" s="39"/>
    </row>
    <row r="17" spans="13:15" s="32" customFormat="1" ht="12.75" customHeight="1" x14ac:dyDescent="0.2">
      <c r="M17" s="39"/>
      <c r="N17" s="39"/>
      <c r="O17" s="39"/>
    </row>
    <row r="18" spans="13:15" s="32" customFormat="1" ht="12.75" customHeight="1" x14ac:dyDescent="0.2">
      <c r="M18" s="39"/>
      <c r="N18" s="39"/>
      <c r="O18" s="39"/>
    </row>
    <row r="19" spans="13:15" s="32" customFormat="1" ht="12.75" customHeight="1" x14ac:dyDescent="0.2">
      <c r="M19" s="39"/>
      <c r="N19" s="39"/>
      <c r="O19" s="39"/>
    </row>
    <row r="20" spans="13:15" s="32" customFormat="1" ht="12.75" customHeight="1" x14ac:dyDescent="0.2">
      <c r="M20" s="39"/>
      <c r="N20" s="39"/>
      <c r="O20" s="39"/>
    </row>
    <row r="21" spans="13:15" s="32" customFormat="1" ht="12.75" customHeight="1" x14ac:dyDescent="0.2">
      <c r="M21" s="39"/>
      <c r="N21" s="39"/>
      <c r="O21" s="39"/>
    </row>
    <row r="22" spans="13:15" s="32" customFormat="1" ht="12.75" customHeight="1" x14ac:dyDescent="0.2">
      <c r="M22" s="39"/>
      <c r="N22" s="39"/>
      <c r="O22" s="39"/>
    </row>
    <row r="23" spans="13:15" s="32" customFormat="1" ht="12.75" customHeight="1" x14ac:dyDescent="0.2">
      <c r="M23" s="39"/>
      <c r="N23" s="39"/>
      <c r="O23" s="39"/>
    </row>
    <row r="24" spans="13:15" s="32" customFormat="1" ht="12.75" customHeight="1" x14ac:dyDescent="0.2">
      <c r="M24" s="39"/>
      <c r="N24" s="39"/>
      <c r="O24" s="39"/>
    </row>
    <row r="25" spans="13:15" s="32" customFormat="1" ht="12.75" customHeight="1" x14ac:dyDescent="0.2">
      <c r="M25" s="39"/>
      <c r="N25" s="39"/>
      <c r="O25" s="39"/>
    </row>
    <row r="26" spans="13:15" s="32" customFormat="1" ht="12.75" customHeight="1" x14ac:dyDescent="0.2">
      <c r="M26" s="39"/>
      <c r="N26" s="39"/>
      <c r="O26" s="39"/>
    </row>
  </sheetData>
  <mergeCells count="19">
    <mergeCell ref="A13:C13"/>
    <mergeCell ref="P13:R13"/>
    <mergeCell ref="P8:P11"/>
    <mergeCell ref="Q8:Q11"/>
    <mergeCell ref="R8:R11"/>
    <mergeCell ref="D9:F9"/>
    <mergeCell ref="G9:I9"/>
    <mergeCell ref="J9:L9"/>
    <mergeCell ref="M9:O9"/>
    <mergeCell ref="A5:R5"/>
    <mergeCell ref="A6:R6"/>
    <mergeCell ref="Q7:R7"/>
    <mergeCell ref="A8:A11"/>
    <mergeCell ref="B8:B11"/>
    <mergeCell ref="C8:C11"/>
    <mergeCell ref="D8:F8"/>
    <mergeCell ref="G8:I8"/>
    <mergeCell ref="J8:L8"/>
    <mergeCell ref="M8:O8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0" firstPageNumber="97" orientation="landscape" useFirstPageNumber="1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O62"/>
  <sheetViews>
    <sheetView rightToLeft="1" view="pageBreakPreview" topLeftCell="A19" zoomScale="78" zoomScaleNormal="75" zoomScaleSheetLayoutView="78" workbookViewId="0">
      <selection activeCell="N33" sqref="N33:N36"/>
    </sheetView>
  </sheetViews>
  <sheetFormatPr defaultColWidth="6.7109375" defaultRowHeight="15" customHeight="1" x14ac:dyDescent="0.25"/>
  <cols>
    <col min="1" max="1" width="26" style="56" customWidth="1"/>
    <col min="2" max="2" width="9.85546875" style="56" customWidth="1"/>
    <col min="3" max="3" width="10.140625" style="56" customWidth="1"/>
    <col min="4" max="4" width="9.7109375" style="56" customWidth="1"/>
    <col min="5" max="5" width="10.140625" style="56" customWidth="1"/>
    <col min="6" max="6" width="9.85546875" style="56" customWidth="1"/>
    <col min="7" max="9" width="10.7109375" style="56" customWidth="1"/>
    <col min="10" max="10" width="7.5703125" style="56" customWidth="1"/>
    <col min="11" max="11" width="9.7109375" style="471" customWidth="1"/>
    <col min="12" max="12" width="10.7109375" style="471" customWidth="1"/>
    <col min="13" max="13" width="7.7109375" style="471" customWidth="1"/>
    <col min="14" max="14" width="33.140625" style="462" customWidth="1"/>
    <col min="15" max="16384" width="6.7109375" style="462"/>
  </cols>
  <sheetData>
    <row r="1" spans="1:15" ht="26.25" customHeight="1" x14ac:dyDescent="0.25">
      <c r="A1" s="2838" t="s">
        <v>2128</v>
      </c>
      <c r="B1" s="2838"/>
      <c r="C1" s="2838"/>
      <c r="D1" s="2838"/>
      <c r="E1" s="2838"/>
      <c r="F1" s="2838"/>
      <c r="G1" s="2838"/>
      <c r="H1" s="2838"/>
      <c r="I1" s="2838"/>
      <c r="J1" s="2838"/>
      <c r="K1" s="2838"/>
      <c r="L1" s="2838"/>
      <c r="M1" s="2838"/>
      <c r="N1" s="2838"/>
      <c r="O1" s="419"/>
    </row>
    <row r="2" spans="1:15" ht="37.5" customHeight="1" x14ac:dyDescent="0.25">
      <c r="A2" s="2839" t="s">
        <v>2129</v>
      </c>
      <c r="B2" s="2839"/>
      <c r="C2" s="2839"/>
      <c r="D2" s="2839"/>
      <c r="E2" s="2839"/>
      <c r="F2" s="2839"/>
      <c r="G2" s="2839"/>
      <c r="H2" s="2839"/>
      <c r="I2" s="2839"/>
      <c r="J2" s="2839"/>
      <c r="K2" s="2839"/>
      <c r="L2" s="2839"/>
      <c r="M2" s="2839"/>
      <c r="N2" s="2839"/>
      <c r="O2" s="419"/>
    </row>
    <row r="3" spans="1:15" ht="26.25" customHeight="1" thickBot="1" x14ac:dyDescent="0.3">
      <c r="A3" s="17" t="s">
        <v>1398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16" t="s">
        <v>1399</v>
      </c>
      <c r="O3" s="419"/>
    </row>
    <row r="4" spans="1:15" ht="22.5" customHeight="1" thickTop="1" x14ac:dyDescent="0.25">
      <c r="A4" s="2641" t="s">
        <v>1296</v>
      </c>
      <c r="B4" s="2641" t="s">
        <v>36</v>
      </c>
      <c r="C4" s="2641"/>
      <c r="D4" s="2641"/>
      <c r="E4" s="2641" t="s">
        <v>2</v>
      </c>
      <c r="F4" s="2641"/>
      <c r="G4" s="2641"/>
      <c r="H4" s="2641" t="s">
        <v>3</v>
      </c>
      <c r="I4" s="2641"/>
      <c r="J4" s="2641"/>
      <c r="K4" s="2641" t="s">
        <v>29</v>
      </c>
      <c r="L4" s="2641"/>
      <c r="M4" s="2641"/>
      <c r="N4" s="2641" t="s">
        <v>132</v>
      </c>
      <c r="O4" s="419"/>
    </row>
    <row r="5" spans="1:15" ht="19.5" customHeight="1" x14ac:dyDescent="0.25">
      <c r="A5" s="2645"/>
      <c r="B5" s="2637" t="s">
        <v>98</v>
      </c>
      <c r="C5" s="2637"/>
      <c r="D5" s="2637"/>
      <c r="E5" s="2637" t="s">
        <v>99</v>
      </c>
      <c r="F5" s="2637"/>
      <c r="G5" s="2637"/>
      <c r="H5" s="2637" t="s">
        <v>100</v>
      </c>
      <c r="I5" s="2637"/>
      <c r="J5" s="2637"/>
      <c r="K5" s="2637" t="s">
        <v>126</v>
      </c>
      <c r="L5" s="2637"/>
      <c r="M5" s="2637"/>
      <c r="N5" s="2645"/>
    </row>
    <row r="6" spans="1:15" ht="23.25" customHeight="1" x14ac:dyDescent="0.25">
      <c r="A6" s="2645"/>
      <c r="B6" s="262" t="s">
        <v>187</v>
      </c>
      <c r="C6" s="262" t="s">
        <v>203</v>
      </c>
      <c r="D6" s="262" t="s">
        <v>204</v>
      </c>
      <c r="E6" s="262" t="s">
        <v>187</v>
      </c>
      <c r="F6" s="262" t="s">
        <v>203</v>
      </c>
      <c r="G6" s="262" t="s">
        <v>204</v>
      </c>
      <c r="H6" s="262" t="s">
        <v>187</v>
      </c>
      <c r="I6" s="262" t="s">
        <v>203</v>
      </c>
      <c r="J6" s="262" t="s">
        <v>204</v>
      </c>
      <c r="K6" s="262" t="s">
        <v>187</v>
      </c>
      <c r="L6" s="262" t="s">
        <v>203</v>
      </c>
      <c r="M6" s="262" t="s">
        <v>204</v>
      </c>
      <c r="N6" s="2645"/>
    </row>
    <row r="7" spans="1:15" ht="18" customHeight="1" thickBot="1" x14ac:dyDescent="0.3">
      <c r="A7" s="2646"/>
      <c r="B7" s="23" t="s">
        <v>188</v>
      </c>
      <c r="C7" s="23" t="s">
        <v>189</v>
      </c>
      <c r="D7" s="23" t="s">
        <v>190</v>
      </c>
      <c r="E7" s="23" t="s">
        <v>188</v>
      </c>
      <c r="F7" s="23" t="s">
        <v>189</v>
      </c>
      <c r="G7" s="23" t="s">
        <v>190</v>
      </c>
      <c r="H7" s="23" t="s">
        <v>188</v>
      </c>
      <c r="I7" s="23" t="s">
        <v>189</v>
      </c>
      <c r="J7" s="23" t="s">
        <v>190</v>
      </c>
      <c r="K7" s="446" t="s">
        <v>188</v>
      </c>
      <c r="L7" s="446" t="s">
        <v>189</v>
      </c>
      <c r="M7" s="446" t="s">
        <v>190</v>
      </c>
      <c r="N7" s="2646"/>
    </row>
    <row r="8" spans="1:15" ht="31.5" customHeight="1" x14ac:dyDescent="0.25">
      <c r="A8" s="480" t="s">
        <v>1278</v>
      </c>
      <c r="B8" s="1523">
        <v>4</v>
      </c>
      <c r="C8" s="1523">
        <v>7</v>
      </c>
      <c r="D8" s="1523">
        <v>11</v>
      </c>
      <c r="E8" s="1523">
        <v>97</v>
      </c>
      <c r="F8" s="1523">
        <v>75</v>
      </c>
      <c r="G8" s="1523">
        <v>172</v>
      </c>
      <c r="H8" s="1523">
        <v>44</v>
      </c>
      <c r="I8" s="1523">
        <v>18</v>
      </c>
      <c r="J8" s="1523">
        <v>62</v>
      </c>
      <c r="K8" s="1523">
        <f t="shared" ref="K8:M21" si="0">SUM(H8,E8,B8)</f>
        <v>145</v>
      </c>
      <c r="L8" s="1523">
        <f t="shared" si="0"/>
        <v>100</v>
      </c>
      <c r="M8" s="1523">
        <f t="shared" si="0"/>
        <v>245</v>
      </c>
      <c r="N8" s="30" t="s">
        <v>1279</v>
      </c>
    </row>
    <row r="9" spans="1:15" ht="24" customHeight="1" x14ac:dyDescent="0.25">
      <c r="A9" s="476" t="s">
        <v>2947</v>
      </c>
      <c r="B9" s="578">
        <v>0</v>
      </c>
      <c r="C9" s="578">
        <v>0</v>
      </c>
      <c r="D9" s="578">
        <v>0</v>
      </c>
      <c r="E9" s="578">
        <v>32</v>
      </c>
      <c r="F9" s="578">
        <v>39</v>
      </c>
      <c r="G9" s="578">
        <v>71</v>
      </c>
      <c r="H9" s="578">
        <v>6</v>
      </c>
      <c r="I9" s="578">
        <v>14</v>
      </c>
      <c r="J9" s="578">
        <v>20</v>
      </c>
      <c r="K9" s="578">
        <f t="shared" si="0"/>
        <v>38</v>
      </c>
      <c r="L9" s="578">
        <f t="shared" si="0"/>
        <v>53</v>
      </c>
      <c r="M9" s="578">
        <f t="shared" si="0"/>
        <v>91</v>
      </c>
      <c r="N9" s="189" t="s">
        <v>757</v>
      </c>
    </row>
    <row r="10" spans="1:15" ht="24" customHeight="1" x14ac:dyDescent="0.25">
      <c r="A10" s="476" t="s">
        <v>56</v>
      </c>
      <c r="B10" s="578">
        <v>0</v>
      </c>
      <c r="C10" s="578">
        <v>0</v>
      </c>
      <c r="D10" s="578">
        <v>0</v>
      </c>
      <c r="E10" s="578">
        <v>52</v>
      </c>
      <c r="F10" s="578">
        <v>16</v>
      </c>
      <c r="G10" s="578">
        <v>68</v>
      </c>
      <c r="H10" s="578">
        <v>52</v>
      </c>
      <c r="I10" s="578">
        <v>5</v>
      </c>
      <c r="J10" s="578">
        <v>57</v>
      </c>
      <c r="K10" s="578">
        <f t="shared" si="0"/>
        <v>104</v>
      </c>
      <c r="L10" s="578">
        <f t="shared" si="0"/>
        <v>21</v>
      </c>
      <c r="M10" s="578">
        <f t="shared" si="0"/>
        <v>125</v>
      </c>
      <c r="N10" s="1043" t="s">
        <v>1982</v>
      </c>
    </row>
    <row r="11" spans="1:15" ht="24" customHeight="1" x14ac:dyDescent="0.25">
      <c r="A11" s="476" t="s">
        <v>486</v>
      </c>
      <c r="B11" s="578">
        <v>10</v>
      </c>
      <c r="C11" s="578">
        <v>0</v>
      </c>
      <c r="D11" s="578">
        <v>10</v>
      </c>
      <c r="E11" s="578">
        <v>41</v>
      </c>
      <c r="F11" s="578">
        <v>20</v>
      </c>
      <c r="G11" s="578">
        <v>61</v>
      </c>
      <c r="H11" s="578">
        <v>26</v>
      </c>
      <c r="I11" s="578">
        <v>11</v>
      </c>
      <c r="J11" s="578">
        <v>37</v>
      </c>
      <c r="K11" s="578">
        <f t="shared" si="0"/>
        <v>77</v>
      </c>
      <c r="L11" s="578">
        <f t="shared" si="0"/>
        <v>31</v>
      </c>
      <c r="M11" s="578">
        <f t="shared" si="0"/>
        <v>108</v>
      </c>
      <c r="N11" s="189" t="s">
        <v>1090</v>
      </c>
    </row>
    <row r="12" spans="1:15" ht="24" customHeight="1" x14ac:dyDescent="0.25">
      <c r="A12" s="476" t="s">
        <v>1400</v>
      </c>
      <c r="B12" s="578">
        <v>0</v>
      </c>
      <c r="C12" s="578">
        <v>0</v>
      </c>
      <c r="D12" s="578">
        <v>0</v>
      </c>
      <c r="E12" s="578">
        <v>9</v>
      </c>
      <c r="F12" s="578">
        <v>21</v>
      </c>
      <c r="G12" s="578">
        <v>30</v>
      </c>
      <c r="H12" s="578">
        <v>0</v>
      </c>
      <c r="I12" s="578">
        <v>0</v>
      </c>
      <c r="J12" s="578">
        <v>0</v>
      </c>
      <c r="K12" s="578">
        <f t="shared" si="0"/>
        <v>9</v>
      </c>
      <c r="L12" s="578">
        <f t="shared" si="0"/>
        <v>21</v>
      </c>
      <c r="M12" s="578">
        <f t="shared" si="0"/>
        <v>30</v>
      </c>
      <c r="N12" s="451" t="s">
        <v>775</v>
      </c>
    </row>
    <row r="13" spans="1:15" ht="39" customHeight="1" x14ac:dyDescent="0.25">
      <c r="A13" s="476" t="s">
        <v>1280</v>
      </c>
      <c r="B13" s="578">
        <v>0</v>
      </c>
      <c r="C13" s="578">
        <v>0</v>
      </c>
      <c r="D13" s="578">
        <v>0</v>
      </c>
      <c r="E13" s="578">
        <v>4</v>
      </c>
      <c r="F13" s="578">
        <v>38</v>
      </c>
      <c r="G13" s="578">
        <v>42</v>
      </c>
      <c r="H13" s="578">
        <v>0</v>
      </c>
      <c r="I13" s="578">
        <v>4</v>
      </c>
      <c r="J13" s="578">
        <v>4</v>
      </c>
      <c r="K13" s="578">
        <f t="shared" si="0"/>
        <v>4</v>
      </c>
      <c r="L13" s="578">
        <f t="shared" si="0"/>
        <v>42</v>
      </c>
      <c r="M13" s="578">
        <f t="shared" si="0"/>
        <v>46</v>
      </c>
      <c r="N13" s="189" t="s">
        <v>1281</v>
      </c>
    </row>
    <row r="14" spans="1:15" ht="39.75" customHeight="1" x14ac:dyDescent="0.25">
      <c r="A14" s="476" t="s">
        <v>1353</v>
      </c>
      <c r="B14" s="578">
        <v>0</v>
      </c>
      <c r="C14" s="578">
        <v>0</v>
      </c>
      <c r="D14" s="578">
        <v>0</v>
      </c>
      <c r="E14" s="578">
        <v>38</v>
      </c>
      <c r="F14" s="578">
        <v>51</v>
      </c>
      <c r="G14" s="578">
        <v>89</v>
      </c>
      <c r="H14" s="578">
        <v>0</v>
      </c>
      <c r="I14" s="578">
        <v>0</v>
      </c>
      <c r="J14" s="578">
        <v>0</v>
      </c>
      <c r="K14" s="578">
        <f t="shared" si="0"/>
        <v>38</v>
      </c>
      <c r="L14" s="578">
        <f t="shared" si="0"/>
        <v>51</v>
      </c>
      <c r="M14" s="578">
        <f t="shared" si="0"/>
        <v>89</v>
      </c>
      <c r="N14" s="481" t="s">
        <v>1401</v>
      </c>
    </row>
    <row r="15" spans="1:15" ht="24" customHeight="1" x14ac:dyDescent="0.25">
      <c r="A15" s="476" t="s">
        <v>488</v>
      </c>
      <c r="B15" s="578">
        <v>2</v>
      </c>
      <c r="C15" s="578">
        <v>0</v>
      </c>
      <c r="D15" s="578">
        <v>2</v>
      </c>
      <c r="E15" s="578">
        <v>16</v>
      </c>
      <c r="F15" s="578">
        <v>23</v>
      </c>
      <c r="G15" s="578">
        <v>39</v>
      </c>
      <c r="H15" s="578">
        <v>3</v>
      </c>
      <c r="I15" s="578">
        <v>5</v>
      </c>
      <c r="J15" s="578">
        <v>8</v>
      </c>
      <c r="K15" s="578">
        <f t="shared" si="0"/>
        <v>21</v>
      </c>
      <c r="L15" s="578">
        <f t="shared" si="0"/>
        <v>28</v>
      </c>
      <c r="M15" s="578">
        <f t="shared" si="0"/>
        <v>49</v>
      </c>
      <c r="N15" s="189" t="s">
        <v>485</v>
      </c>
    </row>
    <row r="16" spans="1:15" ht="24" customHeight="1" x14ac:dyDescent="0.25">
      <c r="A16" s="476" t="s">
        <v>489</v>
      </c>
      <c r="B16" s="578">
        <v>0</v>
      </c>
      <c r="C16" s="578">
        <v>0</v>
      </c>
      <c r="D16" s="578">
        <v>0</v>
      </c>
      <c r="E16" s="578">
        <v>4</v>
      </c>
      <c r="F16" s="578">
        <v>34</v>
      </c>
      <c r="G16" s="578">
        <v>38</v>
      </c>
      <c r="H16" s="578">
        <v>12</v>
      </c>
      <c r="I16" s="578">
        <v>21</v>
      </c>
      <c r="J16" s="578">
        <v>33</v>
      </c>
      <c r="K16" s="578">
        <f t="shared" si="0"/>
        <v>16</v>
      </c>
      <c r="L16" s="578">
        <f t="shared" si="0"/>
        <v>55</v>
      </c>
      <c r="M16" s="578">
        <f t="shared" si="0"/>
        <v>71</v>
      </c>
      <c r="N16" s="189" t="s">
        <v>560</v>
      </c>
    </row>
    <row r="17" spans="1:15" ht="24" customHeight="1" x14ac:dyDescent="0.25">
      <c r="A17" s="476" t="s">
        <v>1284</v>
      </c>
      <c r="B17" s="578">
        <v>0</v>
      </c>
      <c r="C17" s="578">
        <v>0</v>
      </c>
      <c r="D17" s="578">
        <v>0</v>
      </c>
      <c r="E17" s="578">
        <v>34</v>
      </c>
      <c r="F17" s="578">
        <v>34</v>
      </c>
      <c r="G17" s="578">
        <v>68</v>
      </c>
      <c r="H17" s="578">
        <v>0</v>
      </c>
      <c r="I17" s="578">
        <v>0</v>
      </c>
      <c r="J17" s="578">
        <v>0</v>
      </c>
      <c r="K17" s="578">
        <f t="shared" si="0"/>
        <v>34</v>
      </c>
      <c r="L17" s="578">
        <f t="shared" si="0"/>
        <v>34</v>
      </c>
      <c r="M17" s="578">
        <f t="shared" si="0"/>
        <v>68</v>
      </c>
      <c r="N17" s="189" t="s">
        <v>1285</v>
      </c>
    </row>
    <row r="18" spans="1:15" ht="38.25" customHeight="1" x14ac:dyDescent="0.25">
      <c r="A18" s="476" t="s">
        <v>1402</v>
      </c>
      <c r="B18" s="578">
        <v>0</v>
      </c>
      <c r="C18" s="578">
        <v>0</v>
      </c>
      <c r="D18" s="578">
        <v>0</v>
      </c>
      <c r="E18" s="578">
        <v>30</v>
      </c>
      <c r="F18" s="578">
        <v>41</v>
      </c>
      <c r="G18" s="578">
        <v>71</v>
      </c>
      <c r="H18" s="578">
        <v>33</v>
      </c>
      <c r="I18" s="578">
        <v>7</v>
      </c>
      <c r="J18" s="578">
        <v>40</v>
      </c>
      <c r="K18" s="578">
        <f t="shared" si="0"/>
        <v>63</v>
      </c>
      <c r="L18" s="578">
        <f t="shared" si="0"/>
        <v>48</v>
      </c>
      <c r="M18" s="578">
        <f t="shared" si="0"/>
        <v>111</v>
      </c>
      <c r="N18" s="189" t="s">
        <v>1287</v>
      </c>
    </row>
    <row r="19" spans="1:15" ht="24" customHeight="1" x14ac:dyDescent="0.25">
      <c r="A19" s="288" t="s">
        <v>1510</v>
      </c>
      <c r="B19" s="578">
        <v>3</v>
      </c>
      <c r="C19" s="578">
        <v>0</v>
      </c>
      <c r="D19" s="578">
        <v>3</v>
      </c>
      <c r="E19" s="578">
        <v>32</v>
      </c>
      <c r="F19" s="578">
        <v>65</v>
      </c>
      <c r="G19" s="578">
        <v>97</v>
      </c>
      <c r="H19" s="578">
        <v>25</v>
      </c>
      <c r="I19" s="578">
        <v>31</v>
      </c>
      <c r="J19" s="578">
        <v>56</v>
      </c>
      <c r="K19" s="578">
        <f t="shared" si="0"/>
        <v>60</v>
      </c>
      <c r="L19" s="578">
        <f t="shared" si="0"/>
        <v>96</v>
      </c>
      <c r="M19" s="578">
        <f t="shared" si="0"/>
        <v>156</v>
      </c>
      <c r="N19" s="189" t="s">
        <v>147</v>
      </c>
    </row>
    <row r="20" spans="1:15" ht="24" customHeight="1" x14ac:dyDescent="0.25">
      <c r="A20" s="288" t="s">
        <v>1288</v>
      </c>
      <c r="B20" s="578">
        <v>0</v>
      </c>
      <c r="C20" s="578">
        <v>0</v>
      </c>
      <c r="D20" s="578">
        <v>0</v>
      </c>
      <c r="E20" s="578">
        <v>30</v>
      </c>
      <c r="F20" s="578">
        <v>84</v>
      </c>
      <c r="G20" s="578">
        <v>114</v>
      </c>
      <c r="H20" s="578">
        <v>16</v>
      </c>
      <c r="I20" s="578">
        <v>28</v>
      </c>
      <c r="J20" s="578">
        <v>44</v>
      </c>
      <c r="K20" s="578">
        <f t="shared" si="0"/>
        <v>46</v>
      </c>
      <c r="L20" s="578">
        <f t="shared" si="0"/>
        <v>112</v>
      </c>
      <c r="M20" s="578">
        <f t="shared" si="0"/>
        <v>158</v>
      </c>
      <c r="N20" s="189" t="s">
        <v>1289</v>
      </c>
    </row>
    <row r="21" spans="1:15" ht="24" customHeight="1" thickBot="1" x14ac:dyDescent="0.3">
      <c r="A21" s="89" t="s">
        <v>1290</v>
      </c>
      <c r="B21" s="1706">
        <v>0</v>
      </c>
      <c r="C21" s="1706">
        <v>0</v>
      </c>
      <c r="D21" s="1675">
        <v>0</v>
      </c>
      <c r="E21" s="1706">
        <v>22</v>
      </c>
      <c r="F21" s="1706">
        <v>15</v>
      </c>
      <c r="G21" s="1675">
        <v>37</v>
      </c>
      <c r="H21" s="1706">
        <v>0</v>
      </c>
      <c r="I21" s="1706">
        <v>0</v>
      </c>
      <c r="J21" s="1675">
        <v>0</v>
      </c>
      <c r="K21" s="1675">
        <f t="shared" si="0"/>
        <v>22</v>
      </c>
      <c r="L21" s="1675">
        <f t="shared" si="0"/>
        <v>15</v>
      </c>
      <c r="M21" s="1675">
        <f t="shared" si="0"/>
        <v>37</v>
      </c>
      <c r="N21" s="482" t="s">
        <v>1291</v>
      </c>
    </row>
    <row r="22" spans="1:15" ht="24" customHeight="1" thickBot="1" x14ac:dyDescent="0.3">
      <c r="A22" s="103" t="s">
        <v>91</v>
      </c>
      <c r="B22" s="1552">
        <f t="shared" ref="B22:M22" si="1">SUM(B8:B21)</f>
        <v>19</v>
      </c>
      <c r="C22" s="1552">
        <f t="shared" si="1"/>
        <v>7</v>
      </c>
      <c r="D22" s="1552">
        <f t="shared" si="1"/>
        <v>26</v>
      </c>
      <c r="E22" s="1552">
        <f t="shared" si="1"/>
        <v>441</v>
      </c>
      <c r="F22" s="1552">
        <f t="shared" si="1"/>
        <v>556</v>
      </c>
      <c r="G22" s="1552">
        <f t="shared" si="1"/>
        <v>997</v>
      </c>
      <c r="H22" s="1552">
        <f t="shared" si="1"/>
        <v>217</v>
      </c>
      <c r="I22" s="1552">
        <f t="shared" si="1"/>
        <v>144</v>
      </c>
      <c r="J22" s="1552">
        <f t="shared" si="1"/>
        <v>361</v>
      </c>
      <c r="K22" s="1552">
        <f t="shared" si="1"/>
        <v>677</v>
      </c>
      <c r="L22" s="1552">
        <f t="shared" si="1"/>
        <v>707</v>
      </c>
      <c r="M22" s="1552">
        <f t="shared" si="1"/>
        <v>1384</v>
      </c>
      <c r="N22" s="198" t="s">
        <v>153</v>
      </c>
      <c r="O22" s="483"/>
    </row>
    <row r="23" spans="1:15" ht="17.100000000000001" customHeight="1" thickTop="1" x14ac:dyDescent="0.25">
      <c r="A23" s="484"/>
      <c r="B23" s="485"/>
      <c r="C23" s="485"/>
      <c r="D23" s="485"/>
      <c r="E23" s="485"/>
      <c r="F23" s="485"/>
      <c r="G23" s="485"/>
      <c r="H23" s="462"/>
      <c r="I23" s="485"/>
      <c r="J23" s="485"/>
      <c r="K23" s="485"/>
      <c r="L23" s="485"/>
      <c r="M23" s="485"/>
    </row>
    <row r="24" spans="1:15" ht="17.100000000000001" customHeight="1" x14ac:dyDescent="0.25">
      <c r="A24" s="484"/>
      <c r="B24" s="485"/>
      <c r="C24" s="485"/>
      <c r="D24" s="485"/>
      <c r="E24" s="485"/>
      <c r="F24" s="485"/>
      <c r="G24" s="485"/>
      <c r="H24" s="485"/>
      <c r="I24" s="485"/>
      <c r="J24" s="485"/>
      <c r="K24" s="485"/>
      <c r="L24" s="485"/>
      <c r="M24" s="485"/>
    </row>
    <row r="25" spans="1:15" ht="17.100000000000001" customHeight="1" x14ac:dyDescent="0.25">
      <c r="A25" s="484"/>
      <c r="B25" s="485"/>
      <c r="C25" s="485"/>
      <c r="D25" s="485"/>
      <c r="E25" s="485"/>
      <c r="F25" s="485"/>
      <c r="G25" s="485"/>
      <c r="H25" s="485"/>
      <c r="I25" s="485"/>
      <c r="J25" s="485"/>
      <c r="K25" s="485"/>
      <c r="L25" s="485"/>
      <c r="M25" s="485"/>
    </row>
    <row r="26" spans="1:15" ht="17.100000000000001" customHeight="1" x14ac:dyDescent="0.25">
      <c r="A26" s="484"/>
      <c r="B26" s="485"/>
      <c r="C26" s="485"/>
      <c r="D26" s="485"/>
      <c r="E26" s="485"/>
      <c r="F26" s="485"/>
      <c r="G26" s="485"/>
      <c r="H26" s="485"/>
      <c r="I26" s="485"/>
      <c r="J26" s="485"/>
      <c r="K26" s="485"/>
      <c r="L26" s="485"/>
      <c r="M26" s="485"/>
    </row>
    <row r="27" spans="1:15" ht="17.100000000000001" customHeight="1" x14ac:dyDescent="0.25">
      <c r="A27" s="484"/>
      <c r="B27" s="485"/>
      <c r="C27" s="485"/>
      <c r="D27" s="485"/>
      <c r="E27" s="485"/>
      <c r="F27" s="485"/>
      <c r="G27" s="485"/>
      <c r="H27" s="485"/>
      <c r="I27" s="485"/>
      <c r="J27" s="485"/>
      <c r="K27" s="485"/>
      <c r="L27" s="485"/>
      <c r="M27" s="485"/>
    </row>
    <row r="28" spans="1:15" ht="17.100000000000001" customHeight="1" x14ac:dyDescent="0.25">
      <c r="A28" s="484"/>
      <c r="B28" s="485"/>
      <c r="C28" s="485"/>
      <c r="D28" s="485"/>
      <c r="E28" s="485"/>
      <c r="F28" s="485"/>
      <c r="G28" s="485"/>
      <c r="H28" s="485"/>
      <c r="I28" s="485"/>
      <c r="J28" s="485"/>
      <c r="K28" s="485"/>
      <c r="L28" s="485"/>
      <c r="M28" s="485"/>
    </row>
    <row r="29" spans="1:15" ht="17.100000000000001" customHeight="1" x14ac:dyDescent="0.25">
      <c r="A29" s="484"/>
      <c r="B29" s="485"/>
      <c r="C29" s="485"/>
      <c r="D29" s="485"/>
      <c r="E29" s="485"/>
      <c r="F29" s="485"/>
      <c r="G29" s="485"/>
      <c r="H29" s="485"/>
      <c r="I29" s="485"/>
      <c r="J29" s="485"/>
      <c r="K29" s="485"/>
      <c r="L29" s="485"/>
      <c r="M29" s="485"/>
    </row>
    <row r="30" spans="1:15" ht="33" customHeight="1" x14ac:dyDescent="0.25">
      <c r="A30" s="2838" t="s">
        <v>2130</v>
      </c>
      <c r="B30" s="2838"/>
      <c r="C30" s="2838"/>
      <c r="D30" s="2838"/>
      <c r="E30" s="2838"/>
      <c r="F30" s="2838"/>
      <c r="G30" s="2838"/>
      <c r="H30" s="2838"/>
      <c r="I30" s="2838"/>
      <c r="J30" s="2838"/>
      <c r="K30" s="2838"/>
      <c r="L30" s="2838"/>
      <c r="M30" s="2838"/>
      <c r="N30" s="2838"/>
    </row>
    <row r="31" spans="1:15" ht="37.5" customHeight="1" x14ac:dyDescent="0.25">
      <c r="A31" s="2804" t="s">
        <v>2131</v>
      </c>
      <c r="B31" s="2804"/>
      <c r="C31" s="2804"/>
      <c r="D31" s="2804"/>
      <c r="E31" s="2804"/>
      <c r="F31" s="2804"/>
      <c r="G31" s="2804"/>
      <c r="H31" s="2804"/>
      <c r="I31" s="2804"/>
      <c r="J31" s="2804"/>
      <c r="K31" s="2804"/>
      <c r="L31" s="2804"/>
      <c r="M31" s="2804"/>
      <c r="N31" s="2804"/>
    </row>
    <row r="32" spans="1:15" ht="20.25" customHeight="1" thickBot="1" x14ac:dyDescent="0.3">
      <c r="A32" s="17" t="s">
        <v>1403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82" t="s">
        <v>1404</v>
      </c>
    </row>
    <row r="33" spans="1:15" ht="21" customHeight="1" thickTop="1" x14ac:dyDescent="0.25">
      <c r="A33" s="2641" t="s">
        <v>1296</v>
      </c>
      <c r="B33" s="2641" t="s">
        <v>36</v>
      </c>
      <c r="C33" s="2641"/>
      <c r="D33" s="2641"/>
      <c r="E33" s="2641" t="s">
        <v>2</v>
      </c>
      <c r="F33" s="2641"/>
      <c r="G33" s="2641"/>
      <c r="H33" s="2641" t="s">
        <v>3</v>
      </c>
      <c r="I33" s="2641"/>
      <c r="J33" s="2641"/>
      <c r="K33" s="2641" t="s">
        <v>29</v>
      </c>
      <c r="L33" s="2641"/>
      <c r="M33" s="2641"/>
      <c r="N33" s="2740" t="s">
        <v>132</v>
      </c>
    </row>
    <row r="34" spans="1:15" ht="24" customHeight="1" x14ac:dyDescent="0.25">
      <c r="A34" s="2645"/>
      <c r="B34" s="2637" t="s">
        <v>98</v>
      </c>
      <c r="C34" s="2637"/>
      <c r="D34" s="2637"/>
      <c r="E34" s="2637" t="s">
        <v>99</v>
      </c>
      <c r="F34" s="2637"/>
      <c r="G34" s="2637"/>
      <c r="H34" s="2637" t="s">
        <v>100</v>
      </c>
      <c r="I34" s="2637"/>
      <c r="J34" s="2637"/>
      <c r="K34" s="2637" t="s">
        <v>126</v>
      </c>
      <c r="L34" s="2637"/>
      <c r="M34" s="2637"/>
      <c r="N34" s="2741"/>
    </row>
    <row r="35" spans="1:15" ht="27" customHeight="1" x14ac:dyDescent="0.25">
      <c r="A35" s="2645"/>
      <c r="B35" s="262" t="s">
        <v>187</v>
      </c>
      <c r="C35" s="262" t="s">
        <v>203</v>
      </c>
      <c r="D35" s="262" t="s">
        <v>204</v>
      </c>
      <c r="E35" s="262" t="s">
        <v>187</v>
      </c>
      <c r="F35" s="262" t="s">
        <v>203</v>
      </c>
      <c r="G35" s="262" t="s">
        <v>204</v>
      </c>
      <c r="H35" s="262" t="s">
        <v>187</v>
      </c>
      <c r="I35" s="262" t="s">
        <v>203</v>
      </c>
      <c r="J35" s="262" t="s">
        <v>204</v>
      </c>
      <c r="K35" s="262" t="s">
        <v>187</v>
      </c>
      <c r="L35" s="262" t="s">
        <v>203</v>
      </c>
      <c r="M35" s="262" t="s">
        <v>204</v>
      </c>
      <c r="N35" s="2741"/>
    </row>
    <row r="36" spans="1:15" ht="28.5" customHeight="1" thickBot="1" x14ac:dyDescent="0.3">
      <c r="A36" s="2646"/>
      <c r="B36" s="23" t="s">
        <v>188</v>
      </c>
      <c r="C36" s="23" t="s">
        <v>189</v>
      </c>
      <c r="D36" s="23" t="s">
        <v>190</v>
      </c>
      <c r="E36" s="23" t="s">
        <v>188</v>
      </c>
      <c r="F36" s="23" t="s">
        <v>189</v>
      </c>
      <c r="G36" s="23" t="s">
        <v>190</v>
      </c>
      <c r="H36" s="23" t="s">
        <v>188</v>
      </c>
      <c r="I36" s="23" t="s">
        <v>189</v>
      </c>
      <c r="J36" s="23" t="s">
        <v>190</v>
      </c>
      <c r="K36" s="446" t="s">
        <v>188</v>
      </c>
      <c r="L36" s="446" t="s">
        <v>189</v>
      </c>
      <c r="M36" s="446" t="s">
        <v>190</v>
      </c>
      <c r="N36" s="2742"/>
    </row>
    <row r="37" spans="1:15" ht="40.5" customHeight="1" thickBot="1" x14ac:dyDescent="0.3">
      <c r="A37" s="478" t="s">
        <v>1288</v>
      </c>
      <c r="B37" s="1694">
        <v>0</v>
      </c>
      <c r="C37" s="1694">
        <v>0</v>
      </c>
      <c r="D37" s="1694">
        <v>0</v>
      </c>
      <c r="E37" s="1694">
        <v>0</v>
      </c>
      <c r="F37" s="1694">
        <v>0</v>
      </c>
      <c r="G37" s="1694">
        <v>0</v>
      </c>
      <c r="H37" s="1694">
        <v>0</v>
      </c>
      <c r="I37" s="1694">
        <v>1</v>
      </c>
      <c r="J37" s="1694">
        <v>1</v>
      </c>
      <c r="K37" s="1694">
        <f>SUM(B37,E37,H37)</f>
        <v>0</v>
      </c>
      <c r="L37" s="1694">
        <f>SUM(C37,F37,I37)</f>
        <v>1</v>
      </c>
      <c r="M37" s="1694">
        <f>SUM(D37,G37,J37)</f>
        <v>1</v>
      </c>
      <c r="N37" s="114" t="s">
        <v>1289</v>
      </c>
      <c r="O37" s="1112"/>
    </row>
    <row r="38" spans="1:15" ht="38.25" customHeight="1" thickBot="1" x14ac:dyDescent="0.3">
      <c r="A38" s="91" t="s">
        <v>91</v>
      </c>
      <c r="B38" s="2102">
        <f t="shared" ref="B38:M38" si="2">SUM(B37:B37)</f>
        <v>0</v>
      </c>
      <c r="C38" s="2102">
        <f t="shared" si="2"/>
        <v>0</v>
      </c>
      <c r="D38" s="2102">
        <f t="shared" si="2"/>
        <v>0</v>
      </c>
      <c r="E38" s="2102">
        <f t="shared" si="2"/>
        <v>0</v>
      </c>
      <c r="F38" s="2102">
        <f t="shared" si="2"/>
        <v>0</v>
      </c>
      <c r="G38" s="2102">
        <f t="shared" si="2"/>
        <v>0</v>
      </c>
      <c r="H38" s="2102">
        <f t="shared" si="2"/>
        <v>0</v>
      </c>
      <c r="I38" s="2102">
        <f t="shared" si="2"/>
        <v>1</v>
      </c>
      <c r="J38" s="2102">
        <f t="shared" si="2"/>
        <v>1</v>
      </c>
      <c r="K38" s="2102">
        <f t="shared" si="2"/>
        <v>0</v>
      </c>
      <c r="L38" s="2102">
        <f t="shared" si="2"/>
        <v>1</v>
      </c>
      <c r="M38" s="2102">
        <f t="shared" si="2"/>
        <v>1</v>
      </c>
      <c r="N38" s="159" t="s">
        <v>153</v>
      </c>
    </row>
    <row r="39" spans="1:15" ht="17.100000000000001" customHeight="1" thickTop="1" x14ac:dyDescent="0.25">
      <c r="A39" s="484"/>
      <c r="B39" s="485"/>
      <c r="C39" s="485"/>
      <c r="D39" s="485"/>
      <c r="E39" s="485"/>
      <c r="F39" s="485"/>
      <c r="G39" s="485"/>
      <c r="H39" s="485"/>
      <c r="I39" s="485"/>
      <c r="J39" s="485"/>
      <c r="K39" s="485"/>
      <c r="L39" s="485"/>
      <c r="M39" s="485"/>
    </row>
    <row r="40" spans="1:15" ht="24.75" customHeight="1" x14ac:dyDescent="0.25"/>
    <row r="41" spans="1:15" ht="24.75" customHeight="1" x14ac:dyDescent="0.25"/>
    <row r="42" spans="1:15" ht="24.75" customHeight="1" x14ac:dyDescent="0.25"/>
    <row r="43" spans="1:15" ht="24.75" customHeight="1" x14ac:dyDescent="0.25"/>
    <row r="44" spans="1:15" ht="24.75" customHeight="1" x14ac:dyDescent="0.25"/>
    <row r="45" spans="1:15" ht="24.75" customHeight="1" x14ac:dyDescent="0.25"/>
    <row r="46" spans="1:15" ht="24.75" customHeight="1" x14ac:dyDescent="0.25"/>
    <row r="47" spans="1:15" ht="15" customHeight="1" x14ac:dyDescent="0.25">
      <c r="A47" s="484"/>
      <c r="B47" s="485"/>
      <c r="C47" s="485"/>
      <c r="D47" s="485"/>
      <c r="E47" s="485"/>
      <c r="F47" s="485"/>
      <c r="G47" s="485"/>
      <c r="H47" s="485"/>
      <c r="I47" s="485"/>
      <c r="J47" s="485"/>
      <c r="K47" s="485"/>
      <c r="L47" s="485"/>
      <c r="M47" s="485"/>
    </row>
    <row r="48" spans="1:15" ht="15" customHeight="1" x14ac:dyDescent="0.25">
      <c r="A48" s="484"/>
      <c r="B48" s="485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</row>
    <row r="49" spans="1:13" ht="15" customHeight="1" x14ac:dyDescent="0.25">
      <c r="A49" s="484"/>
      <c r="B49" s="485"/>
      <c r="C49" s="485"/>
      <c r="D49" s="485"/>
      <c r="E49" s="485"/>
      <c r="F49" s="485"/>
      <c r="G49" s="485"/>
      <c r="H49" s="485"/>
      <c r="I49" s="485"/>
      <c r="J49" s="485"/>
      <c r="K49" s="485"/>
      <c r="L49" s="485"/>
      <c r="M49" s="485"/>
    </row>
    <row r="50" spans="1:13" ht="15" customHeight="1" x14ac:dyDescent="0.25">
      <c r="A50" s="484"/>
      <c r="B50" s="485"/>
      <c r="C50" s="485"/>
      <c r="D50" s="485"/>
      <c r="E50" s="485"/>
      <c r="F50" s="485"/>
      <c r="G50" s="485"/>
      <c r="H50" s="485"/>
      <c r="I50" s="485"/>
      <c r="J50" s="485"/>
      <c r="K50" s="485"/>
      <c r="L50" s="485"/>
      <c r="M50" s="485"/>
    </row>
    <row r="51" spans="1:13" ht="15" customHeight="1" x14ac:dyDescent="0.25">
      <c r="A51" s="484"/>
      <c r="B51" s="485"/>
      <c r="C51" s="485"/>
      <c r="D51" s="485"/>
      <c r="E51" s="485"/>
      <c r="F51" s="485"/>
      <c r="G51" s="485"/>
      <c r="H51" s="485"/>
      <c r="I51" s="485"/>
      <c r="J51" s="485"/>
      <c r="K51" s="485"/>
      <c r="L51" s="485"/>
      <c r="M51" s="485"/>
    </row>
    <row r="52" spans="1:13" ht="15" customHeight="1" x14ac:dyDescent="0.25">
      <c r="A52" s="484"/>
      <c r="B52" s="485"/>
      <c r="C52" s="485"/>
      <c r="D52" s="485"/>
      <c r="E52" s="485"/>
      <c r="F52" s="485"/>
      <c r="G52" s="485"/>
      <c r="H52" s="485"/>
      <c r="I52" s="485"/>
      <c r="J52" s="485"/>
      <c r="K52" s="485"/>
      <c r="L52" s="485"/>
      <c r="M52" s="485"/>
    </row>
    <row r="53" spans="1:13" ht="15" customHeight="1" x14ac:dyDescent="0.25">
      <c r="A53" s="484"/>
      <c r="B53" s="485"/>
      <c r="C53" s="485"/>
      <c r="D53" s="485"/>
      <c r="E53" s="485"/>
      <c r="F53" s="485"/>
      <c r="G53" s="485"/>
      <c r="H53" s="485"/>
      <c r="I53" s="485"/>
      <c r="J53" s="485"/>
      <c r="K53" s="485"/>
      <c r="L53" s="485"/>
      <c r="M53" s="485"/>
    </row>
    <row r="54" spans="1:13" ht="15" customHeight="1" x14ac:dyDescent="0.25">
      <c r="A54" s="484"/>
      <c r="B54" s="485"/>
      <c r="C54" s="485"/>
      <c r="D54" s="485"/>
      <c r="E54" s="485"/>
      <c r="F54" s="485"/>
      <c r="G54" s="485"/>
      <c r="H54" s="485"/>
      <c r="I54" s="485"/>
      <c r="J54" s="485"/>
      <c r="K54" s="485"/>
      <c r="L54" s="485"/>
      <c r="M54" s="485"/>
    </row>
    <row r="55" spans="1:13" ht="15" customHeight="1" x14ac:dyDescent="0.25">
      <c r="A55" s="484"/>
      <c r="B55" s="485"/>
      <c r="C55" s="485"/>
      <c r="D55" s="485"/>
      <c r="E55" s="485"/>
      <c r="F55" s="485"/>
      <c r="G55" s="485"/>
      <c r="H55" s="485"/>
      <c r="I55" s="485"/>
      <c r="J55" s="485"/>
      <c r="K55" s="485"/>
      <c r="L55" s="485"/>
      <c r="M55" s="485"/>
    </row>
    <row r="56" spans="1:13" ht="15" customHeight="1" x14ac:dyDescent="0.25">
      <c r="A56" s="484"/>
      <c r="B56" s="485"/>
      <c r="C56" s="485"/>
      <c r="D56" s="485"/>
      <c r="E56" s="485"/>
      <c r="F56" s="485"/>
      <c r="G56" s="485"/>
      <c r="H56" s="485"/>
      <c r="I56" s="485"/>
      <c r="J56" s="485"/>
      <c r="K56" s="485"/>
      <c r="L56" s="485"/>
      <c r="M56" s="485"/>
    </row>
    <row r="57" spans="1:13" ht="15" customHeight="1" x14ac:dyDescent="0.25">
      <c r="A57" s="484"/>
      <c r="B57" s="485"/>
      <c r="C57" s="485"/>
      <c r="D57" s="485"/>
      <c r="E57" s="485"/>
      <c r="F57" s="485"/>
      <c r="G57" s="485"/>
      <c r="H57" s="485"/>
      <c r="I57" s="485"/>
      <c r="J57" s="485"/>
      <c r="K57" s="485"/>
      <c r="L57" s="485"/>
      <c r="M57" s="485"/>
    </row>
    <row r="58" spans="1:13" ht="15" customHeight="1" x14ac:dyDescent="0.25">
      <c r="A58" s="484"/>
      <c r="B58" s="485"/>
      <c r="C58" s="485"/>
      <c r="D58" s="485"/>
      <c r="E58" s="485"/>
      <c r="F58" s="485"/>
      <c r="G58" s="485"/>
      <c r="H58" s="485"/>
      <c r="I58" s="485"/>
      <c r="J58" s="485"/>
      <c r="K58" s="485"/>
      <c r="L58" s="485"/>
      <c r="M58" s="485"/>
    </row>
    <row r="59" spans="1:13" ht="15" customHeight="1" x14ac:dyDescent="0.25">
      <c r="A59" s="484"/>
      <c r="B59" s="485"/>
      <c r="C59" s="485"/>
      <c r="D59" s="485"/>
      <c r="E59" s="485"/>
      <c r="F59" s="485"/>
      <c r="G59" s="485"/>
      <c r="H59" s="485"/>
      <c r="I59" s="485"/>
      <c r="J59" s="485"/>
      <c r="K59" s="485"/>
      <c r="L59" s="485"/>
      <c r="M59" s="485"/>
    </row>
    <row r="60" spans="1:13" ht="15" customHeight="1" x14ac:dyDescent="0.25">
      <c r="A60" s="484"/>
      <c r="B60" s="485"/>
      <c r="C60" s="485"/>
      <c r="D60" s="485"/>
      <c r="E60" s="485"/>
      <c r="F60" s="485"/>
      <c r="G60" s="485"/>
      <c r="H60" s="485"/>
      <c r="I60" s="485"/>
      <c r="J60" s="485"/>
      <c r="K60" s="485"/>
      <c r="L60" s="485"/>
      <c r="M60" s="485"/>
    </row>
    <row r="62" spans="1:13" s="464" customFormat="1" ht="15" customHeight="1" x14ac:dyDescent="0.25">
      <c r="A62" s="486"/>
      <c r="B62" s="485"/>
      <c r="C62" s="485"/>
      <c r="D62" s="485"/>
      <c r="E62" s="485"/>
      <c r="F62" s="485"/>
      <c r="G62" s="485"/>
      <c r="H62" s="485"/>
      <c r="I62" s="485"/>
      <c r="J62" s="485"/>
      <c r="K62" s="485"/>
      <c r="L62" s="485"/>
      <c r="M62" s="485"/>
    </row>
  </sheetData>
  <mergeCells count="24">
    <mergeCell ref="A30:N30"/>
    <mergeCell ref="A31:N31"/>
    <mergeCell ref="A33:A36"/>
    <mergeCell ref="B33:D33"/>
    <mergeCell ref="E33:G33"/>
    <mergeCell ref="H33:J33"/>
    <mergeCell ref="K33:M33"/>
    <mergeCell ref="N33:N36"/>
    <mergeCell ref="B34:D34"/>
    <mergeCell ref="E34:G34"/>
    <mergeCell ref="H34:J34"/>
    <mergeCell ref="K34:M34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  <mergeCell ref="H5:J5"/>
    <mergeCell ref="K5:M5"/>
  </mergeCells>
  <printOptions horizontalCentered="1"/>
  <pageMargins left="0.39370078740157483" right="0.39370078740157483" top="0.98425196850393704" bottom="0.39370078740157483" header="0.98425196850393704" footer="0.39370078740157483"/>
  <pageSetup paperSize="9" scale="79" firstPageNumber="98" orientation="landscape" useFirstPageNumber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R517"/>
  <sheetViews>
    <sheetView rightToLeft="1" view="pageBreakPreview" topLeftCell="A103" zoomScale="75" zoomScaleSheetLayoutView="75" workbookViewId="0">
      <selection activeCell="U113" sqref="U113"/>
    </sheetView>
  </sheetViews>
  <sheetFormatPr defaultColWidth="6.7109375" defaultRowHeight="15" customHeight="1" x14ac:dyDescent="0.25"/>
  <cols>
    <col min="1" max="1" width="13.28515625" style="56" customWidth="1"/>
    <col min="2" max="2" width="15.7109375" style="56" customWidth="1"/>
    <col min="3" max="3" width="13.28515625" style="56" customWidth="1"/>
    <col min="4" max="11" width="6.28515625" style="56" customWidth="1"/>
    <col min="12" max="12" width="7.7109375" style="56" customWidth="1"/>
    <col min="13" max="13" width="7.28515625" style="491" customWidth="1"/>
    <col min="14" max="14" width="8.85546875" style="491" customWidth="1"/>
    <col min="15" max="15" width="7.42578125" style="491" customWidth="1"/>
    <col min="16" max="16" width="22.42578125" style="462" customWidth="1"/>
    <col min="17" max="17" width="21.42578125" style="462" customWidth="1"/>
    <col min="18" max="18" width="18" style="462" customWidth="1"/>
    <col min="19" max="19" width="6.7109375" style="462" hidden="1" customWidth="1"/>
    <col min="20" max="44" width="6.7109375" style="462"/>
    <col min="45" max="70" width="0" style="462" hidden="1" customWidth="1"/>
    <col min="71" max="16384" width="6.7109375" style="462"/>
  </cols>
  <sheetData>
    <row r="1" spans="1:18" ht="33" customHeight="1" x14ac:dyDescent="0.25">
      <c r="A1" s="2838" t="s">
        <v>2132</v>
      </c>
      <c r="B1" s="2838"/>
      <c r="C1" s="2838"/>
      <c r="D1" s="2838"/>
      <c r="E1" s="2838"/>
      <c r="F1" s="2838"/>
      <c r="G1" s="2838"/>
      <c r="H1" s="2838"/>
      <c r="I1" s="2838"/>
      <c r="J1" s="2838"/>
      <c r="K1" s="2838"/>
      <c r="L1" s="2838"/>
      <c r="M1" s="2838"/>
      <c r="N1" s="2838"/>
      <c r="O1" s="2838"/>
      <c r="P1" s="2838"/>
      <c r="Q1" s="2838"/>
      <c r="R1" s="2838"/>
    </row>
    <row r="2" spans="1:18" ht="37.5" customHeight="1" x14ac:dyDescent="0.25">
      <c r="A2" s="2741" t="s">
        <v>2133</v>
      </c>
      <c r="B2" s="2741"/>
      <c r="C2" s="2741"/>
      <c r="D2" s="2741"/>
      <c r="E2" s="2741"/>
      <c r="F2" s="2741"/>
      <c r="G2" s="2741"/>
      <c r="H2" s="2741"/>
      <c r="I2" s="2741"/>
      <c r="J2" s="2741"/>
      <c r="K2" s="2741"/>
      <c r="L2" s="2741"/>
      <c r="M2" s="2741"/>
      <c r="N2" s="2741"/>
      <c r="O2" s="2741"/>
      <c r="P2" s="2741"/>
      <c r="Q2" s="2741"/>
      <c r="R2" s="2741"/>
    </row>
    <row r="3" spans="1:18" ht="20.25" customHeight="1" thickBot="1" x14ac:dyDescent="0.3">
      <c r="A3" s="581" t="s">
        <v>1405</v>
      </c>
      <c r="B3" s="581"/>
      <c r="C3" s="581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2732" t="s">
        <v>1406</v>
      </c>
      <c r="R3" s="2732"/>
    </row>
    <row r="4" spans="1:18" ht="27" customHeight="1" thickTop="1" x14ac:dyDescent="0.25">
      <c r="A4" s="2641" t="s">
        <v>1296</v>
      </c>
      <c r="B4" s="2641" t="s">
        <v>1297</v>
      </c>
      <c r="C4" s="2641" t="s">
        <v>48</v>
      </c>
      <c r="D4" s="2641" t="s">
        <v>36</v>
      </c>
      <c r="E4" s="2641"/>
      <c r="F4" s="2641"/>
      <c r="G4" s="2641" t="s">
        <v>2</v>
      </c>
      <c r="H4" s="2641"/>
      <c r="I4" s="2641"/>
      <c r="J4" s="2641" t="s">
        <v>3</v>
      </c>
      <c r="K4" s="2641"/>
      <c r="L4" s="2641"/>
      <c r="M4" s="2641" t="s">
        <v>29</v>
      </c>
      <c r="N4" s="2641"/>
      <c r="O4" s="2641"/>
      <c r="P4" s="2740" t="s">
        <v>103</v>
      </c>
      <c r="Q4" s="2740" t="s">
        <v>132</v>
      </c>
      <c r="R4" s="2740" t="s">
        <v>132</v>
      </c>
    </row>
    <row r="5" spans="1:18" ht="18.75" customHeight="1" x14ac:dyDescent="0.25">
      <c r="A5" s="2645"/>
      <c r="B5" s="2645"/>
      <c r="C5" s="2645"/>
      <c r="D5" s="2637" t="s">
        <v>98</v>
      </c>
      <c r="E5" s="2637"/>
      <c r="F5" s="2637"/>
      <c r="G5" s="2637" t="s">
        <v>99</v>
      </c>
      <c r="H5" s="2637"/>
      <c r="I5" s="2637"/>
      <c r="J5" s="2637" t="s">
        <v>100</v>
      </c>
      <c r="K5" s="2637"/>
      <c r="L5" s="2637"/>
      <c r="M5" s="2637" t="s">
        <v>126</v>
      </c>
      <c r="N5" s="2637"/>
      <c r="O5" s="2637"/>
      <c r="P5" s="2741"/>
      <c r="Q5" s="2741"/>
      <c r="R5" s="2741"/>
    </row>
    <row r="6" spans="1:18" ht="12.75" customHeight="1" x14ac:dyDescent="0.25">
      <c r="A6" s="2645"/>
      <c r="B6" s="2645"/>
      <c r="C6" s="2645"/>
      <c r="D6" s="262" t="s">
        <v>187</v>
      </c>
      <c r="E6" s="262" t="s">
        <v>203</v>
      </c>
      <c r="F6" s="262" t="s">
        <v>204</v>
      </c>
      <c r="G6" s="262" t="s">
        <v>187</v>
      </c>
      <c r="H6" s="262" t="s">
        <v>203</v>
      </c>
      <c r="I6" s="262" t="s">
        <v>204</v>
      </c>
      <c r="J6" s="262" t="s">
        <v>187</v>
      </c>
      <c r="K6" s="262" t="s">
        <v>203</v>
      </c>
      <c r="L6" s="262" t="s">
        <v>204</v>
      </c>
      <c r="M6" s="262" t="s">
        <v>187</v>
      </c>
      <c r="N6" s="262" t="s">
        <v>203</v>
      </c>
      <c r="O6" s="262" t="s">
        <v>204</v>
      </c>
      <c r="P6" s="2741"/>
      <c r="Q6" s="2741"/>
      <c r="R6" s="2741"/>
    </row>
    <row r="7" spans="1:18" ht="16.5" customHeight="1" thickBot="1" x14ac:dyDescent="0.3">
      <c r="A7" s="2646"/>
      <c r="B7" s="2646"/>
      <c r="C7" s="2646"/>
      <c r="D7" s="23" t="s">
        <v>188</v>
      </c>
      <c r="E7" s="23" t="s">
        <v>189</v>
      </c>
      <c r="F7" s="23" t="s">
        <v>190</v>
      </c>
      <c r="G7" s="23" t="s">
        <v>188</v>
      </c>
      <c r="H7" s="23" t="s">
        <v>189</v>
      </c>
      <c r="I7" s="23" t="s">
        <v>190</v>
      </c>
      <c r="J7" s="23" t="s">
        <v>188</v>
      </c>
      <c r="K7" s="23" t="s">
        <v>189</v>
      </c>
      <c r="L7" s="23" t="s">
        <v>190</v>
      </c>
      <c r="M7" s="446" t="s">
        <v>188</v>
      </c>
      <c r="N7" s="446" t="s">
        <v>189</v>
      </c>
      <c r="O7" s="446" t="s">
        <v>190</v>
      </c>
      <c r="P7" s="2742"/>
      <c r="Q7" s="2742"/>
      <c r="R7" s="2742"/>
    </row>
    <row r="8" spans="1:18" ht="35.25" customHeight="1" x14ac:dyDescent="0.25">
      <c r="A8" s="2841" t="s">
        <v>1278</v>
      </c>
      <c r="B8" s="1681" t="s">
        <v>481</v>
      </c>
      <c r="C8" s="1681" t="s">
        <v>481</v>
      </c>
      <c r="D8" s="577">
        <v>0</v>
      </c>
      <c r="E8" s="577">
        <v>0</v>
      </c>
      <c r="F8" s="577">
        <v>0</v>
      </c>
      <c r="G8" s="577">
        <v>18</v>
      </c>
      <c r="H8" s="577">
        <v>13</v>
      </c>
      <c r="I8" s="577">
        <v>31</v>
      </c>
      <c r="J8" s="577">
        <v>8</v>
      </c>
      <c r="K8" s="577">
        <v>4</v>
      </c>
      <c r="L8" s="577">
        <v>12</v>
      </c>
      <c r="M8" s="577">
        <f>SUM(J8,G8,D8)</f>
        <v>26</v>
      </c>
      <c r="N8" s="577">
        <f t="shared" ref="N8:O10" si="0">SUM(K8,H8,E8)</f>
        <v>17</v>
      </c>
      <c r="O8" s="577">
        <f t="shared" si="0"/>
        <v>43</v>
      </c>
      <c r="P8" s="1683" t="s">
        <v>1299</v>
      </c>
      <c r="Q8" s="1683" t="s">
        <v>1299</v>
      </c>
      <c r="R8" s="2764" t="s">
        <v>1279</v>
      </c>
    </row>
    <row r="9" spans="1:18" ht="33.75" customHeight="1" x14ac:dyDescent="0.25">
      <c r="A9" s="2842"/>
      <c r="B9" s="2788" t="s">
        <v>1300</v>
      </c>
      <c r="C9" s="27" t="s">
        <v>1301</v>
      </c>
      <c r="D9" s="578">
        <v>0</v>
      </c>
      <c r="E9" s="578">
        <v>0</v>
      </c>
      <c r="F9" s="578">
        <v>0</v>
      </c>
      <c r="G9" s="578">
        <v>16</v>
      </c>
      <c r="H9" s="578">
        <v>5</v>
      </c>
      <c r="I9" s="578">
        <v>21</v>
      </c>
      <c r="J9" s="578">
        <v>1</v>
      </c>
      <c r="K9" s="578">
        <v>0</v>
      </c>
      <c r="L9" s="578">
        <v>1</v>
      </c>
      <c r="M9" s="578">
        <f t="shared" ref="M9:M10" si="1">SUM(J9,G9,D9)</f>
        <v>17</v>
      </c>
      <c r="N9" s="578">
        <f t="shared" si="0"/>
        <v>5</v>
      </c>
      <c r="O9" s="578">
        <f t="shared" si="0"/>
        <v>22</v>
      </c>
      <c r="P9" s="1537" t="s">
        <v>1302</v>
      </c>
      <c r="Q9" s="2757" t="s">
        <v>1303</v>
      </c>
      <c r="R9" s="2746"/>
    </row>
    <row r="10" spans="1:18" ht="27" customHeight="1" x14ac:dyDescent="0.25">
      <c r="A10" s="2842"/>
      <c r="B10" s="2788"/>
      <c r="C10" s="27" t="s">
        <v>1304</v>
      </c>
      <c r="D10" s="578">
        <v>0</v>
      </c>
      <c r="E10" s="578">
        <v>0</v>
      </c>
      <c r="F10" s="578">
        <v>0</v>
      </c>
      <c r="G10" s="578">
        <v>8</v>
      </c>
      <c r="H10" s="578">
        <v>8</v>
      </c>
      <c r="I10" s="578">
        <v>16</v>
      </c>
      <c r="J10" s="578">
        <v>11</v>
      </c>
      <c r="K10" s="578">
        <v>5</v>
      </c>
      <c r="L10" s="578">
        <v>16</v>
      </c>
      <c r="M10" s="578">
        <f t="shared" si="1"/>
        <v>19</v>
      </c>
      <c r="N10" s="578">
        <f t="shared" si="0"/>
        <v>13</v>
      </c>
      <c r="O10" s="578">
        <f t="shared" si="0"/>
        <v>32</v>
      </c>
      <c r="P10" s="1537" t="s">
        <v>1305</v>
      </c>
      <c r="Q10" s="2757"/>
      <c r="R10" s="2746"/>
    </row>
    <row r="11" spans="1:18" ht="29.25" customHeight="1" x14ac:dyDescent="0.25">
      <c r="A11" s="2842"/>
      <c r="B11" s="2745" t="s">
        <v>49</v>
      </c>
      <c r="C11" s="2745"/>
      <c r="D11" s="578">
        <f>SUM(D9:D10)</f>
        <v>0</v>
      </c>
      <c r="E11" s="578">
        <f>SUM(E9:E10)</f>
        <v>0</v>
      </c>
      <c r="F11" s="578">
        <f t="shared" ref="F11:O11" si="2">SUM(F9:F10)</f>
        <v>0</v>
      </c>
      <c r="G11" s="578">
        <f t="shared" si="2"/>
        <v>24</v>
      </c>
      <c r="H11" s="578">
        <f t="shared" si="2"/>
        <v>13</v>
      </c>
      <c r="I11" s="578">
        <f t="shared" si="2"/>
        <v>37</v>
      </c>
      <c r="J11" s="578">
        <f t="shared" si="2"/>
        <v>12</v>
      </c>
      <c r="K11" s="578">
        <f t="shared" si="2"/>
        <v>5</v>
      </c>
      <c r="L11" s="578">
        <f t="shared" si="2"/>
        <v>17</v>
      </c>
      <c r="M11" s="578">
        <f t="shared" si="2"/>
        <v>36</v>
      </c>
      <c r="N11" s="578">
        <f t="shared" si="2"/>
        <v>18</v>
      </c>
      <c r="O11" s="578">
        <f t="shared" si="2"/>
        <v>54</v>
      </c>
      <c r="P11" s="2746" t="s">
        <v>139</v>
      </c>
      <c r="Q11" s="2746"/>
      <c r="R11" s="2746"/>
    </row>
    <row r="12" spans="1:18" ht="23.25" customHeight="1" x14ac:dyDescent="0.25">
      <c r="A12" s="2842"/>
      <c r="B12" s="2745" t="s">
        <v>1306</v>
      </c>
      <c r="C12" s="27" t="s">
        <v>1307</v>
      </c>
      <c r="D12" s="578">
        <v>0</v>
      </c>
      <c r="E12" s="578">
        <v>0</v>
      </c>
      <c r="F12" s="578">
        <v>0</v>
      </c>
      <c r="G12" s="578">
        <v>13</v>
      </c>
      <c r="H12" s="578">
        <v>9</v>
      </c>
      <c r="I12" s="578">
        <v>22</v>
      </c>
      <c r="J12" s="578">
        <v>7</v>
      </c>
      <c r="K12" s="578">
        <v>1</v>
      </c>
      <c r="L12" s="578">
        <v>8</v>
      </c>
      <c r="M12" s="578">
        <f t="shared" ref="M12:O14" si="3">SUM(J12,G12,D12)</f>
        <v>20</v>
      </c>
      <c r="N12" s="578">
        <f t="shared" si="3"/>
        <v>10</v>
      </c>
      <c r="O12" s="578">
        <f t="shared" si="3"/>
        <v>30</v>
      </c>
      <c r="P12" s="1536" t="s">
        <v>1308</v>
      </c>
      <c r="Q12" s="2746" t="s">
        <v>1309</v>
      </c>
      <c r="R12" s="2746"/>
    </row>
    <row r="13" spans="1:18" ht="36.75" customHeight="1" x14ac:dyDescent="0.25">
      <c r="A13" s="2842"/>
      <c r="B13" s="2745"/>
      <c r="C13" s="27" t="s">
        <v>1186</v>
      </c>
      <c r="D13" s="578">
        <v>0</v>
      </c>
      <c r="E13" s="578">
        <v>3</v>
      </c>
      <c r="F13" s="578">
        <v>3</v>
      </c>
      <c r="G13" s="578">
        <v>16</v>
      </c>
      <c r="H13" s="578">
        <v>11</v>
      </c>
      <c r="I13" s="578">
        <v>27</v>
      </c>
      <c r="J13" s="578">
        <v>0</v>
      </c>
      <c r="K13" s="578">
        <v>0</v>
      </c>
      <c r="L13" s="578">
        <v>0</v>
      </c>
      <c r="M13" s="578">
        <f t="shared" si="3"/>
        <v>16</v>
      </c>
      <c r="N13" s="578">
        <f t="shared" si="3"/>
        <v>14</v>
      </c>
      <c r="O13" s="578">
        <f t="shared" si="3"/>
        <v>30</v>
      </c>
      <c r="P13" s="1536" t="s">
        <v>1310</v>
      </c>
      <c r="Q13" s="2746"/>
      <c r="R13" s="2746"/>
    </row>
    <row r="14" spans="1:18" ht="25.5" customHeight="1" x14ac:dyDescent="0.25">
      <c r="A14" s="2842"/>
      <c r="B14" s="2745"/>
      <c r="C14" s="27" t="s">
        <v>1407</v>
      </c>
      <c r="D14" s="578">
        <v>2</v>
      </c>
      <c r="E14" s="578">
        <v>0</v>
      </c>
      <c r="F14" s="578">
        <v>2</v>
      </c>
      <c r="G14" s="578">
        <v>0</v>
      </c>
      <c r="H14" s="578">
        <v>0</v>
      </c>
      <c r="I14" s="578">
        <v>0</v>
      </c>
      <c r="J14" s="578">
        <v>0</v>
      </c>
      <c r="K14" s="578">
        <v>0</v>
      </c>
      <c r="L14" s="578">
        <v>0</v>
      </c>
      <c r="M14" s="578">
        <f t="shared" si="3"/>
        <v>2</v>
      </c>
      <c r="N14" s="578">
        <f t="shared" si="3"/>
        <v>0</v>
      </c>
      <c r="O14" s="578">
        <f t="shared" si="3"/>
        <v>2</v>
      </c>
      <c r="P14" s="1536" t="s">
        <v>1312</v>
      </c>
      <c r="Q14" s="2746"/>
      <c r="R14" s="2746"/>
    </row>
    <row r="15" spans="1:18" ht="27" customHeight="1" x14ac:dyDescent="0.25">
      <c r="A15" s="2842"/>
      <c r="B15" s="2745" t="s">
        <v>49</v>
      </c>
      <c r="C15" s="2745"/>
      <c r="D15" s="578">
        <f>SUM(D12:D14)</f>
        <v>2</v>
      </c>
      <c r="E15" s="578">
        <f>SUM(E12:E14)</f>
        <v>3</v>
      </c>
      <c r="F15" s="578">
        <f>SUM(F12:F14)</f>
        <v>5</v>
      </c>
      <c r="G15" s="578">
        <f>SUM(G12:G14)</f>
        <v>29</v>
      </c>
      <c r="H15" s="578">
        <f t="shared" ref="H15:K15" si="4">SUM(H12:H14)</f>
        <v>20</v>
      </c>
      <c r="I15" s="578">
        <f t="shared" si="4"/>
        <v>49</v>
      </c>
      <c r="J15" s="578">
        <f t="shared" si="4"/>
        <v>7</v>
      </c>
      <c r="K15" s="578">
        <f t="shared" si="4"/>
        <v>1</v>
      </c>
      <c r="L15" s="578">
        <f>SUM(L12:L14)</f>
        <v>8</v>
      </c>
      <c r="M15" s="578">
        <f t="shared" ref="M15:O15" si="5">SUM(M12:M14)</f>
        <v>38</v>
      </c>
      <c r="N15" s="578">
        <f t="shared" si="5"/>
        <v>24</v>
      </c>
      <c r="O15" s="578">
        <f t="shared" si="5"/>
        <v>62</v>
      </c>
      <c r="P15" s="2746" t="s">
        <v>139</v>
      </c>
      <c r="Q15" s="2746"/>
      <c r="R15" s="2746"/>
    </row>
    <row r="16" spans="1:18" ht="32.25" customHeight="1" x14ac:dyDescent="0.25">
      <c r="A16" s="2842"/>
      <c r="B16" s="2745" t="s">
        <v>1313</v>
      </c>
      <c r="C16" s="27" t="s">
        <v>1408</v>
      </c>
      <c r="D16" s="578">
        <v>0</v>
      </c>
      <c r="E16" s="578">
        <v>0</v>
      </c>
      <c r="F16" s="578">
        <v>0</v>
      </c>
      <c r="G16" s="578">
        <v>8</v>
      </c>
      <c r="H16" s="578">
        <v>15</v>
      </c>
      <c r="I16" s="578">
        <v>23</v>
      </c>
      <c r="J16" s="578">
        <v>5</v>
      </c>
      <c r="K16" s="578">
        <v>5</v>
      </c>
      <c r="L16" s="578">
        <v>10</v>
      </c>
      <c r="M16" s="578">
        <f t="shared" ref="M16:O17" si="6">SUM(J16,G16,D16)</f>
        <v>13</v>
      </c>
      <c r="N16" s="578">
        <f t="shared" si="6"/>
        <v>20</v>
      </c>
      <c r="O16" s="578">
        <f t="shared" si="6"/>
        <v>33</v>
      </c>
      <c r="P16" s="1537" t="s">
        <v>1190</v>
      </c>
      <c r="Q16" s="2746" t="s">
        <v>1314</v>
      </c>
      <c r="R16" s="2746"/>
    </row>
    <row r="17" spans="1:18" ht="25.5" customHeight="1" x14ac:dyDescent="0.25">
      <c r="A17" s="2842"/>
      <c r="B17" s="2745"/>
      <c r="C17" s="27" t="s">
        <v>2949</v>
      </c>
      <c r="D17" s="578">
        <v>1</v>
      </c>
      <c r="E17" s="578">
        <v>3</v>
      </c>
      <c r="F17" s="578">
        <v>4</v>
      </c>
      <c r="G17" s="578">
        <v>0</v>
      </c>
      <c r="H17" s="578">
        <v>0</v>
      </c>
      <c r="I17" s="578">
        <v>0</v>
      </c>
      <c r="J17" s="578">
        <v>0</v>
      </c>
      <c r="K17" s="578">
        <v>0</v>
      </c>
      <c r="L17" s="578">
        <v>0</v>
      </c>
      <c r="M17" s="578">
        <f t="shared" si="6"/>
        <v>1</v>
      </c>
      <c r="N17" s="578">
        <f t="shared" si="6"/>
        <v>3</v>
      </c>
      <c r="O17" s="578">
        <f t="shared" si="6"/>
        <v>4</v>
      </c>
      <c r="P17" s="1536" t="s">
        <v>1409</v>
      </c>
      <c r="Q17" s="2746"/>
      <c r="R17" s="2746"/>
    </row>
    <row r="18" spans="1:18" ht="27" customHeight="1" x14ac:dyDescent="0.25">
      <c r="A18" s="2842"/>
      <c r="B18" s="2745" t="s">
        <v>49</v>
      </c>
      <c r="C18" s="2745"/>
      <c r="D18" s="578">
        <f>SUM(D16:D17)</f>
        <v>1</v>
      </c>
      <c r="E18" s="578">
        <f t="shared" ref="E18:O18" si="7">SUM(E16:E17)</f>
        <v>3</v>
      </c>
      <c r="F18" s="578">
        <f t="shared" si="7"/>
        <v>4</v>
      </c>
      <c r="G18" s="578">
        <f t="shared" si="7"/>
        <v>8</v>
      </c>
      <c r="H18" s="578">
        <f t="shared" si="7"/>
        <v>15</v>
      </c>
      <c r="I18" s="578">
        <f t="shared" si="7"/>
        <v>23</v>
      </c>
      <c r="J18" s="578">
        <f t="shared" si="7"/>
        <v>5</v>
      </c>
      <c r="K18" s="578">
        <f t="shared" si="7"/>
        <v>5</v>
      </c>
      <c r="L18" s="578">
        <f t="shared" si="7"/>
        <v>10</v>
      </c>
      <c r="M18" s="578">
        <f t="shared" si="7"/>
        <v>14</v>
      </c>
      <c r="N18" s="578">
        <f t="shared" si="7"/>
        <v>23</v>
      </c>
      <c r="O18" s="578">
        <f t="shared" si="7"/>
        <v>37</v>
      </c>
      <c r="P18" s="2746" t="s">
        <v>139</v>
      </c>
      <c r="Q18" s="2746"/>
      <c r="R18" s="2746"/>
    </row>
    <row r="19" spans="1:18" ht="47.25" customHeight="1" x14ac:dyDescent="0.25">
      <c r="A19" s="2842"/>
      <c r="B19" s="27" t="s">
        <v>1410</v>
      </c>
      <c r="C19" s="27" t="s">
        <v>1410</v>
      </c>
      <c r="D19" s="578">
        <v>0</v>
      </c>
      <c r="E19" s="578">
        <v>0</v>
      </c>
      <c r="F19" s="578">
        <v>0</v>
      </c>
      <c r="G19" s="578">
        <v>11</v>
      </c>
      <c r="H19" s="578">
        <v>11</v>
      </c>
      <c r="I19" s="578">
        <v>22</v>
      </c>
      <c r="J19" s="578">
        <v>7</v>
      </c>
      <c r="K19" s="578">
        <v>1</v>
      </c>
      <c r="L19" s="578">
        <v>8</v>
      </c>
      <c r="M19" s="578">
        <f t="shared" ref="M19:O21" si="8">SUM(J19,G19,D19)</f>
        <v>18</v>
      </c>
      <c r="N19" s="578">
        <f t="shared" si="8"/>
        <v>12</v>
      </c>
      <c r="O19" s="578">
        <f t="shared" si="8"/>
        <v>30</v>
      </c>
      <c r="P19" s="1537" t="s">
        <v>1411</v>
      </c>
      <c r="Q19" s="1537" t="s">
        <v>1411</v>
      </c>
      <c r="R19" s="2746"/>
    </row>
    <row r="20" spans="1:18" ht="40.5" customHeight="1" x14ac:dyDescent="0.25">
      <c r="A20" s="2842"/>
      <c r="B20" s="2788" t="s">
        <v>1319</v>
      </c>
      <c r="C20" s="27" t="s">
        <v>1319</v>
      </c>
      <c r="D20" s="578">
        <v>0</v>
      </c>
      <c r="E20" s="578">
        <v>0</v>
      </c>
      <c r="F20" s="578">
        <v>0</v>
      </c>
      <c r="G20" s="578">
        <v>7</v>
      </c>
      <c r="H20" s="578">
        <v>3</v>
      </c>
      <c r="I20" s="578">
        <v>10</v>
      </c>
      <c r="J20" s="578">
        <v>5</v>
      </c>
      <c r="K20" s="578">
        <v>2</v>
      </c>
      <c r="L20" s="578">
        <v>7</v>
      </c>
      <c r="M20" s="578">
        <f t="shared" si="8"/>
        <v>12</v>
      </c>
      <c r="N20" s="578">
        <f t="shared" si="8"/>
        <v>5</v>
      </c>
      <c r="O20" s="578">
        <f t="shared" si="8"/>
        <v>17</v>
      </c>
      <c r="P20" s="1536" t="s">
        <v>1320</v>
      </c>
      <c r="Q20" s="2758" t="s">
        <v>1320</v>
      </c>
      <c r="R20" s="2746"/>
    </row>
    <row r="21" spans="1:18" ht="32.25" customHeight="1" x14ac:dyDescent="0.25">
      <c r="A21" s="2842"/>
      <c r="B21" s="2788"/>
      <c r="C21" s="27" t="s">
        <v>1412</v>
      </c>
      <c r="D21" s="578">
        <v>1</v>
      </c>
      <c r="E21" s="578">
        <v>1</v>
      </c>
      <c r="F21" s="578">
        <v>2</v>
      </c>
      <c r="G21" s="578">
        <v>0</v>
      </c>
      <c r="H21" s="578">
        <v>0</v>
      </c>
      <c r="I21" s="578">
        <v>0</v>
      </c>
      <c r="J21" s="578">
        <v>0</v>
      </c>
      <c r="K21" s="578">
        <v>0</v>
      </c>
      <c r="L21" s="578">
        <v>0</v>
      </c>
      <c r="M21" s="578">
        <f t="shared" si="8"/>
        <v>1</v>
      </c>
      <c r="N21" s="578">
        <f t="shared" si="8"/>
        <v>1</v>
      </c>
      <c r="O21" s="578">
        <f t="shared" si="8"/>
        <v>2</v>
      </c>
      <c r="P21" s="1536" t="s">
        <v>1321</v>
      </c>
      <c r="Q21" s="2758"/>
      <c r="R21" s="2746"/>
    </row>
    <row r="22" spans="1:18" ht="27" customHeight="1" x14ac:dyDescent="0.25">
      <c r="A22" s="2842"/>
      <c r="B22" s="2745" t="s">
        <v>49</v>
      </c>
      <c r="C22" s="2745"/>
      <c r="D22" s="578">
        <f>SUM(D20:D21)</f>
        <v>1</v>
      </c>
      <c r="E22" s="578">
        <f t="shared" ref="E22:O22" si="9">SUM(E20:E21)</f>
        <v>1</v>
      </c>
      <c r="F22" s="578">
        <f t="shared" si="9"/>
        <v>2</v>
      </c>
      <c r="G22" s="578">
        <f t="shared" si="9"/>
        <v>7</v>
      </c>
      <c r="H22" s="578">
        <f t="shared" si="9"/>
        <v>3</v>
      </c>
      <c r="I22" s="578">
        <f t="shared" si="9"/>
        <v>10</v>
      </c>
      <c r="J22" s="578">
        <f t="shared" si="9"/>
        <v>5</v>
      </c>
      <c r="K22" s="578">
        <f t="shared" si="9"/>
        <v>2</v>
      </c>
      <c r="L22" s="578">
        <f t="shared" si="9"/>
        <v>7</v>
      </c>
      <c r="M22" s="578">
        <f t="shared" si="9"/>
        <v>13</v>
      </c>
      <c r="N22" s="578">
        <f t="shared" si="9"/>
        <v>6</v>
      </c>
      <c r="O22" s="578">
        <f t="shared" si="9"/>
        <v>19</v>
      </c>
      <c r="P22" s="2746" t="s">
        <v>139</v>
      </c>
      <c r="Q22" s="2746"/>
      <c r="R22" s="2746"/>
    </row>
    <row r="23" spans="1:18" ht="30" customHeight="1" thickBot="1" x14ac:dyDescent="0.3">
      <c r="A23" s="2753" t="s">
        <v>49</v>
      </c>
      <c r="B23" s="2753"/>
      <c r="C23" s="2753"/>
      <c r="D23" s="1677">
        <f>SUM(D22,D19,D18,D15,D11,D8)</f>
        <v>4</v>
      </c>
      <c r="E23" s="1677">
        <f t="shared" ref="E23:O23" si="10">SUM(E22,E19,E18,E15,E11,E8)</f>
        <v>7</v>
      </c>
      <c r="F23" s="1677">
        <f t="shared" si="10"/>
        <v>11</v>
      </c>
      <c r="G23" s="1677">
        <f t="shared" si="10"/>
        <v>97</v>
      </c>
      <c r="H23" s="1677">
        <f t="shared" si="10"/>
        <v>75</v>
      </c>
      <c r="I23" s="1677">
        <f t="shared" si="10"/>
        <v>172</v>
      </c>
      <c r="J23" s="1677">
        <f t="shared" si="10"/>
        <v>44</v>
      </c>
      <c r="K23" s="1677">
        <f t="shared" si="10"/>
        <v>18</v>
      </c>
      <c r="L23" s="1677">
        <f t="shared" si="10"/>
        <v>62</v>
      </c>
      <c r="M23" s="1677">
        <f t="shared" si="10"/>
        <v>145</v>
      </c>
      <c r="N23" s="1677">
        <f t="shared" si="10"/>
        <v>100</v>
      </c>
      <c r="O23" s="1677">
        <f t="shared" si="10"/>
        <v>245</v>
      </c>
      <c r="P23" s="2754" t="s">
        <v>139</v>
      </c>
      <c r="Q23" s="2754"/>
      <c r="R23" s="2754"/>
    </row>
    <row r="24" spans="1:18" ht="30" customHeight="1" thickTop="1" x14ac:dyDescent="0.25">
      <c r="A24" s="2443"/>
      <c r="B24" s="2443"/>
      <c r="C24" s="2443"/>
      <c r="D24" s="2449"/>
      <c r="E24" s="2449"/>
      <c r="F24" s="2449"/>
      <c r="G24" s="2449"/>
      <c r="H24" s="2449"/>
      <c r="I24" s="2449"/>
      <c r="J24" s="2449"/>
      <c r="K24" s="2449"/>
      <c r="L24" s="2449"/>
      <c r="M24" s="2449"/>
      <c r="N24" s="2449"/>
      <c r="O24" s="2449"/>
      <c r="P24" s="2447"/>
      <c r="Q24" s="2447"/>
      <c r="R24" s="2447"/>
    </row>
    <row r="25" spans="1:18" s="466" customFormat="1" ht="27.75" customHeight="1" thickBot="1" x14ac:dyDescent="0.3">
      <c r="A25" s="2748" t="s">
        <v>2766</v>
      </c>
      <c r="B25" s="2748"/>
      <c r="C25" s="2748"/>
      <c r="D25" s="2748"/>
      <c r="E25" s="2748"/>
      <c r="F25" s="2748"/>
      <c r="G25" s="2748"/>
      <c r="H25" s="2748"/>
      <c r="I25" s="2748"/>
      <c r="J25" s="2748"/>
      <c r="K25" s="2748"/>
      <c r="L25" s="2748"/>
      <c r="M25" s="2748"/>
      <c r="N25" s="2748"/>
      <c r="O25" s="2748"/>
      <c r="P25" s="2460"/>
      <c r="Q25" s="2840" t="s">
        <v>2767</v>
      </c>
      <c r="R25" s="2840"/>
    </row>
    <row r="26" spans="1:18" s="466" customFormat="1" ht="25.5" customHeight="1" thickTop="1" x14ac:dyDescent="0.25">
      <c r="A26" s="2641" t="s">
        <v>1296</v>
      </c>
      <c r="B26" s="2641" t="s">
        <v>1297</v>
      </c>
      <c r="C26" s="2843" t="s">
        <v>48</v>
      </c>
      <c r="D26" s="2641" t="s">
        <v>36</v>
      </c>
      <c r="E26" s="2641"/>
      <c r="F26" s="2641"/>
      <c r="G26" s="2641" t="s">
        <v>2</v>
      </c>
      <c r="H26" s="2641"/>
      <c r="I26" s="2641"/>
      <c r="J26" s="2641" t="s">
        <v>3</v>
      </c>
      <c r="K26" s="2641"/>
      <c r="L26" s="2641"/>
      <c r="M26" s="2641" t="s">
        <v>29</v>
      </c>
      <c r="N26" s="2641"/>
      <c r="O26" s="2641"/>
      <c r="P26" s="2740" t="s">
        <v>103</v>
      </c>
      <c r="Q26" s="2740" t="s">
        <v>132</v>
      </c>
      <c r="R26" s="2740" t="s">
        <v>132</v>
      </c>
    </row>
    <row r="27" spans="1:18" s="466" customFormat="1" ht="25.5" customHeight="1" x14ac:dyDescent="0.25">
      <c r="A27" s="2645"/>
      <c r="B27" s="2645"/>
      <c r="C27" s="2778"/>
      <c r="D27" s="2637" t="s">
        <v>98</v>
      </c>
      <c r="E27" s="2637"/>
      <c r="F27" s="2637"/>
      <c r="G27" s="2637" t="s">
        <v>99</v>
      </c>
      <c r="H27" s="2637"/>
      <c r="I27" s="2637"/>
      <c r="J27" s="2637" t="s">
        <v>100</v>
      </c>
      <c r="K27" s="2637"/>
      <c r="L27" s="2637"/>
      <c r="M27" s="2637" t="s">
        <v>126</v>
      </c>
      <c r="N27" s="2637"/>
      <c r="O27" s="2637"/>
      <c r="P27" s="2741"/>
      <c r="Q27" s="2741"/>
      <c r="R27" s="2741"/>
    </row>
    <row r="28" spans="1:18" s="466" customFormat="1" ht="30.75" customHeight="1" x14ac:dyDescent="0.25">
      <c r="A28" s="2645"/>
      <c r="B28" s="2645"/>
      <c r="C28" s="2778"/>
      <c r="D28" s="262" t="s">
        <v>187</v>
      </c>
      <c r="E28" s="262" t="s">
        <v>203</v>
      </c>
      <c r="F28" s="262" t="s">
        <v>204</v>
      </c>
      <c r="G28" s="262" t="s">
        <v>187</v>
      </c>
      <c r="H28" s="262" t="s">
        <v>203</v>
      </c>
      <c r="I28" s="262" t="s">
        <v>204</v>
      </c>
      <c r="J28" s="262" t="s">
        <v>187</v>
      </c>
      <c r="K28" s="262" t="s">
        <v>203</v>
      </c>
      <c r="L28" s="262" t="s">
        <v>204</v>
      </c>
      <c r="M28" s="262" t="s">
        <v>187</v>
      </c>
      <c r="N28" s="262" t="s">
        <v>203</v>
      </c>
      <c r="O28" s="262" t="s">
        <v>204</v>
      </c>
      <c r="P28" s="2741"/>
      <c r="Q28" s="2741"/>
      <c r="R28" s="2741"/>
    </row>
    <row r="29" spans="1:18" s="466" customFormat="1" ht="30.75" customHeight="1" thickBot="1" x14ac:dyDescent="0.3">
      <c r="A29" s="2646"/>
      <c r="B29" s="2646"/>
      <c r="C29" s="2844"/>
      <c r="D29" s="23" t="s">
        <v>188</v>
      </c>
      <c r="E29" s="23" t="s">
        <v>189</v>
      </c>
      <c r="F29" s="23" t="s">
        <v>190</v>
      </c>
      <c r="G29" s="23" t="s">
        <v>188</v>
      </c>
      <c r="H29" s="23" t="s">
        <v>189</v>
      </c>
      <c r="I29" s="23" t="s">
        <v>190</v>
      </c>
      <c r="J29" s="23" t="s">
        <v>188</v>
      </c>
      <c r="K29" s="23" t="s">
        <v>189</v>
      </c>
      <c r="L29" s="23" t="s">
        <v>190</v>
      </c>
      <c r="M29" s="23" t="s">
        <v>188</v>
      </c>
      <c r="N29" s="23" t="s">
        <v>189</v>
      </c>
      <c r="O29" s="23" t="s">
        <v>190</v>
      </c>
      <c r="P29" s="2742"/>
      <c r="Q29" s="2742"/>
      <c r="R29" s="2742"/>
    </row>
    <row r="30" spans="1:18" ht="30.75" customHeight="1" x14ac:dyDescent="0.25">
      <c r="A30" s="2769" t="s">
        <v>2955</v>
      </c>
      <c r="B30" s="1681" t="s">
        <v>1413</v>
      </c>
      <c r="C30" s="1681" t="s">
        <v>1324</v>
      </c>
      <c r="D30" s="577">
        <v>0</v>
      </c>
      <c r="E30" s="577">
        <v>0</v>
      </c>
      <c r="F30" s="577">
        <v>0</v>
      </c>
      <c r="G30" s="577">
        <v>10</v>
      </c>
      <c r="H30" s="577">
        <v>15</v>
      </c>
      <c r="I30" s="577">
        <v>25</v>
      </c>
      <c r="J30" s="577">
        <v>0</v>
      </c>
      <c r="K30" s="577">
        <v>0</v>
      </c>
      <c r="L30" s="577">
        <v>0</v>
      </c>
      <c r="M30" s="577">
        <f t="shared" ref="M30:O32" si="11">SUM(J30,G30,D30)</f>
        <v>10</v>
      </c>
      <c r="N30" s="577">
        <f t="shared" si="11"/>
        <v>15</v>
      </c>
      <c r="O30" s="577">
        <f t="shared" si="11"/>
        <v>25</v>
      </c>
      <c r="P30" s="1689" t="s">
        <v>1325</v>
      </c>
      <c r="Q30" s="1689" t="s">
        <v>1325</v>
      </c>
      <c r="R30" s="2845" t="s">
        <v>1086</v>
      </c>
    </row>
    <row r="31" spans="1:18" ht="38.25" customHeight="1" x14ac:dyDescent="0.25">
      <c r="A31" s="2745"/>
      <c r="B31" s="27" t="s">
        <v>1414</v>
      </c>
      <c r="C31" s="27" t="s">
        <v>1414</v>
      </c>
      <c r="D31" s="578">
        <v>0</v>
      </c>
      <c r="E31" s="578">
        <v>0</v>
      </c>
      <c r="F31" s="578">
        <v>0</v>
      </c>
      <c r="G31" s="578">
        <v>15</v>
      </c>
      <c r="H31" s="578">
        <v>16</v>
      </c>
      <c r="I31" s="578">
        <v>31</v>
      </c>
      <c r="J31" s="578">
        <v>0</v>
      </c>
      <c r="K31" s="578">
        <v>0</v>
      </c>
      <c r="L31" s="578">
        <v>0</v>
      </c>
      <c r="M31" s="578">
        <f t="shared" si="11"/>
        <v>15</v>
      </c>
      <c r="N31" s="578">
        <f t="shared" si="11"/>
        <v>16</v>
      </c>
      <c r="O31" s="578">
        <f t="shared" si="11"/>
        <v>31</v>
      </c>
      <c r="P31" s="685" t="s">
        <v>1327</v>
      </c>
      <c r="Q31" s="685" t="s">
        <v>1327</v>
      </c>
      <c r="R31" s="2751"/>
    </row>
    <row r="32" spans="1:18" ht="44.25" customHeight="1" x14ac:dyDescent="0.25">
      <c r="A32" s="2745"/>
      <c r="B32" s="27" t="s">
        <v>1328</v>
      </c>
      <c r="C32" s="27" t="s">
        <v>1328</v>
      </c>
      <c r="D32" s="578">
        <v>0</v>
      </c>
      <c r="E32" s="578">
        <v>0</v>
      </c>
      <c r="F32" s="578">
        <v>0</v>
      </c>
      <c r="G32" s="578">
        <v>0</v>
      </c>
      <c r="H32" s="578">
        <v>0</v>
      </c>
      <c r="I32" s="578">
        <v>0</v>
      </c>
      <c r="J32" s="578">
        <v>6</v>
      </c>
      <c r="K32" s="578">
        <v>14</v>
      </c>
      <c r="L32" s="578">
        <v>20</v>
      </c>
      <c r="M32" s="578">
        <f t="shared" si="11"/>
        <v>6</v>
      </c>
      <c r="N32" s="578">
        <f t="shared" si="11"/>
        <v>14</v>
      </c>
      <c r="O32" s="578">
        <f t="shared" si="11"/>
        <v>20</v>
      </c>
      <c r="P32" s="685" t="s">
        <v>1329</v>
      </c>
      <c r="Q32" s="685" t="s">
        <v>1329</v>
      </c>
      <c r="R32" s="2751"/>
    </row>
    <row r="33" spans="1:18" ht="38.25" customHeight="1" x14ac:dyDescent="0.25">
      <c r="A33" s="2745"/>
      <c r="B33" s="27" t="s">
        <v>1415</v>
      </c>
      <c r="C33" s="1707" t="s">
        <v>1415</v>
      </c>
      <c r="D33" s="578">
        <v>0</v>
      </c>
      <c r="E33" s="578">
        <v>0</v>
      </c>
      <c r="F33" s="578">
        <v>0</v>
      </c>
      <c r="G33" s="578">
        <v>7</v>
      </c>
      <c r="H33" s="578">
        <v>8</v>
      </c>
      <c r="I33" s="578">
        <v>15</v>
      </c>
      <c r="J33" s="578">
        <v>0</v>
      </c>
      <c r="K33" s="578">
        <v>0</v>
      </c>
      <c r="L33" s="578">
        <v>0</v>
      </c>
      <c r="M33" s="578">
        <f>SUM(D33,G33,J33)</f>
        <v>7</v>
      </c>
      <c r="N33" s="578">
        <f t="shared" ref="N33:O33" si="12">SUM(E33,H33,K33)</f>
        <v>8</v>
      </c>
      <c r="O33" s="578">
        <f t="shared" si="12"/>
        <v>15</v>
      </c>
      <c r="P33" s="1686" t="s">
        <v>1331</v>
      </c>
      <c r="Q33" s="1686" t="s">
        <v>1331</v>
      </c>
      <c r="R33" s="2751"/>
    </row>
    <row r="34" spans="1:18" ht="21.75" customHeight="1" x14ac:dyDescent="0.25">
      <c r="A34" s="2745" t="s">
        <v>49</v>
      </c>
      <c r="B34" s="2745"/>
      <c r="C34" s="2745"/>
      <c r="D34" s="578">
        <f>SUM(D30:D33)</f>
        <v>0</v>
      </c>
      <c r="E34" s="578">
        <f t="shared" ref="E34:O34" si="13">SUM(E30:E33)</f>
        <v>0</v>
      </c>
      <c r="F34" s="578">
        <f t="shared" si="13"/>
        <v>0</v>
      </c>
      <c r="G34" s="578">
        <f t="shared" si="13"/>
        <v>32</v>
      </c>
      <c r="H34" s="578">
        <f t="shared" si="13"/>
        <v>39</v>
      </c>
      <c r="I34" s="578">
        <f t="shared" si="13"/>
        <v>71</v>
      </c>
      <c r="J34" s="578">
        <f t="shared" si="13"/>
        <v>6</v>
      </c>
      <c r="K34" s="578">
        <f t="shared" si="13"/>
        <v>14</v>
      </c>
      <c r="L34" s="578">
        <f t="shared" si="13"/>
        <v>20</v>
      </c>
      <c r="M34" s="578">
        <f t="shared" si="13"/>
        <v>38</v>
      </c>
      <c r="N34" s="578">
        <f t="shared" si="13"/>
        <v>53</v>
      </c>
      <c r="O34" s="578">
        <f t="shared" si="13"/>
        <v>91</v>
      </c>
      <c r="P34" s="2751" t="s">
        <v>139</v>
      </c>
      <c r="Q34" s="2751"/>
      <c r="R34" s="2751"/>
    </row>
    <row r="35" spans="1:18" s="466" customFormat="1" ht="30.75" customHeight="1" x14ac:dyDescent="0.25">
      <c r="A35" s="2745" t="s">
        <v>56</v>
      </c>
      <c r="B35" s="27" t="s">
        <v>1333</v>
      </c>
      <c r="C35" s="27" t="s">
        <v>1333</v>
      </c>
      <c r="D35" s="578">
        <f t="shared" ref="D35:F35" si="14">SUM(D31:D34)</f>
        <v>0</v>
      </c>
      <c r="E35" s="578">
        <f t="shared" si="14"/>
        <v>0</v>
      </c>
      <c r="F35" s="578">
        <f t="shared" si="14"/>
        <v>0</v>
      </c>
      <c r="G35" s="578">
        <v>18</v>
      </c>
      <c r="H35" s="578">
        <v>6</v>
      </c>
      <c r="I35" s="578">
        <v>24</v>
      </c>
      <c r="J35" s="578"/>
      <c r="K35" s="578">
        <v>0</v>
      </c>
      <c r="L35" s="578">
        <v>0</v>
      </c>
      <c r="M35" s="578">
        <f t="shared" ref="M35:O38" si="15">SUM(J35,G35,D35)</f>
        <v>18</v>
      </c>
      <c r="N35" s="578">
        <f t="shared" si="15"/>
        <v>6</v>
      </c>
      <c r="O35" s="578">
        <f t="shared" si="15"/>
        <v>24</v>
      </c>
      <c r="P35" s="1537" t="s">
        <v>1334</v>
      </c>
      <c r="Q35" s="2345" t="s">
        <v>1334</v>
      </c>
      <c r="R35" s="2818" t="s">
        <v>1982</v>
      </c>
    </row>
    <row r="36" spans="1:18" s="466" customFormat="1" ht="31.5" x14ac:dyDescent="0.25">
      <c r="A36" s="2745"/>
      <c r="B36" s="27" t="s">
        <v>760</v>
      </c>
      <c r="C36" s="27" t="s">
        <v>760</v>
      </c>
      <c r="D36" s="578">
        <f t="shared" ref="D36:F36" si="16">SUM(D32:D35)</f>
        <v>0</v>
      </c>
      <c r="E36" s="578">
        <f t="shared" si="16"/>
        <v>0</v>
      </c>
      <c r="F36" s="578">
        <f t="shared" si="16"/>
        <v>0</v>
      </c>
      <c r="G36" s="578">
        <v>20</v>
      </c>
      <c r="H36" s="578">
        <v>5</v>
      </c>
      <c r="I36" s="578">
        <v>25</v>
      </c>
      <c r="J36" s="578">
        <v>25</v>
      </c>
      <c r="K36" s="578">
        <v>2</v>
      </c>
      <c r="L36" s="578">
        <v>27</v>
      </c>
      <c r="M36" s="578">
        <f t="shared" si="15"/>
        <v>45</v>
      </c>
      <c r="N36" s="578">
        <f t="shared" si="15"/>
        <v>7</v>
      </c>
      <c r="O36" s="578">
        <f t="shared" si="15"/>
        <v>52</v>
      </c>
      <c r="P36" s="1537" t="s">
        <v>1336</v>
      </c>
      <c r="Q36" s="1537" t="s">
        <v>1336</v>
      </c>
      <c r="R36" s="2818"/>
    </row>
    <row r="37" spans="1:18" s="466" customFormat="1" ht="24.75" customHeight="1" x14ac:dyDescent="0.25">
      <c r="A37" s="2745"/>
      <c r="B37" s="27" t="s">
        <v>314</v>
      </c>
      <c r="C37" s="27" t="s">
        <v>314</v>
      </c>
      <c r="D37" s="578">
        <f t="shared" ref="D37:F37" si="17">SUM(D33:D36)</f>
        <v>0</v>
      </c>
      <c r="E37" s="578">
        <f t="shared" si="17"/>
        <v>0</v>
      </c>
      <c r="F37" s="578">
        <f t="shared" si="17"/>
        <v>0</v>
      </c>
      <c r="G37" s="578">
        <v>0</v>
      </c>
      <c r="H37" s="578">
        <v>0</v>
      </c>
      <c r="I37" s="578">
        <v>0</v>
      </c>
      <c r="J37" s="578">
        <v>27</v>
      </c>
      <c r="K37" s="578">
        <v>3</v>
      </c>
      <c r="L37" s="578">
        <v>30</v>
      </c>
      <c r="M37" s="578">
        <f t="shared" si="15"/>
        <v>27</v>
      </c>
      <c r="N37" s="578">
        <f t="shared" si="15"/>
        <v>3</v>
      </c>
      <c r="O37" s="578">
        <f t="shared" si="15"/>
        <v>30</v>
      </c>
      <c r="P37" s="1537" t="s">
        <v>1338</v>
      </c>
      <c r="Q37" s="1537" t="s">
        <v>1339</v>
      </c>
      <c r="R37" s="2818"/>
    </row>
    <row r="38" spans="1:18" s="466" customFormat="1" ht="28.5" customHeight="1" x14ac:dyDescent="0.25">
      <c r="A38" s="2745"/>
      <c r="B38" s="27" t="s">
        <v>1340</v>
      </c>
      <c r="C38" s="27" t="s">
        <v>1340</v>
      </c>
      <c r="D38" s="578">
        <f t="shared" ref="D38:F38" si="18">SUM(D34:D37)</f>
        <v>0</v>
      </c>
      <c r="E38" s="578">
        <f t="shared" si="18"/>
        <v>0</v>
      </c>
      <c r="F38" s="578">
        <f t="shared" si="18"/>
        <v>0</v>
      </c>
      <c r="G38" s="578">
        <v>14</v>
      </c>
      <c r="H38" s="578">
        <v>5</v>
      </c>
      <c r="I38" s="578">
        <v>19</v>
      </c>
      <c r="J38" s="578">
        <v>0</v>
      </c>
      <c r="K38" s="578">
        <v>0</v>
      </c>
      <c r="L38" s="578">
        <v>0</v>
      </c>
      <c r="M38" s="578">
        <f t="shared" si="15"/>
        <v>14</v>
      </c>
      <c r="N38" s="578">
        <f t="shared" si="15"/>
        <v>5</v>
      </c>
      <c r="O38" s="578">
        <f t="shared" si="15"/>
        <v>19</v>
      </c>
      <c r="P38" s="1537" t="s">
        <v>762</v>
      </c>
      <c r="Q38" s="1537" t="s">
        <v>762</v>
      </c>
      <c r="R38" s="2818"/>
    </row>
    <row r="39" spans="1:18" s="466" customFormat="1" ht="23.25" customHeight="1" x14ac:dyDescent="0.25">
      <c r="A39" s="2745" t="s">
        <v>49</v>
      </c>
      <c r="B39" s="2745"/>
      <c r="C39" s="2745"/>
      <c r="D39" s="578">
        <f>SUM(D35:D38)</f>
        <v>0</v>
      </c>
      <c r="E39" s="578">
        <f t="shared" ref="E39:O39" si="19">SUM(E35:E38)</f>
        <v>0</v>
      </c>
      <c r="F39" s="578">
        <f t="shared" si="19"/>
        <v>0</v>
      </c>
      <c r="G39" s="578">
        <f t="shared" si="19"/>
        <v>52</v>
      </c>
      <c r="H39" s="578">
        <f t="shared" si="19"/>
        <v>16</v>
      </c>
      <c r="I39" s="578">
        <f t="shared" si="19"/>
        <v>68</v>
      </c>
      <c r="J39" s="578">
        <f t="shared" si="19"/>
        <v>52</v>
      </c>
      <c r="K39" s="578">
        <f t="shared" si="19"/>
        <v>5</v>
      </c>
      <c r="L39" s="578">
        <f t="shared" si="19"/>
        <v>57</v>
      </c>
      <c r="M39" s="578">
        <f t="shared" si="19"/>
        <v>104</v>
      </c>
      <c r="N39" s="578">
        <f t="shared" si="19"/>
        <v>21</v>
      </c>
      <c r="O39" s="578">
        <f t="shared" si="19"/>
        <v>125</v>
      </c>
      <c r="P39" s="2746" t="s">
        <v>139</v>
      </c>
      <c r="Q39" s="2746"/>
      <c r="R39" s="2746"/>
    </row>
    <row r="40" spans="1:18" s="466" customFormat="1" ht="36" customHeight="1" x14ac:dyDescent="0.25">
      <c r="A40" s="2745" t="s">
        <v>1416</v>
      </c>
      <c r="B40" s="2739" t="s">
        <v>763</v>
      </c>
      <c r="C40" s="1254" t="s">
        <v>2134</v>
      </c>
      <c r="D40" s="578">
        <v>10</v>
      </c>
      <c r="E40" s="578">
        <v>0</v>
      </c>
      <c r="F40" s="578">
        <v>10</v>
      </c>
      <c r="G40" s="578">
        <v>0</v>
      </c>
      <c r="H40" s="578">
        <v>0</v>
      </c>
      <c r="I40" s="578">
        <v>0</v>
      </c>
      <c r="J40" s="578">
        <v>0</v>
      </c>
      <c r="K40" s="578">
        <v>0</v>
      </c>
      <c r="L40" s="578">
        <v>0</v>
      </c>
      <c r="M40" s="578">
        <f t="shared" ref="M40:O44" si="20">SUM(J40,G40,D40)</f>
        <v>10</v>
      </c>
      <c r="N40" s="578">
        <f t="shared" si="20"/>
        <v>0</v>
      </c>
      <c r="O40" s="578">
        <f t="shared" si="20"/>
        <v>10</v>
      </c>
      <c r="P40" s="1708" t="s">
        <v>313</v>
      </c>
      <c r="Q40" s="2738" t="s">
        <v>1343</v>
      </c>
      <c r="R40" s="2818" t="s">
        <v>1090</v>
      </c>
    </row>
    <row r="41" spans="1:18" s="466" customFormat="1" ht="36" customHeight="1" x14ac:dyDescent="0.25">
      <c r="A41" s="2745"/>
      <c r="B41" s="2734"/>
      <c r="C41" s="1254" t="s">
        <v>1416</v>
      </c>
      <c r="D41" s="578">
        <v>0</v>
      </c>
      <c r="E41" s="578">
        <v>0</v>
      </c>
      <c r="F41" s="578">
        <v>0</v>
      </c>
      <c r="G41" s="578">
        <v>27</v>
      </c>
      <c r="H41" s="578">
        <v>3</v>
      </c>
      <c r="I41" s="578">
        <v>30</v>
      </c>
      <c r="J41" s="578">
        <v>5</v>
      </c>
      <c r="K41" s="578">
        <v>2</v>
      </c>
      <c r="L41" s="578">
        <v>7</v>
      </c>
      <c r="M41" s="578">
        <f t="shared" ref="M41" si="21">SUM(J41,G41,D41)</f>
        <v>32</v>
      </c>
      <c r="N41" s="578">
        <f t="shared" ref="N41" si="22">SUM(K41,H41,E41)</f>
        <v>5</v>
      </c>
      <c r="O41" s="578">
        <f t="shared" si="20"/>
        <v>37</v>
      </c>
      <c r="P41" s="1081" t="s">
        <v>1090</v>
      </c>
      <c r="Q41" s="2737"/>
      <c r="R41" s="2818"/>
    </row>
    <row r="42" spans="1:18" s="466" customFormat="1" ht="35.25" customHeight="1" x14ac:dyDescent="0.25">
      <c r="A42" s="2745"/>
      <c r="B42" s="1254" t="s">
        <v>1342</v>
      </c>
      <c r="C42" s="1254" t="s">
        <v>1342</v>
      </c>
      <c r="D42" s="578">
        <v>0</v>
      </c>
      <c r="E42" s="578">
        <v>0</v>
      </c>
      <c r="F42" s="578">
        <v>0</v>
      </c>
      <c r="G42" s="578">
        <v>0</v>
      </c>
      <c r="H42" s="578">
        <v>1</v>
      </c>
      <c r="I42" s="578">
        <v>1</v>
      </c>
      <c r="J42" s="578">
        <v>2</v>
      </c>
      <c r="K42" s="578">
        <v>0</v>
      </c>
      <c r="L42" s="578">
        <v>2</v>
      </c>
      <c r="M42" s="578">
        <f t="shared" si="20"/>
        <v>2</v>
      </c>
      <c r="N42" s="578">
        <f t="shared" si="20"/>
        <v>1</v>
      </c>
      <c r="O42" s="578">
        <f t="shared" si="20"/>
        <v>3</v>
      </c>
      <c r="P42" s="1537" t="s">
        <v>1343</v>
      </c>
      <c r="Q42" s="1255" t="s">
        <v>1343</v>
      </c>
      <c r="R42" s="2818"/>
    </row>
    <row r="43" spans="1:18" s="466" customFormat="1" ht="40.5" customHeight="1" x14ac:dyDescent="0.25">
      <c r="A43" s="2745"/>
      <c r="B43" s="1254" t="s">
        <v>1344</v>
      </c>
      <c r="C43" s="1254" t="s">
        <v>1344</v>
      </c>
      <c r="D43" s="578">
        <v>0</v>
      </c>
      <c r="E43" s="578">
        <v>0</v>
      </c>
      <c r="F43" s="578">
        <v>0</v>
      </c>
      <c r="G43" s="578">
        <v>0</v>
      </c>
      <c r="H43" s="578">
        <v>0</v>
      </c>
      <c r="I43" s="578">
        <v>0</v>
      </c>
      <c r="J43" s="578">
        <v>5</v>
      </c>
      <c r="K43" s="578">
        <v>1</v>
      </c>
      <c r="L43" s="578">
        <v>6</v>
      </c>
      <c r="M43" s="578">
        <f t="shared" si="20"/>
        <v>5</v>
      </c>
      <c r="N43" s="578">
        <f t="shared" si="20"/>
        <v>1</v>
      </c>
      <c r="O43" s="578">
        <f t="shared" si="20"/>
        <v>6</v>
      </c>
      <c r="P43" s="1537" t="s">
        <v>773</v>
      </c>
      <c r="Q43" s="1255" t="s">
        <v>773</v>
      </c>
      <c r="R43" s="2818"/>
    </row>
    <row r="44" spans="1:18" s="466" customFormat="1" ht="44.25" customHeight="1" x14ac:dyDescent="0.25">
      <c r="A44" s="2745"/>
      <c r="B44" s="1254" t="s">
        <v>1345</v>
      </c>
      <c r="C44" s="1254" t="s">
        <v>1345</v>
      </c>
      <c r="D44" s="578">
        <v>0</v>
      </c>
      <c r="E44" s="578">
        <v>0</v>
      </c>
      <c r="F44" s="578">
        <v>0</v>
      </c>
      <c r="G44" s="578">
        <v>14</v>
      </c>
      <c r="H44" s="578">
        <v>16</v>
      </c>
      <c r="I44" s="578">
        <v>30</v>
      </c>
      <c r="J44" s="578">
        <v>14</v>
      </c>
      <c r="K44" s="578">
        <v>8</v>
      </c>
      <c r="L44" s="578">
        <v>22</v>
      </c>
      <c r="M44" s="578">
        <f t="shared" si="20"/>
        <v>28</v>
      </c>
      <c r="N44" s="578">
        <f t="shared" si="20"/>
        <v>24</v>
      </c>
      <c r="O44" s="578">
        <f t="shared" si="20"/>
        <v>52</v>
      </c>
      <c r="P44" s="678" t="s">
        <v>1346</v>
      </c>
      <c r="Q44" s="678" t="s">
        <v>1346</v>
      </c>
      <c r="R44" s="2818"/>
    </row>
    <row r="45" spans="1:18" s="466" customFormat="1" ht="30.75" customHeight="1" thickBot="1" x14ac:dyDescent="0.3">
      <c r="A45" s="2753" t="s">
        <v>49</v>
      </c>
      <c r="B45" s="2753"/>
      <c r="C45" s="2753"/>
      <c r="D45" s="1677">
        <f>SUM(D40:D44)</f>
        <v>10</v>
      </c>
      <c r="E45" s="1677">
        <f t="shared" ref="E45:O45" si="23">SUM(E40:E44)</f>
        <v>0</v>
      </c>
      <c r="F45" s="1677">
        <f t="shared" si="23"/>
        <v>10</v>
      </c>
      <c r="G45" s="1677">
        <f t="shared" si="23"/>
        <v>41</v>
      </c>
      <c r="H45" s="1677">
        <f t="shared" si="23"/>
        <v>20</v>
      </c>
      <c r="I45" s="1677">
        <f t="shared" si="23"/>
        <v>61</v>
      </c>
      <c r="J45" s="1677">
        <f t="shared" si="23"/>
        <v>26</v>
      </c>
      <c r="K45" s="1677">
        <f t="shared" si="23"/>
        <v>11</v>
      </c>
      <c r="L45" s="1677">
        <f t="shared" si="23"/>
        <v>37</v>
      </c>
      <c r="M45" s="1677">
        <f t="shared" si="23"/>
        <v>77</v>
      </c>
      <c r="N45" s="1677">
        <f t="shared" si="23"/>
        <v>31</v>
      </c>
      <c r="O45" s="1677">
        <f t="shared" si="23"/>
        <v>108</v>
      </c>
      <c r="P45" s="2810" t="s">
        <v>139</v>
      </c>
      <c r="Q45" s="2810"/>
      <c r="R45" s="2810"/>
    </row>
    <row r="46" spans="1:18" s="466" customFormat="1" ht="13.5" customHeight="1" thickTop="1" x14ac:dyDescent="0.25">
      <c r="A46" s="565"/>
      <c r="B46" s="565"/>
      <c r="C46" s="565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566"/>
      <c r="Q46" s="566"/>
      <c r="R46" s="566"/>
    </row>
    <row r="47" spans="1:18" ht="23.25" customHeight="1" thickBot="1" x14ac:dyDescent="0.3">
      <c r="A47" s="2748" t="s">
        <v>2766</v>
      </c>
      <c r="B47" s="2748"/>
      <c r="C47" s="2748"/>
      <c r="D47" s="2748"/>
      <c r="E47" s="2748"/>
      <c r="F47" s="2748"/>
      <c r="G47" s="2748"/>
      <c r="H47" s="2748"/>
      <c r="I47" s="2748"/>
      <c r="J47" s="2748"/>
      <c r="K47" s="2748"/>
      <c r="L47" s="2748"/>
      <c r="M47" s="2748"/>
      <c r="N47" s="2748"/>
      <c r="O47" s="2748"/>
      <c r="P47" s="466"/>
      <c r="Q47" s="2840" t="s">
        <v>2767</v>
      </c>
      <c r="R47" s="2840"/>
    </row>
    <row r="48" spans="1:18" ht="24.75" customHeight="1" thickTop="1" x14ac:dyDescent="0.25">
      <c r="A48" s="2641" t="s">
        <v>1296</v>
      </c>
      <c r="B48" s="2641" t="s">
        <v>1297</v>
      </c>
      <c r="C48" s="2641" t="s">
        <v>48</v>
      </c>
      <c r="D48" s="2641" t="s">
        <v>36</v>
      </c>
      <c r="E48" s="2641"/>
      <c r="F48" s="2641"/>
      <c r="G48" s="2641" t="s">
        <v>2</v>
      </c>
      <c r="H48" s="2641"/>
      <c r="I48" s="2641"/>
      <c r="J48" s="2641" t="s">
        <v>3</v>
      </c>
      <c r="K48" s="2641"/>
      <c r="L48" s="2641"/>
      <c r="M48" s="2641" t="s">
        <v>29</v>
      </c>
      <c r="N48" s="2641"/>
      <c r="O48" s="2641"/>
      <c r="P48" s="2740" t="s">
        <v>103</v>
      </c>
      <c r="Q48" s="2740" t="s">
        <v>132</v>
      </c>
      <c r="R48" s="2740" t="s">
        <v>132</v>
      </c>
    </row>
    <row r="49" spans="1:18" ht="24.75" customHeight="1" x14ac:dyDescent="0.25">
      <c r="A49" s="2645"/>
      <c r="B49" s="2645"/>
      <c r="C49" s="2645"/>
      <c r="D49" s="2637" t="s">
        <v>98</v>
      </c>
      <c r="E49" s="2637"/>
      <c r="F49" s="2637"/>
      <c r="G49" s="2637" t="s">
        <v>99</v>
      </c>
      <c r="H49" s="2637"/>
      <c r="I49" s="2637"/>
      <c r="J49" s="2637" t="s">
        <v>100</v>
      </c>
      <c r="K49" s="2637"/>
      <c r="L49" s="2637"/>
      <c r="M49" s="2637" t="s">
        <v>126</v>
      </c>
      <c r="N49" s="2637"/>
      <c r="O49" s="2637"/>
      <c r="P49" s="2741"/>
      <c r="Q49" s="2741"/>
      <c r="R49" s="2741"/>
    </row>
    <row r="50" spans="1:18" ht="24.75" customHeight="1" x14ac:dyDescent="0.25">
      <c r="A50" s="2645"/>
      <c r="B50" s="2645"/>
      <c r="C50" s="2645"/>
      <c r="D50" s="262" t="s">
        <v>187</v>
      </c>
      <c r="E50" s="262" t="s">
        <v>203</v>
      </c>
      <c r="F50" s="262" t="s">
        <v>204</v>
      </c>
      <c r="G50" s="262" t="s">
        <v>187</v>
      </c>
      <c r="H50" s="262" t="s">
        <v>203</v>
      </c>
      <c r="I50" s="262" t="s">
        <v>204</v>
      </c>
      <c r="J50" s="262" t="s">
        <v>187</v>
      </c>
      <c r="K50" s="262" t="s">
        <v>203</v>
      </c>
      <c r="L50" s="262" t="s">
        <v>204</v>
      </c>
      <c r="M50" s="262" t="s">
        <v>187</v>
      </c>
      <c r="N50" s="262" t="s">
        <v>203</v>
      </c>
      <c r="O50" s="262" t="s">
        <v>204</v>
      </c>
      <c r="P50" s="2741"/>
      <c r="Q50" s="2741"/>
      <c r="R50" s="2741"/>
    </row>
    <row r="51" spans="1:18" s="466" customFormat="1" ht="24.75" customHeight="1" thickBot="1" x14ac:dyDescent="0.3">
      <c r="A51" s="2646"/>
      <c r="B51" s="2646"/>
      <c r="C51" s="2646"/>
      <c r="D51" s="23" t="s">
        <v>188</v>
      </c>
      <c r="E51" s="23" t="s">
        <v>189</v>
      </c>
      <c r="F51" s="23" t="s">
        <v>190</v>
      </c>
      <c r="G51" s="23" t="s">
        <v>188</v>
      </c>
      <c r="H51" s="23" t="s">
        <v>189</v>
      </c>
      <c r="I51" s="23" t="s">
        <v>190</v>
      </c>
      <c r="J51" s="23" t="s">
        <v>188</v>
      </c>
      <c r="K51" s="23" t="s">
        <v>189</v>
      </c>
      <c r="L51" s="23" t="s">
        <v>190</v>
      </c>
      <c r="M51" s="23" t="s">
        <v>188</v>
      </c>
      <c r="N51" s="23" t="s">
        <v>189</v>
      </c>
      <c r="O51" s="23" t="s">
        <v>190</v>
      </c>
      <c r="P51" s="2742"/>
      <c r="Q51" s="2742"/>
      <c r="R51" s="2742"/>
    </row>
    <row r="52" spans="1:18" s="466" customFormat="1" ht="31.5" customHeight="1" x14ac:dyDescent="0.25">
      <c r="A52" s="2100" t="s">
        <v>774</v>
      </c>
      <c r="B52" s="285"/>
      <c r="C52" s="285"/>
      <c r="D52" s="1675">
        <v>0</v>
      </c>
      <c r="E52" s="1675">
        <v>0</v>
      </c>
      <c r="F52" s="1675">
        <v>0</v>
      </c>
      <c r="G52" s="1675">
        <v>9</v>
      </c>
      <c r="H52" s="1675">
        <v>21</v>
      </c>
      <c r="I52" s="1675">
        <v>30</v>
      </c>
      <c r="J52" s="1675">
        <v>0</v>
      </c>
      <c r="K52" s="1675">
        <v>0</v>
      </c>
      <c r="L52" s="1675">
        <v>0</v>
      </c>
      <c r="M52" s="1524">
        <f>SUM(J52,G52,D52)</f>
        <v>9</v>
      </c>
      <c r="N52" s="1524">
        <f t="shared" ref="N52:O54" si="24">SUM(K52,H52,E52)</f>
        <v>21</v>
      </c>
      <c r="O52" s="1524">
        <f t="shared" si="24"/>
        <v>30</v>
      </c>
      <c r="P52" s="569"/>
      <c r="Q52" s="2091"/>
      <c r="R52" s="675" t="s">
        <v>147</v>
      </c>
    </row>
    <row r="53" spans="1:18" s="466" customFormat="1" ht="31.5" customHeight="1" x14ac:dyDescent="0.25">
      <c r="A53" s="2745" t="s">
        <v>1280</v>
      </c>
      <c r="B53" s="27" t="s">
        <v>1351</v>
      </c>
      <c r="D53" s="578">
        <v>0</v>
      </c>
      <c r="E53" s="578">
        <v>0</v>
      </c>
      <c r="F53" s="578">
        <v>0</v>
      </c>
      <c r="G53" s="578">
        <v>1</v>
      </c>
      <c r="H53" s="578">
        <v>20</v>
      </c>
      <c r="I53" s="578">
        <v>21</v>
      </c>
      <c r="J53" s="578">
        <v>0</v>
      </c>
      <c r="K53" s="578">
        <v>0</v>
      </c>
      <c r="L53" s="578">
        <v>0</v>
      </c>
      <c r="M53" s="578">
        <f t="shared" ref="M53:M54" si="25">SUM(J53,G53,D53)</f>
        <v>1</v>
      </c>
      <c r="N53" s="578">
        <f t="shared" si="24"/>
        <v>20</v>
      </c>
      <c r="O53" s="578">
        <f t="shared" si="24"/>
        <v>21</v>
      </c>
      <c r="P53" s="558"/>
      <c r="Q53" s="1537" t="s">
        <v>1352</v>
      </c>
      <c r="R53" s="2738" t="s">
        <v>1348</v>
      </c>
    </row>
    <row r="54" spans="1:18" s="466" customFormat="1" ht="31.5" customHeight="1" x14ac:dyDescent="0.25">
      <c r="A54" s="2745"/>
      <c r="B54" s="27" t="s">
        <v>1349</v>
      </c>
      <c r="C54" s="257"/>
      <c r="D54" s="578">
        <v>0</v>
      </c>
      <c r="E54" s="578">
        <v>0</v>
      </c>
      <c r="F54" s="578">
        <v>0</v>
      </c>
      <c r="G54" s="578">
        <v>3</v>
      </c>
      <c r="H54" s="578">
        <v>18</v>
      </c>
      <c r="I54" s="578">
        <v>21</v>
      </c>
      <c r="J54" s="578">
        <v>0</v>
      </c>
      <c r="K54" s="578">
        <v>4</v>
      </c>
      <c r="L54" s="578">
        <v>4</v>
      </c>
      <c r="M54" s="578">
        <f t="shared" si="25"/>
        <v>3</v>
      </c>
      <c r="N54" s="578">
        <f t="shared" si="24"/>
        <v>22</v>
      </c>
      <c r="O54" s="578">
        <f t="shared" si="24"/>
        <v>25</v>
      </c>
      <c r="P54" s="558"/>
      <c r="Q54" s="1537" t="s">
        <v>1350</v>
      </c>
      <c r="R54" s="2736"/>
    </row>
    <row r="55" spans="1:18" ht="31.5" customHeight="1" x14ac:dyDescent="0.25">
      <c r="A55" s="2745" t="s">
        <v>49</v>
      </c>
      <c r="B55" s="2745"/>
      <c r="C55" s="2745"/>
      <c r="D55" s="578">
        <f t="shared" ref="D55:O55" si="26">SUM(D53:D54)</f>
        <v>0</v>
      </c>
      <c r="E55" s="578">
        <f t="shared" si="26"/>
        <v>0</v>
      </c>
      <c r="F55" s="578">
        <f t="shared" si="26"/>
        <v>0</v>
      </c>
      <c r="G55" s="578">
        <f t="shared" si="26"/>
        <v>4</v>
      </c>
      <c r="H55" s="578">
        <f t="shared" si="26"/>
        <v>38</v>
      </c>
      <c r="I55" s="578">
        <f t="shared" si="26"/>
        <v>42</v>
      </c>
      <c r="J55" s="578">
        <f t="shared" si="26"/>
        <v>0</v>
      </c>
      <c r="K55" s="578">
        <f t="shared" si="26"/>
        <v>4</v>
      </c>
      <c r="L55" s="578">
        <f t="shared" si="26"/>
        <v>4</v>
      </c>
      <c r="M55" s="578">
        <f t="shared" si="26"/>
        <v>4</v>
      </c>
      <c r="N55" s="578">
        <f t="shared" si="26"/>
        <v>42</v>
      </c>
      <c r="O55" s="578">
        <f t="shared" si="26"/>
        <v>46</v>
      </c>
      <c r="P55" s="2846" t="s">
        <v>139</v>
      </c>
      <c r="Q55" s="2846"/>
      <c r="R55" s="2846"/>
    </row>
    <row r="56" spans="1:18" s="466" customFormat="1" ht="30" customHeight="1" x14ac:dyDescent="0.25">
      <c r="A56" s="2745" t="s">
        <v>1353</v>
      </c>
      <c r="B56" s="27" t="s">
        <v>1417</v>
      </c>
      <c r="C56" s="27" t="s">
        <v>1417</v>
      </c>
      <c r="D56" s="578">
        <f t="shared" ref="D56:F56" si="27">SUM(D54:D55)</f>
        <v>0</v>
      </c>
      <c r="E56" s="578">
        <f t="shared" si="27"/>
        <v>0</v>
      </c>
      <c r="F56" s="578">
        <f t="shared" si="27"/>
        <v>0</v>
      </c>
      <c r="G56" s="578">
        <v>16</v>
      </c>
      <c r="H56" s="578">
        <v>10</v>
      </c>
      <c r="I56" s="578">
        <v>26</v>
      </c>
      <c r="J56" s="578">
        <v>0</v>
      </c>
      <c r="K56" s="578">
        <v>0</v>
      </c>
      <c r="L56" s="578">
        <v>0</v>
      </c>
      <c r="M56" s="578">
        <f t="shared" ref="M56:O58" si="28">SUM(J56,G56,D56)</f>
        <v>16</v>
      </c>
      <c r="N56" s="578">
        <f t="shared" si="28"/>
        <v>10</v>
      </c>
      <c r="O56" s="578">
        <f t="shared" si="28"/>
        <v>26</v>
      </c>
      <c r="P56" s="1127" t="s">
        <v>1418</v>
      </c>
      <c r="Q56" s="1129" t="s">
        <v>1418</v>
      </c>
      <c r="R56" s="2738" t="s">
        <v>1418</v>
      </c>
    </row>
    <row r="57" spans="1:18" s="466" customFormat="1" ht="37.5" customHeight="1" x14ac:dyDescent="0.25">
      <c r="A57" s="2745"/>
      <c r="B57" s="27" t="s">
        <v>774</v>
      </c>
      <c r="C57" s="27" t="s">
        <v>774</v>
      </c>
      <c r="D57" s="578">
        <f t="shared" ref="D57:F57" si="29">SUM(D55:D56)</f>
        <v>0</v>
      </c>
      <c r="E57" s="578">
        <f t="shared" si="29"/>
        <v>0</v>
      </c>
      <c r="F57" s="578">
        <f t="shared" si="29"/>
        <v>0</v>
      </c>
      <c r="G57" s="578">
        <v>13</v>
      </c>
      <c r="H57" s="578">
        <v>18</v>
      </c>
      <c r="I57" s="578">
        <v>31</v>
      </c>
      <c r="J57" s="578">
        <v>0</v>
      </c>
      <c r="K57" s="578">
        <v>0</v>
      </c>
      <c r="L57" s="578">
        <v>0</v>
      </c>
      <c r="M57" s="578">
        <f t="shared" si="28"/>
        <v>13</v>
      </c>
      <c r="N57" s="578">
        <f t="shared" si="28"/>
        <v>18</v>
      </c>
      <c r="O57" s="578">
        <f t="shared" si="28"/>
        <v>31</v>
      </c>
      <c r="P57" s="1537" t="s">
        <v>775</v>
      </c>
      <c r="Q57" s="1537" t="s">
        <v>775</v>
      </c>
      <c r="R57" s="2736"/>
    </row>
    <row r="58" spans="1:18" s="466" customFormat="1" ht="37.5" customHeight="1" x14ac:dyDescent="0.25">
      <c r="A58" s="2739"/>
      <c r="B58" s="448" t="s">
        <v>1357</v>
      </c>
      <c r="C58" s="448" t="s">
        <v>1357</v>
      </c>
      <c r="D58" s="1148">
        <f t="shared" ref="D58:F58" si="30">SUM(D56:D57)</f>
        <v>0</v>
      </c>
      <c r="E58" s="1148">
        <f t="shared" si="30"/>
        <v>0</v>
      </c>
      <c r="F58" s="1148">
        <f t="shared" si="30"/>
        <v>0</v>
      </c>
      <c r="G58" s="1148">
        <v>9</v>
      </c>
      <c r="H58" s="1148">
        <v>23</v>
      </c>
      <c r="I58" s="1148">
        <v>32</v>
      </c>
      <c r="J58" s="1148">
        <v>0</v>
      </c>
      <c r="K58" s="1148">
        <v>0</v>
      </c>
      <c r="L58" s="1148">
        <v>0</v>
      </c>
      <c r="M58" s="1148">
        <f t="shared" si="28"/>
        <v>9</v>
      </c>
      <c r="N58" s="1148">
        <f t="shared" si="28"/>
        <v>23</v>
      </c>
      <c r="O58" s="1148">
        <f t="shared" si="28"/>
        <v>32</v>
      </c>
      <c r="P58" s="1487" t="s">
        <v>1419</v>
      </c>
      <c r="Q58" s="1487" t="s">
        <v>1419</v>
      </c>
      <c r="R58" s="2736"/>
    </row>
    <row r="59" spans="1:18" ht="32.25" customHeight="1" x14ac:dyDescent="0.25">
      <c r="A59" s="2745" t="s">
        <v>49</v>
      </c>
      <c r="B59" s="2745"/>
      <c r="C59" s="2745"/>
      <c r="D59" s="578">
        <f>SUM(D56:D58)</f>
        <v>0</v>
      </c>
      <c r="E59" s="578">
        <f t="shared" ref="E59:O59" si="31">SUM(E56:E58)</f>
        <v>0</v>
      </c>
      <c r="F59" s="578">
        <f t="shared" si="31"/>
        <v>0</v>
      </c>
      <c r="G59" s="578">
        <f t="shared" si="31"/>
        <v>38</v>
      </c>
      <c r="H59" s="578">
        <f t="shared" si="31"/>
        <v>51</v>
      </c>
      <c r="I59" s="578">
        <f t="shared" si="31"/>
        <v>89</v>
      </c>
      <c r="J59" s="578">
        <f t="shared" si="31"/>
        <v>0</v>
      </c>
      <c r="K59" s="578">
        <f t="shared" si="31"/>
        <v>0</v>
      </c>
      <c r="L59" s="578">
        <f t="shared" si="31"/>
        <v>0</v>
      </c>
      <c r="M59" s="578">
        <f t="shared" si="31"/>
        <v>38</v>
      </c>
      <c r="N59" s="578">
        <f t="shared" si="31"/>
        <v>51</v>
      </c>
      <c r="O59" s="578">
        <f t="shared" si="31"/>
        <v>89</v>
      </c>
      <c r="P59" s="2746" t="s">
        <v>302</v>
      </c>
      <c r="Q59" s="2746"/>
      <c r="R59" s="1255"/>
    </row>
    <row r="60" spans="1:18" s="466" customFormat="1" ht="37.5" customHeight="1" x14ac:dyDescent="0.25">
      <c r="A60" s="2734" t="s">
        <v>488</v>
      </c>
      <c r="B60" s="1709" t="s">
        <v>488</v>
      </c>
      <c r="C60" s="1709"/>
      <c r="D60" s="1675">
        <v>0</v>
      </c>
      <c r="E60" s="1675">
        <v>0</v>
      </c>
      <c r="F60" s="1675">
        <v>0</v>
      </c>
      <c r="G60" s="1675">
        <v>0</v>
      </c>
      <c r="H60" s="1675">
        <v>0</v>
      </c>
      <c r="I60" s="1675">
        <v>0</v>
      </c>
      <c r="J60" s="1675">
        <v>3</v>
      </c>
      <c r="K60" s="1675">
        <v>5</v>
      </c>
      <c r="L60" s="1675">
        <v>8</v>
      </c>
      <c r="M60" s="1675">
        <f t="shared" ref="M60:O63" si="32">SUM(J60,G60,D60)</f>
        <v>3</v>
      </c>
      <c r="N60" s="1675">
        <f t="shared" si="32"/>
        <v>5</v>
      </c>
      <c r="O60" s="1675">
        <f t="shared" si="32"/>
        <v>8</v>
      </c>
      <c r="P60" s="1535"/>
      <c r="Q60" s="1480" t="s">
        <v>485</v>
      </c>
      <c r="R60" s="2736" t="s">
        <v>485</v>
      </c>
    </row>
    <row r="61" spans="1:18" s="466" customFormat="1" ht="37.5" customHeight="1" x14ac:dyDescent="0.25">
      <c r="A61" s="2745"/>
      <c r="B61" s="27" t="s">
        <v>1420</v>
      </c>
      <c r="C61" s="27" t="s">
        <v>1420</v>
      </c>
      <c r="D61" s="578">
        <v>2</v>
      </c>
      <c r="E61" s="578">
        <v>0</v>
      </c>
      <c r="F61" s="578">
        <v>2</v>
      </c>
      <c r="G61" s="578">
        <v>6</v>
      </c>
      <c r="H61" s="578">
        <v>13</v>
      </c>
      <c r="I61" s="578">
        <v>19</v>
      </c>
      <c r="J61" s="578">
        <v>0</v>
      </c>
      <c r="K61" s="578">
        <v>0</v>
      </c>
      <c r="L61" s="578">
        <v>0</v>
      </c>
      <c r="M61" s="578">
        <f t="shared" si="32"/>
        <v>8</v>
      </c>
      <c r="N61" s="578">
        <f t="shared" si="32"/>
        <v>13</v>
      </c>
      <c r="O61" s="578">
        <f t="shared" si="32"/>
        <v>21</v>
      </c>
      <c r="P61" s="1537" t="s">
        <v>1421</v>
      </c>
      <c r="Q61" s="1537" t="s">
        <v>1421</v>
      </c>
      <c r="R61" s="2736"/>
    </row>
    <row r="62" spans="1:18" s="466" customFormat="1" ht="66.75" customHeight="1" x14ac:dyDescent="0.25">
      <c r="A62" s="2745"/>
      <c r="B62" s="1710" t="s">
        <v>1422</v>
      </c>
      <c r="C62" s="1710" t="s">
        <v>1422</v>
      </c>
      <c r="D62" s="578">
        <v>0</v>
      </c>
      <c r="E62" s="578">
        <v>0</v>
      </c>
      <c r="F62" s="578">
        <v>0</v>
      </c>
      <c r="G62" s="578">
        <v>0</v>
      </c>
      <c r="H62" s="578">
        <v>1</v>
      </c>
      <c r="I62" s="578">
        <v>1</v>
      </c>
      <c r="J62" s="578">
        <v>0</v>
      </c>
      <c r="K62" s="578">
        <v>0</v>
      </c>
      <c r="L62" s="578">
        <v>0</v>
      </c>
      <c r="M62" s="578">
        <f t="shared" si="32"/>
        <v>0</v>
      </c>
      <c r="N62" s="578">
        <f t="shared" si="32"/>
        <v>1</v>
      </c>
      <c r="O62" s="578">
        <f t="shared" si="32"/>
        <v>1</v>
      </c>
      <c r="P62" s="2348" t="s">
        <v>1423</v>
      </c>
      <c r="Q62" s="2348" t="s">
        <v>1423</v>
      </c>
      <c r="R62" s="2736"/>
    </row>
    <row r="63" spans="1:18" s="466" customFormat="1" ht="58.5" customHeight="1" x14ac:dyDescent="0.25">
      <c r="A63" s="2739"/>
      <c r="B63" s="448" t="s">
        <v>1363</v>
      </c>
      <c r="C63" s="448" t="s">
        <v>1424</v>
      </c>
      <c r="D63" s="1148">
        <v>0</v>
      </c>
      <c r="E63" s="1148">
        <v>0</v>
      </c>
      <c r="F63" s="1148">
        <v>0</v>
      </c>
      <c r="G63" s="1148">
        <v>10</v>
      </c>
      <c r="H63" s="1148">
        <v>9</v>
      </c>
      <c r="I63" s="1148">
        <v>19</v>
      </c>
      <c r="J63" s="1148">
        <v>0</v>
      </c>
      <c r="K63" s="1148">
        <v>0</v>
      </c>
      <c r="L63" s="1148">
        <v>0</v>
      </c>
      <c r="M63" s="1148">
        <f t="shared" si="32"/>
        <v>10</v>
      </c>
      <c r="N63" s="1148">
        <f t="shared" si="32"/>
        <v>9</v>
      </c>
      <c r="O63" s="1148">
        <f t="shared" si="32"/>
        <v>19</v>
      </c>
      <c r="P63" s="1127" t="s">
        <v>1362</v>
      </c>
      <c r="Q63" s="1127" t="s">
        <v>1362</v>
      </c>
      <c r="R63" s="2736"/>
    </row>
    <row r="64" spans="1:18" s="487" customFormat="1" ht="33.75" customHeight="1" thickBot="1" x14ac:dyDescent="0.3">
      <c r="A64" s="2847" t="s">
        <v>49</v>
      </c>
      <c r="B64" s="2848"/>
      <c r="C64" s="2849"/>
      <c r="D64" s="1677">
        <f>SUM(D60:D63)</f>
        <v>2</v>
      </c>
      <c r="E64" s="1677">
        <f t="shared" ref="E64:O64" si="33">SUM(E60:E63)</f>
        <v>0</v>
      </c>
      <c r="F64" s="1677">
        <f t="shared" si="33"/>
        <v>2</v>
      </c>
      <c r="G64" s="1677">
        <f t="shared" si="33"/>
        <v>16</v>
      </c>
      <c r="H64" s="1677">
        <f t="shared" si="33"/>
        <v>23</v>
      </c>
      <c r="I64" s="1677">
        <f t="shared" si="33"/>
        <v>39</v>
      </c>
      <c r="J64" s="1677">
        <f t="shared" si="33"/>
        <v>3</v>
      </c>
      <c r="K64" s="1677">
        <f t="shared" si="33"/>
        <v>5</v>
      </c>
      <c r="L64" s="1677">
        <f t="shared" si="33"/>
        <v>8</v>
      </c>
      <c r="M64" s="1677">
        <f t="shared" si="33"/>
        <v>21</v>
      </c>
      <c r="N64" s="1677">
        <f t="shared" si="33"/>
        <v>28</v>
      </c>
      <c r="O64" s="1677">
        <f t="shared" si="33"/>
        <v>49</v>
      </c>
      <c r="P64" s="2754" t="s">
        <v>302</v>
      </c>
      <c r="Q64" s="2754"/>
      <c r="R64" s="2754"/>
    </row>
    <row r="65" spans="1:44" ht="15" customHeight="1" thickTop="1" x14ac:dyDescent="0.25">
      <c r="M65" s="488"/>
      <c r="N65" s="488"/>
      <c r="O65" s="488"/>
    </row>
    <row r="66" spans="1:44" ht="15" customHeight="1" x14ac:dyDescent="0.25">
      <c r="M66" s="488"/>
      <c r="N66" s="488"/>
      <c r="O66" s="488"/>
    </row>
    <row r="67" spans="1:44" ht="15" customHeight="1" x14ac:dyDescent="0.25">
      <c r="M67" s="488"/>
      <c r="N67" s="488"/>
      <c r="O67" s="488"/>
    </row>
    <row r="68" spans="1:44" ht="15" customHeight="1" x14ac:dyDescent="0.25">
      <c r="M68" s="488"/>
      <c r="N68" s="488"/>
      <c r="O68" s="488"/>
    </row>
    <row r="69" spans="1:44" s="490" customFormat="1" ht="34.5" customHeight="1" thickBot="1" x14ac:dyDescent="0.3">
      <c r="A69" s="2748" t="s">
        <v>2766</v>
      </c>
      <c r="B69" s="2748"/>
      <c r="C69" s="2748"/>
      <c r="D69" s="2748"/>
      <c r="E69" s="2748"/>
      <c r="F69" s="2748"/>
      <c r="G69" s="2748"/>
      <c r="H69" s="2748"/>
      <c r="I69" s="2748"/>
      <c r="J69" s="2748"/>
      <c r="K69" s="2748"/>
      <c r="L69" s="2748"/>
      <c r="M69" s="2748"/>
      <c r="N69" s="2748"/>
      <c r="O69" s="2748"/>
      <c r="P69" s="466"/>
      <c r="Q69" s="2840" t="s">
        <v>2767</v>
      </c>
      <c r="R69" s="2840"/>
      <c r="S69" s="489"/>
      <c r="T69" s="489"/>
      <c r="U69" s="489"/>
      <c r="V69" s="489"/>
      <c r="W69" s="489"/>
      <c r="X69" s="489"/>
      <c r="Y69" s="489"/>
      <c r="Z69" s="489"/>
      <c r="AA69" s="489"/>
      <c r="AB69" s="489"/>
      <c r="AC69" s="489"/>
      <c r="AD69" s="489"/>
      <c r="AE69" s="489"/>
      <c r="AF69" s="489"/>
      <c r="AG69" s="489"/>
      <c r="AH69" s="489"/>
      <c r="AI69" s="489"/>
      <c r="AJ69" s="489"/>
      <c r="AK69" s="489"/>
      <c r="AL69" s="489"/>
      <c r="AM69" s="489"/>
      <c r="AN69" s="489"/>
      <c r="AO69" s="489"/>
      <c r="AP69" s="489"/>
      <c r="AQ69" s="489"/>
      <c r="AR69" s="489"/>
    </row>
    <row r="70" spans="1:44" s="490" customFormat="1" ht="28.5" customHeight="1" thickTop="1" x14ac:dyDescent="0.25">
      <c r="A70" s="2641" t="s">
        <v>1296</v>
      </c>
      <c r="B70" s="2641" t="s">
        <v>1297</v>
      </c>
      <c r="C70" s="2641" t="s">
        <v>48</v>
      </c>
      <c r="D70" s="2641" t="s">
        <v>36</v>
      </c>
      <c r="E70" s="2641"/>
      <c r="F70" s="2641"/>
      <c r="G70" s="2641" t="s">
        <v>2</v>
      </c>
      <c r="H70" s="2641"/>
      <c r="I70" s="2641"/>
      <c r="J70" s="2641" t="s">
        <v>3</v>
      </c>
      <c r="K70" s="2641"/>
      <c r="L70" s="2641"/>
      <c r="M70" s="2641" t="s">
        <v>29</v>
      </c>
      <c r="N70" s="2641"/>
      <c r="O70" s="2641"/>
      <c r="P70" s="2740" t="s">
        <v>103</v>
      </c>
      <c r="Q70" s="2740" t="s">
        <v>132</v>
      </c>
      <c r="R70" s="2740" t="s">
        <v>132</v>
      </c>
      <c r="S70" s="489"/>
      <c r="T70" s="489"/>
      <c r="U70" s="489"/>
      <c r="V70" s="489"/>
      <c r="W70" s="489"/>
      <c r="X70" s="489"/>
      <c r="Y70" s="489"/>
      <c r="Z70" s="489"/>
      <c r="AA70" s="489"/>
      <c r="AB70" s="489"/>
      <c r="AC70" s="489"/>
      <c r="AD70" s="489"/>
      <c r="AE70" s="489"/>
      <c r="AF70" s="489"/>
      <c r="AG70" s="489"/>
      <c r="AH70" s="489"/>
      <c r="AI70" s="489"/>
      <c r="AJ70" s="489"/>
      <c r="AK70" s="489"/>
      <c r="AL70" s="489"/>
      <c r="AM70" s="489"/>
      <c r="AN70" s="489"/>
      <c r="AO70" s="489"/>
      <c r="AP70" s="489"/>
      <c r="AQ70" s="489"/>
      <c r="AR70" s="489"/>
    </row>
    <row r="71" spans="1:44" s="490" customFormat="1" ht="28.5" customHeight="1" x14ac:dyDescent="0.25">
      <c r="A71" s="2645"/>
      <c r="B71" s="2645"/>
      <c r="C71" s="2645"/>
      <c r="D71" s="2637" t="s">
        <v>98</v>
      </c>
      <c r="E71" s="2637"/>
      <c r="F71" s="2637"/>
      <c r="G71" s="2637" t="s">
        <v>99</v>
      </c>
      <c r="H71" s="2637"/>
      <c r="I71" s="2637"/>
      <c r="J71" s="2637" t="s">
        <v>100</v>
      </c>
      <c r="K71" s="2637"/>
      <c r="L71" s="2637"/>
      <c r="M71" s="2637" t="s">
        <v>126</v>
      </c>
      <c r="N71" s="2637"/>
      <c r="O71" s="2637"/>
      <c r="P71" s="2741"/>
      <c r="Q71" s="2741"/>
      <c r="R71" s="2741"/>
      <c r="S71" s="489"/>
      <c r="T71" s="489"/>
      <c r="U71" s="489"/>
      <c r="V71" s="489"/>
      <c r="W71" s="489"/>
      <c r="X71" s="489"/>
      <c r="Y71" s="489"/>
      <c r="Z71" s="489"/>
      <c r="AA71" s="489"/>
      <c r="AB71" s="489"/>
      <c r="AC71" s="489"/>
      <c r="AD71" s="489"/>
      <c r="AE71" s="489"/>
      <c r="AF71" s="489"/>
      <c r="AG71" s="489"/>
      <c r="AH71" s="489"/>
      <c r="AI71" s="489"/>
      <c r="AJ71" s="489"/>
      <c r="AK71" s="489"/>
      <c r="AL71" s="489"/>
      <c r="AM71" s="489"/>
      <c r="AN71" s="489"/>
      <c r="AO71" s="489"/>
      <c r="AP71" s="489"/>
      <c r="AQ71" s="489"/>
      <c r="AR71" s="489"/>
    </row>
    <row r="72" spans="1:44" s="490" customFormat="1" ht="28.5" customHeight="1" x14ac:dyDescent="0.25">
      <c r="A72" s="2645"/>
      <c r="B72" s="2645"/>
      <c r="C72" s="2645"/>
      <c r="D72" s="262" t="s">
        <v>187</v>
      </c>
      <c r="E72" s="262" t="s">
        <v>203</v>
      </c>
      <c r="F72" s="262" t="s">
        <v>204</v>
      </c>
      <c r="G72" s="262" t="s">
        <v>187</v>
      </c>
      <c r="H72" s="262" t="s">
        <v>203</v>
      </c>
      <c r="I72" s="262" t="s">
        <v>204</v>
      </c>
      <c r="J72" s="262" t="s">
        <v>187</v>
      </c>
      <c r="K72" s="262" t="s">
        <v>203</v>
      </c>
      <c r="L72" s="262" t="s">
        <v>204</v>
      </c>
      <c r="M72" s="262" t="s">
        <v>187</v>
      </c>
      <c r="N72" s="262" t="s">
        <v>203</v>
      </c>
      <c r="O72" s="262" t="s">
        <v>204</v>
      </c>
      <c r="P72" s="2741"/>
      <c r="Q72" s="2741"/>
      <c r="R72" s="2741"/>
      <c r="S72" s="489"/>
      <c r="T72" s="489"/>
      <c r="U72" s="489"/>
      <c r="V72" s="489"/>
      <c r="W72" s="489"/>
      <c r="X72" s="489"/>
      <c r="Y72" s="489"/>
      <c r="Z72" s="489"/>
      <c r="AA72" s="489"/>
      <c r="AB72" s="489"/>
      <c r="AC72" s="489"/>
      <c r="AD72" s="489"/>
      <c r="AE72" s="489"/>
      <c r="AF72" s="489"/>
      <c r="AG72" s="489"/>
      <c r="AH72" s="489"/>
      <c r="AI72" s="489"/>
      <c r="AJ72" s="489"/>
      <c r="AK72" s="489"/>
      <c r="AL72" s="489"/>
      <c r="AM72" s="489"/>
      <c r="AN72" s="489"/>
      <c r="AO72" s="489"/>
      <c r="AP72" s="489"/>
      <c r="AQ72" s="489"/>
      <c r="AR72" s="489"/>
    </row>
    <row r="73" spans="1:44" s="490" customFormat="1" ht="28.5" customHeight="1" thickBot="1" x14ac:dyDescent="0.3">
      <c r="A73" s="2646"/>
      <c r="B73" s="2646"/>
      <c r="C73" s="2646"/>
      <c r="D73" s="23" t="s">
        <v>188</v>
      </c>
      <c r="E73" s="23" t="s">
        <v>189</v>
      </c>
      <c r="F73" s="23" t="s">
        <v>190</v>
      </c>
      <c r="G73" s="23" t="s">
        <v>188</v>
      </c>
      <c r="H73" s="23" t="s">
        <v>189</v>
      </c>
      <c r="I73" s="23" t="s">
        <v>190</v>
      </c>
      <c r="J73" s="23" t="s">
        <v>188</v>
      </c>
      <c r="K73" s="23" t="s">
        <v>189</v>
      </c>
      <c r="L73" s="23" t="s">
        <v>190</v>
      </c>
      <c r="M73" s="23" t="s">
        <v>188</v>
      </c>
      <c r="N73" s="23" t="s">
        <v>189</v>
      </c>
      <c r="O73" s="23" t="s">
        <v>190</v>
      </c>
      <c r="P73" s="2742"/>
      <c r="Q73" s="2742"/>
      <c r="R73" s="2742"/>
      <c r="S73" s="489"/>
      <c r="T73" s="489"/>
      <c r="U73" s="489"/>
      <c r="V73" s="489"/>
      <c r="W73" s="489"/>
      <c r="X73" s="489"/>
      <c r="Y73" s="489"/>
      <c r="Z73" s="489"/>
      <c r="AA73" s="489"/>
      <c r="AB73" s="489"/>
      <c r="AC73" s="489"/>
      <c r="AD73" s="489"/>
      <c r="AE73" s="489"/>
      <c r="AF73" s="489"/>
      <c r="AG73" s="489"/>
      <c r="AH73" s="489"/>
      <c r="AI73" s="489"/>
      <c r="AJ73" s="489"/>
      <c r="AK73" s="489"/>
      <c r="AL73" s="489"/>
      <c r="AM73" s="489"/>
      <c r="AN73" s="489"/>
      <c r="AO73" s="489"/>
      <c r="AP73" s="489"/>
      <c r="AQ73" s="489"/>
      <c r="AR73" s="489"/>
    </row>
    <row r="74" spans="1:44" s="487" customFormat="1" ht="39" customHeight="1" x14ac:dyDescent="0.25">
      <c r="A74" s="1681" t="s">
        <v>489</v>
      </c>
      <c r="B74" s="2132" t="s">
        <v>489</v>
      </c>
      <c r="C74" s="2132" t="s">
        <v>489</v>
      </c>
      <c r="D74" s="578">
        <v>0</v>
      </c>
      <c r="E74" s="578">
        <v>0</v>
      </c>
      <c r="F74" s="578">
        <v>0</v>
      </c>
      <c r="G74" s="578">
        <v>4</v>
      </c>
      <c r="H74" s="578">
        <v>34</v>
      </c>
      <c r="I74" s="578">
        <v>38</v>
      </c>
      <c r="J74" s="578">
        <v>12</v>
      </c>
      <c r="K74" s="578">
        <v>21</v>
      </c>
      <c r="L74" s="578">
        <v>33</v>
      </c>
      <c r="M74" s="578">
        <f t="shared" ref="M74:O76" si="34">SUM(J74,G74,D74)</f>
        <v>16</v>
      </c>
      <c r="N74" s="578">
        <f t="shared" si="34"/>
        <v>55</v>
      </c>
      <c r="O74" s="578">
        <f t="shared" si="34"/>
        <v>71</v>
      </c>
      <c r="P74" s="1683" t="s">
        <v>560</v>
      </c>
      <c r="Q74" s="1683" t="s">
        <v>560</v>
      </c>
      <c r="R74" s="1683" t="s">
        <v>560</v>
      </c>
    </row>
    <row r="75" spans="1:44" ht="35.25" customHeight="1" x14ac:dyDescent="0.25">
      <c r="A75" s="2745" t="s">
        <v>1284</v>
      </c>
      <c r="B75" s="1680" t="s">
        <v>784</v>
      </c>
      <c r="C75" s="1680"/>
      <c r="D75" s="578">
        <v>0</v>
      </c>
      <c r="E75" s="578">
        <v>0</v>
      </c>
      <c r="F75" s="578">
        <v>0</v>
      </c>
      <c r="G75" s="578">
        <v>15</v>
      </c>
      <c r="H75" s="578">
        <v>17</v>
      </c>
      <c r="I75" s="578">
        <v>32</v>
      </c>
      <c r="J75" s="578">
        <v>0</v>
      </c>
      <c r="K75" s="578">
        <v>0</v>
      </c>
      <c r="L75" s="578">
        <v>0</v>
      </c>
      <c r="M75" s="578">
        <f t="shared" si="34"/>
        <v>15</v>
      </c>
      <c r="N75" s="578">
        <f t="shared" si="34"/>
        <v>17</v>
      </c>
      <c r="O75" s="578">
        <f t="shared" si="34"/>
        <v>32</v>
      </c>
      <c r="P75" s="558"/>
      <c r="Q75" s="558" t="s">
        <v>1425</v>
      </c>
      <c r="R75" s="2738" t="s">
        <v>1426</v>
      </c>
    </row>
    <row r="76" spans="1:44" ht="38.25" customHeight="1" x14ac:dyDescent="0.25">
      <c r="A76" s="2739"/>
      <c r="B76" s="1272" t="s">
        <v>1365</v>
      </c>
      <c r="C76" s="1272"/>
      <c r="D76" s="578">
        <v>0</v>
      </c>
      <c r="E76" s="578">
        <v>0</v>
      </c>
      <c r="F76" s="578">
        <v>0</v>
      </c>
      <c r="G76" s="578">
        <v>19</v>
      </c>
      <c r="H76" s="578">
        <v>17</v>
      </c>
      <c r="I76" s="578">
        <v>36</v>
      </c>
      <c r="J76" s="578">
        <v>0</v>
      </c>
      <c r="K76" s="578">
        <v>0</v>
      </c>
      <c r="L76" s="578">
        <v>0</v>
      </c>
      <c r="M76" s="578">
        <f t="shared" si="34"/>
        <v>19</v>
      </c>
      <c r="N76" s="578">
        <f t="shared" si="34"/>
        <v>17</v>
      </c>
      <c r="O76" s="578">
        <f t="shared" si="34"/>
        <v>36</v>
      </c>
      <c r="P76" s="2095"/>
      <c r="Q76" s="2095" t="s">
        <v>1427</v>
      </c>
      <c r="R76" s="2736"/>
    </row>
    <row r="77" spans="1:44" ht="29.25" customHeight="1" x14ac:dyDescent="0.25">
      <c r="A77" s="2745" t="s">
        <v>49</v>
      </c>
      <c r="B77" s="2745"/>
      <c r="C77" s="2745"/>
      <c r="D77" s="578">
        <f t="shared" ref="D77:O77" si="35">SUM(D75:D76)</f>
        <v>0</v>
      </c>
      <c r="E77" s="578">
        <f t="shared" si="35"/>
        <v>0</v>
      </c>
      <c r="F77" s="578">
        <f t="shared" si="35"/>
        <v>0</v>
      </c>
      <c r="G77" s="578">
        <f t="shared" si="35"/>
        <v>34</v>
      </c>
      <c r="H77" s="578">
        <f t="shared" si="35"/>
        <v>34</v>
      </c>
      <c r="I77" s="578">
        <f t="shared" si="35"/>
        <v>68</v>
      </c>
      <c r="J77" s="578">
        <f t="shared" si="35"/>
        <v>0</v>
      </c>
      <c r="K77" s="578">
        <f t="shared" si="35"/>
        <v>0</v>
      </c>
      <c r="L77" s="578">
        <f t="shared" si="35"/>
        <v>0</v>
      </c>
      <c r="M77" s="578">
        <f t="shared" si="35"/>
        <v>34</v>
      </c>
      <c r="N77" s="578">
        <f t="shared" si="35"/>
        <v>34</v>
      </c>
      <c r="O77" s="578">
        <f t="shared" si="35"/>
        <v>68</v>
      </c>
      <c r="P77" s="2746" t="s">
        <v>302</v>
      </c>
      <c r="Q77" s="2746"/>
      <c r="R77" s="2746"/>
    </row>
    <row r="78" spans="1:44" ht="36.75" customHeight="1" x14ac:dyDescent="0.25">
      <c r="A78" s="2637" t="s">
        <v>1402</v>
      </c>
      <c r="B78" s="1709" t="s">
        <v>1428</v>
      </c>
      <c r="C78" s="1709" t="s">
        <v>1428</v>
      </c>
      <c r="D78" s="578">
        <f t="shared" ref="D78:F78" si="36">SUM(D76:D77)</f>
        <v>0</v>
      </c>
      <c r="E78" s="578">
        <f t="shared" si="36"/>
        <v>0</v>
      </c>
      <c r="F78" s="578">
        <f t="shared" si="36"/>
        <v>0</v>
      </c>
      <c r="G78" s="578">
        <v>9</v>
      </c>
      <c r="H78" s="578">
        <v>13</v>
      </c>
      <c r="I78" s="578">
        <v>22</v>
      </c>
      <c r="J78" s="578">
        <v>16</v>
      </c>
      <c r="K78" s="578">
        <v>1</v>
      </c>
      <c r="L78" s="578">
        <v>17</v>
      </c>
      <c r="M78" s="578">
        <f t="shared" ref="M78:O81" si="37">SUM(J78,G78,D78)</f>
        <v>25</v>
      </c>
      <c r="N78" s="578">
        <f t="shared" si="37"/>
        <v>14</v>
      </c>
      <c r="O78" s="578">
        <f t="shared" si="37"/>
        <v>39</v>
      </c>
      <c r="P78" s="1271" t="s">
        <v>1368</v>
      </c>
      <c r="Q78" s="1271" t="s">
        <v>1368</v>
      </c>
      <c r="R78" s="2736" t="s">
        <v>1429</v>
      </c>
    </row>
    <row r="79" spans="1:44" ht="33" customHeight="1" x14ac:dyDescent="0.25">
      <c r="A79" s="2637"/>
      <c r="B79" s="27" t="s">
        <v>1430</v>
      </c>
      <c r="C79" s="27" t="s">
        <v>1430</v>
      </c>
      <c r="D79" s="578">
        <f t="shared" ref="D79:F79" si="38">SUM(D77:D78)</f>
        <v>0</v>
      </c>
      <c r="E79" s="578">
        <f t="shared" si="38"/>
        <v>0</v>
      </c>
      <c r="F79" s="578">
        <f t="shared" si="38"/>
        <v>0</v>
      </c>
      <c r="G79" s="578">
        <v>10</v>
      </c>
      <c r="H79" s="578">
        <v>11</v>
      </c>
      <c r="I79" s="578">
        <v>21</v>
      </c>
      <c r="J79" s="578">
        <v>14</v>
      </c>
      <c r="K79" s="578">
        <v>3</v>
      </c>
      <c r="L79" s="578">
        <v>17</v>
      </c>
      <c r="M79" s="578">
        <f t="shared" si="37"/>
        <v>24</v>
      </c>
      <c r="N79" s="578">
        <f t="shared" si="37"/>
        <v>14</v>
      </c>
      <c r="O79" s="578">
        <f t="shared" si="37"/>
        <v>38</v>
      </c>
      <c r="P79" s="2348" t="s">
        <v>1371</v>
      </c>
      <c r="Q79" s="2348" t="s">
        <v>1371</v>
      </c>
      <c r="R79" s="2736"/>
    </row>
    <row r="80" spans="1:44" ht="36.75" customHeight="1" x14ac:dyDescent="0.25">
      <c r="A80" s="2637"/>
      <c r="B80" s="27" t="s">
        <v>1372</v>
      </c>
      <c r="C80" s="27" t="s">
        <v>1372</v>
      </c>
      <c r="D80" s="578">
        <f t="shared" ref="D80:F80" si="39">SUM(D78:D79)</f>
        <v>0</v>
      </c>
      <c r="E80" s="578">
        <f t="shared" si="39"/>
        <v>0</v>
      </c>
      <c r="F80" s="578">
        <f t="shared" si="39"/>
        <v>0</v>
      </c>
      <c r="G80" s="578">
        <v>2</v>
      </c>
      <c r="H80" s="578">
        <v>8</v>
      </c>
      <c r="I80" s="578">
        <v>10</v>
      </c>
      <c r="J80" s="578">
        <v>3</v>
      </c>
      <c r="K80" s="578">
        <v>3</v>
      </c>
      <c r="L80" s="578">
        <v>6</v>
      </c>
      <c r="M80" s="578">
        <f t="shared" si="37"/>
        <v>5</v>
      </c>
      <c r="N80" s="578">
        <f t="shared" si="37"/>
        <v>11</v>
      </c>
      <c r="O80" s="578">
        <f t="shared" si="37"/>
        <v>16</v>
      </c>
      <c r="P80" s="2348" t="s">
        <v>1373</v>
      </c>
      <c r="Q80" s="2348" t="s">
        <v>1373</v>
      </c>
      <c r="R80" s="2736"/>
    </row>
    <row r="81" spans="1:44" ht="47.25" x14ac:dyDescent="0.25">
      <c r="A81" s="2734"/>
      <c r="B81" s="27" t="s">
        <v>2956</v>
      </c>
      <c r="C81" s="2346" t="s">
        <v>2956</v>
      </c>
      <c r="D81" s="578">
        <f t="shared" ref="D81:F81" si="40">SUM(D79:D80)</f>
        <v>0</v>
      </c>
      <c r="E81" s="578">
        <f t="shared" si="40"/>
        <v>0</v>
      </c>
      <c r="F81" s="578">
        <f t="shared" si="40"/>
        <v>0</v>
      </c>
      <c r="G81" s="578">
        <v>9</v>
      </c>
      <c r="H81" s="578">
        <v>9</v>
      </c>
      <c r="I81" s="578">
        <v>18</v>
      </c>
      <c r="J81" s="578">
        <v>0</v>
      </c>
      <c r="K81" s="578">
        <v>0</v>
      </c>
      <c r="L81" s="578">
        <v>0</v>
      </c>
      <c r="M81" s="578">
        <f t="shared" si="37"/>
        <v>9</v>
      </c>
      <c r="N81" s="578">
        <f t="shared" si="37"/>
        <v>9</v>
      </c>
      <c r="O81" s="578">
        <f t="shared" si="37"/>
        <v>18</v>
      </c>
      <c r="P81" s="2348" t="s">
        <v>2957</v>
      </c>
      <c r="Q81" s="2348" t="s">
        <v>2957</v>
      </c>
      <c r="R81" s="2737"/>
    </row>
    <row r="82" spans="1:44" ht="27" customHeight="1" x14ac:dyDescent="0.25">
      <c r="A82" s="2745" t="s">
        <v>49</v>
      </c>
      <c r="B82" s="2745"/>
      <c r="C82" s="2745"/>
      <c r="D82" s="578">
        <f>SUM(D78:D81)</f>
        <v>0</v>
      </c>
      <c r="E82" s="578">
        <f t="shared" ref="E82:L82" si="41">SUM(E78:E81)</f>
        <v>0</v>
      </c>
      <c r="F82" s="578">
        <f t="shared" si="41"/>
        <v>0</v>
      </c>
      <c r="G82" s="578">
        <f t="shared" si="41"/>
        <v>30</v>
      </c>
      <c r="H82" s="578">
        <f t="shared" si="41"/>
        <v>41</v>
      </c>
      <c r="I82" s="578">
        <f t="shared" si="41"/>
        <v>71</v>
      </c>
      <c r="J82" s="578">
        <f t="shared" si="41"/>
        <v>33</v>
      </c>
      <c r="K82" s="578">
        <f t="shared" si="41"/>
        <v>7</v>
      </c>
      <c r="L82" s="578">
        <f t="shared" si="41"/>
        <v>40</v>
      </c>
      <c r="M82" s="578">
        <f t="shared" ref="M82:O82" si="42">SUM(M78:M81)</f>
        <v>63</v>
      </c>
      <c r="N82" s="578">
        <f t="shared" si="42"/>
        <v>48</v>
      </c>
      <c r="O82" s="578">
        <f t="shared" si="42"/>
        <v>111</v>
      </c>
      <c r="P82" s="2746" t="s">
        <v>302</v>
      </c>
      <c r="Q82" s="2746"/>
      <c r="R82" s="2746"/>
    </row>
    <row r="83" spans="1:44" ht="24.75" customHeight="1" x14ac:dyDescent="0.25">
      <c r="A83" s="2745" t="s">
        <v>66</v>
      </c>
      <c r="B83" s="27" t="s">
        <v>259</v>
      </c>
      <c r="C83" s="257"/>
      <c r="D83" s="578">
        <f t="shared" ref="D83:D86" si="43">SUM(D79:D82)</f>
        <v>0</v>
      </c>
      <c r="E83" s="578">
        <f t="shared" ref="E83:E86" si="44">SUM(E79:E82)</f>
        <v>0</v>
      </c>
      <c r="F83" s="578">
        <v>0</v>
      </c>
      <c r="G83" s="578">
        <v>13</v>
      </c>
      <c r="H83" s="578">
        <v>22</v>
      </c>
      <c r="I83" s="578">
        <v>35</v>
      </c>
      <c r="J83" s="578">
        <v>25</v>
      </c>
      <c r="K83" s="578">
        <v>31</v>
      </c>
      <c r="L83" s="578">
        <v>56</v>
      </c>
      <c r="M83" s="578">
        <f t="shared" ref="M83:O87" si="45">SUM(J83,G83,D83)</f>
        <v>38</v>
      </c>
      <c r="N83" s="578">
        <f t="shared" si="45"/>
        <v>53</v>
      </c>
      <c r="O83" s="578">
        <f t="shared" si="45"/>
        <v>91</v>
      </c>
      <c r="P83" s="1537"/>
      <c r="Q83" s="1537" t="s">
        <v>133</v>
      </c>
      <c r="R83" s="2738" t="s">
        <v>147</v>
      </c>
    </row>
    <row r="84" spans="1:44" ht="29.25" customHeight="1" x14ac:dyDescent="0.25">
      <c r="A84" s="2745"/>
      <c r="B84" s="27" t="s">
        <v>1374</v>
      </c>
      <c r="C84" s="257"/>
      <c r="D84" s="578">
        <f t="shared" si="43"/>
        <v>0</v>
      </c>
      <c r="E84" s="578">
        <f t="shared" si="44"/>
        <v>0</v>
      </c>
      <c r="F84" s="578">
        <v>0</v>
      </c>
      <c r="G84" s="578">
        <v>5</v>
      </c>
      <c r="H84" s="578">
        <v>12</v>
      </c>
      <c r="I84" s="578">
        <v>17</v>
      </c>
      <c r="J84" s="578">
        <v>0</v>
      </c>
      <c r="K84" s="578">
        <v>0</v>
      </c>
      <c r="L84" s="578">
        <v>0</v>
      </c>
      <c r="M84" s="578">
        <f t="shared" si="45"/>
        <v>5</v>
      </c>
      <c r="N84" s="578">
        <f t="shared" si="45"/>
        <v>12</v>
      </c>
      <c r="O84" s="578">
        <f t="shared" si="45"/>
        <v>17</v>
      </c>
      <c r="P84" s="2757" t="s">
        <v>1375</v>
      </c>
      <c r="Q84" s="2757"/>
      <c r="R84" s="2736"/>
    </row>
    <row r="85" spans="1:44" ht="29.25" customHeight="1" x14ac:dyDescent="0.25">
      <c r="A85" s="2745"/>
      <c r="B85" s="27" t="s">
        <v>1376</v>
      </c>
      <c r="C85" s="257"/>
      <c r="D85" s="578">
        <f t="shared" si="43"/>
        <v>0</v>
      </c>
      <c r="E85" s="578">
        <f t="shared" si="44"/>
        <v>0</v>
      </c>
      <c r="F85" s="578">
        <v>0</v>
      </c>
      <c r="G85" s="578">
        <v>9</v>
      </c>
      <c r="H85" s="578">
        <v>13</v>
      </c>
      <c r="I85" s="578">
        <v>22</v>
      </c>
      <c r="J85" s="578">
        <v>0</v>
      </c>
      <c r="K85" s="578">
        <v>0</v>
      </c>
      <c r="L85" s="578">
        <v>0</v>
      </c>
      <c r="M85" s="578">
        <f t="shared" si="45"/>
        <v>9</v>
      </c>
      <c r="N85" s="578">
        <f t="shared" si="45"/>
        <v>13</v>
      </c>
      <c r="O85" s="578">
        <f t="shared" si="45"/>
        <v>22</v>
      </c>
      <c r="P85" s="2757" t="s">
        <v>1377</v>
      </c>
      <c r="Q85" s="2757"/>
      <c r="R85" s="2736"/>
    </row>
    <row r="86" spans="1:44" ht="29.25" customHeight="1" x14ac:dyDescent="0.25">
      <c r="A86" s="2745"/>
      <c r="B86" s="1696" t="s">
        <v>2958</v>
      </c>
      <c r="C86" s="257"/>
      <c r="D86" s="578">
        <f t="shared" si="43"/>
        <v>0</v>
      </c>
      <c r="E86" s="578">
        <f t="shared" si="44"/>
        <v>0</v>
      </c>
      <c r="F86" s="578">
        <v>0</v>
      </c>
      <c r="G86" s="578">
        <v>4</v>
      </c>
      <c r="H86" s="578">
        <v>11</v>
      </c>
      <c r="I86" s="578">
        <v>15</v>
      </c>
      <c r="J86" s="578">
        <v>0</v>
      </c>
      <c r="K86" s="578">
        <v>0</v>
      </c>
      <c r="L86" s="578">
        <v>0</v>
      </c>
      <c r="M86" s="578">
        <f t="shared" si="45"/>
        <v>4</v>
      </c>
      <c r="N86" s="578">
        <f t="shared" si="45"/>
        <v>11</v>
      </c>
      <c r="O86" s="578">
        <f t="shared" si="45"/>
        <v>15</v>
      </c>
      <c r="P86" s="2758" t="s">
        <v>1378</v>
      </c>
      <c r="Q86" s="2758"/>
      <c r="R86" s="2736"/>
    </row>
    <row r="87" spans="1:44" ht="29.25" customHeight="1" x14ac:dyDescent="0.25">
      <c r="A87" s="2739"/>
      <c r="B87" s="1711" t="s">
        <v>1379</v>
      </c>
      <c r="C87" s="562"/>
      <c r="D87" s="578">
        <v>3</v>
      </c>
      <c r="E87" s="578">
        <v>0</v>
      </c>
      <c r="F87" s="578">
        <v>3</v>
      </c>
      <c r="G87" s="578">
        <v>1</v>
      </c>
      <c r="H87" s="578">
        <v>7</v>
      </c>
      <c r="I87" s="578">
        <v>8</v>
      </c>
      <c r="J87" s="578">
        <v>0</v>
      </c>
      <c r="K87" s="578">
        <v>0</v>
      </c>
      <c r="L87" s="578">
        <v>0</v>
      </c>
      <c r="M87" s="578">
        <f t="shared" si="45"/>
        <v>4</v>
      </c>
      <c r="N87" s="578">
        <f t="shared" si="45"/>
        <v>7</v>
      </c>
      <c r="O87" s="578">
        <f t="shared" si="45"/>
        <v>11</v>
      </c>
      <c r="P87" s="2819" t="s">
        <v>1380</v>
      </c>
      <c r="Q87" s="2819"/>
      <c r="R87" s="2736"/>
    </row>
    <row r="88" spans="1:44" s="490" customFormat="1" ht="29.25" customHeight="1" thickBot="1" x14ac:dyDescent="0.3">
      <c r="A88" s="2753" t="s">
        <v>49</v>
      </c>
      <c r="B88" s="2753"/>
      <c r="C88" s="2753"/>
      <c r="D88" s="1677">
        <f>SUM(D83:D87)</f>
        <v>3</v>
      </c>
      <c r="E88" s="1677">
        <f t="shared" ref="E88:O88" si="46">SUM(E83:E87)</f>
        <v>0</v>
      </c>
      <c r="F88" s="1677">
        <f t="shared" si="46"/>
        <v>3</v>
      </c>
      <c r="G88" s="1677">
        <f t="shared" si="46"/>
        <v>32</v>
      </c>
      <c r="H88" s="1677">
        <f t="shared" si="46"/>
        <v>65</v>
      </c>
      <c r="I88" s="1677">
        <f t="shared" si="46"/>
        <v>97</v>
      </c>
      <c r="J88" s="1677">
        <f t="shared" si="46"/>
        <v>25</v>
      </c>
      <c r="K88" s="1677">
        <f t="shared" si="46"/>
        <v>31</v>
      </c>
      <c r="L88" s="1677">
        <f t="shared" si="46"/>
        <v>56</v>
      </c>
      <c r="M88" s="1677">
        <f t="shared" si="46"/>
        <v>60</v>
      </c>
      <c r="N88" s="1677">
        <f t="shared" si="46"/>
        <v>96</v>
      </c>
      <c r="O88" s="1677">
        <f t="shared" si="46"/>
        <v>156</v>
      </c>
      <c r="P88" s="2754" t="s">
        <v>302</v>
      </c>
      <c r="Q88" s="2754"/>
      <c r="R88" s="2754"/>
      <c r="S88" s="489"/>
      <c r="T88" s="489"/>
      <c r="U88" s="489"/>
      <c r="V88" s="489"/>
      <c r="W88" s="489"/>
      <c r="X88" s="489"/>
      <c r="Y88" s="489"/>
      <c r="Z88" s="489"/>
      <c r="AA88" s="489"/>
      <c r="AB88" s="489"/>
      <c r="AC88" s="489"/>
      <c r="AD88" s="489"/>
      <c r="AE88" s="489"/>
      <c r="AF88" s="489"/>
      <c r="AG88" s="489"/>
      <c r="AH88" s="489"/>
      <c r="AI88" s="489"/>
      <c r="AJ88" s="489"/>
      <c r="AK88" s="489"/>
      <c r="AL88" s="489"/>
      <c r="AM88" s="489"/>
      <c r="AN88" s="489"/>
      <c r="AO88" s="489"/>
      <c r="AP88" s="489"/>
      <c r="AQ88" s="489"/>
      <c r="AR88" s="489"/>
    </row>
    <row r="89" spans="1:44" s="490" customFormat="1" ht="29.25" customHeight="1" thickTop="1" x14ac:dyDescent="0.25">
      <c r="A89" s="567"/>
      <c r="B89" s="567"/>
      <c r="C89" s="567"/>
      <c r="D89" s="468"/>
      <c r="E89" s="468"/>
      <c r="F89" s="468"/>
      <c r="G89" s="468"/>
      <c r="H89" s="468"/>
      <c r="I89" s="468"/>
      <c r="J89" s="468"/>
      <c r="K89" s="468"/>
      <c r="L89" s="468"/>
      <c r="M89" s="468"/>
      <c r="N89" s="468"/>
      <c r="O89" s="468"/>
      <c r="P89" s="572"/>
      <c r="Q89" s="572"/>
      <c r="R89" s="572"/>
      <c r="S89" s="489"/>
      <c r="T89" s="489"/>
      <c r="U89" s="489"/>
      <c r="V89" s="489"/>
      <c r="W89" s="489"/>
      <c r="X89" s="489"/>
      <c r="Y89" s="489"/>
      <c r="Z89" s="489"/>
      <c r="AA89" s="489"/>
      <c r="AB89" s="489"/>
      <c r="AC89" s="489"/>
      <c r="AD89" s="489"/>
      <c r="AE89" s="489"/>
      <c r="AF89" s="489"/>
      <c r="AG89" s="489"/>
      <c r="AH89" s="489"/>
      <c r="AI89" s="489"/>
      <c r="AJ89" s="489"/>
      <c r="AK89" s="489"/>
      <c r="AL89" s="489"/>
      <c r="AM89" s="489"/>
      <c r="AN89" s="489"/>
      <c r="AO89" s="489"/>
      <c r="AP89" s="489"/>
      <c r="AQ89" s="489"/>
      <c r="AR89" s="489"/>
    </row>
    <row r="90" spans="1:44" s="490" customFormat="1" ht="29.25" customHeight="1" x14ac:dyDescent="0.25">
      <c r="A90" s="565"/>
      <c r="B90" s="565"/>
      <c r="C90" s="565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561"/>
      <c r="Q90" s="561"/>
      <c r="R90" s="561"/>
      <c r="S90" s="489"/>
      <c r="T90" s="489"/>
      <c r="U90" s="489"/>
      <c r="V90" s="489"/>
      <c r="W90" s="489"/>
      <c r="X90" s="489"/>
      <c r="Y90" s="489"/>
      <c r="Z90" s="489"/>
      <c r="AA90" s="489"/>
      <c r="AB90" s="489"/>
      <c r="AC90" s="489"/>
      <c r="AD90" s="489"/>
      <c r="AE90" s="489"/>
      <c r="AF90" s="489"/>
      <c r="AG90" s="489"/>
      <c r="AH90" s="489"/>
      <c r="AI90" s="489"/>
      <c r="AJ90" s="489"/>
      <c r="AK90" s="489"/>
      <c r="AL90" s="489"/>
      <c r="AM90" s="489"/>
      <c r="AN90" s="489"/>
      <c r="AO90" s="489"/>
      <c r="AP90" s="489"/>
      <c r="AQ90" s="489"/>
      <c r="AR90" s="489"/>
    </row>
    <row r="91" spans="1:44" s="490" customFormat="1" ht="36" customHeight="1" thickBot="1" x14ac:dyDescent="0.3">
      <c r="A91" s="2748" t="s">
        <v>2766</v>
      </c>
      <c r="B91" s="2748"/>
      <c r="C91" s="2748"/>
      <c r="D91" s="2748"/>
      <c r="E91" s="2748"/>
      <c r="F91" s="2748"/>
      <c r="G91" s="2748"/>
      <c r="H91" s="2748"/>
      <c r="I91" s="2748"/>
      <c r="J91" s="2748"/>
      <c r="K91" s="2748"/>
      <c r="L91" s="2748"/>
      <c r="M91" s="2748"/>
      <c r="N91" s="2748"/>
      <c r="O91" s="2748"/>
      <c r="P91" s="466"/>
      <c r="Q91" s="2840" t="s">
        <v>2767</v>
      </c>
      <c r="R91" s="2840"/>
      <c r="S91" s="489"/>
      <c r="T91" s="489"/>
      <c r="U91" s="489"/>
      <c r="V91" s="489"/>
      <c r="W91" s="489"/>
      <c r="X91" s="489"/>
      <c r="Y91" s="489"/>
      <c r="Z91" s="489"/>
      <c r="AA91" s="489"/>
      <c r="AB91" s="489"/>
      <c r="AC91" s="489"/>
      <c r="AD91" s="489"/>
      <c r="AE91" s="489"/>
      <c r="AF91" s="489"/>
      <c r="AG91" s="489"/>
      <c r="AH91" s="489"/>
      <c r="AI91" s="489"/>
      <c r="AJ91" s="489"/>
      <c r="AK91" s="489"/>
      <c r="AL91" s="489"/>
      <c r="AM91" s="489"/>
      <c r="AN91" s="489"/>
      <c r="AO91" s="489"/>
      <c r="AP91" s="489"/>
      <c r="AQ91" s="489"/>
      <c r="AR91" s="489"/>
    </row>
    <row r="92" spans="1:44" s="490" customFormat="1" ht="28.5" customHeight="1" thickTop="1" x14ac:dyDescent="0.25">
      <c r="A92" s="2641" t="s">
        <v>1296</v>
      </c>
      <c r="B92" s="2641" t="s">
        <v>1297</v>
      </c>
      <c r="C92" s="2641" t="s">
        <v>48</v>
      </c>
      <c r="D92" s="2641" t="s">
        <v>36</v>
      </c>
      <c r="E92" s="2641"/>
      <c r="F92" s="2641"/>
      <c r="G92" s="2641" t="s">
        <v>2</v>
      </c>
      <c r="H92" s="2641"/>
      <c r="I92" s="2641"/>
      <c r="J92" s="2641" t="s">
        <v>3</v>
      </c>
      <c r="K92" s="2641"/>
      <c r="L92" s="2641"/>
      <c r="M92" s="2641" t="s">
        <v>29</v>
      </c>
      <c r="N92" s="2641"/>
      <c r="O92" s="2641"/>
      <c r="P92" s="2740" t="s">
        <v>103</v>
      </c>
      <c r="Q92" s="2740" t="s">
        <v>132</v>
      </c>
      <c r="R92" s="2740" t="s">
        <v>132</v>
      </c>
      <c r="S92" s="489"/>
      <c r="T92" s="489"/>
      <c r="U92" s="489"/>
      <c r="V92" s="489"/>
      <c r="W92" s="489"/>
      <c r="X92" s="489"/>
      <c r="Y92" s="489"/>
      <c r="Z92" s="489"/>
      <c r="AA92" s="489"/>
      <c r="AB92" s="489"/>
      <c r="AC92" s="489"/>
      <c r="AD92" s="489"/>
      <c r="AE92" s="489"/>
      <c r="AF92" s="489"/>
      <c r="AG92" s="489"/>
      <c r="AH92" s="489"/>
      <c r="AI92" s="489"/>
      <c r="AJ92" s="489"/>
      <c r="AK92" s="489"/>
      <c r="AL92" s="489"/>
      <c r="AM92" s="489"/>
      <c r="AN92" s="489"/>
      <c r="AO92" s="489"/>
      <c r="AP92" s="489"/>
      <c r="AQ92" s="489"/>
      <c r="AR92" s="489"/>
    </row>
    <row r="93" spans="1:44" s="490" customFormat="1" ht="28.5" customHeight="1" x14ac:dyDescent="0.25">
      <c r="A93" s="2645"/>
      <c r="B93" s="2645"/>
      <c r="C93" s="2645"/>
      <c r="D93" s="2637" t="s">
        <v>98</v>
      </c>
      <c r="E93" s="2637"/>
      <c r="F93" s="2637"/>
      <c r="G93" s="2637" t="s">
        <v>99</v>
      </c>
      <c r="H93" s="2637"/>
      <c r="I93" s="2637"/>
      <c r="J93" s="2637" t="s">
        <v>100</v>
      </c>
      <c r="K93" s="2637"/>
      <c r="L93" s="2637"/>
      <c r="M93" s="2637" t="s">
        <v>126</v>
      </c>
      <c r="N93" s="2637"/>
      <c r="O93" s="2637"/>
      <c r="P93" s="2741"/>
      <c r="Q93" s="2741"/>
      <c r="R93" s="2741"/>
      <c r="S93" s="489"/>
      <c r="T93" s="489"/>
      <c r="U93" s="489"/>
      <c r="V93" s="489"/>
      <c r="W93" s="489"/>
      <c r="X93" s="489"/>
      <c r="Y93" s="489"/>
      <c r="Z93" s="489"/>
      <c r="AA93" s="489"/>
      <c r="AB93" s="489"/>
      <c r="AC93" s="489"/>
      <c r="AD93" s="489"/>
      <c r="AE93" s="489"/>
      <c r="AF93" s="489"/>
      <c r="AG93" s="489"/>
      <c r="AH93" s="489"/>
      <c r="AI93" s="489"/>
      <c r="AJ93" s="489"/>
      <c r="AK93" s="489"/>
      <c r="AL93" s="489"/>
      <c r="AM93" s="489"/>
      <c r="AN93" s="489"/>
      <c r="AO93" s="489"/>
      <c r="AP93" s="489"/>
      <c r="AQ93" s="489"/>
      <c r="AR93" s="489"/>
    </row>
    <row r="94" spans="1:44" s="490" customFormat="1" ht="28.5" customHeight="1" x14ac:dyDescent="0.25">
      <c r="A94" s="2645"/>
      <c r="B94" s="2645"/>
      <c r="C94" s="2645"/>
      <c r="D94" s="262" t="s">
        <v>187</v>
      </c>
      <c r="E94" s="262" t="s">
        <v>203</v>
      </c>
      <c r="F94" s="262" t="s">
        <v>204</v>
      </c>
      <c r="G94" s="262" t="s">
        <v>187</v>
      </c>
      <c r="H94" s="262" t="s">
        <v>203</v>
      </c>
      <c r="I94" s="262" t="s">
        <v>204</v>
      </c>
      <c r="J94" s="262" t="s">
        <v>187</v>
      </c>
      <c r="K94" s="262" t="s">
        <v>203</v>
      </c>
      <c r="L94" s="262" t="s">
        <v>204</v>
      </c>
      <c r="M94" s="262" t="s">
        <v>187</v>
      </c>
      <c r="N94" s="262" t="s">
        <v>203</v>
      </c>
      <c r="O94" s="262" t="s">
        <v>204</v>
      </c>
      <c r="P94" s="2741"/>
      <c r="Q94" s="2741"/>
      <c r="R94" s="2741"/>
      <c r="S94" s="489"/>
      <c r="T94" s="489"/>
      <c r="U94" s="489"/>
      <c r="V94" s="489"/>
      <c r="W94" s="489"/>
      <c r="X94" s="489"/>
      <c r="Y94" s="489"/>
      <c r="Z94" s="489"/>
      <c r="AA94" s="489"/>
      <c r="AB94" s="489"/>
      <c r="AC94" s="489"/>
      <c r="AD94" s="489"/>
      <c r="AE94" s="489"/>
      <c r="AF94" s="489"/>
      <c r="AG94" s="489"/>
      <c r="AH94" s="489"/>
      <c r="AI94" s="489"/>
      <c r="AJ94" s="489"/>
      <c r="AK94" s="489"/>
      <c r="AL94" s="489"/>
      <c r="AM94" s="489"/>
      <c r="AN94" s="489"/>
      <c r="AO94" s="489"/>
      <c r="AP94" s="489"/>
      <c r="AQ94" s="489"/>
      <c r="AR94" s="489"/>
    </row>
    <row r="95" spans="1:44" s="490" customFormat="1" ht="28.5" customHeight="1" thickBot="1" x14ac:dyDescent="0.3">
      <c r="A95" s="2645"/>
      <c r="B95" s="2645"/>
      <c r="C95" s="2645"/>
      <c r="D95" s="23" t="s">
        <v>188</v>
      </c>
      <c r="E95" s="23" t="s">
        <v>189</v>
      </c>
      <c r="F95" s="23" t="s">
        <v>190</v>
      </c>
      <c r="G95" s="23" t="s">
        <v>188</v>
      </c>
      <c r="H95" s="23" t="s">
        <v>189</v>
      </c>
      <c r="I95" s="23" t="s">
        <v>190</v>
      </c>
      <c r="J95" s="23" t="s">
        <v>188</v>
      </c>
      <c r="K95" s="23" t="s">
        <v>189</v>
      </c>
      <c r="L95" s="23" t="s">
        <v>190</v>
      </c>
      <c r="M95" s="23" t="s">
        <v>188</v>
      </c>
      <c r="N95" s="23" t="s">
        <v>189</v>
      </c>
      <c r="O95" s="23" t="s">
        <v>190</v>
      </c>
      <c r="P95" s="2741"/>
      <c r="Q95" s="2741"/>
      <c r="R95" s="2741"/>
      <c r="S95" s="489"/>
      <c r="T95" s="489"/>
      <c r="U95" s="489"/>
      <c r="V95" s="489"/>
      <c r="W95" s="489"/>
      <c r="X95" s="489"/>
      <c r="Y95" s="489"/>
      <c r="Z95" s="489"/>
      <c r="AA95" s="489"/>
      <c r="AB95" s="489"/>
      <c r="AC95" s="489"/>
      <c r="AD95" s="489"/>
      <c r="AE95" s="489"/>
      <c r="AF95" s="489"/>
      <c r="AG95" s="489"/>
      <c r="AH95" s="489"/>
      <c r="AI95" s="489"/>
      <c r="AJ95" s="489"/>
      <c r="AK95" s="489"/>
      <c r="AL95" s="489"/>
      <c r="AM95" s="489"/>
      <c r="AN95" s="489"/>
      <c r="AO95" s="489"/>
      <c r="AP95" s="489"/>
      <c r="AQ95" s="489"/>
      <c r="AR95" s="489"/>
    </row>
    <row r="96" spans="1:44" s="490" customFormat="1" ht="36.75" customHeight="1" x14ac:dyDescent="0.25">
      <c r="A96" s="2733" t="s">
        <v>1288</v>
      </c>
      <c r="B96" s="2733" t="s">
        <v>1383</v>
      </c>
      <c r="C96" s="2133" t="s">
        <v>1431</v>
      </c>
      <c r="D96" s="2097">
        <v>0</v>
      </c>
      <c r="E96" s="2097">
        <v>0</v>
      </c>
      <c r="F96" s="2097">
        <v>0</v>
      </c>
      <c r="G96" s="2097">
        <v>0</v>
      </c>
      <c r="H96" s="2097">
        <v>0</v>
      </c>
      <c r="I96" s="2097">
        <v>0</v>
      </c>
      <c r="J96" s="2097">
        <v>1</v>
      </c>
      <c r="K96" s="2097">
        <v>10</v>
      </c>
      <c r="L96" s="2097">
        <v>11</v>
      </c>
      <c r="M96" s="1524">
        <f>SUM(D96,G96,J96)</f>
        <v>1</v>
      </c>
      <c r="N96" s="1524">
        <f t="shared" ref="N96:O97" si="47">SUM(E96,H96,K96)</f>
        <v>10</v>
      </c>
      <c r="O96" s="1524">
        <f t="shared" si="47"/>
        <v>11</v>
      </c>
      <c r="P96" s="2134" t="s">
        <v>1347</v>
      </c>
      <c r="Q96" s="2735" t="s">
        <v>1432</v>
      </c>
      <c r="R96" s="2735" t="s">
        <v>1433</v>
      </c>
      <c r="S96" s="489"/>
      <c r="T96" s="489"/>
      <c r="U96" s="489"/>
      <c r="V96" s="489"/>
      <c r="W96" s="489"/>
      <c r="X96" s="489"/>
      <c r="Y96" s="489"/>
      <c r="Z96" s="489"/>
      <c r="AA96" s="489"/>
      <c r="AB96" s="489"/>
      <c r="AC96" s="489"/>
      <c r="AD96" s="489"/>
      <c r="AE96" s="489"/>
      <c r="AF96" s="489"/>
      <c r="AG96" s="489"/>
      <c r="AH96" s="489"/>
      <c r="AI96" s="489"/>
      <c r="AJ96" s="489"/>
      <c r="AK96" s="489"/>
      <c r="AL96" s="489"/>
      <c r="AM96" s="489"/>
      <c r="AN96" s="489"/>
      <c r="AO96" s="489"/>
      <c r="AP96" s="489"/>
      <c r="AQ96" s="489"/>
      <c r="AR96" s="489"/>
    </row>
    <row r="97" spans="1:44" s="490" customFormat="1" ht="36.75" customHeight="1" x14ac:dyDescent="0.25">
      <c r="A97" s="2637"/>
      <c r="B97" s="2734"/>
      <c r="C97" s="2090" t="s">
        <v>1383</v>
      </c>
      <c r="D97" s="578">
        <v>0</v>
      </c>
      <c r="E97" s="578">
        <v>0</v>
      </c>
      <c r="F97" s="578">
        <v>0</v>
      </c>
      <c r="G97" s="578">
        <v>7</v>
      </c>
      <c r="H97" s="578">
        <v>14</v>
      </c>
      <c r="I97" s="578">
        <v>21</v>
      </c>
      <c r="J97" s="578">
        <v>0</v>
      </c>
      <c r="K97" s="578">
        <v>0</v>
      </c>
      <c r="L97" s="578">
        <v>0</v>
      </c>
      <c r="M97" s="578">
        <f>SUM(D97,G97,J97)</f>
        <v>7</v>
      </c>
      <c r="N97" s="578">
        <f t="shared" si="47"/>
        <v>14</v>
      </c>
      <c r="O97" s="578">
        <f t="shared" ref="O97" si="48">SUM(L97,I97,F97)</f>
        <v>21</v>
      </c>
      <c r="P97" s="2089" t="s">
        <v>1432</v>
      </c>
      <c r="Q97" s="2737"/>
      <c r="R97" s="2736"/>
      <c r="S97" s="489"/>
      <c r="T97" s="489"/>
      <c r="U97" s="489"/>
      <c r="V97" s="489"/>
      <c r="W97" s="489"/>
      <c r="X97" s="489"/>
      <c r="Y97" s="489"/>
      <c r="Z97" s="489"/>
      <c r="AA97" s="489"/>
      <c r="AB97" s="489"/>
      <c r="AC97" s="489"/>
      <c r="AD97" s="489"/>
      <c r="AE97" s="489"/>
      <c r="AF97" s="489"/>
      <c r="AG97" s="489"/>
      <c r="AH97" s="489"/>
      <c r="AI97" s="489"/>
      <c r="AJ97" s="489"/>
      <c r="AK97" s="489"/>
      <c r="AL97" s="489"/>
      <c r="AM97" s="489"/>
      <c r="AN97" s="489"/>
      <c r="AO97" s="489"/>
      <c r="AP97" s="489"/>
      <c r="AQ97" s="489"/>
      <c r="AR97" s="489"/>
    </row>
    <row r="98" spans="1:44" s="490" customFormat="1" ht="36.75" customHeight="1" x14ac:dyDescent="0.25">
      <c r="A98" s="2637"/>
      <c r="B98" s="2745" t="s">
        <v>49</v>
      </c>
      <c r="C98" s="2745"/>
      <c r="D98" s="578">
        <f>SUM(D96:D97)</f>
        <v>0</v>
      </c>
      <c r="E98" s="578">
        <f t="shared" ref="E98:O98" si="49">SUM(E96:E97)</f>
        <v>0</v>
      </c>
      <c r="F98" s="578">
        <f t="shared" si="49"/>
        <v>0</v>
      </c>
      <c r="G98" s="578">
        <f t="shared" si="49"/>
        <v>7</v>
      </c>
      <c r="H98" s="578">
        <f t="shared" si="49"/>
        <v>14</v>
      </c>
      <c r="I98" s="578">
        <f t="shared" si="49"/>
        <v>21</v>
      </c>
      <c r="J98" s="578">
        <f t="shared" si="49"/>
        <v>1</v>
      </c>
      <c r="K98" s="578">
        <f t="shared" si="49"/>
        <v>10</v>
      </c>
      <c r="L98" s="578">
        <f t="shared" si="49"/>
        <v>11</v>
      </c>
      <c r="M98" s="578">
        <f t="shared" si="49"/>
        <v>8</v>
      </c>
      <c r="N98" s="578">
        <f t="shared" si="49"/>
        <v>24</v>
      </c>
      <c r="O98" s="578">
        <f t="shared" si="49"/>
        <v>32</v>
      </c>
      <c r="P98" s="2746" t="s">
        <v>302</v>
      </c>
      <c r="Q98" s="2746"/>
      <c r="R98" s="2736"/>
      <c r="S98" s="489"/>
      <c r="T98" s="489"/>
      <c r="U98" s="489"/>
      <c r="V98" s="489"/>
      <c r="W98" s="489"/>
      <c r="X98" s="489"/>
      <c r="Y98" s="489"/>
      <c r="Z98" s="489"/>
      <c r="AA98" s="489"/>
      <c r="AB98" s="489"/>
      <c r="AC98" s="489"/>
      <c r="AD98" s="489"/>
      <c r="AE98" s="489"/>
      <c r="AF98" s="489"/>
      <c r="AG98" s="489"/>
      <c r="AH98" s="489"/>
      <c r="AI98" s="489"/>
      <c r="AJ98" s="489"/>
      <c r="AK98" s="489"/>
      <c r="AL98" s="489"/>
      <c r="AM98" s="489"/>
      <c r="AN98" s="489"/>
      <c r="AO98" s="489"/>
      <c r="AP98" s="489"/>
      <c r="AQ98" s="489"/>
      <c r="AR98" s="489"/>
    </row>
    <row r="99" spans="1:44" s="490" customFormat="1" ht="36.75" customHeight="1" x14ac:dyDescent="0.25">
      <c r="A99" s="2637"/>
      <c r="B99" s="27" t="s">
        <v>1434</v>
      </c>
      <c r="C99" s="27" t="s">
        <v>1391</v>
      </c>
      <c r="D99" s="578">
        <f t="shared" ref="D99:F99" si="50">SUM(D97:D98)</f>
        <v>0</v>
      </c>
      <c r="E99" s="578">
        <f t="shared" si="50"/>
        <v>0</v>
      </c>
      <c r="F99" s="578">
        <f t="shared" si="50"/>
        <v>0</v>
      </c>
      <c r="G99" s="578">
        <v>4</v>
      </c>
      <c r="H99" s="578">
        <v>12</v>
      </c>
      <c r="I99" s="578">
        <v>16</v>
      </c>
      <c r="J99" s="578">
        <v>7</v>
      </c>
      <c r="K99" s="578">
        <v>5</v>
      </c>
      <c r="L99" s="578">
        <v>12</v>
      </c>
      <c r="M99" s="578">
        <f t="shared" ref="M99:O101" si="51">SUM(J99,G99,D99)</f>
        <v>11</v>
      </c>
      <c r="N99" s="578">
        <f t="shared" si="51"/>
        <v>17</v>
      </c>
      <c r="O99" s="578">
        <f t="shared" si="51"/>
        <v>28</v>
      </c>
      <c r="P99" s="1537" t="s">
        <v>1435</v>
      </c>
      <c r="Q99" s="558" t="s">
        <v>1435</v>
      </c>
      <c r="R99" s="2736"/>
      <c r="S99" s="489"/>
      <c r="T99" s="489"/>
      <c r="U99" s="489"/>
      <c r="V99" s="489"/>
      <c r="W99" s="489"/>
      <c r="X99" s="489"/>
      <c r="Y99" s="489"/>
      <c r="Z99" s="489"/>
      <c r="AA99" s="489"/>
      <c r="AB99" s="489"/>
      <c r="AC99" s="489"/>
      <c r="AD99" s="489"/>
      <c r="AE99" s="489"/>
      <c r="AF99" s="489"/>
      <c r="AG99" s="489"/>
      <c r="AH99" s="489"/>
      <c r="AI99" s="489"/>
      <c r="AJ99" s="489"/>
      <c r="AK99" s="489"/>
      <c r="AL99" s="489"/>
      <c r="AM99" s="489"/>
      <c r="AN99" s="489"/>
      <c r="AO99" s="489"/>
      <c r="AP99" s="489"/>
      <c r="AQ99" s="489"/>
      <c r="AR99" s="489"/>
    </row>
    <row r="100" spans="1:44" s="490" customFormat="1" ht="36.75" customHeight="1" x14ac:dyDescent="0.25">
      <c r="A100" s="2637"/>
      <c r="B100" s="2739" t="s">
        <v>1385</v>
      </c>
      <c r="C100" s="257" t="s">
        <v>1385</v>
      </c>
      <c r="D100" s="578">
        <f t="shared" ref="D100:F100" si="52">SUM(D98:D99)</f>
        <v>0</v>
      </c>
      <c r="E100" s="578">
        <f t="shared" si="52"/>
        <v>0</v>
      </c>
      <c r="F100" s="578">
        <f t="shared" si="52"/>
        <v>0</v>
      </c>
      <c r="G100" s="578">
        <v>3</v>
      </c>
      <c r="H100" s="578">
        <v>16</v>
      </c>
      <c r="I100" s="578">
        <v>19</v>
      </c>
      <c r="J100" s="578">
        <v>0</v>
      </c>
      <c r="K100" s="578">
        <v>0</v>
      </c>
      <c r="L100" s="578">
        <v>0</v>
      </c>
      <c r="M100" s="578">
        <f t="shared" si="51"/>
        <v>3</v>
      </c>
      <c r="N100" s="578">
        <f t="shared" si="51"/>
        <v>16</v>
      </c>
      <c r="O100" s="578">
        <f t="shared" si="51"/>
        <v>19</v>
      </c>
      <c r="P100" s="1537" t="s">
        <v>1436</v>
      </c>
      <c r="Q100" s="2738" t="s">
        <v>1436</v>
      </c>
      <c r="R100" s="2736"/>
      <c r="S100" s="489"/>
      <c r="T100" s="489"/>
      <c r="U100" s="489"/>
      <c r="V100" s="489"/>
      <c r="W100" s="489"/>
      <c r="X100" s="489"/>
      <c r="Y100" s="489"/>
      <c r="Z100" s="489"/>
      <c r="AA100" s="489"/>
      <c r="AB100" s="489"/>
      <c r="AC100" s="489"/>
      <c r="AD100" s="489"/>
      <c r="AE100" s="489"/>
      <c r="AF100" s="489"/>
      <c r="AG100" s="489"/>
      <c r="AH100" s="489"/>
      <c r="AI100" s="489"/>
      <c r="AJ100" s="489"/>
      <c r="AK100" s="489"/>
      <c r="AL100" s="489"/>
      <c r="AM100" s="489"/>
      <c r="AN100" s="489"/>
      <c r="AO100" s="489"/>
      <c r="AP100" s="489"/>
      <c r="AQ100" s="489"/>
      <c r="AR100" s="489"/>
    </row>
    <row r="101" spans="1:44" s="490" customFormat="1" ht="36.75" customHeight="1" x14ac:dyDescent="0.25">
      <c r="A101" s="2637"/>
      <c r="B101" s="2734"/>
      <c r="C101" s="27" t="s">
        <v>1437</v>
      </c>
      <c r="D101" s="578">
        <f t="shared" ref="D101:F101" si="53">SUM(D99:D100)</f>
        <v>0</v>
      </c>
      <c r="E101" s="578">
        <f t="shared" si="53"/>
        <v>0</v>
      </c>
      <c r="F101" s="578">
        <f t="shared" si="53"/>
        <v>0</v>
      </c>
      <c r="G101" s="578">
        <v>0</v>
      </c>
      <c r="H101" s="578">
        <v>0</v>
      </c>
      <c r="I101" s="578">
        <v>0</v>
      </c>
      <c r="J101" s="578">
        <v>8</v>
      </c>
      <c r="K101" s="578">
        <v>13</v>
      </c>
      <c r="L101" s="578">
        <v>21</v>
      </c>
      <c r="M101" s="578">
        <f t="shared" si="51"/>
        <v>8</v>
      </c>
      <c r="N101" s="578">
        <f t="shared" si="51"/>
        <v>13</v>
      </c>
      <c r="O101" s="578">
        <f t="shared" si="51"/>
        <v>21</v>
      </c>
      <c r="P101" s="1536" t="s">
        <v>1438</v>
      </c>
      <c r="Q101" s="2737"/>
      <c r="R101" s="2736"/>
      <c r="S101" s="489"/>
      <c r="T101" s="489"/>
      <c r="U101" s="489"/>
      <c r="V101" s="489"/>
      <c r="W101" s="489"/>
      <c r="X101" s="489"/>
      <c r="Y101" s="489"/>
      <c r="Z101" s="489"/>
      <c r="AA101" s="489"/>
      <c r="AB101" s="489"/>
      <c r="AC101" s="489"/>
      <c r="AD101" s="489"/>
      <c r="AE101" s="489"/>
      <c r="AF101" s="489"/>
      <c r="AG101" s="489"/>
      <c r="AH101" s="489"/>
      <c r="AI101" s="489"/>
      <c r="AJ101" s="489"/>
      <c r="AK101" s="489"/>
      <c r="AL101" s="489"/>
      <c r="AM101" s="489"/>
      <c r="AN101" s="489"/>
      <c r="AO101" s="489"/>
      <c r="AP101" s="489"/>
      <c r="AQ101" s="489"/>
      <c r="AR101" s="489"/>
    </row>
    <row r="102" spans="1:44" s="490" customFormat="1" ht="30" customHeight="1" x14ac:dyDescent="0.25">
      <c r="A102" s="2637"/>
      <c r="B102" s="2745" t="s">
        <v>49</v>
      </c>
      <c r="C102" s="2745"/>
      <c r="D102" s="578">
        <f>SUM(D100:D101)</f>
        <v>0</v>
      </c>
      <c r="E102" s="578">
        <f t="shared" ref="E102:O102" si="54">SUM(E100:E101)</f>
        <v>0</v>
      </c>
      <c r="F102" s="578">
        <f t="shared" si="54"/>
        <v>0</v>
      </c>
      <c r="G102" s="578">
        <f t="shared" si="54"/>
        <v>3</v>
      </c>
      <c r="H102" s="578">
        <f t="shared" si="54"/>
        <v>16</v>
      </c>
      <c r="I102" s="578">
        <f t="shared" si="54"/>
        <v>19</v>
      </c>
      <c r="J102" s="578">
        <f t="shared" si="54"/>
        <v>8</v>
      </c>
      <c r="K102" s="578">
        <f t="shared" si="54"/>
        <v>13</v>
      </c>
      <c r="L102" s="578">
        <f t="shared" si="54"/>
        <v>21</v>
      </c>
      <c r="M102" s="578">
        <f t="shared" si="54"/>
        <v>11</v>
      </c>
      <c r="N102" s="578">
        <f t="shared" si="54"/>
        <v>29</v>
      </c>
      <c r="O102" s="578">
        <f t="shared" si="54"/>
        <v>40</v>
      </c>
      <c r="P102" s="2746" t="s">
        <v>302</v>
      </c>
      <c r="Q102" s="2746"/>
      <c r="R102" s="2736"/>
      <c r="S102" s="489"/>
      <c r="T102" s="489"/>
      <c r="U102" s="489"/>
      <c r="V102" s="489"/>
      <c r="W102" s="489"/>
      <c r="X102" s="489"/>
      <c r="Y102" s="489"/>
      <c r="Z102" s="489"/>
      <c r="AA102" s="489"/>
      <c r="AB102" s="489"/>
      <c r="AC102" s="489"/>
      <c r="AD102" s="489"/>
      <c r="AE102" s="489"/>
      <c r="AF102" s="489"/>
      <c r="AG102" s="489"/>
      <c r="AH102" s="489"/>
      <c r="AI102" s="489"/>
      <c r="AJ102" s="489"/>
      <c r="AK102" s="489"/>
      <c r="AL102" s="489"/>
      <c r="AM102" s="489"/>
      <c r="AN102" s="489"/>
      <c r="AO102" s="489"/>
      <c r="AP102" s="489"/>
      <c r="AQ102" s="489"/>
      <c r="AR102" s="489"/>
    </row>
    <row r="103" spans="1:44" s="490" customFormat="1" ht="36.75" customHeight="1" x14ac:dyDescent="0.25">
      <c r="A103" s="2637"/>
      <c r="B103" s="2090" t="s">
        <v>2959</v>
      </c>
      <c r="C103" s="2090" t="s">
        <v>2959</v>
      </c>
      <c r="D103" s="578">
        <f t="shared" ref="D103:F103" si="55">SUM(D101:D102)</f>
        <v>0</v>
      </c>
      <c r="E103" s="578">
        <f t="shared" si="55"/>
        <v>0</v>
      </c>
      <c r="F103" s="578">
        <f t="shared" si="55"/>
        <v>0</v>
      </c>
      <c r="G103" s="578">
        <v>7</v>
      </c>
      <c r="H103" s="578">
        <v>21</v>
      </c>
      <c r="I103" s="578">
        <v>28</v>
      </c>
      <c r="J103" s="578">
        <v>0</v>
      </c>
      <c r="K103" s="578">
        <v>0</v>
      </c>
      <c r="L103" s="578">
        <v>0</v>
      </c>
      <c r="M103" s="578">
        <f t="shared" ref="M103:O105" si="56">SUM(J103,G103,D103)</f>
        <v>7</v>
      </c>
      <c r="N103" s="578">
        <f t="shared" si="56"/>
        <v>21</v>
      </c>
      <c r="O103" s="578">
        <f t="shared" si="56"/>
        <v>28</v>
      </c>
      <c r="P103" s="2094" t="s">
        <v>1439</v>
      </c>
      <c r="Q103" s="2094" t="s">
        <v>1439</v>
      </c>
      <c r="R103" s="2736"/>
      <c r="S103" s="489"/>
      <c r="T103" s="489"/>
      <c r="U103" s="489"/>
      <c r="V103" s="489"/>
      <c r="W103" s="489"/>
      <c r="X103" s="489"/>
      <c r="Y103" s="489"/>
      <c r="Z103" s="489"/>
      <c r="AA103" s="489"/>
      <c r="AB103" s="489"/>
      <c r="AC103" s="489"/>
      <c r="AD103" s="489"/>
      <c r="AE103" s="489"/>
      <c r="AF103" s="489"/>
      <c r="AG103" s="489"/>
      <c r="AH103" s="489"/>
      <c r="AI103" s="489"/>
      <c r="AJ103" s="489"/>
      <c r="AK103" s="489"/>
      <c r="AL103" s="489"/>
      <c r="AM103" s="489"/>
      <c r="AN103" s="489"/>
      <c r="AO103" s="489"/>
      <c r="AP103" s="489"/>
      <c r="AQ103" s="489"/>
      <c r="AR103" s="489"/>
    </row>
    <row r="104" spans="1:44" s="490" customFormat="1" ht="36.75" customHeight="1" x14ac:dyDescent="0.25">
      <c r="A104" s="2637"/>
      <c r="B104" s="2090" t="s">
        <v>65</v>
      </c>
      <c r="C104" s="2090" t="s">
        <v>2960</v>
      </c>
      <c r="D104" s="578">
        <f t="shared" ref="D104:F104" si="57">SUM(D102:D103)</f>
        <v>0</v>
      </c>
      <c r="E104" s="578">
        <f t="shared" si="57"/>
        <v>0</v>
      </c>
      <c r="F104" s="578">
        <f t="shared" si="57"/>
        <v>0</v>
      </c>
      <c r="G104" s="578">
        <v>7</v>
      </c>
      <c r="H104" s="578">
        <v>13</v>
      </c>
      <c r="I104" s="578">
        <v>20</v>
      </c>
      <c r="J104" s="578">
        <v>0</v>
      </c>
      <c r="K104" s="578">
        <v>0</v>
      </c>
      <c r="L104" s="578">
        <v>0</v>
      </c>
      <c r="M104" s="578">
        <f t="shared" si="56"/>
        <v>7</v>
      </c>
      <c r="N104" s="578">
        <f t="shared" si="56"/>
        <v>13</v>
      </c>
      <c r="O104" s="578">
        <f t="shared" si="56"/>
        <v>20</v>
      </c>
      <c r="P104" s="2094" t="s">
        <v>2559</v>
      </c>
      <c r="Q104" s="2094" t="s">
        <v>146</v>
      </c>
      <c r="R104" s="2736"/>
      <c r="S104" s="489"/>
      <c r="T104" s="489"/>
      <c r="U104" s="489"/>
      <c r="V104" s="489"/>
      <c r="W104" s="489"/>
      <c r="X104" s="489"/>
      <c r="Y104" s="489"/>
      <c r="Z104" s="489"/>
      <c r="AA104" s="489"/>
      <c r="AB104" s="489"/>
      <c r="AC104" s="489"/>
      <c r="AD104" s="489"/>
      <c r="AE104" s="489"/>
      <c r="AF104" s="489"/>
      <c r="AG104" s="489"/>
      <c r="AH104" s="489"/>
      <c r="AI104" s="489"/>
      <c r="AJ104" s="489"/>
      <c r="AK104" s="489"/>
      <c r="AL104" s="489"/>
      <c r="AM104" s="489"/>
      <c r="AN104" s="489"/>
      <c r="AO104" s="489"/>
      <c r="AP104" s="489"/>
      <c r="AQ104" s="489"/>
      <c r="AR104" s="489"/>
    </row>
    <row r="105" spans="1:44" s="490" customFormat="1" ht="36.75" customHeight="1" x14ac:dyDescent="0.25">
      <c r="A105" s="2734"/>
      <c r="B105" s="2090" t="s">
        <v>1393</v>
      </c>
      <c r="C105" s="2090" t="s">
        <v>1393</v>
      </c>
      <c r="D105" s="578">
        <f t="shared" ref="D105:F105" si="58">SUM(D103:D104)</f>
        <v>0</v>
      </c>
      <c r="E105" s="578">
        <f t="shared" si="58"/>
        <v>0</v>
      </c>
      <c r="F105" s="578">
        <f t="shared" si="58"/>
        <v>0</v>
      </c>
      <c r="G105" s="578">
        <v>2</v>
      </c>
      <c r="H105" s="578">
        <v>8</v>
      </c>
      <c r="I105" s="578">
        <v>10</v>
      </c>
      <c r="J105" s="578">
        <v>0</v>
      </c>
      <c r="K105" s="578">
        <v>0</v>
      </c>
      <c r="L105" s="578">
        <v>0</v>
      </c>
      <c r="M105" s="578">
        <f t="shared" si="56"/>
        <v>2</v>
      </c>
      <c r="N105" s="578">
        <f t="shared" si="56"/>
        <v>8</v>
      </c>
      <c r="O105" s="578">
        <f t="shared" si="56"/>
        <v>10</v>
      </c>
      <c r="P105" s="2127" t="s">
        <v>1394</v>
      </c>
      <c r="Q105" s="2099" t="s">
        <v>1394</v>
      </c>
      <c r="R105" s="2737"/>
      <c r="S105" s="489"/>
      <c r="T105" s="489"/>
      <c r="U105" s="489"/>
      <c r="V105" s="489"/>
      <c r="W105" s="489"/>
      <c r="X105" s="489"/>
      <c r="Y105" s="489"/>
      <c r="Z105" s="489"/>
      <c r="AA105" s="489"/>
      <c r="AB105" s="489"/>
      <c r="AC105" s="489"/>
      <c r="AD105" s="489"/>
      <c r="AE105" s="489"/>
      <c r="AF105" s="489"/>
      <c r="AG105" s="489"/>
      <c r="AH105" s="489"/>
      <c r="AI105" s="489"/>
      <c r="AJ105" s="489"/>
      <c r="AK105" s="489"/>
      <c r="AL105" s="489"/>
      <c r="AM105" s="489"/>
      <c r="AN105" s="489"/>
      <c r="AO105" s="489"/>
      <c r="AP105" s="489"/>
      <c r="AQ105" s="489"/>
      <c r="AR105" s="489"/>
    </row>
    <row r="106" spans="1:44" s="490" customFormat="1" ht="36.75" customHeight="1" x14ac:dyDescent="0.25">
      <c r="A106" s="2745" t="s">
        <v>49</v>
      </c>
      <c r="B106" s="2745"/>
      <c r="C106" s="2745"/>
      <c r="D106" s="578">
        <f>SUM(D103:D105,D102,D99,D98)</f>
        <v>0</v>
      </c>
      <c r="E106" s="578">
        <f t="shared" ref="E106:O106" si="59">SUM(E103:E105,E102,E99,E98)</f>
        <v>0</v>
      </c>
      <c r="F106" s="578">
        <f t="shared" si="59"/>
        <v>0</v>
      </c>
      <c r="G106" s="578">
        <f t="shared" si="59"/>
        <v>30</v>
      </c>
      <c r="H106" s="578">
        <f t="shared" si="59"/>
        <v>84</v>
      </c>
      <c r="I106" s="578">
        <f t="shared" si="59"/>
        <v>114</v>
      </c>
      <c r="J106" s="578">
        <f t="shared" si="59"/>
        <v>16</v>
      </c>
      <c r="K106" s="578">
        <f t="shared" si="59"/>
        <v>28</v>
      </c>
      <c r="L106" s="578">
        <f t="shared" si="59"/>
        <v>44</v>
      </c>
      <c r="M106" s="578">
        <f t="shared" si="59"/>
        <v>46</v>
      </c>
      <c r="N106" s="578">
        <f t="shared" si="59"/>
        <v>112</v>
      </c>
      <c r="O106" s="578">
        <f t="shared" si="59"/>
        <v>158</v>
      </c>
      <c r="P106" s="2746" t="s">
        <v>302</v>
      </c>
      <c r="Q106" s="2746"/>
      <c r="R106" s="2746"/>
      <c r="S106" s="489"/>
      <c r="T106" s="489"/>
      <c r="U106" s="489"/>
      <c r="V106" s="489"/>
      <c r="W106" s="489"/>
      <c r="X106" s="489"/>
      <c r="Y106" s="489"/>
      <c r="Z106" s="489"/>
      <c r="AA106" s="489"/>
      <c r="AB106" s="489"/>
      <c r="AC106" s="489"/>
      <c r="AD106" s="489"/>
      <c r="AE106" s="489"/>
      <c r="AF106" s="489"/>
      <c r="AG106" s="489"/>
      <c r="AH106" s="489"/>
      <c r="AI106" s="489"/>
      <c r="AJ106" s="489"/>
      <c r="AK106" s="489"/>
      <c r="AL106" s="489"/>
      <c r="AM106" s="489"/>
      <c r="AN106" s="489"/>
      <c r="AO106" s="489"/>
      <c r="AP106" s="489"/>
      <c r="AQ106" s="489"/>
      <c r="AR106" s="489"/>
    </row>
    <row r="107" spans="1:44" ht="36.75" customHeight="1" thickBot="1" x14ac:dyDescent="0.3">
      <c r="A107" s="2850" t="s">
        <v>2961</v>
      </c>
      <c r="B107" s="2850"/>
      <c r="C107" s="2347" t="s">
        <v>778</v>
      </c>
      <c r="D107" s="1524">
        <v>0</v>
      </c>
      <c r="E107" s="1524">
        <v>0</v>
      </c>
      <c r="F107" s="578">
        <v>0</v>
      </c>
      <c r="G107" s="578">
        <v>22</v>
      </c>
      <c r="H107" s="578">
        <v>15</v>
      </c>
      <c r="I107" s="578">
        <v>37</v>
      </c>
      <c r="J107" s="578">
        <v>0</v>
      </c>
      <c r="K107" s="578">
        <v>0</v>
      </c>
      <c r="L107" s="578">
        <v>0</v>
      </c>
      <c r="M107" s="578">
        <f t="shared" ref="M107:O107" si="60">SUM(J107,G107,D107)</f>
        <v>22</v>
      </c>
      <c r="N107" s="578">
        <f t="shared" si="60"/>
        <v>15</v>
      </c>
      <c r="O107" s="578">
        <f t="shared" si="60"/>
        <v>37</v>
      </c>
      <c r="P107" s="1127" t="s">
        <v>779</v>
      </c>
      <c r="Q107" s="2851" t="s">
        <v>1291</v>
      </c>
      <c r="R107" s="2851"/>
    </row>
    <row r="108" spans="1:44" ht="36.75" customHeight="1" thickBot="1" x14ac:dyDescent="0.3">
      <c r="A108" s="2786" t="s">
        <v>45</v>
      </c>
      <c r="B108" s="2786"/>
      <c r="C108" s="2786"/>
      <c r="D108" s="1552">
        <f t="shared" ref="D108:L108" si="61">SUM(D107,D106,D88,D82,D77,D74,D64,D59,D55,D52,D45,D39,D34,D23)</f>
        <v>19</v>
      </c>
      <c r="E108" s="1552">
        <f t="shared" si="61"/>
        <v>7</v>
      </c>
      <c r="F108" s="1552">
        <f t="shared" si="61"/>
        <v>26</v>
      </c>
      <c r="G108" s="1552">
        <f t="shared" si="61"/>
        <v>441</v>
      </c>
      <c r="H108" s="1552">
        <f t="shared" si="61"/>
        <v>556</v>
      </c>
      <c r="I108" s="1552">
        <f t="shared" si="61"/>
        <v>997</v>
      </c>
      <c r="J108" s="1552">
        <f t="shared" si="61"/>
        <v>217</v>
      </c>
      <c r="K108" s="1552">
        <f t="shared" si="61"/>
        <v>144</v>
      </c>
      <c r="L108" s="1552">
        <f t="shared" si="61"/>
        <v>361</v>
      </c>
      <c r="M108" s="1552">
        <f>SUM(D108,G108,J108)</f>
        <v>677</v>
      </c>
      <c r="N108" s="1552">
        <f t="shared" ref="N108:O108" si="62">SUM(E108,H108,K108)</f>
        <v>707</v>
      </c>
      <c r="O108" s="1552">
        <f t="shared" si="62"/>
        <v>1384</v>
      </c>
      <c r="P108" s="2852" t="s">
        <v>153</v>
      </c>
      <c r="Q108" s="2852"/>
      <c r="R108" s="2852"/>
    </row>
    <row r="109" spans="1:44" ht="36.75" customHeight="1" thickTop="1" x14ac:dyDescent="0.25">
      <c r="A109" s="259"/>
      <c r="B109" s="259"/>
      <c r="C109" s="259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456"/>
      <c r="Q109" s="456"/>
      <c r="R109" s="456"/>
    </row>
    <row r="110" spans="1:44" ht="36.75" customHeight="1" x14ac:dyDescent="0.25">
      <c r="A110" s="2448"/>
      <c r="B110" s="2448"/>
      <c r="C110" s="2448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2446"/>
      <c r="Q110" s="2446"/>
      <c r="R110" s="2446"/>
    </row>
    <row r="111" spans="1:44" ht="36.75" customHeight="1" x14ac:dyDescent="0.25">
      <c r="A111" s="2838" t="s">
        <v>2135</v>
      </c>
      <c r="B111" s="2838"/>
      <c r="C111" s="2838"/>
      <c r="D111" s="2838"/>
      <c r="E111" s="2838"/>
      <c r="F111" s="2838"/>
      <c r="G111" s="2838"/>
      <c r="H111" s="2838"/>
      <c r="I111" s="2838"/>
      <c r="J111" s="2838"/>
      <c r="K111" s="2838"/>
      <c r="L111" s="2838"/>
      <c r="M111" s="2838"/>
      <c r="N111" s="2838"/>
      <c r="O111" s="2838"/>
      <c r="P111" s="2838"/>
      <c r="Q111" s="2838"/>
      <c r="R111" s="2838"/>
    </row>
    <row r="112" spans="1:44" ht="36.75" customHeight="1" x14ac:dyDescent="0.25">
      <c r="A112" s="2804" t="s">
        <v>2136</v>
      </c>
      <c r="B112" s="2804"/>
      <c r="C112" s="2804"/>
      <c r="D112" s="2804"/>
      <c r="E112" s="2804"/>
      <c r="F112" s="2804"/>
      <c r="G112" s="2804"/>
      <c r="H112" s="2804"/>
      <c r="I112" s="2804"/>
      <c r="J112" s="2804"/>
      <c r="K112" s="2804"/>
      <c r="L112" s="2804"/>
      <c r="M112" s="2804"/>
      <c r="N112" s="2804"/>
      <c r="O112" s="2804"/>
      <c r="P112" s="2804"/>
      <c r="Q112" s="2804"/>
      <c r="R112" s="2804"/>
    </row>
    <row r="113" spans="1:18" ht="36.75" customHeight="1" thickBot="1" x14ac:dyDescent="0.3">
      <c r="A113" s="17" t="s">
        <v>2768</v>
      </c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2840" t="s">
        <v>1440</v>
      </c>
      <c r="R113" s="2840"/>
    </row>
    <row r="114" spans="1:18" ht="28.5" customHeight="1" thickTop="1" x14ac:dyDescent="0.25">
      <c r="A114" s="2641" t="s">
        <v>1296</v>
      </c>
      <c r="B114" s="2641" t="s">
        <v>1297</v>
      </c>
      <c r="C114" s="2641" t="s">
        <v>48</v>
      </c>
      <c r="D114" s="2641" t="s">
        <v>36</v>
      </c>
      <c r="E114" s="2641"/>
      <c r="F114" s="2641"/>
      <c r="G114" s="2641" t="s">
        <v>2</v>
      </c>
      <c r="H114" s="2641"/>
      <c r="I114" s="2641"/>
      <c r="J114" s="2641" t="s">
        <v>3</v>
      </c>
      <c r="K114" s="2641"/>
      <c r="L114" s="2641"/>
      <c r="M114" s="2641" t="s">
        <v>29</v>
      </c>
      <c r="N114" s="2641"/>
      <c r="O114" s="2641"/>
      <c r="P114" s="2740" t="s">
        <v>103</v>
      </c>
      <c r="Q114" s="2740" t="s">
        <v>132</v>
      </c>
      <c r="R114" s="2740" t="s">
        <v>132</v>
      </c>
    </row>
    <row r="115" spans="1:18" ht="22.5" customHeight="1" x14ac:dyDescent="0.25">
      <c r="A115" s="2645"/>
      <c r="B115" s="2645"/>
      <c r="C115" s="2645"/>
      <c r="D115" s="2637" t="s">
        <v>98</v>
      </c>
      <c r="E115" s="2637"/>
      <c r="F115" s="2637"/>
      <c r="G115" s="2637" t="s">
        <v>99</v>
      </c>
      <c r="H115" s="2637"/>
      <c r="I115" s="2637"/>
      <c r="J115" s="2637" t="s">
        <v>100</v>
      </c>
      <c r="K115" s="2637"/>
      <c r="L115" s="2637"/>
      <c r="M115" s="2637" t="s">
        <v>126</v>
      </c>
      <c r="N115" s="2637"/>
      <c r="O115" s="2637"/>
      <c r="P115" s="2741"/>
      <c r="Q115" s="2741"/>
      <c r="R115" s="2741"/>
    </row>
    <row r="116" spans="1:18" ht="18.75" customHeight="1" x14ac:dyDescent="0.25">
      <c r="A116" s="2645"/>
      <c r="B116" s="2645"/>
      <c r="C116" s="2645"/>
      <c r="D116" s="262" t="s">
        <v>187</v>
      </c>
      <c r="E116" s="262" t="s">
        <v>203</v>
      </c>
      <c r="F116" s="262" t="s">
        <v>204</v>
      </c>
      <c r="G116" s="262" t="s">
        <v>187</v>
      </c>
      <c r="H116" s="262" t="s">
        <v>203</v>
      </c>
      <c r="I116" s="262" t="s">
        <v>204</v>
      </c>
      <c r="J116" s="262" t="s">
        <v>187</v>
      </c>
      <c r="K116" s="262" t="s">
        <v>203</v>
      </c>
      <c r="L116" s="262" t="s">
        <v>204</v>
      </c>
      <c r="M116" s="262" t="s">
        <v>187</v>
      </c>
      <c r="N116" s="262" t="s">
        <v>203</v>
      </c>
      <c r="O116" s="262" t="s">
        <v>204</v>
      </c>
      <c r="P116" s="2741"/>
      <c r="Q116" s="2741"/>
      <c r="R116" s="2741"/>
    </row>
    <row r="117" spans="1:18" ht="36.75" customHeight="1" thickBot="1" x14ac:dyDescent="0.3">
      <c r="A117" s="2646"/>
      <c r="B117" s="2646"/>
      <c r="C117" s="2646"/>
      <c r="D117" s="23" t="s">
        <v>188</v>
      </c>
      <c r="E117" s="23" t="s">
        <v>189</v>
      </c>
      <c r="F117" s="23" t="s">
        <v>190</v>
      </c>
      <c r="G117" s="23" t="s">
        <v>188</v>
      </c>
      <c r="H117" s="23" t="s">
        <v>189</v>
      </c>
      <c r="I117" s="23" t="s">
        <v>190</v>
      </c>
      <c r="J117" s="23" t="s">
        <v>188</v>
      </c>
      <c r="K117" s="23" t="s">
        <v>189</v>
      </c>
      <c r="L117" s="23" t="s">
        <v>190</v>
      </c>
      <c r="M117" s="23" t="s">
        <v>188</v>
      </c>
      <c r="N117" s="23" t="s">
        <v>189</v>
      </c>
      <c r="O117" s="23" t="s">
        <v>190</v>
      </c>
      <c r="P117" s="2742"/>
      <c r="Q117" s="2742"/>
      <c r="R117" s="2742"/>
    </row>
    <row r="118" spans="1:18" ht="72.75" customHeight="1" thickBot="1" x14ac:dyDescent="0.3">
      <c r="A118" s="1704" t="s">
        <v>2125</v>
      </c>
      <c r="B118" s="1704" t="s">
        <v>1385</v>
      </c>
      <c r="C118" s="1704" t="s">
        <v>1387</v>
      </c>
      <c r="D118" s="1694">
        <v>0</v>
      </c>
      <c r="E118" s="1705">
        <v>0</v>
      </c>
      <c r="F118" s="578">
        <v>0</v>
      </c>
      <c r="G118" s="578">
        <v>0</v>
      </c>
      <c r="H118" s="578">
        <v>0</v>
      </c>
      <c r="I118" s="578">
        <v>0</v>
      </c>
      <c r="J118" s="578">
        <v>0</v>
      </c>
      <c r="K118" s="578">
        <v>1</v>
      </c>
      <c r="L118" s="578">
        <v>1</v>
      </c>
      <c r="M118" s="1675">
        <f>SUM(J118,G118,D118)</f>
        <v>0</v>
      </c>
      <c r="N118" s="1675">
        <f>SUM(K118,H118,E118)</f>
        <v>1</v>
      </c>
      <c r="O118" s="1675">
        <f>SUM(L118,I118,F118)</f>
        <v>1</v>
      </c>
      <c r="P118" s="2129" t="s">
        <v>1388</v>
      </c>
      <c r="Q118" s="2130" t="s">
        <v>1386</v>
      </c>
      <c r="R118" s="2131" t="s">
        <v>1289</v>
      </c>
    </row>
    <row r="119" spans="1:18" ht="48" customHeight="1" thickBot="1" x14ac:dyDescent="0.3">
      <c r="A119" s="2834" t="s">
        <v>45</v>
      </c>
      <c r="B119" s="2835"/>
      <c r="C119" s="2836"/>
      <c r="D119" s="2102">
        <f t="shared" ref="D119:O119" si="63">SUM(D118:D118)</f>
        <v>0</v>
      </c>
      <c r="E119" s="2102">
        <f t="shared" si="63"/>
        <v>0</v>
      </c>
      <c r="F119" s="2102">
        <f t="shared" si="63"/>
        <v>0</v>
      </c>
      <c r="G119" s="2102">
        <f t="shared" si="63"/>
        <v>0</v>
      </c>
      <c r="H119" s="2102">
        <f t="shared" si="63"/>
        <v>0</v>
      </c>
      <c r="I119" s="2102">
        <f t="shared" si="63"/>
        <v>0</v>
      </c>
      <c r="J119" s="2102">
        <f t="shared" si="63"/>
        <v>0</v>
      </c>
      <c r="K119" s="2102">
        <f t="shared" si="63"/>
        <v>1</v>
      </c>
      <c r="L119" s="2102">
        <f t="shared" si="63"/>
        <v>1</v>
      </c>
      <c r="M119" s="2102">
        <f t="shared" si="63"/>
        <v>0</v>
      </c>
      <c r="N119" s="2102">
        <f t="shared" si="63"/>
        <v>1</v>
      </c>
      <c r="O119" s="2102">
        <f t="shared" si="63"/>
        <v>1</v>
      </c>
      <c r="P119" s="2853" t="s">
        <v>153</v>
      </c>
      <c r="Q119" s="2853"/>
      <c r="R119" s="2853"/>
    </row>
    <row r="120" spans="1:18" ht="15" customHeight="1" thickTop="1" x14ac:dyDescent="0.25">
      <c r="M120" s="56"/>
      <c r="N120" s="56"/>
      <c r="O120" s="56"/>
    </row>
    <row r="121" spans="1:18" ht="15" customHeight="1" x14ac:dyDescent="0.25">
      <c r="M121" s="56"/>
      <c r="N121" s="56"/>
      <c r="O121" s="56"/>
    </row>
    <row r="122" spans="1:18" ht="15" customHeight="1" x14ac:dyDescent="0.25">
      <c r="A122" s="462"/>
      <c r="B122" s="462"/>
      <c r="C122" s="462"/>
      <c r="D122" s="462"/>
      <c r="E122" s="462"/>
      <c r="F122" s="462"/>
      <c r="G122" s="462"/>
      <c r="H122" s="462"/>
      <c r="I122" s="462"/>
      <c r="J122" s="462"/>
      <c r="K122" s="462"/>
      <c r="L122" s="462"/>
      <c r="M122" s="56"/>
      <c r="N122" s="56"/>
      <c r="O122" s="56"/>
    </row>
    <row r="123" spans="1:18" ht="15" customHeight="1" x14ac:dyDescent="0.25">
      <c r="A123" s="462"/>
      <c r="B123" s="462"/>
      <c r="C123" s="462"/>
      <c r="D123" s="462"/>
      <c r="E123" s="462"/>
      <c r="F123" s="462"/>
      <c r="G123" s="462"/>
      <c r="H123" s="462"/>
      <c r="I123" s="462"/>
      <c r="J123" s="462"/>
      <c r="K123" s="462"/>
      <c r="L123" s="462"/>
      <c r="M123" s="56"/>
      <c r="N123" s="56"/>
      <c r="O123" s="56"/>
    </row>
    <row r="124" spans="1:18" ht="15" customHeight="1" x14ac:dyDescent="0.25">
      <c r="A124" s="462"/>
      <c r="B124" s="462"/>
      <c r="C124" s="462"/>
      <c r="D124" s="462"/>
      <c r="E124" s="462"/>
      <c r="F124" s="462"/>
      <c r="G124" s="462"/>
      <c r="H124" s="462"/>
      <c r="I124" s="462"/>
      <c r="J124" s="462"/>
      <c r="K124" s="462"/>
      <c r="L124" s="462"/>
      <c r="M124" s="56"/>
      <c r="N124" s="56"/>
      <c r="O124" s="56"/>
    </row>
    <row r="125" spans="1:18" ht="15" customHeight="1" x14ac:dyDescent="0.25">
      <c r="A125" s="462"/>
      <c r="B125" s="462"/>
      <c r="C125" s="462"/>
      <c r="D125" s="462"/>
      <c r="E125" s="462"/>
      <c r="F125" s="462"/>
      <c r="G125" s="462"/>
      <c r="H125" s="462"/>
      <c r="I125" s="462"/>
      <c r="J125" s="462"/>
      <c r="K125" s="462"/>
      <c r="L125" s="462"/>
      <c r="M125" s="56"/>
      <c r="N125" s="56"/>
      <c r="O125" s="56"/>
    </row>
    <row r="126" spans="1:18" ht="15" customHeight="1" x14ac:dyDescent="0.25">
      <c r="A126" s="462"/>
      <c r="B126" s="462"/>
      <c r="C126" s="462"/>
      <c r="D126" s="462"/>
      <c r="E126" s="462"/>
      <c r="F126" s="462"/>
      <c r="G126" s="462"/>
      <c r="H126" s="462"/>
      <c r="I126" s="462"/>
      <c r="J126" s="462"/>
      <c r="K126" s="462"/>
      <c r="L126" s="462"/>
      <c r="M126" s="56"/>
      <c r="N126" s="56"/>
      <c r="O126" s="56"/>
    </row>
    <row r="127" spans="1:18" ht="15" customHeight="1" x14ac:dyDescent="0.25">
      <c r="A127" s="462"/>
      <c r="B127" s="462"/>
      <c r="C127" s="462"/>
      <c r="D127" s="462"/>
      <c r="E127" s="462"/>
      <c r="F127" s="462"/>
      <c r="G127" s="462"/>
      <c r="H127" s="462"/>
      <c r="I127" s="462"/>
      <c r="J127" s="462"/>
      <c r="K127" s="462"/>
      <c r="L127" s="462"/>
      <c r="M127" s="56"/>
      <c r="N127" s="56"/>
      <c r="O127" s="56"/>
    </row>
    <row r="128" spans="1:18" ht="15" customHeight="1" x14ac:dyDescent="0.25">
      <c r="A128" s="462"/>
      <c r="B128" s="462"/>
      <c r="C128" s="462"/>
      <c r="D128" s="462"/>
      <c r="E128" s="462"/>
      <c r="F128" s="462"/>
      <c r="G128" s="462"/>
      <c r="H128" s="462"/>
      <c r="I128" s="462"/>
      <c r="J128" s="462"/>
      <c r="K128" s="462"/>
      <c r="L128" s="462"/>
      <c r="M128" s="56"/>
      <c r="N128" s="56"/>
      <c r="O128" s="56"/>
    </row>
    <row r="129" spans="1:15" ht="15" customHeight="1" x14ac:dyDescent="0.25">
      <c r="A129" s="462"/>
      <c r="B129" s="462"/>
      <c r="C129" s="462"/>
      <c r="D129" s="462"/>
      <c r="E129" s="462"/>
      <c r="F129" s="462"/>
      <c r="G129" s="462"/>
      <c r="H129" s="462"/>
      <c r="I129" s="462"/>
      <c r="J129" s="462"/>
      <c r="K129" s="462"/>
      <c r="L129" s="462"/>
      <c r="M129" s="56"/>
      <c r="N129" s="56"/>
      <c r="O129" s="56"/>
    </row>
    <row r="130" spans="1:15" ht="15" customHeight="1" x14ac:dyDescent="0.25">
      <c r="A130" s="462"/>
      <c r="B130" s="462"/>
      <c r="C130" s="462"/>
      <c r="D130" s="462"/>
      <c r="E130" s="462"/>
      <c r="F130" s="462"/>
      <c r="G130" s="462"/>
      <c r="H130" s="462"/>
      <c r="I130" s="462"/>
      <c r="J130" s="462"/>
      <c r="K130" s="462"/>
      <c r="L130" s="462"/>
      <c r="M130" s="56"/>
      <c r="N130" s="56"/>
      <c r="O130" s="56"/>
    </row>
    <row r="131" spans="1:15" ht="15" customHeight="1" x14ac:dyDescent="0.25">
      <c r="A131" s="462"/>
      <c r="B131" s="462"/>
      <c r="C131" s="462"/>
      <c r="D131" s="462"/>
      <c r="E131" s="462"/>
      <c r="F131" s="462"/>
      <c r="G131" s="462"/>
      <c r="H131" s="462"/>
      <c r="I131" s="462"/>
      <c r="J131" s="462"/>
      <c r="K131" s="462"/>
      <c r="L131" s="462"/>
      <c r="M131" s="56"/>
      <c r="N131" s="56"/>
      <c r="O131" s="56"/>
    </row>
    <row r="132" spans="1:15" ht="15" customHeight="1" x14ac:dyDescent="0.25">
      <c r="A132" s="462"/>
      <c r="B132" s="462"/>
      <c r="C132" s="462"/>
      <c r="D132" s="462"/>
      <c r="E132" s="462"/>
      <c r="F132" s="462"/>
      <c r="G132" s="462"/>
      <c r="H132" s="462"/>
      <c r="I132" s="462"/>
      <c r="J132" s="462"/>
      <c r="K132" s="462"/>
      <c r="L132" s="462"/>
      <c r="M132" s="56"/>
      <c r="N132" s="56"/>
      <c r="O132" s="56"/>
    </row>
    <row r="133" spans="1:15" ht="15" customHeight="1" x14ac:dyDescent="0.25">
      <c r="A133" s="462"/>
      <c r="B133" s="462"/>
      <c r="C133" s="462"/>
      <c r="D133" s="462"/>
      <c r="E133" s="462"/>
      <c r="F133" s="462"/>
      <c r="G133" s="462"/>
      <c r="H133" s="462"/>
      <c r="I133" s="462"/>
      <c r="J133" s="462"/>
      <c r="K133" s="462"/>
      <c r="L133" s="462"/>
      <c r="M133" s="56"/>
      <c r="N133" s="56"/>
      <c r="O133" s="56"/>
    </row>
    <row r="134" spans="1:15" ht="15" customHeight="1" x14ac:dyDescent="0.25">
      <c r="A134" s="462"/>
      <c r="B134" s="462"/>
      <c r="C134" s="462"/>
      <c r="D134" s="462"/>
      <c r="E134" s="462"/>
      <c r="F134" s="462"/>
      <c r="G134" s="462"/>
      <c r="H134" s="462"/>
      <c r="I134" s="462"/>
      <c r="J134" s="462"/>
      <c r="K134" s="462"/>
      <c r="L134" s="462"/>
      <c r="M134" s="56"/>
      <c r="N134" s="56"/>
      <c r="O134" s="56"/>
    </row>
    <row r="135" spans="1:15" ht="15" customHeight="1" x14ac:dyDescent="0.25">
      <c r="A135" s="462"/>
      <c r="B135" s="462"/>
      <c r="C135" s="462"/>
      <c r="D135" s="462"/>
      <c r="E135" s="462"/>
      <c r="F135" s="462"/>
      <c r="G135" s="462"/>
      <c r="H135" s="462"/>
      <c r="I135" s="462"/>
      <c r="J135" s="462"/>
      <c r="K135" s="462"/>
      <c r="L135" s="462"/>
      <c r="M135" s="56"/>
      <c r="N135" s="56"/>
      <c r="O135" s="56"/>
    </row>
    <row r="136" spans="1:15" ht="15" customHeight="1" x14ac:dyDescent="0.25">
      <c r="A136" s="462"/>
      <c r="B136" s="462"/>
      <c r="C136" s="462"/>
      <c r="D136" s="462"/>
      <c r="E136" s="462"/>
      <c r="F136" s="462"/>
      <c r="G136" s="462"/>
      <c r="H136" s="462"/>
      <c r="I136" s="462"/>
      <c r="J136" s="462"/>
      <c r="K136" s="462"/>
      <c r="L136" s="462"/>
      <c r="M136" s="56"/>
      <c r="N136" s="56"/>
      <c r="O136" s="56"/>
    </row>
    <row r="137" spans="1:15" ht="15" customHeight="1" x14ac:dyDescent="0.25">
      <c r="A137" s="462"/>
      <c r="B137" s="462"/>
      <c r="C137" s="462"/>
      <c r="D137" s="462"/>
      <c r="E137" s="462"/>
      <c r="F137" s="462"/>
      <c r="G137" s="462"/>
      <c r="H137" s="462"/>
      <c r="I137" s="462"/>
      <c r="J137" s="462"/>
      <c r="K137" s="462"/>
      <c r="L137" s="462"/>
      <c r="M137" s="56"/>
      <c r="N137" s="56"/>
      <c r="O137" s="56"/>
    </row>
    <row r="138" spans="1:15" ht="15" customHeight="1" x14ac:dyDescent="0.25">
      <c r="A138" s="462"/>
      <c r="B138" s="462"/>
      <c r="C138" s="462"/>
      <c r="D138" s="462"/>
      <c r="E138" s="462"/>
      <c r="F138" s="462"/>
      <c r="G138" s="462"/>
      <c r="H138" s="462"/>
      <c r="I138" s="462"/>
      <c r="J138" s="462"/>
      <c r="K138" s="462"/>
      <c r="L138" s="462"/>
      <c r="M138" s="56"/>
      <c r="N138" s="56"/>
      <c r="O138" s="56"/>
    </row>
    <row r="139" spans="1:15" ht="15" customHeight="1" x14ac:dyDescent="0.25">
      <c r="A139" s="462"/>
      <c r="B139" s="462"/>
      <c r="C139" s="462"/>
      <c r="D139" s="462"/>
      <c r="E139" s="462"/>
      <c r="F139" s="462"/>
      <c r="G139" s="462"/>
      <c r="H139" s="462"/>
      <c r="I139" s="462"/>
      <c r="J139" s="462"/>
      <c r="K139" s="462"/>
      <c r="L139" s="462"/>
      <c r="M139" s="56"/>
      <c r="N139" s="56"/>
      <c r="O139" s="56"/>
    </row>
    <row r="140" spans="1:15" ht="15" customHeight="1" x14ac:dyDescent="0.25">
      <c r="A140" s="462"/>
      <c r="B140" s="462"/>
      <c r="C140" s="462"/>
      <c r="D140" s="462"/>
      <c r="E140" s="462"/>
      <c r="F140" s="462"/>
      <c r="G140" s="462"/>
      <c r="H140" s="462"/>
      <c r="I140" s="462"/>
      <c r="J140" s="462"/>
      <c r="K140" s="462"/>
      <c r="L140" s="462"/>
      <c r="M140" s="56"/>
      <c r="N140" s="56"/>
      <c r="O140" s="56"/>
    </row>
    <row r="141" spans="1:15" ht="15" customHeight="1" x14ac:dyDescent="0.25">
      <c r="A141" s="462"/>
      <c r="B141" s="462"/>
      <c r="C141" s="462"/>
      <c r="D141" s="462"/>
      <c r="E141" s="462"/>
      <c r="F141" s="462"/>
      <c r="G141" s="462"/>
      <c r="H141" s="462"/>
      <c r="I141" s="462"/>
      <c r="J141" s="462"/>
      <c r="K141" s="462"/>
      <c r="L141" s="462"/>
      <c r="M141" s="56"/>
      <c r="N141" s="56"/>
      <c r="O141" s="56"/>
    </row>
    <row r="142" spans="1:15" ht="15" customHeight="1" x14ac:dyDescent="0.25">
      <c r="A142" s="462"/>
      <c r="B142" s="462"/>
      <c r="C142" s="462"/>
      <c r="D142" s="462"/>
      <c r="E142" s="462"/>
      <c r="F142" s="462"/>
      <c r="G142" s="462"/>
      <c r="H142" s="462"/>
      <c r="I142" s="462"/>
      <c r="J142" s="462"/>
      <c r="K142" s="462"/>
      <c r="L142" s="462"/>
      <c r="M142" s="56"/>
      <c r="N142" s="56"/>
      <c r="O142" s="56"/>
    </row>
    <row r="143" spans="1:15" ht="15" customHeight="1" x14ac:dyDescent="0.25">
      <c r="A143" s="462"/>
      <c r="B143" s="462"/>
      <c r="C143" s="462"/>
      <c r="D143" s="462"/>
      <c r="E143" s="462"/>
      <c r="F143" s="462"/>
      <c r="G143" s="462"/>
      <c r="H143" s="462"/>
      <c r="I143" s="462"/>
      <c r="J143" s="462"/>
      <c r="K143" s="462"/>
      <c r="L143" s="462"/>
      <c r="M143" s="56"/>
      <c r="N143" s="56"/>
      <c r="O143" s="56"/>
    </row>
    <row r="144" spans="1:15" ht="15" customHeight="1" x14ac:dyDescent="0.25">
      <c r="A144" s="462"/>
      <c r="B144" s="462"/>
      <c r="C144" s="462"/>
      <c r="D144" s="462"/>
      <c r="E144" s="462"/>
      <c r="F144" s="462"/>
      <c r="G144" s="462"/>
      <c r="H144" s="462"/>
      <c r="I144" s="462"/>
      <c r="J144" s="462"/>
      <c r="K144" s="462"/>
      <c r="L144" s="462"/>
      <c r="M144" s="56"/>
      <c r="N144" s="56"/>
      <c r="O144" s="56"/>
    </row>
    <row r="145" spans="1:15" ht="15" customHeight="1" x14ac:dyDescent="0.25">
      <c r="A145" s="462"/>
      <c r="B145" s="462"/>
      <c r="C145" s="462"/>
      <c r="D145" s="462"/>
      <c r="E145" s="462"/>
      <c r="F145" s="462"/>
      <c r="G145" s="462"/>
      <c r="H145" s="462"/>
      <c r="I145" s="462"/>
      <c r="J145" s="462"/>
      <c r="K145" s="462"/>
      <c r="L145" s="462"/>
      <c r="M145" s="56"/>
      <c r="N145" s="56"/>
      <c r="O145" s="56"/>
    </row>
    <row r="146" spans="1:15" ht="15" customHeight="1" x14ac:dyDescent="0.25">
      <c r="A146" s="462"/>
      <c r="B146" s="462"/>
      <c r="C146" s="462"/>
      <c r="D146" s="462"/>
      <c r="E146" s="462"/>
      <c r="F146" s="462"/>
      <c r="G146" s="462"/>
      <c r="H146" s="462"/>
      <c r="I146" s="462"/>
      <c r="J146" s="462"/>
      <c r="K146" s="462"/>
      <c r="L146" s="462"/>
      <c r="M146" s="56"/>
      <c r="N146" s="56"/>
      <c r="O146" s="56"/>
    </row>
    <row r="147" spans="1:15" ht="15" customHeight="1" x14ac:dyDescent="0.25">
      <c r="A147" s="462"/>
      <c r="B147" s="462"/>
      <c r="C147" s="462"/>
      <c r="D147" s="462"/>
      <c r="E147" s="462"/>
      <c r="F147" s="462"/>
      <c r="G147" s="462"/>
      <c r="H147" s="462"/>
      <c r="I147" s="462"/>
      <c r="J147" s="462"/>
      <c r="K147" s="462"/>
      <c r="L147" s="462"/>
      <c r="M147" s="56"/>
      <c r="N147" s="56"/>
      <c r="O147" s="56"/>
    </row>
    <row r="148" spans="1:15" ht="15" customHeight="1" x14ac:dyDescent="0.25">
      <c r="A148" s="462"/>
      <c r="B148" s="462"/>
      <c r="C148" s="462"/>
      <c r="D148" s="462"/>
      <c r="E148" s="462"/>
      <c r="F148" s="462"/>
      <c r="G148" s="462"/>
      <c r="H148" s="462"/>
      <c r="I148" s="462"/>
      <c r="J148" s="462"/>
      <c r="K148" s="462"/>
      <c r="L148" s="462"/>
      <c r="M148" s="56"/>
      <c r="N148" s="56"/>
      <c r="O148" s="56"/>
    </row>
    <row r="149" spans="1:15" ht="15" customHeight="1" x14ac:dyDescent="0.25">
      <c r="A149" s="462"/>
      <c r="B149" s="462"/>
      <c r="C149" s="462"/>
      <c r="D149" s="462"/>
      <c r="E149" s="462"/>
      <c r="F149" s="462"/>
      <c r="G149" s="462"/>
      <c r="H149" s="462"/>
      <c r="I149" s="462"/>
      <c r="J149" s="462"/>
      <c r="K149" s="462"/>
      <c r="L149" s="462"/>
      <c r="M149" s="56"/>
      <c r="N149" s="56"/>
      <c r="O149" s="56"/>
    </row>
    <row r="150" spans="1:15" ht="15" customHeight="1" x14ac:dyDescent="0.25">
      <c r="A150" s="462"/>
      <c r="B150" s="462"/>
      <c r="C150" s="462"/>
      <c r="D150" s="462"/>
      <c r="E150" s="462"/>
      <c r="F150" s="462"/>
      <c r="G150" s="462"/>
      <c r="H150" s="462"/>
      <c r="I150" s="462"/>
      <c r="J150" s="462"/>
      <c r="K150" s="462"/>
      <c r="L150" s="462"/>
      <c r="M150" s="56"/>
      <c r="N150" s="56"/>
      <c r="O150" s="56"/>
    </row>
    <row r="151" spans="1:15" ht="15" customHeight="1" x14ac:dyDescent="0.25">
      <c r="A151" s="462"/>
      <c r="B151" s="462"/>
      <c r="C151" s="462"/>
      <c r="D151" s="462"/>
      <c r="E151" s="462"/>
      <c r="F151" s="462"/>
      <c r="G151" s="462"/>
      <c r="H151" s="462"/>
      <c r="I151" s="462"/>
      <c r="J151" s="462"/>
      <c r="K151" s="462"/>
      <c r="L151" s="462"/>
      <c r="M151" s="56"/>
      <c r="N151" s="56"/>
      <c r="O151" s="56"/>
    </row>
    <row r="152" spans="1:15" ht="15" customHeight="1" x14ac:dyDescent="0.25">
      <c r="A152" s="462"/>
      <c r="B152" s="462"/>
      <c r="C152" s="462"/>
      <c r="D152" s="462"/>
      <c r="E152" s="462"/>
      <c r="F152" s="462"/>
      <c r="G152" s="462"/>
      <c r="H152" s="462"/>
      <c r="I152" s="462"/>
      <c r="J152" s="462"/>
      <c r="K152" s="462"/>
      <c r="L152" s="462"/>
      <c r="M152" s="56"/>
      <c r="N152" s="56"/>
      <c r="O152" s="56"/>
    </row>
    <row r="153" spans="1:15" ht="15" customHeight="1" x14ac:dyDescent="0.25">
      <c r="A153" s="462"/>
      <c r="B153" s="462"/>
      <c r="C153" s="462"/>
      <c r="D153" s="462"/>
      <c r="E153" s="462"/>
      <c r="F153" s="462"/>
      <c r="G153" s="462"/>
      <c r="H153" s="462"/>
      <c r="I153" s="462"/>
      <c r="J153" s="462"/>
      <c r="K153" s="462"/>
      <c r="L153" s="462"/>
      <c r="M153" s="56"/>
      <c r="N153" s="56"/>
      <c r="O153" s="56"/>
    </row>
    <row r="154" spans="1:15" ht="15" customHeight="1" x14ac:dyDescent="0.25">
      <c r="A154" s="462"/>
      <c r="B154" s="462"/>
      <c r="C154" s="462"/>
      <c r="D154" s="462"/>
      <c r="E154" s="462"/>
      <c r="F154" s="462"/>
      <c r="G154" s="462"/>
      <c r="H154" s="462"/>
      <c r="I154" s="462"/>
      <c r="J154" s="462"/>
      <c r="K154" s="462"/>
      <c r="L154" s="462"/>
      <c r="M154" s="56"/>
      <c r="N154" s="56"/>
      <c r="O154" s="56"/>
    </row>
    <row r="155" spans="1:15" ht="15" customHeight="1" x14ac:dyDescent="0.25">
      <c r="A155" s="462"/>
      <c r="B155" s="462"/>
      <c r="C155" s="462"/>
      <c r="D155" s="462"/>
      <c r="E155" s="462"/>
      <c r="F155" s="462"/>
      <c r="G155" s="462"/>
      <c r="H155" s="462"/>
      <c r="I155" s="462"/>
      <c r="J155" s="462"/>
      <c r="K155" s="462"/>
      <c r="L155" s="462"/>
      <c r="M155" s="56"/>
      <c r="N155" s="56"/>
      <c r="O155" s="56"/>
    </row>
    <row r="156" spans="1:15" ht="15" customHeight="1" x14ac:dyDescent="0.25">
      <c r="A156" s="462"/>
      <c r="B156" s="462"/>
      <c r="C156" s="462"/>
      <c r="D156" s="462"/>
      <c r="E156" s="462"/>
      <c r="F156" s="462"/>
      <c r="G156" s="462"/>
      <c r="H156" s="462"/>
      <c r="I156" s="462"/>
      <c r="J156" s="462"/>
      <c r="K156" s="462"/>
      <c r="L156" s="462"/>
      <c r="M156" s="56"/>
      <c r="N156" s="56"/>
      <c r="O156" s="56"/>
    </row>
    <row r="157" spans="1:15" ht="15" customHeight="1" x14ac:dyDescent="0.25">
      <c r="A157" s="462"/>
      <c r="B157" s="462"/>
      <c r="C157" s="462"/>
      <c r="D157" s="462"/>
      <c r="E157" s="462"/>
      <c r="F157" s="462"/>
      <c r="G157" s="462"/>
      <c r="H157" s="462"/>
      <c r="I157" s="462"/>
      <c r="J157" s="462"/>
      <c r="K157" s="462"/>
      <c r="L157" s="462"/>
      <c r="M157" s="56"/>
      <c r="N157" s="56"/>
      <c r="O157" s="56"/>
    </row>
    <row r="158" spans="1:15" ht="15" customHeight="1" x14ac:dyDescent="0.25">
      <c r="A158" s="462"/>
      <c r="B158" s="462"/>
      <c r="C158" s="462"/>
      <c r="D158" s="462"/>
      <c r="E158" s="462"/>
      <c r="F158" s="462"/>
      <c r="G158" s="462"/>
      <c r="H158" s="462"/>
      <c r="I158" s="462"/>
      <c r="J158" s="462"/>
      <c r="K158" s="462"/>
      <c r="L158" s="462"/>
      <c r="M158" s="56"/>
      <c r="N158" s="56"/>
      <c r="O158" s="56"/>
    </row>
    <row r="159" spans="1:15" ht="15" customHeight="1" x14ac:dyDescent="0.25">
      <c r="A159" s="462"/>
      <c r="B159" s="462"/>
      <c r="C159" s="462"/>
      <c r="D159" s="462"/>
      <c r="E159" s="462"/>
      <c r="F159" s="462"/>
      <c r="G159" s="462"/>
      <c r="H159" s="462"/>
      <c r="I159" s="462"/>
      <c r="J159" s="462"/>
      <c r="K159" s="462"/>
      <c r="L159" s="462"/>
      <c r="M159" s="56"/>
      <c r="N159" s="56"/>
      <c r="O159" s="56"/>
    </row>
    <row r="160" spans="1:15" ht="15" customHeight="1" x14ac:dyDescent="0.25">
      <c r="A160" s="462"/>
      <c r="B160" s="462"/>
      <c r="C160" s="462"/>
      <c r="D160" s="462"/>
      <c r="E160" s="462"/>
      <c r="F160" s="462"/>
      <c r="G160" s="462"/>
      <c r="H160" s="462"/>
      <c r="I160" s="462"/>
      <c r="J160" s="462"/>
      <c r="K160" s="462"/>
      <c r="L160" s="462"/>
      <c r="M160" s="56"/>
      <c r="N160" s="56"/>
      <c r="O160" s="56"/>
    </row>
    <row r="161" spans="1:15" ht="15" customHeight="1" x14ac:dyDescent="0.25">
      <c r="A161" s="462"/>
      <c r="B161" s="462"/>
      <c r="C161" s="462"/>
      <c r="D161" s="462"/>
      <c r="E161" s="462"/>
      <c r="F161" s="462"/>
      <c r="G161" s="462"/>
      <c r="H161" s="462"/>
      <c r="I161" s="462"/>
      <c r="J161" s="462"/>
      <c r="K161" s="462"/>
      <c r="L161" s="462"/>
      <c r="M161" s="56"/>
      <c r="N161" s="56"/>
      <c r="O161" s="56"/>
    </row>
    <row r="162" spans="1:15" ht="15" customHeight="1" x14ac:dyDescent="0.25">
      <c r="A162" s="462"/>
      <c r="B162" s="462"/>
      <c r="C162" s="462"/>
      <c r="D162" s="462"/>
      <c r="E162" s="462"/>
      <c r="F162" s="462"/>
      <c r="G162" s="462"/>
      <c r="H162" s="462"/>
      <c r="I162" s="462"/>
      <c r="J162" s="462"/>
      <c r="K162" s="462"/>
      <c r="L162" s="462"/>
      <c r="M162" s="56"/>
      <c r="N162" s="56"/>
      <c r="O162" s="56"/>
    </row>
    <row r="163" spans="1:15" ht="15" customHeight="1" x14ac:dyDescent="0.25">
      <c r="A163" s="462"/>
      <c r="B163" s="462"/>
      <c r="C163" s="462"/>
      <c r="D163" s="462"/>
      <c r="E163" s="462"/>
      <c r="F163" s="462"/>
      <c r="G163" s="462"/>
      <c r="H163" s="462"/>
      <c r="I163" s="462"/>
      <c r="J163" s="462"/>
      <c r="K163" s="462"/>
      <c r="L163" s="462"/>
      <c r="M163" s="56"/>
      <c r="N163" s="56"/>
      <c r="O163" s="56"/>
    </row>
    <row r="164" spans="1:15" ht="15" customHeight="1" x14ac:dyDescent="0.25">
      <c r="A164" s="462"/>
      <c r="B164" s="462"/>
      <c r="C164" s="462"/>
      <c r="D164" s="462"/>
      <c r="E164" s="462"/>
      <c r="F164" s="462"/>
      <c r="G164" s="462"/>
      <c r="H164" s="462"/>
      <c r="I164" s="462"/>
      <c r="J164" s="462"/>
      <c r="K164" s="462"/>
      <c r="L164" s="462"/>
      <c r="M164" s="56"/>
      <c r="N164" s="56"/>
      <c r="O164" s="56"/>
    </row>
    <row r="165" spans="1:15" ht="15" customHeight="1" x14ac:dyDescent="0.25">
      <c r="A165" s="462"/>
      <c r="B165" s="462"/>
      <c r="C165" s="462"/>
      <c r="D165" s="462"/>
      <c r="E165" s="462"/>
      <c r="F165" s="462"/>
      <c r="G165" s="462"/>
      <c r="H165" s="462"/>
      <c r="I165" s="462"/>
      <c r="J165" s="462"/>
      <c r="K165" s="462"/>
      <c r="L165" s="462"/>
      <c r="M165" s="56"/>
      <c r="N165" s="56"/>
      <c r="O165" s="56"/>
    </row>
    <row r="166" spans="1:15" ht="15" customHeight="1" x14ac:dyDescent="0.25">
      <c r="A166" s="462"/>
      <c r="B166" s="462"/>
      <c r="C166" s="462"/>
      <c r="D166" s="462"/>
      <c r="E166" s="462"/>
      <c r="F166" s="462"/>
      <c r="G166" s="462"/>
      <c r="H166" s="462"/>
      <c r="I166" s="462"/>
      <c r="J166" s="462"/>
      <c r="K166" s="462"/>
      <c r="L166" s="462"/>
      <c r="M166" s="56"/>
      <c r="N166" s="56"/>
      <c r="O166" s="56"/>
    </row>
    <row r="167" spans="1:15" ht="15" customHeight="1" x14ac:dyDescent="0.25">
      <c r="A167" s="462"/>
      <c r="B167" s="462"/>
      <c r="C167" s="462"/>
      <c r="D167" s="462"/>
      <c r="E167" s="462"/>
      <c r="F167" s="462"/>
      <c r="G167" s="462"/>
      <c r="H167" s="462"/>
      <c r="I167" s="462"/>
      <c r="J167" s="462"/>
      <c r="K167" s="462"/>
      <c r="L167" s="462"/>
      <c r="M167" s="56"/>
      <c r="N167" s="56"/>
      <c r="O167" s="56"/>
    </row>
    <row r="168" spans="1:15" ht="15" customHeight="1" x14ac:dyDescent="0.25">
      <c r="A168" s="462"/>
      <c r="B168" s="462"/>
      <c r="C168" s="462"/>
      <c r="D168" s="462"/>
      <c r="E168" s="462"/>
      <c r="F168" s="462"/>
      <c r="G168" s="462"/>
      <c r="H168" s="462"/>
      <c r="I168" s="462"/>
      <c r="J168" s="462"/>
      <c r="K168" s="462"/>
      <c r="L168" s="462"/>
      <c r="M168" s="56"/>
      <c r="N168" s="56"/>
      <c r="O168" s="56"/>
    </row>
    <row r="169" spans="1:15" ht="15" customHeight="1" x14ac:dyDescent="0.25">
      <c r="A169" s="462"/>
      <c r="B169" s="462"/>
      <c r="C169" s="462"/>
      <c r="D169" s="462"/>
      <c r="E169" s="462"/>
      <c r="F169" s="462"/>
      <c r="G169" s="462"/>
      <c r="H169" s="462"/>
      <c r="I169" s="462"/>
      <c r="J169" s="462"/>
      <c r="K169" s="462"/>
      <c r="L169" s="462"/>
      <c r="M169" s="56"/>
      <c r="N169" s="56"/>
      <c r="O169" s="56"/>
    </row>
    <row r="170" spans="1:15" ht="15" customHeight="1" x14ac:dyDescent="0.25">
      <c r="A170" s="462"/>
      <c r="B170" s="462"/>
      <c r="C170" s="462"/>
      <c r="D170" s="462"/>
      <c r="E170" s="462"/>
      <c r="F170" s="462"/>
      <c r="G170" s="462"/>
      <c r="H170" s="462"/>
      <c r="I170" s="462"/>
      <c r="J170" s="462"/>
      <c r="K170" s="462"/>
      <c r="L170" s="462"/>
      <c r="M170" s="56"/>
      <c r="N170" s="56"/>
      <c r="O170" s="56"/>
    </row>
    <row r="171" spans="1:15" ht="15" customHeight="1" x14ac:dyDescent="0.25">
      <c r="A171" s="462"/>
      <c r="B171" s="462"/>
      <c r="C171" s="462"/>
      <c r="D171" s="462"/>
      <c r="E171" s="462"/>
      <c r="F171" s="462"/>
      <c r="G171" s="462"/>
      <c r="H171" s="462"/>
      <c r="I171" s="462"/>
      <c r="J171" s="462"/>
      <c r="K171" s="462"/>
      <c r="L171" s="462"/>
      <c r="M171" s="56"/>
      <c r="N171" s="56"/>
      <c r="O171" s="56"/>
    </row>
    <row r="172" spans="1:15" ht="15" customHeight="1" x14ac:dyDescent="0.25">
      <c r="A172" s="462"/>
      <c r="B172" s="462"/>
      <c r="C172" s="462"/>
      <c r="D172" s="462"/>
      <c r="E172" s="462"/>
      <c r="F172" s="462"/>
      <c r="G172" s="462"/>
      <c r="H172" s="462"/>
      <c r="I172" s="462"/>
      <c r="J172" s="462"/>
      <c r="K172" s="462"/>
      <c r="L172" s="462"/>
      <c r="M172" s="56"/>
      <c r="N172" s="56"/>
      <c r="O172" s="56"/>
    </row>
    <row r="173" spans="1:15" ht="15" customHeight="1" x14ac:dyDescent="0.25">
      <c r="A173" s="462"/>
      <c r="B173" s="462"/>
      <c r="C173" s="462"/>
      <c r="D173" s="462"/>
      <c r="E173" s="462"/>
      <c r="F173" s="462"/>
      <c r="G173" s="462"/>
      <c r="H173" s="462"/>
      <c r="I173" s="462"/>
      <c r="J173" s="462"/>
      <c r="K173" s="462"/>
      <c r="L173" s="462"/>
      <c r="M173" s="56"/>
      <c r="N173" s="56"/>
      <c r="O173" s="56"/>
    </row>
    <row r="174" spans="1:15" ht="15" customHeight="1" x14ac:dyDescent="0.25">
      <c r="A174" s="462"/>
      <c r="B174" s="462"/>
      <c r="C174" s="462"/>
      <c r="D174" s="462"/>
      <c r="E174" s="462"/>
      <c r="F174" s="462"/>
      <c r="G174" s="462"/>
      <c r="H174" s="462"/>
      <c r="I174" s="462"/>
      <c r="J174" s="462"/>
      <c r="K174" s="462"/>
      <c r="L174" s="462"/>
      <c r="M174" s="56"/>
      <c r="N174" s="56"/>
      <c r="O174" s="56"/>
    </row>
    <row r="175" spans="1:15" ht="15" customHeight="1" x14ac:dyDescent="0.25">
      <c r="A175" s="462"/>
      <c r="B175" s="462"/>
      <c r="C175" s="462"/>
      <c r="D175" s="462"/>
      <c r="E175" s="462"/>
      <c r="F175" s="462"/>
      <c r="G175" s="462"/>
      <c r="H175" s="462"/>
      <c r="I175" s="462"/>
      <c r="J175" s="462"/>
      <c r="K175" s="462"/>
      <c r="L175" s="462"/>
      <c r="M175" s="56"/>
      <c r="N175" s="56"/>
      <c r="O175" s="56"/>
    </row>
    <row r="176" spans="1:15" ht="15" customHeight="1" x14ac:dyDescent="0.25">
      <c r="A176" s="462"/>
      <c r="B176" s="462"/>
      <c r="C176" s="462"/>
      <c r="D176" s="462"/>
      <c r="E176" s="462"/>
      <c r="F176" s="462"/>
      <c r="G176" s="462"/>
      <c r="H176" s="462"/>
      <c r="I176" s="462"/>
      <c r="J176" s="462"/>
      <c r="K176" s="462"/>
      <c r="L176" s="462"/>
      <c r="M176" s="56"/>
      <c r="N176" s="56"/>
      <c r="O176" s="56"/>
    </row>
    <row r="177" spans="1:15" ht="15" customHeight="1" x14ac:dyDescent="0.25">
      <c r="A177" s="462"/>
      <c r="B177" s="462"/>
      <c r="C177" s="462"/>
      <c r="D177" s="462"/>
      <c r="E177" s="462"/>
      <c r="F177" s="462"/>
      <c r="G177" s="462"/>
      <c r="H177" s="462"/>
      <c r="I177" s="462"/>
      <c r="J177" s="462"/>
      <c r="K177" s="462"/>
      <c r="L177" s="462"/>
      <c r="M177" s="56"/>
      <c r="N177" s="56"/>
      <c r="O177" s="56"/>
    </row>
    <row r="178" spans="1:15" ht="15" customHeight="1" x14ac:dyDescent="0.25">
      <c r="A178" s="462"/>
      <c r="B178" s="462"/>
      <c r="C178" s="462"/>
      <c r="D178" s="462"/>
      <c r="E178" s="462"/>
      <c r="F178" s="462"/>
      <c r="G178" s="462"/>
      <c r="H178" s="462"/>
      <c r="I178" s="462"/>
      <c r="J178" s="462"/>
      <c r="K178" s="462"/>
      <c r="L178" s="462"/>
      <c r="M178" s="56"/>
      <c r="N178" s="56"/>
      <c r="O178" s="56"/>
    </row>
    <row r="179" spans="1:15" ht="15" customHeight="1" x14ac:dyDescent="0.25">
      <c r="A179" s="462"/>
      <c r="B179" s="462"/>
      <c r="C179" s="462"/>
      <c r="D179" s="462"/>
      <c r="E179" s="462"/>
      <c r="F179" s="462"/>
      <c r="G179" s="462"/>
      <c r="H179" s="462"/>
      <c r="I179" s="462"/>
      <c r="J179" s="462"/>
      <c r="K179" s="462"/>
      <c r="L179" s="462"/>
      <c r="M179" s="56"/>
      <c r="N179" s="56"/>
      <c r="O179" s="56"/>
    </row>
    <row r="180" spans="1:15" ht="15" customHeight="1" x14ac:dyDescent="0.25">
      <c r="A180" s="462"/>
      <c r="B180" s="462"/>
      <c r="C180" s="462"/>
      <c r="D180" s="462"/>
      <c r="E180" s="462"/>
      <c r="F180" s="462"/>
      <c r="G180" s="462"/>
      <c r="H180" s="462"/>
      <c r="I180" s="462"/>
      <c r="J180" s="462"/>
      <c r="K180" s="462"/>
      <c r="L180" s="462"/>
      <c r="M180" s="56"/>
      <c r="N180" s="56"/>
      <c r="O180" s="56"/>
    </row>
    <row r="181" spans="1:15" ht="15" customHeight="1" x14ac:dyDescent="0.25">
      <c r="A181" s="462"/>
      <c r="B181" s="462"/>
      <c r="C181" s="462"/>
      <c r="D181" s="462"/>
      <c r="E181" s="462"/>
      <c r="F181" s="462"/>
      <c r="G181" s="462"/>
      <c r="H181" s="462"/>
      <c r="I181" s="462"/>
      <c r="J181" s="462"/>
      <c r="K181" s="462"/>
      <c r="L181" s="462"/>
      <c r="M181" s="56"/>
      <c r="N181" s="56"/>
      <c r="O181" s="56"/>
    </row>
    <row r="182" spans="1:15" ht="15" customHeight="1" x14ac:dyDescent="0.25">
      <c r="A182" s="462"/>
      <c r="B182" s="462"/>
      <c r="C182" s="462"/>
      <c r="D182" s="462"/>
      <c r="E182" s="462"/>
      <c r="F182" s="462"/>
      <c r="G182" s="462"/>
      <c r="H182" s="462"/>
      <c r="I182" s="462"/>
      <c r="J182" s="462"/>
      <c r="K182" s="462"/>
      <c r="L182" s="462"/>
      <c r="M182" s="56"/>
      <c r="N182" s="56"/>
      <c r="O182" s="56"/>
    </row>
    <row r="183" spans="1:15" ht="15" customHeight="1" x14ac:dyDescent="0.25">
      <c r="A183" s="462"/>
      <c r="B183" s="462"/>
      <c r="C183" s="462"/>
      <c r="D183" s="462"/>
      <c r="E183" s="462"/>
      <c r="F183" s="462"/>
      <c r="G183" s="462"/>
      <c r="H183" s="462"/>
      <c r="I183" s="462"/>
      <c r="J183" s="462"/>
      <c r="K183" s="462"/>
      <c r="L183" s="462"/>
      <c r="M183" s="56"/>
      <c r="N183" s="56"/>
      <c r="O183" s="56"/>
    </row>
    <row r="184" spans="1:15" ht="15" customHeight="1" x14ac:dyDescent="0.25">
      <c r="A184" s="462"/>
      <c r="B184" s="462"/>
      <c r="C184" s="462"/>
      <c r="D184" s="462"/>
      <c r="E184" s="462"/>
      <c r="F184" s="462"/>
      <c r="G184" s="462"/>
      <c r="H184" s="462"/>
      <c r="I184" s="462"/>
      <c r="J184" s="462"/>
      <c r="K184" s="462"/>
      <c r="L184" s="462"/>
      <c r="M184" s="56"/>
      <c r="N184" s="56"/>
      <c r="O184" s="56"/>
    </row>
    <row r="185" spans="1:15" ht="15" customHeight="1" x14ac:dyDescent="0.25">
      <c r="A185" s="462"/>
      <c r="B185" s="462"/>
      <c r="C185" s="462"/>
      <c r="D185" s="462"/>
      <c r="E185" s="462"/>
      <c r="F185" s="462"/>
      <c r="G185" s="462"/>
      <c r="H185" s="462"/>
      <c r="I185" s="462"/>
      <c r="J185" s="462"/>
      <c r="K185" s="462"/>
      <c r="L185" s="462"/>
      <c r="M185" s="56"/>
      <c r="N185" s="56"/>
      <c r="O185" s="56"/>
    </row>
    <row r="186" spans="1:15" ht="15" customHeight="1" x14ac:dyDescent="0.25">
      <c r="A186" s="462"/>
      <c r="B186" s="462"/>
      <c r="C186" s="462"/>
      <c r="D186" s="462"/>
      <c r="E186" s="462"/>
      <c r="F186" s="462"/>
      <c r="G186" s="462"/>
      <c r="H186" s="462"/>
      <c r="I186" s="462"/>
      <c r="J186" s="462"/>
      <c r="K186" s="462"/>
      <c r="L186" s="462"/>
      <c r="M186" s="56"/>
      <c r="N186" s="56"/>
      <c r="O186" s="56"/>
    </row>
    <row r="187" spans="1:15" ht="15" customHeight="1" x14ac:dyDescent="0.25">
      <c r="A187" s="462"/>
      <c r="B187" s="462"/>
      <c r="C187" s="462"/>
      <c r="D187" s="462"/>
      <c r="E187" s="462"/>
      <c r="F187" s="462"/>
      <c r="G187" s="462"/>
      <c r="H187" s="462"/>
      <c r="I187" s="462"/>
      <c r="J187" s="462"/>
      <c r="K187" s="462"/>
      <c r="L187" s="462"/>
      <c r="M187" s="56"/>
      <c r="N187" s="56"/>
      <c r="O187" s="56"/>
    </row>
    <row r="188" spans="1:15" ht="15" customHeight="1" x14ac:dyDescent="0.25">
      <c r="A188" s="462"/>
      <c r="B188" s="462"/>
      <c r="C188" s="462"/>
      <c r="D188" s="462"/>
      <c r="E188" s="462"/>
      <c r="F188" s="462"/>
      <c r="G188" s="462"/>
      <c r="H188" s="462"/>
      <c r="I188" s="462"/>
      <c r="J188" s="462"/>
      <c r="K188" s="462"/>
      <c r="L188" s="462"/>
      <c r="M188" s="56"/>
      <c r="N188" s="56"/>
      <c r="O188" s="56"/>
    </row>
    <row r="189" spans="1:15" ht="15" customHeight="1" x14ac:dyDescent="0.25">
      <c r="A189" s="462"/>
      <c r="B189" s="462"/>
      <c r="C189" s="462"/>
      <c r="D189" s="462"/>
      <c r="E189" s="462"/>
      <c r="F189" s="462"/>
      <c r="G189" s="462"/>
      <c r="H189" s="462"/>
      <c r="I189" s="462"/>
      <c r="J189" s="462"/>
      <c r="K189" s="462"/>
      <c r="L189" s="462"/>
      <c r="M189" s="56"/>
      <c r="N189" s="56"/>
      <c r="O189" s="56"/>
    </row>
    <row r="190" spans="1:15" ht="15" customHeight="1" x14ac:dyDescent="0.25">
      <c r="A190" s="462"/>
      <c r="B190" s="462"/>
      <c r="C190" s="462"/>
      <c r="D190" s="462"/>
      <c r="E190" s="462"/>
      <c r="F190" s="462"/>
      <c r="G190" s="462"/>
      <c r="H190" s="462"/>
      <c r="I190" s="462"/>
      <c r="J190" s="462"/>
      <c r="K190" s="462"/>
      <c r="L190" s="462"/>
      <c r="M190" s="56"/>
      <c r="N190" s="56"/>
      <c r="O190" s="56"/>
    </row>
    <row r="191" spans="1:15" ht="15" customHeight="1" x14ac:dyDescent="0.25">
      <c r="A191" s="462"/>
      <c r="B191" s="462"/>
      <c r="C191" s="462"/>
      <c r="D191" s="462"/>
      <c r="E191" s="462"/>
      <c r="F191" s="462"/>
      <c r="G191" s="462"/>
      <c r="H191" s="462"/>
      <c r="I191" s="462"/>
      <c r="J191" s="462"/>
      <c r="K191" s="462"/>
      <c r="L191" s="462"/>
      <c r="M191" s="56"/>
      <c r="N191" s="56"/>
      <c r="O191" s="56"/>
    </row>
    <row r="192" spans="1:15" ht="15" customHeight="1" x14ac:dyDescent="0.25">
      <c r="A192" s="462"/>
      <c r="B192" s="462"/>
      <c r="C192" s="462"/>
      <c r="D192" s="462"/>
      <c r="E192" s="462"/>
      <c r="F192" s="462"/>
      <c r="G192" s="462"/>
      <c r="H192" s="462"/>
      <c r="I192" s="462"/>
      <c r="J192" s="462"/>
      <c r="K192" s="462"/>
      <c r="L192" s="462"/>
      <c r="M192" s="56"/>
      <c r="N192" s="56"/>
      <c r="O192" s="56"/>
    </row>
    <row r="193" spans="1:15" ht="15" customHeight="1" x14ac:dyDescent="0.25">
      <c r="A193" s="462"/>
      <c r="B193" s="462"/>
      <c r="C193" s="462"/>
      <c r="D193" s="462"/>
      <c r="E193" s="462"/>
      <c r="F193" s="462"/>
      <c r="G193" s="462"/>
      <c r="H193" s="462"/>
      <c r="I193" s="462"/>
      <c r="J193" s="462"/>
      <c r="K193" s="462"/>
      <c r="L193" s="462"/>
      <c r="M193" s="56"/>
      <c r="N193" s="56"/>
      <c r="O193" s="56"/>
    </row>
    <row r="194" spans="1:15" ht="15" customHeight="1" x14ac:dyDescent="0.25">
      <c r="A194" s="462"/>
      <c r="B194" s="462"/>
      <c r="C194" s="462"/>
      <c r="D194" s="462"/>
      <c r="E194" s="462"/>
      <c r="F194" s="462"/>
      <c r="G194" s="462"/>
      <c r="H194" s="462"/>
      <c r="I194" s="462"/>
      <c r="J194" s="462"/>
      <c r="K194" s="462"/>
      <c r="L194" s="462"/>
      <c r="M194" s="56"/>
      <c r="N194" s="56"/>
      <c r="O194" s="56"/>
    </row>
    <row r="195" spans="1:15" ht="15" customHeight="1" x14ac:dyDescent="0.25">
      <c r="A195" s="462"/>
      <c r="B195" s="462"/>
      <c r="C195" s="462"/>
      <c r="D195" s="462"/>
      <c r="E195" s="462"/>
      <c r="F195" s="462"/>
      <c r="G195" s="462"/>
      <c r="H195" s="462"/>
      <c r="I195" s="462"/>
      <c r="J195" s="462"/>
      <c r="K195" s="462"/>
      <c r="L195" s="462"/>
      <c r="M195" s="56"/>
      <c r="N195" s="56"/>
      <c r="O195" s="56"/>
    </row>
    <row r="196" spans="1:15" ht="15" customHeight="1" x14ac:dyDescent="0.25">
      <c r="A196" s="462"/>
      <c r="B196" s="462"/>
      <c r="C196" s="462"/>
      <c r="D196" s="462"/>
      <c r="E196" s="462"/>
      <c r="F196" s="462"/>
      <c r="G196" s="462"/>
      <c r="H196" s="462"/>
      <c r="I196" s="462"/>
      <c r="J196" s="462"/>
      <c r="K196" s="462"/>
      <c r="L196" s="462"/>
      <c r="M196" s="56"/>
      <c r="N196" s="56"/>
      <c r="O196" s="56"/>
    </row>
    <row r="197" spans="1:15" ht="15" customHeight="1" x14ac:dyDescent="0.25">
      <c r="A197" s="462"/>
      <c r="B197" s="462"/>
      <c r="C197" s="462"/>
      <c r="D197" s="462"/>
      <c r="E197" s="462"/>
      <c r="F197" s="462"/>
      <c r="G197" s="462"/>
      <c r="H197" s="462"/>
      <c r="I197" s="462"/>
      <c r="J197" s="462"/>
      <c r="K197" s="462"/>
      <c r="L197" s="462"/>
      <c r="M197" s="56"/>
      <c r="N197" s="56"/>
      <c r="O197" s="56"/>
    </row>
    <row r="198" spans="1:15" ht="15" customHeight="1" x14ac:dyDescent="0.25">
      <c r="A198" s="462"/>
      <c r="B198" s="462"/>
      <c r="C198" s="462"/>
      <c r="D198" s="462"/>
      <c r="E198" s="462"/>
      <c r="F198" s="462"/>
      <c r="G198" s="462"/>
      <c r="H198" s="462"/>
      <c r="I198" s="462"/>
      <c r="J198" s="462"/>
      <c r="K198" s="462"/>
      <c r="L198" s="462"/>
      <c r="M198" s="56"/>
      <c r="N198" s="56"/>
      <c r="O198" s="56"/>
    </row>
    <row r="199" spans="1:15" ht="15" customHeight="1" x14ac:dyDescent="0.25">
      <c r="A199" s="462"/>
      <c r="B199" s="462"/>
      <c r="C199" s="462"/>
      <c r="D199" s="462"/>
      <c r="E199" s="462"/>
      <c r="F199" s="462"/>
      <c r="G199" s="462"/>
      <c r="H199" s="462"/>
      <c r="I199" s="462"/>
      <c r="J199" s="462"/>
      <c r="K199" s="462"/>
      <c r="L199" s="462"/>
      <c r="M199" s="56"/>
      <c r="N199" s="56"/>
      <c r="O199" s="56"/>
    </row>
    <row r="200" spans="1:15" ht="15" customHeight="1" x14ac:dyDescent="0.25">
      <c r="A200" s="462"/>
      <c r="B200" s="462"/>
      <c r="C200" s="462"/>
      <c r="D200" s="462"/>
      <c r="E200" s="462"/>
      <c r="F200" s="462"/>
      <c r="G200" s="462"/>
      <c r="H200" s="462"/>
      <c r="I200" s="462"/>
      <c r="J200" s="462"/>
      <c r="K200" s="462"/>
      <c r="L200" s="462"/>
      <c r="M200" s="56"/>
      <c r="N200" s="56"/>
      <c r="O200" s="56"/>
    </row>
    <row r="201" spans="1:15" ht="15" customHeight="1" x14ac:dyDescent="0.25">
      <c r="A201" s="462"/>
      <c r="B201" s="462"/>
      <c r="C201" s="462"/>
      <c r="D201" s="462"/>
      <c r="E201" s="462"/>
      <c r="F201" s="462"/>
      <c r="G201" s="462"/>
      <c r="H201" s="462"/>
      <c r="I201" s="462"/>
      <c r="J201" s="462"/>
      <c r="K201" s="462"/>
      <c r="L201" s="462"/>
      <c r="M201" s="56"/>
      <c r="N201" s="56"/>
      <c r="O201" s="56"/>
    </row>
    <row r="202" spans="1:15" ht="15" customHeight="1" x14ac:dyDescent="0.25">
      <c r="A202" s="462"/>
      <c r="B202" s="462"/>
      <c r="C202" s="462"/>
      <c r="D202" s="462"/>
      <c r="E202" s="462"/>
      <c r="F202" s="462"/>
      <c r="G202" s="462"/>
      <c r="H202" s="462"/>
      <c r="I202" s="462"/>
      <c r="J202" s="462"/>
      <c r="K202" s="462"/>
      <c r="L202" s="462"/>
      <c r="M202" s="56"/>
      <c r="N202" s="56"/>
      <c r="O202" s="56"/>
    </row>
    <row r="203" spans="1:15" ht="15" customHeight="1" x14ac:dyDescent="0.25">
      <c r="A203" s="462"/>
      <c r="B203" s="462"/>
      <c r="C203" s="462"/>
      <c r="D203" s="462"/>
      <c r="E203" s="462"/>
      <c r="F203" s="462"/>
      <c r="G203" s="462"/>
      <c r="H203" s="462"/>
      <c r="I203" s="462"/>
      <c r="J203" s="462"/>
      <c r="K203" s="462"/>
      <c r="L203" s="462"/>
      <c r="M203" s="56"/>
      <c r="N203" s="56"/>
      <c r="O203" s="56"/>
    </row>
    <row r="204" spans="1:15" ht="15" customHeight="1" x14ac:dyDescent="0.25">
      <c r="A204" s="462"/>
      <c r="B204" s="462"/>
      <c r="C204" s="462"/>
      <c r="D204" s="462"/>
      <c r="E204" s="462"/>
      <c r="F204" s="462"/>
      <c r="G204" s="462"/>
      <c r="H204" s="462"/>
      <c r="I204" s="462"/>
      <c r="J204" s="462"/>
      <c r="K204" s="462"/>
      <c r="L204" s="462"/>
      <c r="M204" s="56"/>
      <c r="N204" s="56"/>
      <c r="O204" s="56"/>
    </row>
    <row r="205" spans="1:15" ht="15" customHeight="1" x14ac:dyDescent="0.25">
      <c r="A205" s="462"/>
      <c r="B205" s="462"/>
      <c r="C205" s="462"/>
      <c r="D205" s="462"/>
      <c r="E205" s="462"/>
      <c r="F205" s="462"/>
      <c r="G205" s="462"/>
      <c r="H205" s="462"/>
      <c r="I205" s="462"/>
      <c r="J205" s="462"/>
      <c r="K205" s="462"/>
      <c r="L205" s="462"/>
      <c r="M205" s="56"/>
      <c r="N205" s="56"/>
      <c r="O205" s="56"/>
    </row>
    <row r="206" spans="1:15" ht="15" customHeight="1" x14ac:dyDescent="0.25">
      <c r="A206" s="462"/>
      <c r="B206" s="462"/>
      <c r="C206" s="462"/>
      <c r="D206" s="462"/>
      <c r="E206" s="462"/>
      <c r="F206" s="462"/>
      <c r="G206" s="462"/>
      <c r="H206" s="462"/>
      <c r="I206" s="462"/>
      <c r="J206" s="462"/>
      <c r="K206" s="462"/>
      <c r="L206" s="462"/>
      <c r="M206" s="56"/>
      <c r="N206" s="56"/>
      <c r="O206" s="56"/>
    </row>
    <row r="207" spans="1:15" ht="15" customHeight="1" x14ac:dyDescent="0.25">
      <c r="A207" s="462"/>
      <c r="B207" s="462"/>
      <c r="C207" s="462"/>
      <c r="D207" s="462"/>
      <c r="E207" s="462"/>
      <c r="F207" s="462"/>
      <c r="G207" s="462"/>
      <c r="H207" s="462"/>
      <c r="I207" s="462"/>
      <c r="J207" s="462"/>
      <c r="K207" s="462"/>
      <c r="L207" s="462"/>
      <c r="M207" s="56"/>
      <c r="N207" s="56"/>
      <c r="O207" s="56"/>
    </row>
    <row r="208" spans="1:15" ht="15" customHeight="1" x14ac:dyDescent="0.25">
      <c r="A208" s="462"/>
      <c r="B208" s="462"/>
      <c r="C208" s="462"/>
      <c r="D208" s="462"/>
      <c r="E208" s="462"/>
      <c r="F208" s="462"/>
      <c r="G208" s="462"/>
      <c r="H208" s="462"/>
      <c r="I208" s="462"/>
      <c r="J208" s="462"/>
      <c r="K208" s="462"/>
      <c r="L208" s="462"/>
      <c r="M208" s="56"/>
      <c r="N208" s="56"/>
      <c r="O208" s="56"/>
    </row>
    <row r="209" spans="1:15" ht="15" customHeight="1" x14ac:dyDescent="0.25">
      <c r="A209" s="462"/>
      <c r="B209" s="462"/>
      <c r="C209" s="462"/>
      <c r="D209" s="462"/>
      <c r="E209" s="462"/>
      <c r="F209" s="462"/>
      <c r="G209" s="462"/>
      <c r="H209" s="462"/>
      <c r="I209" s="462"/>
      <c r="J209" s="462"/>
      <c r="K209" s="462"/>
      <c r="L209" s="462"/>
      <c r="M209" s="56"/>
      <c r="N209" s="56"/>
      <c r="O209" s="56"/>
    </row>
    <row r="210" spans="1:15" ht="15" customHeight="1" x14ac:dyDescent="0.25">
      <c r="A210" s="462"/>
      <c r="B210" s="462"/>
      <c r="C210" s="462"/>
      <c r="D210" s="462"/>
      <c r="E210" s="462"/>
      <c r="F210" s="462"/>
      <c r="G210" s="462"/>
      <c r="H210" s="462"/>
      <c r="I210" s="462"/>
      <c r="J210" s="462"/>
      <c r="K210" s="462"/>
      <c r="L210" s="462"/>
      <c r="M210" s="56"/>
      <c r="N210" s="56"/>
      <c r="O210" s="56"/>
    </row>
    <row r="211" spans="1:15" ht="15" customHeight="1" x14ac:dyDescent="0.25">
      <c r="A211" s="462"/>
      <c r="B211" s="462"/>
      <c r="C211" s="462"/>
      <c r="D211" s="462"/>
      <c r="E211" s="462"/>
      <c r="F211" s="462"/>
      <c r="G211" s="462"/>
      <c r="H211" s="462"/>
      <c r="I211" s="462"/>
      <c r="J211" s="462"/>
      <c r="K211" s="462"/>
      <c r="L211" s="462"/>
      <c r="M211" s="56"/>
      <c r="N211" s="56"/>
      <c r="O211" s="56"/>
    </row>
    <row r="212" spans="1:15" ht="15" customHeight="1" x14ac:dyDescent="0.25">
      <c r="A212" s="462"/>
      <c r="B212" s="462"/>
      <c r="C212" s="462"/>
      <c r="D212" s="462"/>
      <c r="E212" s="462"/>
      <c r="F212" s="462"/>
      <c r="G212" s="462"/>
      <c r="H212" s="462"/>
      <c r="I212" s="462"/>
      <c r="J212" s="462"/>
      <c r="K212" s="462"/>
      <c r="L212" s="462"/>
      <c r="M212" s="56"/>
      <c r="N212" s="56"/>
      <c r="O212" s="56"/>
    </row>
    <row r="213" spans="1:15" ht="15" customHeight="1" x14ac:dyDescent="0.25">
      <c r="A213" s="462"/>
      <c r="B213" s="462"/>
      <c r="C213" s="462"/>
      <c r="D213" s="462"/>
      <c r="E213" s="462"/>
      <c r="F213" s="462"/>
      <c r="G213" s="462"/>
      <c r="H213" s="462"/>
      <c r="I213" s="462"/>
      <c r="J213" s="462"/>
      <c r="K213" s="462"/>
      <c r="L213" s="462"/>
      <c r="M213" s="56"/>
      <c r="N213" s="56"/>
      <c r="O213" s="56"/>
    </row>
    <row r="214" spans="1:15" ht="15" customHeight="1" x14ac:dyDescent="0.25">
      <c r="A214" s="462"/>
      <c r="B214" s="462"/>
      <c r="C214" s="462"/>
      <c r="D214" s="462"/>
      <c r="E214" s="462"/>
      <c r="F214" s="462"/>
      <c r="G214" s="462"/>
      <c r="H214" s="462"/>
      <c r="I214" s="462"/>
      <c r="J214" s="462"/>
      <c r="K214" s="462"/>
      <c r="L214" s="462"/>
      <c r="M214" s="56"/>
      <c r="N214" s="56"/>
      <c r="O214" s="56"/>
    </row>
    <row r="215" spans="1:15" ht="15" customHeight="1" x14ac:dyDescent="0.25">
      <c r="A215" s="462"/>
      <c r="B215" s="462"/>
      <c r="C215" s="462"/>
      <c r="D215" s="462"/>
      <c r="E215" s="462"/>
      <c r="F215" s="462"/>
      <c r="G215" s="462"/>
      <c r="H215" s="462"/>
      <c r="I215" s="462"/>
      <c r="J215" s="462"/>
      <c r="K215" s="462"/>
      <c r="L215" s="462"/>
      <c r="M215" s="56"/>
      <c r="N215" s="56"/>
      <c r="O215" s="56"/>
    </row>
    <row r="216" spans="1:15" ht="15" customHeight="1" x14ac:dyDescent="0.25">
      <c r="A216" s="462"/>
      <c r="B216" s="462"/>
      <c r="C216" s="462"/>
      <c r="D216" s="462"/>
      <c r="E216" s="462"/>
      <c r="F216" s="462"/>
      <c r="G216" s="462"/>
      <c r="H216" s="462"/>
      <c r="I216" s="462"/>
      <c r="J216" s="462"/>
      <c r="K216" s="462"/>
      <c r="L216" s="462"/>
      <c r="M216" s="56"/>
      <c r="N216" s="56"/>
      <c r="O216" s="56"/>
    </row>
    <row r="217" spans="1:15" ht="15" customHeight="1" x14ac:dyDescent="0.25">
      <c r="A217" s="462"/>
      <c r="B217" s="462"/>
      <c r="C217" s="462"/>
      <c r="D217" s="462"/>
      <c r="E217" s="462"/>
      <c r="F217" s="462"/>
      <c r="G217" s="462"/>
      <c r="H217" s="462"/>
      <c r="I217" s="462"/>
      <c r="J217" s="462"/>
      <c r="K217" s="462"/>
      <c r="L217" s="462"/>
      <c r="M217" s="56"/>
      <c r="N217" s="56"/>
      <c r="O217" s="56"/>
    </row>
    <row r="218" spans="1:15" ht="15" customHeight="1" x14ac:dyDescent="0.25">
      <c r="A218" s="462"/>
      <c r="B218" s="462"/>
      <c r="C218" s="462"/>
      <c r="D218" s="462"/>
      <c r="E218" s="462"/>
      <c r="F218" s="462"/>
      <c r="G218" s="462"/>
      <c r="H218" s="462"/>
      <c r="I218" s="462"/>
      <c r="J218" s="462"/>
      <c r="K218" s="462"/>
      <c r="L218" s="462"/>
      <c r="M218" s="56"/>
      <c r="N218" s="56"/>
      <c r="O218" s="56"/>
    </row>
    <row r="219" spans="1:15" ht="15" customHeight="1" x14ac:dyDescent="0.25">
      <c r="A219" s="462"/>
      <c r="B219" s="462"/>
      <c r="C219" s="462"/>
      <c r="D219" s="462"/>
      <c r="E219" s="462"/>
      <c r="F219" s="462"/>
      <c r="G219" s="462"/>
      <c r="H219" s="462"/>
      <c r="I219" s="462"/>
      <c r="J219" s="462"/>
      <c r="K219" s="462"/>
      <c r="L219" s="462"/>
      <c r="M219" s="56"/>
      <c r="N219" s="56"/>
      <c r="O219" s="56"/>
    </row>
    <row r="220" spans="1:15" ht="15" customHeight="1" x14ac:dyDescent="0.25">
      <c r="A220" s="462"/>
      <c r="B220" s="462"/>
      <c r="C220" s="462"/>
      <c r="D220" s="462"/>
      <c r="E220" s="462"/>
      <c r="F220" s="462"/>
      <c r="G220" s="462"/>
      <c r="H220" s="462"/>
      <c r="I220" s="462"/>
      <c r="J220" s="462"/>
      <c r="K220" s="462"/>
      <c r="L220" s="462"/>
      <c r="M220" s="56"/>
      <c r="N220" s="56"/>
      <c r="O220" s="56"/>
    </row>
    <row r="221" spans="1:15" ht="15" customHeight="1" x14ac:dyDescent="0.25">
      <c r="A221" s="462"/>
      <c r="B221" s="462"/>
      <c r="C221" s="462"/>
      <c r="D221" s="462"/>
      <c r="E221" s="462"/>
      <c r="F221" s="462"/>
      <c r="G221" s="462"/>
      <c r="H221" s="462"/>
      <c r="I221" s="462"/>
      <c r="J221" s="462"/>
      <c r="K221" s="462"/>
      <c r="L221" s="462"/>
      <c r="M221" s="56"/>
      <c r="N221" s="56"/>
      <c r="O221" s="56"/>
    </row>
    <row r="222" spans="1:15" ht="15" customHeight="1" x14ac:dyDescent="0.25">
      <c r="A222" s="462"/>
      <c r="B222" s="462"/>
      <c r="C222" s="462"/>
      <c r="D222" s="462"/>
      <c r="E222" s="462"/>
      <c r="F222" s="462"/>
      <c r="G222" s="462"/>
      <c r="H222" s="462"/>
      <c r="I222" s="462"/>
      <c r="J222" s="462"/>
      <c r="K222" s="462"/>
      <c r="L222" s="462"/>
      <c r="M222" s="56"/>
      <c r="N222" s="56"/>
      <c r="O222" s="56"/>
    </row>
    <row r="223" spans="1:15" ht="15" customHeight="1" x14ac:dyDescent="0.25">
      <c r="A223" s="462"/>
      <c r="B223" s="462"/>
      <c r="C223" s="462"/>
      <c r="D223" s="462"/>
      <c r="E223" s="462"/>
      <c r="F223" s="462"/>
      <c r="G223" s="462"/>
      <c r="H223" s="462"/>
      <c r="I223" s="462"/>
      <c r="J223" s="462"/>
      <c r="K223" s="462"/>
      <c r="L223" s="462"/>
      <c r="M223" s="56"/>
      <c r="N223" s="56"/>
      <c r="O223" s="56"/>
    </row>
    <row r="224" spans="1:15" ht="15" customHeight="1" x14ac:dyDescent="0.25">
      <c r="A224" s="462"/>
      <c r="B224" s="462"/>
      <c r="C224" s="462"/>
      <c r="D224" s="462"/>
      <c r="E224" s="462"/>
      <c r="F224" s="462"/>
      <c r="G224" s="462"/>
      <c r="H224" s="462"/>
      <c r="I224" s="462"/>
      <c r="J224" s="462"/>
      <c r="K224" s="462"/>
      <c r="L224" s="462"/>
      <c r="M224" s="56"/>
      <c r="N224" s="56"/>
      <c r="O224" s="56"/>
    </row>
    <row r="225" spans="1:15" ht="15" customHeight="1" x14ac:dyDescent="0.25">
      <c r="A225" s="462"/>
      <c r="B225" s="462"/>
      <c r="C225" s="462"/>
      <c r="D225" s="462"/>
      <c r="E225" s="462"/>
      <c r="F225" s="462"/>
      <c r="G225" s="462"/>
      <c r="H225" s="462"/>
      <c r="I225" s="462"/>
      <c r="J225" s="462"/>
      <c r="K225" s="462"/>
      <c r="L225" s="462"/>
      <c r="M225" s="56"/>
      <c r="N225" s="56"/>
      <c r="O225" s="56"/>
    </row>
    <row r="226" spans="1:15" ht="15" customHeight="1" x14ac:dyDescent="0.25">
      <c r="A226" s="462"/>
      <c r="B226" s="462"/>
      <c r="C226" s="462"/>
      <c r="D226" s="462"/>
      <c r="E226" s="462"/>
      <c r="F226" s="462"/>
      <c r="G226" s="462"/>
      <c r="H226" s="462"/>
      <c r="I226" s="462"/>
      <c r="J226" s="462"/>
      <c r="K226" s="462"/>
      <c r="L226" s="462"/>
      <c r="M226" s="56"/>
      <c r="N226" s="56"/>
      <c r="O226" s="56"/>
    </row>
    <row r="227" spans="1:15" ht="15" customHeight="1" x14ac:dyDescent="0.25">
      <c r="A227" s="462"/>
      <c r="B227" s="462"/>
      <c r="C227" s="462"/>
      <c r="D227" s="462"/>
      <c r="E227" s="462"/>
      <c r="F227" s="462"/>
      <c r="G227" s="462"/>
      <c r="H227" s="462"/>
      <c r="I227" s="462"/>
      <c r="J227" s="462"/>
      <c r="K227" s="462"/>
      <c r="L227" s="462"/>
      <c r="M227" s="56"/>
      <c r="N227" s="56"/>
      <c r="O227" s="56"/>
    </row>
    <row r="228" spans="1:15" ht="15" customHeight="1" x14ac:dyDescent="0.25">
      <c r="A228" s="462"/>
      <c r="B228" s="462"/>
      <c r="C228" s="462"/>
      <c r="D228" s="462"/>
      <c r="E228" s="462"/>
      <c r="F228" s="462"/>
      <c r="G228" s="462"/>
      <c r="H228" s="462"/>
      <c r="I228" s="462"/>
      <c r="J228" s="462"/>
      <c r="K228" s="462"/>
      <c r="L228" s="462"/>
      <c r="M228" s="56"/>
      <c r="N228" s="56"/>
      <c r="O228" s="56"/>
    </row>
    <row r="229" spans="1:15" ht="15" customHeight="1" x14ac:dyDescent="0.25">
      <c r="A229" s="462"/>
      <c r="B229" s="462"/>
      <c r="C229" s="462"/>
      <c r="D229" s="462"/>
      <c r="E229" s="462"/>
      <c r="F229" s="462"/>
      <c r="G229" s="462"/>
      <c r="H229" s="462"/>
      <c r="I229" s="462"/>
      <c r="J229" s="462"/>
      <c r="K229" s="462"/>
      <c r="L229" s="462"/>
      <c r="M229" s="56"/>
      <c r="N229" s="56"/>
      <c r="O229" s="56"/>
    </row>
    <row r="230" spans="1:15" ht="15" customHeight="1" x14ac:dyDescent="0.25">
      <c r="A230" s="462"/>
      <c r="B230" s="462"/>
      <c r="C230" s="462"/>
      <c r="D230" s="462"/>
      <c r="E230" s="462"/>
      <c r="F230" s="462"/>
      <c r="G230" s="462"/>
      <c r="H230" s="462"/>
      <c r="I230" s="462"/>
      <c r="J230" s="462"/>
      <c r="K230" s="462"/>
      <c r="L230" s="462"/>
      <c r="M230" s="56"/>
      <c r="N230" s="56"/>
      <c r="O230" s="56"/>
    </row>
    <row r="231" spans="1:15" ht="15" customHeight="1" x14ac:dyDescent="0.25">
      <c r="A231" s="462"/>
      <c r="B231" s="462"/>
      <c r="C231" s="462"/>
      <c r="D231" s="462"/>
      <c r="E231" s="462"/>
      <c r="F231" s="462"/>
      <c r="G231" s="462"/>
      <c r="H231" s="462"/>
      <c r="I231" s="462"/>
      <c r="J231" s="462"/>
      <c r="K231" s="462"/>
      <c r="L231" s="462"/>
      <c r="M231" s="56"/>
      <c r="N231" s="56"/>
      <c r="O231" s="56"/>
    </row>
    <row r="232" spans="1:15" ht="15" customHeight="1" x14ac:dyDescent="0.25">
      <c r="A232" s="462"/>
      <c r="B232" s="462"/>
      <c r="C232" s="462"/>
      <c r="D232" s="462"/>
      <c r="E232" s="462"/>
      <c r="F232" s="462"/>
      <c r="G232" s="462"/>
      <c r="H232" s="462"/>
      <c r="I232" s="462"/>
      <c r="J232" s="462"/>
      <c r="K232" s="462"/>
      <c r="L232" s="462"/>
      <c r="M232" s="56"/>
      <c r="N232" s="56"/>
      <c r="O232" s="56"/>
    </row>
    <row r="233" spans="1:15" ht="15" customHeight="1" x14ac:dyDescent="0.25">
      <c r="A233" s="462"/>
      <c r="B233" s="462"/>
      <c r="C233" s="462"/>
      <c r="D233" s="462"/>
      <c r="E233" s="462"/>
      <c r="F233" s="462"/>
      <c r="G233" s="462"/>
      <c r="H233" s="462"/>
      <c r="I233" s="462"/>
      <c r="J233" s="462"/>
      <c r="K233" s="462"/>
      <c r="L233" s="462"/>
      <c r="M233" s="56"/>
      <c r="N233" s="56"/>
      <c r="O233" s="56"/>
    </row>
    <row r="234" spans="1:15" ht="15" customHeight="1" x14ac:dyDescent="0.25">
      <c r="A234" s="462"/>
      <c r="B234" s="462"/>
      <c r="C234" s="462"/>
      <c r="D234" s="462"/>
      <c r="E234" s="462"/>
      <c r="F234" s="462"/>
      <c r="G234" s="462"/>
      <c r="H234" s="462"/>
      <c r="I234" s="462"/>
      <c r="J234" s="462"/>
      <c r="K234" s="462"/>
      <c r="L234" s="462"/>
      <c r="M234" s="56"/>
      <c r="N234" s="56"/>
      <c r="O234" s="56"/>
    </row>
    <row r="235" spans="1:15" ht="15" customHeight="1" x14ac:dyDescent="0.25">
      <c r="A235" s="462"/>
      <c r="B235" s="462"/>
      <c r="C235" s="462"/>
      <c r="D235" s="462"/>
      <c r="E235" s="462"/>
      <c r="F235" s="462"/>
      <c r="G235" s="462"/>
      <c r="H235" s="462"/>
      <c r="I235" s="462"/>
      <c r="J235" s="462"/>
      <c r="K235" s="462"/>
      <c r="L235" s="462"/>
      <c r="M235" s="56"/>
      <c r="N235" s="56"/>
      <c r="O235" s="56"/>
    </row>
    <row r="236" spans="1:15" ht="15" customHeight="1" x14ac:dyDescent="0.25">
      <c r="A236" s="462"/>
      <c r="B236" s="462"/>
      <c r="C236" s="462"/>
      <c r="D236" s="462"/>
      <c r="E236" s="462"/>
      <c r="F236" s="462"/>
      <c r="G236" s="462"/>
      <c r="H236" s="462"/>
      <c r="I236" s="462"/>
      <c r="J236" s="462"/>
      <c r="K236" s="462"/>
      <c r="L236" s="462"/>
      <c r="M236" s="56"/>
      <c r="N236" s="56"/>
      <c r="O236" s="56"/>
    </row>
    <row r="237" spans="1:15" ht="15" customHeight="1" x14ac:dyDescent="0.25">
      <c r="A237" s="462"/>
      <c r="B237" s="462"/>
      <c r="C237" s="462"/>
      <c r="D237" s="462"/>
      <c r="E237" s="462"/>
      <c r="F237" s="462"/>
      <c r="G237" s="462"/>
      <c r="H237" s="462"/>
      <c r="I237" s="462"/>
      <c r="J237" s="462"/>
      <c r="K237" s="462"/>
      <c r="L237" s="462"/>
      <c r="M237" s="56"/>
      <c r="N237" s="56"/>
      <c r="O237" s="56"/>
    </row>
    <row r="238" spans="1:15" ht="15" customHeight="1" x14ac:dyDescent="0.25">
      <c r="A238" s="462"/>
      <c r="B238" s="462"/>
      <c r="C238" s="462"/>
      <c r="D238" s="462"/>
      <c r="E238" s="462"/>
      <c r="F238" s="462"/>
      <c r="G238" s="462"/>
      <c r="H238" s="462"/>
      <c r="I238" s="462"/>
      <c r="J238" s="462"/>
      <c r="K238" s="462"/>
      <c r="L238" s="462"/>
      <c r="M238" s="56"/>
      <c r="N238" s="56"/>
      <c r="O238" s="56"/>
    </row>
    <row r="239" spans="1:15" ht="15" customHeight="1" x14ac:dyDescent="0.25">
      <c r="A239" s="462"/>
      <c r="B239" s="462"/>
      <c r="C239" s="462"/>
      <c r="D239" s="462"/>
      <c r="E239" s="462"/>
      <c r="F239" s="462"/>
      <c r="G239" s="462"/>
      <c r="H239" s="462"/>
      <c r="I239" s="462"/>
      <c r="J239" s="462"/>
      <c r="K239" s="462"/>
      <c r="L239" s="462"/>
      <c r="M239" s="56"/>
      <c r="N239" s="56"/>
      <c r="O239" s="56"/>
    </row>
    <row r="240" spans="1:15" ht="15" customHeight="1" x14ac:dyDescent="0.25">
      <c r="A240" s="462"/>
      <c r="B240" s="462"/>
      <c r="C240" s="462"/>
      <c r="D240" s="462"/>
      <c r="E240" s="462"/>
      <c r="F240" s="462"/>
      <c r="G240" s="462"/>
      <c r="H240" s="462"/>
      <c r="I240" s="462"/>
      <c r="J240" s="462"/>
      <c r="K240" s="462"/>
      <c r="L240" s="462"/>
      <c r="M240" s="56"/>
      <c r="N240" s="56"/>
      <c r="O240" s="56"/>
    </row>
    <row r="241" spans="1:15" ht="15" customHeight="1" x14ac:dyDescent="0.25">
      <c r="A241" s="462"/>
      <c r="B241" s="462"/>
      <c r="C241" s="462"/>
      <c r="D241" s="462"/>
      <c r="E241" s="462"/>
      <c r="F241" s="462"/>
      <c r="G241" s="462"/>
      <c r="H241" s="462"/>
      <c r="I241" s="462"/>
      <c r="J241" s="462"/>
      <c r="K241" s="462"/>
      <c r="L241" s="462"/>
      <c r="M241" s="56"/>
      <c r="N241" s="56"/>
      <c r="O241" s="56"/>
    </row>
    <row r="242" spans="1:15" ht="15" customHeight="1" x14ac:dyDescent="0.25">
      <c r="A242" s="462"/>
      <c r="B242" s="462"/>
      <c r="C242" s="462"/>
      <c r="D242" s="462"/>
      <c r="E242" s="462"/>
      <c r="F242" s="462"/>
      <c r="G242" s="462"/>
      <c r="H242" s="462"/>
      <c r="I242" s="462"/>
      <c r="J242" s="462"/>
      <c r="K242" s="462"/>
      <c r="L242" s="462"/>
      <c r="M242" s="56"/>
      <c r="N242" s="56"/>
      <c r="O242" s="56"/>
    </row>
    <row r="243" spans="1:15" ht="15" customHeight="1" x14ac:dyDescent="0.25">
      <c r="A243" s="462"/>
      <c r="B243" s="462"/>
      <c r="C243" s="462"/>
      <c r="D243" s="462"/>
      <c r="E243" s="462"/>
      <c r="F243" s="462"/>
      <c r="G243" s="462"/>
      <c r="H243" s="462"/>
      <c r="I243" s="462"/>
      <c r="J243" s="462"/>
      <c r="K243" s="462"/>
      <c r="L243" s="462"/>
      <c r="M243" s="56"/>
      <c r="N243" s="56"/>
      <c r="O243" s="56"/>
    </row>
    <row r="244" spans="1:15" ht="15" customHeight="1" x14ac:dyDescent="0.25">
      <c r="A244" s="462"/>
      <c r="B244" s="462"/>
      <c r="C244" s="462"/>
      <c r="D244" s="462"/>
      <c r="E244" s="462"/>
      <c r="F244" s="462"/>
      <c r="G244" s="462"/>
      <c r="H244" s="462"/>
      <c r="I244" s="462"/>
      <c r="J244" s="462"/>
      <c r="K244" s="462"/>
      <c r="L244" s="462"/>
      <c r="M244" s="56"/>
      <c r="N244" s="56"/>
      <c r="O244" s="56"/>
    </row>
    <row r="245" spans="1:15" ht="15" customHeight="1" x14ac:dyDescent="0.25">
      <c r="A245" s="462"/>
      <c r="B245" s="462"/>
      <c r="C245" s="462"/>
      <c r="D245" s="462"/>
      <c r="E245" s="462"/>
      <c r="F245" s="462"/>
      <c r="G245" s="462"/>
      <c r="H245" s="462"/>
      <c r="I245" s="462"/>
      <c r="J245" s="462"/>
      <c r="K245" s="462"/>
      <c r="L245" s="462"/>
      <c r="M245" s="56"/>
      <c r="N245" s="56"/>
      <c r="O245" s="56"/>
    </row>
    <row r="246" spans="1:15" ht="15" customHeight="1" x14ac:dyDescent="0.25">
      <c r="A246" s="462"/>
      <c r="B246" s="462"/>
      <c r="C246" s="462"/>
      <c r="D246" s="462"/>
      <c r="E246" s="462"/>
      <c r="F246" s="462"/>
      <c r="G246" s="462"/>
      <c r="H246" s="462"/>
      <c r="I246" s="462"/>
      <c r="J246" s="462"/>
      <c r="K246" s="462"/>
      <c r="L246" s="462"/>
      <c r="M246" s="56"/>
      <c r="N246" s="56"/>
      <c r="O246" s="56"/>
    </row>
    <row r="247" spans="1:15" ht="15" customHeight="1" x14ac:dyDescent="0.25">
      <c r="A247" s="462"/>
      <c r="B247" s="462"/>
      <c r="C247" s="462"/>
      <c r="D247" s="462"/>
      <c r="E247" s="462"/>
      <c r="F247" s="462"/>
      <c r="G247" s="462"/>
      <c r="H247" s="462"/>
      <c r="I247" s="462"/>
      <c r="J247" s="462"/>
      <c r="K247" s="462"/>
      <c r="L247" s="462"/>
      <c r="M247" s="56"/>
      <c r="N247" s="56"/>
      <c r="O247" s="56"/>
    </row>
    <row r="248" spans="1:15" ht="15" customHeight="1" x14ac:dyDescent="0.25">
      <c r="A248" s="462"/>
      <c r="B248" s="462"/>
      <c r="C248" s="462"/>
      <c r="D248" s="462"/>
      <c r="E248" s="462"/>
      <c r="F248" s="462"/>
      <c r="G248" s="462"/>
      <c r="H248" s="462"/>
      <c r="I248" s="462"/>
      <c r="J248" s="462"/>
      <c r="K248" s="462"/>
      <c r="L248" s="462"/>
      <c r="M248" s="56"/>
      <c r="N248" s="56"/>
      <c r="O248" s="56"/>
    </row>
    <row r="249" spans="1:15" ht="15" customHeight="1" x14ac:dyDescent="0.25">
      <c r="A249" s="462"/>
      <c r="B249" s="462"/>
      <c r="C249" s="462"/>
      <c r="D249" s="462"/>
      <c r="E249" s="462"/>
      <c r="F249" s="462"/>
      <c r="G249" s="462"/>
      <c r="H249" s="462"/>
      <c r="I249" s="462"/>
      <c r="J249" s="462"/>
      <c r="K249" s="462"/>
      <c r="L249" s="462"/>
      <c r="M249" s="56"/>
      <c r="N249" s="56"/>
      <c r="O249" s="56"/>
    </row>
    <row r="250" spans="1:15" ht="15" customHeight="1" x14ac:dyDescent="0.25">
      <c r="A250" s="462"/>
      <c r="B250" s="462"/>
      <c r="C250" s="462"/>
      <c r="D250" s="462"/>
      <c r="E250" s="462"/>
      <c r="F250" s="462"/>
      <c r="G250" s="462"/>
      <c r="H250" s="462"/>
      <c r="I250" s="462"/>
      <c r="J250" s="462"/>
      <c r="K250" s="462"/>
      <c r="L250" s="462"/>
      <c r="M250" s="56"/>
      <c r="N250" s="56"/>
      <c r="O250" s="56"/>
    </row>
    <row r="251" spans="1:15" ht="15" customHeight="1" x14ac:dyDescent="0.25">
      <c r="A251" s="462"/>
      <c r="B251" s="462"/>
      <c r="C251" s="462"/>
      <c r="D251" s="462"/>
      <c r="E251" s="462"/>
      <c r="F251" s="462"/>
      <c r="G251" s="462"/>
      <c r="H251" s="462"/>
      <c r="I251" s="462"/>
      <c r="J251" s="462"/>
      <c r="K251" s="462"/>
      <c r="L251" s="462"/>
      <c r="M251" s="56"/>
      <c r="N251" s="56"/>
      <c r="O251" s="56"/>
    </row>
    <row r="252" spans="1:15" ht="15" customHeight="1" x14ac:dyDescent="0.25">
      <c r="A252" s="462"/>
      <c r="B252" s="462"/>
      <c r="C252" s="462"/>
      <c r="D252" s="462"/>
      <c r="E252" s="462"/>
      <c r="F252" s="462"/>
      <c r="G252" s="462"/>
      <c r="H252" s="462"/>
      <c r="I252" s="462"/>
      <c r="J252" s="462"/>
      <c r="K252" s="462"/>
      <c r="L252" s="462"/>
      <c r="M252" s="56"/>
      <c r="N252" s="56"/>
      <c r="O252" s="56"/>
    </row>
    <row r="253" spans="1:15" ht="15" customHeight="1" x14ac:dyDescent="0.25">
      <c r="A253" s="462"/>
      <c r="B253" s="462"/>
      <c r="C253" s="462"/>
      <c r="D253" s="462"/>
      <c r="E253" s="462"/>
      <c r="F253" s="462"/>
      <c r="G253" s="462"/>
      <c r="H253" s="462"/>
      <c r="I253" s="462"/>
      <c r="J253" s="462"/>
      <c r="K253" s="462"/>
      <c r="L253" s="462"/>
      <c r="M253" s="56"/>
      <c r="N253" s="56"/>
      <c r="O253" s="56"/>
    </row>
    <row r="254" spans="1:15" ht="15" customHeight="1" x14ac:dyDescent="0.25">
      <c r="A254" s="462"/>
      <c r="B254" s="462"/>
      <c r="C254" s="462"/>
      <c r="D254" s="462"/>
      <c r="E254" s="462"/>
      <c r="F254" s="462"/>
      <c r="G254" s="462"/>
      <c r="H254" s="462"/>
      <c r="I254" s="462"/>
      <c r="J254" s="462"/>
      <c r="K254" s="462"/>
      <c r="L254" s="462"/>
      <c r="M254" s="56"/>
      <c r="N254" s="56"/>
      <c r="O254" s="56"/>
    </row>
    <row r="255" spans="1:15" ht="15" customHeight="1" x14ac:dyDescent="0.25">
      <c r="A255" s="462"/>
      <c r="B255" s="462"/>
      <c r="C255" s="462"/>
      <c r="D255" s="462"/>
      <c r="E255" s="462"/>
      <c r="F255" s="462"/>
      <c r="G255" s="462"/>
      <c r="H255" s="462"/>
      <c r="I255" s="462"/>
      <c r="J255" s="462"/>
      <c r="K255" s="462"/>
      <c r="L255" s="462"/>
      <c r="M255" s="56"/>
      <c r="N255" s="56"/>
      <c r="O255" s="56"/>
    </row>
    <row r="256" spans="1:15" ht="15" customHeight="1" x14ac:dyDescent="0.25">
      <c r="A256" s="462"/>
      <c r="B256" s="462"/>
      <c r="C256" s="462"/>
      <c r="D256" s="462"/>
      <c r="E256" s="462"/>
      <c r="F256" s="462"/>
      <c r="G256" s="462"/>
      <c r="H256" s="462"/>
      <c r="I256" s="462"/>
      <c r="J256" s="462"/>
      <c r="K256" s="462"/>
      <c r="L256" s="462"/>
      <c r="M256" s="56"/>
      <c r="N256" s="56"/>
      <c r="O256" s="56"/>
    </row>
    <row r="257" spans="1:15" ht="15" customHeight="1" x14ac:dyDescent="0.25">
      <c r="A257" s="462"/>
      <c r="B257" s="462"/>
      <c r="C257" s="462"/>
      <c r="D257" s="462"/>
      <c r="E257" s="462"/>
      <c r="F257" s="462"/>
      <c r="G257" s="462"/>
      <c r="H257" s="462"/>
      <c r="I257" s="462"/>
      <c r="J257" s="462"/>
      <c r="K257" s="462"/>
      <c r="L257" s="462"/>
      <c r="M257" s="56"/>
      <c r="N257" s="56"/>
      <c r="O257" s="56"/>
    </row>
    <row r="258" spans="1:15" ht="15" customHeight="1" x14ac:dyDescent="0.25">
      <c r="A258" s="462"/>
      <c r="B258" s="462"/>
      <c r="C258" s="462"/>
      <c r="D258" s="462"/>
      <c r="E258" s="462"/>
      <c r="F258" s="462"/>
      <c r="G258" s="462"/>
      <c r="H258" s="462"/>
      <c r="I258" s="462"/>
      <c r="J258" s="462"/>
      <c r="K258" s="462"/>
      <c r="L258" s="462"/>
      <c r="M258" s="56"/>
      <c r="N258" s="56"/>
      <c r="O258" s="56"/>
    </row>
    <row r="259" spans="1:15" ht="15" customHeight="1" x14ac:dyDescent="0.25">
      <c r="A259" s="462"/>
      <c r="B259" s="462"/>
      <c r="C259" s="462"/>
      <c r="D259" s="462"/>
      <c r="E259" s="462"/>
      <c r="F259" s="462"/>
      <c r="G259" s="462"/>
      <c r="H259" s="462"/>
      <c r="I259" s="462"/>
      <c r="J259" s="462"/>
      <c r="K259" s="462"/>
      <c r="L259" s="462"/>
      <c r="M259" s="56"/>
      <c r="N259" s="56"/>
      <c r="O259" s="56"/>
    </row>
    <row r="260" spans="1:15" ht="15" customHeight="1" x14ac:dyDescent="0.25">
      <c r="A260" s="462"/>
      <c r="B260" s="462"/>
      <c r="C260" s="462"/>
      <c r="D260" s="462"/>
      <c r="E260" s="462"/>
      <c r="F260" s="462"/>
      <c r="G260" s="462"/>
      <c r="H260" s="462"/>
      <c r="I260" s="462"/>
      <c r="J260" s="462"/>
      <c r="K260" s="462"/>
      <c r="L260" s="462"/>
      <c r="M260" s="56"/>
      <c r="N260" s="56"/>
      <c r="O260" s="56"/>
    </row>
    <row r="261" spans="1:15" ht="15" customHeight="1" x14ac:dyDescent="0.25">
      <c r="A261" s="462"/>
      <c r="B261" s="462"/>
      <c r="C261" s="462"/>
      <c r="D261" s="462"/>
      <c r="E261" s="462"/>
      <c r="F261" s="462"/>
      <c r="G261" s="462"/>
      <c r="H261" s="462"/>
      <c r="I261" s="462"/>
      <c r="J261" s="462"/>
      <c r="K261" s="462"/>
      <c r="L261" s="462"/>
      <c r="M261" s="56"/>
      <c r="N261" s="56"/>
      <c r="O261" s="56"/>
    </row>
    <row r="262" spans="1:15" ht="15" customHeight="1" x14ac:dyDescent="0.25">
      <c r="A262" s="462"/>
      <c r="B262" s="462"/>
      <c r="C262" s="462"/>
      <c r="D262" s="462"/>
      <c r="E262" s="462"/>
      <c r="F262" s="462"/>
      <c r="G262" s="462"/>
      <c r="H262" s="462"/>
      <c r="I262" s="462"/>
      <c r="J262" s="462"/>
      <c r="K262" s="462"/>
      <c r="L262" s="462"/>
      <c r="M262" s="56"/>
      <c r="N262" s="56"/>
      <c r="O262" s="56"/>
    </row>
    <row r="263" spans="1:15" ht="15" customHeight="1" x14ac:dyDescent="0.25">
      <c r="A263" s="462"/>
      <c r="B263" s="462"/>
      <c r="C263" s="462"/>
      <c r="D263" s="462"/>
      <c r="E263" s="462"/>
      <c r="F263" s="462"/>
      <c r="G263" s="462"/>
      <c r="H263" s="462"/>
      <c r="I263" s="462"/>
      <c r="J263" s="462"/>
      <c r="K263" s="462"/>
      <c r="L263" s="462"/>
      <c r="M263" s="56"/>
      <c r="N263" s="56"/>
      <c r="O263" s="56"/>
    </row>
    <row r="264" spans="1:15" ht="15" customHeight="1" x14ac:dyDescent="0.25">
      <c r="A264" s="462"/>
      <c r="B264" s="462"/>
      <c r="C264" s="462"/>
      <c r="D264" s="462"/>
      <c r="E264" s="462"/>
      <c r="F264" s="462"/>
      <c r="G264" s="462"/>
      <c r="H264" s="462"/>
      <c r="I264" s="462"/>
      <c r="J264" s="462"/>
      <c r="K264" s="462"/>
      <c r="L264" s="462"/>
      <c r="M264" s="56"/>
      <c r="N264" s="56"/>
      <c r="O264" s="56"/>
    </row>
    <row r="265" spans="1:15" ht="15" customHeight="1" x14ac:dyDescent="0.25">
      <c r="A265" s="462"/>
      <c r="B265" s="462"/>
      <c r="C265" s="462"/>
      <c r="D265" s="462"/>
      <c r="E265" s="462"/>
      <c r="F265" s="462"/>
      <c r="G265" s="462"/>
      <c r="H265" s="462"/>
      <c r="I265" s="462"/>
      <c r="J265" s="462"/>
      <c r="K265" s="462"/>
      <c r="L265" s="462"/>
      <c r="M265" s="56"/>
      <c r="N265" s="56"/>
      <c r="O265" s="56"/>
    </row>
    <row r="266" spans="1:15" ht="15" customHeight="1" x14ac:dyDescent="0.25">
      <c r="A266" s="462"/>
      <c r="B266" s="462"/>
      <c r="C266" s="462"/>
      <c r="D266" s="462"/>
      <c r="E266" s="462"/>
      <c r="F266" s="462"/>
      <c r="G266" s="462"/>
      <c r="H266" s="462"/>
      <c r="I266" s="462"/>
      <c r="J266" s="462"/>
      <c r="K266" s="462"/>
      <c r="L266" s="462"/>
      <c r="M266" s="56"/>
      <c r="N266" s="56"/>
      <c r="O266" s="56"/>
    </row>
    <row r="267" spans="1:15" ht="15" customHeight="1" x14ac:dyDescent="0.25">
      <c r="A267" s="462"/>
      <c r="B267" s="462"/>
      <c r="C267" s="462"/>
      <c r="D267" s="462"/>
      <c r="E267" s="462"/>
      <c r="F267" s="462"/>
      <c r="G267" s="462"/>
      <c r="H267" s="462"/>
      <c r="I267" s="462"/>
      <c r="J267" s="462"/>
      <c r="K267" s="462"/>
      <c r="L267" s="462"/>
      <c r="M267" s="56"/>
      <c r="N267" s="56"/>
      <c r="O267" s="56"/>
    </row>
    <row r="268" spans="1:15" ht="15" customHeight="1" x14ac:dyDescent="0.25">
      <c r="A268" s="462"/>
      <c r="B268" s="462"/>
      <c r="C268" s="462"/>
      <c r="D268" s="462"/>
      <c r="E268" s="462"/>
      <c r="F268" s="462"/>
      <c r="G268" s="462"/>
      <c r="H268" s="462"/>
      <c r="I268" s="462"/>
      <c r="J268" s="462"/>
      <c r="K268" s="462"/>
      <c r="L268" s="462"/>
      <c r="M268" s="56"/>
      <c r="N268" s="56"/>
      <c r="O268" s="56"/>
    </row>
    <row r="269" spans="1:15" ht="15" customHeight="1" x14ac:dyDescent="0.25">
      <c r="A269" s="462"/>
      <c r="B269" s="462"/>
      <c r="C269" s="462"/>
      <c r="D269" s="462"/>
      <c r="E269" s="462"/>
      <c r="F269" s="462"/>
      <c r="G269" s="462"/>
      <c r="H269" s="462"/>
      <c r="I269" s="462"/>
      <c r="J269" s="462"/>
      <c r="K269" s="462"/>
      <c r="L269" s="462"/>
      <c r="M269" s="56"/>
      <c r="N269" s="56"/>
      <c r="O269" s="56"/>
    </row>
    <row r="270" spans="1:15" ht="15" customHeight="1" x14ac:dyDescent="0.25">
      <c r="A270" s="462"/>
      <c r="B270" s="462"/>
      <c r="C270" s="462"/>
      <c r="D270" s="462"/>
      <c r="E270" s="462"/>
      <c r="F270" s="462"/>
      <c r="G270" s="462"/>
      <c r="H270" s="462"/>
      <c r="I270" s="462"/>
      <c r="J270" s="462"/>
      <c r="K270" s="462"/>
      <c r="L270" s="462"/>
      <c r="M270" s="56"/>
      <c r="N270" s="56"/>
      <c r="O270" s="56"/>
    </row>
    <row r="271" spans="1:15" ht="15" customHeight="1" x14ac:dyDescent="0.25">
      <c r="A271" s="462"/>
      <c r="B271" s="462"/>
      <c r="C271" s="462"/>
      <c r="D271" s="462"/>
      <c r="E271" s="462"/>
      <c r="F271" s="462"/>
      <c r="G271" s="462"/>
      <c r="H271" s="462"/>
      <c r="I271" s="462"/>
      <c r="J271" s="462"/>
      <c r="K271" s="462"/>
      <c r="L271" s="462"/>
      <c r="M271" s="56"/>
      <c r="N271" s="56"/>
      <c r="O271" s="56"/>
    </row>
    <row r="272" spans="1:15" ht="15" customHeight="1" x14ac:dyDescent="0.25">
      <c r="A272" s="462"/>
      <c r="B272" s="462"/>
      <c r="C272" s="462"/>
      <c r="D272" s="462"/>
      <c r="E272" s="462"/>
      <c r="F272" s="462"/>
      <c r="G272" s="462"/>
      <c r="H272" s="462"/>
      <c r="I272" s="462"/>
      <c r="J272" s="462"/>
      <c r="K272" s="462"/>
      <c r="L272" s="462"/>
      <c r="M272" s="56"/>
      <c r="N272" s="56"/>
      <c r="O272" s="56"/>
    </row>
    <row r="273" spans="1:15" ht="15" customHeight="1" x14ac:dyDescent="0.25">
      <c r="A273" s="462"/>
      <c r="B273" s="462"/>
      <c r="C273" s="462"/>
      <c r="D273" s="462"/>
      <c r="E273" s="462"/>
      <c r="F273" s="462"/>
      <c r="G273" s="462"/>
      <c r="H273" s="462"/>
      <c r="I273" s="462"/>
      <c r="J273" s="462"/>
      <c r="K273" s="462"/>
      <c r="L273" s="462"/>
      <c r="M273" s="56"/>
      <c r="N273" s="56"/>
      <c r="O273" s="56"/>
    </row>
    <row r="274" spans="1:15" ht="15" customHeight="1" x14ac:dyDescent="0.25">
      <c r="A274" s="462"/>
      <c r="B274" s="462"/>
      <c r="C274" s="462"/>
      <c r="D274" s="462"/>
      <c r="E274" s="462"/>
      <c r="F274" s="462"/>
      <c r="G274" s="462"/>
      <c r="H274" s="462"/>
      <c r="I274" s="462"/>
      <c r="J274" s="462"/>
      <c r="K274" s="462"/>
      <c r="L274" s="462"/>
      <c r="M274" s="56"/>
      <c r="N274" s="56"/>
      <c r="O274" s="56"/>
    </row>
    <row r="275" spans="1:15" ht="15" customHeight="1" x14ac:dyDescent="0.25">
      <c r="A275" s="462"/>
      <c r="B275" s="462"/>
      <c r="C275" s="462"/>
      <c r="D275" s="462"/>
      <c r="E275" s="462"/>
      <c r="F275" s="462"/>
      <c r="G275" s="462"/>
      <c r="H275" s="462"/>
      <c r="I275" s="462"/>
      <c r="J275" s="462"/>
      <c r="K275" s="462"/>
      <c r="L275" s="462"/>
      <c r="M275" s="56"/>
      <c r="N275" s="56"/>
      <c r="O275" s="56"/>
    </row>
    <row r="276" spans="1:15" ht="15" customHeight="1" x14ac:dyDescent="0.25">
      <c r="A276" s="462"/>
      <c r="B276" s="462"/>
      <c r="C276" s="462"/>
      <c r="D276" s="462"/>
      <c r="E276" s="462"/>
      <c r="F276" s="462"/>
      <c r="G276" s="462"/>
      <c r="H276" s="462"/>
      <c r="I276" s="462"/>
      <c r="J276" s="462"/>
      <c r="K276" s="462"/>
      <c r="L276" s="462"/>
      <c r="M276" s="56"/>
      <c r="N276" s="56"/>
      <c r="O276" s="56"/>
    </row>
    <row r="277" spans="1:15" ht="15" customHeight="1" x14ac:dyDescent="0.25">
      <c r="A277" s="462"/>
      <c r="B277" s="462"/>
      <c r="C277" s="462"/>
      <c r="D277" s="462"/>
      <c r="E277" s="462"/>
      <c r="F277" s="462"/>
      <c r="G277" s="462"/>
      <c r="H277" s="462"/>
      <c r="I277" s="462"/>
      <c r="J277" s="462"/>
      <c r="K277" s="462"/>
      <c r="L277" s="462"/>
      <c r="M277" s="56"/>
      <c r="N277" s="56"/>
      <c r="O277" s="56"/>
    </row>
    <row r="278" spans="1:15" ht="15" customHeight="1" x14ac:dyDescent="0.25">
      <c r="A278" s="462"/>
      <c r="B278" s="462"/>
      <c r="C278" s="462"/>
      <c r="D278" s="462"/>
      <c r="E278" s="462"/>
      <c r="F278" s="462"/>
      <c r="G278" s="462"/>
      <c r="H278" s="462"/>
      <c r="I278" s="462"/>
      <c r="J278" s="462"/>
      <c r="K278" s="462"/>
      <c r="L278" s="462"/>
      <c r="M278" s="56"/>
      <c r="N278" s="56"/>
      <c r="O278" s="56"/>
    </row>
    <row r="279" spans="1:15" ht="15" customHeight="1" x14ac:dyDescent="0.25">
      <c r="A279" s="462"/>
      <c r="B279" s="462"/>
      <c r="C279" s="462"/>
      <c r="D279" s="462"/>
      <c r="E279" s="462"/>
      <c r="F279" s="462"/>
      <c r="G279" s="462"/>
      <c r="H279" s="462"/>
      <c r="I279" s="462"/>
      <c r="J279" s="462"/>
      <c r="K279" s="462"/>
      <c r="L279" s="462"/>
      <c r="M279" s="56"/>
      <c r="N279" s="56"/>
      <c r="O279" s="56"/>
    </row>
    <row r="280" spans="1:15" ht="15" customHeight="1" x14ac:dyDescent="0.25">
      <c r="A280" s="462"/>
      <c r="B280" s="462"/>
      <c r="C280" s="462"/>
      <c r="D280" s="462"/>
      <c r="E280" s="462"/>
      <c r="F280" s="462"/>
      <c r="G280" s="462"/>
      <c r="H280" s="462"/>
      <c r="I280" s="462"/>
      <c r="J280" s="462"/>
      <c r="K280" s="462"/>
      <c r="L280" s="462"/>
      <c r="M280" s="56"/>
      <c r="N280" s="56"/>
      <c r="O280" s="56"/>
    </row>
    <row r="281" spans="1:15" ht="15" customHeight="1" x14ac:dyDescent="0.25">
      <c r="A281" s="462"/>
      <c r="B281" s="462"/>
      <c r="C281" s="462"/>
      <c r="D281" s="462"/>
      <c r="E281" s="462"/>
      <c r="F281" s="462"/>
      <c r="G281" s="462"/>
      <c r="H281" s="462"/>
      <c r="I281" s="462"/>
      <c r="J281" s="462"/>
      <c r="K281" s="462"/>
      <c r="L281" s="462"/>
      <c r="M281" s="56"/>
      <c r="N281" s="56"/>
      <c r="O281" s="56"/>
    </row>
    <row r="282" spans="1:15" ht="15" customHeight="1" x14ac:dyDescent="0.25">
      <c r="A282" s="462"/>
      <c r="B282" s="462"/>
      <c r="C282" s="462"/>
      <c r="D282" s="462"/>
      <c r="E282" s="462"/>
      <c r="F282" s="462"/>
      <c r="G282" s="462"/>
      <c r="H282" s="462"/>
      <c r="I282" s="462"/>
      <c r="J282" s="462"/>
      <c r="K282" s="462"/>
      <c r="L282" s="462"/>
      <c r="M282" s="56"/>
      <c r="N282" s="56"/>
      <c r="O282" s="56"/>
    </row>
    <row r="283" spans="1:15" ht="15" customHeight="1" x14ac:dyDescent="0.25">
      <c r="A283" s="462"/>
      <c r="B283" s="462"/>
      <c r="C283" s="462"/>
      <c r="D283" s="462"/>
      <c r="E283" s="462"/>
      <c r="F283" s="462"/>
      <c r="G283" s="462"/>
      <c r="H283" s="462"/>
      <c r="I283" s="462"/>
      <c r="J283" s="462"/>
      <c r="K283" s="462"/>
      <c r="L283" s="462"/>
      <c r="M283" s="56"/>
      <c r="N283" s="56"/>
      <c r="O283" s="56"/>
    </row>
    <row r="284" spans="1:15" ht="15" customHeight="1" x14ac:dyDescent="0.25">
      <c r="A284" s="462"/>
      <c r="B284" s="462"/>
      <c r="C284" s="462"/>
      <c r="D284" s="462"/>
      <c r="E284" s="462"/>
      <c r="F284" s="462"/>
      <c r="G284" s="462"/>
      <c r="H284" s="462"/>
      <c r="I284" s="462"/>
      <c r="J284" s="462"/>
      <c r="K284" s="462"/>
      <c r="L284" s="462"/>
      <c r="M284" s="56"/>
      <c r="N284" s="56"/>
      <c r="O284" s="56"/>
    </row>
    <row r="285" spans="1:15" ht="15" customHeight="1" x14ac:dyDescent="0.25">
      <c r="A285" s="462"/>
      <c r="B285" s="462"/>
      <c r="C285" s="462"/>
      <c r="D285" s="462"/>
      <c r="E285" s="462"/>
      <c r="F285" s="462"/>
      <c r="G285" s="462"/>
      <c r="H285" s="462"/>
      <c r="I285" s="462"/>
      <c r="J285" s="462"/>
      <c r="K285" s="462"/>
      <c r="L285" s="462"/>
      <c r="M285" s="56"/>
      <c r="N285" s="56"/>
      <c r="O285" s="56"/>
    </row>
    <row r="286" spans="1:15" ht="15" customHeight="1" x14ac:dyDescent="0.25">
      <c r="A286" s="462"/>
      <c r="B286" s="462"/>
      <c r="C286" s="462"/>
      <c r="D286" s="462"/>
      <c r="E286" s="462"/>
      <c r="F286" s="462"/>
      <c r="G286" s="462"/>
      <c r="H286" s="462"/>
      <c r="I286" s="462"/>
      <c r="J286" s="462"/>
      <c r="K286" s="462"/>
      <c r="L286" s="462"/>
      <c r="M286" s="56"/>
      <c r="N286" s="56"/>
      <c r="O286" s="56"/>
    </row>
    <row r="287" spans="1:15" ht="15" customHeight="1" x14ac:dyDescent="0.25">
      <c r="A287" s="462"/>
      <c r="B287" s="462"/>
      <c r="C287" s="462"/>
      <c r="D287" s="462"/>
      <c r="E287" s="462"/>
      <c r="F287" s="462"/>
      <c r="G287" s="462"/>
      <c r="H287" s="462"/>
      <c r="I287" s="462"/>
      <c r="J287" s="462"/>
      <c r="K287" s="462"/>
      <c r="L287" s="462"/>
      <c r="M287" s="56"/>
      <c r="N287" s="56"/>
      <c r="O287" s="56"/>
    </row>
    <row r="288" spans="1:15" ht="15" customHeight="1" x14ac:dyDescent="0.25">
      <c r="A288" s="462"/>
      <c r="B288" s="462"/>
      <c r="C288" s="462"/>
      <c r="D288" s="462"/>
      <c r="E288" s="462"/>
      <c r="F288" s="462"/>
      <c r="G288" s="462"/>
      <c r="H288" s="462"/>
      <c r="I288" s="462"/>
      <c r="J288" s="462"/>
      <c r="K288" s="462"/>
      <c r="L288" s="462"/>
      <c r="M288" s="56"/>
      <c r="N288" s="56"/>
      <c r="O288" s="56"/>
    </row>
    <row r="289" spans="1:15" ht="15" customHeight="1" x14ac:dyDescent="0.25">
      <c r="A289" s="462"/>
      <c r="B289" s="462"/>
      <c r="C289" s="462"/>
      <c r="D289" s="462"/>
      <c r="E289" s="462"/>
      <c r="F289" s="462"/>
      <c r="G289" s="462"/>
      <c r="H289" s="462"/>
      <c r="I289" s="462"/>
      <c r="J289" s="462"/>
      <c r="K289" s="462"/>
      <c r="L289" s="462"/>
      <c r="M289" s="56"/>
      <c r="N289" s="56"/>
      <c r="O289" s="56"/>
    </row>
    <row r="290" spans="1:15" ht="15" customHeight="1" x14ac:dyDescent="0.25">
      <c r="A290" s="462"/>
      <c r="B290" s="462"/>
      <c r="C290" s="462"/>
      <c r="D290" s="462"/>
      <c r="E290" s="462"/>
      <c r="F290" s="462"/>
      <c r="G290" s="462"/>
      <c r="H290" s="462"/>
      <c r="I290" s="462"/>
      <c r="J290" s="462"/>
      <c r="K290" s="462"/>
      <c r="L290" s="462"/>
      <c r="M290" s="56"/>
      <c r="N290" s="56"/>
      <c r="O290" s="56"/>
    </row>
    <row r="291" spans="1:15" ht="15" customHeight="1" x14ac:dyDescent="0.25">
      <c r="A291" s="462"/>
      <c r="B291" s="462"/>
      <c r="C291" s="462"/>
      <c r="D291" s="462"/>
      <c r="E291" s="462"/>
      <c r="F291" s="462"/>
      <c r="G291" s="462"/>
      <c r="H291" s="462"/>
      <c r="I291" s="462"/>
      <c r="J291" s="462"/>
      <c r="K291" s="462"/>
      <c r="L291" s="462"/>
      <c r="M291" s="56"/>
      <c r="N291" s="56"/>
      <c r="O291" s="56"/>
    </row>
    <row r="292" spans="1:15" ht="15" customHeight="1" x14ac:dyDescent="0.25">
      <c r="A292" s="462"/>
      <c r="B292" s="462"/>
      <c r="C292" s="462"/>
      <c r="D292" s="462"/>
      <c r="E292" s="462"/>
      <c r="F292" s="462"/>
      <c r="G292" s="462"/>
      <c r="H292" s="462"/>
      <c r="I292" s="462"/>
      <c r="J292" s="462"/>
      <c r="K292" s="462"/>
      <c r="L292" s="462"/>
      <c r="M292" s="56"/>
      <c r="N292" s="56"/>
      <c r="O292" s="56"/>
    </row>
    <row r="293" spans="1:15" ht="15" customHeight="1" x14ac:dyDescent="0.25">
      <c r="A293" s="462"/>
      <c r="B293" s="462"/>
      <c r="C293" s="462"/>
      <c r="D293" s="462"/>
      <c r="E293" s="462"/>
      <c r="F293" s="462"/>
      <c r="G293" s="462"/>
      <c r="H293" s="462"/>
      <c r="I293" s="462"/>
      <c r="J293" s="462"/>
      <c r="K293" s="462"/>
      <c r="L293" s="462"/>
      <c r="M293" s="56"/>
      <c r="N293" s="56"/>
      <c r="O293" s="56"/>
    </row>
    <row r="294" spans="1:15" ht="15" customHeight="1" x14ac:dyDescent="0.25">
      <c r="A294" s="462"/>
      <c r="B294" s="462"/>
      <c r="C294" s="462"/>
      <c r="D294" s="462"/>
      <c r="E294" s="462"/>
      <c r="F294" s="462"/>
      <c r="G294" s="462"/>
      <c r="H294" s="462"/>
      <c r="I294" s="462"/>
      <c r="J294" s="462"/>
      <c r="K294" s="462"/>
      <c r="L294" s="462"/>
      <c r="M294" s="56"/>
      <c r="N294" s="56"/>
      <c r="O294" s="56"/>
    </row>
    <row r="295" spans="1:15" ht="15" customHeight="1" x14ac:dyDescent="0.25">
      <c r="A295" s="462"/>
      <c r="B295" s="462"/>
      <c r="C295" s="462"/>
      <c r="D295" s="462"/>
      <c r="E295" s="462"/>
      <c r="F295" s="462"/>
      <c r="G295" s="462"/>
      <c r="H295" s="462"/>
      <c r="I295" s="462"/>
      <c r="J295" s="462"/>
      <c r="K295" s="462"/>
      <c r="L295" s="462"/>
      <c r="M295" s="56"/>
      <c r="N295" s="56"/>
      <c r="O295" s="56"/>
    </row>
    <row r="296" spans="1:15" ht="15" customHeight="1" x14ac:dyDescent="0.25">
      <c r="A296" s="462"/>
      <c r="B296" s="462"/>
      <c r="C296" s="462"/>
      <c r="D296" s="462"/>
      <c r="E296" s="462"/>
      <c r="F296" s="462"/>
      <c r="G296" s="462"/>
      <c r="H296" s="462"/>
      <c r="I296" s="462"/>
      <c r="J296" s="462"/>
      <c r="K296" s="462"/>
      <c r="L296" s="462"/>
      <c r="M296" s="56"/>
      <c r="N296" s="56"/>
      <c r="O296" s="56"/>
    </row>
    <row r="297" spans="1:15" ht="15" customHeight="1" x14ac:dyDescent="0.25">
      <c r="A297" s="462"/>
      <c r="B297" s="462"/>
      <c r="C297" s="462"/>
      <c r="D297" s="462"/>
      <c r="E297" s="462"/>
      <c r="F297" s="462"/>
      <c r="G297" s="462"/>
      <c r="H297" s="462"/>
      <c r="I297" s="462"/>
      <c r="J297" s="462"/>
      <c r="K297" s="462"/>
      <c r="L297" s="462"/>
      <c r="M297" s="56"/>
      <c r="N297" s="56"/>
      <c r="O297" s="56"/>
    </row>
    <row r="298" spans="1:15" ht="15" customHeight="1" x14ac:dyDescent="0.25">
      <c r="A298" s="462"/>
      <c r="B298" s="462"/>
      <c r="C298" s="462"/>
      <c r="D298" s="462"/>
      <c r="E298" s="462"/>
      <c r="F298" s="462"/>
      <c r="G298" s="462"/>
      <c r="H298" s="462"/>
      <c r="I298" s="462"/>
      <c r="J298" s="462"/>
      <c r="K298" s="462"/>
      <c r="L298" s="462"/>
      <c r="M298" s="56"/>
      <c r="N298" s="56"/>
      <c r="O298" s="56"/>
    </row>
    <row r="299" spans="1:15" ht="15" customHeight="1" x14ac:dyDescent="0.25">
      <c r="A299" s="462"/>
      <c r="B299" s="462"/>
      <c r="C299" s="462"/>
      <c r="D299" s="462"/>
      <c r="E299" s="462"/>
      <c r="F299" s="462"/>
      <c r="G299" s="462"/>
      <c r="H299" s="462"/>
      <c r="I299" s="462"/>
      <c r="J299" s="462"/>
      <c r="K299" s="462"/>
      <c r="L299" s="462"/>
      <c r="M299" s="56"/>
      <c r="N299" s="56"/>
      <c r="O299" s="56"/>
    </row>
    <row r="300" spans="1:15" ht="15" customHeight="1" x14ac:dyDescent="0.25">
      <c r="A300" s="462"/>
      <c r="B300" s="462"/>
      <c r="C300" s="462"/>
      <c r="D300" s="462"/>
      <c r="E300" s="462"/>
      <c r="F300" s="462"/>
      <c r="G300" s="462"/>
      <c r="H300" s="462"/>
      <c r="I300" s="462"/>
      <c r="J300" s="462"/>
      <c r="K300" s="462"/>
      <c r="L300" s="462"/>
      <c r="M300" s="56"/>
      <c r="N300" s="56"/>
      <c r="O300" s="56"/>
    </row>
    <row r="301" spans="1:15" ht="15" customHeight="1" x14ac:dyDescent="0.25">
      <c r="A301" s="462"/>
      <c r="B301" s="462"/>
      <c r="C301" s="462"/>
      <c r="D301" s="462"/>
      <c r="E301" s="462"/>
      <c r="F301" s="462"/>
      <c r="G301" s="462"/>
      <c r="H301" s="462"/>
      <c r="I301" s="462"/>
      <c r="J301" s="462"/>
      <c r="K301" s="462"/>
      <c r="L301" s="462"/>
      <c r="M301" s="56"/>
      <c r="N301" s="56"/>
      <c r="O301" s="56"/>
    </row>
    <row r="302" spans="1:15" ht="15" customHeight="1" x14ac:dyDescent="0.25">
      <c r="A302" s="462"/>
      <c r="B302" s="462"/>
      <c r="C302" s="462"/>
      <c r="D302" s="462"/>
      <c r="E302" s="462"/>
      <c r="F302" s="462"/>
      <c r="G302" s="462"/>
      <c r="H302" s="462"/>
      <c r="I302" s="462"/>
      <c r="J302" s="462"/>
      <c r="K302" s="462"/>
      <c r="L302" s="462"/>
      <c r="M302" s="56"/>
      <c r="N302" s="56"/>
      <c r="O302" s="56"/>
    </row>
    <row r="303" spans="1:15" ht="15" customHeight="1" x14ac:dyDescent="0.25">
      <c r="A303" s="462"/>
      <c r="B303" s="462"/>
      <c r="C303" s="462"/>
      <c r="D303" s="462"/>
      <c r="E303" s="462"/>
      <c r="F303" s="462"/>
      <c r="G303" s="462"/>
      <c r="H303" s="462"/>
      <c r="I303" s="462"/>
      <c r="J303" s="462"/>
      <c r="K303" s="462"/>
      <c r="L303" s="462"/>
      <c r="M303" s="56"/>
      <c r="N303" s="56"/>
      <c r="O303" s="56"/>
    </row>
    <row r="304" spans="1:15" ht="15" customHeight="1" x14ac:dyDescent="0.25">
      <c r="A304" s="462"/>
      <c r="B304" s="462"/>
      <c r="C304" s="462"/>
      <c r="D304" s="462"/>
      <c r="E304" s="462"/>
      <c r="F304" s="462"/>
      <c r="G304" s="462"/>
      <c r="H304" s="462"/>
      <c r="I304" s="462"/>
      <c r="J304" s="462"/>
      <c r="K304" s="462"/>
      <c r="L304" s="462"/>
      <c r="M304" s="56"/>
      <c r="N304" s="56"/>
      <c r="O304" s="56"/>
    </row>
    <row r="305" spans="1:15" ht="15" customHeight="1" x14ac:dyDescent="0.25">
      <c r="A305" s="462"/>
      <c r="B305" s="462"/>
      <c r="C305" s="462"/>
      <c r="D305" s="462"/>
      <c r="E305" s="462"/>
      <c r="F305" s="462"/>
      <c r="G305" s="462"/>
      <c r="H305" s="462"/>
      <c r="I305" s="462"/>
      <c r="J305" s="462"/>
      <c r="K305" s="462"/>
      <c r="L305" s="462"/>
      <c r="M305" s="56"/>
      <c r="N305" s="56"/>
      <c r="O305" s="56"/>
    </row>
    <row r="306" spans="1:15" ht="15" customHeight="1" x14ac:dyDescent="0.25">
      <c r="A306" s="462"/>
      <c r="B306" s="462"/>
      <c r="C306" s="462"/>
      <c r="D306" s="462"/>
      <c r="E306" s="462"/>
      <c r="F306" s="462"/>
      <c r="G306" s="462"/>
      <c r="H306" s="462"/>
      <c r="I306" s="462"/>
      <c r="J306" s="462"/>
      <c r="K306" s="462"/>
      <c r="L306" s="462"/>
      <c r="M306" s="56"/>
      <c r="N306" s="56"/>
      <c r="O306" s="56"/>
    </row>
    <row r="307" spans="1:15" ht="15" customHeight="1" x14ac:dyDescent="0.25">
      <c r="A307" s="462"/>
      <c r="B307" s="462"/>
      <c r="C307" s="462"/>
      <c r="D307" s="462"/>
      <c r="E307" s="462"/>
      <c r="F307" s="462"/>
      <c r="G307" s="462"/>
      <c r="H307" s="462"/>
      <c r="I307" s="462"/>
      <c r="J307" s="462"/>
      <c r="K307" s="462"/>
      <c r="L307" s="462"/>
      <c r="M307" s="56"/>
      <c r="N307" s="56"/>
      <c r="O307" s="56"/>
    </row>
    <row r="308" spans="1:15" ht="15" customHeight="1" x14ac:dyDescent="0.25">
      <c r="A308" s="462"/>
      <c r="B308" s="462"/>
      <c r="C308" s="462"/>
      <c r="D308" s="462"/>
      <c r="E308" s="462"/>
      <c r="F308" s="462"/>
      <c r="G308" s="462"/>
      <c r="H308" s="462"/>
      <c r="I308" s="462"/>
      <c r="J308" s="462"/>
      <c r="K308" s="462"/>
      <c r="L308" s="462"/>
      <c r="M308" s="56"/>
      <c r="N308" s="56"/>
      <c r="O308" s="56"/>
    </row>
    <row r="309" spans="1:15" ht="15" customHeight="1" x14ac:dyDescent="0.25">
      <c r="A309" s="462"/>
      <c r="B309" s="462"/>
      <c r="C309" s="462"/>
      <c r="D309" s="462"/>
      <c r="E309" s="462"/>
      <c r="F309" s="462"/>
      <c r="G309" s="462"/>
      <c r="H309" s="462"/>
      <c r="I309" s="462"/>
      <c r="J309" s="462"/>
      <c r="K309" s="462"/>
      <c r="L309" s="462"/>
      <c r="M309" s="56"/>
      <c r="N309" s="56"/>
      <c r="O309" s="56"/>
    </row>
    <row r="310" spans="1:15" ht="15" customHeight="1" x14ac:dyDescent="0.25">
      <c r="A310" s="462"/>
      <c r="B310" s="462"/>
      <c r="C310" s="462"/>
      <c r="D310" s="462"/>
      <c r="E310" s="462"/>
      <c r="F310" s="462"/>
      <c r="G310" s="462"/>
      <c r="H310" s="462"/>
      <c r="I310" s="462"/>
      <c r="J310" s="462"/>
      <c r="K310" s="462"/>
      <c r="L310" s="462"/>
      <c r="M310" s="56"/>
      <c r="N310" s="56"/>
      <c r="O310" s="56"/>
    </row>
    <row r="311" spans="1:15" ht="15" customHeight="1" x14ac:dyDescent="0.25">
      <c r="A311" s="462"/>
      <c r="B311" s="462"/>
      <c r="C311" s="462"/>
      <c r="D311" s="462"/>
      <c r="E311" s="462"/>
      <c r="F311" s="462"/>
      <c r="G311" s="462"/>
      <c r="H311" s="462"/>
      <c r="I311" s="462"/>
      <c r="J311" s="462"/>
      <c r="K311" s="462"/>
      <c r="L311" s="462"/>
      <c r="M311" s="56"/>
      <c r="N311" s="56"/>
      <c r="O311" s="56"/>
    </row>
    <row r="312" spans="1:15" ht="15" customHeight="1" x14ac:dyDescent="0.25">
      <c r="A312" s="462"/>
      <c r="B312" s="462"/>
      <c r="C312" s="462"/>
      <c r="D312" s="462"/>
      <c r="E312" s="462"/>
      <c r="F312" s="462"/>
      <c r="G312" s="462"/>
      <c r="H312" s="462"/>
      <c r="I312" s="462"/>
      <c r="J312" s="462"/>
      <c r="K312" s="462"/>
      <c r="L312" s="462"/>
      <c r="M312" s="56"/>
      <c r="N312" s="56"/>
      <c r="O312" s="56"/>
    </row>
    <row r="313" spans="1:15" ht="15" customHeight="1" x14ac:dyDescent="0.25">
      <c r="A313" s="462"/>
      <c r="B313" s="462"/>
      <c r="C313" s="462"/>
      <c r="D313" s="462"/>
      <c r="E313" s="462"/>
      <c r="F313" s="462"/>
      <c r="G313" s="462"/>
      <c r="H313" s="462"/>
      <c r="I313" s="462"/>
      <c r="J313" s="462"/>
      <c r="K313" s="462"/>
      <c r="L313" s="462"/>
      <c r="M313" s="56"/>
      <c r="N313" s="56"/>
      <c r="O313" s="56"/>
    </row>
    <row r="314" spans="1:15" ht="15" customHeight="1" x14ac:dyDescent="0.25">
      <c r="A314" s="462"/>
      <c r="B314" s="462"/>
      <c r="C314" s="462"/>
      <c r="D314" s="462"/>
      <c r="E314" s="462"/>
      <c r="F314" s="462"/>
      <c r="G314" s="462"/>
      <c r="H314" s="462"/>
      <c r="I314" s="462"/>
      <c r="J314" s="462"/>
      <c r="K314" s="462"/>
      <c r="L314" s="462"/>
      <c r="M314" s="56"/>
      <c r="N314" s="56"/>
      <c r="O314" s="56"/>
    </row>
    <row r="315" spans="1:15" ht="15" customHeight="1" x14ac:dyDescent="0.25">
      <c r="A315" s="462"/>
      <c r="B315" s="462"/>
      <c r="C315" s="462"/>
      <c r="D315" s="462"/>
      <c r="E315" s="462"/>
      <c r="F315" s="462"/>
      <c r="G315" s="462"/>
      <c r="H315" s="462"/>
      <c r="I315" s="462"/>
      <c r="J315" s="462"/>
      <c r="K315" s="462"/>
      <c r="L315" s="462"/>
      <c r="M315" s="56"/>
      <c r="N315" s="56"/>
      <c r="O315" s="56"/>
    </row>
    <row r="316" spans="1:15" ht="15" customHeight="1" x14ac:dyDescent="0.25">
      <c r="A316" s="462"/>
      <c r="B316" s="462"/>
      <c r="C316" s="462"/>
      <c r="D316" s="462"/>
      <c r="E316" s="462"/>
      <c r="F316" s="462"/>
      <c r="G316" s="462"/>
      <c r="H316" s="462"/>
      <c r="I316" s="462"/>
      <c r="J316" s="462"/>
      <c r="K316" s="462"/>
      <c r="L316" s="462"/>
      <c r="M316" s="56"/>
      <c r="N316" s="56"/>
      <c r="O316" s="56"/>
    </row>
    <row r="317" spans="1:15" ht="15" customHeight="1" x14ac:dyDescent="0.25">
      <c r="A317" s="462"/>
      <c r="B317" s="462"/>
      <c r="C317" s="462"/>
      <c r="D317" s="462"/>
      <c r="E317" s="462"/>
      <c r="F317" s="462"/>
      <c r="G317" s="462"/>
      <c r="H317" s="462"/>
      <c r="I317" s="462"/>
      <c r="J317" s="462"/>
      <c r="K317" s="462"/>
      <c r="L317" s="462"/>
      <c r="M317" s="56"/>
      <c r="N317" s="56"/>
      <c r="O317" s="56"/>
    </row>
    <row r="318" spans="1:15" ht="15" customHeight="1" x14ac:dyDescent="0.25">
      <c r="A318" s="462"/>
      <c r="B318" s="462"/>
      <c r="C318" s="462"/>
      <c r="D318" s="462"/>
      <c r="E318" s="462"/>
      <c r="F318" s="462"/>
      <c r="G318" s="462"/>
      <c r="H318" s="462"/>
      <c r="I318" s="462"/>
      <c r="J318" s="462"/>
      <c r="K318" s="462"/>
      <c r="L318" s="462"/>
      <c r="M318" s="56"/>
      <c r="N318" s="56"/>
      <c r="O318" s="56"/>
    </row>
    <row r="319" spans="1:15" ht="15" customHeight="1" x14ac:dyDescent="0.25">
      <c r="A319" s="462"/>
      <c r="B319" s="462"/>
      <c r="C319" s="462"/>
      <c r="D319" s="462"/>
      <c r="E319" s="462"/>
      <c r="F319" s="462"/>
      <c r="G319" s="462"/>
      <c r="H319" s="462"/>
      <c r="I319" s="462"/>
      <c r="J319" s="462"/>
      <c r="K319" s="462"/>
      <c r="L319" s="462"/>
      <c r="M319" s="56"/>
      <c r="N319" s="56"/>
      <c r="O319" s="56"/>
    </row>
    <row r="320" spans="1:15" ht="15" customHeight="1" x14ac:dyDescent="0.25">
      <c r="A320" s="462"/>
      <c r="B320" s="462"/>
      <c r="C320" s="462"/>
      <c r="D320" s="462"/>
      <c r="E320" s="462"/>
      <c r="F320" s="462"/>
      <c r="G320" s="462"/>
      <c r="H320" s="462"/>
      <c r="I320" s="462"/>
      <c r="J320" s="462"/>
      <c r="K320" s="462"/>
      <c r="L320" s="462"/>
      <c r="M320" s="56"/>
      <c r="N320" s="56"/>
      <c r="O320" s="56"/>
    </row>
    <row r="321" spans="1:15" ht="15" customHeight="1" x14ac:dyDescent="0.25">
      <c r="A321" s="462"/>
      <c r="B321" s="462"/>
      <c r="C321" s="462"/>
      <c r="D321" s="462"/>
      <c r="E321" s="462"/>
      <c r="F321" s="462"/>
      <c r="G321" s="462"/>
      <c r="H321" s="462"/>
      <c r="I321" s="462"/>
      <c r="J321" s="462"/>
      <c r="K321" s="462"/>
      <c r="L321" s="462"/>
      <c r="M321" s="56"/>
      <c r="N321" s="56"/>
      <c r="O321" s="56"/>
    </row>
    <row r="322" spans="1:15" ht="15" customHeight="1" x14ac:dyDescent="0.25">
      <c r="A322" s="462"/>
      <c r="B322" s="462"/>
      <c r="C322" s="462"/>
      <c r="D322" s="462"/>
      <c r="E322" s="462"/>
      <c r="F322" s="462"/>
      <c r="G322" s="462"/>
      <c r="H322" s="462"/>
      <c r="I322" s="462"/>
      <c r="J322" s="462"/>
      <c r="K322" s="462"/>
      <c r="L322" s="462"/>
      <c r="M322" s="56"/>
      <c r="N322" s="56"/>
      <c r="O322" s="56"/>
    </row>
    <row r="323" spans="1:15" ht="15" customHeight="1" x14ac:dyDescent="0.25">
      <c r="A323" s="462"/>
      <c r="B323" s="462"/>
      <c r="C323" s="462"/>
      <c r="D323" s="462"/>
      <c r="E323" s="462"/>
      <c r="F323" s="462"/>
      <c r="G323" s="462"/>
      <c r="H323" s="462"/>
      <c r="I323" s="462"/>
      <c r="J323" s="462"/>
      <c r="K323" s="462"/>
      <c r="L323" s="462"/>
      <c r="M323" s="56"/>
      <c r="N323" s="56"/>
      <c r="O323" s="56"/>
    </row>
    <row r="324" spans="1:15" ht="15" customHeight="1" x14ac:dyDescent="0.25">
      <c r="A324" s="462"/>
      <c r="B324" s="462"/>
      <c r="C324" s="462"/>
      <c r="D324" s="462"/>
      <c r="E324" s="462"/>
      <c r="F324" s="462"/>
      <c r="G324" s="462"/>
      <c r="H324" s="462"/>
      <c r="I324" s="462"/>
      <c r="J324" s="462"/>
      <c r="K324" s="462"/>
      <c r="L324" s="462"/>
      <c r="M324" s="56"/>
      <c r="N324" s="56"/>
      <c r="O324" s="56"/>
    </row>
    <row r="325" spans="1:15" ht="15" customHeight="1" x14ac:dyDescent="0.25">
      <c r="A325" s="462"/>
      <c r="B325" s="462"/>
      <c r="C325" s="462"/>
      <c r="D325" s="462"/>
      <c r="E325" s="462"/>
      <c r="F325" s="462"/>
      <c r="G325" s="462"/>
      <c r="H325" s="462"/>
      <c r="I325" s="462"/>
      <c r="J325" s="462"/>
      <c r="K325" s="462"/>
      <c r="L325" s="462"/>
      <c r="M325" s="56"/>
      <c r="N325" s="56"/>
      <c r="O325" s="56"/>
    </row>
    <row r="326" spans="1:15" ht="15" customHeight="1" x14ac:dyDescent="0.25">
      <c r="A326" s="462"/>
      <c r="B326" s="462"/>
      <c r="C326" s="462"/>
      <c r="D326" s="462"/>
      <c r="E326" s="462"/>
      <c r="F326" s="462"/>
      <c r="G326" s="462"/>
      <c r="H326" s="462"/>
      <c r="I326" s="462"/>
      <c r="J326" s="462"/>
      <c r="K326" s="462"/>
      <c r="L326" s="462"/>
      <c r="M326" s="56"/>
      <c r="N326" s="56"/>
      <c r="O326" s="56"/>
    </row>
    <row r="327" spans="1:15" ht="15" customHeight="1" x14ac:dyDescent="0.25">
      <c r="A327" s="462"/>
      <c r="B327" s="462"/>
      <c r="C327" s="462"/>
      <c r="D327" s="462"/>
      <c r="E327" s="462"/>
      <c r="F327" s="462"/>
      <c r="G327" s="462"/>
      <c r="H327" s="462"/>
      <c r="I327" s="462"/>
      <c r="J327" s="462"/>
      <c r="K327" s="462"/>
      <c r="L327" s="462"/>
      <c r="M327" s="56"/>
      <c r="N327" s="56"/>
      <c r="O327" s="56"/>
    </row>
    <row r="328" spans="1:15" ht="15" customHeight="1" x14ac:dyDescent="0.25">
      <c r="A328" s="462"/>
      <c r="B328" s="462"/>
      <c r="C328" s="462"/>
      <c r="D328" s="462"/>
      <c r="E328" s="462"/>
      <c r="F328" s="462"/>
      <c r="G328" s="462"/>
      <c r="H328" s="462"/>
      <c r="I328" s="462"/>
      <c r="J328" s="462"/>
      <c r="K328" s="462"/>
      <c r="L328" s="462"/>
      <c r="M328" s="56"/>
      <c r="N328" s="56"/>
      <c r="O328" s="56"/>
    </row>
    <row r="329" spans="1:15" ht="15" customHeight="1" x14ac:dyDescent="0.25">
      <c r="A329" s="462"/>
      <c r="B329" s="462"/>
      <c r="C329" s="462"/>
      <c r="D329" s="462"/>
      <c r="E329" s="462"/>
      <c r="F329" s="462"/>
      <c r="G329" s="462"/>
      <c r="H329" s="462"/>
      <c r="I329" s="462"/>
      <c r="J329" s="462"/>
      <c r="K329" s="462"/>
      <c r="L329" s="462"/>
      <c r="M329" s="56"/>
      <c r="N329" s="56"/>
      <c r="O329" s="56"/>
    </row>
    <row r="330" spans="1:15" ht="15" customHeight="1" x14ac:dyDescent="0.25">
      <c r="A330" s="462"/>
      <c r="B330" s="462"/>
      <c r="C330" s="462"/>
      <c r="D330" s="462"/>
      <c r="E330" s="462"/>
      <c r="F330" s="462"/>
      <c r="G330" s="462"/>
      <c r="H330" s="462"/>
      <c r="I330" s="462"/>
      <c r="J330" s="462"/>
      <c r="K330" s="462"/>
      <c r="L330" s="462"/>
      <c r="M330" s="56"/>
      <c r="N330" s="56"/>
      <c r="O330" s="56"/>
    </row>
    <row r="331" spans="1:15" ht="15" customHeight="1" x14ac:dyDescent="0.25">
      <c r="A331" s="462"/>
      <c r="B331" s="462"/>
      <c r="C331" s="462"/>
      <c r="D331" s="462"/>
      <c r="E331" s="462"/>
      <c r="F331" s="462"/>
      <c r="G331" s="462"/>
      <c r="H331" s="462"/>
      <c r="I331" s="462"/>
      <c r="J331" s="462"/>
      <c r="K331" s="462"/>
      <c r="L331" s="462"/>
      <c r="M331" s="56"/>
      <c r="N331" s="56"/>
      <c r="O331" s="56"/>
    </row>
    <row r="332" spans="1:15" ht="15" customHeight="1" x14ac:dyDescent="0.25">
      <c r="A332" s="462"/>
      <c r="B332" s="462"/>
      <c r="C332" s="462"/>
      <c r="D332" s="462"/>
      <c r="E332" s="462"/>
      <c r="F332" s="462"/>
      <c r="G332" s="462"/>
      <c r="H332" s="462"/>
      <c r="I332" s="462"/>
      <c r="J332" s="462"/>
      <c r="K332" s="462"/>
      <c r="L332" s="462"/>
      <c r="M332" s="56"/>
      <c r="N332" s="56"/>
      <c r="O332" s="56"/>
    </row>
    <row r="333" spans="1:15" ht="15" customHeight="1" x14ac:dyDescent="0.25">
      <c r="A333" s="462"/>
      <c r="B333" s="462"/>
      <c r="C333" s="462"/>
      <c r="D333" s="462"/>
      <c r="E333" s="462"/>
      <c r="F333" s="462"/>
      <c r="G333" s="462"/>
      <c r="H333" s="462"/>
      <c r="I333" s="462"/>
      <c r="J333" s="462"/>
      <c r="K333" s="462"/>
      <c r="L333" s="462"/>
      <c r="M333" s="56"/>
      <c r="N333" s="56"/>
      <c r="O333" s="56"/>
    </row>
    <row r="334" spans="1:15" ht="15" customHeight="1" x14ac:dyDescent="0.25">
      <c r="A334" s="462"/>
      <c r="B334" s="462"/>
      <c r="C334" s="462"/>
      <c r="D334" s="462"/>
      <c r="E334" s="462"/>
      <c r="F334" s="462"/>
      <c r="G334" s="462"/>
      <c r="H334" s="462"/>
      <c r="I334" s="462"/>
      <c r="J334" s="462"/>
      <c r="K334" s="462"/>
      <c r="L334" s="462"/>
      <c r="M334" s="56"/>
      <c r="N334" s="56"/>
      <c r="O334" s="56"/>
    </row>
    <row r="335" spans="1:15" ht="15" customHeight="1" x14ac:dyDescent="0.25">
      <c r="A335" s="462"/>
      <c r="B335" s="462"/>
      <c r="C335" s="462"/>
      <c r="D335" s="462"/>
      <c r="E335" s="462"/>
      <c r="F335" s="462"/>
      <c r="G335" s="462"/>
      <c r="H335" s="462"/>
      <c r="I335" s="462"/>
      <c r="J335" s="462"/>
      <c r="K335" s="462"/>
      <c r="L335" s="462"/>
      <c r="M335" s="56"/>
      <c r="N335" s="56"/>
      <c r="O335" s="56"/>
    </row>
    <row r="336" spans="1:15" ht="15" customHeight="1" x14ac:dyDescent="0.25">
      <c r="A336" s="462"/>
      <c r="B336" s="462"/>
      <c r="C336" s="462"/>
      <c r="D336" s="462"/>
      <c r="E336" s="462"/>
      <c r="F336" s="462"/>
      <c r="G336" s="462"/>
      <c r="H336" s="462"/>
      <c r="I336" s="462"/>
      <c r="J336" s="462"/>
      <c r="K336" s="462"/>
      <c r="L336" s="462"/>
      <c r="M336" s="56"/>
      <c r="N336" s="56"/>
      <c r="O336" s="56"/>
    </row>
    <row r="337" spans="1:15" ht="15" customHeight="1" x14ac:dyDescent="0.25">
      <c r="A337" s="462"/>
      <c r="B337" s="462"/>
      <c r="C337" s="462"/>
      <c r="D337" s="462"/>
      <c r="E337" s="462"/>
      <c r="F337" s="462"/>
      <c r="G337" s="462"/>
      <c r="H337" s="462"/>
      <c r="I337" s="462"/>
      <c r="J337" s="462"/>
      <c r="K337" s="462"/>
      <c r="L337" s="462"/>
      <c r="M337" s="56"/>
      <c r="N337" s="56"/>
      <c r="O337" s="56"/>
    </row>
    <row r="338" spans="1:15" ht="15" customHeight="1" x14ac:dyDescent="0.25">
      <c r="A338" s="462"/>
      <c r="B338" s="462"/>
      <c r="C338" s="462"/>
      <c r="D338" s="462"/>
      <c r="E338" s="462"/>
      <c r="F338" s="462"/>
      <c r="G338" s="462"/>
      <c r="H338" s="462"/>
      <c r="I338" s="462"/>
      <c r="J338" s="462"/>
      <c r="K338" s="462"/>
      <c r="L338" s="462"/>
      <c r="M338" s="56"/>
      <c r="N338" s="56"/>
      <c r="O338" s="56"/>
    </row>
    <row r="339" spans="1:15" ht="15" customHeight="1" x14ac:dyDescent="0.25">
      <c r="A339" s="462"/>
      <c r="B339" s="462"/>
      <c r="C339" s="462"/>
      <c r="D339" s="462"/>
      <c r="E339" s="462"/>
      <c r="F339" s="462"/>
      <c r="G339" s="462"/>
      <c r="H339" s="462"/>
      <c r="I339" s="462"/>
      <c r="J339" s="462"/>
      <c r="K339" s="462"/>
      <c r="L339" s="462"/>
      <c r="M339" s="56"/>
      <c r="N339" s="56"/>
      <c r="O339" s="56"/>
    </row>
    <row r="340" spans="1:15" ht="15" customHeight="1" x14ac:dyDescent="0.25">
      <c r="A340" s="462"/>
      <c r="B340" s="462"/>
      <c r="C340" s="462"/>
      <c r="D340" s="462"/>
      <c r="E340" s="462"/>
      <c r="F340" s="462"/>
      <c r="G340" s="462"/>
      <c r="H340" s="462"/>
      <c r="I340" s="462"/>
      <c r="J340" s="462"/>
      <c r="K340" s="462"/>
      <c r="L340" s="462"/>
      <c r="M340" s="56"/>
      <c r="N340" s="56"/>
      <c r="O340" s="56"/>
    </row>
    <row r="341" spans="1:15" ht="15" customHeight="1" x14ac:dyDescent="0.25">
      <c r="A341" s="462"/>
      <c r="B341" s="462"/>
      <c r="C341" s="462"/>
      <c r="D341" s="462"/>
      <c r="E341" s="462"/>
      <c r="F341" s="462"/>
      <c r="G341" s="462"/>
      <c r="H341" s="462"/>
      <c r="I341" s="462"/>
      <c r="J341" s="462"/>
      <c r="K341" s="462"/>
      <c r="L341" s="462"/>
      <c r="M341" s="56"/>
      <c r="N341" s="56"/>
      <c r="O341" s="56"/>
    </row>
    <row r="342" spans="1:15" ht="15" customHeight="1" x14ac:dyDescent="0.25">
      <c r="A342" s="462"/>
      <c r="B342" s="462"/>
      <c r="C342" s="462"/>
      <c r="D342" s="462"/>
      <c r="E342" s="462"/>
      <c r="F342" s="462"/>
      <c r="G342" s="462"/>
      <c r="H342" s="462"/>
      <c r="I342" s="462"/>
      <c r="J342" s="462"/>
      <c r="K342" s="462"/>
      <c r="L342" s="462"/>
      <c r="M342" s="56"/>
      <c r="N342" s="56"/>
      <c r="O342" s="56"/>
    </row>
    <row r="343" spans="1:15" ht="15" customHeight="1" x14ac:dyDescent="0.25">
      <c r="A343" s="462"/>
      <c r="B343" s="462"/>
      <c r="C343" s="462"/>
      <c r="D343" s="462"/>
      <c r="E343" s="462"/>
      <c r="F343" s="462"/>
      <c r="G343" s="462"/>
      <c r="H343" s="462"/>
      <c r="I343" s="462"/>
      <c r="J343" s="462"/>
      <c r="K343" s="462"/>
      <c r="L343" s="462"/>
      <c r="M343" s="56"/>
      <c r="N343" s="56"/>
      <c r="O343" s="56"/>
    </row>
    <row r="344" spans="1:15" ht="15" customHeight="1" x14ac:dyDescent="0.25">
      <c r="A344" s="462"/>
      <c r="B344" s="462"/>
      <c r="C344" s="462"/>
      <c r="D344" s="462"/>
      <c r="E344" s="462"/>
      <c r="F344" s="462"/>
      <c r="G344" s="462"/>
      <c r="H344" s="462"/>
      <c r="I344" s="462"/>
      <c r="J344" s="462"/>
      <c r="K344" s="462"/>
      <c r="L344" s="462"/>
      <c r="M344" s="56"/>
      <c r="N344" s="56"/>
      <c r="O344" s="56"/>
    </row>
    <row r="345" spans="1:15" ht="15" customHeight="1" x14ac:dyDescent="0.25">
      <c r="A345" s="462"/>
      <c r="B345" s="462"/>
      <c r="C345" s="462"/>
      <c r="D345" s="462"/>
      <c r="E345" s="462"/>
      <c r="F345" s="462"/>
      <c r="G345" s="462"/>
      <c r="H345" s="462"/>
      <c r="I345" s="462"/>
      <c r="J345" s="462"/>
      <c r="K345" s="462"/>
      <c r="L345" s="462"/>
      <c r="M345" s="56"/>
      <c r="N345" s="56"/>
      <c r="O345" s="56"/>
    </row>
    <row r="346" spans="1:15" ht="15" customHeight="1" x14ac:dyDescent="0.25">
      <c r="A346" s="462"/>
      <c r="B346" s="462"/>
      <c r="C346" s="462"/>
      <c r="D346" s="462"/>
      <c r="E346" s="462"/>
      <c r="F346" s="462"/>
      <c r="G346" s="462"/>
      <c r="H346" s="462"/>
      <c r="I346" s="462"/>
      <c r="J346" s="462"/>
      <c r="K346" s="462"/>
      <c r="L346" s="462"/>
      <c r="M346" s="56"/>
      <c r="N346" s="56"/>
      <c r="O346" s="56"/>
    </row>
    <row r="347" spans="1:15" ht="15" customHeight="1" x14ac:dyDescent="0.25">
      <c r="A347" s="462"/>
      <c r="B347" s="462"/>
      <c r="C347" s="462"/>
      <c r="D347" s="462"/>
      <c r="E347" s="462"/>
      <c r="F347" s="462"/>
      <c r="G347" s="462"/>
      <c r="H347" s="462"/>
      <c r="I347" s="462"/>
      <c r="J347" s="462"/>
      <c r="K347" s="462"/>
      <c r="L347" s="462"/>
      <c r="M347" s="56"/>
      <c r="N347" s="56"/>
      <c r="O347" s="56"/>
    </row>
    <row r="348" spans="1:15" ht="15" customHeight="1" x14ac:dyDescent="0.25">
      <c r="A348" s="462"/>
      <c r="B348" s="462"/>
      <c r="C348" s="462"/>
      <c r="D348" s="462"/>
      <c r="E348" s="462"/>
      <c r="F348" s="462"/>
      <c r="G348" s="462"/>
      <c r="H348" s="462"/>
      <c r="I348" s="462"/>
      <c r="J348" s="462"/>
      <c r="K348" s="462"/>
      <c r="L348" s="462"/>
      <c r="M348" s="56"/>
      <c r="N348" s="56"/>
      <c r="O348" s="56"/>
    </row>
    <row r="349" spans="1:15" ht="15" customHeight="1" x14ac:dyDescent="0.25">
      <c r="A349" s="462"/>
      <c r="B349" s="462"/>
      <c r="C349" s="462"/>
      <c r="D349" s="462"/>
      <c r="E349" s="462"/>
      <c r="F349" s="462"/>
      <c r="G349" s="462"/>
      <c r="H349" s="462"/>
      <c r="I349" s="462"/>
      <c r="J349" s="462"/>
      <c r="K349" s="462"/>
      <c r="L349" s="462"/>
      <c r="M349" s="56"/>
      <c r="N349" s="56"/>
      <c r="O349" s="56"/>
    </row>
    <row r="350" spans="1:15" ht="15" customHeight="1" x14ac:dyDescent="0.25">
      <c r="A350" s="462"/>
      <c r="B350" s="462"/>
      <c r="C350" s="462"/>
      <c r="D350" s="462"/>
      <c r="E350" s="462"/>
      <c r="F350" s="462"/>
      <c r="G350" s="462"/>
      <c r="H350" s="462"/>
      <c r="I350" s="462"/>
      <c r="J350" s="462"/>
      <c r="K350" s="462"/>
      <c r="L350" s="462"/>
      <c r="M350" s="56"/>
      <c r="N350" s="56"/>
      <c r="O350" s="56"/>
    </row>
    <row r="351" spans="1:15" ht="15" customHeight="1" x14ac:dyDescent="0.25">
      <c r="A351" s="462"/>
      <c r="B351" s="462"/>
      <c r="C351" s="462"/>
      <c r="D351" s="462"/>
      <c r="E351" s="462"/>
      <c r="F351" s="462"/>
      <c r="G351" s="462"/>
      <c r="H351" s="462"/>
      <c r="I351" s="462"/>
      <c r="J351" s="462"/>
      <c r="K351" s="462"/>
      <c r="L351" s="462"/>
      <c r="M351" s="56"/>
      <c r="N351" s="56"/>
      <c r="O351" s="56"/>
    </row>
    <row r="352" spans="1:15" ht="15" customHeight="1" x14ac:dyDescent="0.25">
      <c r="A352" s="462"/>
      <c r="B352" s="462"/>
      <c r="C352" s="462"/>
      <c r="D352" s="462"/>
      <c r="E352" s="462"/>
      <c r="F352" s="462"/>
      <c r="G352" s="462"/>
      <c r="H352" s="462"/>
      <c r="I352" s="462"/>
      <c r="J352" s="462"/>
      <c r="K352" s="462"/>
      <c r="L352" s="462"/>
      <c r="M352" s="56"/>
      <c r="N352" s="56"/>
      <c r="O352" s="56"/>
    </row>
    <row r="353" spans="1:15" ht="15" customHeight="1" x14ac:dyDescent="0.25">
      <c r="A353" s="462"/>
      <c r="B353" s="462"/>
      <c r="C353" s="462"/>
      <c r="D353" s="462"/>
      <c r="E353" s="462"/>
      <c r="F353" s="462"/>
      <c r="G353" s="462"/>
      <c r="H353" s="462"/>
      <c r="I353" s="462"/>
      <c r="J353" s="462"/>
      <c r="K353" s="462"/>
      <c r="L353" s="462"/>
      <c r="M353" s="56"/>
      <c r="N353" s="56"/>
      <c r="O353" s="56"/>
    </row>
    <row r="354" spans="1:15" ht="15" customHeight="1" x14ac:dyDescent="0.25">
      <c r="A354" s="462"/>
      <c r="B354" s="462"/>
      <c r="C354" s="462"/>
      <c r="D354" s="462"/>
      <c r="E354" s="462"/>
      <c r="F354" s="462"/>
      <c r="G354" s="462"/>
      <c r="H354" s="462"/>
      <c r="I354" s="462"/>
      <c r="J354" s="462"/>
      <c r="K354" s="462"/>
      <c r="L354" s="462"/>
      <c r="M354" s="56"/>
      <c r="N354" s="56"/>
      <c r="O354" s="56"/>
    </row>
    <row r="355" spans="1:15" ht="15" customHeight="1" x14ac:dyDescent="0.25">
      <c r="A355" s="462"/>
      <c r="B355" s="462"/>
      <c r="C355" s="462"/>
      <c r="D355" s="462"/>
      <c r="E355" s="462"/>
      <c r="F355" s="462"/>
      <c r="G355" s="462"/>
      <c r="H355" s="462"/>
      <c r="I355" s="462"/>
      <c r="J355" s="462"/>
      <c r="K355" s="462"/>
      <c r="L355" s="462"/>
      <c r="M355" s="56"/>
      <c r="N355" s="56"/>
      <c r="O355" s="56"/>
    </row>
    <row r="356" spans="1:15" ht="15" customHeight="1" x14ac:dyDescent="0.25">
      <c r="A356" s="462"/>
      <c r="B356" s="462"/>
      <c r="C356" s="462"/>
      <c r="D356" s="462"/>
      <c r="E356" s="462"/>
      <c r="F356" s="462"/>
      <c r="G356" s="462"/>
      <c r="H356" s="462"/>
      <c r="I356" s="462"/>
      <c r="J356" s="462"/>
      <c r="K356" s="462"/>
      <c r="L356" s="462"/>
      <c r="M356" s="56"/>
      <c r="N356" s="56"/>
      <c r="O356" s="56"/>
    </row>
    <row r="357" spans="1:15" ht="15" customHeight="1" x14ac:dyDescent="0.25">
      <c r="A357" s="462"/>
      <c r="B357" s="462"/>
      <c r="C357" s="462"/>
      <c r="D357" s="462"/>
      <c r="E357" s="462"/>
      <c r="F357" s="462"/>
      <c r="G357" s="462"/>
      <c r="H357" s="462"/>
      <c r="I357" s="462"/>
      <c r="J357" s="462"/>
      <c r="K357" s="462"/>
      <c r="L357" s="462"/>
      <c r="M357" s="56"/>
      <c r="N357" s="56"/>
      <c r="O357" s="56"/>
    </row>
    <row r="358" spans="1:15" ht="15" customHeight="1" x14ac:dyDescent="0.25">
      <c r="A358" s="462"/>
      <c r="B358" s="462"/>
      <c r="C358" s="462"/>
      <c r="D358" s="462"/>
      <c r="E358" s="462"/>
      <c r="F358" s="462"/>
      <c r="G358" s="462"/>
      <c r="H358" s="462"/>
      <c r="I358" s="462"/>
      <c r="J358" s="462"/>
      <c r="K358" s="462"/>
      <c r="L358" s="462"/>
      <c r="M358" s="56"/>
      <c r="N358" s="56"/>
      <c r="O358" s="56"/>
    </row>
    <row r="359" spans="1:15" ht="15" customHeight="1" x14ac:dyDescent="0.25">
      <c r="A359" s="462"/>
      <c r="B359" s="462"/>
      <c r="C359" s="462"/>
      <c r="D359" s="462"/>
      <c r="E359" s="462"/>
      <c r="F359" s="462"/>
      <c r="G359" s="462"/>
      <c r="H359" s="462"/>
      <c r="I359" s="462"/>
      <c r="J359" s="462"/>
      <c r="K359" s="462"/>
      <c r="L359" s="462"/>
      <c r="M359" s="56"/>
      <c r="N359" s="56"/>
      <c r="O359" s="56"/>
    </row>
    <row r="360" spans="1:15" ht="15" customHeight="1" x14ac:dyDescent="0.25">
      <c r="A360" s="462"/>
      <c r="B360" s="462"/>
      <c r="C360" s="462"/>
      <c r="D360" s="462"/>
      <c r="E360" s="462"/>
      <c r="F360" s="462"/>
      <c r="G360" s="462"/>
      <c r="H360" s="462"/>
      <c r="I360" s="462"/>
      <c r="J360" s="462"/>
      <c r="K360" s="462"/>
      <c r="L360" s="462"/>
      <c r="M360" s="56"/>
      <c r="N360" s="56"/>
      <c r="O360" s="56"/>
    </row>
    <row r="361" spans="1:15" ht="15" customHeight="1" x14ac:dyDescent="0.25">
      <c r="A361" s="462"/>
      <c r="B361" s="462"/>
      <c r="C361" s="462"/>
      <c r="D361" s="462"/>
      <c r="E361" s="462"/>
      <c r="F361" s="462"/>
      <c r="G361" s="462"/>
      <c r="H361" s="462"/>
      <c r="I361" s="462"/>
      <c r="J361" s="462"/>
      <c r="K361" s="462"/>
      <c r="L361" s="462"/>
      <c r="M361" s="56"/>
      <c r="N361" s="56"/>
      <c r="O361" s="56"/>
    </row>
    <row r="362" spans="1:15" ht="15" customHeight="1" x14ac:dyDescent="0.25">
      <c r="A362" s="462"/>
      <c r="B362" s="462"/>
      <c r="C362" s="462"/>
      <c r="D362" s="462"/>
      <c r="E362" s="462"/>
      <c r="F362" s="462"/>
      <c r="G362" s="462"/>
      <c r="H362" s="462"/>
      <c r="I362" s="462"/>
      <c r="J362" s="462"/>
      <c r="K362" s="462"/>
      <c r="L362" s="462"/>
      <c r="M362" s="56"/>
      <c r="N362" s="56"/>
      <c r="O362" s="56"/>
    </row>
    <row r="363" spans="1:15" ht="15" customHeight="1" x14ac:dyDescent="0.25">
      <c r="A363" s="462"/>
      <c r="B363" s="462"/>
      <c r="C363" s="462"/>
      <c r="D363" s="462"/>
      <c r="E363" s="462"/>
      <c r="F363" s="462"/>
      <c r="G363" s="462"/>
      <c r="H363" s="462"/>
      <c r="I363" s="462"/>
      <c r="J363" s="462"/>
      <c r="K363" s="462"/>
      <c r="L363" s="462"/>
      <c r="M363" s="56"/>
      <c r="N363" s="56"/>
      <c r="O363" s="56"/>
    </row>
    <row r="364" spans="1:15" ht="15" customHeight="1" x14ac:dyDescent="0.25">
      <c r="A364" s="462"/>
      <c r="B364" s="462"/>
      <c r="C364" s="462"/>
      <c r="D364" s="462"/>
      <c r="E364" s="462"/>
      <c r="F364" s="462"/>
      <c r="G364" s="462"/>
      <c r="H364" s="462"/>
      <c r="I364" s="462"/>
      <c r="J364" s="462"/>
      <c r="K364" s="462"/>
      <c r="L364" s="462"/>
      <c r="M364" s="56"/>
      <c r="N364" s="56"/>
      <c r="O364" s="56"/>
    </row>
    <row r="365" spans="1:15" ht="15" customHeight="1" x14ac:dyDescent="0.25">
      <c r="A365" s="462"/>
      <c r="B365" s="462"/>
      <c r="C365" s="462"/>
      <c r="D365" s="462"/>
      <c r="E365" s="462"/>
      <c r="F365" s="462"/>
      <c r="G365" s="462"/>
      <c r="H365" s="462"/>
      <c r="I365" s="462"/>
      <c r="J365" s="462"/>
      <c r="K365" s="462"/>
      <c r="L365" s="462"/>
      <c r="M365" s="56"/>
      <c r="N365" s="56"/>
      <c r="O365" s="56"/>
    </row>
    <row r="366" spans="1:15" ht="15" customHeight="1" x14ac:dyDescent="0.25">
      <c r="A366" s="462"/>
      <c r="B366" s="462"/>
      <c r="C366" s="462"/>
      <c r="D366" s="462"/>
      <c r="E366" s="462"/>
      <c r="F366" s="462"/>
      <c r="G366" s="462"/>
      <c r="H366" s="462"/>
      <c r="I366" s="462"/>
      <c r="J366" s="462"/>
      <c r="K366" s="462"/>
      <c r="L366" s="462"/>
      <c r="M366" s="56"/>
      <c r="N366" s="56"/>
      <c r="O366" s="56"/>
    </row>
    <row r="367" spans="1:15" ht="15" customHeight="1" x14ac:dyDescent="0.25">
      <c r="A367" s="462"/>
      <c r="B367" s="462"/>
      <c r="C367" s="462"/>
      <c r="D367" s="462"/>
      <c r="E367" s="462"/>
      <c r="F367" s="462"/>
      <c r="G367" s="462"/>
      <c r="H367" s="462"/>
      <c r="I367" s="462"/>
      <c r="J367" s="462"/>
      <c r="K367" s="462"/>
      <c r="L367" s="462"/>
      <c r="M367" s="56"/>
      <c r="N367" s="56"/>
      <c r="O367" s="56"/>
    </row>
    <row r="368" spans="1:15" ht="15" customHeight="1" x14ac:dyDescent="0.25">
      <c r="A368" s="462"/>
      <c r="B368" s="462"/>
      <c r="C368" s="462"/>
      <c r="D368" s="462"/>
      <c r="E368" s="462"/>
      <c r="F368" s="462"/>
      <c r="G368" s="462"/>
      <c r="H368" s="462"/>
      <c r="I368" s="462"/>
      <c r="J368" s="462"/>
      <c r="K368" s="462"/>
      <c r="L368" s="462"/>
      <c r="M368" s="56"/>
      <c r="N368" s="56"/>
      <c r="O368" s="56"/>
    </row>
    <row r="369" spans="1:15" ht="15" customHeight="1" x14ac:dyDescent="0.25">
      <c r="A369" s="462"/>
      <c r="B369" s="462"/>
      <c r="C369" s="462"/>
      <c r="D369" s="462"/>
      <c r="E369" s="462"/>
      <c r="F369" s="462"/>
      <c r="G369" s="462"/>
      <c r="H369" s="462"/>
      <c r="I369" s="462"/>
      <c r="J369" s="462"/>
      <c r="K369" s="462"/>
      <c r="L369" s="462"/>
      <c r="M369" s="56"/>
      <c r="N369" s="56"/>
      <c r="O369" s="56"/>
    </row>
    <row r="370" spans="1:15" ht="15" customHeight="1" x14ac:dyDescent="0.25">
      <c r="A370" s="462"/>
      <c r="B370" s="462"/>
      <c r="C370" s="462"/>
      <c r="D370" s="462"/>
      <c r="E370" s="462"/>
      <c r="F370" s="462"/>
      <c r="G370" s="462"/>
      <c r="H370" s="462"/>
      <c r="I370" s="462"/>
      <c r="J370" s="462"/>
      <c r="K370" s="462"/>
      <c r="L370" s="462"/>
      <c r="M370" s="56"/>
      <c r="N370" s="56"/>
      <c r="O370" s="56"/>
    </row>
    <row r="371" spans="1:15" ht="15" customHeight="1" x14ac:dyDescent="0.25">
      <c r="A371" s="462"/>
      <c r="B371" s="462"/>
      <c r="C371" s="462"/>
      <c r="D371" s="462"/>
      <c r="E371" s="462"/>
      <c r="F371" s="462"/>
      <c r="G371" s="462"/>
      <c r="H371" s="462"/>
      <c r="I371" s="462"/>
      <c r="J371" s="462"/>
      <c r="K371" s="462"/>
      <c r="L371" s="462"/>
      <c r="M371" s="56"/>
      <c r="N371" s="56"/>
      <c r="O371" s="56"/>
    </row>
    <row r="372" spans="1:15" ht="15" customHeight="1" x14ac:dyDescent="0.25">
      <c r="A372" s="462"/>
      <c r="B372" s="462"/>
      <c r="C372" s="462"/>
      <c r="D372" s="462"/>
      <c r="E372" s="462"/>
      <c r="F372" s="462"/>
      <c r="G372" s="462"/>
      <c r="H372" s="462"/>
      <c r="I372" s="462"/>
      <c r="J372" s="462"/>
      <c r="K372" s="462"/>
      <c r="L372" s="462"/>
      <c r="M372" s="56"/>
      <c r="N372" s="56"/>
      <c r="O372" s="56"/>
    </row>
    <row r="373" spans="1:15" ht="15" customHeight="1" x14ac:dyDescent="0.25">
      <c r="A373" s="462"/>
      <c r="B373" s="462"/>
      <c r="C373" s="462"/>
      <c r="D373" s="462"/>
      <c r="E373" s="462"/>
      <c r="F373" s="462"/>
      <c r="G373" s="462"/>
      <c r="H373" s="462"/>
      <c r="I373" s="462"/>
      <c r="J373" s="462"/>
      <c r="K373" s="462"/>
      <c r="L373" s="462"/>
      <c r="M373" s="56"/>
      <c r="N373" s="56"/>
      <c r="O373" s="56"/>
    </row>
    <row r="374" spans="1:15" ht="15" customHeight="1" x14ac:dyDescent="0.25">
      <c r="A374" s="462"/>
      <c r="B374" s="462"/>
      <c r="C374" s="462"/>
      <c r="D374" s="462"/>
      <c r="E374" s="462"/>
      <c r="F374" s="462"/>
      <c r="G374" s="462"/>
      <c r="H374" s="462"/>
      <c r="I374" s="462"/>
      <c r="J374" s="462"/>
      <c r="K374" s="462"/>
      <c r="L374" s="462"/>
      <c r="M374" s="56"/>
      <c r="N374" s="56"/>
      <c r="O374" s="56"/>
    </row>
    <row r="375" spans="1:15" ht="15" customHeight="1" x14ac:dyDescent="0.25">
      <c r="A375" s="462"/>
      <c r="B375" s="462"/>
      <c r="C375" s="462"/>
      <c r="D375" s="462"/>
      <c r="E375" s="462"/>
      <c r="F375" s="462"/>
      <c r="G375" s="462"/>
      <c r="H375" s="462"/>
      <c r="I375" s="462"/>
      <c r="J375" s="462"/>
      <c r="K375" s="462"/>
      <c r="L375" s="462"/>
      <c r="M375" s="56"/>
      <c r="N375" s="56"/>
      <c r="O375" s="56"/>
    </row>
    <row r="376" spans="1:15" ht="15" customHeight="1" x14ac:dyDescent="0.25">
      <c r="A376" s="462"/>
      <c r="B376" s="462"/>
      <c r="C376" s="462"/>
      <c r="D376" s="462"/>
      <c r="E376" s="462"/>
      <c r="F376" s="462"/>
      <c r="G376" s="462"/>
      <c r="H376" s="462"/>
      <c r="I376" s="462"/>
      <c r="J376" s="462"/>
      <c r="K376" s="462"/>
      <c r="L376" s="462"/>
      <c r="M376" s="56"/>
      <c r="N376" s="56"/>
      <c r="O376" s="56"/>
    </row>
    <row r="377" spans="1:15" ht="15" customHeight="1" x14ac:dyDescent="0.25">
      <c r="A377" s="462"/>
      <c r="B377" s="462"/>
      <c r="C377" s="462"/>
      <c r="D377" s="462"/>
      <c r="E377" s="462"/>
      <c r="F377" s="462"/>
      <c r="G377" s="462"/>
      <c r="H377" s="462"/>
      <c r="I377" s="462"/>
      <c r="J377" s="462"/>
      <c r="K377" s="462"/>
      <c r="L377" s="462"/>
      <c r="M377" s="56"/>
      <c r="N377" s="56"/>
      <c r="O377" s="56"/>
    </row>
    <row r="378" spans="1:15" ht="15" customHeight="1" x14ac:dyDescent="0.25">
      <c r="A378" s="462"/>
      <c r="B378" s="462"/>
      <c r="C378" s="462"/>
      <c r="D378" s="462"/>
      <c r="E378" s="462"/>
      <c r="F378" s="462"/>
      <c r="G378" s="462"/>
      <c r="H378" s="462"/>
      <c r="I378" s="462"/>
      <c r="J378" s="462"/>
      <c r="K378" s="462"/>
      <c r="L378" s="462"/>
      <c r="M378" s="56"/>
      <c r="N378" s="56"/>
      <c r="O378" s="56"/>
    </row>
    <row r="379" spans="1:15" ht="15" customHeight="1" x14ac:dyDescent="0.25">
      <c r="A379" s="462"/>
      <c r="B379" s="462"/>
      <c r="C379" s="462"/>
      <c r="D379" s="462"/>
      <c r="E379" s="462"/>
      <c r="F379" s="462"/>
      <c r="G379" s="462"/>
      <c r="H379" s="462"/>
      <c r="I379" s="462"/>
      <c r="J379" s="462"/>
      <c r="K379" s="462"/>
      <c r="L379" s="462"/>
      <c r="M379" s="56"/>
      <c r="N379" s="56"/>
      <c r="O379" s="56"/>
    </row>
    <row r="380" spans="1:15" ht="15" customHeight="1" x14ac:dyDescent="0.25">
      <c r="A380" s="462"/>
      <c r="B380" s="462"/>
      <c r="C380" s="462"/>
      <c r="D380" s="462"/>
      <c r="E380" s="462"/>
      <c r="F380" s="462"/>
      <c r="G380" s="462"/>
      <c r="H380" s="462"/>
      <c r="I380" s="462"/>
      <c r="J380" s="462"/>
      <c r="K380" s="462"/>
      <c r="L380" s="462"/>
      <c r="M380" s="56"/>
      <c r="N380" s="56"/>
      <c r="O380" s="56"/>
    </row>
    <row r="381" spans="1:15" ht="15" customHeight="1" x14ac:dyDescent="0.25">
      <c r="A381" s="462"/>
      <c r="B381" s="462"/>
      <c r="C381" s="462"/>
      <c r="D381" s="462"/>
      <c r="E381" s="462"/>
      <c r="F381" s="462"/>
      <c r="G381" s="462"/>
      <c r="H381" s="462"/>
      <c r="I381" s="462"/>
      <c r="J381" s="462"/>
      <c r="K381" s="462"/>
      <c r="L381" s="462"/>
      <c r="M381" s="56"/>
      <c r="N381" s="56"/>
      <c r="O381" s="56"/>
    </row>
    <row r="382" spans="1:15" ht="15" customHeight="1" x14ac:dyDescent="0.25">
      <c r="A382" s="462"/>
      <c r="B382" s="462"/>
      <c r="C382" s="462"/>
      <c r="D382" s="462"/>
      <c r="E382" s="462"/>
      <c r="F382" s="462"/>
      <c r="G382" s="462"/>
      <c r="H382" s="462"/>
      <c r="I382" s="462"/>
      <c r="J382" s="462"/>
      <c r="K382" s="462"/>
      <c r="L382" s="462"/>
      <c r="M382" s="56"/>
      <c r="N382" s="56"/>
      <c r="O382" s="56"/>
    </row>
    <row r="383" spans="1:15" ht="15" customHeight="1" x14ac:dyDescent="0.25">
      <c r="A383" s="462"/>
      <c r="B383" s="462"/>
      <c r="C383" s="462"/>
      <c r="D383" s="462"/>
      <c r="E383" s="462"/>
      <c r="F383" s="462"/>
      <c r="G383" s="462"/>
      <c r="H383" s="462"/>
      <c r="I383" s="462"/>
      <c r="J383" s="462"/>
      <c r="K383" s="462"/>
      <c r="L383" s="462"/>
      <c r="M383" s="56"/>
      <c r="N383" s="56"/>
      <c r="O383" s="56"/>
    </row>
    <row r="384" spans="1:15" ht="15" customHeight="1" x14ac:dyDescent="0.25">
      <c r="A384" s="462"/>
      <c r="B384" s="462"/>
      <c r="C384" s="462"/>
      <c r="D384" s="462"/>
      <c r="E384" s="462"/>
      <c r="F384" s="462"/>
      <c r="G384" s="462"/>
      <c r="H384" s="462"/>
      <c r="I384" s="462"/>
      <c r="J384" s="462"/>
      <c r="K384" s="462"/>
      <c r="L384" s="462"/>
      <c r="M384" s="56"/>
      <c r="N384" s="56"/>
      <c r="O384" s="56"/>
    </row>
    <row r="385" spans="1:15" ht="15" customHeight="1" x14ac:dyDescent="0.25">
      <c r="A385" s="462"/>
      <c r="B385" s="462"/>
      <c r="C385" s="462"/>
      <c r="D385" s="462"/>
      <c r="E385" s="462"/>
      <c r="F385" s="462"/>
      <c r="G385" s="462"/>
      <c r="H385" s="462"/>
      <c r="I385" s="462"/>
      <c r="J385" s="462"/>
      <c r="K385" s="462"/>
      <c r="L385" s="462"/>
      <c r="M385" s="56"/>
      <c r="N385" s="56"/>
      <c r="O385" s="56"/>
    </row>
    <row r="386" spans="1:15" ht="15" customHeight="1" x14ac:dyDescent="0.25">
      <c r="A386" s="462"/>
      <c r="B386" s="462"/>
      <c r="C386" s="462"/>
      <c r="D386" s="462"/>
      <c r="E386" s="462"/>
      <c r="F386" s="462"/>
      <c r="G386" s="462"/>
      <c r="H386" s="462"/>
      <c r="I386" s="462"/>
      <c r="J386" s="462"/>
      <c r="K386" s="462"/>
      <c r="L386" s="462"/>
      <c r="M386" s="56"/>
      <c r="N386" s="56"/>
      <c r="O386" s="56"/>
    </row>
    <row r="387" spans="1:15" ht="15" customHeight="1" x14ac:dyDescent="0.25">
      <c r="A387" s="462"/>
      <c r="B387" s="462"/>
      <c r="C387" s="462"/>
      <c r="D387" s="462"/>
      <c r="E387" s="462"/>
      <c r="F387" s="462"/>
      <c r="G387" s="462"/>
      <c r="H387" s="462"/>
      <c r="I387" s="462"/>
      <c r="J387" s="462"/>
      <c r="K387" s="462"/>
      <c r="L387" s="462"/>
      <c r="M387" s="56"/>
      <c r="N387" s="56"/>
      <c r="O387" s="56"/>
    </row>
    <row r="388" spans="1:15" ht="15" customHeight="1" x14ac:dyDescent="0.25">
      <c r="A388" s="462"/>
      <c r="B388" s="462"/>
      <c r="C388" s="462"/>
      <c r="D388" s="462"/>
      <c r="E388" s="462"/>
      <c r="F388" s="462"/>
      <c r="G388" s="462"/>
      <c r="H388" s="462"/>
      <c r="I388" s="462"/>
      <c r="J388" s="462"/>
      <c r="K388" s="462"/>
      <c r="L388" s="462"/>
      <c r="M388" s="56"/>
      <c r="N388" s="56"/>
      <c r="O388" s="56"/>
    </row>
    <row r="389" spans="1:15" ht="15" customHeight="1" x14ac:dyDescent="0.25">
      <c r="A389" s="462"/>
      <c r="B389" s="462"/>
      <c r="C389" s="462"/>
      <c r="D389" s="462"/>
      <c r="E389" s="462"/>
      <c r="F389" s="462"/>
      <c r="G389" s="462"/>
      <c r="H389" s="462"/>
      <c r="I389" s="462"/>
      <c r="J389" s="462"/>
      <c r="K389" s="462"/>
      <c r="L389" s="462"/>
      <c r="M389" s="56"/>
      <c r="N389" s="56"/>
      <c r="O389" s="56"/>
    </row>
    <row r="390" spans="1:15" ht="15" customHeight="1" x14ac:dyDescent="0.25">
      <c r="A390" s="462"/>
      <c r="B390" s="462"/>
      <c r="C390" s="462"/>
      <c r="D390" s="462"/>
      <c r="E390" s="462"/>
      <c r="F390" s="462"/>
      <c r="G390" s="462"/>
      <c r="H390" s="462"/>
      <c r="I390" s="462"/>
      <c r="J390" s="462"/>
      <c r="K390" s="462"/>
      <c r="L390" s="462"/>
      <c r="M390" s="56"/>
      <c r="N390" s="56"/>
      <c r="O390" s="56"/>
    </row>
    <row r="391" spans="1:15" ht="15" customHeight="1" x14ac:dyDescent="0.25">
      <c r="A391" s="462"/>
      <c r="B391" s="462"/>
      <c r="C391" s="462"/>
      <c r="D391" s="462"/>
      <c r="E391" s="462"/>
      <c r="F391" s="462"/>
      <c r="G391" s="462"/>
      <c r="H391" s="462"/>
      <c r="I391" s="462"/>
      <c r="J391" s="462"/>
      <c r="K391" s="462"/>
      <c r="L391" s="462"/>
      <c r="M391" s="56"/>
      <c r="N391" s="56"/>
      <c r="O391" s="56"/>
    </row>
    <row r="392" spans="1:15" ht="15" customHeight="1" x14ac:dyDescent="0.25">
      <c r="A392" s="462"/>
      <c r="B392" s="462"/>
      <c r="C392" s="462"/>
      <c r="D392" s="462"/>
      <c r="E392" s="462"/>
      <c r="F392" s="462"/>
      <c r="G392" s="462"/>
      <c r="H392" s="462"/>
      <c r="I392" s="462"/>
      <c r="J392" s="462"/>
      <c r="K392" s="462"/>
      <c r="L392" s="462"/>
      <c r="M392" s="56"/>
      <c r="N392" s="56"/>
      <c r="O392" s="56"/>
    </row>
    <row r="393" spans="1:15" ht="15" customHeight="1" x14ac:dyDescent="0.25">
      <c r="A393" s="462"/>
      <c r="B393" s="462"/>
      <c r="C393" s="462"/>
      <c r="D393" s="462"/>
      <c r="E393" s="462"/>
      <c r="F393" s="462"/>
      <c r="G393" s="462"/>
      <c r="H393" s="462"/>
      <c r="I393" s="462"/>
      <c r="J393" s="462"/>
      <c r="K393" s="462"/>
      <c r="L393" s="462"/>
      <c r="M393" s="56"/>
      <c r="N393" s="56"/>
      <c r="O393" s="56"/>
    </row>
    <row r="394" spans="1:15" ht="15" customHeight="1" x14ac:dyDescent="0.25">
      <c r="A394" s="462"/>
      <c r="B394" s="462"/>
      <c r="C394" s="462"/>
      <c r="D394" s="462"/>
      <c r="E394" s="462"/>
      <c r="F394" s="462"/>
      <c r="G394" s="462"/>
      <c r="H394" s="462"/>
      <c r="I394" s="462"/>
      <c r="J394" s="462"/>
      <c r="K394" s="462"/>
      <c r="L394" s="462"/>
      <c r="M394" s="56"/>
      <c r="N394" s="56"/>
      <c r="O394" s="56"/>
    </row>
    <row r="395" spans="1:15" ht="15" customHeight="1" x14ac:dyDescent="0.25">
      <c r="A395" s="462"/>
      <c r="B395" s="462"/>
      <c r="C395" s="462"/>
      <c r="D395" s="462"/>
      <c r="E395" s="462"/>
      <c r="F395" s="462"/>
      <c r="G395" s="462"/>
      <c r="H395" s="462"/>
      <c r="I395" s="462"/>
      <c r="J395" s="462"/>
      <c r="K395" s="462"/>
      <c r="L395" s="462"/>
      <c r="M395" s="56"/>
      <c r="N395" s="56"/>
      <c r="O395" s="56"/>
    </row>
    <row r="396" spans="1:15" ht="15" customHeight="1" x14ac:dyDescent="0.25">
      <c r="A396" s="462"/>
      <c r="B396" s="462"/>
      <c r="C396" s="462"/>
      <c r="D396" s="462"/>
      <c r="E396" s="462"/>
      <c r="F396" s="462"/>
      <c r="G396" s="462"/>
      <c r="H396" s="462"/>
      <c r="I396" s="462"/>
      <c r="J396" s="462"/>
      <c r="K396" s="462"/>
      <c r="L396" s="462"/>
      <c r="M396" s="56"/>
      <c r="N396" s="56"/>
      <c r="O396" s="56"/>
    </row>
    <row r="397" spans="1:15" ht="15" customHeight="1" x14ac:dyDescent="0.25">
      <c r="A397" s="462"/>
      <c r="B397" s="462"/>
      <c r="C397" s="462"/>
      <c r="D397" s="462"/>
      <c r="E397" s="462"/>
      <c r="F397" s="462"/>
      <c r="G397" s="462"/>
      <c r="H397" s="462"/>
      <c r="I397" s="462"/>
      <c r="J397" s="462"/>
      <c r="K397" s="462"/>
      <c r="L397" s="462"/>
      <c r="M397" s="56"/>
      <c r="N397" s="56"/>
      <c r="O397" s="56"/>
    </row>
    <row r="398" spans="1:15" ht="15" customHeight="1" x14ac:dyDescent="0.25">
      <c r="A398" s="462"/>
      <c r="B398" s="462"/>
      <c r="C398" s="462"/>
      <c r="D398" s="462"/>
      <c r="E398" s="462"/>
      <c r="F398" s="462"/>
      <c r="G398" s="462"/>
      <c r="H398" s="462"/>
      <c r="I398" s="462"/>
      <c r="J398" s="462"/>
      <c r="K398" s="462"/>
      <c r="L398" s="462"/>
      <c r="M398" s="56"/>
      <c r="N398" s="56"/>
      <c r="O398" s="56"/>
    </row>
    <row r="399" spans="1:15" ht="15" customHeight="1" x14ac:dyDescent="0.25">
      <c r="A399" s="462"/>
      <c r="B399" s="462"/>
      <c r="C399" s="462"/>
      <c r="D399" s="462"/>
      <c r="E399" s="462"/>
      <c r="F399" s="462"/>
      <c r="G399" s="462"/>
      <c r="H399" s="462"/>
      <c r="I399" s="462"/>
      <c r="J399" s="462"/>
      <c r="K399" s="462"/>
      <c r="L399" s="462"/>
      <c r="M399" s="56"/>
      <c r="N399" s="56"/>
      <c r="O399" s="56"/>
    </row>
    <row r="400" spans="1:15" ht="15" customHeight="1" x14ac:dyDescent="0.25">
      <c r="A400" s="462"/>
      <c r="B400" s="462"/>
      <c r="C400" s="462"/>
      <c r="D400" s="462"/>
      <c r="E400" s="462"/>
      <c r="F400" s="462"/>
      <c r="G400" s="462"/>
      <c r="H400" s="462"/>
      <c r="I400" s="462"/>
      <c r="J400" s="462"/>
      <c r="K400" s="462"/>
      <c r="L400" s="462"/>
      <c r="M400" s="56"/>
      <c r="N400" s="56"/>
      <c r="O400" s="56"/>
    </row>
    <row r="401" spans="1:15" ht="15" customHeight="1" x14ac:dyDescent="0.25">
      <c r="A401" s="462"/>
      <c r="B401" s="462"/>
      <c r="C401" s="462"/>
      <c r="D401" s="462"/>
      <c r="E401" s="462"/>
      <c r="F401" s="462"/>
      <c r="G401" s="462"/>
      <c r="H401" s="462"/>
      <c r="I401" s="462"/>
      <c r="J401" s="462"/>
      <c r="K401" s="462"/>
      <c r="L401" s="462"/>
      <c r="M401" s="56"/>
      <c r="N401" s="56"/>
      <c r="O401" s="56"/>
    </row>
    <row r="402" spans="1:15" ht="15" customHeight="1" x14ac:dyDescent="0.25">
      <c r="A402" s="462"/>
      <c r="B402" s="462"/>
      <c r="C402" s="462"/>
      <c r="D402" s="462"/>
      <c r="E402" s="462"/>
      <c r="F402" s="462"/>
      <c r="G402" s="462"/>
      <c r="H402" s="462"/>
      <c r="I402" s="462"/>
      <c r="J402" s="462"/>
      <c r="K402" s="462"/>
      <c r="L402" s="462"/>
      <c r="M402" s="56"/>
      <c r="N402" s="56"/>
      <c r="O402" s="56"/>
    </row>
    <row r="403" spans="1:15" ht="15" customHeight="1" x14ac:dyDescent="0.25">
      <c r="A403" s="462"/>
      <c r="B403" s="462"/>
      <c r="C403" s="462"/>
      <c r="D403" s="462"/>
      <c r="E403" s="462"/>
      <c r="F403" s="462"/>
      <c r="G403" s="462"/>
      <c r="H403" s="462"/>
      <c r="I403" s="462"/>
      <c r="J403" s="462"/>
      <c r="K403" s="462"/>
      <c r="L403" s="462"/>
      <c r="M403" s="56"/>
      <c r="N403" s="56"/>
      <c r="O403" s="56"/>
    </row>
    <row r="404" spans="1:15" ht="15" customHeight="1" x14ac:dyDescent="0.25">
      <c r="A404" s="462"/>
      <c r="B404" s="462"/>
      <c r="C404" s="462"/>
      <c r="D404" s="462"/>
      <c r="E404" s="462"/>
      <c r="F404" s="462"/>
      <c r="G404" s="462"/>
      <c r="H404" s="462"/>
      <c r="I404" s="462"/>
      <c r="J404" s="462"/>
      <c r="K404" s="462"/>
      <c r="L404" s="462"/>
      <c r="M404" s="56"/>
      <c r="N404" s="56"/>
      <c r="O404" s="56"/>
    </row>
    <row r="405" spans="1:15" ht="15" customHeight="1" x14ac:dyDescent="0.25">
      <c r="A405" s="462"/>
      <c r="B405" s="462"/>
      <c r="C405" s="462"/>
      <c r="D405" s="462"/>
      <c r="E405" s="462"/>
      <c r="F405" s="462"/>
      <c r="G405" s="462"/>
      <c r="H405" s="462"/>
      <c r="I405" s="462"/>
      <c r="J405" s="462"/>
      <c r="K405" s="462"/>
      <c r="L405" s="462"/>
      <c r="M405" s="56"/>
      <c r="N405" s="56"/>
      <c r="O405" s="56"/>
    </row>
    <row r="406" spans="1:15" ht="15" customHeight="1" x14ac:dyDescent="0.25">
      <c r="A406" s="462"/>
      <c r="B406" s="462"/>
      <c r="C406" s="462"/>
      <c r="D406" s="462"/>
      <c r="E406" s="462"/>
      <c r="F406" s="462"/>
      <c r="G406" s="462"/>
      <c r="H406" s="462"/>
      <c r="I406" s="462"/>
      <c r="J406" s="462"/>
      <c r="K406" s="462"/>
      <c r="L406" s="462"/>
      <c r="M406" s="56"/>
      <c r="N406" s="56"/>
      <c r="O406" s="56"/>
    </row>
    <row r="407" spans="1:15" ht="15" customHeight="1" x14ac:dyDescent="0.25">
      <c r="A407" s="462"/>
      <c r="B407" s="462"/>
      <c r="C407" s="462"/>
      <c r="D407" s="462"/>
      <c r="E407" s="462"/>
      <c r="F407" s="462"/>
      <c r="G407" s="462"/>
      <c r="H407" s="462"/>
      <c r="I407" s="462"/>
      <c r="J407" s="462"/>
      <c r="K407" s="462"/>
      <c r="L407" s="462"/>
      <c r="M407" s="56"/>
      <c r="N407" s="56"/>
      <c r="O407" s="56"/>
    </row>
    <row r="408" spans="1:15" ht="15" customHeight="1" x14ac:dyDescent="0.25">
      <c r="A408" s="462"/>
      <c r="B408" s="462"/>
      <c r="C408" s="462"/>
      <c r="D408" s="462"/>
      <c r="E408" s="462"/>
      <c r="F408" s="462"/>
      <c r="G408" s="462"/>
      <c r="H408" s="462"/>
      <c r="I408" s="462"/>
      <c r="J408" s="462"/>
      <c r="K408" s="462"/>
      <c r="L408" s="462"/>
      <c r="M408" s="56"/>
      <c r="N408" s="56"/>
      <c r="O408" s="56"/>
    </row>
    <row r="409" spans="1:15" ht="15" customHeight="1" x14ac:dyDescent="0.25">
      <c r="A409" s="462"/>
      <c r="B409" s="462"/>
      <c r="C409" s="462"/>
      <c r="D409" s="462"/>
      <c r="E409" s="462"/>
      <c r="F409" s="462"/>
      <c r="G409" s="462"/>
      <c r="H409" s="462"/>
      <c r="I409" s="462"/>
      <c r="J409" s="462"/>
      <c r="K409" s="462"/>
      <c r="L409" s="462"/>
      <c r="M409" s="56"/>
      <c r="N409" s="56"/>
      <c r="O409" s="56"/>
    </row>
    <row r="410" spans="1:15" ht="15" customHeight="1" x14ac:dyDescent="0.25">
      <c r="A410" s="462"/>
      <c r="B410" s="462"/>
      <c r="C410" s="462"/>
      <c r="D410" s="462"/>
      <c r="E410" s="462"/>
      <c r="F410" s="462"/>
      <c r="G410" s="462"/>
      <c r="H410" s="462"/>
      <c r="I410" s="462"/>
      <c r="J410" s="462"/>
      <c r="K410" s="462"/>
      <c r="L410" s="462"/>
      <c r="M410" s="56"/>
      <c r="N410" s="56"/>
      <c r="O410" s="56"/>
    </row>
    <row r="411" spans="1:15" ht="15" customHeight="1" x14ac:dyDescent="0.25">
      <c r="A411" s="462"/>
      <c r="B411" s="462"/>
      <c r="C411" s="462"/>
      <c r="D411" s="462"/>
      <c r="E411" s="462"/>
      <c r="F411" s="462"/>
      <c r="G411" s="462"/>
      <c r="H411" s="462"/>
      <c r="I411" s="462"/>
      <c r="J411" s="462"/>
      <c r="K411" s="462"/>
      <c r="L411" s="462"/>
      <c r="M411" s="56"/>
      <c r="N411" s="56"/>
      <c r="O411" s="56"/>
    </row>
    <row r="412" spans="1:15" ht="15" customHeight="1" x14ac:dyDescent="0.25">
      <c r="A412" s="462"/>
      <c r="B412" s="462"/>
      <c r="C412" s="462"/>
      <c r="D412" s="462"/>
      <c r="E412" s="462"/>
      <c r="F412" s="462"/>
      <c r="G412" s="462"/>
      <c r="H412" s="462"/>
      <c r="I412" s="462"/>
      <c r="J412" s="462"/>
      <c r="K412" s="462"/>
      <c r="L412" s="462"/>
      <c r="M412" s="56"/>
      <c r="N412" s="56"/>
      <c r="O412" s="56"/>
    </row>
    <row r="413" spans="1:15" ht="15" customHeight="1" x14ac:dyDescent="0.25">
      <c r="A413" s="462"/>
      <c r="B413" s="462"/>
      <c r="C413" s="462"/>
      <c r="D413" s="462"/>
      <c r="E413" s="462"/>
      <c r="F413" s="462"/>
      <c r="G413" s="462"/>
      <c r="H413" s="462"/>
      <c r="I413" s="462"/>
      <c r="J413" s="462"/>
      <c r="K413" s="462"/>
      <c r="L413" s="462"/>
      <c r="M413" s="56"/>
      <c r="N413" s="56"/>
      <c r="O413" s="56"/>
    </row>
    <row r="414" spans="1:15" ht="15" customHeight="1" x14ac:dyDescent="0.25">
      <c r="A414" s="462"/>
      <c r="B414" s="462"/>
      <c r="C414" s="462"/>
      <c r="D414" s="462"/>
      <c r="E414" s="462"/>
      <c r="F414" s="462"/>
      <c r="G414" s="462"/>
      <c r="H414" s="462"/>
      <c r="I414" s="462"/>
      <c r="J414" s="462"/>
      <c r="K414" s="462"/>
      <c r="L414" s="462"/>
      <c r="M414" s="56"/>
      <c r="N414" s="56"/>
      <c r="O414" s="56"/>
    </row>
    <row r="415" spans="1:15" ht="15" customHeight="1" x14ac:dyDescent="0.25">
      <c r="A415" s="462"/>
      <c r="B415" s="462"/>
      <c r="C415" s="462"/>
      <c r="D415" s="462"/>
      <c r="E415" s="462"/>
      <c r="F415" s="462"/>
      <c r="G415" s="462"/>
      <c r="H415" s="462"/>
      <c r="I415" s="462"/>
      <c r="J415" s="462"/>
      <c r="K415" s="462"/>
      <c r="L415" s="462"/>
      <c r="M415" s="56"/>
      <c r="N415" s="56"/>
      <c r="O415" s="56"/>
    </row>
    <row r="416" spans="1:15" ht="15" customHeight="1" x14ac:dyDescent="0.25">
      <c r="A416" s="462"/>
      <c r="B416" s="462"/>
      <c r="C416" s="462"/>
      <c r="D416" s="462"/>
      <c r="E416" s="462"/>
      <c r="F416" s="462"/>
      <c r="G416" s="462"/>
      <c r="H416" s="462"/>
      <c r="I416" s="462"/>
      <c r="J416" s="462"/>
      <c r="K416" s="462"/>
      <c r="L416" s="462"/>
      <c r="M416" s="56"/>
      <c r="N416" s="56"/>
      <c r="O416" s="56"/>
    </row>
    <row r="417" spans="1:15" ht="15" customHeight="1" x14ac:dyDescent="0.25">
      <c r="A417" s="462"/>
      <c r="B417" s="462"/>
      <c r="C417" s="462"/>
      <c r="D417" s="462"/>
      <c r="E417" s="462"/>
      <c r="F417" s="462"/>
      <c r="G417" s="462"/>
      <c r="H417" s="462"/>
      <c r="I417" s="462"/>
      <c r="J417" s="462"/>
      <c r="K417" s="462"/>
      <c r="L417" s="462"/>
      <c r="M417" s="56"/>
      <c r="N417" s="56"/>
      <c r="O417" s="56"/>
    </row>
    <row r="418" spans="1:15" ht="15" customHeight="1" x14ac:dyDescent="0.25">
      <c r="A418" s="462"/>
      <c r="B418" s="462"/>
      <c r="C418" s="462"/>
      <c r="D418" s="462"/>
      <c r="E418" s="462"/>
      <c r="F418" s="462"/>
      <c r="G418" s="462"/>
      <c r="H418" s="462"/>
      <c r="I418" s="462"/>
      <c r="J418" s="462"/>
      <c r="K418" s="462"/>
      <c r="L418" s="462"/>
      <c r="M418" s="56"/>
      <c r="N418" s="56"/>
      <c r="O418" s="56"/>
    </row>
    <row r="419" spans="1:15" ht="15" customHeight="1" x14ac:dyDescent="0.25">
      <c r="A419" s="462"/>
      <c r="B419" s="462"/>
      <c r="C419" s="462"/>
      <c r="D419" s="462"/>
      <c r="E419" s="462"/>
      <c r="F419" s="462"/>
      <c r="G419" s="462"/>
      <c r="H419" s="462"/>
      <c r="I419" s="462"/>
      <c r="J419" s="462"/>
      <c r="K419" s="462"/>
      <c r="L419" s="462"/>
      <c r="M419" s="56"/>
      <c r="N419" s="56"/>
      <c r="O419" s="56"/>
    </row>
    <row r="420" spans="1:15" ht="15" customHeight="1" x14ac:dyDescent="0.25">
      <c r="A420" s="462"/>
      <c r="B420" s="462"/>
      <c r="C420" s="462"/>
      <c r="D420" s="462"/>
      <c r="E420" s="462"/>
      <c r="F420" s="462"/>
      <c r="G420" s="462"/>
      <c r="H420" s="462"/>
      <c r="I420" s="462"/>
      <c r="J420" s="462"/>
      <c r="K420" s="462"/>
      <c r="L420" s="462"/>
      <c r="M420" s="56"/>
      <c r="N420" s="56"/>
      <c r="O420" s="56"/>
    </row>
    <row r="421" spans="1:15" ht="15" customHeight="1" x14ac:dyDescent="0.25">
      <c r="A421" s="462"/>
      <c r="B421" s="462"/>
      <c r="C421" s="462"/>
      <c r="D421" s="462"/>
      <c r="E421" s="462"/>
      <c r="F421" s="462"/>
      <c r="G421" s="462"/>
      <c r="H421" s="462"/>
      <c r="I421" s="462"/>
      <c r="J421" s="462"/>
      <c r="K421" s="462"/>
      <c r="L421" s="462"/>
      <c r="M421" s="56"/>
      <c r="N421" s="56"/>
      <c r="O421" s="56"/>
    </row>
    <row r="422" spans="1:15" ht="15" customHeight="1" x14ac:dyDescent="0.25">
      <c r="A422" s="462"/>
      <c r="B422" s="462"/>
      <c r="C422" s="462"/>
      <c r="D422" s="462"/>
      <c r="E422" s="462"/>
      <c r="F422" s="462"/>
      <c r="G422" s="462"/>
      <c r="H422" s="462"/>
      <c r="I422" s="462"/>
      <c r="J422" s="462"/>
      <c r="K422" s="462"/>
      <c r="L422" s="462"/>
      <c r="M422" s="56"/>
      <c r="N422" s="56"/>
      <c r="O422" s="56"/>
    </row>
    <row r="423" spans="1:15" ht="15" customHeight="1" x14ac:dyDescent="0.25">
      <c r="A423" s="462"/>
      <c r="B423" s="462"/>
      <c r="C423" s="462"/>
      <c r="D423" s="462"/>
      <c r="E423" s="462"/>
      <c r="F423" s="462"/>
      <c r="G423" s="462"/>
      <c r="H423" s="462"/>
      <c r="I423" s="462"/>
      <c r="J423" s="462"/>
      <c r="K423" s="462"/>
      <c r="L423" s="462"/>
      <c r="M423" s="56"/>
      <c r="N423" s="56"/>
      <c r="O423" s="56"/>
    </row>
    <row r="424" spans="1:15" ht="15" customHeight="1" x14ac:dyDescent="0.25">
      <c r="A424" s="462"/>
      <c r="B424" s="462"/>
      <c r="C424" s="462"/>
      <c r="D424" s="462"/>
      <c r="E424" s="462"/>
      <c r="F424" s="462"/>
      <c r="G424" s="462"/>
      <c r="H424" s="462"/>
      <c r="I424" s="462"/>
      <c r="J424" s="462"/>
      <c r="K424" s="462"/>
      <c r="L424" s="462"/>
      <c r="M424" s="56"/>
      <c r="N424" s="56"/>
      <c r="O424" s="56"/>
    </row>
    <row r="425" spans="1:15" ht="15" customHeight="1" x14ac:dyDescent="0.25">
      <c r="A425" s="462"/>
      <c r="B425" s="462"/>
      <c r="C425" s="462"/>
      <c r="D425" s="462"/>
      <c r="E425" s="462"/>
      <c r="F425" s="462"/>
      <c r="G425" s="462"/>
      <c r="H425" s="462"/>
      <c r="I425" s="462"/>
      <c r="J425" s="462"/>
      <c r="K425" s="462"/>
      <c r="L425" s="462"/>
      <c r="M425" s="56"/>
      <c r="N425" s="56"/>
      <c r="O425" s="56"/>
    </row>
    <row r="426" spans="1:15" ht="15" customHeight="1" x14ac:dyDescent="0.25">
      <c r="A426" s="462"/>
      <c r="B426" s="462"/>
      <c r="C426" s="462"/>
      <c r="D426" s="462"/>
      <c r="E426" s="462"/>
      <c r="F426" s="462"/>
      <c r="G426" s="462"/>
      <c r="H426" s="462"/>
      <c r="I426" s="462"/>
      <c r="J426" s="462"/>
      <c r="K426" s="462"/>
      <c r="L426" s="462"/>
      <c r="M426" s="56"/>
      <c r="N426" s="56"/>
      <c r="O426" s="56"/>
    </row>
    <row r="427" spans="1:15" ht="15" customHeight="1" x14ac:dyDescent="0.25">
      <c r="A427" s="462"/>
      <c r="B427" s="462"/>
      <c r="C427" s="462"/>
      <c r="D427" s="462"/>
      <c r="E427" s="462"/>
      <c r="F427" s="462"/>
      <c r="G427" s="462"/>
      <c r="H427" s="462"/>
      <c r="I427" s="462"/>
      <c r="J427" s="462"/>
      <c r="K427" s="462"/>
      <c r="L427" s="462"/>
      <c r="M427" s="56"/>
      <c r="N427" s="56"/>
      <c r="O427" s="56"/>
    </row>
    <row r="428" spans="1:15" ht="15" customHeight="1" x14ac:dyDescent="0.25">
      <c r="A428" s="462"/>
      <c r="B428" s="462"/>
      <c r="C428" s="462"/>
      <c r="D428" s="462"/>
      <c r="E428" s="462"/>
      <c r="F428" s="462"/>
      <c r="G428" s="462"/>
      <c r="H428" s="462"/>
      <c r="I428" s="462"/>
      <c r="J428" s="462"/>
      <c r="K428" s="462"/>
      <c r="L428" s="462"/>
      <c r="M428" s="56"/>
      <c r="N428" s="56"/>
      <c r="O428" s="56"/>
    </row>
    <row r="429" spans="1:15" ht="15" customHeight="1" x14ac:dyDescent="0.25">
      <c r="A429" s="462"/>
      <c r="B429" s="462"/>
      <c r="C429" s="462"/>
      <c r="D429" s="462"/>
      <c r="E429" s="462"/>
      <c r="F429" s="462"/>
      <c r="G429" s="462"/>
      <c r="H429" s="462"/>
      <c r="I429" s="462"/>
      <c r="J429" s="462"/>
      <c r="K429" s="462"/>
      <c r="L429" s="462"/>
      <c r="M429" s="56"/>
      <c r="N429" s="56"/>
      <c r="O429" s="56"/>
    </row>
    <row r="430" spans="1:15" ht="15" customHeight="1" x14ac:dyDescent="0.25">
      <c r="A430" s="462"/>
      <c r="B430" s="462"/>
      <c r="C430" s="462"/>
      <c r="D430" s="462"/>
      <c r="E430" s="462"/>
      <c r="F430" s="462"/>
      <c r="G430" s="462"/>
      <c r="H430" s="462"/>
      <c r="I430" s="462"/>
      <c r="J430" s="462"/>
      <c r="K430" s="462"/>
      <c r="L430" s="462"/>
      <c r="M430" s="56"/>
      <c r="N430" s="56"/>
      <c r="O430" s="56"/>
    </row>
    <row r="431" spans="1:15" ht="15" customHeight="1" x14ac:dyDescent="0.25">
      <c r="A431" s="462"/>
      <c r="B431" s="462"/>
      <c r="C431" s="462"/>
      <c r="D431" s="462"/>
      <c r="E431" s="462"/>
      <c r="F431" s="462"/>
      <c r="G431" s="462"/>
      <c r="H431" s="462"/>
      <c r="I431" s="462"/>
      <c r="J431" s="462"/>
      <c r="K431" s="462"/>
      <c r="L431" s="462"/>
      <c r="M431" s="56"/>
      <c r="N431" s="56"/>
      <c r="O431" s="56"/>
    </row>
    <row r="432" spans="1:15" ht="15" customHeight="1" x14ac:dyDescent="0.25">
      <c r="A432" s="462"/>
      <c r="B432" s="462"/>
      <c r="C432" s="462"/>
      <c r="D432" s="462"/>
      <c r="E432" s="462"/>
      <c r="F432" s="462"/>
      <c r="G432" s="462"/>
      <c r="H432" s="462"/>
      <c r="I432" s="462"/>
      <c r="J432" s="462"/>
      <c r="K432" s="462"/>
      <c r="L432" s="462"/>
      <c r="M432" s="56"/>
      <c r="N432" s="56"/>
      <c r="O432" s="56"/>
    </row>
    <row r="433" spans="1:15" ht="15" customHeight="1" x14ac:dyDescent="0.25">
      <c r="A433" s="462"/>
      <c r="B433" s="462"/>
      <c r="C433" s="462"/>
      <c r="D433" s="462"/>
      <c r="E433" s="462"/>
      <c r="F433" s="462"/>
      <c r="G433" s="462"/>
      <c r="H433" s="462"/>
      <c r="I433" s="462"/>
      <c r="J433" s="462"/>
      <c r="K433" s="462"/>
      <c r="L433" s="462"/>
      <c r="M433" s="56"/>
      <c r="N433" s="56"/>
      <c r="O433" s="56"/>
    </row>
    <row r="434" spans="1:15" ht="15" customHeight="1" x14ac:dyDescent="0.25">
      <c r="A434" s="462"/>
      <c r="B434" s="462"/>
      <c r="C434" s="462"/>
      <c r="D434" s="462"/>
      <c r="E434" s="462"/>
      <c r="F434" s="462"/>
      <c r="G434" s="462"/>
      <c r="H434" s="462"/>
      <c r="I434" s="462"/>
      <c r="J434" s="462"/>
      <c r="K434" s="462"/>
      <c r="L434" s="462"/>
      <c r="M434" s="56"/>
      <c r="N434" s="56"/>
      <c r="O434" s="56"/>
    </row>
    <row r="435" spans="1:15" ht="15" customHeight="1" x14ac:dyDescent="0.25">
      <c r="A435" s="462"/>
      <c r="B435" s="462"/>
      <c r="C435" s="462"/>
      <c r="D435" s="462"/>
      <c r="E435" s="462"/>
      <c r="F435" s="462"/>
      <c r="G435" s="462"/>
      <c r="H435" s="462"/>
      <c r="I435" s="462"/>
      <c r="J435" s="462"/>
      <c r="K435" s="462"/>
      <c r="L435" s="462"/>
      <c r="M435" s="56"/>
      <c r="N435" s="56"/>
      <c r="O435" s="56"/>
    </row>
    <row r="436" spans="1:15" ht="15" customHeight="1" x14ac:dyDescent="0.25">
      <c r="A436" s="462"/>
      <c r="B436" s="462"/>
      <c r="C436" s="462"/>
      <c r="D436" s="462"/>
      <c r="E436" s="462"/>
      <c r="F436" s="462"/>
      <c r="G436" s="462"/>
      <c r="H436" s="462"/>
      <c r="I436" s="462"/>
      <c r="J436" s="462"/>
      <c r="K436" s="462"/>
      <c r="L436" s="462"/>
      <c r="M436" s="56"/>
      <c r="N436" s="56"/>
      <c r="O436" s="56"/>
    </row>
    <row r="437" spans="1:15" ht="15" customHeight="1" x14ac:dyDescent="0.25">
      <c r="A437" s="462"/>
      <c r="B437" s="462"/>
      <c r="C437" s="462"/>
      <c r="D437" s="462"/>
      <c r="E437" s="462"/>
      <c r="F437" s="462"/>
      <c r="G437" s="462"/>
      <c r="H437" s="462"/>
      <c r="I437" s="462"/>
      <c r="J437" s="462"/>
      <c r="K437" s="462"/>
      <c r="L437" s="462"/>
      <c r="M437" s="56"/>
      <c r="N437" s="56"/>
      <c r="O437" s="56"/>
    </row>
    <row r="438" spans="1:15" ht="15" customHeight="1" x14ac:dyDescent="0.25">
      <c r="A438" s="462"/>
      <c r="B438" s="462"/>
      <c r="C438" s="462"/>
      <c r="D438" s="462"/>
      <c r="E438" s="462"/>
      <c r="F438" s="462"/>
      <c r="G438" s="462"/>
      <c r="H438" s="462"/>
      <c r="I438" s="462"/>
      <c r="J438" s="462"/>
      <c r="K438" s="462"/>
      <c r="L438" s="462"/>
      <c r="M438" s="56"/>
      <c r="N438" s="56"/>
      <c r="O438" s="56"/>
    </row>
    <row r="439" spans="1:15" ht="15" customHeight="1" x14ac:dyDescent="0.25">
      <c r="A439" s="462"/>
      <c r="B439" s="462"/>
      <c r="C439" s="462"/>
      <c r="D439" s="462"/>
      <c r="E439" s="462"/>
      <c r="F439" s="462"/>
      <c r="G439" s="462"/>
      <c r="H439" s="462"/>
      <c r="I439" s="462"/>
      <c r="J439" s="462"/>
      <c r="K439" s="462"/>
      <c r="L439" s="462"/>
      <c r="M439" s="56"/>
      <c r="N439" s="56"/>
      <c r="O439" s="56"/>
    </row>
    <row r="440" spans="1:15" ht="15" customHeight="1" x14ac:dyDescent="0.25">
      <c r="A440" s="462"/>
      <c r="B440" s="462"/>
      <c r="C440" s="462"/>
      <c r="D440" s="462"/>
      <c r="E440" s="462"/>
      <c r="F440" s="462"/>
      <c r="G440" s="462"/>
      <c r="H440" s="462"/>
      <c r="I440" s="462"/>
      <c r="J440" s="462"/>
      <c r="K440" s="462"/>
      <c r="L440" s="462"/>
      <c r="M440" s="56"/>
      <c r="N440" s="56"/>
      <c r="O440" s="56"/>
    </row>
    <row r="441" spans="1:15" ht="15" customHeight="1" x14ac:dyDescent="0.25">
      <c r="A441" s="462"/>
      <c r="B441" s="462"/>
      <c r="C441" s="462"/>
      <c r="D441" s="462"/>
      <c r="E441" s="462"/>
      <c r="F441" s="462"/>
      <c r="G441" s="462"/>
      <c r="H441" s="462"/>
      <c r="I441" s="462"/>
      <c r="J441" s="462"/>
      <c r="K441" s="462"/>
      <c r="L441" s="462"/>
      <c r="M441" s="56"/>
      <c r="N441" s="56"/>
      <c r="O441" s="56"/>
    </row>
    <row r="442" spans="1:15" ht="15" customHeight="1" x14ac:dyDescent="0.25">
      <c r="A442" s="462"/>
      <c r="B442" s="462"/>
      <c r="C442" s="462"/>
      <c r="D442" s="462"/>
      <c r="E442" s="462"/>
      <c r="F442" s="462"/>
      <c r="G442" s="462"/>
      <c r="H442" s="462"/>
      <c r="I442" s="462"/>
      <c r="J442" s="462"/>
      <c r="K442" s="462"/>
      <c r="L442" s="462"/>
      <c r="M442" s="56"/>
      <c r="N442" s="56"/>
      <c r="O442" s="56"/>
    </row>
    <row r="443" spans="1:15" ht="15" customHeight="1" x14ac:dyDescent="0.25">
      <c r="A443" s="462"/>
      <c r="B443" s="462"/>
      <c r="C443" s="462"/>
      <c r="D443" s="462"/>
      <c r="E443" s="462"/>
      <c r="F443" s="462"/>
      <c r="G443" s="462"/>
      <c r="H443" s="462"/>
      <c r="I443" s="462"/>
      <c r="J443" s="462"/>
      <c r="K443" s="462"/>
      <c r="L443" s="462"/>
      <c r="M443" s="56"/>
      <c r="N443" s="56"/>
      <c r="O443" s="56"/>
    </row>
    <row r="444" spans="1:15" ht="15" customHeight="1" x14ac:dyDescent="0.25">
      <c r="A444" s="462"/>
      <c r="B444" s="462"/>
      <c r="C444" s="462"/>
      <c r="D444" s="462"/>
      <c r="E444" s="462"/>
      <c r="F444" s="462"/>
      <c r="G444" s="462"/>
      <c r="H444" s="462"/>
      <c r="I444" s="462"/>
      <c r="J444" s="462"/>
      <c r="K444" s="462"/>
      <c r="L444" s="462"/>
      <c r="M444" s="56"/>
      <c r="N444" s="56"/>
      <c r="O444" s="56"/>
    </row>
    <row r="445" spans="1:15" ht="15" customHeight="1" x14ac:dyDescent="0.25">
      <c r="A445" s="462"/>
      <c r="B445" s="462"/>
      <c r="C445" s="462"/>
      <c r="D445" s="462"/>
      <c r="E445" s="462"/>
      <c r="F445" s="462"/>
      <c r="G445" s="462"/>
      <c r="H445" s="462"/>
      <c r="I445" s="462"/>
      <c r="J445" s="462"/>
      <c r="K445" s="462"/>
      <c r="L445" s="462"/>
      <c r="M445" s="56"/>
      <c r="N445" s="56"/>
      <c r="O445" s="56"/>
    </row>
    <row r="446" spans="1:15" ht="15" customHeight="1" x14ac:dyDescent="0.25">
      <c r="A446" s="462"/>
      <c r="B446" s="462"/>
      <c r="C446" s="462"/>
      <c r="D446" s="462"/>
      <c r="E446" s="462"/>
      <c r="F446" s="462"/>
      <c r="G446" s="462"/>
      <c r="H446" s="462"/>
      <c r="I446" s="462"/>
      <c r="J446" s="462"/>
      <c r="K446" s="462"/>
      <c r="L446" s="462"/>
      <c r="M446" s="56"/>
      <c r="N446" s="56"/>
      <c r="O446" s="56"/>
    </row>
    <row r="447" spans="1:15" ht="15" customHeight="1" x14ac:dyDescent="0.25">
      <c r="A447" s="462"/>
      <c r="B447" s="462"/>
      <c r="C447" s="462"/>
      <c r="D447" s="462"/>
      <c r="E447" s="462"/>
      <c r="F447" s="462"/>
      <c r="G447" s="462"/>
      <c r="H447" s="462"/>
      <c r="I447" s="462"/>
      <c r="J447" s="462"/>
      <c r="K447" s="462"/>
      <c r="L447" s="462"/>
      <c r="M447" s="56"/>
      <c r="N447" s="56"/>
      <c r="O447" s="56"/>
    </row>
    <row r="448" spans="1:15" ht="15" customHeight="1" x14ac:dyDescent="0.25">
      <c r="A448" s="462"/>
      <c r="B448" s="462"/>
      <c r="C448" s="462"/>
      <c r="D448" s="462"/>
      <c r="E448" s="462"/>
      <c r="F448" s="462"/>
      <c r="G448" s="462"/>
      <c r="H448" s="462"/>
      <c r="I448" s="462"/>
      <c r="J448" s="462"/>
      <c r="K448" s="462"/>
      <c r="L448" s="462"/>
      <c r="M448" s="56"/>
      <c r="N448" s="56"/>
      <c r="O448" s="56"/>
    </row>
    <row r="449" spans="1:15" ht="15" customHeight="1" x14ac:dyDescent="0.25">
      <c r="A449" s="462"/>
      <c r="B449" s="462"/>
      <c r="C449" s="462"/>
      <c r="D449" s="462"/>
      <c r="E449" s="462"/>
      <c r="F449" s="462"/>
      <c r="G449" s="462"/>
      <c r="H449" s="462"/>
      <c r="I449" s="462"/>
      <c r="J449" s="462"/>
      <c r="K449" s="462"/>
      <c r="L449" s="462"/>
      <c r="M449" s="56"/>
      <c r="N449" s="56"/>
      <c r="O449" s="56"/>
    </row>
    <row r="450" spans="1:15" ht="15" customHeight="1" x14ac:dyDescent="0.25">
      <c r="A450" s="462"/>
      <c r="B450" s="462"/>
      <c r="C450" s="462"/>
      <c r="D450" s="462"/>
      <c r="E450" s="462"/>
      <c r="F450" s="462"/>
      <c r="G450" s="462"/>
      <c r="H450" s="462"/>
      <c r="I450" s="462"/>
      <c r="J450" s="462"/>
      <c r="K450" s="462"/>
      <c r="L450" s="462"/>
      <c r="M450" s="56"/>
      <c r="N450" s="56"/>
      <c r="O450" s="56"/>
    </row>
    <row r="451" spans="1:15" ht="15" customHeight="1" x14ac:dyDescent="0.25">
      <c r="A451" s="462"/>
      <c r="B451" s="462"/>
      <c r="C451" s="462"/>
      <c r="D451" s="462"/>
      <c r="E451" s="462"/>
      <c r="F451" s="462"/>
      <c r="G451" s="462"/>
      <c r="H451" s="462"/>
      <c r="I451" s="462"/>
      <c r="J451" s="462"/>
      <c r="K451" s="462"/>
      <c r="L451" s="462"/>
      <c r="M451" s="56"/>
      <c r="N451" s="56"/>
      <c r="O451" s="56"/>
    </row>
    <row r="452" spans="1:15" ht="15" customHeight="1" x14ac:dyDescent="0.25">
      <c r="A452" s="462"/>
      <c r="B452" s="462"/>
      <c r="C452" s="462"/>
      <c r="D452" s="462"/>
      <c r="E452" s="462"/>
      <c r="F452" s="462"/>
      <c r="G452" s="462"/>
      <c r="H452" s="462"/>
      <c r="I452" s="462"/>
      <c r="J452" s="462"/>
      <c r="K452" s="462"/>
      <c r="L452" s="462"/>
      <c r="M452" s="56"/>
      <c r="N452" s="56"/>
      <c r="O452" s="56"/>
    </row>
    <row r="453" spans="1:15" ht="15" customHeight="1" x14ac:dyDescent="0.25">
      <c r="A453" s="462"/>
      <c r="B453" s="462"/>
      <c r="C453" s="462"/>
      <c r="D453" s="462"/>
      <c r="E453" s="462"/>
      <c r="F453" s="462"/>
      <c r="G453" s="462"/>
      <c r="H453" s="462"/>
      <c r="I453" s="462"/>
      <c r="J453" s="462"/>
      <c r="K453" s="462"/>
      <c r="L453" s="462"/>
      <c r="M453" s="56"/>
      <c r="N453" s="56"/>
      <c r="O453" s="56"/>
    </row>
    <row r="454" spans="1:15" ht="15" customHeight="1" x14ac:dyDescent="0.25">
      <c r="A454" s="462"/>
      <c r="B454" s="462"/>
      <c r="C454" s="462"/>
      <c r="D454" s="462"/>
      <c r="E454" s="462"/>
      <c r="F454" s="462"/>
      <c r="G454" s="462"/>
      <c r="H454" s="462"/>
      <c r="I454" s="462"/>
      <c r="J454" s="462"/>
      <c r="K454" s="462"/>
      <c r="L454" s="462"/>
      <c r="M454" s="56"/>
      <c r="N454" s="56"/>
      <c r="O454" s="56"/>
    </row>
    <row r="455" spans="1:15" ht="15" customHeight="1" x14ac:dyDescent="0.25">
      <c r="A455" s="462"/>
      <c r="B455" s="462"/>
      <c r="C455" s="462"/>
      <c r="D455" s="462"/>
      <c r="E455" s="462"/>
      <c r="F455" s="462"/>
      <c r="G455" s="462"/>
      <c r="H455" s="462"/>
      <c r="I455" s="462"/>
      <c r="J455" s="462"/>
      <c r="K455" s="462"/>
      <c r="L455" s="462"/>
      <c r="M455" s="56"/>
      <c r="N455" s="56"/>
      <c r="O455" s="56"/>
    </row>
    <row r="456" spans="1:15" ht="15" customHeight="1" x14ac:dyDescent="0.25">
      <c r="A456" s="462"/>
      <c r="B456" s="462"/>
      <c r="C456" s="462"/>
      <c r="D456" s="462"/>
      <c r="E456" s="462"/>
      <c r="F456" s="462"/>
      <c r="G456" s="462"/>
      <c r="H456" s="462"/>
      <c r="I456" s="462"/>
      <c r="J456" s="462"/>
      <c r="K456" s="462"/>
      <c r="L456" s="462"/>
      <c r="M456" s="56"/>
      <c r="N456" s="56"/>
      <c r="O456" s="56"/>
    </row>
    <row r="457" spans="1:15" ht="15" customHeight="1" x14ac:dyDescent="0.25">
      <c r="A457" s="462"/>
      <c r="B457" s="462"/>
      <c r="C457" s="462"/>
      <c r="D457" s="462"/>
      <c r="E457" s="462"/>
      <c r="F457" s="462"/>
      <c r="G457" s="462"/>
      <c r="H457" s="462"/>
      <c r="I457" s="462"/>
      <c r="J457" s="462"/>
      <c r="K457" s="462"/>
      <c r="L457" s="462"/>
      <c r="M457" s="56"/>
      <c r="N457" s="56"/>
      <c r="O457" s="56"/>
    </row>
    <row r="458" spans="1:15" ht="15" customHeight="1" x14ac:dyDescent="0.25">
      <c r="A458" s="462"/>
      <c r="B458" s="462"/>
      <c r="C458" s="462"/>
      <c r="D458" s="462"/>
      <c r="E458" s="462"/>
      <c r="F458" s="462"/>
      <c r="G458" s="462"/>
      <c r="H458" s="462"/>
      <c r="I458" s="462"/>
      <c r="J458" s="462"/>
      <c r="K458" s="462"/>
      <c r="L458" s="462"/>
      <c r="M458" s="56"/>
      <c r="N458" s="56"/>
      <c r="O458" s="56"/>
    </row>
    <row r="459" spans="1:15" ht="15" customHeight="1" x14ac:dyDescent="0.25">
      <c r="A459" s="462"/>
      <c r="B459" s="462"/>
      <c r="C459" s="462"/>
      <c r="D459" s="462"/>
      <c r="E459" s="462"/>
      <c r="F459" s="462"/>
      <c r="G459" s="462"/>
      <c r="H459" s="462"/>
      <c r="I459" s="462"/>
      <c r="J459" s="462"/>
      <c r="K459" s="462"/>
      <c r="L459" s="462"/>
      <c r="M459" s="56"/>
      <c r="N459" s="56"/>
      <c r="O459" s="56"/>
    </row>
    <row r="460" spans="1:15" ht="15" customHeight="1" x14ac:dyDescent="0.25">
      <c r="A460" s="462"/>
      <c r="B460" s="462"/>
      <c r="C460" s="462"/>
      <c r="D460" s="462"/>
      <c r="E460" s="462"/>
      <c r="F460" s="462"/>
      <c r="G460" s="462"/>
      <c r="H460" s="462"/>
      <c r="I460" s="462"/>
      <c r="J460" s="462"/>
      <c r="K460" s="462"/>
      <c r="L460" s="462"/>
      <c r="M460" s="56"/>
      <c r="N460" s="56"/>
      <c r="O460" s="56"/>
    </row>
    <row r="461" spans="1:15" ht="15" customHeight="1" x14ac:dyDescent="0.25">
      <c r="A461" s="462"/>
      <c r="B461" s="462"/>
      <c r="C461" s="462"/>
      <c r="D461" s="462"/>
      <c r="E461" s="462"/>
      <c r="F461" s="462"/>
      <c r="G461" s="462"/>
      <c r="H461" s="462"/>
      <c r="I461" s="462"/>
      <c r="J461" s="462"/>
      <c r="K461" s="462"/>
      <c r="L461" s="462"/>
      <c r="M461" s="56"/>
      <c r="N461" s="56"/>
      <c r="O461" s="56"/>
    </row>
    <row r="462" spans="1:15" ht="15" customHeight="1" x14ac:dyDescent="0.25">
      <c r="A462" s="462"/>
      <c r="B462" s="462"/>
      <c r="C462" s="462"/>
      <c r="D462" s="462"/>
      <c r="E462" s="462"/>
      <c r="F462" s="462"/>
      <c r="G462" s="462"/>
      <c r="H462" s="462"/>
      <c r="I462" s="462"/>
      <c r="J462" s="462"/>
      <c r="K462" s="462"/>
      <c r="L462" s="462"/>
      <c r="M462" s="56"/>
      <c r="N462" s="56"/>
      <c r="O462" s="56"/>
    </row>
    <row r="463" spans="1:15" ht="15" customHeight="1" x14ac:dyDescent="0.25">
      <c r="A463" s="462"/>
      <c r="B463" s="462"/>
      <c r="C463" s="462"/>
      <c r="D463" s="462"/>
      <c r="E463" s="462"/>
      <c r="F463" s="462"/>
      <c r="G463" s="462"/>
      <c r="H463" s="462"/>
      <c r="I463" s="462"/>
      <c r="J463" s="462"/>
      <c r="K463" s="462"/>
      <c r="L463" s="462"/>
      <c r="M463" s="56"/>
      <c r="N463" s="56"/>
      <c r="O463" s="56"/>
    </row>
    <row r="464" spans="1:15" ht="15" customHeight="1" x14ac:dyDescent="0.25">
      <c r="A464" s="462"/>
      <c r="B464" s="462"/>
      <c r="C464" s="462"/>
      <c r="D464" s="462"/>
      <c r="E464" s="462"/>
      <c r="F464" s="462"/>
      <c r="G464" s="462"/>
      <c r="H464" s="462"/>
      <c r="I464" s="462"/>
      <c r="J464" s="462"/>
      <c r="K464" s="462"/>
      <c r="L464" s="462"/>
      <c r="M464" s="56"/>
      <c r="N464" s="56"/>
      <c r="O464" s="56"/>
    </row>
    <row r="465" spans="1:15" ht="15" customHeight="1" x14ac:dyDescent="0.25">
      <c r="A465" s="462"/>
      <c r="B465" s="462"/>
      <c r="C465" s="462"/>
      <c r="D465" s="462"/>
      <c r="E465" s="462"/>
      <c r="F465" s="462"/>
      <c r="G465" s="462"/>
      <c r="H465" s="462"/>
      <c r="I465" s="462"/>
      <c r="J465" s="462"/>
      <c r="K465" s="462"/>
      <c r="L465" s="462"/>
      <c r="M465" s="56"/>
      <c r="N465" s="56"/>
      <c r="O465" s="56"/>
    </row>
    <row r="466" spans="1:15" ht="15" customHeight="1" x14ac:dyDescent="0.25">
      <c r="A466" s="462"/>
      <c r="B466" s="462"/>
      <c r="C466" s="462"/>
      <c r="D466" s="462"/>
      <c r="E466" s="462"/>
      <c r="F466" s="462"/>
      <c r="G466" s="462"/>
      <c r="H466" s="462"/>
      <c r="I466" s="462"/>
      <c r="J466" s="462"/>
      <c r="K466" s="462"/>
      <c r="L466" s="462"/>
      <c r="M466" s="56"/>
      <c r="N466" s="56"/>
      <c r="O466" s="56"/>
    </row>
    <row r="467" spans="1:15" ht="15" customHeight="1" x14ac:dyDescent="0.25">
      <c r="A467" s="462"/>
      <c r="B467" s="462"/>
      <c r="C467" s="462"/>
      <c r="D467" s="462"/>
      <c r="E467" s="462"/>
      <c r="F467" s="462"/>
      <c r="G467" s="462"/>
      <c r="H467" s="462"/>
      <c r="I467" s="462"/>
      <c r="J467" s="462"/>
      <c r="K467" s="462"/>
      <c r="L467" s="462"/>
      <c r="M467" s="56"/>
      <c r="N467" s="56"/>
      <c r="O467" s="56"/>
    </row>
    <row r="468" spans="1:15" ht="15" customHeight="1" x14ac:dyDescent="0.25">
      <c r="A468" s="462"/>
      <c r="B468" s="462"/>
      <c r="C468" s="462"/>
      <c r="D468" s="462"/>
      <c r="E468" s="462"/>
      <c r="F468" s="462"/>
      <c r="G468" s="462"/>
      <c r="H468" s="462"/>
      <c r="I468" s="462"/>
      <c r="J468" s="462"/>
      <c r="K468" s="462"/>
      <c r="L468" s="462"/>
      <c r="M468" s="56"/>
      <c r="N468" s="56"/>
      <c r="O468" s="56"/>
    </row>
    <row r="469" spans="1:15" ht="15" customHeight="1" x14ac:dyDescent="0.25">
      <c r="A469" s="462"/>
      <c r="B469" s="462"/>
      <c r="C469" s="462"/>
      <c r="D469" s="462"/>
      <c r="E469" s="462"/>
      <c r="F469" s="462"/>
      <c r="G469" s="462"/>
      <c r="H469" s="462"/>
      <c r="I469" s="462"/>
      <c r="J469" s="462"/>
      <c r="K469" s="462"/>
      <c r="L469" s="462"/>
      <c r="M469" s="56"/>
      <c r="N469" s="56"/>
      <c r="O469" s="56"/>
    </row>
    <row r="470" spans="1:15" ht="15" customHeight="1" x14ac:dyDescent="0.25">
      <c r="A470" s="462"/>
      <c r="B470" s="462"/>
      <c r="C470" s="462"/>
      <c r="D470" s="462"/>
      <c r="E470" s="462"/>
      <c r="F470" s="462"/>
      <c r="G470" s="462"/>
      <c r="H470" s="462"/>
      <c r="I470" s="462"/>
      <c r="J470" s="462"/>
      <c r="K470" s="462"/>
      <c r="L470" s="462"/>
      <c r="M470" s="56"/>
      <c r="N470" s="56"/>
      <c r="O470" s="56"/>
    </row>
    <row r="471" spans="1:15" ht="15" customHeight="1" x14ac:dyDescent="0.25">
      <c r="A471" s="462"/>
      <c r="B471" s="462"/>
      <c r="C471" s="462"/>
      <c r="D471" s="462"/>
      <c r="E471" s="462"/>
      <c r="F471" s="462"/>
      <c r="G471" s="462"/>
      <c r="H471" s="462"/>
      <c r="I471" s="462"/>
      <c r="J471" s="462"/>
      <c r="K471" s="462"/>
      <c r="L471" s="462"/>
      <c r="M471" s="56"/>
      <c r="N471" s="56"/>
      <c r="O471" s="56"/>
    </row>
    <row r="472" spans="1:15" ht="15" customHeight="1" x14ac:dyDescent="0.25">
      <c r="A472" s="462"/>
      <c r="B472" s="462"/>
      <c r="C472" s="462"/>
      <c r="D472" s="462"/>
      <c r="E472" s="462"/>
      <c r="F472" s="462"/>
      <c r="G472" s="462"/>
      <c r="H472" s="462"/>
      <c r="I472" s="462"/>
      <c r="J472" s="462"/>
      <c r="K472" s="462"/>
      <c r="L472" s="462"/>
      <c r="M472" s="56"/>
      <c r="N472" s="56"/>
      <c r="O472" s="56"/>
    </row>
    <row r="473" spans="1:15" ht="15" customHeight="1" x14ac:dyDescent="0.25">
      <c r="A473" s="462"/>
      <c r="B473" s="462"/>
      <c r="C473" s="462"/>
      <c r="D473" s="462"/>
      <c r="E473" s="462"/>
      <c r="F473" s="462"/>
      <c r="G473" s="462"/>
      <c r="H473" s="462"/>
      <c r="I473" s="462"/>
      <c r="J473" s="462"/>
      <c r="K473" s="462"/>
      <c r="L473" s="462"/>
      <c r="M473" s="56"/>
      <c r="N473" s="56"/>
      <c r="O473" s="56"/>
    </row>
    <row r="474" spans="1:15" ht="15" customHeight="1" x14ac:dyDescent="0.25">
      <c r="A474" s="462"/>
      <c r="B474" s="462"/>
      <c r="C474" s="462"/>
      <c r="D474" s="462"/>
      <c r="E474" s="462"/>
      <c r="F474" s="462"/>
      <c r="G474" s="462"/>
      <c r="H474" s="462"/>
      <c r="I474" s="462"/>
      <c r="J474" s="462"/>
      <c r="K474" s="462"/>
      <c r="L474" s="462"/>
      <c r="M474" s="56"/>
      <c r="N474" s="56"/>
      <c r="O474" s="56"/>
    </row>
    <row r="475" spans="1:15" ht="15" customHeight="1" x14ac:dyDescent="0.25">
      <c r="A475" s="462"/>
      <c r="B475" s="462"/>
      <c r="C475" s="462"/>
      <c r="D475" s="462"/>
      <c r="E475" s="462"/>
      <c r="F475" s="462"/>
      <c r="G475" s="462"/>
      <c r="H475" s="462"/>
      <c r="I475" s="462"/>
      <c r="J475" s="462"/>
      <c r="K475" s="462"/>
      <c r="L475" s="462"/>
      <c r="M475" s="56"/>
      <c r="N475" s="56"/>
      <c r="O475" s="56"/>
    </row>
    <row r="476" spans="1:15" ht="15" customHeight="1" x14ac:dyDescent="0.25">
      <c r="A476" s="462"/>
      <c r="B476" s="462"/>
      <c r="C476" s="462"/>
      <c r="D476" s="462"/>
      <c r="E476" s="462"/>
      <c r="F476" s="462"/>
      <c r="G476" s="462"/>
      <c r="H476" s="462"/>
      <c r="I476" s="462"/>
      <c r="J476" s="462"/>
      <c r="K476" s="462"/>
      <c r="L476" s="462"/>
      <c r="M476" s="56"/>
      <c r="N476" s="56"/>
      <c r="O476" s="56"/>
    </row>
    <row r="477" spans="1:15" ht="15" customHeight="1" x14ac:dyDescent="0.25">
      <c r="A477" s="462"/>
      <c r="B477" s="462"/>
      <c r="C477" s="462"/>
      <c r="D477" s="462"/>
      <c r="E477" s="462"/>
      <c r="F477" s="462"/>
      <c r="G477" s="462"/>
      <c r="H477" s="462"/>
      <c r="I477" s="462"/>
      <c r="J477" s="462"/>
      <c r="K477" s="462"/>
      <c r="L477" s="462"/>
      <c r="M477" s="56"/>
      <c r="N477" s="56"/>
      <c r="O477" s="56"/>
    </row>
    <row r="478" spans="1:15" ht="15" customHeight="1" x14ac:dyDescent="0.25">
      <c r="A478" s="462"/>
      <c r="B478" s="462"/>
      <c r="C478" s="462"/>
      <c r="D478" s="462"/>
      <c r="E478" s="462"/>
      <c r="F478" s="462"/>
      <c r="G478" s="462"/>
      <c r="H478" s="462"/>
      <c r="I478" s="462"/>
      <c r="J478" s="462"/>
      <c r="K478" s="462"/>
      <c r="L478" s="462"/>
      <c r="M478" s="56"/>
      <c r="N478" s="56"/>
      <c r="O478" s="56"/>
    </row>
    <row r="479" spans="1:15" ht="15" customHeight="1" x14ac:dyDescent="0.25">
      <c r="A479" s="462"/>
      <c r="B479" s="462"/>
      <c r="C479" s="462"/>
      <c r="D479" s="462"/>
      <c r="E479" s="462"/>
      <c r="F479" s="462"/>
      <c r="G479" s="462"/>
      <c r="H479" s="462"/>
      <c r="I479" s="462"/>
      <c r="J479" s="462"/>
      <c r="K479" s="462"/>
      <c r="L479" s="462"/>
      <c r="M479" s="56"/>
      <c r="N479" s="56"/>
      <c r="O479" s="56"/>
    </row>
    <row r="480" spans="1:15" ht="15" customHeight="1" x14ac:dyDescent="0.25">
      <c r="A480" s="462"/>
      <c r="B480" s="462"/>
      <c r="C480" s="462"/>
      <c r="D480" s="462"/>
      <c r="E480" s="462"/>
      <c r="F480" s="462"/>
      <c r="G480" s="462"/>
      <c r="H480" s="462"/>
      <c r="I480" s="462"/>
      <c r="J480" s="462"/>
      <c r="K480" s="462"/>
      <c r="L480" s="462"/>
      <c r="M480" s="56"/>
      <c r="N480" s="56"/>
      <c r="O480" s="56"/>
    </row>
    <row r="481" spans="1:15" ht="15" customHeight="1" x14ac:dyDescent="0.25">
      <c r="A481" s="462"/>
      <c r="B481" s="462"/>
      <c r="C481" s="462"/>
      <c r="D481" s="462"/>
      <c r="E481" s="462"/>
      <c r="F481" s="462"/>
      <c r="G481" s="462"/>
      <c r="H481" s="462"/>
      <c r="I481" s="462"/>
      <c r="J481" s="462"/>
      <c r="K481" s="462"/>
      <c r="L481" s="462"/>
      <c r="M481" s="56"/>
      <c r="N481" s="56"/>
      <c r="O481" s="56"/>
    </row>
    <row r="482" spans="1:15" ht="15" customHeight="1" x14ac:dyDescent="0.25">
      <c r="A482" s="462"/>
      <c r="B482" s="462"/>
      <c r="C482" s="462"/>
      <c r="D482" s="462"/>
      <c r="E482" s="462"/>
      <c r="F482" s="462"/>
      <c r="G482" s="462"/>
      <c r="H482" s="462"/>
      <c r="I482" s="462"/>
      <c r="J482" s="462"/>
      <c r="K482" s="462"/>
      <c r="L482" s="462"/>
      <c r="M482" s="56"/>
      <c r="N482" s="56"/>
      <c r="O482" s="56"/>
    </row>
    <row r="483" spans="1:15" ht="15" customHeight="1" x14ac:dyDescent="0.25">
      <c r="A483" s="462"/>
      <c r="B483" s="462"/>
      <c r="C483" s="462"/>
      <c r="D483" s="462"/>
      <c r="E483" s="462"/>
      <c r="F483" s="462"/>
      <c r="G483" s="462"/>
      <c r="H483" s="462"/>
      <c r="I483" s="462"/>
      <c r="J483" s="462"/>
      <c r="K483" s="462"/>
      <c r="L483" s="462"/>
      <c r="M483" s="56"/>
      <c r="N483" s="56"/>
      <c r="O483" s="56"/>
    </row>
    <row r="484" spans="1:15" ht="15" customHeight="1" x14ac:dyDescent="0.25">
      <c r="A484" s="462"/>
      <c r="B484" s="462"/>
      <c r="C484" s="462"/>
      <c r="D484" s="462"/>
      <c r="E484" s="462"/>
      <c r="F484" s="462"/>
      <c r="G484" s="462"/>
      <c r="H484" s="462"/>
      <c r="I484" s="462"/>
      <c r="J484" s="462"/>
      <c r="K484" s="462"/>
      <c r="L484" s="462"/>
      <c r="M484" s="56"/>
      <c r="N484" s="56"/>
      <c r="O484" s="56"/>
    </row>
    <row r="485" spans="1:15" ht="15" customHeight="1" x14ac:dyDescent="0.25">
      <c r="A485" s="462"/>
      <c r="B485" s="462"/>
      <c r="C485" s="462"/>
      <c r="D485" s="462"/>
      <c r="E485" s="462"/>
      <c r="F485" s="462"/>
      <c r="G485" s="462"/>
      <c r="H485" s="462"/>
      <c r="I485" s="462"/>
      <c r="J485" s="462"/>
      <c r="K485" s="462"/>
      <c r="L485" s="462"/>
      <c r="M485" s="56"/>
      <c r="N485" s="56"/>
      <c r="O485" s="56"/>
    </row>
    <row r="486" spans="1:15" ht="15" customHeight="1" x14ac:dyDescent="0.25">
      <c r="A486" s="462"/>
      <c r="B486" s="462"/>
      <c r="C486" s="462"/>
      <c r="D486" s="462"/>
      <c r="E486" s="462"/>
      <c r="F486" s="462"/>
      <c r="G486" s="462"/>
      <c r="H486" s="462"/>
      <c r="I486" s="462"/>
      <c r="J486" s="462"/>
      <c r="K486" s="462"/>
      <c r="L486" s="462"/>
      <c r="M486" s="56"/>
      <c r="N486" s="56"/>
      <c r="O486" s="56"/>
    </row>
    <row r="487" spans="1:15" ht="15" customHeight="1" x14ac:dyDescent="0.25">
      <c r="A487" s="462"/>
      <c r="B487" s="462"/>
      <c r="C487" s="462"/>
      <c r="D487" s="462"/>
      <c r="E487" s="462"/>
      <c r="F487" s="462"/>
      <c r="G487" s="462"/>
      <c r="H487" s="462"/>
      <c r="I487" s="462"/>
      <c r="J487" s="462"/>
      <c r="K487" s="462"/>
      <c r="L487" s="462"/>
      <c r="M487" s="56"/>
      <c r="N487" s="56"/>
      <c r="O487" s="56"/>
    </row>
    <row r="488" spans="1:15" ht="15" customHeight="1" x14ac:dyDescent="0.25">
      <c r="A488" s="462"/>
      <c r="B488" s="462"/>
      <c r="C488" s="462"/>
      <c r="D488" s="462"/>
      <c r="E488" s="462"/>
      <c r="F488" s="462"/>
      <c r="G488" s="462"/>
      <c r="H488" s="462"/>
      <c r="I488" s="462"/>
      <c r="J488" s="462"/>
      <c r="K488" s="462"/>
      <c r="L488" s="462"/>
      <c r="M488" s="56"/>
      <c r="N488" s="56"/>
      <c r="O488" s="56"/>
    </row>
    <row r="489" spans="1:15" ht="15" customHeight="1" x14ac:dyDescent="0.25">
      <c r="A489" s="462"/>
      <c r="B489" s="462"/>
      <c r="C489" s="462"/>
      <c r="D489" s="462"/>
      <c r="E489" s="462"/>
      <c r="F489" s="462"/>
      <c r="G489" s="462"/>
      <c r="H489" s="462"/>
      <c r="I489" s="462"/>
      <c r="J489" s="462"/>
      <c r="K489" s="462"/>
      <c r="L489" s="462"/>
      <c r="M489" s="56"/>
      <c r="N489" s="56"/>
      <c r="O489" s="56"/>
    </row>
    <row r="490" spans="1:15" ht="15" customHeight="1" x14ac:dyDescent="0.25">
      <c r="A490" s="462"/>
      <c r="B490" s="462"/>
      <c r="C490" s="462"/>
      <c r="D490" s="462"/>
      <c r="E490" s="462"/>
      <c r="F490" s="462"/>
      <c r="G490" s="462"/>
      <c r="H490" s="462"/>
      <c r="I490" s="462"/>
      <c r="J490" s="462"/>
      <c r="K490" s="462"/>
      <c r="L490" s="462"/>
      <c r="M490" s="56"/>
      <c r="N490" s="56"/>
      <c r="O490" s="56"/>
    </row>
    <row r="491" spans="1:15" ht="15" customHeight="1" x14ac:dyDescent="0.25">
      <c r="A491" s="462"/>
      <c r="B491" s="462"/>
      <c r="C491" s="462"/>
      <c r="D491" s="462"/>
      <c r="E491" s="462"/>
      <c r="F491" s="462"/>
      <c r="G491" s="462"/>
      <c r="H491" s="462"/>
      <c r="I491" s="462"/>
      <c r="J491" s="462"/>
      <c r="K491" s="462"/>
      <c r="L491" s="462"/>
      <c r="M491" s="56"/>
      <c r="N491" s="56"/>
      <c r="O491" s="56"/>
    </row>
    <row r="492" spans="1:15" ht="15" customHeight="1" x14ac:dyDescent="0.25">
      <c r="A492" s="462"/>
      <c r="B492" s="462"/>
      <c r="C492" s="462"/>
      <c r="D492" s="462"/>
      <c r="E492" s="462"/>
      <c r="F492" s="462"/>
      <c r="G492" s="462"/>
      <c r="H492" s="462"/>
      <c r="I492" s="462"/>
      <c r="J492" s="462"/>
      <c r="K492" s="462"/>
      <c r="L492" s="462"/>
      <c r="M492" s="56"/>
      <c r="N492" s="56"/>
      <c r="O492" s="56"/>
    </row>
    <row r="493" spans="1:15" ht="15" customHeight="1" x14ac:dyDescent="0.25">
      <c r="A493" s="462"/>
      <c r="B493" s="462"/>
      <c r="C493" s="462"/>
      <c r="D493" s="462"/>
      <c r="E493" s="462"/>
      <c r="F493" s="462"/>
      <c r="G493" s="462"/>
      <c r="H493" s="462"/>
      <c r="I493" s="462"/>
      <c r="J493" s="462"/>
      <c r="K493" s="462"/>
      <c r="L493" s="462"/>
      <c r="M493" s="56"/>
      <c r="N493" s="56"/>
      <c r="O493" s="56"/>
    </row>
    <row r="494" spans="1:15" ht="15" customHeight="1" x14ac:dyDescent="0.25">
      <c r="A494" s="462"/>
      <c r="B494" s="462"/>
      <c r="C494" s="462"/>
      <c r="D494" s="462"/>
      <c r="E494" s="462"/>
      <c r="F494" s="462"/>
      <c r="G494" s="462"/>
      <c r="H494" s="462"/>
      <c r="I494" s="462"/>
      <c r="J494" s="462"/>
      <c r="K494" s="462"/>
      <c r="L494" s="462"/>
      <c r="M494" s="56"/>
      <c r="N494" s="56"/>
      <c r="O494" s="56"/>
    </row>
    <row r="495" spans="1:15" ht="15" customHeight="1" x14ac:dyDescent="0.25">
      <c r="A495" s="462"/>
      <c r="B495" s="462"/>
      <c r="C495" s="462"/>
      <c r="D495" s="462"/>
      <c r="E495" s="462"/>
      <c r="F495" s="462"/>
      <c r="G495" s="462"/>
      <c r="H495" s="462"/>
      <c r="I495" s="462"/>
      <c r="J495" s="462"/>
      <c r="K495" s="462"/>
      <c r="L495" s="462"/>
      <c r="M495" s="56"/>
      <c r="N495" s="56"/>
      <c r="O495" s="56"/>
    </row>
    <row r="496" spans="1:15" ht="15" customHeight="1" x14ac:dyDescent="0.25">
      <c r="A496" s="462"/>
      <c r="B496" s="462"/>
      <c r="C496" s="462"/>
      <c r="D496" s="462"/>
      <c r="E496" s="462"/>
      <c r="F496" s="462"/>
      <c r="G496" s="462"/>
      <c r="H496" s="462"/>
      <c r="I496" s="462"/>
      <c r="J496" s="462"/>
      <c r="K496" s="462"/>
      <c r="L496" s="462"/>
      <c r="M496" s="56"/>
      <c r="N496" s="56"/>
      <c r="O496" s="56"/>
    </row>
    <row r="497" spans="1:15" ht="15" customHeight="1" x14ac:dyDescent="0.25">
      <c r="A497" s="462"/>
      <c r="B497" s="462"/>
      <c r="C497" s="462"/>
      <c r="D497" s="462"/>
      <c r="E497" s="462"/>
      <c r="F497" s="462"/>
      <c r="G497" s="462"/>
      <c r="H497" s="462"/>
      <c r="I497" s="462"/>
      <c r="J497" s="462"/>
      <c r="K497" s="462"/>
      <c r="L497" s="462"/>
      <c r="M497" s="56"/>
      <c r="N497" s="56"/>
      <c r="O497" s="56"/>
    </row>
    <row r="498" spans="1:15" ht="15" customHeight="1" x14ac:dyDescent="0.25">
      <c r="A498" s="462"/>
      <c r="B498" s="462"/>
      <c r="C498" s="462"/>
      <c r="D498" s="462"/>
      <c r="E498" s="462"/>
      <c r="F498" s="462"/>
      <c r="G498" s="462"/>
      <c r="H498" s="462"/>
      <c r="I498" s="462"/>
      <c r="J498" s="462"/>
      <c r="K498" s="462"/>
      <c r="L498" s="462"/>
      <c r="M498" s="56"/>
      <c r="N498" s="56"/>
      <c r="O498" s="56"/>
    </row>
    <row r="499" spans="1:15" ht="15" customHeight="1" x14ac:dyDescent="0.25">
      <c r="A499" s="462"/>
      <c r="B499" s="462"/>
      <c r="C499" s="462"/>
      <c r="D499" s="462"/>
      <c r="E499" s="462"/>
      <c r="F499" s="462"/>
      <c r="G499" s="462"/>
      <c r="H499" s="462"/>
      <c r="I499" s="462"/>
      <c r="J499" s="462"/>
      <c r="K499" s="462"/>
      <c r="L499" s="462"/>
      <c r="M499" s="56"/>
      <c r="N499" s="56"/>
      <c r="O499" s="56"/>
    </row>
    <row r="500" spans="1:15" ht="15" customHeight="1" x14ac:dyDescent="0.25">
      <c r="A500" s="462"/>
      <c r="B500" s="462"/>
      <c r="C500" s="462"/>
      <c r="D500" s="462"/>
      <c r="E500" s="462"/>
      <c r="F500" s="462"/>
      <c r="G500" s="462"/>
      <c r="H500" s="462"/>
      <c r="I500" s="462"/>
      <c r="J500" s="462"/>
      <c r="K500" s="462"/>
      <c r="L500" s="462"/>
      <c r="M500" s="56"/>
      <c r="N500" s="56"/>
      <c r="O500" s="56"/>
    </row>
    <row r="501" spans="1:15" ht="15" customHeight="1" x14ac:dyDescent="0.25">
      <c r="A501" s="462"/>
      <c r="B501" s="462"/>
      <c r="C501" s="462"/>
      <c r="D501" s="462"/>
      <c r="E501" s="462"/>
      <c r="F501" s="462"/>
      <c r="G501" s="462"/>
      <c r="H501" s="462"/>
      <c r="I501" s="462"/>
      <c r="J501" s="462"/>
      <c r="K501" s="462"/>
      <c r="L501" s="462"/>
      <c r="M501" s="56"/>
      <c r="N501" s="56"/>
      <c r="O501" s="56"/>
    </row>
    <row r="502" spans="1:15" ht="15" customHeight="1" x14ac:dyDescent="0.25">
      <c r="A502" s="462"/>
      <c r="B502" s="462"/>
      <c r="C502" s="462"/>
      <c r="D502" s="462"/>
      <c r="E502" s="462"/>
      <c r="F502" s="462"/>
      <c r="G502" s="462"/>
      <c r="H502" s="462"/>
      <c r="I502" s="462"/>
      <c r="J502" s="462"/>
      <c r="K502" s="462"/>
      <c r="L502" s="462"/>
      <c r="M502" s="56"/>
      <c r="N502" s="56"/>
      <c r="O502" s="56"/>
    </row>
    <row r="503" spans="1:15" ht="15" customHeight="1" x14ac:dyDescent="0.25">
      <c r="A503" s="462"/>
      <c r="B503" s="462"/>
      <c r="C503" s="462"/>
      <c r="D503" s="462"/>
      <c r="E503" s="462"/>
      <c r="F503" s="462"/>
      <c r="G503" s="462"/>
      <c r="H503" s="462"/>
      <c r="I503" s="462"/>
      <c r="J503" s="462"/>
      <c r="K503" s="462"/>
      <c r="L503" s="462"/>
      <c r="M503" s="56"/>
      <c r="N503" s="56"/>
      <c r="O503" s="56"/>
    </row>
    <row r="504" spans="1:15" ht="15" customHeight="1" x14ac:dyDescent="0.25">
      <c r="A504" s="462"/>
      <c r="B504" s="462"/>
      <c r="C504" s="462"/>
      <c r="D504" s="462"/>
      <c r="E504" s="462"/>
      <c r="F504" s="462"/>
      <c r="G504" s="462"/>
      <c r="H504" s="462"/>
      <c r="I504" s="462"/>
      <c r="J504" s="462"/>
      <c r="K504" s="462"/>
      <c r="L504" s="462"/>
      <c r="M504" s="56"/>
      <c r="N504" s="56"/>
      <c r="O504" s="56"/>
    </row>
    <row r="505" spans="1:15" ht="15" customHeight="1" x14ac:dyDescent="0.25">
      <c r="A505" s="462"/>
      <c r="B505" s="462"/>
      <c r="C505" s="462"/>
      <c r="D505" s="462"/>
      <c r="E505" s="462"/>
      <c r="F505" s="462"/>
      <c r="G505" s="462"/>
      <c r="H505" s="462"/>
      <c r="I505" s="462"/>
      <c r="J505" s="462"/>
      <c r="K505" s="462"/>
      <c r="L505" s="462"/>
      <c r="M505" s="56"/>
      <c r="N505" s="56"/>
      <c r="O505" s="56"/>
    </row>
    <row r="506" spans="1:15" ht="15" customHeight="1" x14ac:dyDescent="0.25">
      <c r="A506" s="462"/>
      <c r="B506" s="462"/>
      <c r="C506" s="462"/>
      <c r="D506" s="462"/>
      <c r="E506" s="462"/>
      <c r="F506" s="462"/>
      <c r="G506" s="462"/>
      <c r="H506" s="462"/>
      <c r="I506" s="462"/>
      <c r="J506" s="462"/>
      <c r="K506" s="462"/>
      <c r="L506" s="462"/>
      <c r="M506" s="56"/>
      <c r="N506" s="56"/>
      <c r="O506" s="56"/>
    </row>
    <row r="507" spans="1:15" ht="15" customHeight="1" x14ac:dyDescent="0.25">
      <c r="A507" s="462"/>
      <c r="B507" s="462"/>
      <c r="C507" s="462"/>
      <c r="D507" s="462"/>
      <c r="E507" s="462"/>
      <c r="F507" s="462"/>
      <c r="G507" s="462"/>
      <c r="H507" s="462"/>
      <c r="I507" s="462"/>
      <c r="J507" s="462"/>
      <c r="K507" s="462"/>
      <c r="L507" s="462"/>
      <c r="M507" s="56"/>
      <c r="N507" s="56"/>
      <c r="O507" s="56"/>
    </row>
    <row r="508" spans="1:15" ht="15" customHeight="1" x14ac:dyDescent="0.25">
      <c r="A508" s="462"/>
      <c r="B508" s="462"/>
      <c r="C508" s="462"/>
      <c r="D508" s="462"/>
      <c r="E508" s="462"/>
      <c r="F508" s="462"/>
      <c r="G508" s="462"/>
      <c r="H508" s="462"/>
      <c r="I508" s="462"/>
      <c r="J508" s="462"/>
      <c r="K508" s="462"/>
      <c r="L508" s="462"/>
      <c r="M508" s="56"/>
      <c r="N508" s="56"/>
      <c r="O508" s="56"/>
    </row>
    <row r="509" spans="1:15" ht="15" customHeight="1" x14ac:dyDescent="0.25">
      <c r="A509" s="462"/>
      <c r="B509" s="462"/>
      <c r="C509" s="462"/>
      <c r="D509" s="462"/>
      <c r="E509" s="462"/>
      <c r="F509" s="462"/>
      <c r="G509" s="462"/>
      <c r="H509" s="462"/>
      <c r="I509" s="462"/>
      <c r="J509" s="462"/>
      <c r="K509" s="462"/>
      <c r="L509" s="462"/>
      <c r="M509" s="56"/>
      <c r="N509" s="56"/>
      <c r="O509" s="56"/>
    </row>
    <row r="510" spans="1:15" ht="15" customHeight="1" x14ac:dyDescent="0.25">
      <c r="A510" s="462"/>
      <c r="B510" s="462"/>
      <c r="C510" s="462"/>
      <c r="D510" s="462"/>
      <c r="E510" s="462"/>
      <c r="F510" s="462"/>
      <c r="G510" s="462"/>
      <c r="H510" s="462"/>
      <c r="I510" s="462"/>
      <c r="J510" s="462"/>
      <c r="K510" s="462"/>
      <c r="L510" s="462"/>
      <c r="M510" s="56"/>
      <c r="N510" s="56"/>
      <c r="O510" s="56"/>
    </row>
    <row r="511" spans="1:15" ht="15" customHeight="1" x14ac:dyDescent="0.25">
      <c r="A511" s="462"/>
      <c r="B511" s="462"/>
      <c r="C511" s="462"/>
      <c r="D511" s="462"/>
      <c r="E511" s="462"/>
      <c r="F511" s="462"/>
      <c r="G511" s="462"/>
      <c r="H511" s="462"/>
      <c r="I511" s="462"/>
      <c r="J511" s="462"/>
      <c r="K511" s="462"/>
      <c r="L511" s="462"/>
      <c r="M511" s="56"/>
      <c r="N511" s="56"/>
      <c r="O511" s="56"/>
    </row>
    <row r="512" spans="1:15" ht="15" customHeight="1" x14ac:dyDescent="0.25">
      <c r="A512" s="462"/>
      <c r="B512" s="462"/>
      <c r="C512" s="462"/>
      <c r="D512" s="462"/>
      <c r="E512" s="462"/>
      <c r="F512" s="462"/>
      <c r="G512" s="462"/>
      <c r="H512" s="462"/>
      <c r="I512" s="462"/>
      <c r="J512" s="462"/>
      <c r="K512" s="462"/>
      <c r="L512" s="462"/>
      <c r="M512" s="56"/>
      <c r="N512" s="56"/>
      <c r="O512" s="56"/>
    </row>
    <row r="513" spans="1:15" ht="15" customHeight="1" x14ac:dyDescent="0.25">
      <c r="A513" s="462"/>
      <c r="B513" s="462"/>
      <c r="C513" s="462"/>
      <c r="D513" s="462"/>
      <c r="E513" s="462"/>
      <c r="F513" s="462"/>
      <c r="G513" s="462"/>
      <c r="H513" s="462"/>
      <c r="I513" s="462"/>
      <c r="J513" s="462"/>
      <c r="K513" s="462"/>
      <c r="L513" s="462"/>
      <c r="M513" s="56"/>
      <c r="N513" s="56"/>
      <c r="O513" s="56"/>
    </row>
    <row r="514" spans="1:15" ht="15" customHeight="1" x14ac:dyDescent="0.25">
      <c r="A514" s="462"/>
      <c r="B514" s="462"/>
      <c r="C514" s="462"/>
      <c r="D514" s="462"/>
      <c r="E514" s="462"/>
      <c r="F514" s="462"/>
      <c r="G514" s="462"/>
      <c r="H514" s="462"/>
      <c r="I514" s="462"/>
      <c r="J514" s="462"/>
      <c r="K514" s="462"/>
      <c r="L514" s="462"/>
      <c r="M514" s="56"/>
      <c r="N514" s="56"/>
      <c r="O514" s="56"/>
    </row>
    <row r="515" spans="1:15" ht="15" customHeight="1" x14ac:dyDescent="0.25">
      <c r="A515" s="462"/>
      <c r="B515" s="462"/>
      <c r="C515" s="462"/>
      <c r="D515" s="462"/>
      <c r="E515" s="462"/>
      <c r="F515" s="462"/>
      <c r="G515" s="462"/>
      <c r="H515" s="462"/>
      <c r="I515" s="462"/>
      <c r="J515" s="462"/>
      <c r="K515" s="462"/>
      <c r="L515" s="462"/>
      <c r="M515" s="56"/>
      <c r="N515" s="56"/>
      <c r="O515" s="56"/>
    </row>
    <row r="516" spans="1:15" ht="15" customHeight="1" x14ac:dyDescent="0.25">
      <c r="A516" s="462"/>
      <c r="B516" s="462"/>
      <c r="C516" s="462"/>
      <c r="D516" s="462"/>
      <c r="E516" s="462"/>
      <c r="F516" s="462"/>
      <c r="G516" s="462"/>
      <c r="H516" s="462"/>
      <c r="I516" s="462"/>
      <c r="J516" s="462"/>
      <c r="K516" s="462"/>
      <c r="L516" s="462"/>
      <c r="M516" s="56"/>
      <c r="N516" s="56"/>
      <c r="O516" s="56"/>
    </row>
    <row r="517" spans="1:15" ht="15" customHeight="1" x14ac:dyDescent="0.25">
      <c r="A517" s="462"/>
      <c r="B517" s="462"/>
      <c r="C517" s="462"/>
      <c r="D517" s="462"/>
      <c r="E517" s="462"/>
      <c r="F517" s="462"/>
      <c r="G517" s="462"/>
      <c r="H517" s="462"/>
      <c r="I517" s="462"/>
      <c r="J517" s="462"/>
      <c r="K517" s="462"/>
      <c r="L517" s="462"/>
      <c r="M517" s="56"/>
      <c r="N517" s="56"/>
      <c r="O517" s="56"/>
    </row>
  </sheetData>
  <mergeCells count="178">
    <mergeCell ref="A119:C119"/>
    <mergeCell ref="P119:R119"/>
    <mergeCell ref="P114:P117"/>
    <mergeCell ref="Q114:Q117"/>
    <mergeCell ref="R114:R117"/>
    <mergeCell ref="D115:F115"/>
    <mergeCell ref="G115:I115"/>
    <mergeCell ref="J115:L115"/>
    <mergeCell ref="M115:O115"/>
    <mergeCell ref="A111:R111"/>
    <mergeCell ref="A112:R112"/>
    <mergeCell ref="Q113:R113"/>
    <mergeCell ref="A114:A117"/>
    <mergeCell ref="B114:B117"/>
    <mergeCell ref="C114:C117"/>
    <mergeCell ref="D114:F114"/>
    <mergeCell ref="G114:I114"/>
    <mergeCell ref="J114:L114"/>
    <mergeCell ref="M114:O114"/>
    <mergeCell ref="A106:C106"/>
    <mergeCell ref="P106:R106"/>
    <mergeCell ref="A107:B107"/>
    <mergeCell ref="Q107:R107"/>
    <mergeCell ref="A108:C108"/>
    <mergeCell ref="P108:R108"/>
    <mergeCell ref="A96:A105"/>
    <mergeCell ref="B96:B97"/>
    <mergeCell ref="Q96:Q97"/>
    <mergeCell ref="R96:R105"/>
    <mergeCell ref="B98:C98"/>
    <mergeCell ref="P98:Q98"/>
    <mergeCell ref="B100:B101"/>
    <mergeCell ref="Q100:Q101"/>
    <mergeCell ref="B102:C102"/>
    <mergeCell ref="P102:Q102"/>
    <mergeCell ref="M92:O92"/>
    <mergeCell ref="P92:P95"/>
    <mergeCell ref="Q92:Q95"/>
    <mergeCell ref="R92:R95"/>
    <mergeCell ref="D93:F93"/>
    <mergeCell ref="G93:I93"/>
    <mergeCell ref="J93:L93"/>
    <mergeCell ref="M93:O93"/>
    <mergeCell ref="A88:C88"/>
    <mergeCell ref="P88:R88"/>
    <mergeCell ref="A91:O91"/>
    <mergeCell ref="Q91:R91"/>
    <mergeCell ref="A92:A95"/>
    <mergeCell ref="B92:B95"/>
    <mergeCell ref="C92:C95"/>
    <mergeCell ref="D92:F92"/>
    <mergeCell ref="G92:I92"/>
    <mergeCell ref="J92:L92"/>
    <mergeCell ref="A82:C82"/>
    <mergeCell ref="P82:R82"/>
    <mergeCell ref="A83:A87"/>
    <mergeCell ref="R83:R87"/>
    <mergeCell ref="P84:Q84"/>
    <mergeCell ref="P85:Q85"/>
    <mergeCell ref="P86:Q86"/>
    <mergeCell ref="P87:Q87"/>
    <mergeCell ref="A75:A76"/>
    <mergeCell ref="R75:R76"/>
    <mergeCell ref="A77:C77"/>
    <mergeCell ref="P77:R77"/>
    <mergeCell ref="A78:A81"/>
    <mergeCell ref="R78:R81"/>
    <mergeCell ref="M70:O70"/>
    <mergeCell ref="P70:P73"/>
    <mergeCell ref="Q70:Q73"/>
    <mergeCell ref="R70:R73"/>
    <mergeCell ref="D71:F71"/>
    <mergeCell ref="G71:I71"/>
    <mergeCell ref="J71:L71"/>
    <mergeCell ref="M71:O71"/>
    <mergeCell ref="A64:C64"/>
    <mergeCell ref="P64:R64"/>
    <mergeCell ref="A69:O69"/>
    <mergeCell ref="Q69:R69"/>
    <mergeCell ref="A70:A73"/>
    <mergeCell ref="B70:B73"/>
    <mergeCell ref="C70:C73"/>
    <mergeCell ref="D70:F70"/>
    <mergeCell ref="G70:I70"/>
    <mergeCell ref="J70:L70"/>
    <mergeCell ref="A56:A58"/>
    <mergeCell ref="R56:R58"/>
    <mergeCell ref="A59:C59"/>
    <mergeCell ref="P59:Q59"/>
    <mergeCell ref="A60:A63"/>
    <mergeCell ref="R60:R63"/>
    <mergeCell ref="A53:A54"/>
    <mergeCell ref="R53:R54"/>
    <mergeCell ref="A55:C55"/>
    <mergeCell ref="P55:R55"/>
    <mergeCell ref="M48:O48"/>
    <mergeCell ref="P48:P51"/>
    <mergeCell ref="Q48:Q51"/>
    <mergeCell ref="R48:R51"/>
    <mergeCell ref="D49:F49"/>
    <mergeCell ref="G49:I49"/>
    <mergeCell ref="J49:L49"/>
    <mergeCell ref="M49:O49"/>
    <mergeCell ref="A45:C45"/>
    <mergeCell ref="P45:R45"/>
    <mergeCell ref="A47:O47"/>
    <mergeCell ref="Q47:R47"/>
    <mergeCell ref="A48:A51"/>
    <mergeCell ref="B48:B51"/>
    <mergeCell ref="C48:C51"/>
    <mergeCell ref="D48:F48"/>
    <mergeCell ref="G48:I48"/>
    <mergeCell ref="J48:L48"/>
    <mergeCell ref="A39:C39"/>
    <mergeCell ref="P39:R39"/>
    <mergeCell ref="A40:A44"/>
    <mergeCell ref="R40:R44"/>
    <mergeCell ref="A30:A33"/>
    <mergeCell ref="R30:R33"/>
    <mergeCell ref="A34:C34"/>
    <mergeCell ref="P34:R34"/>
    <mergeCell ref="A35:A38"/>
    <mergeCell ref="R35:R38"/>
    <mergeCell ref="B40:B41"/>
    <mergeCell ref="Q40:Q41"/>
    <mergeCell ref="M26:O26"/>
    <mergeCell ref="P26:P29"/>
    <mergeCell ref="Q26:Q29"/>
    <mergeCell ref="R26:R29"/>
    <mergeCell ref="D27:F27"/>
    <mergeCell ref="G27:I27"/>
    <mergeCell ref="J27:L27"/>
    <mergeCell ref="M27:O27"/>
    <mergeCell ref="A26:A29"/>
    <mergeCell ref="B26:B29"/>
    <mergeCell ref="C26:C29"/>
    <mergeCell ref="D26:F26"/>
    <mergeCell ref="G26:I26"/>
    <mergeCell ref="J26:L26"/>
    <mergeCell ref="B22:C22"/>
    <mergeCell ref="P22:Q22"/>
    <mergeCell ref="A23:C23"/>
    <mergeCell ref="P23:R23"/>
    <mergeCell ref="A25:O25"/>
    <mergeCell ref="Q25:R25"/>
    <mergeCell ref="B16:B17"/>
    <mergeCell ref="Q16:Q17"/>
    <mergeCell ref="B18:C18"/>
    <mergeCell ref="P18:Q18"/>
    <mergeCell ref="B20:B21"/>
    <mergeCell ref="Q20:Q21"/>
    <mergeCell ref="A8:A22"/>
    <mergeCell ref="R8:R22"/>
    <mergeCell ref="B9:B10"/>
    <mergeCell ref="Q9:Q10"/>
    <mergeCell ref="B11:C11"/>
    <mergeCell ref="P11:Q11"/>
    <mergeCell ref="B12:B14"/>
    <mergeCell ref="Q12:Q14"/>
    <mergeCell ref="B15:C15"/>
    <mergeCell ref="P15:Q15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100" orientation="landscape" useFirstPageNumber="1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7:M17"/>
  <sheetViews>
    <sheetView rightToLeft="1" view="pageBreakPreview" zoomScaleSheetLayoutView="100" workbookViewId="0">
      <selection activeCell="B39" sqref="B39"/>
    </sheetView>
  </sheetViews>
  <sheetFormatPr defaultRowHeight="12.75" x14ac:dyDescent="0.2"/>
  <sheetData>
    <row r="17" spans="1:13" ht="60" x14ac:dyDescent="0.8">
      <c r="A17" s="2800" t="s">
        <v>2061</v>
      </c>
      <c r="B17" s="2800"/>
      <c r="C17" s="2800"/>
      <c r="D17" s="2800"/>
      <c r="E17" s="2800"/>
      <c r="F17" s="2800"/>
      <c r="G17" s="2800"/>
      <c r="H17" s="2800"/>
      <c r="I17" s="2800"/>
      <c r="J17" s="2800"/>
      <c r="K17" s="2800"/>
      <c r="L17" s="2800"/>
      <c r="M17" s="2800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47"/>
  <sheetViews>
    <sheetView rightToLeft="1" view="pageBreakPreview" topLeftCell="A31" zoomScale="80" zoomScaleNormal="90" zoomScaleSheetLayoutView="80" workbookViewId="0">
      <selection activeCell="Q7" sqref="Q7"/>
    </sheetView>
  </sheetViews>
  <sheetFormatPr defaultColWidth="6.7109375" defaultRowHeight="15" customHeight="1" x14ac:dyDescent="0.2"/>
  <cols>
    <col min="1" max="1" width="30.85546875" style="344" customWidth="1"/>
    <col min="2" max="9" width="8" style="344" customWidth="1"/>
    <col min="10" max="10" width="6.42578125" style="344" customWidth="1"/>
    <col min="11" max="11" width="8.85546875" style="344" customWidth="1"/>
    <col min="12" max="12" width="10.28515625" style="344" customWidth="1"/>
    <col min="13" max="13" width="8" style="344" customWidth="1"/>
    <col min="14" max="14" width="36.7109375" style="344" customWidth="1"/>
    <col min="15" max="16384" width="6.7109375" style="344"/>
  </cols>
  <sheetData>
    <row r="1" spans="1:14" ht="25.5" customHeight="1" x14ac:dyDescent="0.2">
      <c r="A1" s="2465" t="s">
        <v>2466</v>
      </c>
      <c r="B1" s="2465"/>
      <c r="C1" s="2465"/>
      <c r="D1" s="2465"/>
      <c r="E1" s="2465"/>
      <c r="F1" s="2465"/>
      <c r="G1" s="2465"/>
      <c r="H1" s="2465"/>
      <c r="I1" s="2465"/>
      <c r="J1" s="2465"/>
      <c r="K1" s="2465"/>
      <c r="L1" s="2465"/>
      <c r="M1" s="2465"/>
      <c r="N1" s="2465"/>
    </row>
    <row r="2" spans="1:14" ht="35.25" customHeight="1" x14ac:dyDescent="0.2">
      <c r="A2" s="2477" t="s">
        <v>2091</v>
      </c>
      <c r="B2" s="2477"/>
      <c r="C2" s="2477"/>
      <c r="D2" s="2477"/>
      <c r="E2" s="2477"/>
      <c r="F2" s="2477"/>
      <c r="G2" s="2477"/>
      <c r="H2" s="2477"/>
      <c r="I2" s="2477"/>
      <c r="J2" s="2477"/>
      <c r="K2" s="2477"/>
      <c r="L2" s="2477"/>
      <c r="M2" s="2477"/>
      <c r="N2" s="2477"/>
    </row>
    <row r="3" spans="1:14" s="355" customFormat="1" ht="17.25" customHeight="1" thickBot="1" x14ac:dyDescent="0.25">
      <c r="A3" s="353" t="s">
        <v>182</v>
      </c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4" t="s">
        <v>125</v>
      </c>
    </row>
    <row r="4" spans="1:14" s="355" customFormat="1" ht="21.75" customHeight="1" thickTop="1" x14ac:dyDescent="0.2">
      <c r="A4" s="2468" t="s">
        <v>0</v>
      </c>
      <c r="B4" s="2468" t="s">
        <v>26</v>
      </c>
      <c r="C4" s="2468"/>
      <c r="D4" s="2468"/>
      <c r="E4" s="2468" t="s">
        <v>27</v>
      </c>
      <c r="F4" s="2468"/>
      <c r="G4" s="2468"/>
      <c r="H4" s="2468" t="s">
        <v>28</v>
      </c>
      <c r="I4" s="2468"/>
      <c r="J4" s="2468"/>
      <c r="K4" s="2468" t="s">
        <v>29</v>
      </c>
      <c r="L4" s="2468"/>
      <c r="M4" s="2468"/>
      <c r="N4" s="2468" t="s">
        <v>105</v>
      </c>
    </row>
    <row r="5" spans="1:14" s="355" customFormat="1" ht="21.75" customHeight="1" x14ac:dyDescent="0.2">
      <c r="A5" s="2469"/>
      <c r="B5" s="2478" t="s">
        <v>122</v>
      </c>
      <c r="C5" s="2478"/>
      <c r="D5" s="2478"/>
      <c r="E5" s="2478" t="s">
        <v>124</v>
      </c>
      <c r="F5" s="2478"/>
      <c r="G5" s="2478"/>
      <c r="H5" s="2478" t="s">
        <v>123</v>
      </c>
      <c r="I5" s="2478"/>
      <c r="J5" s="2478"/>
      <c r="K5" s="2479" t="s">
        <v>101</v>
      </c>
      <c r="L5" s="2479"/>
      <c r="M5" s="2479"/>
      <c r="N5" s="2469"/>
    </row>
    <row r="6" spans="1:14" ht="20.25" customHeight="1" x14ac:dyDescent="0.2">
      <c r="A6" s="2469"/>
      <c r="B6" s="304" t="s">
        <v>187</v>
      </c>
      <c r="C6" s="304" t="s">
        <v>203</v>
      </c>
      <c r="D6" s="304" t="s">
        <v>204</v>
      </c>
      <c r="E6" s="304" t="s">
        <v>187</v>
      </c>
      <c r="F6" s="304" t="s">
        <v>203</v>
      </c>
      <c r="G6" s="304" t="s">
        <v>204</v>
      </c>
      <c r="H6" s="304" t="s">
        <v>187</v>
      </c>
      <c r="I6" s="304" t="s">
        <v>203</v>
      </c>
      <c r="J6" s="304" t="s">
        <v>204</v>
      </c>
      <c r="K6" s="304" t="s">
        <v>187</v>
      </c>
      <c r="L6" s="304" t="s">
        <v>203</v>
      </c>
      <c r="M6" s="304" t="s">
        <v>204</v>
      </c>
      <c r="N6" s="2469"/>
    </row>
    <row r="7" spans="1:14" ht="19.5" customHeight="1" thickBot="1" x14ac:dyDescent="0.25">
      <c r="A7" s="2470"/>
      <c r="B7" s="325" t="s">
        <v>188</v>
      </c>
      <c r="C7" s="325" t="s">
        <v>189</v>
      </c>
      <c r="D7" s="325" t="s">
        <v>190</v>
      </c>
      <c r="E7" s="325" t="s">
        <v>188</v>
      </c>
      <c r="F7" s="325" t="s">
        <v>189</v>
      </c>
      <c r="G7" s="325" t="s">
        <v>190</v>
      </c>
      <c r="H7" s="325" t="s">
        <v>188</v>
      </c>
      <c r="I7" s="325" t="s">
        <v>189</v>
      </c>
      <c r="J7" s="325" t="s">
        <v>190</v>
      </c>
      <c r="K7" s="325" t="s">
        <v>188</v>
      </c>
      <c r="L7" s="325" t="s">
        <v>189</v>
      </c>
      <c r="M7" s="325" t="s">
        <v>190</v>
      </c>
      <c r="N7" s="2470"/>
    </row>
    <row r="8" spans="1:14" ht="21.95" customHeight="1" x14ac:dyDescent="0.2">
      <c r="A8" s="315" t="s">
        <v>5</v>
      </c>
      <c r="B8" s="1568">
        <v>1373</v>
      </c>
      <c r="C8" s="1568">
        <v>1494</v>
      </c>
      <c r="D8" s="1568">
        <v>2867</v>
      </c>
      <c r="E8" s="1568">
        <v>1</v>
      </c>
      <c r="F8" s="1568">
        <v>2</v>
      </c>
      <c r="G8" s="1568">
        <v>3</v>
      </c>
      <c r="H8" s="1568">
        <v>0</v>
      </c>
      <c r="I8" s="1568">
        <v>0</v>
      </c>
      <c r="J8" s="1568">
        <v>0</v>
      </c>
      <c r="K8" s="1569">
        <v>1374</v>
      </c>
      <c r="L8" s="1569">
        <v>1496</v>
      </c>
      <c r="M8" s="1569">
        <v>2870</v>
      </c>
      <c r="N8" s="328" t="s">
        <v>106</v>
      </c>
    </row>
    <row r="9" spans="1:14" ht="21.95" customHeight="1" x14ac:dyDescent="0.2">
      <c r="A9" s="308" t="s">
        <v>6</v>
      </c>
      <c r="B9" s="1570">
        <v>430</v>
      </c>
      <c r="C9" s="1570">
        <v>461</v>
      </c>
      <c r="D9" s="1570">
        <v>891</v>
      </c>
      <c r="E9" s="1570">
        <v>0</v>
      </c>
      <c r="F9" s="1570">
        <v>0</v>
      </c>
      <c r="G9" s="1570">
        <v>0</v>
      </c>
      <c r="H9" s="1570">
        <v>0</v>
      </c>
      <c r="I9" s="1570">
        <v>0</v>
      </c>
      <c r="J9" s="1570">
        <v>0</v>
      </c>
      <c r="K9" s="1512">
        <v>430</v>
      </c>
      <c r="L9" s="1512">
        <v>461</v>
      </c>
      <c r="M9" s="1512">
        <v>891</v>
      </c>
      <c r="N9" s="330" t="s">
        <v>107</v>
      </c>
    </row>
    <row r="10" spans="1:14" ht="21.95" customHeight="1" x14ac:dyDescent="0.2">
      <c r="A10" s="308" t="s">
        <v>7</v>
      </c>
      <c r="B10" s="1570">
        <v>221</v>
      </c>
      <c r="C10" s="1570">
        <v>251</v>
      </c>
      <c r="D10" s="1570">
        <v>472</v>
      </c>
      <c r="E10" s="1570">
        <v>0</v>
      </c>
      <c r="F10" s="1570">
        <v>1</v>
      </c>
      <c r="G10" s="1570">
        <v>1</v>
      </c>
      <c r="H10" s="1570">
        <v>0</v>
      </c>
      <c r="I10" s="1570">
        <v>0</v>
      </c>
      <c r="J10" s="1570">
        <v>0</v>
      </c>
      <c r="K10" s="1512">
        <v>221</v>
      </c>
      <c r="L10" s="1512">
        <v>252</v>
      </c>
      <c r="M10" s="1512">
        <v>473</v>
      </c>
      <c r="N10" s="330" t="s">
        <v>198</v>
      </c>
    </row>
    <row r="11" spans="1:14" ht="21.95" customHeight="1" x14ac:dyDescent="0.2">
      <c r="A11" s="308" t="s">
        <v>8</v>
      </c>
      <c r="B11" s="1570">
        <v>209</v>
      </c>
      <c r="C11" s="1570">
        <v>301</v>
      </c>
      <c r="D11" s="1570">
        <f>SUM(B11:C11)</f>
        <v>510</v>
      </c>
      <c r="E11" s="1570">
        <v>0</v>
      </c>
      <c r="F11" s="1570">
        <v>0</v>
      </c>
      <c r="G11" s="1570">
        <v>0</v>
      </c>
      <c r="H11" s="1570">
        <v>0</v>
      </c>
      <c r="I11" s="1570">
        <v>0</v>
      </c>
      <c r="J11" s="1570">
        <v>0</v>
      </c>
      <c r="K11" s="1512">
        <v>209</v>
      </c>
      <c r="L11" s="1512">
        <v>301</v>
      </c>
      <c r="M11" s="1512">
        <f>SUM(K11:L11)</f>
        <v>510</v>
      </c>
      <c r="N11" s="330" t="s">
        <v>108</v>
      </c>
    </row>
    <row r="12" spans="1:14" ht="21.95" customHeight="1" x14ac:dyDescent="0.2">
      <c r="A12" s="308" t="s">
        <v>9</v>
      </c>
      <c r="B12" s="1570">
        <v>219</v>
      </c>
      <c r="C12" s="1570">
        <v>201</v>
      </c>
      <c r="D12" s="1570">
        <v>420</v>
      </c>
      <c r="E12" s="1570">
        <v>0</v>
      </c>
      <c r="F12" s="1570">
        <v>0</v>
      </c>
      <c r="G12" s="1570">
        <v>0</v>
      </c>
      <c r="H12" s="1570">
        <v>0</v>
      </c>
      <c r="I12" s="1570">
        <v>0</v>
      </c>
      <c r="J12" s="1570">
        <v>0</v>
      </c>
      <c r="K12" s="1512">
        <v>219</v>
      </c>
      <c r="L12" s="1512">
        <v>201</v>
      </c>
      <c r="M12" s="1512">
        <v>420</v>
      </c>
      <c r="N12" s="330" t="s">
        <v>109</v>
      </c>
    </row>
    <row r="13" spans="1:14" ht="33" customHeight="1" x14ac:dyDescent="0.2">
      <c r="A13" s="308" t="s">
        <v>10</v>
      </c>
      <c r="B13" s="1570">
        <v>286</v>
      </c>
      <c r="C13" s="1570">
        <v>318</v>
      </c>
      <c r="D13" s="1570">
        <v>604</v>
      </c>
      <c r="E13" s="1570">
        <v>0</v>
      </c>
      <c r="F13" s="1570">
        <v>0</v>
      </c>
      <c r="G13" s="1570">
        <v>0</v>
      </c>
      <c r="H13" s="1570">
        <v>0</v>
      </c>
      <c r="I13" s="1570">
        <v>0</v>
      </c>
      <c r="J13" s="1570">
        <v>0</v>
      </c>
      <c r="K13" s="1512">
        <v>286</v>
      </c>
      <c r="L13" s="1512">
        <v>318</v>
      </c>
      <c r="M13" s="1512">
        <v>604</v>
      </c>
      <c r="N13" s="347" t="s">
        <v>202</v>
      </c>
    </row>
    <row r="14" spans="1:14" ht="36" customHeight="1" x14ac:dyDescent="0.2">
      <c r="A14" s="1092" t="s">
        <v>2028</v>
      </c>
      <c r="B14" s="1512">
        <v>16</v>
      </c>
      <c r="C14" s="1512">
        <v>32</v>
      </c>
      <c r="D14" s="1570">
        <v>48</v>
      </c>
      <c r="E14" s="1570">
        <v>0</v>
      </c>
      <c r="F14" s="1570">
        <v>0</v>
      </c>
      <c r="G14" s="1570">
        <v>0</v>
      </c>
      <c r="H14" s="1570">
        <v>0</v>
      </c>
      <c r="I14" s="1570">
        <v>0</v>
      </c>
      <c r="J14" s="1570">
        <v>0</v>
      </c>
      <c r="K14" s="1512">
        <v>16</v>
      </c>
      <c r="L14" s="1512">
        <v>32</v>
      </c>
      <c r="M14" s="1512">
        <v>48</v>
      </c>
      <c r="N14" s="320" t="s">
        <v>2029</v>
      </c>
    </row>
    <row r="15" spans="1:14" ht="21.95" customHeight="1" x14ac:dyDescent="0.2">
      <c r="A15" s="1154" t="s">
        <v>2049</v>
      </c>
      <c r="B15" s="1512">
        <v>266</v>
      </c>
      <c r="C15" s="1512">
        <v>113</v>
      </c>
      <c r="D15" s="1570">
        <v>379</v>
      </c>
      <c r="E15" s="1570">
        <v>0</v>
      </c>
      <c r="F15" s="1570">
        <v>0</v>
      </c>
      <c r="G15" s="1570">
        <v>0</v>
      </c>
      <c r="H15" s="1570">
        <v>0</v>
      </c>
      <c r="I15" s="1570">
        <v>0</v>
      </c>
      <c r="J15" s="1570">
        <v>0</v>
      </c>
      <c r="K15" s="1512">
        <v>266</v>
      </c>
      <c r="L15" s="1512">
        <v>113</v>
      </c>
      <c r="M15" s="1512">
        <v>379</v>
      </c>
      <c r="N15" s="320" t="s">
        <v>2522</v>
      </c>
    </row>
    <row r="16" spans="1:14" ht="21.95" customHeight="1" x14ac:dyDescent="0.2">
      <c r="A16" s="1154" t="s">
        <v>2050</v>
      </c>
      <c r="B16" s="1512">
        <v>0</v>
      </c>
      <c r="C16" s="1512">
        <v>0</v>
      </c>
      <c r="D16" s="1512">
        <v>0</v>
      </c>
      <c r="E16" s="1512">
        <v>0</v>
      </c>
      <c r="F16" s="1512">
        <v>0</v>
      </c>
      <c r="G16" s="1512">
        <v>0</v>
      </c>
      <c r="H16" s="1512">
        <v>0</v>
      </c>
      <c r="I16" s="1512">
        <v>0</v>
      </c>
      <c r="J16" s="1512">
        <v>0</v>
      </c>
      <c r="K16" s="1512">
        <v>0</v>
      </c>
      <c r="L16" s="1512">
        <v>0</v>
      </c>
      <c r="M16" s="1512">
        <v>0</v>
      </c>
      <c r="N16" s="320" t="s">
        <v>2521</v>
      </c>
    </row>
    <row r="17" spans="1:18" ht="21.95" customHeight="1" x14ac:dyDescent="0.2">
      <c r="A17" s="308" t="s">
        <v>11</v>
      </c>
      <c r="B17" s="1570">
        <v>452</v>
      </c>
      <c r="C17" s="1570">
        <v>351</v>
      </c>
      <c r="D17" s="1570">
        <v>803</v>
      </c>
      <c r="E17" s="1570">
        <v>0</v>
      </c>
      <c r="F17" s="1570">
        <v>0</v>
      </c>
      <c r="G17" s="1570">
        <v>0</v>
      </c>
      <c r="H17" s="1512">
        <v>0</v>
      </c>
      <c r="I17" s="1512">
        <v>0</v>
      </c>
      <c r="J17" s="1512">
        <v>0</v>
      </c>
      <c r="K17" s="1512">
        <v>452</v>
      </c>
      <c r="L17" s="1512">
        <v>351</v>
      </c>
      <c r="M17" s="1512">
        <v>803</v>
      </c>
      <c r="N17" s="330" t="s">
        <v>199</v>
      </c>
    </row>
    <row r="18" spans="1:18" ht="21.95" customHeight="1" x14ac:dyDescent="0.2">
      <c r="A18" s="308" t="s">
        <v>12</v>
      </c>
      <c r="B18" s="1570">
        <v>303</v>
      </c>
      <c r="C18" s="1570">
        <v>411</v>
      </c>
      <c r="D18" s="1570">
        <v>714</v>
      </c>
      <c r="E18" s="1570">
        <v>1</v>
      </c>
      <c r="F18" s="1570">
        <v>0</v>
      </c>
      <c r="G18" s="1570">
        <v>1</v>
      </c>
      <c r="H18" s="1512">
        <v>0</v>
      </c>
      <c r="I18" s="1512">
        <v>0</v>
      </c>
      <c r="J18" s="1512">
        <v>0</v>
      </c>
      <c r="K18" s="1512">
        <v>304</v>
      </c>
      <c r="L18" s="1512">
        <v>411</v>
      </c>
      <c r="M18" s="1512">
        <v>715</v>
      </c>
      <c r="N18" s="330" t="s">
        <v>200</v>
      </c>
    </row>
    <row r="19" spans="1:18" ht="21.95" customHeight="1" x14ac:dyDescent="0.2">
      <c r="A19" s="308" t="s">
        <v>13</v>
      </c>
      <c r="B19" s="1570">
        <v>807</v>
      </c>
      <c r="C19" s="1570">
        <v>456</v>
      </c>
      <c r="D19" s="1570">
        <v>1263</v>
      </c>
      <c r="E19" s="1570">
        <v>0</v>
      </c>
      <c r="F19" s="1570">
        <v>0</v>
      </c>
      <c r="G19" s="1570">
        <v>0</v>
      </c>
      <c r="H19" s="1512">
        <v>0</v>
      </c>
      <c r="I19" s="1512">
        <v>0</v>
      </c>
      <c r="J19" s="1512">
        <v>0</v>
      </c>
      <c r="K19" s="1512">
        <v>807</v>
      </c>
      <c r="L19" s="1512">
        <v>456</v>
      </c>
      <c r="M19" s="1512">
        <v>1263</v>
      </c>
      <c r="N19" s="330" t="s">
        <v>110</v>
      </c>
    </row>
    <row r="20" spans="1:18" ht="21.95" customHeight="1" x14ac:dyDescent="0.2">
      <c r="A20" s="308" t="s">
        <v>14</v>
      </c>
      <c r="B20" s="1570">
        <v>112</v>
      </c>
      <c r="C20" s="1570">
        <v>75</v>
      </c>
      <c r="D20" s="1570">
        <v>187</v>
      </c>
      <c r="E20" s="1570">
        <v>0</v>
      </c>
      <c r="F20" s="1570">
        <v>0</v>
      </c>
      <c r="G20" s="1570">
        <v>0</v>
      </c>
      <c r="H20" s="1512">
        <v>0</v>
      </c>
      <c r="I20" s="1512">
        <v>0</v>
      </c>
      <c r="J20" s="1512">
        <v>0</v>
      </c>
      <c r="K20" s="1512">
        <v>112</v>
      </c>
      <c r="L20" s="1512">
        <v>75</v>
      </c>
      <c r="M20" s="1512">
        <v>187</v>
      </c>
      <c r="N20" s="330" t="s">
        <v>111</v>
      </c>
    </row>
    <row r="21" spans="1:18" ht="21.95" customHeight="1" x14ac:dyDescent="0.2">
      <c r="A21" s="308" t="s">
        <v>15</v>
      </c>
      <c r="B21" s="1570">
        <v>193</v>
      </c>
      <c r="C21" s="1570">
        <v>173</v>
      </c>
      <c r="D21" s="1570">
        <v>366</v>
      </c>
      <c r="E21" s="1570">
        <v>0</v>
      </c>
      <c r="F21" s="1570">
        <v>0</v>
      </c>
      <c r="G21" s="1570">
        <v>0</v>
      </c>
      <c r="H21" s="1512">
        <v>0</v>
      </c>
      <c r="I21" s="1512">
        <v>0</v>
      </c>
      <c r="J21" s="1512">
        <v>0</v>
      </c>
      <c r="K21" s="1512">
        <v>193</v>
      </c>
      <c r="L21" s="1512">
        <v>173</v>
      </c>
      <c r="M21" s="1512">
        <v>366</v>
      </c>
      <c r="N21" s="330" t="s">
        <v>193</v>
      </c>
      <c r="R21" s="356"/>
    </row>
    <row r="22" spans="1:18" ht="21.95" customHeight="1" x14ac:dyDescent="0.2">
      <c r="A22" s="308" t="s">
        <v>16</v>
      </c>
      <c r="B22" s="1570">
        <v>249</v>
      </c>
      <c r="C22" s="1570">
        <v>173</v>
      </c>
      <c r="D22" s="1570">
        <v>422</v>
      </c>
      <c r="E22" s="1570">
        <v>0</v>
      </c>
      <c r="F22" s="1570">
        <v>0</v>
      </c>
      <c r="G22" s="1570">
        <v>0</v>
      </c>
      <c r="H22" s="1512">
        <v>0</v>
      </c>
      <c r="I22" s="1512">
        <v>0</v>
      </c>
      <c r="J22" s="1512">
        <v>0</v>
      </c>
      <c r="K22" s="1512">
        <v>249</v>
      </c>
      <c r="L22" s="1512">
        <v>173</v>
      </c>
      <c r="M22" s="1512">
        <v>422</v>
      </c>
      <c r="N22" s="330" t="s">
        <v>112</v>
      </c>
    </row>
    <row r="23" spans="1:18" ht="21.95" customHeight="1" x14ac:dyDescent="0.2">
      <c r="A23" s="855" t="s">
        <v>180</v>
      </c>
      <c r="B23" s="1571">
        <v>19</v>
      </c>
      <c r="C23" s="1571">
        <v>11</v>
      </c>
      <c r="D23" s="1571">
        <v>30</v>
      </c>
      <c r="E23" s="1570">
        <v>0</v>
      </c>
      <c r="F23" s="1570">
        <v>0</v>
      </c>
      <c r="G23" s="1570">
        <v>0</v>
      </c>
      <c r="H23" s="1512">
        <v>0</v>
      </c>
      <c r="I23" s="1512">
        <v>0</v>
      </c>
      <c r="J23" s="1512">
        <v>0</v>
      </c>
      <c r="K23" s="1513">
        <v>19</v>
      </c>
      <c r="L23" s="1513">
        <v>11</v>
      </c>
      <c r="M23" s="1513">
        <v>30</v>
      </c>
      <c r="N23" s="334" t="s">
        <v>209</v>
      </c>
    </row>
    <row r="24" spans="1:18" ht="21.95" customHeight="1" thickBot="1" x14ac:dyDescent="0.25">
      <c r="A24" s="313" t="s">
        <v>17</v>
      </c>
      <c r="B24" s="1572">
        <v>579</v>
      </c>
      <c r="C24" s="1572">
        <v>513</v>
      </c>
      <c r="D24" s="1572">
        <v>1092</v>
      </c>
      <c r="E24" s="1572">
        <v>0</v>
      </c>
      <c r="F24" s="1572">
        <v>0</v>
      </c>
      <c r="G24" s="1572">
        <v>0</v>
      </c>
      <c r="H24" s="1573">
        <v>0</v>
      </c>
      <c r="I24" s="1573">
        <v>0</v>
      </c>
      <c r="J24" s="1573">
        <v>0</v>
      </c>
      <c r="K24" s="1573">
        <v>579</v>
      </c>
      <c r="L24" s="1573">
        <v>513</v>
      </c>
      <c r="M24" s="1573">
        <v>1092</v>
      </c>
      <c r="N24" s="336" t="s">
        <v>113</v>
      </c>
    </row>
    <row r="25" spans="1:18" ht="16.5" customHeight="1" thickTop="1" x14ac:dyDescent="0.25">
      <c r="A25" s="315"/>
      <c r="B25" s="357"/>
      <c r="C25" s="357"/>
      <c r="D25" s="357"/>
      <c r="E25" s="357"/>
      <c r="F25" s="357"/>
      <c r="G25" s="357"/>
      <c r="H25" s="357"/>
      <c r="I25" s="357"/>
      <c r="J25" s="357"/>
      <c r="K25" s="328"/>
      <c r="L25" s="328"/>
      <c r="M25" s="328"/>
      <c r="N25" s="328"/>
    </row>
    <row r="26" spans="1:18" ht="18" customHeight="1" x14ac:dyDescent="0.2">
      <c r="A26" s="358"/>
      <c r="B26" s="359"/>
      <c r="C26" s="359"/>
      <c r="D26" s="359"/>
      <c r="E26" s="359"/>
      <c r="F26" s="359"/>
      <c r="G26" s="359"/>
      <c r="H26" s="359"/>
      <c r="I26" s="359"/>
      <c r="J26" s="359"/>
      <c r="K26" s="358"/>
      <c r="L26" s="358"/>
      <c r="M26" s="358"/>
    </row>
    <row r="27" spans="1:18" ht="27.75" customHeight="1" thickBot="1" x14ac:dyDescent="0.25">
      <c r="A27" s="17" t="s">
        <v>402</v>
      </c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2474" t="s">
        <v>597</v>
      </c>
      <c r="N27" s="2474"/>
    </row>
    <row r="28" spans="1:18" ht="21.75" customHeight="1" thickTop="1" x14ac:dyDescent="0.2">
      <c r="A28" s="2468" t="s">
        <v>0</v>
      </c>
      <c r="B28" s="2468" t="s">
        <v>26</v>
      </c>
      <c r="C28" s="2468"/>
      <c r="D28" s="2468"/>
      <c r="E28" s="2468" t="s">
        <v>27</v>
      </c>
      <c r="F28" s="2468"/>
      <c r="G28" s="2468"/>
      <c r="H28" s="2468" t="s">
        <v>28</v>
      </c>
      <c r="I28" s="2468"/>
      <c r="J28" s="2468"/>
      <c r="K28" s="2468" t="s">
        <v>29</v>
      </c>
      <c r="L28" s="2468"/>
      <c r="M28" s="2468"/>
      <c r="N28" s="2468" t="s">
        <v>105</v>
      </c>
    </row>
    <row r="29" spans="1:18" ht="21.75" customHeight="1" x14ac:dyDescent="0.2">
      <c r="A29" s="2469"/>
      <c r="B29" s="2478" t="s">
        <v>122</v>
      </c>
      <c r="C29" s="2478"/>
      <c r="D29" s="2478"/>
      <c r="E29" s="2478" t="s">
        <v>124</v>
      </c>
      <c r="F29" s="2478"/>
      <c r="G29" s="2478"/>
      <c r="H29" s="2478" t="s">
        <v>123</v>
      </c>
      <c r="I29" s="2478"/>
      <c r="J29" s="2478"/>
      <c r="K29" s="2479" t="s">
        <v>101</v>
      </c>
      <c r="L29" s="2479"/>
      <c r="M29" s="2479"/>
      <c r="N29" s="2469"/>
    </row>
    <row r="30" spans="1:18" ht="21.75" customHeight="1" x14ac:dyDescent="0.2">
      <c r="A30" s="2469"/>
      <c r="B30" s="304" t="s">
        <v>187</v>
      </c>
      <c r="C30" s="304" t="s">
        <v>203</v>
      </c>
      <c r="D30" s="304" t="s">
        <v>204</v>
      </c>
      <c r="E30" s="304" t="s">
        <v>187</v>
      </c>
      <c r="F30" s="304" t="s">
        <v>203</v>
      </c>
      <c r="G30" s="304" t="s">
        <v>204</v>
      </c>
      <c r="H30" s="304" t="s">
        <v>187</v>
      </c>
      <c r="I30" s="304" t="s">
        <v>203</v>
      </c>
      <c r="J30" s="304" t="s">
        <v>204</v>
      </c>
      <c r="K30" s="304" t="s">
        <v>187</v>
      </c>
      <c r="L30" s="304" t="s">
        <v>203</v>
      </c>
      <c r="M30" s="304" t="s">
        <v>204</v>
      </c>
      <c r="N30" s="2469"/>
    </row>
    <row r="31" spans="1:18" ht="21.75" customHeight="1" thickBot="1" x14ac:dyDescent="0.25">
      <c r="A31" s="2470"/>
      <c r="B31" s="325" t="s">
        <v>188</v>
      </c>
      <c r="C31" s="325" t="s">
        <v>189</v>
      </c>
      <c r="D31" s="325" t="s">
        <v>190</v>
      </c>
      <c r="E31" s="325" t="s">
        <v>188</v>
      </c>
      <c r="F31" s="325" t="s">
        <v>189</v>
      </c>
      <c r="G31" s="325" t="s">
        <v>190</v>
      </c>
      <c r="H31" s="325" t="s">
        <v>188</v>
      </c>
      <c r="I31" s="325" t="s">
        <v>189</v>
      </c>
      <c r="J31" s="325" t="s">
        <v>190</v>
      </c>
      <c r="K31" s="325" t="s">
        <v>188</v>
      </c>
      <c r="L31" s="325" t="s">
        <v>189</v>
      </c>
      <c r="M31" s="325" t="s">
        <v>190</v>
      </c>
      <c r="N31" s="2470"/>
    </row>
    <row r="32" spans="1:18" ht="24" customHeight="1" x14ac:dyDescent="0.2">
      <c r="A32" s="318" t="s">
        <v>179</v>
      </c>
      <c r="B32" s="1568">
        <v>34</v>
      </c>
      <c r="C32" s="1568">
        <v>37</v>
      </c>
      <c r="D32" s="1568">
        <v>71</v>
      </c>
      <c r="E32" s="1568">
        <v>0</v>
      </c>
      <c r="F32" s="1568">
        <v>0</v>
      </c>
      <c r="G32" s="1568">
        <v>0</v>
      </c>
      <c r="H32" s="1568">
        <v>0</v>
      </c>
      <c r="I32" s="1568">
        <v>0</v>
      </c>
      <c r="J32" s="1568">
        <v>0</v>
      </c>
      <c r="K32" s="1569">
        <v>34</v>
      </c>
      <c r="L32" s="1569">
        <v>37</v>
      </c>
      <c r="M32" s="1569">
        <v>71</v>
      </c>
      <c r="N32" s="360" t="s">
        <v>201</v>
      </c>
    </row>
    <row r="33" spans="1:14" ht="21.95" customHeight="1" x14ac:dyDescent="0.2">
      <c r="A33" s="308" t="s">
        <v>18</v>
      </c>
      <c r="B33" s="1570">
        <v>178</v>
      </c>
      <c r="C33" s="1570">
        <v>201</v>
      </c>
      <c r="D33" s="1570">
        <v>379</v>
      </c>
      <c r="E33" s="1570">
        <v>0</v>
      </c>
      <c r="F33" s="1570">
        <v>0</v>
      </c>
      <c r="G33" s="1570">
        <v>0</v>
      </c>
      <c r="H33" s="1570">
        <v>0</v>
      </c>
      <c r="I33" s="1570">
        <v>0</v>
      </c>
      <c r="J33" s="1570">
        <v>0</v>
      </c>
      <c r="K33" s="1512">
        <v>178</v>
      </c>
      <c r="L33" s="1512">
        <v>201</v>
      </c>
      <c r="M33" s="1512">
        <v>379</v>
      </c>
      <c r="N33" s="330" t="s">
        <v>114</v>
      </c>
    </row>
    <row r="34" spans="1:14" ht="24" customHeight="1" x14ac:dyDescent="0.2">
      <c r="A34" s="308" t="s">
        <v>19</v>
      </c>
      <c r="B34" s="1570">
        <v>231</v>
      </c>
      <c r="C34" s="1570">
        <v>212</v>
      </c>
      <c r="D34" s="1570">
        <v>443</v>
      </c>
      <c r="E34" s="1570">
        <v>0</v>
      </c>
      <c r="F34" s="1570">
        <v>0</v>
      </c>
      <c r="G34" s="1570">
        <v>0</v>
      </c>
      <c r="H34" s="1570">
        <v>0</v>
      </c>
      <c r="I34" s="1570">
        <v>0</v>
      </c>
      <c r="J34" s="1570">
        <v>0</v>
      </c>
      <c r="K34" s="1512">
        <v>231</v>
      </c>
      <c r="L34" s="1512">
        <v>212</v>
      </c>
      <c r="M34" s="1512">
        <v>443</v>
      </c>
      <c r="N34" s="330" t="s">
        <v>115</v>
      </c>
    </row>
    <row r="35" spans="1:14" ht="21.95" customHeight="1" x14ac:dyDescent="0.2">
      <c r="A35" s="308" t="s">
        <v>20</v>
      </c>
      <c r="B35" s="1570">
        <v>156</v>
      </c>
      <c r="C35" s="1570">
        <v>204</v>
      </c>
      <c r="D35" s="1570">
        <v>360</v>
      </c>
      <c r="E35" s="1570">
        <v>0</v>
      </c>
      <c r="F35" s="1570">
        <v>0</v>
      </c>
      <c r="G35" s="1570">
        <v>0</v>
      </c>
      <c r="H35" s="1570">
        <v>0</v>
      </c>
      <c r="I35" s="1570">
        <v>0</v>
      </c>
      <c r="J35" s="1570">
        <v>0</v>
      </c>
      <c r="K35" s="1512">
        <v>156</v>
      </c>
      <c r="L35" s="1512">
        <v>204</v>
      </c>
      <c r="M35" s="1512">
        <v>360</v>
      </c>
      <c r="N35" s="330" t="s">
        <v>195</v>
      </c>
    </row>
    <row r="36" spans="1:14" ht="21.95" customHeight="1" x14ac:dyDescent="0.2">
      <c r="A36" s="308" t="s">
        <v>595</v>
      </c>
      <c r="B36" s="1570">
        <v>5</v>
      </c>
      <c r="C36" s="1570">
        <v>17</v>
      </c>
      <c r="D36" s="1570">
        <v>22</v>
      </c>
      <c r="E36" s="1570">
        <v>0</v>
      </c>
      <c r="F36" s="1570">
        <v>0</v>
      </c>
      <c r="G36" s="1570">
        <v>0</v>
      </c>
      <c r="H36" s="1570">
        <v>0</v>
      </c>
      <c r="I36" s="1570">
        <v>0</v>
      </c>
      <c r="J36" s="1570">
        <v>0</v>
      </c>
      <c r="K36" s="1512">
        <v>5</v>
      </c>
      <c r="L36" s="1512">
        <v>17</v>
      </c>
      <c r="M36" s="1512">
        <v>22</v>
      </c>
      <c r="N36" s="330" t="s">
        <v>596</v>
      </c>
    </row>
    <row r="37" spans="1:14" ht="24.75" customHeight="1" x14ac:dyDescent="0.2">
      <c r="A37" s="308" t="s">
        <v>22</v>
      </c>
      <c r="B37" s="1570">
        <v>141</v>
      </c>
      <c r="C37" s="1570">
        <v>192</v>
      </c>
      <c r="D37" s="1570">
        <v>333</v>
      </c>
      <c r="E37" s="1570">
        <v>0</v>
      </c>
      <c r="F37" s="1570">
        <v>0</v>
      </c>
      <c r="G37" s="1570">
        <v>0</v>
      </c>
      <c r="H37" s="1570">
        <v>0</v>
      </c>
      <c r="I37" s="1570">
        <v>0</v>
      </c>
      <c r="J37" s="1570">
        <v>0</v>
      </c>
      <c r="K37" s="1512">
        <v>141</v>
      </c>
      <c r="L37" s="1512">
        <v>192</v>
      </c>
      <c r="M37" s="1512">
        <v>333</v>
      </c>
      <c r="N37" s="330" t="s">
        <v>117</v>
      </c>
    </row>
    <row r="38" spans="1:14" ht="21.95" customHeight="1" x14ac:dyDescent="0.2">
      <c r="A38" s="308" t="s">
        <v>21</v>
      </c>
      <c r="B38" s="1570">
        <v>73</v>
      </c>
      <c r="C38" s="1570">
        <v>89</v>
      </c>
      <c r="D38" s="1570">
        <v>162</v>
      </c>
      <c r="E38" s="1570">
        <v>0</v>
      </c>
      <c r="F38" s="1570">
        <v>0</v>
      </c>
      <c r="G38" s="1570">
        <v>0</v>
      </c>
      <c r="H38" s="1570">
        <v>0</v>
      </c>
      <c r="I38" s="1570">
        <v>0</v>
      </c>
      <c r="J38" s="1570">
        <v>0</v>
      </c>
      <c r="K38" s="1512">
        <v>73</v>
      </c>
      <c r="L38" s="1512">
        <v>89</v>
      </c>
      <c r="M38" s="1512">
        <v>162</v>
      </c>
      <c r="N38" s="330" t="s">
        <v>116</v>
      </c>
    </row>
    <row r="39" spans="1:14" ht="21.95" customHeight="1" x14ac:dyDescent="0.2">
      <c r="A39" s="308" t="s">
        <v>24</v>
      </c>
      <c r="B39" s="1570">
        <v>63</v>
      </c>
      <c r="C39" s="1570">
        <v>80</v>
      </c>
      <c r="D39" s="1570">
        <v>143</v>
      </c>
      <c r="E39" s="1570">
        <v>0</v>
      </c>
      <c r="F39" s="1570">
        <v>0</v>
      </c>
      <c r="G39" s="1570">
        <v>0</v>
      </c>
      <c r="H39" s="1570">
        <v>0</v>
      </c>
      <c r="I39" s="1570">
        <v>0</v>
      </c>
      <c r="J39" s="1570">
        <v>0</v>
      </c>
      <c r="K39" s="1512">
        <v>63</v>
      </c>
      <c r="L39" s="1512">
        <v>80</v>
      </c>
      <c r="M39" s="1512">
        <v>143</v>
      </c>
      <c r="N39" s="330" t="s">
        <v>119</v>
      </c>
    </row>
    <row r="40" spans="1:14" ht="21.95" customHeight="1" x14ac:dyDescent="0.2">
      <c r="A40" s="308" t="s">
        <v>23</v>
      </c>
      <c r="B40" s="1570">
        <v>39</v>
      </c>
      <c r="C40" s="1570">
        <v>62</v>
      </c>
      <c r="D40" s="1570">
        <v>101</v>
      </c>
      <c r="E40" s="1570">
        <v>0</v>
      </c>
      <c r="F40" s="1570">
        <v>0</v>
      </c>
      <c r="G40" s="1570">
        <v>0</v>
      </c>
      <c r="H40" s="1570">
        <v>0</v>
      </c>
      <c r="I40" s="1570">
        <v>0</v>
      </c>
      <c r="J40" s="1570">
        <v>0</v>
      </c>
      <c r="K40" s="1512">
        <v>39</v>
      </c>
      <c r="L40" s="1512">
        <v>62</v>
      </c>
      <c r="M40" s="1512">
        <v>101</v>
      </c>
      <c r="N40" s="330" t="s">
        <v>118</v>
      </c>
    </row>
    <row r="41" spans="1:14" ht="35.25" customHeight="1" x14ac:dyDescent="0.2">
      <c r="A41" s="308" t="s">
        <v>175</v>
      </c>
      <c r="B41" s="1570">
        <v>20</v>
      </c>
      <c r="C41" s="1570">
        <v>12</v>
      </c>
      <c r="D41" s="1570">
        <v>32</v>
      </c>
      <c r="E41" s="1570">
        <v>0</v>
      </c>
      <c r="F41" s="1570">
        <v>0</v>
      </c>
      <c r="G41" s="1570">
        <v>0</v>
      </c>
      <c r="H41" s="1570">
        <v>0</v>
      </c>
      <c r="I41" s="1570">
        <v>0</v>
      </c>
      <c r="J41" s="1570">
        <v>0</v>
      </c>
      <c r="K41" s="1512">
        <v>20</v>
      </c>
      <c r="L41" s="1512">
        <v>12</v>
      </c>
      <c r="M41" s="1512">
        <v>32</v>
      </c>
      <c r="N41" s="320" t="s">
        <v>205</v>
      </c>
    </row>
    <row r="42" spans="1:14" ht="36.75" customHeight="1" x14ac:dyDescent="0.2">
      <c r="A42" s="308" t="s">
        <v>176</v>
      </c>
      <c r="B42" s="1570">
        <v>91</v>
      </c>
      <c r="C42" s="1570">
        <v>88</v>
      </c>
      <c r="D42" s="1570">
        <v>179</v>
      </c>
      <c r="E42" s="1570">
        <v>0</v>
      </c>
      <c r="F42" s="1570">
        <v>0</v>
      </c>
      <c r="G42" s="1570">
        <v>0</v>
      </c>
      <c r="H42" s="1570">
        <v>0</v>
      </c>
      <c r="I42" s="1570">
        <v>0</v>
      </c>
      <c r="J42" s="1570">
        <v>0</v>
      </c>
      <c r="K42" s="1512">
        <v>91</v>
      </c>
      <c r="L42" s="1512">
        <v>88</v>
      </c>
      <c r="M42" s="1512">
        <v>179</v>
      </c>
      <c r="N42" s="320" t="s">
        <v>206</v>
      </c>
    </row>
    <row r="43" spans="1:14" ht="37.5" customHeight="1" x14ac:dyDescent="0.2">
      <c r="A43" s="308" t="s">
        <v>178</v>
      </c>
      <c r="B43" s="1570">
        <v>22</v>
      </c>
      <c r="C43" s="1570">
        <v>24</v>
      </c>
      <c r="D43" s="1570">
        <v>46</v>
      </c>
      <c r="E43" s="1570">
        <v>0</v>
      </c>
      <c r="F43" s="1570">
        <v>0</v>
      </c>
      <c r="G43" s="1570">
        <v>0</v>
      </c>
      <c r="H43" s="1570">
        <v>0</v>
      </c>
      <c r="I43" s="1570">
        <v>0</v>
      </c>
      <c r="J43" s="1570">
        <v>0</v>
      </c>
      <c r="K43" s="1512">
        <v>22</v>
      </c>
      <c r="L43" s="1512">
        <v>24</v>
      </c>
      <c r="M43" s="1512">
        <v>46</v>
      </c>
      <c r="N43" s="320" t="s">
        <v>208</v>
      </c>
    </row>
    <row r="44" spans="1:14" ht="36.75" customHeight="1" thickBot="1" x14ac:dyDescent="0.25">
      <c r="A44" s="311" t="s">
        <v>177</v>
      </c>
      <c r="B44" s="1571">
        <v>12</v>
      </c>
      <c r="C44" s="1571">
        <v>10</v>
      </c>
      <c r="D44" s="1571">
        <v>22</v>
      </c>
      <c r="E44" s="1571">
        <v>0</v>
      </c>
      <c r="F44" s="1571">
        <v>0</v>
      </c>
      <c r="G44" s="1571">
        <v>0</v>
      </c>
      <c r="H44" s="1571">
        <v>0</v>
      </c>
      <c r="I44" s="1571">
        <v>0</v>
      </c>
      <c r="J44" s="1571">
        <v>0</v>
      </c>
      <c r="K44" s="1513">
        <v>12</v>
      </c>
      <c r="L44" s="1513">
        <v>10</v>
      </c>
      <c r="M44" s="1513">
        <v>22</v>
      </c>
      <c r="N44" s="351" t="s">
        <v>207</v>
      </c>
    </row>
    <row r="45" spans="1:14" ht="21.95" customHeight="1" thickBot="1" x14ac:dyDescent="0.25">
      <c r="A45" s="140" t="s">
        <v>25</v>
      </c>
      <c r="B45" s="1533">
        <f>SUM(B32:B44,B8:B24)</f>
        <v>6799</v>
      </c>
      <c r="C45" s="1533">
        <f t="shared" ref="C45:L45" si="0">SUM(C8:C24,C32:C44)</f>
        <v>6562</v>
      </c>
      <c r="D45" s="1533">
        <f t="shared" si="0"/>
        <v>13361</v>
      </c>
      <c r="E45" s="1533">
        <f t="shared" si="0"/>
        <v>2</v>
      </c>
      <c r="F45" s="1533">
        <f t="shared" si="0"/>
        <v>3</v>
      </c>
      <c r="G45" s="1533">
        <f t="shared" si="0"/>
        <v>5</v>
      </c>
      <c r="H45" s="1533">
        <f t="shared" si="0"/>
        <v>0</v>
      </c>
      <c r="I45" s="1533">
        <f t="shared" si="0"/>
        <v>0</v>
      </c>
      <c r="J45" s="1533">
        <f t="shared" si="0"/>
        <v>0</v>
      </c>
      <c r="K45" s="1533">
        <f t="shared" si="0"/>
        <v>6801</v>
      </c>
      <c r="L45" s="1533">
        <f t="shared" si="0"/>
        <v>6565</v>
      </c>
      <c r="M45" s="1533">
        <f>SUM(M32:M44,M8:M24)</f>
        <v>13366</v>
      </c>
      <c r="N45" s="361" t="s">
        <v>120</v>
      </c>
    </row>
    <row r="46" spans="1:14" ht="15" customHeight="1" thickTop="1" x14ac:dyDescent="0.2">
      <c r="A46" s="358"/>
      <c r="B46" s="359"/>
      <c r="C46" s="359"/>
      <c r="D46" s="359"/>
      <c r="E46" s="359"/>
      <c r="F46" s="359"/>
      <c r="G46" s="359"/>
      <c r="H46" s="359"/>
      <c r="I46" s="359"/>
      <c r="J46" s="359"/>
      <c r="K46" s="358"/>
    </row>
    <row r="47" spans="1:14" ht="15" customHeight="1" x14ac:dyDescent="0.2">
      <c r="A47" s="358"/>
      <c r="B47" s="359"/>
      <c r="C47" s="359"/>
      <c r="D47" s="359"/>
      <c r="E47" s="359"/>
      <c r="F47" s="359"/>
      <c r="G47" s="359"/>
      <c r="H47" s="359"/>
      <c r="I47" s="359"/>
      <c r="J47" s="359"/>
      <c r="K47" s="358"/>
    </row>
  </sheetData>
  <mergeCells count="23">
    <mergeCell ref="M27:N27"/>
    <mergeCell ref="N28:N31"/>
    <mergeCell ref="A28:A31"/>
    <mergeCell ref="B28:D28"/>
    <mergeCell ref="E28:G28"/>
    <mergeCell ref="H28:J28"/>
    <mergeCell ref="K28:M28"/>
    <mergeCell ref="B29:D29"/>
    <mergeCell ref="E29:G29"/>
    <mergeCell ref="H29:J29"/>
    <mergeCell ref="K29:M29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  <mergeCell ref="H5:J5"/>
    <mergeCell ref="K5:M5"/>
  </mergeCells>
  <printOptions horizontalCentered="1"/>
  <pageMargins left="0.62992125984251968" right="0.62992125984251968" top="1.1417322834645669" bottom="0.9055118110236221" header="1.1417322834645669" footer="0.9055118110236221"/>
  <pageSetup paperSize="9" scale="80" firstPageNumber="15" orientation="landscape" useFirstPageNumber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18"/>
  <sheetViews>
    <sheetView rightToLeft="1" view="pageBreakPreview" zoomScale="78" zoomScaleNormal="75" zoomScaleSheetLayoutView="78" workbookViewId="0">
      <selection activeCell="A3" sqref="A3:M3"/>
    </sheetView>
  </sheetViews>
  <sheetFormatPr defaultColWidth="10.28515625" defaultRowHeight="18" x14ac:dyDescent="0.25"/>
  <cols>
    <col min="1" max="1" width="26.85546875" style="910" customWidth="1"/>
    <col min="2" max="2" width="7.5703125" style="910" customWidth="1"/>
    <col min="3" max="3" width="10.140625" style="910" customWidth="1"/>
    <col min="4" max="4" width="11.28515625" style="910" customWidth="1"/>
    <col min="5" max="5" width="7.5703125" style="910" customWidth="1"/>
    <col min="6" max="6" width="9.85546875" style="910" customWidth="1"/>
    <col min="7" max="7" width="11.28515625" style="910" customWidth="1"/>
    <col min="8" max="8" width="7.5703125" style="910" customWidth="1"/>
    <col min="9" max="9" width="10.5703125" style="910" customWidth="1"/>
    <col min="10" max="10" width="11.28515625" style="910" customWidth="1"/>
    <col min="11" max="11" width="7.5703125" style="910" customWidth="1"/>
    <col min="12" max="12" width="9.85546875" style="910" customWidth="1"/>
    <col min="13" max="13" width="9.42578125" style="910" customWidth="1"/>
    <col min="14" max="14" width="44.42578125" style="910" customWidth="1"/>
    <col min="15" max="16384" width="10.28515625" style="910"/>
  </cols>
  <sheetData>
    <row r="1" spans="1:14" ht="31.5" customHeight="1" x14ac:dyDescent="0.25">
      <c r="A1" s="2855" t="s">
        <v>2137</v>
      </c>
      <c r="B1" s="2855"/>
      <c r="C1" s="2855"/>
      <c r="D1" s="2855"/>
      <c r="E1" s="2855"/>
      <c r="F1" s="2855"/>
      <c r="G1" s="2855"/>
      <c r="H1" s="2855"/>
      <c r="I1" s="2855"/>
      <c r="J1" s="2855"/>
      <c r="K1" s="2855"/>
      <c r="L1" s="2855"/>
      <c r="M1" s="2855"/>
      <c r="N1" s="2855"/>
    </row>
    <row r="2" spans="1:14" ht="51.75" customHeight="1" x14ac:dyDescent="0.25">
      <c r="A2" s="2856" t="s">
        <v>2138</v>
      </c>
      <c r="B2" s="2856"/>
      <c r="C2" s="2856"/>
      <c r="D2" s="2856"/>
      <c r="E2" s="2856"/>
      <c r="F2" s="2856"/>
      <c r="G2" s="2856"/>
      <c r="H2" s="2856"/>
      <c r="I2" s="2856"/>
      <c r="J2" s="2856"/>
      <c r="K2" s="2856"/>
      <c r="L2" s="2856"/>
      <c r="M2" s="2856"/>
      <c r="N2" s="2856"/>
    </row>
    <row r="3" spans="1:14" ht="21.75" customHeight="1" thickBot="1" x14ac:dyDescent="0.3">
      <c r="A3" s="2857" t="s">
        <v>2946</v>
      </c>
      <c r="B3" s="2857"/>
      <c r="C3" s="2857"/>
      <c r="D3" s="2857"/>
      <c r="E3" s="2857"/>
      <c r="F3" s="2857"/>
      <c r="G3" s="2857"/>
      <c r="H3" s="2857"/>
      <c r="I3" s="2857"/>
      <c r="J3" s="2857"/>
      <c r="K3" s="2857"/>
      <c r="L3" s="2857"/>
      <c r="M3" s="2857"/>
      <c r="N3" s="911" t="s">
        <v>1768</v>
      </c>
    </row>
    <row r="4" spans="1:14" ht="31.5" customHeight="1" thickTop="1" x14ac:dyDescent="0.25">
      <c r="A4" s="2858" t="s">
        <v>35</v>
      </c>
      <c r="B4" s="2858" t="s">
        <v>36</v>
      </c>
      <c r="C4" s="2858"/>
      <c r="D4" s="2858"/>
      <c r="E4" s="2858" t="s">
        <v>2</v>
      </c>
      <c r="F4" s="2858"/>
      <c r="G4" s="2858"/>
      <c r="H4" s="2858" t="s">
        <v>3</v>
      </c>
      <c r="I4" s="2858"/>
      <c r="J4" s="2858"/>
      <c r="K4" s="2858" t="s">
        <v>29</v>
      </c>
      <c r="L4" s="2858"/>
      <c r="M4" s="2858"/>
      <c r="N4" s="2858" t="s">
        <v>102</v>
      </c>
    </row>
    <row r="5" spans="1:14" ht="26.25" customHeight="1" x14ac:dyDescent="0.25">
      <c r="A5" s="2859"/>
      <c r="B5" s="2854" t="s">
        <v>98</v>
      </c>
      <c r="C5" s="2854"/>
      <c r="D5" s="2854"/>
      <c r="E5" s="2854" t="s">
        <v>99</v>
      </c>
      <c r="F5" s="2854"/>
      <c r="G5" s="2854"/>
      <c r="H5" s="2854" t="s">
        <v>100</v>
      </c>
      <c r="I5" s="2854"/>
      <c r="J5" s="2854"/>
      <c r="K5" s="2854" t="s">
        <v>126</v>
      </c>
      <c r="L5" s="2854"/>
      <c r="M5" s="2854"/>
      <c r="N5" s="2859"/>
    </row>
    <row r="6" spans="1:14" s="912" customFormat="1" ht="22.5" customHeight="1" x14ac:dyDescent="0.25">
      <c r="A6" s="2859"/>
      <c r="B6" s="1052" t="s">
        <v>187</v>
      </c>
      <c r="C6" s="619" t="s">
        <v>211</v>
      </c>
      <c r="D6" s="619" t="s">
        <v>204</v>
      </c>
      <c r="E6" s="619" t="s">
        <v>187</v>
      </c>
      <c r="F6" s="619" t="s">
        <v>211</v>
      </c>
      <c r="G6" s="619" t="s">
        <v>204</v>
      </c>
      <c r="H6" s="619" t="s">
        <v>187</v>
      </c>
      <c r="I6" s="619" t="s">
        <v>211</v>
      </c>
      <c r="J6" s="619" t="s">
        <v>204</v>
      </c>
      <c r="K6" s="619" t="s">
        <v>187</v>
      </c>
      <c r="L6" s="619" t="s">
        <v>211</v>
      </c>
      <c r="M6" s="619" t="s">
        <v>204</v>
      </c>
      <c r="N6" s="2859"/>
    </row>
    <row r="7" spans="1:14" ht="20.25" customHeight="1" thickBot="1" x14ac:dyDescent="0.3">
      <c r="A7" s="2860"/>
      <c r="B7" s="121" t="s">
        <v>188</v>
      </c>
      <c r="C7" s="121" t="s">
        <v>189</v>
      </c>
      <c r="D7" s="121" t="s">
        <v>190</v>
      </c>
      <c r="E7" s="121" t="s">
        <v>188</v>
      </c>
      <c r="F7" s="121" t="s">
        <v>189</v>
      </c>
      <c r="G7" s="121" t="s">
        <v>190</v>
      </c>
      <c r="H7" s="121" t="s">
        <v>188</v>
      </c>
      <c r="I7" s="121" t="s">
        <v>189</v>
      </c>
      <c r="J7" s="121" t="s">
        <v>190</v>
      </c>
      <c r="K7" s="121" t="s">
        <v>188</v>
      </c>
      <c r="L7" s="121" t="s">
        <v>189</v>
      </c>
      <c r="M7" s="121" t="s">
        <v>190</v>
      </c>
      <c r="N7" s="2860"/>
    </row>
    <row r="8" spans="1:14" s="914" customFormat="1" ht="33" customHeight="1" x14ac:dyDescent="0.25">
      <c r="A8" s="5" t="s">
        <v>37</v>
      </c>
      <c r="B8" s="1712">
        <v>15</v>
      </c>
      <c r="C8" s="1712">
        <v>9</v>
      </c>
      <c r="D8" s="1551">
        <v>24</v>
      </c>
      <c r="E8" s="1551">
        <v>27</v>
      </c>
      <c r="F8" s="1551">
        <v>61</v>
      </c>
      <c r="G8" s="1551">
        <v>88</v>
      </c>
      <c r="H8" s="1551">
        <v>15</v>
      </c>
      <c r="I8" s="1551">
        <v>20</v>
      </c>
      <c r="J8" s="1551">
        <f>SUM(H8:I8)</f>
        <v>35</v>
      </c>
      <c r="K8" s="1551">
        <f>SUM(B8,E8,H8)</f>
        <v>57</v>
      </c>
      <c r="L8" s="1551">
        <f>SUM(C8,F8,I8)</f>
        <v>90</v>
      </c>
      <c r="M8" s="1551">
        <f>SUM(D8,G8,J8)</f>
        <v>147</v>
      </c>
      <c r="N8" s="913" t="s">
        <v>134</v>
      </c>
    </row>
    <row r="9" spans="1:14" s="914" customFormat="1" ht="26.25" customHeight="1" x14ac:dyDescent="0.25">
      <c r="A9" s="183" t="s">
        <v>38</v>
      </c>
      <c r="B9" s="923">
        <v>0</v>
      </c>
      <c r="C9" s="923">
        <v>0</v>
      </c>
      <c r="D9" s="923">
        <v>0</v>
      </c>
      <c r="E9" s="923">
        <v>32</v>
      </c>
      <c r="F9" s="923">
        <v>56</v>
      </c>
      <c r="G9" s="923">
        <v>88</v>
      </c>
      <c r="H9" s="923">
        <v>5</v>
      </c>
      <c r="I9" s="923">
        <v>6</v>
      </c>
      <c r="J9" s="2295">
        <f t="shared" ref="J9:J16" si="0">SUM(H9:I9)</f>
        <v>11</v>
      </c>
      <c r="K9" s="1551">
        <f t="shared" ref="K9:M17" si="1">SUM(B9,E9,H9)</f>
        <v>37</v>
      </c>
      <c r="L9" s="1551">
        <f t="shared" si="1"/>
        <v>62</v>
      </c>
      <c r="M9" s="1551">
        <f t="shared" si="1"/>
        <v>99</v>
      </c>
      <c r="N9" s="915" t="s">
        <v>104</v>
      </c>
    </row>
    <row r="10" spans="1:14" s="914" customFormat="1" ht="35.25" customHeight="1" x14ac:dyDescent="0.25">
      <c r="A10" s="1138" t="s">
        <v>1798</v>
      </c>
      <c r="B10" s="923">
        <v>0</v>
      </c>
      <c r="C10" s="923">
        <v>0</v>
      </c>
      <c r="D10" s="923">
        <v>0</v>
      </c>
      <c r="E10" s="923">
        <v>4</v>
      </c>
      <c r="F10" s="923">
        <v>16</v>
      </c>
      <c r="G10" s="923">
        <v>20</v>
      </c>
      <c r="H10" s="923">
        <v>5</v>
      </c>
      <c r="I10" s="923">
        <v>5</v>
      </c>
      <c r="J10" s="2295">
        <f t="shared" si="0"/>
        <v>10</v>
      </c>
      <c r="K10" s="1551">
        <f t="shared" si="1"/>
        <v>9</v>
      </c>
      <c r="L10" s="1551">
        <f t="shared" si="1"/>
        <v>21</v>
      </c>
      <c r="M10" s="1551">
        <f t="shared" si="1"/>
        <v>30</v>
      </c>
      <c r="N10" s="915" t="s">
        <v>1769</v>
      </c>
    </row>
    <row r="11" spans="1:14" s="914" customFormat="1" ht="23.25" customHeight="1" x14ac:dyDescent="0.25">
      <c r="A11" s="183" t="s">
        <v>40</v>
      </c>
      <c r="B11" s="923">
        <v>0</v>
      </c>
      <c r="C11" s="923">
        <v>0</v>
      </c>
      <c r="D11" s="923">
        <v>0</v>
      </c>
      <c r="E11" s="923">
        <v>19</v>
      </c>
      <c r="F11" s="923">
        <v>18</v>
      </c>
      <c r="G11" s="923">
        <v>37</v>
      </c>
      <c r="H11" s="923">
        <v>5</v>
      </c>
      <c r="I11" s="923">
        <v>5</v>
      </c>
      <c r="J11" s="2295">
        <f t="shared" si="0"/>
        <v>10</v>
      </c>
      <c r="K11" s="1551">
        <f t="shared" si="1"/>
        <v>24</v>
      </c>
      <c r="L11" s="1551">
        <f t="shared" si="1"/>
        <v>23</v>
      </c>
      <c r="M11" s="1551">
        <f t="shared" si="1"/>
        <v>47</v>
      </c>
      <c r="N11" s="915" t="s">
        <v>131</v>
      </c>
    </row>
    <row r="12" spans="1:14" s="914" customFormat="1" ht="23.25" customHeight="1" x14ac:dyDescent="0.25">
      <c r="A12" s="1262" t="s">
        <v>835</v>
      </c>
      <c r="B12" s="923">
        <v>0</v>
      </c>
      <c r="C12" s="923">
        <v>0</v>
      </c>
      <c r="D12" s="923">
        <v>0</v>
      </c>
      <c r="E12" s="923">
        <v>4</v>
      </c>
      <c r="F12" s="923">
        <v>12</v>
      </c>
      <c r="G12" s="923">
        <v>16</v>
      </c>
      <c r="H12" s="923">
        <v>3</v>
      </c>
      <c r="I12" s="923">
        <v>9</v>
      </c>
      <c r="J12" s="2295">
        <f t="shared" si="0"/>
        <v>12</v>
      </c>
      <c r="K12" s="1551">
        <f t="shared" si="1"/>
        <v>7</v>
      </c>
      <c r="L12" s="1551">
        <f t="shared" si="1"/>
        <v>21</v>
      </c>
      <c r="M12" s="1551">
        <f t="shared" si="1"/>
        <v>28</v>
      </c>
      <c r="N12" s="922" t="s">
        <v>1770</v>
      </c>
    </row>
    <row r="13" spans="1:14" s="914" customFormat="1" ht="23.25" customHeight="1" x14ac:dyDescent="0.25">
      <c r="A13" s="183" t="s">
        <v>1771</v>
      </c>
      <c r="B13" s="923">
        <v>0</v>
      </c>
      <c r="C13" s="923">
        <v>0</v>
      </c>
      <c r="D13" s="923">
        <v>0</v>
      </c>
      <c r="E13" s="923">
        <v>1</v>
      </c>
      <c r="F13" s="923">
        <v>7</v>
      </c>
      <c r="G13" s="923">
        <v>8</v>
      </c>
      <c r="H13" s="923">
        <v>0</v>
      </c>
      <c r="I13" s="923">
        <v>0</v>
      </c>
      <c r="J13" s="2295">
        <f t="shared" si="0"/>
        <v>0</v>
      </c>
      <c r="K13" s="1551">
        <f t="shared" si="1"/>
        <v>1</v>
      </c>
      <c r="L13" s="1551">
        <f t="shared" si="1"/>
        <v>7</v>
      </c>
      <c r="M13" s="1551">
        <f t="shared" si="1"/>
        <v>8</v>
      </c>
      <c r="N13" s="922" t="s">
        <v>1772</v>
      </c>
    </row>
    <row r="14" spans="1:14" s="914" customFormat="1" ht="23.25" customHeight="1" x14ac:dyDescent="0.25">
      <c r="A14" s="183" t="s">
        <v>1494</v>
      </c>
      <c r="B14" s="923">
        <v>10</v>
      </c>
      <c r="C14" s="923">
        <v>4</v>
      </c>
      <c r="D14" s="923">
        <v>14</v>
      </c>
      <c r="E14" s="923">
        <v>16</v>
      </c>
      <c r="F14" s="923">
        <v>20</v>
      </c>
      <c r="G14" s="923">
        <v>36</v>
      </c>
      <c r="H14" s="923">
        <v>8</v>
      </c>
      <c r="I14" s="923">
        <v>10</v>
      </c>
      <c r="J14" s="2295">
        <f t="shared" si="0"/>
        <v>18</v>
      </c>
      <c r="K14" s="1551">
        <f t="shared" si="1"/>
        <v>34</v>
      </c>
      <c r="L14" s="1551">
        <f t="shared" si="1"/>
        <v>34</v>
      </c>
      <c r="M14" s="1551">
        <f t="shared" si="1"/>
        <v>68</v>
      </c>
      <c r="N14" s="915" t="s">
        <v>130</v>
      </c>
    </row>
    <row r="15" spans="1:14" s="914" customFormat="1" ht="23.25" customHeight="1" x14ac:dyDescent="0.25">
      <c r="A15" s="183" t="s">
        <v>630</v>
      </c>
      <c r="B15" s="923">
        <v>0</v>
      </c>
      <c r="C15" s="923">
        <v>0</v>
      </c>
      <c r="D15" s="923">
        <v>0</v>
      </c>
      <c r="E15" s="923">
        <v>13</v>
      </c>
      <c r="F15" s="923">
        <v>21</v>
      </c>
      <c r="G15" s="923">
        <v>34</v>
      </c>
      <c r="H15" s="923">
        <v>24</v>
      </c>
      <c r="I15" s="923">
        <v>10</v>
      </c>
      <c r="J15" s="2295">
        <f t="shared" si="0"/>
        <v>34</v>
      </c>
      <c r="K15" s="1551">
        <f t="shared" si="1"/>
        <v>37</v>
      </c>
      <c r="L15" s="1551">
        <f t="shared" si="1"/>
        <v>31</v>
      </c>
      <c r="M15" s="1551">
        <f t="shared" si="1"/>
        <v>68</v>
      </c>
      <c r="N15" s="915" t="s">
        <v>1234</v>
      </c>
    </row>
    <row r="16" spans="1:14" s="914" customFormat="1" ht="52.5" customHeight="1" thickBot="1" x14ac:dyDescent="0.3">
      <c r="A16" s="916" t="s">
        <v>1773</v>
      </c>
      <c r="B16" s="1530">
        <v>0</v>
      </c>
      <c r="C16" s="1530">
        <v>2</v>
      </c>
      <c r="D16" s="1530">
        <v>2</v>
      </c>
      <c r="E16" s="1530">
        <v>2</v>
      </c>
      <c r="F16" s="1530">
        <v>6</v>
      </c>
      <c r="G16" s="1530">
        <v>8</v>
      </c>
      <c r="H16" s="1530">
        <v>1</v>
      </c>
      <c r="I16" s="1530">
        <v>4</v>
      </c>
      <c r="J16" s="2295">
        <f t="shared" si="0"/>
        <v>5</v>
      </c>
      <c r="K16" s="1530">
        <f t="shared" si="1"/>
        <v>3</v>
      </c>
      <c r="L16" s="1530">
        <f t="shared" si="1"/>
        <v>12</v>
      </c>
      <c r="M16" s="1530">
        <f t="shared" si="1"/>
        <v>15</v>
      </c>
      <c r="N16" s="1012" t="s">
        <v>1774</v>
      </c>
    </row>
    <row r="17" spans="1:14" s="914" customFormat="1" ht="23.25" customHeight="1" thickBot="1" x14ac:dyDescent="0.3">
      <c r="A17" s="208" t="s">
        <v>91</v>
      </c>
      <c r="B17" s="1529">
        <f>SUM(B8:B16)</f>
        <v>25</v>
      </c>
      <c r="C17" s="1529">
        <f t="shared" ref="C17:J17" si="2">SUM(C8:C16)</f>
        <v>15</v>
      </c>
      <c r="D17" s="1529">
        <f t="shared" si="2"/>
        <v>40</v>
      </c>
      <c r="E17" s="1529">
        <f t="shared" si="2"/>
        <v>118</v>
      </c>
      <c r="F17" s="1529">
        <f t="shared" si="2"/>
        <v>217</v>
      </c>
      <c r="G17" s="1529">
        <f t="shared" si="2"/>
        <v>335</v>
      </c>
      <c r="H17" s="1529">
        <f t="shared" si="2"/>
        <v>66</v>
      </c>
      <c r="I17" s="1529">
        <f t="shared" si="2"/>
        <v>69</v>
      </c>
      <c r="J17" s="1529">
        <f t="shared" si="2"/>
        <v>135</v>
      </c>
      <c r="K17" s="1529">
        <f t="shared" si="1"/>
        <v>209</v>
      </c>
      <c r="L17" s="1529">
        <f t="shared" si="1"/>
        <v>301</v>
      </c>
      <c r="M17" s="1529">
        <f t="shared" si="1"/>
        <v>510</v>
      </c>
      <c r="N17" s="917" t="s">
        <v>153</v>
      </c>
    </row>
    <row r="18" spans="1:14" ht="18.75" thickTop="1" x14ac:dyDescent="0.25"/>
  </sheetData>
  <mergeCells count="13">
    <mergeCell ref="E5:G5"/>
    <mergeCell ref="H5:J5"/>
    <mergeCell ref="K5:M5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109" orientation="landscape" useFirstPageNumber="1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163"/>
  <sheetViews>
    <sheetView rightToLeft="1" view="pageBreakPreview" topLeftCell="A16" zoomScale="78" zoomScaleNormal="50" zoomScaleSheetLayoutView="78" workbookViewId="0">
      <selection activeCell="O28" sqref="O28"/>
    </sheetView>
  </sheetViews>
  <sheetFormatPr defaultRowHeight="15" x14ac:dyDescent="0.2"/>
  <cols>
    <col min="1" max="1" width="15.85546875" style="918" customWidth="1"/>
    <col min="2" max="2" width="19.140625" style="918" customWidth="1"/>
    <col min="3" max="3" width="18.28515625" style="918" customWidth="1"/>
    <col min="4" max="15" width="6.7109375" style="918" customWidth="1"/>
    <col min="16" max="16" width="26.85546875" style="918" customWidth="1"/>
    <col min="17" max="17" width="22.7109375" style="918" customWidth="1"/>
    <col min="18" max="18" width="19.140625" style="918" customWidth="1"/>
    <col min="19" max="16384" width="9.140625" style="918"/>
  </cols>
  <sheetData>
    <row r="1" spans="1:18" ht="21" customHeight="1" x14ac:dyDescent="0.2">
      <c r="A1" s="2855" t="s">
        <v>3011</v>
      </c>
      <c r="B1" s="2855"/>
      <c r="C1" s="2855"/>
      <c r="D1" s="2855"/>
      <c r="E1" s="2855"/>
      <c r="F1" s="2855"/>
      <c r="G1" s="2855"/>
      <c r="H1" s="2855"/>
      <c r="I1" s="2855"/>
      <c r="J1" s="2855"/>
      <c r="K1" s="2855"/>
      <c r="L1" s="2855"/>
      <c r="M1" s="2855"/>
      <c r="N1" s="2855"/>
      <c r="O1" s="2855"/>
      <c r="P1" s="2855"/>
      <c r="Q1" s="2855"/>
      <c r="R1" s="2855"/>
    </row>
    <row r="2" spans="1:18" ht="26.25" customHeight="1" x14ac:dyDescent="0.2">
      <c r="A2" s="2864" t="s">
        <v>2138</v>
      </c>
      <c r="B2" s="2864"/>
      <c r="C2" s="2864"/>
      <c r="D2" s="2864"/>
      <c r="E2" s="2864"/>
      <c r="F2" s="2864"/>
      <c r="G2" s="2864"/>
      <c r="H2" s="2864"/>
      <c r="I2" s="2864"/>
      <c r="J2" s="2864"/>
      <c r="K2" s="2864"/>
      <c r="L2" s="2864"/>
      <c r="M2" s="2864"/>
      <c r="N2" s="2864"/>
      <c r="O2" s="2864"/>
      <c r="P2" s="2864"/>
      <c r="Q2" s="2864"/>
      <c r="R2" s="2864"/>
    </row>
    <row r="3" spans="1:18" ht="21" customHeight="1" thickBot="1" x14ac:dyDescent="0.3">
      <c r="A3" s="919" t="s">
        <v>2769</v>
      </c>
      <c r="B3" s="919"/>
      <c r="C3" s="919"/>
      <c r="D3" s="919"/>
      <c r="E3" s="919"/>
      <c r="F3" s="919"/>
      <c r="G3" s="919"/>
      <c r="H3" s="919"/>
      <c r="I3" s="919"/>
      <c r="J3" s="919"/>
      <c r="K3" s="919"/>
      <c r="L3" s="919"/>
      <c r="M3" s="919"/>
      <c r="N3" s="919"/>
      <c r="O3" s="919"/>
      <c r="P3" s="2865" t="s">
        <v>2504</v>
      </c>
      <c r="Q3" s="2865"/>
      <c r="R3" s="2865"/>
    </row>
    <row r="4" spans="1:18" ht="21" customHeight="1" thickTop="1" x14ac:dyDescent="0.2">
      <c r="A4" s="2858" t="s">
        <v>47</v>
      </c>
      <c r="B4" s="2858" t="s">
        <v>90</v>
      </c>
      <c r="C4" s="2858" t="s">
        <v>48</v>
      </c>
      <c r="D4" s="2858" t="s">
        <v>36</v>
      </c>
      <c r="E4" s="2858"/>
      <c r="F4" s="2858"/>
      <c r="G4" s="2858" t="s">
        <v>2</v>
      </c>
      <c r="H4" s="2858"/>
      <c r="I4" s="2858"/>
      <c r="J4" s="2858" t="s">
        <v>3</v>
      </c>
      <c r="K4" s="2858"/>
      <c r="L4" s="2858"/>
      <c r="M4" s="2858" t="s">
        <v>29</v>
      </c>
      <c r="N4" s="2858"/>
      <c r="O4" s="2858"/>
      <c r="P4" s="2866" t="s">
        <v>103</v>
      </c>
      <c r="Q4" s="2866" t="s">
        <v>132</v>
      </c>
      <c r="R4" s="2866" t="s">
        <v>172</v>
      </c>
    </row>
    <row r="5" spans="1:18" ht="24.75" customHeight="1" x14ac:dyDescent="0.2">
      <c r="A5" s="2859"/>
      <c r="B5" s="2859"/>
      <c r="C5" s="2859"/>
      <c r="D5" s="2854" t="s">
        <v>98</v>
      </c>
      <c r="E5" s="2854"/>
      <c r="F5" s="2854"/>
      <c r="G5" s="2854" t="s">
        <v>99</v>
      </c>
      <c r="H5" s="2854"/>
      <c r="I5" s="2854"/>
      <c r="J5" s="2854" t="s">
        <v>100</v>
      </c>
      <c r="K5" s="2854"/>
      <c r="L5" s="2854"/>
      <c r="M5" s="2854" t="s">
        <v>126</v>
      </c>
      <c r="N5" s="2854"/>
      <c r="O5" s="2854"/>
      <c r="P5" s="2867"/>
      <c r="Q5" s="2867"/>
      <c r="R5" s="2867"/>
    </row>
    <row r="6" spans="1:18" ht="18" customHeight="1" x14ac:dyDescent="0.2">
      <c r="A6" s="2859"/>
      <c r="B6" s="2859"/>
      <c r="C6" s="2859"/>
      <c r="D6" s="619" t="s">
        <v>187</v>
      </c>
      <c r="E6" s="619" t="s">
        <v>211</v>
      </c>
      <c r="F6" s="619" t="s">
        <v>204</v>
      </c>
      <c r="G6" s="619" t="s">
        <v>187</v>
      </c>
      <c r="H6" s="619" t="s">
        <v>211</v>
      </c>
      <c r="I6" s="619" t="s">
        <v>204</v>
      </c>
      <c r="J6" s="619" t="s">
        <v>187</v>
      </c>
      <c r="K6" s="619" t="s">
        <v>211</v>
      </c>
      <c r="L6" s="619" t="s">
        <v>204</v>
      </c>
      <c r="M6" s="619" t="s">
        <v>187</v>
      </c>
      <c r="N6" s="619" t="s">
        <v>211</v>
      </c>
      <c r="O6" s="619" t="s">
        <v>204</v>
      </c>
      <c r="P6" s="2867"/>
      <c r="Q6" s="2867"/>
      <c r="R6" s="2867"/>
    </row>
    <row r="7" spans="1:18" ht="18" customHeight="1" thickBot="1" x14ac:dyDescent="0.25">
      <c r="A7" s="2860"/>
      <c r="B7" s="2860"/>
      <c r="C7" s="2860"/>
      <c r="D7" s="121" t="s">
        <v>188</v>
      </c>
      <c r="E7" s="121" t="s">
        <v>189</v>
      </c>
      <c r="F7" s="121" t="s">
        <v>190</v>
      </c>
      <c r="G7" s="121" t="s">
        <v>188</v>
      </c>
      <c r="H7" s="121" t="s">
        <v>189</v>
      </c>
      <c r="I7" s="121" t="s">
        <v>190</v>
      </c>
      <c r="J7" s="121" t="s">
        <v>188</v>
      </c>
      <c r="K7" s="121" t="s">
        <v>189</v>
      </c>
      <c r="L7" s="121" t="s">
        <v>190</v>
      </c>
      <c r="M7" s="121" t="s">
        <v>188</v>
      </c>
      <c r="N7" s="121" t="s">
        <v>189</v>
      </c>
      <c r="O7" s="121" t="s">
        <v>190</v>
      </c>
      <c r="P7" s="2868"/>
      <c r="Q7" s="2868"/>
      <c r="R7" s="2868"/>
    </row>
    <row r="8" spans="1:18" ht="27" customHeight="1" x14ac:dyDescent="0.2">
      <c r="A8" s="2874" t="s">
        <v>37</v>
      </c>
      <c r="B8" s="2878" t="s">
        <v>2529</v>
      </c>
      <c r="C8" s="125" t="s">
        <v>672</v>
      </c>
      <c r="D8" s="2296">
        <v>0</v>
      </c>
      <c r="E8" s="2296">
        <v>0</v>
      </c>
      <c r="F8" s="2296">
        <f>SUM(D8:E8)</f>
        <v>0</v>
      </c>
      <c r="G8" s="2296">
        <v>2</v>
      </c>
      <c r="H8" s="2296">
        <v>4</v>
      </c>
      <c r="I8" s="2296">
        <f>SUM(G8:H8)</f>
        <v>6</v>
      </c>
      <c r="J8" s="2296">
        <v>0</v>
      </c>
      <c r="K8" s="2296">
        <v>0</v>
      </c>
      <c r="L8" s="2296">
        <f>SUM(J8:K8)</f>
        <v>0</v>
      </c>
      <c r="M8" s="2296">
        <f>SUM(J8,G8,D8)</f>
        <v>2</v>
      </c>
      <c r="N8" s="2296">
        <f t="shared" ref="N8" si="0">SUM(K8,H8,E8)</f>
        <v>4</v>
      </c>
      <c r="O8" s="2296">
        <f>SUM(M8:N8)</f>
        <v>6</v>
      </c>
      <c r="P8" s="1714" t="s">
        <v>1775</v>
      </c>
      <c r="Q8" s="2879" t="s">
        <v>1777</v>
      </c>
      <c r="R8" s="2876" t="s">
        <v>134</v>
      </c>
    </row>
    <row r="9" spans="1:18" ht="24.75" customHeight="1" x14ac:dyDescent="0.2">
      <c r="A9" s="2875"/>
      <c r="B9" s="2854"/>
      <c r="C9" s="997" t="s">
        <v>1778</v>
      </c>
      <c r="D9" s="921">
        <v>0</v>
      </c>
      <c r="E9" s="921">
        <v>0</v>
      </c>
      <c r="F9" s="921">
        <f t="shared" ref="F9:F24" si="1">SUM(D9:E9)</f>
        <v>0</v>
      </c>
      <c r="G9" s="921">
        <v>2</v>
      </c>
      <c r="H9" s="921">
        <v>5</v>
      </c>
      <c r="I9" s="921">
        <f t="shared" ref="I9:I24" si="2">SUM(G9:H9)</f>
        <v>7</v>
      </c>
      <c r="J9" s="921">
        <v>0</v>
      </c>
      <c r="K9" s="921">
        <v>0</v>
      </c>
      <c r="L9" s="921">
        <f t="shared" ref="L9:L24" si="3">SUM(J9:K9)</f>
        <v>0</v>
      </c>
      <c r="M9" s="921">
        <f t="shared" ref="M9:M23" si="4">SUM(J9,G9,D9)</f>
        <v>2</v>
      </c>
      <c r="N9" s="921">
        <f t="shared" ref="N9:N24" si="5">SUM(K9,H9,E9)</f>
        <v>5</v>
      </c>
      <c r="O9" s="921">
        <f t="shared" ref="O9:O24" si="6">SUM(M9:N9)</f>
        <v>7</v>
      </c>
      <c r="P9" s="255" t="s">
        <v>1779</v>
      </c>
      <c r="Q9" s="2862"/>
      <c r="R9" s="2869"/>
    </row>
    <row r="10" spans="1:18" ht="22.5" customHeight="1" x14ac:dyDescent="0.2">
      <c r="A10" s="2875"/>
      <c r="B10" s="2877"/>
      <c r="C10" s="997" t="s">
        <v>1776</v>
      </c>
      <c r="D10" s="921">
        <v>0</v>
      </c>
      <c r="E10" s="921">
        <v>0</v>
      </c>
      <c r="F10" s="921">
        <f t="shared" si="1"/>
        <v>0</v>
      </c>
      <c r="G10" s="921">
        <v>1</v>
      </c>
      <c r="H10" s="921">
        <v>0</v>
      </c>
      <c r="I10" s="921">
        <f t="shared" si="2"/>
        <v>1</v>
      </c>
      <c r="J10" s="921">
        <v>0</v>
      </c>
      <c r="K10" s="921">
        <v>0</v>
      </c>
      <c r="L10" s="921">
        <f t="shared" si="3"/>
        <v>0</v>
      </c>
      <c r="M10" s="921">
        <f t="shared" si="4"/>
        <v>1</v>
      </c>
      <c r="N10" s="921">
        <f t="shared" si="5"/>
        <v>0</v>
      </c>
      <c r="O10" s="921">
        <f t="shared" si="6"/>
        <v>1</v>
      </c>
      <c r="P10" s="1544" t="s">
        <v>1777</v>
      </c>
      <c r="Q10" s="2863"/>
      <c r="R10" s="2869"/>
    </row>
    <row r="11" spans="1:18" s="924" customFormat="1" ht="22.5" customHeight="1" x14ac:dyDescent="0.2">
      <c r="A11" s="2875"/>
      <c r="B11" s="2875" t="s">
        <v>1780</v>
      </c>
      <c r="C11" s="2877"/>
      <c r="D11" s="923">
        <f>SUM(D8:D10)</f>
        <v>0</v>
      </c>
      <c r="E11" s="923">
        <f t="shared" ref="E11:K11" si="7">SUM(E8:E10)</f>
        <v>0</v>
      </c>
      <c r="F11" s="921">
        <f t="shared" si="1"/>
        <v>0</v>
      </c>
      <c r="G11" s="923">
        <f t="shared" si="7"/>
        <v>5</v>
      </c>
      <c r="H11" s="923">
        <f t="shared" si="7"/>
        <v>9</v>
      </c>
      <c r="I11" s="921">
        <f t="shared" si="2"/>
        <v>14</v>
      </c>
      <c r="J11" s="923">
        <f t="shared" si="7"/>
        <v>0</v>
      </c>
      <c r="K11" s="923">
        <f t="shared" si="7"/>
        <v>0</v>
      </c>
      <c r="L11" s="921">
        <f t="shared" si="3"/>
        <v>0</v>
      </c>
      <c r="M11" s="921">
        <f t="shared" si="4"/>
        <v>5</v>
      </c>
      <c r="N11" s="921">
        <f t="shared" si="5"/>
        <v>9</v>
      </c>
      <c r="O11" s="921">
        <f t="shared" si="6"/>
        <v>14</v>
      </c>
      <c r="P11" s="2863" t="s">
        <v>139</v>
      </c>
      <c r="Q11" s="2869"/>
      <c r="R11" s="2869"/>
    </row>
    <row r="12" spans="1:18" s="924" customFormat="1" ht="23.25" customHeight="1" x14ac:dyDescent="0.2">
      <c r="A12" s="2875"/>
      <c r="B12" s="2871" t="s">
        <v>50</v>
      </c>
      <c r="C12" s="1713" t="s">
        <v>1781</v>
      </c>
      <c r="D12" s="923">
        <v>15</v>
      </c>
      <c r="E12" s="923">
        <v>8</v>
      </c>
      <c r="F12" s="921">
        <f t="shared" si="1"/>
        <v>23</v>
      </c>
      <c r="G12" s="923">
        <v>7</v>
      </c>
      <c r="H12" s="923">
        <v>13</v>
      </c>
      <c r="I12" s="921">
        <f t="shared" si="2"/>
        <v>20</v>
      </c>
      <c r="J12" s="923">
        <v>4</v>
      </c>
      <c r="K12" s="923">
        <v>1</v>
      </c>
      <c r="L12" s="921">
        <f t="shared" si="3"/>
        <v>5</v>
      </c>
      <c r="M12" s="921">
        <f t="shared" si="4"/>
        <v>26</v>
      </c>
      <c r="N12" s="921">
        <f t="shared" si="5"/>
        <v>22</v>
      </c>
      <c r="O12" s="921">
        <f t="shared" si="6"/>
        <v>48</v>
      </c>
      <c r="P12" s="255" t="s">
        <v>1782</v>
      </c>
      <c r="Q12" s="2869" t="s">
        <v>135</v>
      </c>
      <c r="R12" s="2869"/>
    </row>
    <row r="13" spans="1:18" s="924" customFormat="1" ht="21" customHeight="1" x14ac:dyDescent="0.2">
      <c r="A13" s="2875"/>
      <c r="B13" s="2871"/>
      <c r="C13" s="997" t="s">
        <v>1783</v>
      </c>
      <c r="D13" s="923">
        <v>0</v>
      </c>
      <c r="E13" s="923">
        <v>0</v>
      </c>
      <c r="F13" s="921">
        <f t="shared" si="1"/>
        <v>0</v>
      </c>
      <c r="G13" s="923">
        <v>1</v>
      </c>
      <c r="H13" s="923">
        <v>12</v>
      </c>
      <c r="I13" s="921">
        <f t="shared" si="2"/>
        <v>13</v>
      </c>
      <c r="J13" s="923">
        <v>5</v>
      </c>
      <c r="K13" s="923">
        <v>2</v>
      </c>
      <c r="L13" s="921">
        <f t="shared" si="3"/>
        <v>7</v>
      </c>
      <c r="M13" s="921">
        <f t="shared" si="4"/>
        <v>6</v>
      </c>
      <c r="N13" s="921">
        <f t="shared" si="5"/>
        <v>14</v>
      </c>
      <c r="O13" s="921">
        <f t="shared" si="6"/>
        <v>20</v>
      </c>
      <c r="P13" s="255" t="s">
        <v>1784</v>
      </c>
      <c r="Q13" s="2869"/>
      <c r="R13" s="2869"/>
    </row>
    <row r="14" spans="1:18" s="924" customFormat="1" ht="21" customHeight="1" x14ac:dyDescent="0.2">
      <c r="A14" s="2875"/>
      <c r="B14" s="2871" t="s">
        <v>49</v>
      </c>
      <c r="C14" s="2871"/>
      <c r="D14" s="923">
        <f>SUM(D12:D13)</f>
        <v>15</v>
      </c>
      <c r="E14" s="923">
        <f>SUM(E12:E13)</f>
        <v>8</v>
      </c>
      <c r="F14" s="921">
        <f t="shared" si="1"/>
        <v>23</v>
      </c>
      <c r="G14" s="923">
        <f t="shared" ref="G14:K14" si="8">SUM(G12:G13)</f>
        <v>8</v>
      </c>
      <c r="H14" s="923">
        <f t="shared" si="8"/>
        <v>25</v>
      </c>
      <c r="I14" s="921">
        <f t="shared" si="2"/>
        <v>33</v>
      </c>
      <c r="J14" s="923">
        <f t="shared" si="8"/>
        <v>9</v>
      </c>
      <c r="K14" s="923">
        <f t="shared" si="8"/>
        <v>3</v>
      </c>
      <c r="L14" s="921">
        <f t="shared" si="3"/>
        <v>12</v>
      </c>
      <c r="M14" s="921">
        <f t="shared" si="4"/>
        <v>32</v>
      </c>
      <c r="N14" s="921">
        <f t="shared" si="5"/>
        <v>36</v>
      </c>
      <c r="O14" s="921">
        <f t="shared" si="6"/>
        <v>68</v>
      </c>
      <c r="P14" s="2869" t="s">
        <v>139</v>
      </c>
      <c r="Q14" s="2869"/>
      <c r="R14" s="2869"/>
    </row>
    <row r="15" spans="1:18" s="924" customFormat="1" ht="24" customHeight="1" x14ac:dyDescent="0.2">
      <c r="A15" s="2875"/>
      <c r="B15" s="2880" t="s">
        <v>1614</v>
      </c>
      <c r="C15" s="1713" t="s">
        <v>1613</v>
      </c>
      <c r="D15" s="923">
        <v>0</v>
      </c>
      <c r="E15" s="923">
        <v>0</v>
      </c>
      <c r="F15" s="921">
        <f t="shared" si="1"/>
        <v>0</v>
      </c>
      <c r="G15" s="923">
        <v>1</v>
      </c>
      <c r="H15" s="923">
        <v>2</v>
      </c>
      <c r="I15" s="921">
        <f t="shared" si="2"/>
        <v>3</v>
      </c>
      <c r="J15" s="923">
        <v>0</v>
      </c>
      <c r="K15" s="923">
        <v>3</v>
      </c>
      <c r="L15" s="921">
        <f t="shared" si="3"/>
        <v>3</v>
      </c>
      <c r="M15" s="921">
        <f t="shared" si="4"/>
        <v>1</v>
      </c>
      <c r="N15" s="921">
        <f t="shared" si="5"/>
        <v>5</v>
      </c>
      <c r="O15" s="921">
        <f t="shared" si="6"/>
        <v>6</v>
      </c>
      <c r="P15" s="1715" t="s">
        <v>480</v>
      </c>
      <c r="Q15" s="2882" t="s">
        <v>480</v>
      </c>
      <c r="R15" s="2869"/>
    </row>
    <row r="16" spans="1:18" s="924" customFormat="1" ht="24" customHeight="1" x14ac:dyDescent="0.2">
      <c r="A16" s="2875"/>
      <c r="B16" s="2881"/>
      <c r="C16" s="1713" t="s">
        <v>1066</v>
      </c>
      <c r="D16" s="923">
        <v>0</v>
      </c>
      <c r="E16" s="923">
        <v>0</v>
      </c>
      <c r="F16" s="921">
        <f t="shared" si="1"/>
        <v>0</v>
      </c>
      <c r="G16" s="923">
        <v>4</v>
      </c>
      <c r="H16" s="923">
        <v>4</v>
      </c>
      <c r="I16" s="921">
        <f t="shared" si="2"/>
        <v>8</v>
      </c>
      <c r="J16" s="923">
        <v>0</v>
      </c>
      <c r="K16" s="923">
        <v>0</v>
      </c>
      <c r="L16" s="921">
        <f t="shared" si="3"/>
        <v>0</v>
      </c>
      <c r="M16" s="921">
        <f t="shared" si="4"/>
        <v>4</v>
      </c>
      <c r="N16" s="921">
        <f t="shared" si="5"/>
        <v>4</v>
      </c>
      <c r="O16" s="921">
        <f t="shared" si="6"/>
        <v>8</v>
      </c>
      <c r="P16" s="2280" t="s">
        <v>675</v>
      </c>
      <c r="Q16" s="2883"/>
      <c r="R16" s="2869"/>
    </row>
    <row r="17" spans="1:18" s="924" customFormat="1" ht="24" customHeight="1" x14ac:dyDescent="0.2">
      <c r="A17" s="2875"/>
      <c r="B17" s="2871" t="s">
        <v>49</v>
      </c>
      <c r="C17" s="2871"/>
      <c r="D17" s="923">
        <f>SUM(D15:D16)</f>
        <v>0</v>
      </c>
      <c r="E17" s="923">
        <f t="shared" ref="E17:K17" si="9">SUM(E15:E16)</f>
        <v>0</v>
      </c>
      <c r="F17" s="921">
        <f t="shared" si="1"/>
        <v>0</v>
      </c>
      <c r="G17" s="923">
        <f t="shared" si="9"/>
        <v>5</v>
      </c>
      <c r="H17" s="923">
        <f t="shared" si="9"/>
        <v>6</v>
      </c>
      <c r="I17" s="921">
        <f t="shared" si="2"/>
        <v>11</v>
      </c>
      <c r="J17" s="923">
        <f t="shared" si="9"/>
        <v>0</v>
      </c>
      <c r="K17" s="923">
        <f t="shared" si="9"/>
        <v>3</v>
      </c>
      <c r="L17" s="921">
        <f t="shared" si="3"/>
        <v>3</v>
      </c>
      <c r="M17" s="921">
        <f t="shared" si="4"/>
        <v>5</v>
      </c>
      <c r="N17" s="921">
        <f t="shared" si="5"/>
        <v>9</v>
      </c>
      <c r="O17" s="921">
        <f t="shared" si="6"/>
        <v>14</v>
      </c>
      <c r="P17" s="2869" t="s">
        <v>139</v>
      </c>
      <c r="Q17" s="2869"/>
      <c r="R17" s="2869"/>
    </row>
    <row r="18" spans="1:18" s="924" customFormat="1" ht="24" customHeight="1" x14ac:dyDescent="0.2">
      <c r="A18" s="2875"/>
      <c r="B18" s="2880" t="s">
        <v>469</v>
      </c>
      <c r="C18" s="1713" t="s">
        <v>676</v>
      </c>
      <c r="D18" s="923">
        <f t="shared" ref="D18" si="10">SUM(D16:D17)</f>
        <v>0</v>
      </c>
      <c r="E18" s="923">
        <f t="shared" ref="E18" si="11">SUM(E16:E17)</f>
        <v>0</v>
      </c>
      <c r="F18" s="921">
        <f t="shared" si="1"/>
        <v>0</v>
      </c>
      <c r="G18" s="923">
        <v>2</v>
      </c>
      <c r="H18" s="923">
        <v>8</v>
      </c>
      <c r="I18" s="921">
        <f t="shared" si="2"/>
        <v>10</v>
      </c>
      <c r="J18" s="923">
        <v>3</v>
      </c>
      <c r="K18" s="923">
        <v>4</v>
      </c>
      <c r="L18" s="921">
        <f t="shared" si="3"/>
        <v>7</v>
      </c>
      <c r="M18" s="921">
        <f t="shared" si="4"/>
        <v>5</v>
      </c>
      <c r="N18" s="921">
        <f t="shared" si="5"/>
        <v>12</v>
      </c>
      <c r="O18" s="921">
        <f t="shared" si="6"/>
        <v>17</v>
      </c>
      <c r="P18" s="255" t="s">
        <v>470</v>
      </c>
      <c r="Q18" s="2861" t="s">
        <v>470</v>
      </c>
      <c r="R18" s="2869"/>
    </row>
    <row r="19" spans="1:18" s="924" customFormat="1" ht="24" customHeight="1" x14ac:dyDescent="0.2">
      <c r="A19" s="2875"/>
      <c r="B19" s="2884"/>
      <c r="C19" s="997" t="s">
        <v>1788</v>
      </c>
      <c r="D19" s="923">
        <f>SUM(D18:D18)</f>
        <v>0</v>
      </c>
      <c r="E19" s="923">
        <f>SUM(E18:E18)</f>
        <v>0</v>
      </c>
      <c r="F19" s="921">
        <f t="shared" si="1"/>
        <v>0</v>
      </c>
      <c r="G19" s="923">
        <v>1</v>
      </c>
      <c r="H19" s="923">
        <v>1</v>
      </c>
      <c r="I19" s="921">
        <f t="shared" si="2"/>
        <v>2</v>
      </c>
      <c r="J19" s="923">
        <v>0</v>
      </c>
      <c r="K19" s="923">
        <v>1</v>
      </c>
      <c r="L19" s="921">
        <f t="shared" si="3"/>
        <v>1</v>
      </c>
      <c r="M19" s="921">
        <f t="shared" si="4"/>
        <v>1</v>
      </c>
      <c r="N19" s="921">
        <f t="shared" si="5"/>
        <v>2</v>
      </c>
      <c r="O19" s="921">
        <f t="shared" si="6"/>
        <v>3</v>
      </c>
      <c r="P19" s="255" t="s">
        <v>1789</v>
      </c>
      <c r="Q19" s="2862"/>
      <c r="R19" s="2869"/>
    </row>
    <row r="20" spans="1:18" s="924" customFormat="1" ht="24" customHeight="1" x14ac:dyDescent="0.2">
      <c r="A20" s="2875"/>
      <c r="B20" s="2881"/>
      <c r="C20" s="997" t="s">
        <v>1969</v>
      </c>
      <c r="D20" s="923">
        <f>SUM(D19:D19)</f>
        <v>0</v>
      </c>
      <c r="E20" s="923">
        <f>SUM(E19:E19)</f>
        <v>0</v>
      </c>
      <c r="F20" s="921">
        <f t="shared" si="1"/>
        <v>0</v>
      </c>
      <c r="G20" s="923">
        <v>1</v>
      </c>
      <c r="H20" s="923">
        <v>0</v>
      </c>
      <c r="I20" s="921">
        <f t="shared" si="2"/>
        <v>1</v>
      </c>
      <c r="J20" s="923">
        <v>0</v>
      </c>
      <c r="K20" s="923">
        <v>0</v>
      </c>
      <c r="L20" s="921">
        <f t="shared" si="3"/>
        <v>0</v>
      </c>
      <c r="M20" s="921">
        <f t="shared" si="4"/>
        <v>1</v>
      </c>
      <c r="N20" s="921">
        <f t="shared" si="5"/>
        <v>0</v>
      </c>
      <c r="O20" s="921">
        <f t="shared" si="6"/>
        <v>1</v>
      </c>
      <c r="P20" s="1544" t="s">
        <v>1988</v>
      </c>
      <c r="Q20" s="2863"/>
      <c r="R20" s="2869"/>
    </row>
    <row r="21" spans="1:18" s="924" customFormat="1" ht="24" customHeight="1" x14ac:dyDescent="0.2">
      <c r="A21" s="2875"/>
      <c r="B21" s="2871" t="s">
        <v>49</v>
      </c>
      <c r="C21" s="2871"/>
      <c r="D21" s="923">
        <f t="shared" ref="D21:K21" si="12">SUM(D19:D20)</f>
        <v>0</v>
      </c>
      <c r="E21" s="923">
        <f t="shared" si="12"/>
        <v>0</v>
      </c>
      <c r="F21" s="921">
        <f t="shared" si="1"/>
        <v>0</v>
      </c>
      <c r="G21" s="923">
        <f t="shared" si="12"/>
        <v>2</v>
      </c>
      <c r="H21" s="923">
        <f t="shared" si="12"/>
        <v>1</v>
      </c>
      <c r="I21" s="921">
        <f t="shared" si="2"/>
        <v>3</v>
      </c>
      <c r="J21" s="923">
        <f t="shared" si="12"/>
        <v>0</v>
      </c>
      <c r="K21" s="923">
        <f t="shared" si="12"/>
        <v>1</v>
      </c>
      <c r="L21" s="921">
        <f t="shared" si="3"/>
        <v>1</v>
      </c>
      <c r="M21" s="921">
        <f t="shared" si="4"/>
        <v>2</v>
      </c>
      <c r="N21" s="921">
        <f t="shared" si="5"/>
        <v>2</v>
      </c>
      <c r="O21" s="921">
        <f t="shared" si="6"/>
        <v>4</v>
      </c>
      <c r="P21" s="2869" t="s">
        <v>139</v>
      </c>
      <c r="Q21" s="2869"/>
      <c r="R21" s="2869"/>
    </row>
    <row r="22" spans="1:18" s="924" customFormat="1" ht="27.75" customHeight="1" x14ac:dyDescent="0.2">
      <c r="A22" s="2875"/>
      <c r="B22" s="997" t="s">
        <v>476</v>
      </c>
      <c r="C22" s="997" t="s">
        <v>476</v>
      </c>
      <c r="D22" s="923">
        <f>SUM(D21:D21)</f>
        <v>0</v>
      </c>
      <c r="E22" s="923">
        <f>SUM(E21:E21)</f>
        <v>0</v>
      </c>
      <c r="F22" s="921">
        <f t="shared" si="1"/>
        <v>0</v>
      </c>
      <c r="G22" s="923">
        <v>5</v>
      </c>
      <c r="H22" s="923">
        <v>12</v>
      </c>
      <c r="I22" s="921">
        <f t="shared" si="2"/>
        <v>17</v>
      </c>
      <c r="J22" s="923">
        <v>3</v>
      </c>
      <c r="K22" s="923">
        <v>9</v>
      </c>
      <c r="L22" s="921">
        <f t="shared" si="3"/>
        <v>12</v>
      </c>
      <c r="M22" s="921">
        <f t="shared" si="4"/>
        <v>8</v>
      </c>
      <c r="N22" s="921">
        <f t="shared" si="5"/>
        <v>21</v>
      </c>
      <c r="O22" s="921">
        <f t="shared" si="6"/>
        <v>29</v>
      </c>
      <c r="P22" s="255" t="s">
        <v>477</v>
      </c>
      <c r="Q22" s="255" t="s">
        <v>477</v>
      </c>
      <c r="R22" s="2869"/>
    </row>
    <row r="23" spans="1:18" s="924" customFormat="1" ht="27.75" customHeight="1" x14ac:dyDescent="0.2">
      <c r="A23" s="2875"/>
      <c r="B23" s="997" t="s">
        <v>1487</v>
      </c>
      <c r="C23" s="997" t="s">
        <v>1790</v>
      </c>
      <c r="D23" s="923">
        <v>0</v>
      </c>
      <c r="E23" s="923">
        <v>1</v>
      </c>
      <c r="F23" s="921">
        <f t="shared" si="1"/>
        <v>1</v>
      </c>
      <c r="G23" s="923">
        <v>0</v>
      </c>
      <c r="H23" s="923">
        <v>0</v>
      </c>
      <c r="I23" s="921">
        <f t="shared" si="2"/>
        <v>0</v>
      </c>
      <c r="J23" s="923">
        <v>0</v>
      </c>
      <c r="K23" s="923">
        <v>0</v>
      </c>
      <c r="L23" s="921">
        <f t="shared" si="3"/>
        <v>0</v>
      </c>
      <c r="M23" s="921">
        <f t="shared" si="4"/>
        <v>0</v>
      </c>
      <c r="N23" s="921">
        <f t="shared" si="5"/>
        <v>1</v>
      </c>
      <c r="O23" s="921">
        <f t="shared" si="6"/>
        <v>1</v>
      </c>
      <c r="P23" s="255" t="s">
        <v>1791</v>
      </c>
      <c r="Q23" s="255" t="s">
        <v>156</v>
      </c>
      <c r="R23" s="2869"/>
    </row>
    <row r="24" spans="1:18" s="924" customFormat="1" ht="27.75" customHeight="1" thickBot="1" x14ac:dyDescent="0.25">
      <c r="A24" s="2872" t="s">
        <v>96</v>
      </c>
      <c r="B24" s="2872"/>
      <c r="C24" s="2872"/>
      <c r="D24" s="1018">
        <f>SUM(D11,D14,D17,D18,D21,D22:D23)</f>
        <v>15</v>
      </c>
      <c r="E24" s="1018">
        <f t="shared" ref="E24:K24" si="13">SUM(E11,E14,E17,E18,E21,E22:E23)</f>
        <v>9</v>
      </c>
      <c r="F24" s="1726">
        <f t="shared" si="1"/>
        <v>24</v>
      </c>
      <c r="G24" s="1018">
        <f t="shared" si="13"/>
        <v>27</v>
      </c>
      <c r="H24" s="1018">
        <f t="shared" si="13"/>
        <v>61</v>
      </c>
      <c r="I24" s="1726">
        <f t="shared" si="2"/>
        <v>88</v>
      </c>
      <c r="J24" s="1018">
        <f t="shared" si="13"/>
        <v>15</v>
      </c>
      <c r="K24" s="1018">
        <f t="shared" si="13"/>
        <v>20</v>
      </c>
      <c r="L24" s="1726">
        <f t="shared" si="3"/>
        <v>35</v>
      </c>
      <c r="M24" s="1726">
        <f>SUM(J24,G24,D24)</f>
        <v>57</v>
      </c>
      <c r="N24" s="1726">
        <f t="shared" si="5"/>
        <v>90</v>
      </c>
      <c r="O24" s="1726">
        <f t="shared" si="6"/>
        <v>147</v>
      </c>
      <c r="P24" s="2873" t="s">
        <v>136</v>
      </c>
      <c r="Q24" s="2873"/>
      <c r="R24" s="2873"/>
    </row>
    <row r="25" spans="1:18" s="924" customFormat="1" ht="21.75" customHeight="1" thickTop="1" x14ac:dyDescent="0.2"/>
    <row r="26" spans="1:18" s="924" customFormat="1" ht="21.75" customHeight="1" x14ac:dyDescent="0.2"/>
    <row r="27" spans="1:18" s="924" customFormat="1" ht="21.75" customHeight="1" x14ac:dyDescent="0.2"/>
    <row r="28" spans="1:18" s="924" customFormat="1" ht="21.75" customHeight="1" x14ac:dyDescent="0.2"/>
    <row r="29" spans="1:18" s="924" customFormat="1" ht="21.75" customHeight="1" x14ac:dyDescent="0.2"/>
    <row r="30" spans="1:18" s="924" customFormat="1" ht="21.75" customHeight="1" x14ac:dyDescent="0.2"/>
    <row r="31" spans="1:18" s="924" customFormat="1" ht="21.75" customHeight="1" x14ac:dyDescent="0.2"/>
    <row r="32" spans="1:18" s="924" customFormat="1" ht="21.75" customHeight="1" x14ac:dyDescent="0.2"/>
    <row r="33" spans="1:18" s="924" customFormat="1" ht="20.25" customHeight="1" thickBot="1" x14ac:dyDescent="0.3">
      <c r="A33" s="912" t="s">
        <v>2770</v>
      </c>
      <c r="C33" s="930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2870" t="s">
        <v>2771</v>
      </c>
      <c r="Q33" s="2870"/>
      <c r="R33" s="2870"/>
    </row>
    <row r="34" spans="1:18" s="924" customFormat="1" ht="20.25" customHeight="1" thickTop="1" x14ac:dyDescent="0.2">
      <c r="A34" s="2858" t="s">
        <v>47</v>
      </c>
      <c r="B34" s="2858" t="s">
        <v>90</v>
      </c>
      <c r="C34" s="2858" t="s">
        <v>48</v>
      </c>
      <c r="D34" s="2858" t="s">
        <v>36</v>
      </c>
      <c r="E34" s="2858"/>
      <c r="F34" s="2858"/>
      <c r="G34" s="2858" t="s">
        <v>2</v>
      </c>
      <c r="H34" s="2858"/>
      <c r="I34" s="2858"/>
      <c r="J34" s="2858" t="s">
        <v>3</v>
      </c>
      <c r="K34" s="2858"/>
      <c r="L34" s="2858"/>
      <c r="M34" s="2858" t="s">
        <v>29</v>
      </c>
      <c r="N34" s="2858"/>
      <c r="O34" s="2858"/>
      <c r="P34" s="2866" t="s">
        <v>103</v>
      </c>
      <c r="Q34" s="2866" t="s">
        <v>132</v>
      </c>
      <c r="R34" s="2866" t="s">
        <v>172</v>
      </c>
    </row>
    <row r="35" spans="1:18" s="924" customFormat="1" ht="20.25" customHeight="1" x14ac:dyDescent="0.2">
      <c r="A35" s="2859"/>
      <c r="B35" s="2859"/>
      <c r="C35" s="2859"/>
      <c r="D35" s="2854" t="s">
        <v>98</v>
      </c>
      <c r="E35" s="2854"/>
      <c r="F35" s="2854"/>
      <c r="G35" s="2854" t="s">
        <v>99</v>
      </c>
      <c r="H35" s="2854"/>
      <c r="I35" s="2854"/>
      <c r="J35" s="2854" t="s">
        <v>100</v>
      </c>
      <c r="K35" s="2854"/>
      <c r="L35" s="2854"/>
      <c r="M35" s="2854" t="s">
        <v>126</v>
      </c>
      <c r="N35" s="2854"/>
      <c r="O35" s="2854"/>
      <c r="P35" s="2867"/>
      <c r="Q35" s="2867"/>
      <c r="R35" s="2867"/>
    </row>
    <row r="36" spans="1:18" s="924" customFormat="1" ht="20.25" customHeight="1" x14ac:dyDescent="0.2">
      <c r="A36" s="2859"/>
      <c r="B36" s="2859"/>
      <c r="C36" s="2859"/>
      <c r="D36" s="619" t="s">
        <v>187</v>
      </c>
      <c r="E36" s="619" t="s">
        <v>211</v>
      </c>
      <c r="F36" s="619" t="s">
        <v>204</v>
      </c>
      <c r="G36" s="619" t="s">
        <v>187</v>
      </c>
      <c r="H36" s="619" t="s">
        <v>211</v>
      </c>
      <c r="I36" s="619" t="s">
        <v>204</v>
      </c>
      <c r="J36" s="619" t="s">
        <v>187</v>
      </c>
      <c r="K36" s="619" t="s">
        <v>211</v>
      </c>
      <c r="L36" s="619" t="s">
        <v>204</v>
      </c>
      <c r="M36" s="619" t="s">
        <v>187</v>
      </c>
      <c r="N36" s="619" t="s">
        <v>211</v>
      </c>
      <c r="O36" s="619" t="s">
        <v>204</v>
      </c>
      <c r="P36" s="2867"/>
      <c r="Q36" s="2867"/>
      <c r="R36" s="2867"/>
    </row>
    <row r="37" spans="1:18" s="924" customFormat="1" ht="20.25" customHeight="1" thickBot="1" x14ac:dyDescent="0.25">
      <c r="A37" s="2860"/>
      <c r="B37" s="2860"/>
      <c r="C37" s="2860"/>
      <c r="D37" s="121" t="s">
        <v>188</v>
      </c>
      <c r="E37" s="121" t="s">
        <v>189</v>
      </c>
      <c r="F37" s="121" t="s">
        <v>190</v>
      </c>
      <c r="G37" s="121" t="s">
        <v>188</v>
      </c>
      <c r="H37" s="121" t="s">
        <v>189</v>
      </c>
      <c r="I37" s="121" t="s">
        <v>190</v>
      </c>
      <c r="J37" s="121" t="s">
        <v>188</v>
      </c>
      <c r="K37" s="121" t="s">
        <v>189</v>
      </c>
      <c r="L37" s="121" t="s">
        <v>190</v>
      </c>
      <c r="M37" s="121" t="s">
        <v>188</v>
      </c>
      <c r="N37" s="121" t="s">
        <v>189</v>
      </c>
      <c r="O37" s="121" t="s">
        <v>190</v>
      </c>
      <c r="P37" s="2868"/>
      <c r="Q37" s="2868"/>
      <c r="R37" s="2868"/>
    </row>
    <row r="38" spans="1:18" s="924" customFormat="1" ht="26.25" customHeight="1" x14ac:dyDescent="0.2">
      <c r="A38" s="2878" t="s">
        <v>54</v>
      </c>
      <c r="B38" s="125" t="s">
        <v>55</v>
      </c>
      <c r="C38" s="125"/>
      <c r="D38" s="137">
        <v>0</v>
      </c>
      <c r="E38" s="137">
        <v>0</v>
      </c>
      <c r="F38" s="137">
        <f>SUM(D38:E38)</f>
        <v>0</v>
      </c>
      <c r="G38" s="137">
        <v>6</v>
      </c>
      <c r="H38" s="137">
        <v>7</v>
      </c>
      <c r="I38" s="137">
        <f>SUM(G38:H38)</f>
        <v>13</v>
      </c>
      <c r="J38" s="137">
        <v>0</v>
      </c>
      <c r="K38" s="137">
        <v>0</v>
      </c>
      <c r="L38" s="137">
        <f>SUM(J38:K38)</f>
        <v>0</v>
      </c>
      <c r="M38" s="921">
        <f>SUM(J38,G38,D38)</f>
        <v>6</v>
      </c>
      <c r="N38" s="921">
        <f>SUM(K38,H38,E38)</f>
        <v>7</v>
      </c>
      <c r="O38" s="921">
        <f>SUM(M38:N38)</f>
        <v>13</v>
      </c>
      <c r="P38" s="1714"/>
      <c r="Q38" s="1714" t="s">
        <v>138</v>
      </c>
      <c r="R38" s="1106" t="s">
        <v>104</v>
      </c>
    </row>
    <row r="39" spans="1:18" s="924" customFormat="1" ht="21.75" customHeight="1" x14ac:dyDescent="0.2">
      <c r="A39" s="2854"/>
      <c r="B39" s="997" t="s">
        <v>56</v>
      </c>
      <c r="C39" s="997"/>
      <c r="D39" s="206">
        <v>0</v>
      </c>
      <c r="E39" s="206">
        <v>0</v>
      </c>
      <c r="F39" s="137">
        <f t="shared" ref="F39:F55" si="14">SUM(D39:E39)</f>
        <v>0</v>
      </c>
      <c r="G39" s="206">
        <v>6</v>
      </c>
      <c r="H39" s="206">
        <v>4</v>
      </c>
      <c r="I39" s="137">
        <f t="shared" ref="I39:I55" si="15">SUM(G39:H39)</f>
        <v>10</v>
      </c>
      <c r="J39" s="206">
        <v>4</v>
      </c>
      <c r="K39" s="206">
        <v>1</v>
      </c>
      <c r="L39" s="137">
        <f t="shared" ref="L39:L55" si="16">SUM(J39:K39)</f>
        <v>5</v>
      </c>
      <c r="M39" s="921">
        <f t="shared" ref="M39:M55" si="17">SUM(J39,G39,D39)</f>
        <v>10</v>
      </c>
      <c r="N39" s="921">
        <f t="shared" ref="N39:N55" si="18">SUM(K39,H39,E39)</f>
        <v>5</v>
      </c>
      <c r="O39" s="921">
        <f t="shared" ref="O39:O55" si="19">SUM(M39:N39)</f>
        <v>15</v>
      </c>
      <c r="P39" s="255"/>
      <c r="Q39" s="255" t="s">
        <v>1792</v>
      </c>
      <c r="R39" s="2869" t="s">
        <v>104</v>
      </c>
    </row>
    <row r="40" spans="1:18" s="924" customFormat="1" ht="40.5" customHeight="1" x14ac:dyDescent="0.2">
      <c r="A40" s="2854"/>
      <c r="B40" s="997" t="s">
        <v>1793</v>
      </c>
      <c r="C40" s="1713" t="s">
        <v>2994</v>
      </c>
      <c r="D40" s="206">
        <v>0</v>
      </c>
      <c r="E40" s="206">
        <v>0</v>
      </c>
      <c r="F40" s="137">
        <f t="shared" si="14"/>
        <v>0</v>
      </c>
      <c r="G40" s="137">
        <v>5</v>
      </c>
      <c r="H40" s="137">
        <v>6</v>
      </c>
      <c r="I40" s="137">
        <f t="shared" si="15"/>
        <v>11</v>
      </c>
      <c r="J40" s="137">
        <v>0</v>
      </c>
      <c r="K40" s="137">
        <v>0</v>
      </c>
      <c r="L40" s="137">
        <f t="shared" si="16"/>
        <v>0</v>
      </c>
      <c r="M40" s="921">
        <f t="shared" si="17"/>
        <v>5</v>
      </c>
      <c r="N40" s="921">
        <f t="shared" si="18"/>
        <v>6</v>
      </c>
      <c r="O40" s="921">
        <f t="shared" si="19"/>
        <v>11</v>
      </c>
      <c r="P40" s="255" t="s">
        <v>2995</v>
      </c>
      <c r="Q40" s="255" t="s">
        <v>772</v>
      </c>
      <c r="R40" s="2869"/>
    </row>
    <row r="41" spans="1:18" s="924" customFormat="1" ht="31.5" customHeight="1" x14ac:dyDescent="0.2">
      <c r="A41" s="2854"/>
      <c r="B41" s="1713" t="s">
        <v>1970</v>
      </c>
      <c r="C41" s="1713"/>
      <c r="D41" s="206">
        <v>0</v>
      </c>
      <c r="E41" s="206">
        <v>0</v>
      </c>
      <c r="F41" s="137">
        <f t="shared" si="14"/>
        <v>0</v>
      </c>
      <c r="G41" s="137">
        <v>5</v>
      </c>
      <c r="H41" s="137">
        <v>6</v>
      </c>
      <c r="I41" s="137">
        <f t="shared" si="15"/>
        <v>11</v>
      </c>
      <c r="J41" s="137">
        <v>1</v>
      </c>
      <c r="K41" s="137">
        <v>5</v>
      </c>
      <c r="L41" s="137">
        <f t="shared" si="16"/>
        <v>6</v>
      </c>
      <c r="M41" s="921">
        <f t="shared" si="17"/>
        <v>6</v>
      </c>
      <c r="N41" s="921">
        <f t="shared" si="18"/>
        <v>11</v>
      </c>
      <c r="O41" s="921">
        <f t="shared" si="19"/>
        <v>17</v>
      </c>
      <c r="P41" s="255"/>
      <c r="Q41" s="1544" t="s">
        <v>1989</v>
      </c>
      <c r="R41" s="2869"/>
    </row>
    <row r="42" spans="1:18" s="924" customFormat="1" ht="33.75" customHeight="1" x14ac:dyDescent="0.2">
      <c r="A42" s="2854"/>
      <c r="B42" s="1713" t="s">
        <v>1400</v>
      </c>
      <c r="C42" s="1713"/>
      <c r="D42" s="206">
        <v>0</v>
      </c>
      <c r="E42" s="206">
        <v>0</v>
      </c>
      <c r="F42" s="137">
        <f t="shared" si="14"/>
        <v>0</v>
      </c>
      <c r="G42" s="137">
        <v>1</v>
      </c>
      <c r="H42" s="137">
        <v>5</v>
      </c>
      <c r="I42" s="137">
        <f t="shared" si="15"/>
        <v>6</v>
      </c>
      <c r="J42" s="137">
        <v>0</v>
      </c>
      <c r="K42" s="137">
        <v>0</v>
      </c>
      <c r="L42" s="137">
        <f t="shared" si="16"/>
        <v>0</v>
      </c>
      <c r="M42" s="921">
        <f t="shared" si="17"/>
        <v>1</v>
      </c>
      <c r="N42" s="921">
        <f t="shared" si="18"/>
        <v>5</v>
      </c>
      <c r="O42" s="921">
        <f t="shared" si="19"/>
        <v>6</v>
      </c>
      <c r="P42" s="255"/>
      <c r="Q42" s="255" t="s">
        <v>775</v>
      </c>
      <c r="R42" s="2869"/>
    </row>
    <row r="43" spans="1:18" s="924" customFormat="1" ht="31.5" customHeight="1" x14ac:dyDescent="0.2">
      <c r="A43" s="2854"/>
      <c r="B43" s="997" t="s">
        <v>1795</v>
      </c>
      <c r="C43" s="1713"/>
      <c r="D43" s="206">
        <v>0</v>
      </c>
      <c r="E43" s="206">
        <v>0</v>
      </c>
      <c r="F43" s="137">
        <f t="shared" si="14"/>
        <v>0</v>
      </c>
      <c r="G43" s="137">
        <v>0</v>
      </c>
      <c r="H43" s="137">
        <v>5</v>
      </c>
      <c r="I43" s="137">
        <f t="shared" si="15"/>
        <v>5</v>
      </c>
      <c r="J43" s="137">
        <v>0</v>
      </c>
      <c r="K43" s="137">
        <v>0</v>
      </c>
      <c r="L43" s="137">
        <f t="shared" si="16"/>
        <v>0</v>
      </c>
      <c r="M43" s="921">
        <f t="shared" si="17"/>
        <v>0</v>
      </c>
      <c r="N43" s="921">
        <f t="shared" si="18"/>
        <v>5</v>
      </c>
      <c r="O43" s="921">
        <f t="shared" si="19"/>
        <v>5</v>
      </c>
      <c r="P43" s="1544"/>
      <c r="Q43" s="255" t="s">
        <v>1796</v>
      </c>
      <c r="R43" s="2869"/>
    </row>
    <row r="44" spans="1:18" s="924" customFormat="1" ht="28.5" customHeight="1" x14ac:dyDescent="0.2">
      <c r="A44" s="2854"/>
      <c r="B44" s="997" t="s">
        <v>1797</v>
      </c>
      <c r="C44" s="1713"/>
      <c r="D44" s="206">
        <v>0</v>
      </c>
      <c r="E44" s="206">
        <v>0</v>
      </c>
      <c r="F44" s="137">
        <f t="shared" si="14"/>
        <v>0</v>
      </c>
      <c r="G44" s="137">
        <v>6</v>
      </c>
      <c r="H44" s="137">
        <v>11</v>
      </c>
      <c r="I44" s="137">
        <f t="shared" si="15"/>
        <v>17</v>
      </c>
      <c r="J44" s="137">
        <v>0</v>
      </c>
      <c r="K44" s="137">
        <v>0</v>
      </c>
      <c r="L44" s="137">
        <f t="shared" si="16"/>
        <v>0</v>
      </c>
      <c r="M44" s="921">
        <f t="shared" si="17"/>
        <v>6</v>
      </c>
      <c r="N44" s="921">
        <f t="shared" si="18"/>
        <v>11</v>
      </c>
      <c r="O44" s="921">
        <f t="shared" si="19"/>
        <v>17</v>
      </c>
      <c r="P44" s="255"/>
      <c r="Q44" s="255" t="s">
        <v>485</v>
      </c>
      <c r="R44" s="2869"/>
    </row>
    <row r="45" spans="1:18" s="924" customFormat="1" ht="31.5" customHeight="1" x14ac:dyDescent="0.2">
      <c r="A45" s="2877"/>
      <c r="B45" s="997" t="s">
        <v>1971</v>
      </c>
      <c r="C45" s="1713"/>
      <c r="D45" s="206">
        <v>0</v>
      </c>
      <c r="E45" s="206">
        <v>0</v>
      </c>
      <c r="F45" s="137">
        <f t="shared" si="14"/>
        <v>0</v>
      </c>
      <c r="G45" s="137">
        <v>3</v>
      </c>
      <c r="H45" s="137">
        <v>12</v>
      </c>
      <c r="I45" s="137">
        <f t="shared" si="15"/>
        <v>15</v>
      </c>
      <c r="J45" s="137">
        <v>0</v>
      </c>
      <c r="K45" s="137">
        <v>0</v>
      </c>
      <c r="L45" s="137">
        <f t="shared" si="16"/>
        <v>0</v>
      </c>
      <c r="M45" s="921">
        <f t="shared" si="17"/>
        <v>3</v>
      </c>
      <c r="N45" s="921">
        <f t="shared" si="18"/>
        <v>12</v>
      </c>
      <c r="O45" s="921">
        <f t="shared" si="19"/>
        <v>15</v>
      </c>
      <c r="P45" s="255"/>
      <c r="Q45" s="255" t="s">
        <v>2016</v>
      </c>
      <c r="R45" s="2869"/>
    </row>
    <row r="46" spans="1:18" s="924" customFormat="1" ht="20.25" customHeight="1" x14ac:dyDescent="0.2">
      <c r="A46" s="2875" t="s">
        <v>96</v>
      </c>
      <c r="B46" s="2875"/>
      <c r="C46" s="2875"/>
      <c r="D46" s="137">
        <f>SUM(D38:D45)</f>
        <v>0</v>
      </c>
      <c r="E46" s="137">
        <f t="shared" ref="E46:K48" si="20">SUM(E38:E45)</f>
        <v>0</v>
      </c>
      <c r="F46" s="137">
        <f t="shared" si="14"/>
        <v>0</v>
      </c>
      <c r="G46" s="137">
        <f t="shared" si="20"/>
        <v>32</v>
      </c>
      <c r="H46" s="137">
        <f t="shared" si="20"/>
        <v>56</v>
      </c>
      <c r="I46" s="137">
        <f t="shared" si="15"/>
        <v>88</v>
      </c>
      <c r="J46" s="137">
        <f t="shared" si="20"/>
        <v>5</v>
      </c>
      <c r="K46" s="137">
        <f t="shared" si="20"/>
        <v>6</v>
      </c>
      <c r="L46" s="137">
        <f t="shared" si="16"/>
        <v>11</v>
      </c>
      <c r="M46" s="921">
        <f t="shared" si="17"/>
        <v>37</v>
      </c>
      <c r="N46" s="921">
        <f t="shared" si="18"/>
        <v>62</v>
      </c>
      <c r="O46" s="921">
        <f t="shared" si="19"/>
        <v>99</v>
      </c>
      <c r="P46" s="2869" t="s">
        <v>136</v>
      </c>
      <c r="Q46" s="2869"/>
      <c r="R46" s="2869"/>
    </row>
    <row r="47" spans="1:18" s="924" customFormat="1" ht="50.25" customHeight="1" x14ac:dyDescent="0.2">
      <c r="A47" s="2875" t="s">
        <v>1798</v>
      </c>
      <c r="B47" s="997" t="s">
        <v>1798</v>
      </c>
      <c r="C47" s="1008"/>
      <c r="D47" s="137">
        <f>SUM(D39:D46)</f>
        <v>0</v>
      </c>
      <c r="E47" s="137">
        <f t="shared" si="20"/>
        <v>0</v>
      </c>
      <c r="F47" s="137">
        <f t="shared" si="14"/>
        <v>0</v>
      </c>
      <c r="G47" s="137">
        <v>1</v>
      </c>
      <c r="H47" s="137">
        <v>9</v>
      </c>
      <c r="I47" s="137">
        <f t="shared" si="15"/>
        <v>10</v>
      </c>
      <c r="J47" s="137">
        <v>5</v>
      </c>
      <c r="K47" s="137">
        <v>5</v>
      </c>
      <c r="L47" s="137">
        <f t="shared" si="16"/>
        <v>10</v>
      </c>
      <c r="M47" s="921">
        <f t="shared" si="17"/>
        <v>6</v>
      </c>
      <c r="N47" s="921">
        <f t="shared" si="18"/>
        <v>14</v>
      </c>
      <c r="O47" s="921">
        <f t="shared" si="19"/>
        <v>20</v>
      </c>
      <c r="P47" s="1113"/>
      <c r="Q47" s="255" t="s">
        <v>1769</v>
      </c>
      <c r="R47" s="2869" t="s">
        <v>1769</v>
      </c>
    </row>
    <row r="48" spans="1:18" s="924" customFormat="1" ht="23.25" customHeight="1" x14ac:dyDescent="0.2">
      <c r="A48" s="2875"/>
      <c r="B48" s="1713" t="s">
        <v>1799</v>
      </c>
      <c r="C48" s="1008"/>
      <c r="D48" s="137">
        <f>SUM(D40:D47)</f>
        <v>0</v>
      </c>
      <c r="E48" s="137">
        <f t="shared" si="20"/>
        <v>0</v>
      </c>
      <c r="F48" s="137">
        <f t="shared" si="14"/>
        <v>0</v>
      </c>
      <c r="G48" s="137">
        <v>3</v>
      </c>
      <c r="H48" s="137">
        <v>7</v>
      </c>
      <c r="I48" s="137">
        <f t="shared" si="15"/>
        <v>10</v>
      </c>
      <c r="J48" s="137">
        <v>0</v>
      </c>
      <c r="K48" s="137">
        <v>0</v>
      </c>
      <c r="L48" s="137">
        <f t="shared" si="16"/>
        <v>0</v>
      </c>
      <c r="M48" s="921">
        <f t="shared" si="17"/>
        <v>3</v>
      </c>
      <c r="N48" s="921">
        <f t="shared" si="18"/>
        <v>7</v>
      </c>
      <c r="O48" s="921">
        <f t="shared" si="19"/>
        <v>10</v>
      </c>
      <c r="P48" s="1113"/>
      <c r="Q48" s="255" t="s">
        <v>1800</v>
      </c>
      <c r="R48" s="2869"/>
    </row>
    <row r="49" spans="1:18" s="924" customFormat="1" ht="23.25" customHeight="1" x14ac:dyDescent="0.2">
      <c r="A49" s="2875" t="s">
        <v>96</v>
      </c>
      <c r="B49" s="2875"/>
      <c r="C49" s="2875"/>
      <c r="D49" s="137">
        <f>SUM(D47:D48)</f>
        <v>0</v>
      </c>
      <c r="E49" s="137">
        <f t="shared" ref="E49:K49" si="21">SUM(E47:E48)</f>
        <v>0</v>
      </c>
      <c r="F49" s="137">
        <f t="shared" si="14"/>
        <v>0</v>
      </c>
      <c r="G49" s="137">
        <f t="shared" si="21"/>
        <v>4</v>
      </c>
      <c r="H49" s="137">
        <f t="shared" si="21"/>
        <v>16</v>
      </c>
      <c r="I49" s="137">
        <f t="shared" si="15"/>
        <v>20</v>
      </c>
      <c r="J49" s="137">
        <f t="shared" si="21"/>
        <v>5</v>
      </c>
      <c r="K49" s="137">
        <f t="shared" si="21"/>
        <v>5</v>
      </c>
      <c r="L49" s="137">
        <f t="shared" si="16"/>
        <v>10</v>
      </c>
      <c r="M49" s="921">
        <f t="shared" si="17"/>
        <v>9</v>
      </c>
      <c r="N49" s="921">
        <f t="shared" si="18"/>
        <v>21</v>
      </c>
      <c r="O49" s="921">
        <f t="shared" si="19"/>
        <v>30</v>
      </c>
      <c r="P49" s="2869" t="s">
        <v>136</v>
      </c>
      <c r="Q49" s="2869"/>
      <c r="R49" s="2869"/>
    </row>
    <row r="50" spans="1:18" s="924" customFormat="1" ht="23.25" customHeight="1" x14ac:dyDescent="0.2">
      <c r="A50" s="2888" t="s">
        <v>40</v>
      </c>
      <c r="B50" s="997" t="s">
        <v>63</v>
      </c>
      <c r="C50" s="1008"/>
      <c r="D50" s="137">
        <f>SUM(D49:D49)</f>
        <v>0</v>
      </c>
      <c r="E50" s="137">
        <f>SUM(E49:E49)</f>
        <v>0</v>
      </c>
      <c r="F50" s="137">
        <f t="shared" si="14"/>
        <v>0</v>
      </c>
      <c r="G50" s="137">
        <v>6</v>
      </c>
      <c r="H50" s="137">
        <v>7</v>
      </c>
      <c r="I50" s="137">
        <f t="shared" si="15"/>
        <v>13</v>
      </c>
      <c r="J50" s="137">
        <v>2</v>
      </c>
      <c r="K50" s="137">
        <v>3</v>
      </c>
      <c r="L50" s="137">
        <f t="shared" si="16"/>
        <v>5</v>
      </c>
      <c r="M50" s="921">
        <f t="shared" si="17"/>
        <v>8</v>
      </c>
      <c r="N50" s="921">
        <f t="shared" si="18"/>
        <v>10</v>
      </c>
      <c r="O50" s="921">
        <f t="shared" si="19"/>
        <v>18</v>
      </c>
      <c r="P50" s="270"/>
      <c r="Q50" s="255" t="s">
        <v>144</v>
      </c>
      <c r="R50" s="2892" t="s">
        <v>131</v>
      </c>
    </row>
    <row r="51" spans="1:18" s="924" customFormat="1" ht="23.25" customHeight="1" x14ac:dyDescent="0.2">
      <c r="A51" s="2854"/>
      <c r="B51" s="1713" t="s">
        <v>1707</v>
      </c>
      <c r="C51" s="1008"/>
      <c r="D51" s="137">
        <f>SUM(D50:D50)</f>
        <v>0</v>
      </c>
      <c r="E51" s="137">
        <f>SUM(E50:E50)</f>
        <v>0</v>
      </c>
      <c r="F51" s="137">
        <f t="shared" si="14"/>
        <v>0</v>
      </c>
      <c r="G51" s="137">
        <v>4</v>
      </c>
      <c r="H51" s="137">
        <v>5</v>
      </c>
      <c r="I51" s="137">
        <f t="shared" si="15"/>
        <v>9</v>
      </c>
      <c r="J51" s="137">
        <v>3</v>
      </c>
      <c r="K51" s="137">
        <v>2</v>
      </c>
      <c r="L51" s="137">
        <f t="shared" si="16"/>
        <v>5</v>
      </c>
      <c r="M51" s="921">
        <f t="shared" si="17"/>
        <v>7</v>
      </c>
      <c r="N51" s="921">
        <f t="shared" si="18"/>
        <v>7</v>
      </c>
      <c r="O51" s="921">
        <f t="shared" si="19"/>
        <v>14</v>
      </c>
      <c r="P51" s="270"/>
      <c r="Q51" s="255" t="s">
        <v>145</v>
      </c>
      <c r="R51" s="2893"/>
    </row>
    <row r="52" spans="1:18" s="924" customFormat="1" ht="23.25" customHeight="1" x14ac:dyDescent="0.2">
      <c r="A52" s="2854"/>
      <c r="B52" s="997" t="s">
        <v>1802</v>
      </c>
      <c r="C52" s="1008"/>
      <c r="D52" s="137">
        <f t="shared" ref="D52:E52" si="22">SUM(D50:D51)</f>
        <v>0</v>
      </c>
      <c r="E52" s="137">
        <f t="shared" si="22"/>
        <v>0</v>
      </c>
      <c r="F52" s="137">
        <f t="shared" si="14"/>
        <v>0</v>
      </c>
      <c r="G52" s="137">
        <v>3</v>
      </c>
      <c r="H52" s="137">
        <v>2</v>
      </c>
      <c r="I52" s="137">
        <f t="shared" si="15"/>
        <v>5</v>
      </c>
      <c r="J52" s="137">
        <v>0</v>
      </c>
      <c r="K52" s="137">
        <v>0</v>
      </c>
      <c r="L52" s="137">
        <f t="shared" si="16"/>
        <v>0</v>
      </c>
      <c r="M52" s="921">
        <f t="shared" si="17"/>
        <v>3</v>
      </c>
      <c r="N52" s="921">
        <f t="shared" si="18"/>
        <v>2</v>
      </c>
      <c r="O52" s="921">
        <f t="shared" si="19"/>
        <v>5</v>
      </c>
      <c r="P52" s="270"/>
      <c r="Q52" s="255" t="s">
        <v>1803</v>
      </c>
      <c r="R52" s="2893"/>
    </row>
    <row r="53" spans="1:18" s="924" customFormat="1" ht="23.25" customHeight="1" x14ac:dyDescent="0.2">
      <c r="A53" s="2877"/>
      <c r="B53" s="1713" t="s">
        <v>1804</v>
      </c>
      <c r="C53" s="1008"/>
      <c r="D53" s="137">
        <f t="shared" ref="D53:E53" si="23">SUM(D51:D52)</f>
        <v>0</v>
      </c>
      <c r="E53" s="137">
        <f t="shared" si="23"/>
        <v>0</v>
      </c>
      <c r="F53" s="137">
        <f t="shared" si="14"/>
        <v>0</v>
      </c>
      <c r="G53" s="137">
        <v>6</v>
      </c>
      <c r="H53" s="137">
        <v>4</v>
      </c>
      <c r="I53" s="137">
        <f t="shared" si="15"/>
        <v>10</v>
      </c>
      <c r="J53" s="137">
        <v>0</v>
      </c>
      <c r="K53" s="137">
        <v>0</v>
      </c>
      <c r="L53" s="137">
        <f t="shared" si="16"/>
        <v>0</v>
      </c>
      <c r="M53" s="921">
        <f t="shared" si="17"/>
        <v>6</v>
      </c>
      <c r="N53" s="921">
        <f t="shared" si="18"/>
        <v>4</v>
      </c>
      <c r="O53" s="921">
        <f t="shared" si="19"/>
        <v>10</v>
      </c>
      <c r="P53" s="270"/>
      <c r="Q53" s="255" t="s">
        <v>1752</v>
      </c>
      <c r="R53" s="2894"/>
    </row>
    <row r="54" spans="1:18" s="924" customFormat="1" ht="23.25" customHeight="1" x14ac:dyDescent="0.2">
      <c r="A54" s="2875" t="s">
        <v>96</v>
      </c>
      <c r="B54" s="2875"/>
      <c r="C54" s="2875"/>
      <c r="D54" s="3">
        <f t="shared" ref="D54:K54" si="24">SUM(D50:D53)</f>
        <v>0</v>
      </c>
      <c r="E54" s="3">
        <f t="shared" si="24"/>
        <v>0</v>
      </c>
      <c r="F54" s="137">
        <f t="shared" si="14"/>
        <v>0</v>
      </c>
      <c r="G54" s="3">
        <f t="shared" si="24"/>
        <v>19</v>
      </c>
      <c r="H54" s="3">
        <f t="shared" si="24"/>
        <v>18</v>
      </c>
      <c r="I54" s="137">
        <f t="shared" si="15"/>
        <v>37</v>
      </c>
      <c r="J54" s="3">
        <f t="shared" si="24"/>
        <v>5</v>
      </c>
      <c r="K54" s="3">
        <f t="shared" si="24"/>
        <v>5</v>
      </c>
      <c r="L54" s="137">
        <f t="shared" si="16"/>
        <v>10</v>
      </c>
      <c r="M54" s="921">
        <f t="shared" si="17"/>
        <v>24</v>
      </c>
      <c r="N54" s="921">
        <f t="shared" si="18"/>
        <v>23</v>
      </c>
      <c r="O54" s="921">
        <f t="shared" si="19"/>
        <v>47</v>
      </c>
      <c r="P54" s="2869" t="s">
        <v>136</v>
      </c>
      <c r="Q54" s="2869"/>
      <c r="R54" s="2869"/>
    </row>
    <row r="55" spans="1:18" s="924" customFormat="1" ht="23.25" customHeight="1" thickBot="1" x14ac:dyDescent="0.25">
      <c r="A55" s="2872" t="s">
        <v>835</v>
      </c>
      <c r="B55" s="2872"/>
      <c r="C55" s="1022"/>
      <c r="D55" s="1020">
        <v>0</v>
      </c>
      <c r="E55" s="1020">
        <v>0</v>
      </c>
      <c r="F55" s="1020">
        <f t="shared" si="14"/>
        <v>0</v>
      </c>
      <c r="G55" s="1020">
        <v>4</v>
      </c>
      <c r="H55" s="1020">
        <v>12</v>
      </c>
      <c r="I55" s="1020">
        <f t="shared" si="15"/>
        <v>16</v>
      </c>
      <c r="J55" s="1020">
        <v>3</v>
      </c>
      <c r="K55" s="1020">
        <v>9</v>
      </c>
      <c r="L55" s="1020">
        <f t="shared" si="16"/>
        <v>12</v>
      </c>
      <c r="M55" s="1726">
        <f t="shared" si="17"/>
        <v>7</v>
      </c>
      <c r="N55" s="1726">
        <f t="shared" si="18"/>
        <v>21</v>
      </c>
      <c r="O55" s="1726">
        <f t="shared" si="19"/>
        <v>28</v>
      </c>
      <c r="P55" s="1105"/>
      <c r="Q55" s="2885" t="s">
        <v>1770</v>
      </c>
      <c r="R55" s="2885"/>
    </row>
    <row r="56" spans="1:18" s="924" customFormat="1" ht="21" customHeight="1" thickTop="1" x14ac:dyDescent="0.2">
      <c r="A56" s="996"/>
      <c r="B56" s="996"/>
      <c r="C56" s="996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995"/>
      <c r="Q56" s="995"/>
      <c r="R56" s="995"/>
    </row>
    <row r="57" spans="1:18" s="924" customFormat="1" ht="21" customHeight="1" x14ac:dyDescent="0.2">
      <c r="A57" s="2311"/>
      <c r="B57" s="2311"/>
      <c r="C57" s="2311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2313"/>
      <c r="Q57" s="2313"/>
      <c r="R57" s="2313"/>
    </row>
    <row r="58" spans="1:18" s="924" customFormat="1" ht="21" customHeight="1" x14ac:dyDescent="0.2">
      <c r="A58" s="2311"/>
      <c r="B58" s="2311"/>
      <c r="C58" s="2311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2313"/>
      <c r="Q58" s="2313"/>
      <c r="R58" s="2313"/>
    </row>
    <row r="59" spans="1:18" s="924" customFormat="1" ht="21" customHeight="1" x14ac:dyDescent="0.2">
      <c r="A59" s="2311"/>
      <c r="B59" s="2311"/>
      <c r="C59" s="2311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2313"/>
      <c r="Q59" s="2313"/>
      <c r="R59" s="2313"/>
    </row>
    <row r="60" spans="1:18" s="924" customFormat="1" ht="21" customHeight="1" x14ac:dyDescent="0.2">
      <c r="A60" s="2311"/>
      <c r="B60" s="2311"/>
      <c r="C60" s="2311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2313"/>
      <c r="Q60" s="2313"/>
      <c r="R60" s="2313"/>
    </row>
    <row r="61" spans="1:18" s="924" customFormat="1" ht="21" customHeight="1" x14ac:dyDescent="0.2">
      <c r="A61" s="2311"/>
      <c r="B61" s="2311"/>
      <c r="C61" s="2311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2313"/>
      <c r="Q61" s="2313"/>
      <c r="R61" s="2313"/>
    </row>
    <row r="62" spans="1:18" s="924" customFormat="1" ht="21" customHeight="1" x14ac:dyDescent="0.2">
      <c r="A62" s="2311"/>
      <c r="B62" s="2311"/>
      <c r="C62" s="2311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2313"/>
      <c r="Q62" s="2313"/>
      <c r="R62" s="2313"/>
    </row>
    <row r="63" spans="1:18" s="924" customFormat="1" ht="20.25" customHeight="1" thickBot="1" x14ac:dyDescent="0.3">
      <c r="A63" s="912" t="s">
        <v>2770</v>
      </c>
      <c r="C63" s="930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2870" t="s">
        <v>2771</v>
      </c>
      <c r="Q63" s="2870"/>
      <c r="R63" s="2870"/>
    </row>
    <row r="64" spans="1:18" s="924" customFormat="1" ht="20.25" customHeight="1" thickTop="1" x14ac:dyDescent="0.2">
      <c r="A64" s="2858" t="s">
        <v>47</v>
      </c>
      <c r="B64" s="2858" t="s">
        <v>90</v>
      </c>
      <c r="C64" s="2858" t="s">
        <v>48</v>
      </c>
      <c r="D64" s="2858" t="s">
        <v>36</v>
      </c>
      <c r="E64" s="2858"/>
      <c r="F64" s="2858"/>
      <c r="G64" s="2858" t="s">
        <v>2</v>
      </c>
      <c r="H64" s="2858"/>
      <c r="I64" s="2858"/>
      <c r="J64" s="2858" t="s">
        <v>3</v>
      </c>
      <c r="K64" s="2858"/>
      <c r="L64" s="2858"/>
      <c r="M64" s="2858" t="s">
        <v>29</v>
      </c>
      <c r="N64" s="2858"/>
      <c r="O64" s="2858"/>
      <c r="P64" s="2866" t="s">
        <v>103</v>
      </c>
      <c r="Q64" s="2866" t="s">
        <v>132</v>
      </c>
      <c r="R64" s="2866" t="s">
        <v>172</v>
      </c>
    </row>
    <row r="65" spans="1:18" s="924" customFormat="1" ht="20.25" customHeight="1" x14ac:dyDescent="0.2">
      <c r="A65" s="2859"/>
      <c r="B65" s="2859"/>
      <c r="C65" s="2859"/>
      <c r="D65" s="2854" t="s">
        <v>98</v>
      </c>
      <c r="E65" s="2854"/>
      <c r="F65" s="2854"/>
      <c r="G65" s="2854" t="s">
        <v>99</v>
      </c>
      <c r="H65" s="2854"/>
      <c r="I65" s="2854"/>
      <c r="J65" s="2854" t="s">
        <v>100</v>
      </c>
      <c r="K65" s="2854"/>
      <c r="L65" s="2854"/>
      <c r="M65" s="2854" t="s">
        <v>126</v>
      </c>
      <c r="N65" s="2854"/>
      <c r="O65" s="2854"/>
      <c r="P65" s="2867"/>
      <c r="Q65" s="2867"/>
      <c r="R65" s="2867"/>
    </row>
    <row r="66" spans="1:18" s="924" customFormat="1" ht="20.25" customHeight="1" x14ac:dyDescent="0.2">
      <c r="A66" s="2859"/>
      <c r="B66" s="2859"/>
      <c r="C66" s="2859"/>
      <c r="D66" s="619" t="s">
        <v>187</v>
      </c>
      <c r="E66" s="619" t="s">
        <v>211</v>
      </c>
      <c r="F66" s="619" t="s">
        <v>204</v>
      </c>
      <c r="G66" s="619" t="s">
        <v>187</v>
      </c>
      <c r="H66" s="619" t="s">
        <v>211</v>
      </c>
      <c r="I66" s="619" t="s">
        <v>204</v>
      </c>
      <c r="J66" s="619" t="s">
        <v>187</v>
      </c>
      <c r="K66" s="619" t="s">
        <v>211</v>
      </c>
      <c r="L66" s="619" t="s">
        <v>204</v>
      </c>
      <c r="M66" s="619" t="s">
        <v>187</v>
      </c>
      <c r="N66" s="619" t="s">
        <v>211</v>
      </c>
      <c r="O66" s="619" t="s">
        <v>204</v>
      </c>
      <c r="P66" s="2867"/>
      <c r="Q66" s="2867"/>
      <c r="R66" s="2867"/>
    </row>
    <row r="67" spans="1:18" s="924" customFormat="1" ht="16.5" customHeight="1" thickBot="1" x14ac:dyDescent="0.25">
      <c r="A67" s="2860"/>
      <c r="B67" s="2860"/>
      <c r="C67" s="2860"/>
      <c r="D67" s="121" t="s">
        <v>188</v>
      </c>
      <c r="E67" s="121" t="s">
        <v>189</v>
      </c>
      <c r="F67" s="121" t="s">
        <v>190</v>
      </c>
      <c r="G67" s="121" t="s">
        <v>188</v>
      </c>
      <c r="H67" s="121" t="s">
        <v>189</v>
      </c>
      <c r="I67" s="121" t="s">
        <v>190</v>
      </c>
      <c r="J67" s="121" t="s">
        <v>188</v>
      </c>
      <c r="K67" s="121" t="s">
        <v>189</v>
      </c>
      <c r="L67" s="121" t="s">
        <v>190</v>
      </c>
      <c r="M67" s="121" t="s">
        <v>188</v>
      </c>
      <c r="N67" s="121" t="s">
        <v>189</v>
      </c>
      <c r="O67" s="121" t="s">
        <v>190</v>
      </c>
      <c r="P67" s="2868"/>
      <c r="Q67" s="2868"/>
      <c r="R67" s="2868"/>
    </row>
    <row r="68" spans="1:18" s="924" customFormat="1" ht="38.25" customHeight="1" x14ac:dyDescent="0.2">
      <c r="A68" s="2874" t="s">
        <v>1805</v>
      </c>
      <c r="B68" s="1526" t="s">
        <v>2985</v>
      </c>
      <c r="D68" s="1550">
        <v>0</v>
      </c>
      <c r="E68" s="1550">
        <v>0</v>
      </c>
      <c r="F68" s="1550">
        <f>SUM(D68:E68)</f>
        <v>0</v>
      </c>
      <c r="G68" s="1550">
        <v>0</v>
      </c>
      <c r="H68" s="1550">
        <v>4</v>
      </c>
      <c r="I68" s="1550">
        <f>SUM(G68:H68)</f>
        <v>4</v>
      </c>
      <c r="J68" s="1550">
        <v>0</v>
      </c>
      <c r="K68" s="1550">
        <v>0</v>
      </c>
      <c r="L68" s="1550">
        <f>SUM(J68:K68)</f>
        <v>0</v>
      </c>
      <c r="M68" s="1550">
        <f>SUM(J68,G68,D68)</f>
        <v>0</v>
      </c>
      <c r="N68" s="2294">
        <f>SUM(K68,H68,E68)</f>
        <v>4</v>
      </c>
      <c r="O68" s="1550">
        <f>SUM(M68:N68)</f>
        <v>4</v>
      </c>
      <c r="Q68" s="1717" t="s">
        <v>2986</v>
      </c>
      <c r="R68" s="2876" t="s">
        <v>166</v>
      </c>
    </row>
    <row r="69" spans="1:18" ht="34.5" customHeight="1" x14ac:dyDescent="0.2">
      <c r="A69" s="2875"/>
      <c r="B69" s="1527" t="s">
        <v>1806</v>
      </c>
      <c r="C69" s="1716"/>
      <c r="D69" s="923">
        <v>0</v>
      </c>
      <c r="E69" s="923">
        <v>0</v>
      </c>
      <c r="F69" s="2294">
        <f t="shared" ref="F69:F85" si="25">SUM(D69:E69)</f>
        <v>0</v>
      </c>
      <c r="G69" s="923">
        <v>1</v>
      </c>
      <c r="H69" s="923">
        <v>3</v>
      </c>
      <c r="I69" s="2294">
        <f t="shared" ref="I69:I85" si="26">SUM(G69:H69)</f>
        <v>4</v>
      </c>
      <c r="J69" s="923">
        <v>0</v>
      </c>
      <c r="K69" s="923">
        <v>0</v>
      </c>
      <c r="L69" s="2294">
        <f t="shared" ref="L69:L85" si="27">SUM(J69:K69)</f>
        <v>0</v>
      </c>
      <c r="M69" s="2294">
        <f t="shared" ref="M69:M85" si="28">SUM(J69,G69,D69)</f>
        <v>1</v>
      </c>
      <c r="N69" s="2294">
        <f t="shared" ref="N69:N85" si="29">SUM(K69,H69,E69)</f>
        <v>3</v>
      </c>
      <c r="O69" s="2294">
        <f t="shared" ref="O69:O85" si="30">SUM(M69:N69)</f>
        <v>4</v>
      </c>
      <c r="P69" s="1716"/>
      <c r="Q69" s="255" t="s">
        <v>1807</v>
      </c>
      <c r="R69" s="2869"/>
    </row>
    <row r="70" spans="1:18" ht="23.25" customHeight="1" x14ac:dyDescent="0.2">
      <c r="A70" s="2875" t="s">
        <v>96</v>
      </c>
      <c r="B70" s="2875"/>
      <c r="C70" s="2875"/>
      <c r="D70" s="923">
        <f>SUM(D68:D69)</f>
        <v>0</v>
      </c>
      <c r="E70" s="923">
        <f t="shared" ref="E70:K70" si="31">SUM(E68:E69)</f>
        <v>0</v>
      </c>
      <c r="F70" s="2294">
        <f t="shared" si="25"/>
        <v>0</v>
      </c>
      <c r="G70" s="923">
        <f t="shared" si="31"/>
        <v>1</v>
      </c>
      <c r="H70" s="923">
        <f t="shared" si="31"/>
        <v>7</v>
      </c>
      <c r="I70" s="2294">
        <f t="shared" si="26"/>
        <v>8</v>
      </c>
      <c r="J70" s="923">
        <f t="shared" si="31"/>
        <v>0</v>
      </c>
      <c r="K70" s="923">
        <f t="shared" si="31"/>
        <v>0</v>
      </c>
      <c r="L70" s="2294">
        <f t="shared" si="27"/>
        <v>0</v>
      </c>
      <c r="M70" s="2294">
        <f t="shared" si="28"/>
        <v>1</v>
      </c>
      <c r="N70" s="2294">
        <f t="shared" si="29"/>
        <v>7</v>
      </c>
      <c r="O70" s="2294">
        <f t="shared" si="30"/>
        <v>8</v>
      </c>
      <c r="P70" s="2869" t="s">
        <v>136</v>
      </c>
      <c r="Q70" s="2869"/>
      <c r="R70" s="2869"/>
    </row>
    <row r="71" spans="1:18" ht="23.25" customHeight="1" x14ac:dyDescent="0.2">
      <c r="A71" s="2888" t="s">
        <v>1494</v>
      </c>
      <c r="B71" s="2888" t="s">
        <v>89</v>
      </c>
      <c r="C71" s="1713" t="s">
        <v>539</v>
      </c>
      <c r="D71" s="1551">
        <v>10</v>
      </c>
      <c r="E71" s="1551">
        <v>4</v>
      </c>
      <c r="F71" s="2294">
        <f t="shared" si="25"/>
        <v>14</v>
      </c>
      <c r="G71" s="1551">
        <v>2</v>
      </c>
      <c r="H71" s="1551">
        <v>1</v>
      </c>
      <c r="I71" s="2294">
        <f t="shared" si="26"/>
        <v>3</v>
      </c>
      <c r="J71" s="1551">
        <v>2</v>
      </c>
      <c r="K71" s="1551">
        <v>5</v>
      </c>
      <c r="L71" s="2294">
        <f t="shared" si="27"/>
        <v>7</v>
      </c>
      <c r="M71" s="2294">
        <f t="shared" si="28"/>
        <v>14</v>
      </c>
      <c r="N71" s="2294">
        <f t="shared" si="29"/>
        <v>10</v>
      </c>
      <c r="O71" s="2294">
        <f t="shared" si="30"/>
        <v>24</v>
      </c>
      <c r="P71" s="1718" t="s">
        <v>133</v>
      </c>
      <c r="Q71" s="2861" t="s">
        <v>1808</v>
      </c>
      <c r="R71" s="2895" t="s">
        <v>130</v>
      </c>
    </row>
    <row r="72" spans="1:18" ht="23.25" customHeight="1" x14ac:dyDescent="0.2">
      <c r="A72" s="2854"/>
      <c r="B72" s="2854"/>
      <c r="C72" s="1713" t="s">
        <v>2139</v>
      </c>
      <c r="D72" s="1551">
        <v>0</v>
      </c>
      <c r="E72" s="1551">
        <v>0</v>
      </c>
      <c r="F72" s="2294">
        <f t="shared" si="25"/>
        <v>0</v>
      </c>
      <c r="G72" s="1551">
        <v>6</v>
      </c>
      <c r="H72" s="1551">
        <v>5</v>
      </c>
      <c r="I72" s="2294">
        <f t="shared" si="26"/>
        <v>11</v>
      </c>
      <c r="J72" s="1551">
        <v>0</v>
      </c>
      <c r="K72" s="1551">
        <v>0</v>
      </c>
      <c r="L72" s="2294">
        <f t="shared" si="27"/>
        <v>0</v>
      </c>
      <c r="M72" s="2294">
        <f t="shared" si="28"/>
        <v>6</v>
      </c>
      <c r="N72" s="2294">
        <f t="shared" si="29"/>
        <v>5</v>
      </c>
      <c r="O72" s="2294">
        <f t="shared" si="30"/>
        <v>11</v>
      </c>
      <c r="P72" s="1718" t="s">
        <v>2530</v>
      </c>
      <c r="Q72" s="2862"/>
      <c r="R72" s="2896"/>
    </row>
    <row r="73" spans="1:18" ht="23.25" customHeight="1" x14ac:dyDescent="0.2">
      <c r="A73" s="2854"/>
      <c r="B73" s="2877"/>
      <c r="C73" s="1713" t="s">
        <v>2140</v>
      </c>
      <c r="D73" s="923">
        <v>0</v>
      </c>
      <c r="E73" s="923">
        <v>0</v>
      </c>
      <c r="F73" s="2294">
        <f t="shared" si="25"/>
        <v>0</v>
      </c>
      <c r="G73" s="923">
        <v>5</v>
      </c>
      <c r="H73" s="923">
        <v>6</v>
      </c>
      <c r="I73" s="2294">
        <f t="shared" si="26"/>
        <v>11</v>
      </c>
      <c r="J73" s="923">
        <v>0</v>
      </c>
      <c r="K73" s="923">
        <v>0</v>
      </c>
      <c r="L73" s="2294">
        <f t="shared" si="27"/>
        <v>0</v>
      </c>
      <c r="M73" s="2294">
        <f t="shared" si="28"/>
        <v>5</v>
      </c>
      <c r="N73" s="2294">
        <f t="shared" si="29"/>
        <v>6</v>
      </c>
      <c r="O73" s="2294">
        <f t="shared" si="30"/>
        <v>11</v>
      </c>
      <c r="P73" s="1718" t="s">
        <v>2531</v>
      </c>
      <c r="Q73" s="2863"/>
      <c r="R73" s="2896"/>
    </row>
    <row r="74" spans="1:18" ht="23.25" customHeight="1" x14ac:dyDescent="0.2">
      <c r="A74" s="2854"/>
      <c r="B74" s="2871" t="s">
        <v>49</v>
      </c>
      <c r="C74" s="2871"/>
      <c r="D74" s="923">
        <f>SUM(D71:D73)</f>
        <v>10</v>
      </c>
      <c r="E74" s="923">
        <f t="shared" ref="E74:K74" si="32">SUM(E71:E73)</f>
        <v>4</v>
      </c>
      <c r="F74" s="2294">
        <f t="shared" si="25"/>
        <v>14</v>
      </c>
      <c r="G74" s="923">
        <f t="shared" si="32"/>
        <v>13</v>
      </c>
      <c r="H74" s="923">
        <f t="shared" si="32"/>
        <v>12</v>
      </c>
      <c r="I74" s="2294">
        <f t="shared" si="26"/>
        <v>25</v>
      </c>
      <c r="J74" s="923">
        <f t="shared" si="32"/>
        <v>2</v>
      </c>
      <c r="K74" s="923">
        <f t="shared" si="32"/>
        <v>5</v>
      </c>
      <c r="L74" s="2294">
        <f t="shared" si="27"/>
        <v>7</v>
      </c>
      <c r="M74" s="2294">
        <f t="shared" si="28"/>
        <v>25</v>
      </c>
      <c r="N74" s="2294">
        <f t="shared" si="29"/>
        <v>21</v>
      </c>
      <c r="O74" s="2294">
        <f t="shared" si="30"/>
        <v>46</v>
      </c>
      <c r="P74" s="2869" t="s">
        <v>139</v>
      </c>
      <c r="Q74" s="2869"/>
      <c r="R74" s="2896"/>
    </row>
    <row r="75" spans="1:18" ht="23.25" customHeight="1" x14ac:dyDescent="0.2">
      <c r="A75" s="2877"/>
      <c r="B75" s="1258" t="s">
        <v>213</v>
      </c>
      <c r="C75" s="1258"/>
      <c r="D75" s="923">
        <v>0</v>
      </c>
      <c r="E75" s="923">
        <v>0</v>
      </c>
      <c r="F75" s="2294">
        <f t="shared" si="25"/>
        <v>0</v>
      </c>
      <c r="G75" s="923">
        <v>3</v>
      </c>
      <c r="H75" s="923">
        <v>8</v>
      </c>
      <c r="I75" s="2294">
        <f t="shared" si="26"/>
        <v>11</v>
      </c>
      <c r="J75" s="923">
        <v>6</v>
      </c>
      <c r="K75" s="923">
        <v>5</v>
      </c>
      <c r="L75" s="2294">
        <f t="shared" si="27"/>
        <v>11</v>
      </c>
      <c r="M75" s="2294">
        <f t="shared" si="28"/>
        <v>9</v>
      </c>
      <c r="N75" s="2294">
        <f t="shared" si="29"/>
        <v>13</v>
      </c>
      <c r="O75" s="2294">
        <f t="shared" si="30"/>
        <v>22</v>
      </c>
      <c r="P75" s="1719"/>
      <c r="Q75" s="1261" t="s">
        <v>2141</v>
      </c>
      <c r="R75" s="2897"/>
    </row>
    <row r="76" spans="1:18" ht="23.25" customHeight="1" x14ac:dyDescent="0.2">
      <c r="A76" s="2875" t="s">
        <v>96</v>
      </c>
      <c r="B76" s="2875"/>
      <c r="C76" s="2875"/>
      <c r="D76" s="923">
        <f>SUM(D74:D75)</f>
        <v>10</v>
      </c>
      <c r="E76" s="923">
        <f t="shared" ref="E76:K76" si="33">SUM(E74:E75)</f>
        <v>4</v>
      </c>
      <c r="F76" s="2294">
        <f t="shared" si="25"/>
        <v>14</v>
      </c>
      <c r="G76" s="923">
        <f t="shared" si="33"/>
        <v>16</v>
      </c>
      <c r="H76" s="923">
        <f t="shared" si="33"/>
        <v>20</v>
      </c>
      <c r="I76" s="2294">
        <f t="shared" si="26"/>
        <v>36</v>
      </c>
      <c r="J76" s="923">
        <f t="shared" si="33"/>
        <v>8</v>
      </c>
      <c r="K76" s="923">
        <f t="shared" si="33"/>
        <v>10</v>
      </c>
      <c r="L76" s="2294">
        <f t="shared" si="27"/>
        <v>18</v>
      </c>
      <c r="M76" s="2294">
        <f t="shared" si="28"/>
        <v>34</v>
      </c>
      <c r="N76" s="2294">
        <f t="shared" si="29"/>
        <v>34</v>
      </c>
      <c r="O76" s="2294">
        <f t="shared" si="30"/>
        <v>68</v>
      </c>
      <c r="P76" s="2869" t="s">
        <v>136</v>
      </c>
      <c r="Q76" s="2869"/>
      <c r="R76" s="2869"/>
    </row>
    <row r="77" spans="1:18" ht="19.5" customHeight="1" x14ac:dyDescent="0.2">
      <c r="A77" s="2875" t="s">
        <v>630</v>
      </c>
      <c r="B77" s="997" t="s">
        <v>1809</v>
      </c>
      <c r="C77" s="997" t="s">
        <v>1809</v>
      </c>
      <c r="D77" s="923">
        <v>0</v>
      </c>
      <c r="E77" s="923">
        <v>0</v>
      </c>
      <c r="F77" s="2294">
        <f t="shared" si="25"/>
        <v>0</v>
      </c>
      <c r="G77" s="923">
        <v>3</v>
      </c>
      <c r="H77" s="923">
        <v>4</v>
      </c>
      <c r="I77" s="2294">
        <f t="shared" si="26"/>
        <v>7</v>
      </c>
      <c r="J77" s="923">
        <v>7</v>
      </c>
      <c r="K77" s="923">
        <v>4</v>
      </c>
      <c r="L77" s="2294">
        <f t="shared" si="27"/>
        <v>11</v>
      </c>
      <c r="M77" s="2294">
        <f t="shared" si="28"/>
        <v>10</v>
      </c>
      <c r="N77" s="2294">
        <f t="shared" si="29"/>
        <v>8</v>
      </c>
      <c r="O77" s="2294">
        <f t="shared" si="30"/>
        <v>18</v>
      </c>
      <c r="P77" s="255" t="s">
        <v>1810</v>
      </c>
      <c r="Q77" s="255" t="s">
        <v>1810</v>
      </c>
      <c r="R77" s="2886" t="s">
        <v>1234</v>
      </c>
    </row>
    <row r="78" spans="1:18" ht="24.75" customHeight="1" x14ac:dyDescent="0.2">
      <c r="A78" s="2875"/>
      <c r="B78" s="1713" t="s">
        <v>1813</v>
      </c>
      <c r="C78" s="1713" t="s">
        <v>1813</v>
      </c>
      <c r="D78" s="923">
        <v>0</v>
      </c>
      <c r="E78" s="923">
        <v>0</v>
      </c>
      <c r="F78" s="2294">
        <f t="shared" si="25"/>
        <v>0</v>
      </c>
      <c r="G78" s="923">
        <v>0</v>
      </c>
      <c r="H78" s="923">
        <v>2</v>
      </c>
      <c r="I78" s="2294">
        <f t="shared" si="26"/>
        <v>2</v>
      </c>
      <c r="J78" s="923">
        <v>8</v>
      </c>
      <c r="K78" s="923">
        <v>5</v>
      </c>
      <c r="L78" s="2294">
        <f t="shared" si="27"/>
        <v>13</v>
      </c>
      <c r="M78" s="2294">
        <f t="shared" si="28"/>
        <v>8</v>
      </c>
      <c r="N78" s="2294">
        <f t="shared" si="29"/>
        <v>7</v>
      </c>
      <c r="O78" s="2294">
        <f t="shared" si="30"/>
        <v>15</v>
      </c>
      <c r="P78" s="255" t="s">
        <v>1814</v>
      </c>
      <c r="Q78" s="255" t="s">
        <v>1814</v>
      </c>
      <c r="R78" s="2886"/>
    </row>
    <row r="79" spans="1:18" ht="45" customHeight="1" x14ac:dyDescent="0.2">
      <c r="A79" s="2875"/>
      <c r="B79" s="1713" t="s">
        <v>1811</v>
      </c>
      <c r="C79" s="1713" t="s">
        <v>1811</v>
      </c>
      <c r="D79" s="923">
        <v>0</v>
      </c>
      <c r="E79" s="923">
        <v>0</v>
      </c>
      <c r="F79" s="2294">
        <f t="shared" si="25"/>
        <v>0</v>
      </c>
      <c r="G79" s="923">
        <v>6</v>
      </c>
      <c r="H79" s="923">
        <v>7</v>
      </c>
      <c r="I79" s="2294">
        <f t="shared" si="26"/>
        <v>13</v>
      </c>
      <c r="J79" s="923">
        <v>0</v>
      </c>
      <c r="K79" s="923">
        <v>0</v>
      </c>
      <c r="L79" s="2294">
        <f t="shared" si="27"/>
        <v>0</v>
      </c>
      <c r="M79" s="2294">
        <f t="shared" si="28"/>
        <v>6</v>
      </c>
      <c r="N79" s="2294">
        <f t="shared" si="29"/>
        <v>7</v>
      </c>
      <c r="O79" s="2294">
        <f t="shared" si="30"/>
        <v>13</v>
      </c>
      <c r="P79" s="255" t="s">
        <v>1812</v>
      </c>
      <c r="Q79" s="255" t="s">
        <v>1812</v>
      </c>
      <c r="R79" s="2886"/>
    </row>
    <row r="80" spans="1:18" ht="36" customHeight="1" x14ac:dyDescent="0.2">
      <c r="A80" s="2875"/>
      <c r="B80" s="1713" t="s">
        <v>1235</v>
      </c>
      <c r="C80" s="1713" t="s">
        <v>1235</v>
      </c>
      <c r="D80" s="923">
        <v>0</v>
      </c>
      <c r="E80" s="923">
        <v>0</v>
      </c>
      <c r="F80" s="2294">
        <f t="shared" si="25"/>
        <v>0</v>
      </c>
      <c r="G80" s="923">
        <v>4</v>
      </c>
      <c r="H80" s="923">
        <v>8</v>
      </c>
      <c r="I80" s="2294">
        <f t="shared" si="26"/>
        <v>12</v>
      </c>
      <c r="J80" s="923">
        <v>9</v>
      </c>
      <c r="K80" s="923">
        <v>1</v>
      </c>
      <c r="L80" s="2294">
        <f t="shared" si="27"/>
        <v>10</v>
      </c>
      <c r="M80" s="2294">
        <f t="shared" si="28"/>
        <v>13</v>
      </c>
      <c r="N80" s="2294">
        <f t="shared" si="29"/>
        <v>9</v>
      </c>
      <c r="O80" s="2294">
        <f t="shared" si="30"/>
        <v>22</v>
      </c>
      <c r="P80" s="255" t="s">
        <v>1815</v>
      </c>
      <c r="Q80" s="255" t="s">
        <v>1815</v>
      </c>
      <c r="R80" s="2886"/>
    </row>
    <row r="81" spans="1:18" ht="23.25" customHeight="1" x14ac:dyDescent="0.2">
      <c r="A81" s="2875" t="s">
        <v>52</v>
      </c>
      <c r="B81" s="2875"/>
      <c r="C81" s="2875"/>
      <c r="D81" s="923">
        <f>SUM(D77:D80)</f>
        <v>0</v>
      </c>
      <c r="E81" s="923">
        <f t="shared" ref="E81:K81" si="34">SUM(E77:E80)</f>
        <v>0</v>
      </c>
      <c r="F81" s="2294">
        <f t="shared" si="25"/>
        <v>0</v>
      </c>
      <c r="G81" s="923">
        <f t="shared" si="34"/>
        <v>13</v>
      </c>
      <c r="H81" s="923">
        <f t="shared" si="34"/>
        <v>21</v>
      </c>
      <c r="I81" s="2294">
        <f t="shared" si="26"/>
        <v>34</v>
      </c>
      <c r="J81" s="923">
        <f t="shared" si="34"/>
        <v>24</v>
      </c>
      <c r="K81" s="923">
        <f t="shared" si="34"/>
        <v>10</v>
      </c>
      <c r="L81" s="2294">
        <f t="shared" si="27"/>
        <v>34</v>
      </c>
      <c r="M81" s="2294">
        <f t="shared" si="28"/>
        <v>37</v>
      </c>
      <c r="N81" s="2294">
        <f t="shared" si="29"/>
        <v>31</v>
      </c>
      <c r="O81" s="2294">
        <f t="shared" si="30"/>
        <v>68</v>
      </c>
      <c r="P81" s="2869" t="s">
        <v>136</v>
      </c>
      <c r="Q81" s="2869"/>
      <c r="R81" s="2869"/>
    </row>
    <row r="82" spans="1:18" ht="23.25" customHeight="1" x14ac:dyDescent="0.2">
      <c r="A82" s="2887" t="s">
        <v>1773</v>
      </c>
      <c r="B82" s="1713" t="s">
        <v>1816</v>
      </c>
      <c r="C82" s="1713" t="s">
        <v>1816</v>
      </c>
      <c r="D82" s="923">
        <f t="shared" ref="D82:E82" si="35">SUM(D78:D81)</f>
        <v>0</v>
      </c>
      <c r="E82" s="923">
        <f t="shared" si="35"/>
        <v>0</v>
      </c>
      <c r="F82" s="2294">
        <f t="shared" si="25"/>
        <v>0</v>
      </c>
      <c r="G82" s="923">
        <v>2</v>
      </c>
      <c r="H82" s="923">
        <v>6</v>
      </c>
      <c r="I82" s="2294">
        <f t="shared" si="26"/>
        <v>8</v>
      </c>
      <c r="J82" s="923">
        <v>0</v>
      </c>
      <c r="K82" s="923">
        <v>0</v>
      </c>
      <c r="L82" s="2294">
        <f t="shared" si="27"/>
        <v>0</v>
      </c>
      <c r="M82" s="2294">
        <f t="shared" si="28"/>
        <v>2</v>
      </c>
      <c r="N82" s="2294">
        <f t="shared" si="29"/>
        <v>6</v>
      </c>
      <c r="O82" s="2294">
        <f t="shared" si="30"/>
        <v>8</v>
      </c>
      <c r="P82" s="255" t="s">
        <v>1817</v>
      </c>
      <c r="Q82" s="255" t="s">
        <v>1817</v>
      </c>
      <c r="R82" s="2869" t="s">
        <v>1774</v>
      </c>
    </row>
    <row r="83" spans="1:18" ht="42" customHeight="1" x14ac:dyDescent="0.2">
      <c r="A83" s="2887"/>
      <c r="B83" s="1713" t="s">
        <v>1818</v>
      </c>
      <c r="C83" s="1713" t="s">
        <v>1818</v>
      </c>
      <c r="D83" s="923">
        <f t="shared" ref="D83:E83" si="36">SUM(D79:D82)</f>
        <v>0</v>
      </c>
      <c r="E83" s="923">
        <f t="shared" si="36"/>
        <v>0</v>
      </c>
      <c r="F83" s="2294">
        <f t="shared" si="25"/>
        <v>0</v>
      </c>
      <c r="G83" s="923">
        <v>0</v>
      </c>
      <c r="H83" s="923">
        <v>0</v>
      </c>
      <c r="I83" s="2294">
        <f t="shared" si="26"/>
        <v>0</v>
      </c>
      <c r="J83" s="923">
        <v>1</v>
      </c>
      <c r="K83" s="923">
        <v>4</v>
      </c>
      <c r="L83" s="2294">
        <f t="shared" si="27"/>
        <v>5</v>
      </c>
      <c r="M83" s="2294">
        <f t="shared" si="28"/>
        <v>1</v>
      </c>
      <c r="N83" s="2294">
        <f t="shared" si="29"/>
        <v>4</v>
      </c>
      <c r="O83" s="2294">
        <f t="shared" si="30"/>
        <v>5</v>
      </c>
      <c r="P83" s="255" t="s">
        <v>1819</v>
      </c>
      <c r="Q83" s="255" t="s">
        <v>1819</v>
      </c>
      <c r="R83" s="2869"/>
    </row>
    <row r="84" spans="1:18" ht="46.5" customHeight="1" x14ac:dyDescent="0.2">
      <c r="A84" s="2887"/>
      <c r="B84" s="1713" t="s">
        <v>1820</v>
      </c>
      <c r="C84" s="1713" t="s">
        <v>1821</v>
      </c>
      <c r="D84" s="923">
        <v>0</v>
      </c>
      <c r="E84" s="923">
        <v>2</v>
      </c>
      <c r="F84" s="2372">
        <f t="shared" si="25"/>
        <v>2</v>
      </c>
      <c r="G84" s="923">
        <v>0</v>
      </c>
      <c r="H84" s="923">
        <v>0</v>
      </c>
      <c r="I84" s="2294">
        <f t="shared" si="26"/>
        <v>0</v>
      </c>
      <c r="J84" s="923">
        <v>0</v>
      </c>
      <c r="K84" s="923">
        <v>0</v>
      </c>
      <c r="L84" s="2294">
        <f t="shared" si="27"/>
        <v>0</v>
      </c>
      <c r="M84" s="2294">
        <f t="shared" si="28"/>
        <v>0</v>
      </c>
      <c r="N84" s="2294">
        <f t="shared" si="29"/>
        <v>2</v>
      </c>
      <c r="O84" s="2294">
        <f t="shared" si="30"/>
        <v>2</v>
      </c>
      <c r="P84" s="255" t="s">
        <v>1822</v>
      </c>
      <c r="Q84" s="255" t="s">
        <v>1823</v>
      </c>
      <c r="R84" s="2869"/>
    </row>
    <row r="85" spans="1:18" ht="19.5" customHeight="1" thickBot="1" x14ac:dyDescent="0.25">
      <c r="A85" s="2888" t="s">
        <v>1049</v>
      </c>
      <c r="B85" s="2888"/>
      <c r="C85" s="2888"/>
      <c r="D85" s="1530">
        <v>0</v>
      </c>
      <c r="E85" s="1530">
        <v>2</v>
      </c>
      <c r="F85" s="2294">
        <f t="shared" si="25"/>
        <v>2</v>
      </c>
      <c r="G85" s="1530">
        <v>2</v>
      </c>
      <c r="H85" s="1530">
        <v>6</v>
      </c>
      <c r="I85" s="2294">
        <f t="shared" si="26"/>
        <v>8</v>
      </c>
      <c r="J85" s="1530">
        <v>1</v>
      </c>
      <c r="K85" s="1530">
        <v>4</v>
      </c>
      <c r="L85" s="2294">
        <f t="shared" si="27"/>
        <v>5</v>
      </c>
      <c r="M85" s="2294">
        <f t="shared" si="28"/>
        <v>3</v>
      </c>
      <c r="N85" s="2294">
        <f t="shared" si="29"/>
        <v>12</v>
      </c>
      <c r="O85" s="2294">
        <f t="shared" si="30"/>
        <v>15</v>
      </c>
      <c r="P85" s="2889" t="s">
        <v>1046</v>
      </c>
      <c r="Q85" s="2889"/>
      <c r="R85" s="2889"/>
    </row>
    <row r="86" spans="1:18" ht="22.5" customHeight="1" thickBot="1" x14ac:dyDescent="0.25">
      <c r="A86" s="2890" t="s">
        <v>45</v>
      </c>
      <c r="B86" s="2890"/>
      <c r="C86" s="2890"/>
      <c r="D86" s="1529">
        <f t="shared" ref="D86:O86" si="37">SUM(D24,D46,D49,D54,D55,D70,D76,D81,D85)</f>
        <v>25</v>
      </c>
      <c r="E86" s="2289">
        <f t="shared" si="37"/>
        <v>15</v>
      </c>
      <c r="F86" s="2289">
        <f t="shared" si="37"/>
        <v>40</v>
      </c>
      <c r="G86" s="2289">
        <f t="shared" si="37"/>
        <v>118</v>
      </c>
      <c r="H86" s="2289">
        <f t="shared" si="37"/>
        <v>217</v>
      </c>
      <c r="I86" s="2289">
        <f t="shared" si="37"/>
        <v>335</v>
      </c>
      <c r="J86" s="2289">
        <f t="shared" si="37"/>
        <v>66</v>
      </c>
      <c r="K86" s="2289">
        <f t="shared" si="37"/>
        <v>69</v>
      </c>
      <c r="L86" s="2289">
        <f t="shared" si="37"/>
        <v>135</v>
      </c>
      <c r="M86" s="2289">
        <f t="shared" si="37"/>
        <v>209</v>
      </c>
      <c r="N86" s="2289">
        <f t="shared" si="37"/>
        <v>301</v>
      </c>
      <c r="O86" s="2289">
        <f t="shared" si="37"/>
        <v>510</v>
      </c>
      <c r="P86" s="2891" t="s">
        <v>153</v>
      </c>
      <c r="Q86" s="2891"/>
      <c r="R86" s="2891"/>
    </row>
    <row r="87" spans="1:18" ht="12.75" customHeight="1" thickTop="1" x14ac:dyDescent="0.25">
      <c r="A87" s="932"/>
      <c r="B87" s="932"/>
      <c r="C87" s="932"/>
      <c r="D87" s="932"/>
      <c r="E87" s="932"/>
      <c r="F87" s="932"/>
      <c r="G87" s="932"/>
      <c r="H87" s="932"/>
      <c r="I87" s="932"/>
      <c r="J87" s="932"/>
      <c r="K87" s="932"/>
      <c r="L87" s="932"/>
      <c r="M87" s="932"/>
      <c r="N87" s="932"/>
      <c r="O87" s="932"/>
    </row>
    <row r="88" spans="1:18" ht="20.25" customHeight="1" x14ac:dyDescent="0.25">
      <c r="A88" s="932"/>
      <c r="B88" s="932"/>
      <c r="C88" s="932"/>
      <c r="D88" s="932"/>
      <c r="E88" s="932"/>
      <c r="F88" s="932"/>
      <c r="G88" s="932"/>
      <c r="H88" s="932"/>
      <c r="I88" s="932"/>
      <c r="J88" s="932"/>
      <c r="K88" s="932"/>
      <c r="L88" s="932"/>
      <c r="M88" s="932"/>
      <c r="N88" s="932"/>
      <c r="O88" s="932"/>
    </row>
    <row r="89" spans="1:18" ht="12.75" customHeight="1" x14ac:dyDescent="0.25">
      <c r="A89" s="932"/>
      <c r="B89" s="932"/>
      <c r="C89" s="932"/>
      <c r="D89" s="932"/>
      <c r="E89" s="932"/>
      <c r="F89" s="932"/>
      <c r="G89" s="932"/>
      <c r="H89" s="932"/>
      <c r="I89" s="932"/>
      <c r="J89" s="932"/>
      <c r="K89" s="932"/>
      <c r="L89" s="932"/>
      <c r="M89" s="932"/>
      <c r="N89" s="932"/>
      <c r="O89" s="932"/>
    </row>
    <row r="90" spans="1:18" ht="26.25" customHeight="1" x14ac:dyDescent="0.2"/>
    <row r="91" spans="1:18" ht="26.25" customHeight="1" x14ac:dyDescent="0.2"/>
    <row r="92" spans="1:18" ht="26.25" customHeight="1" x14ac:dyDescent="0.2"/>
    <row r="93" spans="1:18" ht="26.25" customHeight="1" x14ac:dyDescent="0.2"/>
    <row r="94" spans="1:18" ht="26.25" customHeight="1" x14ac:dyDescent="0.2"/>
    <row r="95" spans="1:18" ht="12.75" customHeight="1" x14ac:dyDescent="0.2"/>
    <row r="144" ht="12.75" customHeight="1" x14ac:dyDescent="0.2"/>
    <row r="145" spans="1:15" ht="12.75" customHeight="1" x14ac:dyDescent="0.2"/>
    <row r="146" spans="1:15" ht="12.75" customHeight="1" x14ac:dyDescent="0.2"/>
    <row r="147" spans="1:15" ht="12.75" customHeight="1" x14ac:dyDescent="0.2"/>
    <row r="148" spans="1:15" ht="12.75" customHeight="1" x14ac:dyDescent="0.2"/>
    <row r="149" spans="1:15" ht="12.75" customHeight="1" x14ac:dyDescent="0.2"/>
    <row r="150" spans="1:15" ht="12.75" customHeight="1" x14ac:dyDescent="0.2"/>
    <row r="151" spans="1:15" ht="12.75" customHeight="1" x14ac:dyDescent="0.2"/>
    <row r="152" spans="1:15" ht="12.75" customHeight="1" x14ac:dyDescent="0.2"/>
    <row r="153" spans="1:15" ht="12.75" customHeight="1" x14ac:dyDescent="0.2"/>
    <row r="154" spans="1:15" ht="12.75" customHeight="1" x14ac:dyDescent="0.25">
      <c r="A154" s="933"/>
      <c r="B154" s="933"/>
      <c r="C154" s="933"/>
      <c r="D154" s="933"/>
      <c r="E154" s="933"/>
      <c r="F154" s="933"/>
      <c r="G154" s="933"/>
      <c r="H154" s="933"/>
      <c r="I154" s="933"/>
      <c r="J154" s="933"/>
      <c r="K154" s="933"/>
      <c r="L154" s="933"/>
      <c r="M154" s="933"/>
      <c r="N154" s="933"/>
      <c r="O154" s="933"/>
    </row>
    <row r="155" spans="1:15" ht="12.75" customHeight="1" x14ac:dyDescent="0.2"/>
    <row r="156" spans="1:15" ht="12.75" customHeight="1" x14ac:dyDescent="0.2"/>
    <row r="157" spans="1:15" ht="12.75" customHeight="1" x14ac:dyDescent="0.2"/>
    <row r="158" spans="1:15" ht="12.75" customHeight="1" x14ac:dyDescent="0.2"/>
    <row r="159" spans="1:15" ht="12.75" customHeight="1" x14ac:dyDescent="0.2"/>
    <row r="160" spans="1:15" ht="12.75" customHeight="1" x14ac:dyDescent="0.2"/>
    <row r="161" ht="12.75" customHeight="1" x14ac:dyDescent="0.2"/>
    <row r="162" ht="12.75" customHeight="1" x14ac:dyDescent="0.2"/>
    <row r="163" ht="12.75" customHeight="1" x14ac:dyDescent="0.2"/>
  </sheetData>
  <mergeCells count="103">
    <mergeCell ref="A85:C85"/>
    <mergeCell ref="P85:R85"/>
    <mergeCell ref="A86:C86"/>
    <mergeCell ref="P86:R86"/>
    <mergeCell ref="A38:A45"/>
    <mergeCell ref="A50:A53"/>
    <mergeCell ref="R50:R53"/>
    <mergeCell ref="B71:B73"/>
    <mergeCell ref="Q71:Q73"/>
    <mergeCell ref="R71:R75"/>
    <mergeCell ref="A71:A75"/>
    <mergeCell ref="B74:C74"/>
    <mergeCell ref="P74:Q74"/>
    <mergeCell ref="A76:C76"/>
    <mergeCell ref="P76:R76"/>
    <mergeCell ref="A81:C81"/>
    <mergeCell ref="R82:R84"/>
    <mergeCell ref="R64:R67"/>
    <mergeCell ref="D65:F65"/>
    <mergeCell ref="G65:I65"/>
    <mergeCell ref="J65:L65"/>
    <mergeCell ref="M65:O65"/>
    <mergeCell ref="J64:L64"/>
    <mergeCell ref="M64:O64"/>
    <mergeCell ref="A34:A37"/>
    <mergeCell ref="B34:B37"/>
    <mergeCell ref="C34:C37"/>
    <mergeCell ref="D34:F34"/>
    <mergeCell ref="A46:C46"/>
    <mergeCell ref="P46:R46"/>
    <mergeCell ref="A54:C54"/>
    <mergeCell ref="P54:R54"/>
    <mergeCell ref="P63:R63"/>
    <mergeCell ref="A47:A48"/>
    <mergeCell ref="R47:R48"/>
    <mergeCell ref="A49:C49"/>
    <mergeCell ref="P49:R49"/>
    <mergeCell ref="P64:P67"/>
    <mergeCell ref="Q64:Q67"/>
    <mergeCell ref="A55:B55"/>
    <mergeCell ref="Q55:R55"/>
    <mergeCell ref="A77:A80"/>
    <mergeCell ref="R77:R80"/>
    <mergeCell ref="P81:R81"/>
    <mergeCell ref="A82:A84"/>
    <mergeCell ref="G34:I34"/>
    <mergeCell ref="M34:O34"/>
    <mergeCell ref="P34:P37"/>
    <mergeCell ref="Q34:Q37"/>
    <mergeCell ref="R34:R37"/>
    <mergeCell ref="D35:F35"/>
    <mergeCell ref="G35:I35"/>
    <mergeCell ref="J35:L35"/>
    <mergeCell ref="M35:O35"/>
    <mergeCell ref="J34:L34"/>
    <mergeCell ref="A68:A69"/>
    <mergeCell ref="R68:R69"/>
    <mergeCell ref="A70:C70"/>
    <mergeCell ref="P70:R70"/>
    <mergeCell ref="A64:A67"/>
    <mergeCell ref="B64:B67"/>
    <mergeCell ref="C64:C67"/>
    <mergeCell ref="D64:F64"/>
    <mergeCell ref="G64:I64"/>
    <mergeCell ref="R39:R45"/>
    <mergeCell ref="P33:R33"/>
    <mergeCell ref="B21:C21"/>
    <mergeCell ref="P21:Q21"/>
    <mergeCell ref="A24:C24"/>
    <mergeCell ref="P24:R24"/>
    <mergeCell ref="A8:A23"/>
    <mergeCell ref="R8:R23"/>
    <mergeCell ref="B11:C11"/>
    <mergeCell ref="P11:Q11"/>
    <mergeCell ref="B12:B13"/>
    <mergeCell ref="Q12:Q13"/>
    <mergeCell ref="B14:C14"/>
    <mergeCell ref="P14:Q14"/>
    <mergeCell ref="B8:B10"/>
    <mergeCell ref="Q8:Q10"/>
    <mergeCell ref="B17:C17"/>
    <mergeCell ref="P17:Q17"/>
    <mergeCell ref="B15:B16"/>
    <mergeCell ref="Q15:Q16"/>
    <mergeCell ref="B18:B20"/>
    <mergeCell ref="Q18:Q20"/>
    <mergeCell ref="A1:R1"/>
    <mergeCell ref="A2:R2"/>
    <mergeCell ref="P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111" orientation="landscape" useFirstPageNumber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O39"/>
  <sheetViews>
    <sheetView rightToLeft="1" view="pageBreakPreview" topLeftCell="A22" zoomScale="76" zoomScaleNormal="75" zoomScaleSheetLayoutView="76" workbookViewId="0">
      <selection activeCell="R35" sqref="R35"/>
    </sheetView>
  </sheetViews>
  <sheetFormatPr defaultColWidth="6.7109375" defaultRowHeight="15" customHeight="1" x14ac:dyDescent="0.25"/>
  <cols>
    <col min="1" max="1" width="45.42578125" style="16" customWidth="1"/>
    <col min="2" max="13" width="7.5703125" style="16" customWidth="1"/>
    <col min="14" max="14" width="39.28515625" style="16" customWidth="1"/>
    <col min="15" max="16384" width="6.7109375" style="16"/>
  </cols>
  <sheetData>
    <row r="1" spans="1:15" ht="24" customHeight="1" x14ac:dyDescent="0.25">
      <c r="A1" s="2855" t="s">
        <v>2143</v>
      </c>
      <c r="B1" s="2855"/>
      <c r="C1" s="2855"/>
      <c r="D1" s="2855"/>
      <c r="E1" s="2855"/>
      <c r="F1" s="2855"/>
      <c r="G1" s="2855"/>
      <c r="H1" s="2855"/>
      <c r="I1" s="2855"/>
      <c r="J1" s="2855"/>
      <c r="K1" s="2855"/>
      <c r="L1" s="2855"/>
      <c r="M1" s="2855"/>
      <c r="N1" s="2855"/>
    </row>
    <row r="2" spans="1:15" ht="45" customHeight="1" x14ac:dyDescent="0.25">
      <c r="A2" s="2856" t="s">
        <v>2144</v>
      </c>
      <c r="B2" s="2856"/>
      <c r="C2" s="2856"/>
      <c r="D2" s="2856"/>
      <c r="E2" s="2856"/>
      <c r="F2" s="2856"/>
      <c r="G2" s="2856"/>
      <c r="H2" s="2856"/>
      <c r="I2" s="2856"/>
      <c r="J2" s="2856"/>
      <c r="K2" s="2856"/>
      <c r="L2" s="2856"/>
      <c r="M2" s="2856"/>
      <c r="N2" s="2856"/>
    </row>
    <row r="3" spans="1:15" ht="24" customHeight="1" thickBot="1" x14ac:dyDescent="0.3">
      <c r="A3" s="2857" t="s">
        <v>2772</v>
      </c>
      <c r="B3" s="2857"/>
      <c r="C3" s="2857"/>
      <c r="D3" s="2857"/>
      <c r="E3" s="2857"/>
      <c r="F3" s="2857"/>
      <c r="G3" s="2857"/>
      <c r="H3" s="2857"/>
      <c r="I3" s="2857"/>
      <c r="J3" s="2857"/>
      <c r="K3" s="2857"/>
      <c r="L3" s="2857"/>
      <c r="M3" s="2857"/>
      <c r="N3" s="911" t="s">
        <v>1983</v>
      </c>
    </row>
    <row r="4" spans="1:15" ht="24" customHeight="1" thickTop="1" x14ac:dyDescent="0.25">
      <c r="A4" s="2858" t="s">
        <v>35</v>
      </c>
      <c r="B4" s="2858" t="s">
        <v>36</v>
      </c>
      <c r="C4" s="2858"/>
      <c r="D4" s="2858"/>
      <c r="E4" s="2858" t="s">
        <v>2</v>
      </c>
      <c r="F4" s="2858"/>
      <c r="G4" s="2858"/>
      <c r="H4" s="2858" t="s">
        <v>3</v>
      </c>
      <c r="I4" s="2858"/>
      <c r="J4" s="2858"/>
      <c r="K4" s="2858" t="s">
        <v>29</v>
      </c>
      <c r="L4" s="2858"/>
      <c r="M4" s="2858"/>
      <c r="N4" s="2858" t="s">
        <v>102</v>
      </c>
    </row>
    <row r="5" spans="1:15" ht="24.75" customHeight="1" x14ac:dyDescent="0.25">
      <c r="A5" s="2859"/>
      <c r="B5" s="2854" t="s">
        <v>98</v>
      </c>
      <c r="C5" s="2854"/>
      <c r="D5" s="2854"/>
      <c r="E5" s="2854" t="s">
        <v>99</v>
      </c>
      <c r="F5" s="2854"/>
      <c r="G5" s="2854"/>
      <c r="H5" s="2854" t="s">
        <v>100</v>
      </c>
      <c r="I5" s="2854"/>
      <c r="J5" s="2854"/>
      <c r="K5" s="2854" t="s">
        <v>126</v>
      </c>
      <c r="L5" s="2854"/>
      <c r="M5" s="2854"/>
      <c r="N5" s="2859"/>
    </row>
    <row r="6" spans="1:15" ht="18" customHeight="1" x14ac:dyDescent="0.25">
      <c r="A6" s="2859"/>
      <c r="B6" s="619" t="s">
        <v>216</v>
      </c>
      <c r="C6" s="619" t="s">
        <v>214</v>
      </c>
      <c r="D6" s="619" t="s">
        <v>215</v>
      </c>
      <c r="E6" s="619" t="s">
        <v>216</v>
      </c>
      <c r="F6" s="619" t="s">
        <v>214</v>
      </c>
      <c r="G6" s="619" t="s">
        <v>215</v>
      </c>
      <c r="H6" s="619" t="s">
        <v>216</v>
      </c>
      <c r="I6" s="619" t="s">
        <v>214</v>
      </c>
      <c r="J6" s="619" t="s">
        <v>215</v>
      </c>
      <c r="K6" s="619" t="s">
        <v>216</v>
      </c>
      <c r="L6" s="619" t="s">
        <v>214</v>
      </c>
      <c r="M6" s="619" t="s">
        <v>215</v>
      </c>
      <c r="N6" s="2859"/>
    </row>
    <row r="7" spans="1:15" ht="18" customHeight="1" thickBot="1" x14ac:dyDescent="0.3">
      <c r="A7" s="2860"/>
      <c r="B7" s="121" t="s">
        <v>188</v>
      </c>
      <c r="C7" s="121" t="s">
        <v>189</v>
      </c>
      <c r="D7" s="121" t="s">
        <v>190</v>
      </c>
      <c r="E7" s="121" t="s">
        <v>188</v>
      </c>
      <c r="F7" s="121" t="s">
        <v>189</v>
      </c>
      <c r="G7" s="121" t="s">
        <v>190</v>
      </c>
      <c r="H7" s="121" t="s">
        <v>188</v>
      </c>
      <c r="I7" s="121" t="s">
        <v>189</v>
      </c>
      <c r="J7" s="121" t="s">
        <v>190</v>
      </c>
      <c r="K7" s="121" t="s">
        <v>188</v>
      </c>
      <c r="L7" s="121" t="s">
        <v>189</v>
      </c>
      <c r="M7" s="121" t="s">
        <v>190</v>
      </c>
      <c r="N7" s="2860"/>
    </row>
    <row r="8" spans="1:15" ht="31.5" customHeight="1" x14ac:dyDescent="0.25">
      <c r="A8" s="5" t="s">
        <v>37</v>
      </c>
      <c r="B8" s="1712">
        <v>19</v>
      </c>
      <c r="C8" s="1712">
        <v>19</v>
      </c>
      <c r="D8" s="1551">
        <v>38</v>
      </c>
      <c r="E8" s="1551">
        <v>62</v>
      </c>
      <c r="F8" s="1551">
        <v>109</v>
      </c>
      <c r="G8" s="1551">
        <v>171</v>
      </c>
      <c r="H8" s="1551">
        <v>58</v>
      </c>
      <c r="I8" s="1551">
        <v>50</v>
      </c>
      <c r="J8" s="1551">
        <v>108</v>
      </c>
      <c r="K8" s="1551">
        <f>SUM(B8,E8,H8)</f>
        <v>139</v>
      </c>
      <c r="L8" s="1551">
        <f>SUM(C8,F8,I8)</f>
        <v>178</v>
      </c>
      <c r="M8" s="1551">
        <f>SUM(D8,G8,J8)</f>
        <v>317</v>
      </c>
      <c r="N8" s="913" t="s">
        <v>134</v>
      </c>
      <c r="O8" s="1015"/>
    </row>
    <row r="9" spans="1:15" ht="31.5" customHeight="1" x14ac:dyDescent="0.25">
      <c r="A9" s="183" t="s">
        <v>38</v>
      </c>
      <c r="B9" s="923">
        <v>0</v>
      </c>
      <c r="C9" s="923">
        <v>0</v>
      </c>
      <c r="D9" s="923">
        <v>0</v>
      </c>
      <c r="E9" s="923">
        <v>106</v>
      </c>
      <c r="F9" s="923">
        <v>112</v>
      </c>
      <c r="G9" s="923">
        <v>218</v>
      </c>
      <c r="H9" s="923">
        <v>20</v>
      </c>
      <c r="I9" s="923">
        <v>11</v>
      </c>
      <c r="J9" s="923">
        <v>31</v>
      </c>
      <c r="K9" s="1551">
        <f t="shared" ref="K9:M17" si="0">SUM(B9,E9,H9)</f>
        <v>126</v>
      </c>
      <c r="L9" s="1551">
        <f t="shared" si="0"/>
        <v>123</v>
      </c>
      <c r="M9" s="1551">
        <f t="shared" si="0"/>
        <v>249</v>
      </c>
      <c r="N9" s="915" t="s">
        <v>104</v>
      </c>
      <c r="O9" s="1015"/>
    </row>
    <row r="10" spans="1:15" ht="42" customHeight="1" x14ac:dyDescent="0.25">
      <c r="A10" s="183" t="s">
        <v>1798</v>
      </c>
      <c r="B10" s="923">
        <v>0</v>
      </c>
      <c r="C10" s="923">
        <v>0</v>
      </c>
      <c r="D10" s="923">
        <v>0</v>
      </c>
      <c r="E10" s="923">
        <v>7</v>
      </c>
      <c r="F10" s="923">
        <v>44</v>
      </c>
      <c r="G10" s="923">
        <v>51</v>
      </c>
      <c r="H10" s="923">
        <v>11</v>
      </c>
      <c r="I10" s="923">
        <v>11</v>
      </c>
      <c r="J10" s="923">
        <v>22</v>
      </c>
      <c r="K10" s="1551">
        <f t="shared" si="0"/>
        <v>18</v>
      </c>
      <c r="L10" s="1551">
        <f t="shared" si="0"/>
        <v>55</v>
      </c>
      <c r="M10" s="1551">
        <f t="shared" si="0"/>
        <v>73</v>
      </c>
      <c r="N10" s="915" t="s">
        <v>1769</v>
      </c>
      <c r="O10" s="1015"/>
    </row>
    <row r="11" spans="1:15" ht="31.5" customHeight="1" x14ac:dyDescent="0.25">
      <c r="A11" s="183" t="s">
        <v>40</v>
      </c>
      <c r="B11" s="923">
        <v>0</v>
      </c>
      <c r="C11" s="923">
        <v>0</v>
      </c>
      <c r="D11" s="923">
        <v>0</v>
      </c>
      <c r="E11" s="923">
        <v>38</v>
      </c>
      <c r="F11" s="923">
        <v>68</v>
      </c>
      <c r="G11" s="923">
        <v>106</v>
      </c>
      <c r="H11" s="923">
        <v>9</v>
      </c>
      <c r="I11" s="923">
        <v>15</v>
      </c>
      <c r="J11" s="923">
        <v>24</v>
      </c>
      <c r="K11" s="1551">
        <f t="shared" si="0"/>
        <v>47</v>
      </c>
      <c r="L11" s="1551">
        <f t="shared" si="0"/>
        <v>83</v>
      </c>
      <c r="M11" s="1551">
        <f t="shared" si="0"/>
        <v>130</v>
      </c>
      <c r="N11" s="915" t="s">
        <v>131</v>
      </c>
      <c r="O11" s="1015"/>
    </row>
    <row r="12" spans="1:15" ht="31.5" customHeight="1" x14ac:dyDescent="0.25">
      <c r="A12" s="1262" t="s">
        <v>835</v>
      </c>
      <c r="B12" s="923">
        <v>0</v>
      </c>
      <c r="C12" s="923">
        <v>0</v>
      </c>
      <c r="D12" s="923">
        <v>0</v>
      </c>
      <c r="E12" s="923">
        <v>11</v>
      </c>
      <c r="F12" s="923">
        <v>36</v>
      </c>
      <c r="G12" s="923">
        <v>47</v>
      </c>
      <c r="H12" s="923">
        <v>5</v>
      </c>
      <c r="I12" s="923">
        <v>20</v>
      </c>
      <c r="J12" s="923">
        <v>25</v>
      </c>
      <c r="K12" s="1551">
        <f t="shared" si="0"/>
        <v>16</v>
      </c>
      <c r="L12" s="1551">
        <f t="shared" si="0"/>
        <v>56</v>
      </c>
      <c r="M12" s="1551">
        <f t="shared" si="0"/>
        <v>72</v>
      </c>
      <c r="N12" s="922" t="s">
        <v>1770</v>
      </c>
      <c r="O12" s="1015"/>
    </row>
    <row r="13" spans="1:15" ht="31.5" customHeight="1" x14ac:dyDescent="0.25">
      <c r="A13" s="183" t="s">
        <v>1771</v>
      </c>
      <c r="B13" s="923">
        <v>0</v>
      </c>
      <c r="C13" s="923">
        <v>0</v>
      </c>
      <c r="D13" s="923">
        <v>0</v>
      </c>
      <c r="E13" s="923">
        <v>10</v>
      </c>
      <c r="F13" s="923">
        <v>18</v>
      </c>
      <c r="G13" s="923">
        <v>28</v>
      </c>
      <c r="H13" s="923">
        <v>0</v>
      </c>
      <c r="I13" s="923">
        <v>0</v>
      </c>
      <c r="J13" s="923">
        <v>0</v>
      </c>
      <c r="K13" s="1551">
        <f t="shared" si="0"/>
        <v>10</v>
      </c>
      <c r="L13" s="1551">
        <f t="shared" si="0"/>
        <v>18</v>
      </c>
      <c r="M13" s="1551">
        <f t="shared" si="0"/>
        <v>28</v>
      </c>
      <c r="N13" s="922" t="s">
        <v>1824</v>
      </c>
      <c r="O13" s="1015"/>
    </row>
    <row r="14" spans="1:15" ht="31.5" customHeight="1" x14ac:dyDescent="0.25">
      <c r="A14" s="183" t="s">
        <v>1494</v>
      </c>
      <c r="B14" s="923">
        <v>17</v>
      </c>
      <c r="C14" s="923">
        <v>7</v>
      </c>
      <c r="D14" s="923">
        <v>24</v>
      </c>
      <c r="E14" s="923">
        <v>52</v>
      </c>
      <c r="F14" s="923">
        <v>55</v>
      </c>
      <c r="G14" s="923">
        <v>107</v>
      </c>
      <c r="H14" s="923">
        <v>33</v>
      </c>
      <c r="I14" s="923">
        <v>35</v>
      </c>
      <c r="J14" s="923">
        <v>68</v>
      </c>
      <c r="K14" s="1551">
        <f t="shared" si="0"/>
        <v>102</v>
      </c>
      <c r="L14" s="1551">
        <f t="shared" si="0"/>
        <v>97</v>
      </c>
      <c r="M14" s="1551">
        <f t="shared" si="0"/>
        <v>199</v>
      </c>
      <c r="N14" s="915" t="s">
        <v>130</v>
      </c>
      <c r="O14" s="1015"/>
    </row>
    <row r="15" spans="1:15" ht="31.5" customHeight="1" x14ac:dyDescent="0.25">
      <c r="A15" s="183" t="s">
        <v>630</v>
      </c>
      <c r="B15" s="923">
        <v>0</v>
      </c>
      <c r="C15" s="923">
        <v>0</v>
      </c>
      <c r="D15" s="923">
        <v>0</v>
      </c>
      <c r="E15" s="923">
        <v>26</v>
      </c>
      <c r="F15" s="923">
        <v>33</v>
      </c>
      <c r="G15" s="923">
        <v>59</v>
      </c>
      <c r="H15" s="923">
        <v>39</v>
      </c>
      <c r="I15" s="923">
        <v>17</v>
      </c>
      <c r="J15" s="923">
        <v>56</v>
      </c>
      <c r="K15" s="1551">
        <f t="shared" si="0"/>
        <v>65</v>
      </c>
      <c r="L15" s="1551">
        <f t="shared" si="0"/>
        <v>50</v>
      </c>
      <c r="M15" s="1551">
        <f t="shared" si="0"/>
        <v>115</v>
      </c>
      <c r="N15" s="915" t="s">
        <v>1234</v>
      </c>
      <c r="O15" s="1015"/>
    </row>
    <row r="16" spans="1:15" ht="51.75" customHeight="1" thickBot="1" x14ac:dyDescent="0.3">
      <c r="A16" s="916" t="s">
        <v>1773</v>
      </c>
      <c r="B16" s="1530">
        <v>0</v>
      </c>
      <c r="C16" s="1530">
        <v>11</v>
      </c>
      <c r="D16" s="1530">
        <v>11</v>
      </c>
      <c r="E16" s="1530">
        <v>10</v>
      </c>
      <c r="F16" s="1530">
        <v>22</v>
      </c>
      <c r="G16" s="1530">
        <v>32</v>
      </c>
      <c r="H16" s="1530">
        <v>2</v>
      </c>
      <c r="I16" s="1530">
        <v>11</v>
      </c>
      <c r="J16" s="1530">
        <v>13</v>
      </c>
      <c r="K16" s="1530">
        <f t="shared" si="0"/>
        <v>12</v>
      </c>
      <c r="L16" s="1530">
        <f t="shared" si="0"/>
        <v>44</v>
      </c>
      <c r="M16" s="1530">
        <f t="shared" si="0"/>
        <v>56</v>
      </c>
      <c r="N16" s="1012" t="s">
        <v>1774</v>
      </c>
      <c r="O16" s="1015"/>
    </row>
    <row r="17" spans="1:14" ht="24" customHeight="1" thickBot="1" x14ac:dyDescent="0.3">
      <c r="A17" s="208" t="s">
        <v>91</v>
      </c>
      <c r="B17" s="1529">
        <f>SUM(B8:B16)</f>
        <v>36</v>
      </c>
      <c r="C17" s="1529">
        <f t="shared" ref="C17:J17" si="1">SUM(C8:C16)</f>
        <v>37</v>
      </c>
      <c r="D17" s="1529">
        <f t="shared" si="1"/>
        <v>73</v>
      </c>
      <c r="E17" s="1529">
        <f t="shared" si="1"/>
        <v>322</v>
      </c>
      <c r="F17" s="1529">
        <f t="shared" si="1"/>
        <v>497</v>
      </c>
      <c r="G17" s="1529">
        <f t="shared" si="1"/>
        <v>819</v>
      </c>
      <c r="H17" s="1529">
        <f t="shared" si="1"/>
        <v>177</v>
      </c>
      <c r="I17" s="1529">
        <f t="shared" si="1"/>
        <v>170</v>
      </c>
      <c r="J17" s="1529">
        <f t="shared" si="1"/>
        <v>347</v>
      </c>
      <c r="K17" s="1529">
        <f t="shared" si="0"/>
        <v>535</v>
      </c>
      <c r="L17" s="1529">
        <f t="shared" si="0"/>
        <v>704</v>
      </c>
      <c r="M17" s="1529">
        <f t="shared" si="0"/>
        <v>1239</v>
      </c>
      <c r="N17" s="917" t="s">
        <v>153</v>
      </c>
    </row>
    <row r="18" spans="1:14" ht="18" customHeight="1" thickTop="1" x14ac:dyDescent="0.25">
      <c r="A18" s="11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232"/>
    </row>
    <row r="19" spans="1:14" ht="18" customHeight="1" x14ac:dyDescent="0.25">
      <c r="A19" s="11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232"/>
    </row>
    <row r="20" spans="1:14" ht="18" customHeight="1" x14ac:dyDescent="0.25">
      <c r="A20" s="926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934"/>
    </row>
    <row r="21" spans="1:14" ht="18" customHeight="1" x14ac:dyDescent="0.25">
      <c r="A21" s="926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934"/>
    </row>
    <row r="22" spans="1:14" ht="18" customHeight="1" x14ac:dyDescent="0.25">
      <c r="A22" s="926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934"/>
    </row>
    <row r="23" spans="1:14" ht="18" customHeight="1" x14ac:dyDescent="0.25">
      <c r="A23" s="926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934"/>
    </row>
    <row r="24" spans="1:14" ht="18" customHeight="1" x14ac:dyDescent="0.25">
      <c r="A24" s="926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934"/>
    </row>
    <row r="25" spans="1:14" ht="18" customHeight="1" x14ac:dyDescent="0.25">
      <c r="A25" s="926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934"/>
    </row>
    <row r="26" spans="1:14" ht="18" customHeight="1" x14ac:dyDescent="0.25">
      <c r="A26" s="926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934"/>
    </row>
    <row r="27" spans="1:14" ht="18" customHeight="1" x14ac:dyDescent="0.25">
      <c r="A27" s="926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934"/>
    </row>
    <row r="28" spans="1:14" ht="18" customHeight="1" x14ac:dyDescent="0.25">
      <c r="A28" s="926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934"/>
    </row>
    <row r="29" spans="1:14" ht="18" customHeight="1" x14ac:dyDescent="0.25">
      <c r="A29" s="926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934"/>
    </row>
    <row r="30" spans="1:14" ht="26.25" customHeight="1" x14ac:dyDescent="0.25">
      <c r="A30" s="2730" t="s">
        <v>3012</v>
      </c>
      <c r="B30" s="2730"/>
      <c r="C30" s="2730"/>
      <c r="D30" s="2730"/>
      <c r="E30" s="2730"/>
      <c r="F30" s="2730"/>
      <c r="G30" s="2730"/>
      <c r="H30" s="2730"/>
      <c r="I30" s="2730"/>
      <c r="J30" s="2730"/>
      <c r="K30" s="2730"/>
      <c r="L30" s="2730"/>
      <c r="M30" s="2730"/>
      <c r="N30" s="2730"/>
    </row>
    <row r="31" spans="1:14" ht="41.25" customHeight="1" x14ac:dyDescent="0.25">
      <c r="A31" s="2839" t="s">
        <v>2142</v>
      </c>
      <c r="B31" s="2839"/>
      <c r="C31" s="2839"/>
      <c r="D31" s="2839"/>
      <c r="E31" s="2839"/>
      <c r="F31" s="2839"/>
      <c r="G31" s="2839"/>
      <c r="H31" s="2839"/>
      <c r="I31" s="2839"/>
      <c r="J31" s="2839"/>
      <c r="K31" s="2839"/>
      <c r="L31" s="2839"/>
      <c r="M31" s="2839"/>
      <c r="N31" s="2839"/>
    </row>
    <row r="32" spans="1:14" ht="18.75" thickBot="1" x14ac:dyDescent="0.3">
      <c r="A32" s="17" t="s">
        <v>2773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040" t="s">
        <v>2505</v>
      </c>
    </row>
    <row r="33" spans="1:14" ht="31.5" customHeight="1" thickTop="1" x14ac:dyDescent="0.25">
      <c r="A33" s="2898" t="s">
        <v>35</v>
      </c>
      <c r="B33" s="2898" t="s">
        <v>36</v>
      </c>
      <c r="C33" s="2898"/>
      <c r="D33" s="2898"/>
      <c r="E33" s="2898" t="s">
        <v>2</v>
      </c>
      <c r="F33" s="2898"/>
      <c r="G33" s="2898"/>
      <c r="H33" s="2898" t="s">
        <v>3</v>
      </c>
      <c r="I33" s="2898"/>
      <c r="J33" s="2898"/>
      <c r="K33" s="2898" t="s">
        <v>29</v>
      </c>
      <c r="L33" s="2898"/>
      <c r="M33" s="2898"/>
      <c r="N33" s="2898" t="s">
        <v>102</v>
      </c>
    </row>
    <row r="34" spans="1:14" ht="31.5" customHeight="1" x14ac:dyDescent="0.25">
      <c r="A34" s="2762"/>
      <c r="B34" s="2854" t="s">
        <v>98</v>
      </c>
      <c r="C34" s="2854"/>
      <c r="D34" s="2854"/>
      <c r="E34" s="2854" t="s">
        <v>99</v>
      </c>
      <c r="F34" s="2854"/>
      <c r="G34" s="2854"/>
      <c r="H34" s="2854" t="s">
        <v>100</v>
      </c>
      <c r="I34" s="2854"/>
      <c r="J34" s="2854"/>
      <c r="K34" s="2854" t="s">
        <v>126</v>
      </c>
      <c r="L34" s="2854"/>
      <c r="M34" s="2854"/>
      <c r="N34" s="2762"/>
    </row>
    <row r="35" spans="1:14" ht="31.5" customHeight="1" x14ac:dyDescent="0.25">
      <c r="A35" s="2762"/>
      <c r="B35" s="18" t="s">
        <v>216</v>
      </c>
      <c r="C35" s="18" t="s">
        <v>214</v>
      </c>
      <c r="D35" s="18" t="s">
        <v>215</v>
      </c>
      <c r="E35" s="18" t="s">
        <v>216</v>
      </c>
      <c r="F35" s="18" t="s">
        <v>214</v>
      </c>
      <c r="G35" s="18" t="s">
        <v>215</v>
      </c>
      <c r="H35" s="18" t="s">
        <v>216</v>
      </c>
      <c r="I35" s="18" t="s">
        <v>214</v>
      </c>
      <c r="J35" s="18" t="s">
        <v>215</v>
      </c>
      <c r="K35" s="18" t="s">
        <v>216</v>
      </c>
      <c r="L35" s="18" t="s">
        <v>214</v>
      </c>
      <c r="M35" s="18" t="s">
        <v>215</v>
      </c>
      <c r="N35" s="2762"/>
    </row>
    <row r="36" spans="1:14" ht="31.5" customHeight="1" thickBot="1" x14ac:dyDescent="0.3">
      <c r="A36" s="2899"/>
      <c r="B36" s="121" t="s">
        <v>188</v>
      </c>
      <c r="C36" s="121" t="s">
        <v>189</v>
      </c>
      <c r="D36" s="121" t="s">
        <v>190</v>
      </c>
      <c r="E36" s="121" t="s">
        <v>188</v>
      </c>
      <c r="F36" s="121" t="s">
        <v>189</v>
      </c>
      <c r="G36" s="121" t="s">
        <v>190</v>
      </c>
      <c r="H36" s="121" t="s">
        <v>188</v>
      </c>
      <c r="I36" s="121" t="s">
        <v>189</v>
      </c>
      <c r="J36" s="121" t="s">
        <v>190</v>
      </c>
      <c r="K36" s="121" t="s">
        <v>188</v>
      </c>
      <c r="L36" s="121" t="s">
        <v>189</v>
      </c>
      <c r="M36" s="121" t="s">
        <v>190</v>
      </c>
      <c r="N36" s="2899"/>
    </row>
    <row r="37" spans="1:14" ht="31.5" customHeight="1" thickBot="1" x14ac:dyDescent="0.3">
      <c r="A37" s="931" t="s">
        <v>38</v>
      </c>
      <c r="B37" s="1016">
        <v>0</v>
      </c>
      <c r="C37" s="1016">
        <v>0</v>
      </c>
      <c r="D37" s="1016">
        <v>0</v>
      </c>
      <c r="E37" s="1016">
        <v>0</v>
      </c>
      <c r="F37" s="1016">
        <v>0</v>
      </c>
      <c r="G37" s="1016">
        <v>0</v>
      </c>
      <c r="H37" s="1016">
        <v>0</v>
      </c>
      <c r="I37" s="1016">
        <v>1</v>
      </c>
      <c r="J37" s="1016">
        <v>1</v>
      </c>
      <c r="K37" s="1017">
        <f>SUM(B37,E37,H37)</f>
        <v>0</v>
      </c>
      <c r="L37" s="1017">
        <f>SUM(C37,F37,I37)</f>
        <v>1</v>
      </c>
      <c r="M37" s="1017">
        <f>SUM(K37:L37)</f>
        <v>1</v>
      </c>
      <c r="N37" s="922" t="s">
        <v>104</v>
      </c>
    </row>
    <row r="38" spans="1:14" ht="31.5" customHeight="1" thickBot="1" x14ac:dyDescent="0.3">
      <c r="A38" s="103" t="s">
        <v>45</v>
      </c>
      <c r="B38" s="1552">
        <f t="shared" ref="B38:M38" si="2">SUM(B37:B37)</f>
        <v>0</v>
      </c>
      <c r="C38" s="1552">
        <f t="shared" si="2"/>
        <v>0</v>
      </c>
      <c r="D38" s="1552">
        <f t="shared" si="2"/>
        <v>0</v>
      </c>
      <c r="E38" s="1552">
        <f t="shared" si="2"/>
        <v>0</v>
      </c>
      <c r="F38" s="1552">
        <f t="shared" si="2"/>
        <v>0</v>
      </c>
      <c r="G38" s="1552">
        <f t="shared" si="2"/>
        <v>0</v>
      </c>
      <c r="H38" s="1552">
        <f t="shared" si="2"/>
        <v>0</v>
      </c>
      <c r="I38" s="1552">
        <f t="shared" si="2"/>
        <v>1</v>
      </c>
      <c r="J38" s="1552">
        <f t="shared" si="2"/>
        <v>1</v>
      </c>
      <c r="K38" s="1552">
        <f t="shared" si="2"/>
        <v>0</v>
      </c>
      <c r="L38" s="1552">
        <f t="shared" si="2"/>
        <v>1</v>
      </c>
      <c r="M38" s="1552">
        <f t="shared" si="2"/>
        <v>1</v>
      </c>
      <c r="N38" s="198" t="s">
        <v>153</v>
      </c>
    </row>
    <row r="39" spans="1:14" ht="15" customHeight="1" thickTop="1" x14ac:dyDescent="0.25"/>
  </sheetData>
  <mergeCells count="25">
    <mergeCell ref="A30:N30"/>
    <mergeCell ref="A31:N31"/>
    <mergeCell ref="N33:N36"/>
    <mergeCell ref="B34:D34"/>
    <mergeCell ref="E34:G34"/>
    <mergeCell ref="H34:J34"/>
    <mergeCell ref="K34:M34"/>
    <mergeCell ref="A33:A36"/>
    <mergeCell ref="B33:D33"/>
    <mergeCell ref="E33:G33"/>
    <mergeCell ref="H33:J33"/>
    <mergeCell ref="K33:M33"/>
    <mergeCell ref="A1:N1"/>
    <mergeCell ref="A2:N2"/>
    <mergeCell ref="A3:M3"/>
    <mergeCell ref="A4:A7"/>
    <mergeCell ref="B4:D4"/>
    <mergeCell ref="E4:G4"/>
    <mergeCell ref="H4:J4"/>
    <mergeCell ref="K4:M4"/>
    <mergeCell ref="N4:N7"/>
    <mergeCell ref="B5:D5"/>
    <mergeCell ref="E5:G5"/>
    <mergeCell ref="H5:J5"/>
    <mergeCell ref="K5:M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115" orientation="landscape" useFirstPageNumber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161"/>
  <sheetViews>
    <sheetView rightToLeft="1" view="pageBreakPreview" topLeftCell="A78" zoomScale="80" zoomScaleNormal="50" zoomScaleSheetLayoutView="80" workbookViewId="0">
      <selection activeCell="A82" sqref="A82:R95"/>
    </sheetView>
  </sheetViews>
  <sheetFormatPr defaultColWidth="10.28515625" defaultRowHeight="15" x14ac:dyDescent="0.2"/>
  <cols>
    <col min="1" max="1" width="18.7109375" style="918" customWidth="1"/>
    <col min="2" max="2" width="16.28515625" style="918" customWidth="1"/>
    <col min="3" max="3" width="22.140625" style="918" customWidth="1"/>
    <col min="4" max="14" width="6.7109375" style="918" customWidth="1"/>
    <col min="15" max="15" width="7.140625" style="918" customWidth="1"/>
    <col min="16" max="16" width="19.85546875" style="918" customWidth="1"/>
    <col min="17" max="17" width="25.42578125" style="918" customWidth="1"/>
    <col min="18" max="18" width="19" style="918" customWidth="1"/>
    <col min="19" max="16384" width="10.28515625" style="918"/>
  </cols>
  <sheetData>
    <row r="1" spans="1:18" ht="21" customHeight="1" x14ac:dyDescent="0.2">
      <c r="A1" s="2855" t="s">
        <v>3013</v>
      </c>
      <c r="B1" s="2855"/>
      <c r="C1" s="2855"/>
      <c r="D1" s="2855"/>
      <c r="E1" s="2855"/>
      <c r="F1" s="2855"/>
      <c r="G1" s="2855"/>
      <c r="H1" s="2855"/>
      <c r="I1" s="2855"/>
      <c r="J1" s="2855"/>
      <c r="K1" s="2855"/>
      <c r="L1" s="2855"/>
      <c r="M1" s="2855"/>
      <c r="N1" s="2855"/>
      <c r="O1" s="2855"/>
      <c r="P1" s="2855"/>
      <c r="Q1" s="2855"/>
      <c r="R1" s="2855"/>
    </row>
    <row r="2" spans="1:18" ht="26.25" customHeight="1" x14ac:dyDescent="0.2">
      <c r="A2" s="2864" t="s">
        <v>2146</v>
      </c>
      <c r="B2" s="2864"/>
      <c r="C2" s="2864"/>
      <c r="D2" s="2864"/>
      <c r="E2" s="2864"/>
      <c r="F2" s="2864"/>
      <c r="G2" s="2864"/>
      <c r="H2" s="2864"/>
      <c r="I2" s="2864"/>
      <c r="J2" s="2864"/>
      <c r="K2" s="2864"/>
      <c r="L2" s="2864"/>
      <c r="M2" s="2864"/>
      <c r="N2" s="2864"/>
      <c r="O2" s="2864"/>
      <c r="P2" s="2864"/>
      <c r="Q2" s="2864"/>
      <c r="R2" s="2864"/>
    </row>
    <row r="3" spans="1:18" ht="21" customHeight="1" thickBot="1" x14ac:dyDescent="0.3">
      <c r="A3" s="919" t="s">
        <v>2775</v>
      </c>
      <c r="B3" s="919"/>
      <c r="C3" s="919"/>
      <c r="D3" s="919"/>
      <c r="E3" s="919"/>
      <c r="F3" s="919"/>
      <c r="G3" s="919"/>
      <c r="H3" s="919"/>
      <c r="I3" s="919"/>
      <c r="J3" s="919"/>
      <c r="K3" s="919"/>
      <c r="L3" s="919"/>
      <c r="M3" s="919"/>
      <c r="N3" s="919"/>
      <c r="O3" s="919"/>
      <c r="P3" s="2865" t="s">
        <v>1984</v>
      </c>
      <c r="Q3" s="2865"/>
      <c r="R3" s="2865"/>
    </row>
    <row r="4" spans="1:18" ht="21" customHeight="1" thickTop="1" x14ac:dyDescent="0.2">
      <c r="A4" s="2858" t="s">
        <v>47</v>
      </c>
      <c r="B4" s="2858" t="s">
        <v>90</v>
      </c>
      <c r="C4" s="2858" t="s">
        <v>48</v>
      </c>
      <c r="D4" s="2858" t="s">
        <v>36</v>
      </c>
      <c r="E4" s="2858"/>
      <c r="F4" s="2858"/>
      <c r="G4" s="2858" t="s">
        <v>2</v>
      </c>
      <c r="H4" s="2858"/>
      <c r="I4" s="2858"/>
      <c r="J4" s="2858" t="s">
        <v>3</v>
      </c>
      <c r="K4" s="2858"/>
      <c r="L4" s="2858"/>
      <c r="M4" s="2858" t="s">
        <v>29</v>
      </c>
      <c r="N4" s="2858"/>
      <c r="O4" s="2858"/>
      <c r="P4" s="2866" t="s">
        <v>103</v>
      </c>
      <c r="Q4" s="2866" t="s">
        <v>132</v>
      </c>
      <c r="R4" s="2866" t="s">
        <v>172</v>
      </c>
    </row>
    <row r="5" spans="1:18" ht="24.75" customHeight="1" x14ac:dyDescent="0.2">
      <c r="A5" s="2859"/>
      <c r="B5" s="2859"/>
      <c r="C5" s="2859"/>
      <c r="D5" s="2854" t="s">
        <v>98</v>
      </c>
      <c r="E5" s="2854"/>
      <c r="F5" s="2854"/>
      <c r="G5" s="2854" t="s">
        <v>99</v>
      </c>
      <c r="H5" s="2854"/>
      <c r="I5" s="2854"/>
      <c r="J5" s="2854" t="s">
        <v>100</v>
      </c>
      <c r="K5" s="2854"/>
      <c r="L5" s="2854"/>
      <c r="M5" s="2854" t="s">
        <v>126</v>
      </c>
      <c r="N5" s="2854"/>
      <c r="O5" s="2854"/>
      <c r="P5" s="2867"/>
      <c r="Q5" s="2867"/>
      <c r="R5" s="2867"/>
    </row>
    <row r="6" spans="1:18" ht="18" customHeight="1" x14ac:dyDescent="0.2">
      <c r="A6" s="2859"/>
      <c r="B6" s="2859"/>
      <c r="C6" s="2859"/>
      <c r="D6" s="619" t="s">
        <v>187</v>
      </c>
      <c r="E6" s="619" t="s">
        <v>211</v>
      </c>
      <c r="F6" s="619" t="s">
        <v>204</v>
      </c>
      <c r="G6" s="619" t="s">
        <v>187</v>
      </c>
      <c r="H6" s="619" t="s">
        <v>211</v>
      </c>
      <c r="I6" s="619" t="s">
        <v>204</v>
      </c>
      <c r="J6" s="619" t="s">
        <v>187</v>
      </c>
      <c r="K6" s="619" t="s">
        <v>211</v>
      </c>
      <c r="L6" s="619" t="s">
        <v>204</v>
      </c>
      <c r="M6" s="619" t="s">
        <v>187</v>
      </c>
      <c r="N6" s="619" t="s">
        <v>211</v>
      </c>
      <c r="O6" s="619" t="s">
        <v>204</v>
      </c>
      <c r="P6" s="2867"/>
      <c r="Q6" s="2867"/>
      <c r="R6" s="2867"/>
    </row>
    <row r="7" spans="1:18" ht="18" customHeight="1" thickBot="1" x14ac:dyDescent="0.25">
      <c r="A7" s="2860"/>
      <c r="B7" s="2860"/>
      <c r="C7" s="2860"/>
      <c r="D7" s="121" t="s">
        <v>188</v>
      </c>
      <c r="E7" s="121" t="s">
        <v>189</v>
      </c>
      <c r="F7" s="121" t="s">
        <v>190</v>
      </c>
      <c r="G7" s="121" t="s">
        <v>188</v>
      </c>
      <c r="H7" s="121" t="s">
        <v>189</v>
      </c>
      <c r="I7" s="121" t="s">
        <v>190</v>
      </c>
      <c r="J7" s="121" t="s">
        <v>188</v>
      </c>
      <c r="K7" s="121" t="s">
        <v>189</v>
      </c>
      <c r="L7" s="121" t="s">
        <v>190</v>
      </c>
      <c r="M7" s="121" t="s">
        <v>188</v>
      </c>
      <c r="N7" s="121" t="s">
        <v>189</v>
      </c>
      <c r="O7" s="121" t="s">
        <v>190</v>
      </c>
      <c r="P7" s="2868"/>
      <c r="Q7" s="2868"/>
      <c r="R7" s="2868"/>
    </row>
    <row r="8" spans="1:18" ht="26.25" customHeight="1" x14ac:dyDescent="0.2">
      <c r="A8" s="2904" t="s">
        <v>37</v>
      </c>
      <c r="B8" s="2904" t="s">
        <v>1776</v>
      </c>
      <c r="C8" s="1532" t="s">
        <v>672</v>
      </c>
      <c r="D8" s="920">
        <v>0</v>
      </c>
      <c r="E8" s="920">
        <v>0</v>
      </c>
      <c r="F8" s="920">
        <v>0</v>
      </c>
      <c r="G8" s="920">
        <v>3</v>
      </c>
      <c r="H8" s="920">
        <v>4</v>
      </c>
      <c r="I8" s="920">
        <v>7</v>
      </c>
      <c r="J8" s="920">
        <v>0</v>
      </c>
      <c r="K8" s="920">
        <v>0</v>
      </c>
      <c r="L8" s="920">
        <v>0</v>
      </c>
      <c r="M8" s="920">
        <f t="shared" ref="M8:O25" si="0">SUM(D8,G8,J8)</f>
        <v>3</v>
      </c>
      <c r="N8" s="920">
        <f t="shared" si="0"/>
        <v>4</v>
      </c>
      <c r="O8" s="920">
        <f t="shared" si="0"/>
        <v>7</v>
      </c>
      <c r="P8" s="1720" t="s">
        <v>1775</v>
      </c>
      <c r="Q8" s="2907" t="s">
        <v>1777</v>
      </c>
      <c r="R8" s="2907" t="s">
        <v>134</v>
      </c>
    </row>
    <row r="9" spans="1:18" ht="33.75" customHeight="1" x14ac:dyDescent="0.2">
      <c r="A9" s="2905"/>
      <c r="B9" s="2905"/>
      <c r="C9" s="1721" t="s">
        <v>1778</v>
      </c>
      <c r="D9" s="1026">
        <v>0</v>
      </c>
      <c r="E9" s="1026">
        <v>0</v>
      </c>
      <c r="F9" s="1026">
        <v>0</v>
      </c>
      <c r="G9" s="1026">
        <v>5</v>
      </c>
      <c r="H9" s="1026">
        <v>10</v>
      </c>
      <c r="I9" s="1026">
        <v>15</v>
      </c>
      <c r="J9" s="1026">
        <v>0</v>
      </c>
      <c r="K9" s="1026">
        <v>0</v>
      </c>
      <c r="L9" s="1026">
        <v>0</v>
      </c>
      <c r="M9" s="1026">
        <f>SUM(D9,G9,J9)</f>
        <v>5</v>
      </c>
      <c r="N9" s="1026">
        <f>SUM(E9,H9,K9)</f>
        <v>10</v>
      </c>
      <c r="O9" s="1026">
        <f>SUM(M9:N9)</f>
        <v>15</v>
      </c>
      <c r="P9" s="913" t="s">
        <v>1779</v>
      </c>
      <c r="Q9" s="2908"/>
      <c r="R9" s="2908"/>
    </row>
    <row r="10" spans="1:18" ht="27" customHeight="1" x14ac:dyDescent="0.2">
      <c r="A10" s="2906"/>
      <c r="B10" s="2906"/>
      <c r="C10" s="1531" t="s">
        <v>1776</v>
      </c>
      <c r="D10" s="921">
        <v>0</v>
      </c>
      <c r="E10" s="921">
        <v>0</v>
      </c>
      <c r="F10" s="921">
        <v>0</v>
      </c>
      <c r="G10" s="921">
        <v>1</v>
      </c>
      <c r="H10" s="921">
        <v>0</v>
      </c>
      <c r="I10" s="921">
        <v>1</v>
      </c>
      <c r="J10" s="921">
        <v>3</v>
      </c>
      <c r="K10" s="921">
        <v>0</v>
      </c>
      <c r="L10" s="921">
        <v>3</v>
      </c>
      <c r="M10" s="921">
        <f t="shared" si="0"/>
        <v>4</v>
      </c>
      <c r="N10" s="921">
        <f t="shared" si="0"/>
        <v>0</v>
      </c>
      <c r="O10" s="921">
        <f t="shared" si="0"/>
        <v>4</v>
      </c>
      <c r="P10" s="987" t="s">
        <v>1777</v>
      </c>
      <c r="Q10" s="2901"/>
      <c r="R10" s="2901"/>
    </row>
    <row r="11" spans="1:18" s="924" customFormat="1" ht="26.25" customHeight="1" x14ac:dyDescent="0.2">
      <c r="A11" s="2906"/>
      <c r="B11" s="2906" t="s">
        <v>1780</v>
      </c>
      <c r="C11" s="2906"/>
      <c r="D11" s="923">
        <f>SUM(D8:D10)</f>
        <v>0</v>
      </c>
      <c r="E11" s="923">
        <f t="shared" ref="E11:L11" si="1">SUM(E8:E10)</f>
        <v>0</v>
      </c>
      <c r="F11" s="923">
        <f t="shared" si="1"/>
        <v>0</v>
      </c>
      <c r="G11" s="923">
        <f t="shared" si="1"/>
        <v>9</v>
      </c>
      <c r="H11" s="923">
        <f t="shared" si="1"/>
        <v>14</v>
      </c>
      <c r="I11" s="923">
        <f t="shared" si="1"/>
        <v>23</v>
      </c>
      <c r="J11" s="923">
        <f t="shared" si="1"/>
        <v>3</v>
      </c>
      <c r="K11" s="923">
        <f t="shared" si="1"/>
        <v>0</v>
      </c>
      <c r="L11" s="923">
        <f t="shared" si="1"/>
        <v>3</v>
      </c>
      <c r="M11" s="921">
        <f t="shared" si="0"/>
        <v>12</v>
      </c>
      <c r="N11" s="921">
        <f t="shared" si="0"/>
        <v>14</v>
      </c>
      <c r="O11" s="921">
        <f t="shared" si="0"/>
        <v>26</v>
      </c>
      <c r="P11" s="2901" t="s">
        <v>139</v>
      </c>
      <c r="Q11" s="2901"/>
      <c r="R11" s="2901"/>
    </row>
    <row r="12" spans="1:18" s="924" customFormat="1" ht="27.75" customHeight="1" x14ac:dyDescent="0.2">
      <c r="A12" s="2906"/>
      <c r="B12" s="2900" t="s">
        <v>50</v>
      </c>
      <c r="C12" s="1721" t="s">
        <v>50</v>
      </c>
      <c r="D12" s="923">
        <v>15</v>
      </c>
      <c r="E12" s="923">
        <v>9</v>
      </c>
      <c r="F12" s="923">
        <v>24</v>
      </c>
      <c r="G12" s="923">
        <v>12</v>
      </c>
      <c r="H12" s="923">
        <v>14</v>
      </c>
      <c r="I12" s="923">
        <v>26</v>
      </c>
      <c r="J12" s="923">
        <v>13</v>
      </c>
      <c r="K12" s="923">
        <v>8</v>
      </c>
      <c r="L12" s="923">
        <v>21</v>
      </c>
      <c r="M12" s="921">
        <f t="shared" si="0"/>
        <v>40</v>
      </c>
      <c r="N12" s="921">
        <f t="shared" si="0"/>
        <v>31</v>
      </c>
      <c r="O12" s="921">
        <f t="shared" si="0"/>
        <v>71</v>
      </c>
      <c r="P12" s="987" t="s">
        <v>135</v>
      </c>
      <c r="Q12" s="2901" t="s">
        <v>135</v>
      </c>
      <c r="R12" s="2901"/>
    </row>
    <row r="13" spans="1:18" s="924" customFormat="1" ht="31.5" x14ac:dyDescent="0.2">
      <c r="A13" s="2906"/>
      <c r="B13" s="2900"/>
      <c r="C13" s="1531" t="s">
        <v>1783</v>
      </c>
      <c r="D13" s="923">
        <v>0</v>
      </c>
      <c r="E13" s="923">
        <v>0</v>
      </c>
      <c r="F13" s="923">
        <v>0</v>
      </c>
      <c r="G13" s="923">
        <v>5</v>
      </c>
      <c r="H13" s="923">
        <v>17</v>
      </c>
      <c r="I13" s="923">
        <v>22</v>
      </c>
      <c r="J13" s="923">
        <v>11</v>
      </c>
      <c r="K13" s="923">
        <v>3</v>
      </c>
      <c r="L13" s="624">
        <v>14</v>
      </c>
      <c r="M13" s="921">
        <f t="shared" si="0"/>
        <v>16</v>
      </c>
      <c r="N13" s="921">
        <f t="shared" si="0"/>
        <v>20</v>
      </c>
      <c r="O13" s="921">
        <f t="shared" si="0"/>
        <v>36</v>
      </c>
      <c r="P13" s="987" t="s">
        <v>1784</v>
      </c>
      <c r="Q13" s="2901"/>
      <c r="R13" s="2901"/>
    </row>
    <row r="14" spans="1:18" s="924" customFormat="1" ht="27.75" customHeight="1" x14ac:dyDescent="0.2">
      <c r="A14" s="2906"/>
      <c r="B14" s="2900" t="s">
        <v>49</v>
      </c>
      <c r="C14" s="2900"/>
      <c r="D14" s="923">
        <f>SUM(D12:D13)</f>
        <v>15</v>
      </c>
      <c r="E14" s="923">
        <f t="shared" ref="E14:L14" si="2">SUM(E12:E13)</f>
        <v>9</v>
      </c>
      <c r="F14" s="923">
        <f t="shared" si="2"/>
        <v>24</v>
      </c>
      <c r="G14" s="923">
        <f t="shared" si="2"/>
        <v>17</v>
      </c>
      <c r="H14" s="923">
        <f t="shared" si="2"/>
        <v>31</v>
      </c>
      <c r="I14" s="923">
        <f t="shared" si="2"/>
        <v>48</v>
      </c>
      <c r="J14" s="923">
        <f t="shared" si="2"/>
        <v>24</v>
      </c>
      <c r="K14" s="923">
        <f t="shared" si="2"/>
        <v>11</v>
      </c>
      <c r="L14" s="923">
        <f t="shared" si="2"/>
        <v>35</v>
      </c>
      <c r="M14" s="921">
        <f t="shared" si="0"/>
        <v>56</v>
      </c>
      <c r="N14" s="921">
        <f t="shared" si="0"/>
        <v>51</v>
      </c>
      <c r="O14" s="921">
        <f t="shared" si="0"/>
        <v>107</v>
      </c>
      <c r="P14" s="2901" t="s">
        <v>139</v>
      </c>
      <c r="Q14" s="2901"/>
      <c r="R14" s="2901"/>
    </row>
    <row r="15" spans="1:18" s="924" customFormat="1" ht="27.75" customHeight="1" x14ac:dyDescent="0.2">
      <c r="A15" s="2906"/>
      <c r="B15" s="2880" t="s">
        <v>1614</v>
      </c>
      <c r="C15" s="1713" t="s">
        <v>1613</v>
      </c>
      <c r="D15" s="923">
        <v>0</v>
      </c>
      <c r="E15" s="923">
        <v>0</v>
      </c>
      <c r="F15" s="923">
        <v>0</v>
      </c>
      <c r="G15" s="923">
        <v>3</v>
      </c>
      <c r="H15" s="923">
        <v>5</v>
      </c>
      <c r="I15" s="923">
        <v>8</v>
      </c>
      <c r="J15" s="923">
        <v>2</v>
      </c>
      <c r="K15" s="923">
        <v>4</v>
      </c>
      <c r="L15" s="925">
        <v>6</v>
      </c>
      <c r="M15" s="921">
        <f t="shared" si="0"/>
        <v>5</v>
      </c>
      <c r="N15" s="921">
        <f t="shared" si="0"/>
        <v>9</v>
      </c>
      <c r="O15" s="921">
        <f t="shared" si="0"/>
        <v>14</v>
      </c>
      <c r="P15" s="1722" t="s">
        <v>480</v>
      </c>
      <c r="Q15" s="2882" t="s">
        <v>480</v>
      </c>
      <c r="R15" s="2901"/>
    </row>
    <row r="16" spans="1:18" s="924" customFormat="1" ht="27.75" customHeight="1" x14ac:dyDescent="0.2">
      <c r="A16" s="2906"/>
      <c r="B16" s="2881"/>
      <c r="C16" s="1713" t="s">
        <v>1066</v>
      </c>
      <c r="D16" s="923">
        <v>0</v>
      </c>
      <c r="E16" s="923">
        <v>0</v>
      </c>
      <c r="F16" s="923">
        <v>0</v>
      </c>
      <c r="G16" s="923">
        <v>4</v>
      </c>
      <c r="H16" s="923">
        <v>4</v>
      </c>
      <c r="I16" s="923">
        <v>8</v>
      </c>
      <c r="J16" s="923">
        <v>0</v>
      </c>
      <c r="K16" s="923">
        <v>0</v>
      </c>
      <c r="L16" s="925">
        <v>0</v>
      </c>
      <c r="M16" s="921">
        <f t="shared" si="0"/>
        <v>4</v>
      </c>
      <c r="N16" s="921">
        <f t="shared" si="0"/>
        <v>4</v>
      </c>
      <c r="O16" s="921">
        <f t="shared" si="0"/>
        <v>8</v>
      </c>
      <c r="P16" s="2316" t="s">
        <v>675</v>
      </c>
      <c r="Q16" s="2883"/>
      <c r="R16" s="2901"/>
    </row>
    <row r="17" spans="1:18" s="924" customFormat="1" ht="27.75" customHeight="1" x14ac:dyDescent="0.2">
      <c r="A17" s="2906"/>
      <c r="B17" s="2900" t="s">
        <v>49</v>
      </c>
      <c r="C17" s="2900"/>
      <c r="D17" s="923">
        <f>SUM(D15:D16)</f>
        <v>0</v>
      </c>
      <c r="E17" s="923">
        <f t="shared" ref="E17:O17" si="3">SUM(E15:E16)</f>
        <v>0</v>
      </c>
      <c r="F17" s="923">
        <f t="shared" si="3"/>
        <v>0</v>
      </c>
      <c r="G17" s="923">
        <f t="shared" si="3"/>
        <v>7</v>
      </c>
      <c r="H17" s="923">
        <f t="shared" si="3"/>
        <v>9</v>
      </c>
      <c r="I17" s="923">
        <f t="shared" si="3"/>
        <v>16</v>
      </c>
      <c r="J17" s="923">
        <f t="shared" si="3"/>
        <v>2</v>
      </c>
      <c r="K17" s="923">
        <f t="shared" si="3"/>
        <v>4</v>
      </c>
      <c r="L17" s="923">
        <f t="shared" si="3"/>
        <v>6</v>
      </c>
      <c r="M17" s="923">
        <f t="shared" si="3"/>
        <v>9</v>
      </c>
      <c r="N17" s="923">
        <f t="shared" si="3"/>
        <v>13</v>
      </c>
      <c r="O17" s="923">
        <f t="shared" si="3"/>
        <v>22</v>
      </c>
      <c r="P17" s="2901" t="s">
        <v>139</v>
      </c>
      <c r="Q17" s="2901"/>
      <c r="R17" s="2901"/>
    </row>
    <row r="18" spans="1:18" s="924" customFormat="1" ht="27.75" customHeight="1" x14ac:dyDescent="0.2">
      <c r="A18" s="2906"/>
      <c r="B18" s="1721" t="s">
        <v>469</v>
      </c>
      <c r="C18" s="1721" t="s">
        <v>676</v>
      </c>
      <c r="D18" s="923">
        <f t="shared" ref="D18:D20" si="4">SUM(D16:D17)</f>
        <v>0</v>
      </c>
      <c r="E18" s="923">
        <f t="shared" ref="E18:E20" si="5">SUM(E16:E17)</f>
        <v>0</v>
      </c>
      <c r="F18" s="923">
        <v>0</v>
      </c>
      <c r="G18" s="923">
        <v>11</v>
      </c>
      <c r="H18" s="923">
        <v>15</v>
      </c>
      <c r="I18" s="923">
        <v>26</v>
      </c>
      <c r="J18" s="923">
        <v>16</v>
      </c>
      <c r="K18" s="923">
        <v>7</v>
      </c>
      <c r="L18" s="923">
        <v>23</v>
      </c>
      <c r="M18" s="921">
        <f t="shared" si="0"/>
        <v>27</v>
      </c>
      <c r="N18" s="921">
        <f t="shared" si="0"/>
        <v>22</v>
      </c>
      <c r="O18" s="921">
        <f t="shared" si="0"/>
        <v>49</v>
      </c>
      <c r="P18" s="987" t="s">
        <v>470</v>
      </c>
      <c r="Q18" s="987" t="s">
        <v>470</v>
      </c>
      <c r="R18" s="2901"/>
    </row>
    <row r="19" spans="1:18" s="924" customFormat="1" ht="36" customHeight="1" x14ac:dyDescent="0.2">
      <c r="A19" s="2906"/>
      <c r="B19" s="2900" t="s">
        <v>509</v>
      </c>
      <c r="C19" s="997" t="s">
        <v>1785</v>
      </c>
      <c r="D19" s="923">
        <f t="shared" si="4"/>
        <v>0</v>
      </c>
      <c r="E19" s="923">
        <f t="shared" si="5"/>
        <v>0</v>
      </c>
      <c r="F19" s="923">
        <v>0</v>
      </c>
      <c r="G19" s="923">
        <v>0</v>
      </c>
      <c r="H19" s="923">
        <v>1</v>
      </c>
      <c r="I19" s="923">
        <v>1</v>
      </c>
      <c r="J19" s="923">
        <v>0</v>
      </c>
      <c r="K19" s="923">
        <v>0</v>
      </c>
      <c r="L19" s="925">
        <v>0</v>
      </c>
      <c r="M19" s="921">
        <f t="shared" si="0"/>
        <v>0</v>
      </c>
      <c r="N19" s="921">
        <f t="shared" si="0"/>
        <v>1</v>
      </c>
      <c r="O19" s="921">
        <f t="shared" si="0"/>
        <v>1</v>
      </c>
      <c r="P19" s="987" t="s">
        <v>1786</v>
      </c>
      <c r="Q19" s="2901" t="s">
        <v>1787</v>
      </c>
      <c r="R19" s="2901"/>
    </row>
    <row r="20" spans="1:18" s="924" customFormat="1" ht="28.5" customHeight="1" x14ac:dyDescent="0.2">
      <c r="A20" s="2906"/>
      <c r="B20" s="2900"/>
      <c r="C20" s="997" t="s">
        <v>1788</v>
      </c>
      <c r="D20" s="923">
        <f t="shared" si="4"/>
        <v>0</v>
      </c>
      <c r="E20" s="923">
        <f t="shared" si="5"/>
        <v>0</v>
      </c>
      <c r="F20" s="923">
        <v>0</v>
      </c>
      <c r="G20" s="923">
        <v>1</v>
      </c>
      <c r="H20" s="923">
        <v>4</v>
      </c>
      <c r="I20" s="923">
        <v>5</v>
      </c>
      <c r="J20" s="923">
        <v>1</v>
      </c>
      <c r="K20" s="923">
        <v>1</v>
      </c>
      <c r="L20" s="624">
        <v>2</v>
      </c>
      <c r="M20" s="921">
        <f t="shared" si="0"/>
        <v>2</v>
      </c>
      <c r="N20" s="921">
        <f t="shared" si="0"/>
        <v>5</v>
      </c>
      <c r="O20" s="921">
        <f t="shared" si="0"/>
        <v>7</v>
      </c>
      <c r="P20" s="987" t="s">
        <v>1789</v>
      </c>
      <c r="Q20" s="2901"/>
      <c r="R20" s="2901"/>
    </row>
    <row r="21" spans="1:18" s="924" customFormat="1" ht="27" customHeight="1" x14ac:dyDescent="0.2">
      <c r="A21" s="2906"/>
      <c r="B21" s="2900"/>
      <c r="C21" s="997" t="s">
        <v>1969</v>
      </c>
      <c r="D21" s="923">
        <f>SUM(D20:D20)</f>
        <v>0</v>
      </c>
      <c r="E21" s="923">
        <f>SUM(E20:E20)</f>
        <v>0</v>
      </c>
      <c r="F21" s="923">
        <v>0</v>
      </c>
      <c r="G21" s="923">
        <v>1</v>
      </c>
      <c r="H21" s="923">
        <v>0</v>
      </c>
      <c r="I21" s="923">
        <v>1</v>
      </c>
      <c r="J21" s="923">
        <v>0</v>
      </c>
      <c r="K21" s="923">
        <v>0</v>
      </c>
      <c r="L21" s="990">
        <v>0</v>
      </c>
      <c r="M21" s="921">
        <f t="shared" ref="M21" si="6">SUM(D21,G21,J21)</f>
        <v>1</v>
      </c>
      <c r="N21" s="921">
        <f t="shared" ref="N21" si="7">SUM(E21,H21,K21)</f>
        <v>0</v>
      </c>
      <c r="O21" s="921">
        <f t="shared" ref="O21" si="8">SUM(F21,I21,L21)</f>
        <v>1</v>
      </c>
      <c r="P21" s="847" t="s">
        <v>1987</v>
      </c>
      <c r="Q21" s="2901"/>
      <c r="R21" s="2901"/>
    </row>
    <row r="22" spans="1:18" s="924" customFormat="1" ht="30" customHeight="1" x14ac:dyDescent="0.2">
      <c r="A22" s="2906"/>
      <c r="B22" s="2900" t="s">
        <v>49</v>
      </c>
      <c r="C22" s="2900"/>
      <c r="D22" s="923">
        <f t="shared" ref="D22:L22" si="9">SUM(D19:D21)</f>
        <v>0</v>
      </c>
      <c r="E22" s="923">
        <f t="shared" si="9"/>
        <v>0</v>
      </c>
      <c r="F22" s="923">
        <f t="shared" si="9"/>
        <v>0</v>
      </c>
      <c r="G22" s="923">
        <f t="shared" si="9"/>
        <v>2</v>
      </c>
      <c r="H22" s="923">
        <f t="shared" si="9"/>
        <v>5</v>
      </c>
      <c r="I22" s="923">
        <f t="shared" si="9"/>
        <v>7</v>
      </c>
      <c r="J22" s="923">
        <f t="shared" si="9"/>
        <v>1</v>
      </c>
      <c r="K22" s="923">
        <f t="shared" si="9"/>
        <v>1</v>
      </c>
      <c r="L22" s="923">
        <f t="shared" si="9"/>
        <v>2</v>
      </c>
      <c r="M22" s="921">
        <f t="shared" si="0"/>
        <v>3</v>
      </c>
      <c r="N22" s="921">
        <f t="shared" si="0"/>
        <v>6</v>
      </c>
      <c r="O22" s="921">
        <f t="shared" si="0"/>
        <v>9</v>
      </c>
      <c r="P22" s="2901" t="s">
        <v>139</v>
      </c>
      <c r="Q22" s="2901"/>
      <c r="R22" s="2901"/>
    </row>
    <row r="23" spans="1:18" s="924" customFormat="1" ht="34.5" customHeight="1" x14ac:dyDescent="0.2">
      <c r="A23" s="2906"/>
      <c r="B23" s="1531" t="s">
        <v>1500</v>
      </c>
      <c r="C23" s="1531" t="s">
        <v>212</v>
      </c>
      <c r="D23" s="923">
        <f t="shared" ref="D23:E23" si="10">SUM(D20:D22)</f>
        <v>0</v>
      </c>
      <c r="E23" s="923">
        <f t="shared" si="10"/>
        <v>0</v>
      </c>
      <c r="F23" s="923">
        <v>0</v>
      </c>
      <c r="G23" s="923">
        <v>0</v>
      </c>
      <c r="H23" s="923">
        <v>1</v>
      </c>
      <c r="I23" s="923">
        <v>1</v>
      </c>
      <c r="J23" s="923">
        <v>2</v>
      </c>
      <c r="K23" s="923">
        <v>0</v>
      </c>
      <c r="L23" s="624">
        <v>2</v>
      </c>
      <c r="M23" s="921">
        <f t="shared" si="0"/>
        <v>2</v>
      </c>
      <c r="N23" s="921">
        <f t="shared" si="0"/>
        <v>1</v>
      </c>
      <c r="O23" s="921">
        <f t="shared" si="0"/>
        <v>3</v>
      </c>
      <c r="P23" s="987" t="s">
        <v>475</v>
      </c>
      <c r="Q23" s="987" t="s">
        <v>475</v>
      </c>
      <c r="R23" s="2901"/>
    </row>
    <row r="24" spans="1:18" s="924" customFormat="1" ht="27.75" customHeight="1" x14ac:dyDescent="0.2">
      <c r="A24" s="2906"/>
      <c r="B24" s="1531" t="s">
        <v>476</v>
      </c>
      <c r="C24" s="1531" t="s">
        <v>476</v>
      </c>
      <c r="D24" s="923">
        <f t="shared" ref="D24:E24" si="11">SUM(D21:D23)</f>
        <v>0</v>
      </c>
      <c r="E24" s="923">
        <f t="shared" si="11"/>
        <v>0</v>
      </c>
      <c r="F24" s="923">
        <v>0</v>
      </c>
      <c r="G24" s="923">
        <v>16</v>
      </c>
      <c r="H24" s="923">
        <v>34</v>
      </c>
      <c r="I24" s="923">
        <v>50</v>
      </c>
      <c r="J24" s="923">
        <v>10</v>
      </c>
      <c r="K24" s="923">
        <v>27</v>
      </c>
      <c r="L24" s="923">
        <v>37</v>
      </c>
      <c r="M24" s="921">
        <f t="shared" si="0"/>
        <v>26</v>
      </c>
      <c r="N24" s="921">
        <f t="shared" si="0"/>
        <v>61</v>
      </c>
      <c r="O24" s="921">
        <f t="shared" si="0"/>
        <v>87</v>
      </c>
      <c r="P24" s="987" t="s">
        <v>477</v>
      </c>
      <c r="Q24" s="987" t="s">
        <v>477</v>
      </c>
      <c r="R24" s="2901"/>
    </row>
    <row r="25" spans="1:18" s="924" customFormat="1" ht="27.75" customHeight="1" x14ac:dyDescent="0.2">
      <c r="A25" s="2906"/>
      <c r="B25" s="1531" t="s">
        <v>1487</v>
      </c>
      <c r="C25" s="1531" t="s">
        <v>1790</v>
      </c>
      <c r="D25" s="923">
        <v>4</v>
      </c>
      <c r="E25" s="923">
        <v>10</v>
      </c>
      <c r="F25" s="923">
        <v>14</v>
      </c>
      <c r="G25" s="923">
        <v>0</v>
      </c>
      <c r="H25" s="923">
        <v>0</v>
      </c>
      <c r="I25" s="923">
        <v>0</v>
      </c>
      <c r="J25" s="923">
        <v>0</v>
      </c>
      <c r="K25" s="923">
        <v>0</v>
      </c>
      <c r="L25" s="923">
        <v>0</v>
      </c>
      <c r="M25" s="921">
        <f t="shared" si="0"/>
        <v>4</v>
      </c>
      <c r="N25" s="921">
        <f t="shared" si="0"/>
        <v>10</v>
      </c>
      <c r="O25" s="921">
        <f t="shared" si="0"/>
        <v>14</v>
      </c>
      <c r="P25" s="987" t="s">
        <v>1791</v>
      </c>
      <c r="Q25" s="987" t="s">
        <v>156</v>
      </c>
      <c r="R25" s="2901"/>
    </row>
    <row r="26" spans="1:18" s="924" customFormat="1" ht="27.75" customHeight="1" thickBot="1" x14ac:dyDescent="0.25">
      <c r="A26" s="2902" t="s">
        <v>96</v>
      </c>
      <c r="B26" s="2902"/>
      <c r="C26" s="2902"/>
      <c r="D26" s="1018">
        <f>SUM(D11,D14,D17,D18,D22,D23:D25)</f>
        <v>19</v>
      </c>
      <c r="E26" s="1018">
        <f t="shared" ref="E26:O26" si="12">SUM(E11,E14,E17,E18,E22,E23:E25)</f>
        <v>19</v>
      </c>
      <c r="F26" s="1018">
        <f t="shared" si="12"/>
        <v>38</v>
      </c>
      <c r="G26" s="1018">
        <f t="shared" si="12"/>
        <v>62</v>
      </c>
      <c r="H26" s="1018">
        <f t="shared" si="12"/>
        <v>109</v>
      </c>
      <c r="I26" s="1018">
        <f t="shared" si="12"/>
        <v>171</v>
      </c>
      <c r="J26" s="1018">
        <f t="shared" si="12"/>
        <v>58</v>
      </c>
      <c r="K26" s="1018">
        <f t="shared" si="12"/>
        <v>50</v>
      </c>
      <c r="L26" s="1018">
        <f t="shared" si="12"/>
        <v>108</v>
      </c>
      <c r="M26" s="1018">
        <f t="shared" si="12"/>
        <v>139</v>
      </c>
      <c r="N26" s="1018">
        <f t="shared" si="12"/>
        <v>178</v>
      </c>
      <c r="O26" s="1018">
        <f t="shared" si="12"/>
        <v>317</v>
      </c>
      <c r="P26" s="2903" t="s">
        <v>136</v>
      </c>
      <c r="Q26" s="2903"/>
      <c r="R26" s="2903"/>
    </row>
    <row r="27" spans="1:18" s="924" customFormat="1" ht="21.75" customHeight="1" thickTop="1" x14ac:dyDescent="0.2"/>
    <row r="28" spans="1:18" s="924" customFormat="1" ht="21.75" customHeight="1" x14ac:dyDescent="0.2"/>
    <row r="29" spans="1:18" s="924" customFormat="1" ht="21.75" customHeight="1" x14ac:dyDescent="0.2"/>
    <row r="30" spans="1:18" s="924" customFormat="1" ht="21.75" customHeight="1" x14ac:dyDescent="0.2"/>
    <row r="31" spans="1:18" s="924" customFormat="1" ht="26.25" customHeight="1" thickBot="1" x14ac:dyDescent="0.3">
      <c r="A31" s="912" t="s">
        <v>2774</v>
      </c>
      <c r="C31" s="930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2870" t="s">
        <v>2776</v>
      </c>
      <c r="Q31" s="2870"/>
      <c r="R31" s="2870"/>
    </row>
    <row r="32" spans="1:18" s="924" customFormat="1" ht="20.25" customHeight="1" thickTop="1" x14ac:dyDescent="0.2">
      <c r="A32" s="2858" t="s">
        <v>47</v>
      </c>
      <c r="B32" s="2858" t="s">
        <v>90</v>
      </c>
      <c r="C32" s="2858" t="s">
        <v>48</v>
      </c>
      <c r="D32" s="2858" t="s">
        <v>36</v>
      </c>
      <c r="E32" s="2858"/>
      <c r="F32" s="2858"/>
      <c r="G32" s="2858" t="s">
        <v>2</v>
      </c>
      <c r="H32" s="2858"/>
      <c r="I32" s="2858"/>
      <c r="J32" s="2858" t="s">
        <v>3</v>
      </c>
      <c r="K32" s="2858"/>
      <c r="L32" s="2858"/>
      <c r="M32" s="2858" t="s">
        <v>29</v>
      </c>
      <c r="N32" s="2858"/>
      <c r="O32" s="2858"/>
      <c r="P32" s="2866" t="s">
        <v>103</v>
      </c>
      <c r="Q32" s="2866" t="s">
        <v>132</v>
      </c>
      <c r="R32" s="2866" t="s">
        <v>172</v>
      </c>
    </row>
    <row r="33" spans="1:18" s="924" customFormat="1" ht="20.25" customHeight="1" x14ac:dyDescent="0.2">
      <c r="A33" s="2859"/>
      <c r="B33" s="2859"/>
      <c r="C33" s="2859"/>
      <c r="D33" s="2854" t="s">
        <v>98</v>
      </c>
      <c r="E33" s="2854"/>
      <c r="F33" s="2854"/>
      <c r="G33" s="2854" t="s">
        <v>99</v>
      </c>
      <c r="H33" s="2854"/>
      <c r="I33" s="2854"/>
      <c r="J33" s="2854" t="s">
        <v>100</v>
      </c>
      <c r="K33" s="2854"/>
      <c r="L33" s="2854"/>
      <c r="M33" s="2854" t="s">
        <v>126</v>
      </c>
      <c r="N33" s="2854"/>
      <c r="O33" s="2854"/>
      <c r="P33" s="2867"/>
      <c r="Q33" s="2867"/>
      <c r="R33" s="2867"/>
    </row>
    <row r="34" spans="1:18" s="924" customFormat="1" ht="20.25" customHeight="1" x14ac:dyDescent="0.2">
      <c r="A34" s="2859"/>
      <c r="B34" s="2859"/>
      <c r="C34" s="2859"/>
      <c r="D34" s="619" t="s">
        <v>187</v>
      </c>
      <c r="E34" s="619" t="s">
        <v>211</v>
      </c>
      <c r="F34" s="619" t="s">
        <v>204</v>
      </c>
      <c r="G34" s="619" t="s">
        <v>187</v>
      </c>
      <c r="H34" s="619" t="s">
        <v>211</v>
      </c>
      <c r="I34" s="619" t="s">
        <v>204</v>
      </c>
      <c r="J34" s="619" t="s">
        <v>187</v>
      </c>
      <c r="K34" s="619" t="s">
        <v>211</v>
      </c>
      <c r="L34" s="619" t="s">
        <v>204</v>
      </c>
      <c r="M34" s="619" t="s">
        <v>187</v>
      </c>
      <c r="N34" s="619" t="s">
        <v>211</v>
      </c>
      <c r="O34" s="619" t="s">
        <v>204</v>
      </c>
      <c r="P34" s="2867"/>
      <c r="Q34" s="2867"/>
      <c r="R34" s="2867"/>
    </row>
    <row r="35" spans="1:18" s="924" customFormat="1" ht="20.25" customHeight="1" thickBot="1" x14ac:dyDescent="0.25">
      <c r="A35" s="2860"/>
      <c r="B35" s="2860"/>
      <c r="C35" s="2860"/>
      <c r="D35" s="121" t="s">
        <v>188</v>
      </c>
      <c r="E35" s="121" t="s">
        <v>189</v>
      </c>
      <c r="F35" s="121" t="s">
        <v>190</v>
      </c>
      <c r="G35" s="121" t="s">
        <v>188</v>
      </c>
      <c r="H35" s="121" t="s">
        <v>189</v>
      </c>
      <c r="I35" s="121" t="s">
        <v>190</v>
      </c>
      <c r="J35" s="121" t="s">
        <v>188</v>
      </c>
      <c r="K35" s="121" t="s">
        <v>189</v>
      </c>
      <c r="L35" s="121" t="s">
        <v>190</v>
      </c>
      <c r="M35" s="121" t="s">
        <v>188</v>
      </c>
      <c r="N35" s="121" t="s">
        <v>189</v>
      </c>
      <c r="O35" s="121" t="s">
        <v>190</v>
      </c>
      <c r="P35" s="2868"/>
      <c r="Q35" s="2868"/>
      <c r="R35" s="2868"/>
    </row>
    <row r="36" spans="1:18" s="924" customFormat="1" ht="28.5" customHeight="1" x14ac:dyDescent="0.2">
      <c r="A36" s="2878" t="s">
        <v>54</v>
      </c>
      <c r="B36" s="965" t="s">
        <v>55</v>
      </c>
      <c r="C36" s="996"/>
      <c r="D36" s="923">
        <v>0</v>
      </c>
      <c r="E36" s="923">
        <v>0</v>
      </c>
      <c r="F36" s="923">
        <v>0</v>
      </c>
      <c r="G36" s="923">
        <v>24</v>
      </c>
      <c r="H36" s="923">
        <v>12</v>
      </c>
      <c r="I36" s="923">
        <v>36</v>
      </c>
      <c r="J36" s="923">
        <v>10</v>
      </c>
      <c r="K36" s="923">
        <v>4</v>
      </c>
      <c r="L36" s="923">
        <v>14</v>
      </c>
      <c r="M36" s="921">
        <f>SUM(D36,G36,J36)</f>
        <v>34</v>
      </c>
      <c r="N36" s="921">
        <f>SUM(E36,H36,K36)</f>
        <v>16</v>
      </c>
      <c r="O36" s="921">
        <f>SUM(F36,I36,L36)</f>
        <v>50</v>
      </c>
      <c r="P36" s="1720"/>
      <c r="Q36" s="1720" t="s">
        <v>138</v>
      </c>
      <c r="R36" s="1011" t="s">
        <v>104</v>
      </c>
    </row>
    <row r="37" spans="1:18" s="924" customFormat="1" ht="22.5" customHeight="1" x14ac:dyDescent="0.2">
      <c r="A37" s="2854"/>
      <c r="B37" s="997" t="s">
        <v>56</v>
      </c>
      <c r="C37" s="1008"/>
      <c r="D37" s="923">
        <v>0</v>
      </c>
      <c r="E37" s="923">
        <v>0</v>
      </c>
      <c r="F37" s="923">
        <v>0</v>
      </c>
      <c r="G37" s="923">
        <v>25</v>
      </c>
      <c r="H37" s="923">
        <v>15</v>
      </c>
      <c r="I37" s="923">
        <v>40</v>
      </c>
      <c r="J37" s="923">
        <v>9</v>
      </c>
      <c r="K37" s="923">
        <v>2</v>
      </c>
      <c r="L37" s="923">
        <v>11</v>
      </c>
      <c r="M37" s="923">
        <f t="shared" ref="M37:O51" si="13">SUM(D37,G37,J37)</f>
        <v>34</v>
      </c>
      <c r="N37" s="923">
        <f t="shared" si="13"/>
        <v>17</v>
      </c>
      <c r="O37" s="923">
        <f t="shared" si="13"/>
        <v>51</v>
      </c>
      <c r="P37" s="2909" t="s">
        <v>1825</v>
      </c>
      <c r="Q37" s="2909"/>
      <c r="R37" s="2910" t="s">
        <v>104</v>
      </c>
    </row>
    <row r="38" spans="1:18" s="924" customFormat="1" ht="31.5" customHeight="1" x14ac:dyDescent="0.2">
      <c r="A38" s="2854"/>
      <c r="B38" s="997" t="s">
        <v>1793</v>
      </c>
      <c r="C38" s="1713" t="s">
        <v>1972</v>
      </c>
      <c r="D38" s="923">
        <v>0</v>
      </c>
      <c r="E38" s="923">
        <v>0</v>
      </c>
      <c r="F38" s="923">
        <v>0</v>
      </c>
      <c r="G38" s="923">
        <v>10</v>
      </c>
      <c r="H38" s="923">
        <v>10</v>
      </c>
      <c r="I38" s="923">
        <v>20</v>
      </c>
      <c r="J38" s="923">
        <v>0</v>
      </c>
      <c r="K38" s="923">
        <v>0</v>
      </c>
      <c r="L38" s="923">
        <v>0</v>
      </c>
      <c r="M38" s="923">
        <f t="shared" si="13"/>
        <v>10</v>
      </c>
      <c r="N38" s="923">
        <f t="shared" si="13"/>
        <v>10</v>
      </c>
      <c r="O38" s="923">
        <f t="shared" si="13"/>
        <v>20</v>
      </c>
      <c r="P38" s="987" t="s">
        <v>1826</v>
      </c>
      <c r="Q38" s="987" t="s">
        <v>1827</v>
      </c>
      <c r="R38" s="2867"/>
    </row>
    <row r="39" spans="1:18" s="924" customFormat="1" ht="42" customHeight="1" x14ac:dyDescent="0.2">
      <c r="A39" s="2854"/>
      <c r="B39" s="1713" t="s">
        <v>1970</v>
      </c>
      <c r="C39" s="1005"/>
      <c r="D39" s="923">
        <v>0</v>
      </c>
      <c r="E39" s="923">
        <v>0</v>
      </c>
      <c r="F39" s="923">
        <v>0</v>
      </c>
      <c r="G39" s="923">
        <v>17</v>
      </c>
      <c r="H39" s="923">
        <v>15</v>
      </c>
      <c r="I39" s="923">
        <v>32</v>
      </c>
      <c r="J39" s="923">
        <v>1</v>
      </c>
      <c r="K39" s="923">
        <v>5</v>
      </c>
      <c r="L39" s="923">
        <v>6</v>
      </c>
      <c r="M39" s="923">
        <f t="shared" si="13"/>
        <v>18</v>
      </c>
      <c r="N39" s="923">
        <f t="shared" si="13"/>
        <v>20</v>
      </c>
      <c r="O39" s="923">
        <f t="shared" si="13"/>
        <v>38</v>
      </c>
      <c r="P39" s="987"/>
      <c r="Q39" s="987" t="s">
        <v>1794</v>
      </c>
      <c r="R39" s="2867"/>
    </row>
    <row r="40" spans="1:18" s="924" customFormat="1" ht="32.25" customHeight="1" x14ac:dyDescent="0.2">
      <c r="A40" s="2854"/>
      <c r="B40" s="1713" t="s">
        <v>1400</v>
      </c>
      <c r="C40" s="1005"/>
      <c r="D40" s="923">
        <v>0</v>
      </c>
      <c r="E40" s="923">
        <v>0</v>
      </c>
      <c r="F40" s="923">
        <v>0</v>
      </c>
      <c r="G40" s="923">
        <v>6</v>
      </c>
      <c r="H40" s="923">
        <v>15</v>
      </c>
      <c r="I40" s="923">
        <v>21</v>
      </c>
      <c r="J40" s="923">
        <v>0</v>
      </c>
      <c r="K40" s="923">
        <v>0</v>
      </c>
      <c r="L40" s="923">
        <v>0</v>
      </c>
      <c r="M40" s="923">
        <f t="shared" si="13"/>
        <v>6</v>
      </c>
      <c r="N40" s="923">
        <f t="shared" si="13"/>
        <v>15</v>
      </c>
      <c r="O40" s="923">
        <f t="shared" si="13"/>
        <v>21</v>
      </c>
      <c r="P40" s="987"/>
      <c r="Q40" s="987" t="s">
        <v>775</v>
      </c>
      <c r="R40" s="2867"/>
    </row>
    <row r="41" spans="1:18" s="924" customFormat="1" ht="47.25" x14ac:dyDescent="0.2">
      <c r="A41" s="2854"/>
      <c r="B41" s="997" t="s">
        <v>1795</v>
      </c>
      <c r="C41" s="1005"/>
      <c r="D41" s="923">
        <v>0</v>
      </c>
      <c r="E41" s="923">
        <v>0</v>
      </c>
      <c r="F41" s="923">
        <v>0</v>
      </c>
      <c r="G41" s="923">
        <v>2</v>
      </c>
      <c r="H41" s="923">
        <v>10</v>
      </c>
      <c r="I41" s="923">
        <v>12</v>
      </c>
      <c r="J41" s="923">
        <v>0</v>
      </c>
      <c r="K41" s="923">
        <v>0</v>
      </c>
      <c r="L41" s="923">
        <v>0</v>
      </c>
      <c r="M41" s="923">
        <f t="shared" si="13"/>
        <v>2</v>
      </c>
      <c r="N41" s="923">
        <f t="shared" si="13"/>
        <v>10</v>
      </c>
      <c r="O41" s="923">
        <f t="shared" si="13"/>
        <v>12</v>
      </c>
      <c r="P41" s="987"/>
      <c r="Q41" s="987" t="s">
        <v>1828</v>
      </c>
      <c r="R41" s="2867"/>
    </row>
    <row r="42" spans="1:18" s="924" customFormat="1" ht="38.25" customHeight="1" x14ac:dyDescent="0.2">
      <c r="A42" s="2854"/>
      <c r="B42" s="997" t="s">
        <v>1797</v>
      </c>
      <c r="C42" s="1005"/>
      <c r="D42" s="923">
        <v>0</v>
      </c>
      <c r="E42" s="923">
        <v>0</v>
      </c>
      <c r="F42" s="923">
        <v>0</v>
      </c>
      <c r="G42" s="923">
        <v>18</v>
      </c>
      <c r="H42" s="923">
        <v>16</v>
      </c>
      <c r="I42" s="923">
        <v>34</v>
      </c>
      <c r="J42" s="923">
        <v>0</v>
      </c>
      <c r="K42" s="923">
        <v>0</v>
      </c>
      <c r="L42" s="923">
        <v>0</v>
      </c>
      <c r="M42" s="923">
        <f t="shared" si="13"/>
        <v>18</v>
      </c>
      <c r="N42" s="923">
        <f t="shared" si="13"/>
        <v>16</v>
      </c>
      <c r="O42" s="923">
        <f t="shared" si="13"/>
        <v>34</v>
      </c>
      <c r="P42" s="987"/>
      <c r="Q42" s="987" t="s">
        <v>485</v>
      </c>
      <c r="R42" s="2867"/>
    </row>
    <row r="43" spans="1:18" s="924" customFormat="1" ht="33.75" customHeight="1" x14ac:dyDescent="0.2">
      <c r="A43" s="2877"/>
      <c r="B43" s="997" t="s">
        <v>1971</v>
      </c>
      <c r="C43" s="1005"/>
      <c r="D43" s="923">
        <v>0</v>
      </c>
      <c r="E43" s="923">
        <v>0</v>
      </c>
      <c r="F43" s="923">
        <v>0</v>
      </c>
      <c r="G43" s="923">
        <v>4</v>
      </c>
      <c r="H43" s="923">
        <v>19</v>
      </c>
      <c r="I43" s="923">
        <v>23</v>
      </c>
      <c r="J43" s="923">
        <v>0</v>
      </c>
      <c r="K43" s="923">
        <v>0</v>
      </c>
      <c r="L43" s="923">
        <v>0</v>
      </c>
      <c r="M43" s="923">
        <f t="shared" ref="M43" si="14">SUM(D43,G43,J43)</f>
        <v>4</v>
      </c>
      <c r="N43" s="923">
        <f t="shared" ref="N43" si="15">SUM(E43,H43,K43)</f>
        <v>19</v>
      </c>
      <c r="O43" s="923">
        <f t="shared" ref="O43" si="16">SUM(F43,I43,L43)</f>
        <v>23</v>
      </c>
      <c r="P43" s="990"/>
      <c r="Q43" s="847" t="s">
        <v>2016</v>
      </c>
      <c r="R43" s="2908"/>
    </row>
    <row r="44" spans="1:18" s="924" customFormat="1" ht="25.5" customHeight="1" x14ac:dyDescent="0.2">
      <c r="A44" s="2875" t="s">
        <v>96</v>
      </c>
      <c r="B44" s="2875"/>
      <c r="C44" s="2875"/>
      <c r="D44" s="923">
        <f>SUM(D36:D43)</f>
        <v>0</v>
      </c>
      <c r="E44" s="923">
        <f t="shared" ref="E44:L44" si="17">SUM(E36:E43)</f>
        <v>0</v>
      </c>
      <c r="F44" s="923">
        <f t="shared" si="17"/>
        <v>0</v>
      </c>
      <c r="G44" s="923">
        <f t="shared" si="17"/>
        <v>106</v>
      </c>
      <c r="H44" s="923">
        <f t="shared" si="17"/>
        <v>112</v>
      </c>
      <c r="I44" s="923">
        <f t="shared" si="17"/>
        <v>218</v>
      </c>
      <c r="J44" s="923">
        <f t="shared" si="17"/>
        <v>20</v>
      </c>
      <c r="K44" s="923">
        <f t="shared" si="17"/>
        <v>11</v>
      </c>
      <c r="L44" s="923">
        <f t="shared" si="17"/>
        <v>31</v>
      </c>
      <c r="M44" s="923">
        <f t="shared" ref="M44" si="18">SUM(D44,G44,J44)</f>
        <v>126</v>
      </c>
      <c r="N44" s="923">
        <f t="shared" ref="N44" si="19">SUM(E44,H44,K44)</f>
        <v>123</v>
      </c>
      <c r="O44" s="923">
        <f t="shared" ref="O44" si="20">SUM(F44,I44,L44)</f>
        <v>249</v>
      </c>
      <c r="P44" s="2901" t="s">
        <v>136</v>
      </c>
      <c r="Q44" s="2901"/>
      <c r="R44" s="2901"/>
    </row>
    <row r="45" spans="1:18" s="924" customFormat="1" ht="42.75" customHeight="1" x14ac:dyDescent="0.2">
      <c r="A45" s="2875" t="s">
        <v>1798</v>
      </c>
      <c r="B45" s="1008" t="s">
        <v>1798</v>
      </c>
      <c r="C45" s="1008"/>
      <c r="D45" s="923">
        <v>0</v>
      </c>
      <c r="E45" s="923">
        <v>0</v>
      </c>
      <c r="F45" s="923">
        <v>0</v>
      </c>
      <c r="G45" s="923">
        <v>1</v>
      </c>
      <c r="H45" s="923">
        <v>28</v>
      </c>
      <c r="I45" s="923">
        <v>29</v>
      </c>
      <c r="J45" s="923">
        <v>11</v>
      </c>
      <c r="K45" s="923">
        <v>11</v>
      </c>
      <c r="L45" s="923">
        <v>22</v>
      </c>
      <c r="M45" s="923">
        <f t="shared" ref="M45:O54" si="21">SUM(D45,G45,J45)</f>
        <v>12</v>
      </c>
      <c r="N45" s="923">
        <f t="shared" si="13"/>
        <v>39</v>
      </c>
      <c r="O45" s="923">
        <f t="shared" si="13"/>
        <v>51</v>
      </c>
      <c r="P45" s="990"/>
      <c r="Q45" s="2297" t="s">
        <v>1769</v>
      </c>
      <c r="R45" s="2901" t="s">
        <v>1769</v>
      </c>
    </row>
    <row r="46" spans="1:18" s="924" customFormat="1" ht="23.25" customHeight="1" x14ac:dyDescent="0.2">
      <c r="A46" s="2875"/>
      <c r="B46" s="1005" t="s">
        <v>1799</v>
      </c>
      <c r="C46" s="1008"/>
      <c r="D46" s="923">
        <v>0</v>
      </c>
      <c r="E46" s="923">
        <v>0</v>
      </c>
      <c r="F46" s="923">
        <v>0</v>
      </c>
      <c r="G46" s="923">
        <v>6</v>
      </c>
      <c r="H46" s="923">
        <v>16</v>
      </c>
      <c r="I46" s="923">
        <v>22</v>
      </c>
      <c r="J46" s="923">
        <v>0</v>
      </c>
      <c r="K46" s="923">
        <v>0</v>
      </c>
      <c r="L46" s="923">
        <v>0</v>
      </c>
      <c r="M46" s="923">
        <f t="shared" si="21"/>
        <v>6</v>
      </c>
      <c r="N46" s="923">
        <f t="shared" si="13"/>
        <v>16</v>
      </c>
      <c r="O46" s="923">
        <f t="shared" si="13"/>
        <v>22</v>
      </c>
      <c r="P46" s="990"/>
      <c r="Q46" s="990" t="s">
        <v>1800</v>
      </c>
      <c r="R46" s="2901"/>
    </row>
    <row r="47" spans="1:18" s="924" customFormat="1" ht="21" customHeight="1" x14ac:dyDescent="0.2">
      <c r="A47" s="2875" t="s">
        <v>96</v>
      </c>
      <c r="B47" s="2875"/>
      <c r="C47" s="2875"/>
      <c r="D47" s="923">
        <f>SUM(D45:D46)</f>
        <v>0</v>
      </c>
      <c r="E47" s="923">
        <f t="shared" ref="E47:L47" si="22">SUM(E45:E46)</f>
        <v>0</v>
      </c>
      <c r="F47" s="923">
        <f t="shared" si="22"/>
        <v>0</v>
      </c>
      <c r="G47" s="923">
        <f t="shared" si="22"/>
        <v>7</v>
      </c>
      <c r="H47" s="923">
        <f t="shared" si="22"/>
        <v>44</v>
      </c>
      <c r="I47" s="923">
        <f t="shared" si="22"/>
        <v>51</v>
      </c>
      <c r="J47" s="923">
        <f t="shared" si="22"/>
        <v>11</v>
      </c>
      <c r="K47" s="923">
        <f t="shared" si="22"/>
        <v>11</v>
      </c>
      <c r="L47" s="923">
        <f t="shared" si="22"/>
        <v>22</v>
      </c>
      <c r="M47" s="923">
        <f t="shared" si="21"/>
        <v>18</v>
      </c>
      <c r="N47" s="923">
        <f t="shared" si="13"/>
        <v>55</v>
      </c>
      <c r="O47" s="923">
        <f t="shared" si="13"/>
        <v>73</v>
      </c>
      <c r="P47" s="2901" t="s">
        <v>136</v>
      </c>
      <c r="Q47" s="2901"/>
      <c r="R47" s="2901"/>
    </row>
    <row r="48" spans="1:18" s="924" customFormat="1" ht="23.25" customHeight="1" x14ac:dyDescent="0.2">
      <c r="A48" s="2875" t="s">
        <v>40</v>
      </c>
      <c r="B48" s="1713" t="s">
        <v>835</v>
      </c>
      <c r="C48" s="1008"/>
      <c r="D48" s="923">
        <f t="shared" ref="D48:E48" si="23">SUM(D46:D47)</f>
        <v>0</v>
      </c>
      <c r="E48" s="923">
        <f t="shared" si="23"/>
        <v>0</v>
      </c>
      <c r="F48" s="923">
        <v>0</v>
      </c>
      <c r="G48" s="923">
        <v>0</v>
      </c>
      <c r="H48" s="923">
        <v>0</v>
      </c>
      <c r="I48" s="923">
        <v>0</v>
      </c>
      <c r="J48" s="923">
        <v>2</v>
      </c>
      <c r="K48" s="923">
        <v>7</v>
      </c>
      <c r="L48" s="923">
        <v>9</v>
      </c>
      <c r="M48" s="923">
        <f t="shared" si="21"/>
        <v>2</v>
      </c>
      <c r="N48" s="923">
        <f t="shared" si="13"/>
        <v>7</v>
      </c>
      <c r="O48" s="923">
        <f t="shared" si="13"/>
        <v>9</v>
      </c>
      <c r="P48" s="1008"/>
      <c r="Q48" s="987" t="s">
        <v>1801</v>
      </c>
      <c r="R48" s="2875" t="s">
        <v>131</v>
      </c>
    </row>
    <row r="49" spans="1:18" s="924" customFormat="1" ht="18" customHeight="1" x14ac:dyDescent="0.2">
      <c r="A49" s="2875"/>
      <c r="B49" s="997" t="s">
        <v>63</v>
      </c>
      <c r="C49" s="1008"/>
      <c r="D49" s="923">
        <f t="shared" ref="D49:E49" si="24">SUM(D47:D48)</f>
        <v>0</v>
      </c>
      <c r="E49" s="923">
        <f t="shared" si="24"/>
        <v>0</v>
      </c>
      <c r="F49" s="923">
        <v>0</v>
      </c>
      <c r="G49" s="923">
        <v>13</v>
      </c>
      <c r="H49" s="923">
        <v>24</v>
      </c>
      <c r="I49" s="923">
        <v>37</v>
      </c>
      <c r="J49" s="923">
        <v>2</v>
      </c>
      <c r="K49" s="923">
        <v>3</v>
      </c>
      <c r="L49" s="923">
        <v>5</v>
      </c>
      <c r="M49" s="923">
        <f t="shared" si="21"/>
        <v>15</v>
      </c>
      <c r="N49" s="923">
        <f t="shared" si="13"/>
        <v>27</v>
      </c>
      <c r="O49" s="923">
        <f t="shared" si="13"/>
        <v>42</v>
      </c>
      <c r="P49" s="1008"/>
      <c r="Q49" s="987" t="s">
        <v>144</v>
      </c>
      <c r="R49" s="2875"/>
    </row>
    <row r="50" spans="1:18" s="924" customFormat="1" ht="22.5" customHeight="1" x14ac:dyDescent="0.2">
      <c r="A50" s="2875"/>
      <c r="B50" s="1713" t="s">
        <v>1707</v>
      </c>
      <c r="C50" s="1008"/>
      <c r="D50" s="923">
        <f t="shared" ref="D50:E50" si="25">SUM(D48:D49)</f>
        <v>0</v>
      </c>
      <c r="E50" s="923">
        <f t="shared" si="25"/>
        <v>0</v>
      </c>
      <c r="F50" s="923">
        <v>0</v>
      </c>
      <c r="G50" s="923">
        <v>5</v>
      </c>
      <c r="H50" s="923">
        <v>14</v>
      </c>
      <c r="I50" s="923">
        <v>19</v>
      </c>
      <c r="J50" s="923">
        <v>5</v>
      </c>
      <c r="K50" s="923">
        <v>5</v>
      </c>
      <c r="L50" s="923">
        <v>10</v>
      </c>
      <c r="M50" s="923">
        <f t="shared" si="21"/>
        <v>10</v>
      </c>
      <c r="N50" s="923">
        <f t="shared" si="13"/>
        <v>19</v>
      </c>
      <c r="O50" s="923">
        <f t="shared" si="13"/>
        <v>29</v>
      </c>
      <c r="P50" s="1008"/>
      <c r="Q50" s="987" t="s">
        <v>145</v>
      </c>
      <c r="R50" s="2875"/>
    </row>
    <row r="51" spans="1:18" s="924" customFormat="1" ht="33" customHeight="1" x14ac:dyDescent="0.2">
      <c r="A51" s="2875"/>
      <c r="B51" s="997" t="s">
        <v>1802</v>
      </c>
      <c r="C51" s="1008"/>
      <c r="D51" s="923">
        <f t="shared" ref="D51:E51" si="26">SUM(D49:D50)</f>
        <v>0</v>
      </c>
      <c r="E51" s="923">
        <f t="shared" si="26"/>
        <v>0</v>
      </c>
      <c r="F51" s="923">
        <v>0</v>
      </c>
      <c r="G51" s="923">
        <v>5</v>
      </c>
      <c r="H51" s="923">
        <v>12</v>
      </c>
      <c r="I51" s="923">
        <v>17</v>
      </c>
      <c r="J51" s="923">
        <v>0</v>
      </c>
      <c r="K51" s="923">
        <v>0</v>
      </c>
      <c r="L51" s="923">
        <v>0</v>
      </c>
      <c r="M51" s="923">
        <f t="shared" si="21"/>
        <v>5</v>
      </c>
      <c r="N51" s="923">
        <f t="shared" si="13"/>
        <v>12</v>
      </c>
      <c r="O51" s="923">
        <f t="shared" si="13"/>
        <v>17</v>
      </c>
      <c r="P51" s="1008"/>
      <c r="Q51" s="987" t="s">
        <v>1803</v>
      </c>
      <c r="R51" s="2875"/>
    </row>
    <row r="52" spans="1:18" s="924" customFormat="1" ht="22.5" customHeight="1" x14ac:dyDescent="0.2">
      <c r="A52" s="2875"/>
      <c r="B52" s="1713" t="s">
        <v>1804</v>
      </c>
      <c r="C52" s="1008"/>
      <c r="D52" s="923">
        <f t="shared" ref="D52:E52" si="27">SUM(D50:D51)</f>
        <v>0</v>
      </c>
      <c r="E52" s="923">
        <f t="shared" si="27"/>
        <v>0</v>
      </c>
      <c r="F52" s="923">
        <v>0</v>
      </c>
      <c r="G52" s="923">
        <v>15</v>
      </c>
      <c r="H52" s="923">
        <v>18</v>
      </c>
      <c r="I52" s="923">
        <v>33</v>
      </c>
      <c r="J52" s="923">
        <v>0</v>
      </c>
      <c r="K52" s="923">
        <v>0</v>
      </c>
      <c r="L52" s="923">
        <v>0</v>
      </c>
      <c r="M52" s="923">
        <f t="shared" si="21"/>
        <v>15</v>
      </c>
      <c r="N52" s="923">
        <f t="shared" si="21"/>
        <v>18</v>
      </c>
      <c r="O52" s="923">
        <f t="shared" si="21"/>
        <v>33</v>
      </c>
      <c r="P52" s="1008"/>
      <c r="Q52" s="987" t="s">
        <v>1193</v>
      </c>
      <c r="R52" s="2875"/>
    </row>
    <row r="53" spans="1:18" s="924" customFormat="1" ht="22.5" customHeight="1" x14ac:dyDescent="0.2">
      <c r="A53" s="2888" t="s">
        <v>96</v>
      </c>
      <c r="B53" s="2888"/>
      <c r="C53" s="2888"/>
      <c r="D53" s="1550">
        <f>SUM(D48:D52)</f>
        <v>0</v>
      </c>
      <c r="E53" s="1550">
        <f t="shared" ref="E53:L53" si="28">SUM(E48:E52)</f>
        <v>0</v>
      </c>
      <c r="F53" s="1550">
        <f t="shared" si="28"/>
        <v>0</v>
      </c>
      <c r="G53" s="1550">
        <f t="shared" si="28"/>
        <v>38</v>
      </c>
      <c r="H53" s="1550">
        <f t="shared" si="28"/>
        <v>68</v>
      </c>
      <c r="I53" s="1550">
        <f t="shared" si="28"/>
        <v>106</v>
      </c>
      <c r="J53" s="1550">
        <f t="shared" si="28"/>
        <v>9</v>
      </c>
      <c r="K53" s="1550">
        <f t="shared" si="28"/>
        <v>15</v>
      </c>
      <c r="L53" s="1550">
        <f t="shared" si="28"/>
        <v>24</v>
      </c>
      <c r="M53" s="1550">
        <f t="shared" si="21"/>
        <v>47</v>
      </c>
      <c r="N53" s="1550">
        <f t="shared" si="21"/>
        <v>83</v>
      </c>
      <c r="O53" s="1550">
        <f t="shared" si="21"/>
        <v>130</v>
      </c>
      <c r="P53" s="2901" t="s">
        <v>136</v>
      </c>
      <c r="Q53" s="2901"/>
      <c r="R53" s="2901"/>
    </row>
    <row r="54" spans="1:18" s="924" customFormat="1" ht="22.5" customHeight="1" thickBot="1" x14ac:dyDescent="0.25">
      <c r="A54" s="1019" t="s">
        <v>2987</v>
      </c>
      <c r="B54" s="1019"/>
      <c r="C54" s="1019"/>
      <c r="D54" s="1018">
        <v>0</v>
      </c>
      <c r="E54" s="1018">
        <v>0</v>
      </c>
      <c r="F54" s="1018">
        <v>0</v>
      </c>
      <c r="G54" s="1018">
        <v>11</v>
      </c>
      <c r="H54" s="1018">
        <v>36</v>
      </c>
      <c r="I54" s="1018">
        <v>47</v>
      </c>
      <c r="J54" s="1018">
        <v>5</v>
      </c>
      <c r="K54" s="1018">
        <v>20</v>
      </c>
      <c r="L54" s="1018">
        <v>25</v>
      </c>
      <c r="M54" s="1018">
        <f t="shared" si="21"/>
        <v>16</v>
      </c>
      <c r="N54" s="1018">
        <f t="shared" si="21"/>
        <v>56</v>
      </c>
      <c r="O54" s="1018">
        <f t="shared" si="21"/>
        <v>72</v>
      </c>
      <c r="P54" s="1021"/>
      <c r="Q54" s="2911" t="s">
        <v>2724</v>
      </c>
      <c r="R54" s="2911"/>
    </row>
    <row r="55" spans="1:18" s="924" customFormat="1" ht="22.5" customHeight="1" thickTop="1" x14ac:dyDescent="0.2">
      <c r="A55" s="2312"/>
      <c r="B55" s="2312"/>
      <c r="C55" s="2312"/>
      <c r="D55" s="2314"/>
      <c r="E55" s="2314"/>
      <c r="F55" s="2314"/>
      <c r="G55" s="2314"/>
      <c r="H55" s="2314"/>
      <c r="I55" s="2314"/>
      <c r="J55" s="2314"/>
      <c r="K55" s="2314"/>
      <c r="L55" s="2314"/>
      <c r="M55" s="2314"/>
      <c r="N55" s="2314"/>
      <c r="O55" s="2314"/>
      <c r="P55" s="2313"/>
      <c r="Q55" s="1000"/>
      <c r="R55" s="1000"/>
    </row>
    <row r="56" spans="1:18" s="924" customFormat="1" ht="20.25" customHeight="1" thickBot="1" x14ac:dyDescent="0.3">
      <c r="A56" s="912" t="s">
        <v>2777</v>
      </c>
      <c r="C56" s="930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2870" t="s">
        <v>2776</v>
      </c>
      <c r="Q56" s="2870"/>
      <c r="R56" s="2870"/>
    </row>
    <row r="57" spans="1:18" s="924" customFormat="1" ht="20.25" customHeight="1" thickTop="1" x14ac:dyDescent="0.2">
      <c r="A57" s="2858" t="s">
        <v>47</v>
      </c>
      <c r="B57" s="2858" t="s">
        <v>90</v>
      </c>
      <c r="C57" s="2858" t="s">
        <v>48</v>
      </c>
      <c r="D57" s="2858" t="s">
        <v>36</v>
      </c>
      <c r="E57" s="2858"/>
      <c r="F57" s="2858"/>
      <c r="G57" s="2858" t="s">
        <v>2</v>
      </c>
      <c r="H57" s="2858"/>
      <c r="I57" s="2858"/>
      <c r="J57" s="2858" t="s">
        <v>3</v>
      </c>
      <c r="K57" s="2858"/>
      <c r="L57" s="2858"/>
      <c r="M57" s="2858" t="s">
        <v>29</v>
      </c>
      <c r="N57" s="2858"/>
      <c r="O57" s="2858"/>
      <c r="P57" s="2866" t="s">
        <v>103</v>
      </c>
      <c r="Q57" s="2866" t="s">
        <v>132</v>
      </c>
      <c r="R57" s="2866" t="s">
        <v>172</v>
      </c>
    </row>
    <row r="58" spans="1:18" s="924" customFormat="1" ht="20.25" customHeight="1" x14ac:dyDescent="0.2">
      <c r="A58" s="2859"/>
      <c r="B58" s="2859"/>
      <c r="C58" s="2859"/>
      <c r="D58" s="2854" t="s">
        <v>98</v>
      </c>
      <c r="E58" s="2854"/>
      <c r="F58" s="2854"/>
      <c r="G58" s="2854" t="s">
        <v>99</v>
      </c>
      <c r="H58" s="2854"/>
      <c r="I58" s="2854"/>
      <c r="J58" s="2854" t="s">
        <v>100</v>
      </c>
      <c r="K58" s="2854"/>
      <c r="L58" s="2854"/>
      <c r="M58" s="2854" t="s">
        <v>126</v>
      </c>
      <c r="N58" s="2854"/>
      <c r="O58" s="2854"/>
      <c r="P58" s="2867"/>
      <c r="Q58" s="2867"/>
      <c r="R58" s="2867"/>
    </row>
    <row r="59" spans="1:18" s="924" customFormat="1" ht="20.25" customHeight="1" x14ac:dyDescent="0.2">
      <c r="A59" s="2859"/>
      <c r="B59" s="2859"/>
      <c r="C59" s="2859"/>
      <c r="D59" s="619" t="s">
        <v>187</v>
      </c>
      <c r="E59" s="619" t="s">
        <v>211</v>
      </c>
      <c r="F59" s="619" t="s">
        <v>204</v>
      </c>
      <c r="G59" s="619" t="s">
        <v>187</v>
      </c>
      <c r="H59" s="619" t="s">
        <v>211</v>
      </c>
      <c r="I59" s="619" t="s">
        <v>204</v>
      </c>
      <c r="J59" s="619" t="s">
        <v>187</v>
      </c>
      <c r="K59" s="619" t="s">
        <v>211</v>
      </c>
      <c r="L59" s="619" t="s">
        <v>204</v>
      </c>
      <c r="M59" s="619" t="s">
        <v>187</v>
      </c>
      <c r="N59" s="619" t="s">
        <v>211</v>
      </c>
      <c r="O59" s="619" t="s">
        <v>204</v>
      </c>
      <c r="P59" s="2867"/>
      <c r="Q59" s="2867"/>
      <c r="R59" s="2867"/>
    </row>
    <row r="60" spans="1:18" s="924" customFormat="1" ht="16.5" customHeight="1" thickBot="1" x14ac:dyDescent="0.25">
      <c r="A60" s="2860"/>
      <c r="B60" s="2860"/>
      <c r="C60" s="2860"/>
      <c r="D60" s="121" t="s">
        <v>188</v>
      </c>
      <c r="E60" s="121" t="s">
        <v>189</v>
      </c>
      <c r="F60" s="121" t="s">
        <v>190</v>
      </c>
      <c r="G60" s="121" t="s">
        <v>188</v>
      </c>
      <c r="H60" s="121" t="s">
        <v>189</v>
      </c>
      <c r="I60" s="121" t="s">
        <v>190</v>
      </c>
      <c r="J60" s="121" t="s">
        <v>188</v>
      </c>
      <c r="K60" s="121" t="s">
        <v>189</v>
      </c>
      <c r="L60" s="121" t="s">
        <v>190</v>
      </c>
      <c r="M60" s="121" t="s">
        <v>188</v>
      </c>
      <c r="N60" s="121" t="s">
        <v>189</v>
      </c>
      <c r="O60" s="121" t="s">
        <v>190</v>
      </c>
      <c r="P60" s="2868"/>
      <c r="Q60" s="2868"/>
      <c r="R60" s="2868"/>
    </row>
    <row r="61" spans="1:18" s="924" customFormat="1" ht="33" customHeight="1" x14ac:dyDescent="0.2">
      <c r="A61" s="2878" t="s">
        <v>1805</v>
      </c>
      <c r="B61" s="1724" t="s">
        <v>2988</v>
      </c>
      <c r="C61" s="1724"/>
      <c r="D61" s="1550">
        <v>0</v>
      </c>
      <c r="E61" s="1550">
        <v>0</v>
      </c>
      <c r="F61" s="1550">
        <f>SUM(D61:E61)</f>
        <v>0</v>
      </c>
      <c r="G61" s="1550">
        <v>5</v>
      </c>
      <c r="H61" s="1550">
        <v>9</v>
      </c>
      <c r="I61" s="1550">
        <f>SUM(G61:H61)</f>
        <v>14</v>
      </c>
      <c r="J61" s="1550">
        <v>0</v>
      </c>
      <c r="K61" s="1550">
        <v>0</v>
      </c>
      <c r="L61" s="1550">
        <f>SUM(J61:K61)</f>
        <v>0</v>
      </c>
      <c r="M61" s="1550">
        <f>SUM(J61,G61,D61)</f>
        <v>5</v>
      </c>
      <c r="N61" s="2294">
        <f>SUM(K61,H61,E61)</f>
        <v>9</v>
      </c>
      <c r="O61" s="1550">
        <f>SUM(M61:N61)</f>
        <v>14</v>
      </c>
      <c r="Q61" s="1717" t="s">
        <v>2986</v>
      </c>
      <c r="R61" s="2907" t="s">
        <v>1772</v>
      </c>
    </row>
    <row r="62" spans="1:18" s="924" customFormat="1" ht="35.25" customHeight="1" x14ac:dyDescent="0.2">
      <c r="A62" s="2877"/>
      <c r="B62" s="997" t="s">
        <v>2989</v>
      </c>
      <c r="C62" s="1723"/>
      <c r="D62" s="923">
        <v>0</v>
      </c>
      <c r="E62" s="923">
        <v>0</v>
      </c>
      <c r="F62" s="2294">
        <f t="shared" ref="F62:F79" si="29">SUM(D62:E62)</f>
        <v>0</v>
      </c>
      <c r="G62" s="923">
        <v>5</v>
      </c>
      <c r="H62" s="923">
        <v>9</v>
      </c>
      <c r="I62" s="2294">
        <f t="shared" ref="I62:I79" si="30">SUM(G62:H62)</f>
        <v>14</v>
      </c>
      <c r="J62" s="923">
        <v>0</v>
      </c>
      <c r="K62" s="923">
        <v>0</v>
      </c>
      <c r="L62" s="2294">
        <f t="shared" ref="L62:L79" si="31">SUM(J62:K62)</f>
        <v>0</v>
      </c>
      <c r="M62" s="2294">
        <f t="shared" ref="M62:M79" si="32">SUM(J62,G62,D62)</f>
        <v>5</v>
      </c>
      <c r="N62" s="2294">
        <f t="shared" ref="N62:N79" si="33">SUM(K62,H62,E62)</f>
        <v>9</v>
      </c>
      <c r="O62" s="2294">
        <f t="shared" ref="O62:O79" si="34">SUM(M62:N62)</f>
        <v>14</v>
      </c>
      <c r="P62" s="1723"/>
      <c r="Q62" s="2290" t="s">
        <v>2990</v>
      </c>
      <c r="R62" s="2901"/>
    </row>
    <row r="63" spans="1:18" s="924" customFormat="1" ht="26.25" customHeight="1" x14ac:dyDescent="0.2">
      <c r="A63" s="2875" t="s">
        <v>96</v>
      </c>
      <c r="B63" s="2875"/>
      <c r="C63" s="2875"/>
      <c r="D63" s="923">
        <f>SUM(D61:D62)</f>
        <v>0</v>
      </c>
      <c r="E63" s="923">
        <f t="shared" ref="E63:K63" si="35">SUM(E61:E62)</f>
        <v>0</v>
      </c>
      <c r="F63" s="2294">
        <f t="shared" si="29"/>
        <v>0</v>
      </c>
      <c r="G63" s="923">
        <f t="shared" si="35"/>
        <v>10</v>
      </c>
      <c r="H63" s="923">
        <f t="shared" si="35"/>
        <v>18</v>
      </c>
      <c r="I63" s="2294">
        <f t="shared" si="30"/>
        <v>28</v>
      </c>
      <c r="J63" s="923">
        <f t="shared" si="35"/>
        <v>0</v>
      </c>
      <c r="K63" s="923">
        <f t="shared" si="35"/>
        <v>0</v>
      </c>
      <c r="L63" s="2294">
        <f t="shared" si="31"/>
        <v>0</v>
      </c>
      <c r="M63" s="2294">
        <f t="shared" si="32"/>
        <v>10</v>
      </c>
      <c r="N63" s="2294">
        <f t="shared" si="33"/>
        <v>18</v>
      </c>
      <c r="O63" s="2294">
        <f t="shared" si="34"/>
        <v>28</v>
      </c>
      <c r="P63" s="2901" t="s">
        <v>136</v>
      </c>
      <c r="Q63" s="2901"/>
      <c r="R63" s="2901"/>
    </row>
    <row r="64" spans="1:18" s="924" customFormat="1" ht="21.75" customHeight="1" x14ac:dyDescent="0.2">
      <c r="A64" s="2888" t="s">
        <v>1494</v>
      </c>
      <c r="B64" s="2888" t="s">
        <v>89</v>
      </c>
      <c r="C64" s="997" t="s">
        <v>539</v>
      </c>
      <c r="D64" s="1551">
        <v>17</v>
      </c>
      <c r="E64" s="1551">
        <v>7</v>
      </c>
      <c r="F64" s="2294">
        <f t="shared" si="29"/>
        <v>24</v>
      </c>
      <c r="G64" s="1551">
        <v>22</v>
      </c>
      <c r="H64" s="1551">
        <v>24</v>
      </c>
      <c r="I64" s="2294">
        <f t="shared" si="30"/>
        <v>46</v>
      </c>
      <c r="J64" s="1551">
        <v>19</v>
      </c>
      <c r="K64" s="1551">
        <v>23</v>
      </c>
      <c r="L64" s="2294">
        <f t="shared" si="31"/>
        <v>42</v>
      </c>
      <c r="M64" s="2294">
        <f t="shared" si="32"/>
        <v>58</v>
      </c>
      <c r="N64" s="2294">
        <f t="shared" si="33"/>
        <v>54</v>
      </c>
      <c r="O64" s="2294">
        <f t="shared" si="34"/>
        <v>112</v>
      </c>
      <c r="P64" s="847" t="s">
        <v>133</v>
      </c>
      <c r="Q64" s="2910" t="s">
        <v>1808</v>
      </c>
      <c r="R64" s="2888" t="s">
        <v>130</v>
      </c>
    </row>
    <row r="65" spans="1:18" s="924" customFormat="1" ht="21.75" customHeight="1" x14ac:dyDescent="0.2">
      <c r="A65" s="2854"/>
      <c r="B65" s="2854"/>
      <c r="C65" s="997" t="s">
        <v>2139</v>
      </c>
      <c r="D65" s="1551">
        <v>0</v>
      </c>
      <c r="E65" s="1551">
        <v>0</v>
      </c>
      <c r="F65" s="2294">
        <f t="shared" si="29"/>
        <v>0</v>
      </c>
      <c r="G65" s="1551">
        <v>6</v>
      </c>
      <c r="H65" s="1551">
        <v>5</v>
      </c>
      <c r="I65" s="2294">
        <f t="shared" si="30"/>
        <v>11</v>
      </c>
      <c r="J65" s="1551">
        <v>0</v>
      </c>
      <c r="K65" s="1551">
        <v>0</v>
      </c>
      <c r="L65" s="2294">
        <f t="shared" si="31"/>
        <v>0</v>
      </c>
      <c r="M65" s="2294">
        <f t="shared" si="32"/>
        <v>6</v>
      </c>
      <c r="N65" s="2294">
        <f t="shared" si="33"/>
        <v>5</v>
      </c>
      <c r="O65" s="2294">
        <f t="shared" si="34"/>
        <v>11</v>
      </c>
      <c r="P65" s="847" t="s">
        <v>2530</v>
      </c>
      <c r="Q65" s="2867"/>
      <c r="R65" s="2854"/>
    </row>
    <row r="66" spans="1:18" s="924" customFormat="1" ht="21.75" customHeight="1" x14ac:dyDescent="0.2">
      <c r="A66" s="2854"/>
      <c r="B66" s="2854"/>
      <c r="C66" s="997" t="s">
        <v>2140</v>
      </c>
      <c r="D66" s="1551">
        <v>0</v>
      </c>
      <c r="E66" s="1551">
        <v>0</v>
      </c>
      <c r="F66" s="2294">
        <f t="shared" si="29"/>
        <v>0</v>
      </c>
      <c r="G66" s="1551">
        <v>7</v>
      </c>
      <c r="H66" s="1551">
        <v>8</v>
      </c>
      <c r="I66" s="2294">
        <f t="shared" si="30"/>
        <v>15</v>
      </c>
      <c r="J66" s="1551">
        <v>3</v>
      </c>
      <c r="K66" s="1551">
        <v>1</v>
      </c>
      <c r="L66" s="2294">
        <f t="shared" si="31"/>
        <v>4</v>
      </c>
      <c r="M66" s="2294">
        <f t="shared" si="32"/>
        <v>10</v>
      </c>
      <c r="N66" s="2294">
        <f t="shared" si="33"/>
        <v>9</v>
      </c>
      <c r="O66" s="2294">
        <f t="shared" si="34"/>
        <v>19</v>
      </c>
      <c r="P66" s="847" t="s">
        <v>2531</v>
      </c>
      <c r="Q66" s="2867"/>
      <c r="R66" s="2854"/>
    </row>
    <row r="67" spans="1:18" s="924" customFormat="1" ht="19.5" customHeight="1" x14ac:dyDescent="0.2">
      <c r="A67" s="2854"/>
      <c r="B67" s="2900" t="s">
        <v>49</v>
      </c>
      <c r="C67" s="2900"/>
      <c r="D67" s="1551">
        <f>SUM(D64:D66)</f>
        <v>17</v>
      </c>
      <c r="E67" s="1551">
        <f t="shared" ref="E67:K67" si="36">SUM(E64:E66)</f>
        <v>7</v>
      </c>
      <c r="F67" s="2294">
        <f t="shared" si="29"/>
        <v>24</v>
      </c>
      <c r="G67" s="1551">
        <f t="shared" si="36"/>
        <v>35</v>
      </c>
      <c r="H67" s="1551">
        <f t="shared" si="36"/>
        <v>37</v>
      </c>
      <c r="I67" s="2294">
        <f t="shared" si="30"/>
        <v>72</v>
      </c>
      <c r="J67" s="1551">
        <f t="shared" si="36"/>
        <v>22</v>
      </c>
      <c r="K67" s="1551">
        <f t="shared" si="36"/>
        <v>24</v>
      </c>
      <c r="L67" s="2294">
        <f t="shared" si="31"/>
        <v>46</v>
      </c>
      <c r="M67" s="2294">
        <f t="shared" si="32"/>
        <v>74</v>
      </c>
      <c r="N67" s="2294">
        <f t="shared" si="33"/>
        <v>68</v>
      </c>
      <c r="O67" s="2294">
        <f t="shared" si="34"/>
        <v>142</v>
      </c>
      <c r="P67" s="2901" t="s">
        <v>139</v>
      </c>
      <c r="Q67" s="2901"/>
      <c r="R67" s="2854"/>
    </row>
    <row r="68" spans="1:18" ht="19.5" customHeight="1" x14ac:dyDescent="0.2">
      <c r="A68" s="2877"/>
      <c r="B68" s="1008" t="s">
        <v>213</v>
      </c>
      <c r="C68" s="1008"/>
      <c r="D68" s="923">
        <v>0</v>
      </c>
      <c r="E68" s="923">
        <v>0</v>
      </c>
      <c r="F68" s="2294">
        <f t="shared" si="29"/>
        <v>0</v>
      </c>
      <c r="G68" s="923">
        <v>17</v>
      </c>
      <c r="H68" s="923">
        <v>18</v>
      </c>
      <c r="I68" s="2294">
        <f t="shared" si="30"/>
        <v>35</v>
      </c>
      <c r="J68" s="923">
        <v>11</v>
      </c>
      <c r="K68" s="923">
        <v>11</v>
      </c>
      <c r="L68" s="2294">
        <f t="shared" si="31"/>
        <v>22</v>
      </c>
      <c r="M68" s="2294">
        <f t="shared" si="32"/>
        <v>28</v>
      </c>
      <c r="N68" s="2294">
        <f t="shared" si="33"/>
        <v>29</v>
      </c>
      <c r="O68" s="2294">
        <f t="shared" si="34"/>
        <v>57</v>
      </c>
      <c r="P68" s="1008"/>
      <c r="Q68" s="990" t="s">
        <v>973</v>
      </c>
      <c r="R68" s="2877"/>
    </row>
    <row r="69" spans="1:18" ht="19.5" customHeight="1" x14ac:dyDescent="0.2">
      <c r="A69" s="2875" t="s">
        <v>96</v>
      </c>
      <c r="B69" s="2875"/>
      <c r="C69" s="2875"/>
      <c r="D69" s="923">
        <f>SUM(D67:D68)</f>
        <v>17</v>
      </c>
      <c r="E69" s="923">
        <f t="shared" ref="E69:K69" si="37">SUM(E67:E68)</f>
        <v>7</v>
      </c>
      <c r="F69" s="2294">
        <f t="shared" si="29"/>
        <v>24</v>
      </c>
      <c r="G69" s="923">
        <f t="shared" si="37"/>
        <v>52</v>
      </c>
      <c r="H69" s="923">
        <f t="shared" si="37"/>
        <v>55</v>
      </c>
      <c r="I69" s="2294">
        <f t="shared" si="30"/>
        <v>107</v>
      </c>
      <c r="J69" s="923">
        <f t="shared" si="37"/>
        <v>33</v>
      </c>
      <c r="K69" s="923">
        <f t="shared" si="37"/>
        <v>35</v>
      </c>
      <c r="L69" s="2294">
        <f t="shared" si="31"/>
        <v>68</v>
      </c>
      <c r="M69" s="2294">
        <f t="shared" si="32"/>
        <v>102</v>
      </c>
      <c r="N69" s="2294">
        <f t="shared" si="33"/>
        <v>97</v>
      </c>
      <c r="O69" s="2294">
        <f t="shared" si="34"/>
        <v>199</v>
      </c>
      <c r="P69" s="2901" t="s">
        <v>136</v>
      </c>
      <c r="Q69" s="2901"/>
      <c r="R69" s="2901"/>
    </row>
    <row r="70" spans="1:18" ht="19.5" customHeight="1" x14ac:dyDescent="0.2">
      <c r="A70" s="2875" t="s">
        <v>630</v>
      </c>
      <c r="B70" s="997" t="s">
        <v>1809</v>
      </c>
      <c r="C70" s="997" t="s">
        <v>1809</v>
      </c>
      <c r="D70" s="923">
        <v>0</v>
      </c>
      <c r="E70" s="923">
        <v>0</v>
      </c>
      <c r="F70" s="2294">
        <f t="shared" si="29"/>
        <v>0</v>
      </c>
      <c r="G70" s="923">
        <v>3</v>
      </c>
      <c r="H70" s="923">
        <v>4</v>
      </c>
      <c r="I70" s="2294">
        <f t="shared" si="30"/>
        <v>7</v>
      </c>
      <c r="J70" s="923">
        <v>12</v>
      </c>
      <c r="K70" s="923">
        <v>5</v>
      </c>
      <c r="L70" s="2294">
        <f t="shared" si="31"/>
        <v>17</v>
      </c>
      <c r="M70" s="2294">
        <f t="shared" si="32"/>
        <v>15</v>
      </c>
      <c r="N70" s="2294">
        <f t="shared" si="33"/>
        <v>9</v>
      </c>
      <c r="O70" s="2294">
        <f t="shared" si="34"/>
        <v>24</v>
      </c>
      <c r="P70" s="987" t="s">
        <v>1810</v>
      </c>
      <c r="Q70" s="987" t="s">
        <v>1810</v>
      </c>
      <c r="R70" s="2875" t="s">
        <v>1234</v>
      </c>
    </row>
    <row r="71" spans="1:18" ht="57.75" customHeight="1" x14ac:dyDescent="0.2">
      <c r="A71" s="2875"/>
      <c r="B71" s="1713" t="s">
        <v>2991</v>
      </c>
      <c r="C71" s="1713" t="s">
        <v>2991</v>
      </c>
      <c r="D71" s="923">
        <v>0</v>
      </c>
      <c r="E71" s="923">
        <v>0</v>
      </c>
      <c r="F71" s="2294">
        <f t="shared" si="29"/>
        <v>0</v>
      </c>
      <c r="G71" s="923">
        <v>6</v>
      </c>
      <c r="H71" s="923">
        <v>8</v>
      </c>
      <c r="I71" s="2294">
        <f t="shared" si="30"/>
        <v>14</v>
      </c>
      <c r="J71" s="923">
        <v>11</v>
      </c>
      <c r="K71" s="923">
        <v>7</v>
      </c>
      <c r="L71" s="2294">
        <f t="shared" si="31"/>
        <v>18</v>
      </c>
      <c r="M71" s="2294">
        <f t="shared" si="32"/>
        <v>17</v>
      </c>
      <c r="N71" s="2294">
        <f t="shared" si="33"/>
        <v>15</v>
      </c>
      <c r="O71" s="2294">
        <f t="shared" si="34"/>
        <v>32</v>
      </c>
      <c r="P71" s="2297" t="s">
        <v>1812</v>
      </c>
      <c r="Q71" s="2297" t="s">
        <v>1812</v>
      </c>
      <c r="R71" s="2875"/>
    </row>
    <row r="72" spans="1:18" ht="35.25" customHeight="1" x14ac:dyDescent="0.2">
      <c r="A72" s="2875"/>
      <c r="B72" s="1713" t="s">
        <v>2992</v>
      </c>
      <c r="C72" s="1713" t="s">
        <v>2992</v>
      </c>
      <c r="D72" s="923">
        <v>0</v>
      </c>
      <c r="E72" s="923">
        <v>0</v>
      </c>
      <c r="F72" s="2294">
        <f t="shared" si="29"/>
        <v>0</v>
      </c>
      <c r="G72" s="923">
        <v>8</v>
      </c>
      <c r="H72" s="923">
        <v>10</v>
      </c>
      <c r="I72" s="2294">
        <f t="shared" si="30"/>
        <v>18</v>
      </c>
      <c r="J72" s="923">
        <v>4</v>
      </c>
      <c r="K72" s="923">
        <v>3</v>
      </c>
      <c r="L72" s="2294">
        <f t="shared" si="31"/>
        <v>7</v>
      </c>
      <c r="M72" s="2294">
        <f t="shared" si="32"/>
        <v>12</v>
      </c>
      <c r="N72" s="2294">
        <f t="shared" si="33"/>
        <v>13</v>
      </c>
      <c r="O72" s="2294">
        <f t="shared" si="34"/>
        <v>25</v>
      </c>
      <c r="P72" s="2370" t="s">
        <v>2993</v>
      </c>
      <c r="Q72" s="2370" t="s">
        <v>2993</v>
      </c>
      <c r="R72" s="2875"/>
    </row>
    <row r="73" spans="1:18" ht="44.25" customHeight="1" x14ac:dyDescent="0.2">
      <c r="A73" s="2875"/>
      <c r="B73" s="1713" t="s">
        <v>1235</v>
      </c>
      <c r="C73" s="1713" t="s">
        <v>1235</v>
      </c>
      <c r="D73" s="923">
        <v>0</v>
      </c>
      <c r="E73" s="923">
        <v>0</v>
      </c>
      <c r="F73" s="2294">
        <f t="shared" si="29"/>
        <v>0</v>
      </c>
      <c r="G73" s="923">
        <v>9</v>
      </c>
      <c r="H73" s="923">
        <v>11</v>
      </c>
      <c r="I73" s="2294">
        <f t="shared" si="30"/>
        <v>20</v>
      </c>
      <c r="J73" s="923">
        <v>12</v>
      </c>
      <c r="K73" s="923">
        <v>2</v>
      </c>
      <c r="L73" s="2294">
        <f t="shared" si="31"/>
        <v>14</v>
      </c>
      <c r="M73" s="2294">
        <f t="shared" si="32"/>
        <v>21</v>
      </c>
      <c r="N73" s="2294">
        <f t="shared" si="33"/>
        <v>13</v>
      </c>
      <c r="O73" s="2294">
        <f t="shared" si="34"/>
        <v>34</v>
      </c>
      <c r="P73" s="2290" t="s">
        <v>1815</v>
      </c>
      <c r="Q73" s="2290" t="s">
        <v>1815</v>
      </c>
      <c r="R73" s="2875"/>
    </row>
    <row r="74" spans="1:18" ht="28.5" customHeight="1" x14ac:dyDescent="0.2">
      <c r="A74" s="2875" t="s">
        <v>52</v>
      </c>
      <c r="B74" s="2875"/>
      <c r="C74" s="2875"/>
      <c r="D74" s="923">
        <f>SUM(D70:D73)</f>
        <v>0</v>
      </c>
      <c r="E74" s="923">
        <f t="shared" ref="E74:K74" si="38">SUM(E70:E73)</f>
        <v>0</v>
      </c>
      <c r="F74" s="2294">
        <f t="shared" si="29"/>
        <v>0</v>
      </c>
      <c r="G74" s="923">
        <f t="shared" si="38"/>
        <v>26</v>
      </c>
      <c r="H74" s="923">
        <f t="shared" si="38"/>
        <v>33</v>
      </c>
      <c r="I74" s="2294">
        <f t="shared" si="30"/>
        <v>59</v>
      </c>
      <c r="J74" s="923">
        <f t="shared" si="38"/>
        <v>39</v>
      </c>
      <c r="K74" s="923">
        <f t="shared" si="38"/>
        <v>17</v>
      </c>
      <c r="L74" s="2294">
        <f t="shared" si="31"/>
        <v>56</v>
      </c>
      <c r="M74" s="2294">
        <f t="shared" si="32"/>
        <v>65</v>
      </c>
      <c r="N74" s="2294">
        <f t="shared" si="33"/>
        <v>50</v>
      </c>
      <c r="O74" s="2294">
        <f t="shared" si="34"/>
        <v>115</v>
      </c>
      <c r="P74" s="2901" t="s">
        <v>136</v>
      </c>
      <c r="Q74" s="2901"/>
      <c r="R74" s="2901"/>
    </row>
    <row r="75" spans="1:18" ht="32.25" customHeight="1" x14ac:dyDescent="0.2">
      <c r="A75" s="2887" t="s">
        <v>1773</v>
      </c>
      <c r="B75" s="1005" t="s">
        <v>1816</v>
      </c>
      <c r="C75" s="1005" t="s">
        <v>1816</v>
      </c>
      <c r="D75" s="923">
        <v>0</v>
      </c>
      <c r="E75" s="923">
        <v>0</v>
      </c>
      <c r="F75" s="2294">
        <f t="shared" si="29"/>
        <v>0</v>
      </c>
      <c r="G75" s="923">
        <v>10</v>
      </c>
      <c r="H75" s="923">
        <v>22</v>
      </c>
      <c r="I75" s="2294">
        <f t="shared" si="30"/>
        <v>32</v>
      </c>
      <c r="J75" s="923">
        <v>0</v>
      </c>
      <c r="K75" s="923">
        <v>0</v>
      </c>
      <c r="L75" s="2294">
        <f t="shared" si="31"/>
        <v>0</v>
      </c>
      <c r="M75" s="2294">
        <f t="shared" si="32"/>
        <v>10</v>
      </c>
      <c r="N75" s="2294">
        <f t="shared" si="33"/>
        <v>22</v>
      </c>
      <c r="O75" s="2294">
        <f t="shared" si="34"/>
        <v>32</v>
      </c>
      <c r="P75" s="987" t="s">
        <v>1817</v>
      </c>
      <c r="Q75" s="987" t="s">
        <v>1817</v>
      </c>
      <c r="R75" s="2901" t="s">
        <v>1774</v>
      </c>
    </row>
    <row r="76" spans="1:18" ht="46.5" customHeight="1" x14ac:dyDescent="0.2">
      <c r="A76" s="2887"/>
      <c r="B76" s="1005" t="s">
        <v>1829</v>
      </c>
      <c r="C76" s="1713" t="s">
        <v>1829</v>
      </c>
      <c r="D76" s="923">
        <v>0</v>
      </c>
      <c r="E76" s="923">
        <v>0</v>
      </c>
      <c r="F76" s="2294">
        <f t="shared" si="29"/>
        <v>0</v>
      </c>
      <c r="G76" s="923">
        <v>0</v>
      </c>
      <c r="H76" s="923">
        <v>0</v>
      </c>
      <c r="I76" s="2294">
        <f t="shared" si="30"/>
        <v>0</v>
      </c>
      <c r="J76" s="923">
        <v>2</v>
      </c>
      <c r="K76" s="923">
        <v>11</v>
      </c>
      <c r="L76" s="2294">
        <f t="shared" si="31"/>
        <v>13</v>
      </c>
      <c r="M76" s="2294">
        <f t="shared" si="32"/>
        <v>2</v>
      </c>
      <c r="N76" s="2294">
        <f t="shared" si="33"/>
        <v>11</v>
      </c>
      <c r="O76" s="2294">
        <f t="shared" si="34"/>
        <v>13</v>
      </c>
      <c r="P76" s="2324" t="s">
        <v>2862</v>
      </c>
      <c r="Q76" s="2324" t="s">
        <v>2862</v>
      </c>
      <c r="R76" s="2901"/>
    </row>
    <row r="77" spans="1:18" ht="66.75" customHeight="1" x14ac:dyDescent="0.2">
      <c r="A77" s="2887"/>
      <c r="B77" s="1713" t="s">
        <v>1820</v>
      </c>
      <c r="C77" s="1713" t="s">
        <v>1821</v>
      </c>
      <c r="D77" s="923">
        <v>0</v>
      </c>
      <c r="E77" s="923">
        <v>11</v>
      </c>
      <c r="F77" s="2294">
        <f t="shared" si="29"/>
        <v>11</v>
      </c>
      <c r="G77" s="923">
        <v>10</v>
      </c>
      <c r="H77" s="923">
        <v>0</v>
      </c>
      <c r="I77" s="2294">
        <v>0</v>
      </c>
      <c r="J77" s="923">
        <v>0</v>
      </c>
      <c r="K77" s="923">
        <v>0</v>
      </c>
      <c r="L77" s="2294">
        <f t="shared" si="31"/>
        <v>0</v>
      </c>
      <c r="M77" s="2294">
        <v>0</v>
      </c>
      <c r="N77" s="2294">
        <f t="shared" si="33"/>
        <v>11</v>
      </c>
      <c r="O77" s="2294">
        <f t="shared" si="34"/>
        <v>11</v>
      </c>
      <c r="P77" s="987" t="s">
        <v>1822</v>
      </c>
      <c r="Q77" s="987" t="s">
        <v>1823</v>
      </c>
      <c r="R77" s="2901"/>
    </row>
    <row r="78" spans="1:18" ht="23.25" customHeight="1" thickBot="1" x14ac:dyDescent="0.25">
      <c r="A78" s="2888" t="s">
        <v>1049</v>
      </c>
      <c r="B78" s="2888"/>
      <c r="C78" s="2888"/>
      <c r="D78" s="1530">
        <v>0</v>
      </c>
      <c r="E78" s="1530">
        <v>11</v>
      </c>
      <c r="F78" s="2294">
        <f t="shared" si="29"/>
        <v>11</v>
      </c>
      <c r="G78" s="1530">
        <v>10</v>
      </c>
      <c r="H78" s="1530">
        <v>22</v>
      </c>
      <c r="I78" s="2294">
        <f t="shared" si="30"/>
        <v>32</v>
      </c>
      <c r="J78" s="1530">
        <v>2</v>
      </c>
      <c r="K78" s="1530">
        <v>11</v>
      </c>
      <c r="L78" s="2294">
        <f t="shared" si="31"/>
        <v>13</v>
      </c>
      <c r="M78" s="2294">
        <f t="shared" si="32"/>
        <v>12</v>
      </c>
      <c r="N78" s="2294">
        <f t="shared" si="33"/>
        <v>44</v>
      </c>
      <c r="O78" s="2294">
        <f t="shared" si="34"/>
        <v>56</v>
      </c>
      <c r="P78" s="2912" t="s">
        <v>1046</v>
      </c>
      <c r="Q78" s="2912"/>
      <c r="R78" s="2912"/>
    </row>
    <row r="79" spans="1:18" ht="23.25" customHeight="1" thickTop="1" thickBot="1" x14ac:dyDescent="0.25">
      <c r="A79" s="2916" t="s">
        <v>45</v>
      </c>
      <c r="B79" s="2916"/>
      <c r="C79" s="2916"/>
      <c r="D79" s="1872">
        <f>SUM(D26,D44,D47,D53,D54,D63,D69,D74,D78)</f>
        <v>36</v>
      </c>
      <c r="E79" s="1872">
        <f>SUM(E26,E44,E47,E53,E54,E63,E69,E74,E78)</f>
        <v>37</v>
      </c>
      <c r="F79" s="1872">
        <f t="shared" si="29"/>
        <v>73</v>
      </c>
      <c r="G79" s="1872">
        <f>SUM(G26,G44,G47,G53,G54,G63,G69,G74,G78)</f>
        <v>322</v>
      </c>
      <c r="H79" s="1872">
        <f>SUM(H26,H44,H47,H53,H54,H63,H69,H74,H78)</f>
        <v>497</v>
      </c>
      <c r="I79" s="1872">
        <f t="shared" si="30"/>
        <v>819</v>
      </c>
      <c r="J79" s="1872">
        <f>SUM(J26,J44,J47,J53,J54,J63,J69,J74,J78)</f>
        <v>177</v>
      </c>
      <c r="K79" s="1872">
        <f>SUM(K26,K44,K47,K53,K54,K63,K69,K74,K78)</f>
        <v>170</v>
      </c>
      <c r="L79" s="1872">
        <f t="shared" si="31"/>
        <v>347</v>
      </c>
      <c r="M79" s="1872">
        <f t="shared" si="32"/>
        <v>535</v>
      </c>
      <c r="N79" s="1872">
        <f t="shared" si="33"/>
        <v>704</v>
      </c>
      <c r="O79" s="1872">
        <f t="shared" si="34"/>
        <v>1239</v>
      </c>
      <c r="P79" s="2917" t="s">
        <v>153</v>
      </c>
      <c r="Q79" s="2917"/>
      <c r="R79" s="2917"/>
    </row>
    <row r="80" spans="1:18" ht="12.75" customHeight="1" thickTop="1" x14ac:dyDescent="0.25">
      <c r="A80" s="932"/>
      <c r="B80" s="932"/>
      <c r="C80" s="932"/>
      <c r="D80" s="932"/>
      <c r="E80" s="932"/>
      <c r="F80" s="932"/>
      <c r="G80" s="932"/>
      <c r="H80" s="932"/>
      <c r="I80" s="932"/>
      <c r="J80" s="932"/>
      <c r="K80" s="932"/>
      <c r="L80" s="932"/>
      <c r="M80" s="932"/>
      <c r="N80" s="932"/>
      <c r="O80" s="932"/>
    </row>
    <row r="81" spans="1:18" ht="12.75" customHeight="1" x14ac:dyDescent="0.25">
      <c r="A81" s="932"/>
      <c r="B81" s="932"/>
      <c r="C81" s="932"/>
      <c r="D81" s="932"/>
      <c r="E81" s="932"/>
      <c r="F81" s="932"/>
      <c r="G81" s="932"/>
      <c r="H81" s="932"/>
      <c r="I81" s="932"/>
      <c r="J81" s="932"/>
      <c r="K81" s="932"/>
      <c r="L81" s="932"/>
      <c r="M81" s="932"/>
      <c r="N81" s="932"/>
      <c r="O81" s="932"/>
    </row>
    <row r="82" spans="1:18" ht="12.75" customHeight="1" x14ac:dyDescent="0.25">
      <c r="A82" s="932"/>
      <c r="B82" s="932"/>
      <c r="C82" s="932"/>
      <c r="D82" s="932"/>
      <c r="E82" s="932"/>
      <c r="F82" s="932"/>
      <c r="G82" s="932"/>
      <c r="H82" s="932"/>
      <c r="I82" s="932"/>
      <c r="J82" s="932"/>
      <c r="K82" s="932"/>
      <c r="L82" s="932"/>
      <c r="M82" s="932"/>
      <c r="N82" s="932"/>
      <c r="O82" s="932"/>
    </row>
    <row r="83" spans="1:18" ht="12.75" customHeight="1" x14ac:dyDescent="0.25">
      <c r="A83" s="932"/>
      <c r="B83" s="932"/>
      <c r="C83" s="932"/>
      <c r="D83" s="932"/>
      <c r="E83" s="932"/>
      <c r="F83" s="932"/>
      <c r="G83" s="932"/>
      <c r="H83" s="932"/>
      <c r="I83" s="932"/>
      <c r="J83" s="932"/>
      <c r="K83" s="932"/>
      <c r="L83" s="932"/>
      <c r="M83" s="932"/>
      <c r="N83" s="932"/>
      <c r="O83" s="932"/>
    </row>
    <row r="84" spans="1:18" ht="12.75" customHeight="1" x14ac:dyDescent="0.25">
      <c r="A84" s="932"/>
      <c r="B84" s="932"/>
      <c r="C84" s="932"/>
      <c r="D84" s="932"/>
      <c r="E84" s="932"/>
      <c r="F84" s="932"/>
      <c r="G84" s="932"/>
      <c r="H84" s="932"/>
      <c r="I84" s="932"/>
      <c r="J84" s="932"/>
      <c r="K84" s="932"/>
      <c r="L84" s="932"/>
      <c r="M84" s="932"/>
      <c r="N84" s="932"/>
      <c r="O84" s="932"/>
    </row>
    <row r="85" spans="1:18" ht="12.75" customHeight="1" x14ac:dyDescent="0.25">
      <c r="A85" s="932"/>
      <c r="B85" s="932"/>
      <c r="C85" s="932"/>
      <c r="D85" s="932"/>
      <c r="E85" s="932"/>
      <c r="F85" s="932"/>
      <c r="G85" s="932"/>
      <c r="H85" s="932"/>
      <c r="I85" s="932"/>
      <c r="J85" s="932"/>
      <c r="K85" s="932"/>
      <c r="L85" s="932"/>
      <c r="M85" s="932"/>
      <c r="N85" s="932"/>
      <c r="O85" s="932"/>
    </row>
    <row r="86" spans="1:18" ht="22.5" customHeight="1" x14ac:dyDescent="0.2">
      <c r="A86" s="2855" t="s">
        <v>3014</v>
      </c>
      <c r="B86" s="2855"/>
      <c r="C86" s="2855"/>
      <c r="D86" s="2855"/>
      <c r="E86" s="2855"/>
      <c r="F86" s="2855"/>
      <c r="G86" s="2855"/>
      <c r="H86" s="2855"/>
      <c r="I86" s="2855"/>
      <c r="J86" s="2855"/>
      <c r="K86" s="2855"/>
      <c r="L86" s="2855"/>
      <c r="M86" s="2855"/>
      <c r="N86" s="2855"/>
      <c r="O86" s="2855"/>
      <c r="P86" s="2855"/>
      <c r="Q86" s="2855"/>
      <c r="R86" s="2855"/>
    </row>
    <row r="87" spans="1:18" ht="24.75" customHeight="1" x14ac:dyDescent="0.2">
      <c r="A87" s="2864" t="s">
        <v>2145</v>
      </c>
      <c r="B87" s="2864"/>
      <c r="C87" s="2864"/>
      <c r="D87" s="2864"/>
      <c r="E87" s="2864"/>
      <c r="F87" s="2864"/>
      <c r="G87" s="2864"/>
      <c r="H87" s="2864"/>
      <c r="I87" s="2864"/>
      <c r="J87" s="2864"/>
      <c r="K87" s="2864"/>
      <c r="L87" s="2864"/>
      <c r="M87" s="2864"/>
      <c r="N87" s="2864"/>
      <c r="O87" s="2864"/>
      <c r="P87" s="2864"/>
      <c r="Q87" s="2864"/>
      <c r="R87" s="2864"/>
    </row>
    <row r="88" spans="1:18" ht="21.75" customHeight="1" thickBot="1" x14ac:dyDescent="0.3">
      <c r="A88" s="919" t="s">
        <v>2778</v>
      </c>
      <c r="B88" s="919"/>
      <c r="C88" s="919"/>
      <c r="D88" s="919"/>
      <c r="E88" s="919"/>
      <c r="F88" s="919"/>
      <c r="G88" s="919"/>
      <c r="H88" s="919"/>
      <c r="I88" s="919"/>
      <c r="J88" s="919"/>
      <c r="K88" s="919"/>
      <c r="L88" s="919"/>
      <c r="M88" s="919"/>
      <c r="N88" s="919"/>
      <c r="O88" s="919"/>
      <c r="P88" s="2865" t="s">
        <v>1985</v>
      </c>
      <c r="Q88" s="2865"/>
      <c r="R88" s="2865"/>
    </row>
    <row r="89" spans="1:18" ht="31.5" customHeight="1" thickTop="1" x14ac:dyDescent="0.2">
      <c r="A89" s="2858" t="s">
        <v>47</v>
      </c>
      <c r="B89" s="2858" t="s">
        <v>90</v>
      </c>
      <c r="C89" s="2858" t="s">
        <v>48</v>
      </c>
      <c r="D89" s="2858" t="s">
        <v>36</v>
      </c>
      <c r="E89" s="2858"/>
      <c r="F89" s="2858"/>
      <c r="G89" s="2858" t="s">
        <v>2</v>
      </c>
      <c r="H89" s="2858"/>
      <c r="I89" s="2858"/>
      <c r="J89" s="2858" t="s">
        <v>3</v>
      </c>
      <c r="K89" s="2858"/>
      <c r="L89" s="2858"/>
      <c r="M89" s="2858" t="s">
        <v>29</v>
      </c>
      <c r="N89" s="2858"/>
      <c r="O89" s="2858"/>
      <c r="P89" s="2866" t="s">
        <v>103</v>
      </c>
      <c r="Q89" s="2866" t="s">
        <v>132</v>
      </c>
      <c r="R89" s="2866" t="s">
        <v>172</v>
      </c>
    </row>
    <row r="90" spans="1:18" ht="31.5" customHeight="1" x14ac:dyDescent="0.2">
      <c r="A90" s="2859"/>
      <c r="B90" s="2859"/>
      <c r="C90" s="2859"/>
      <c r="D90" s="2854" t="s">
        <v>98</v>
      </c>
      <c r="E90" s="2854"/>
      <c r="F90" s="2854"/>
      <c r="G90" s="2854" t="s">
        <v>99</v>
      </c>
      <c r="H90" s="2854"/>
      <c r="I90" s="2854"/>
      <c r="J90" s="2854" t="s">
        <v>100</v>
      </c>
      <c r="K90" s="2854"/>
      <c r="L90" s="2854"/>
      <c r="M90" s="2854" t="s">
        <v>126</v>
      </c>
      <c r="N90" s="2854"/>
      <c r="O90" s="2854"/>
      <c r="P90" s="2867"/>
      <c r="Q90" s="2867"/>
      <c r="R90" s="2867"/>
    </row>
    <row r="91" spans="1:18" ht="31.5" customHeight="1" x14ac:dyDescent="0.2">
      <c r="A91" s="2859"/>
      <c r="B91" s="2859"/>
      <c r="C91" s="2859"/>
      <c r="D91" s="619" t="s">
        <v>187</v>
      </c>
      <c r="E91" s="619" t="s">
        <v>211</v>
      </c>
      <c r="F91" s="619" t="s">
        <v>204</v>
      </c>
      <c r="G91" s="619" t="s">
        <v>187</v>
      </c>
      <c r="H91" s="619" t="s">
        <v>211</v>
      </c>
      <c r="I91" s="619" t="s">
        <v>204</v>
      </c>
      <c r="J91" s="619" t="s">
        <v>187</v>
      </c>
      <c r="K91" s="619" t="s">
        <v>211</v>
      </c>
      <c r="L91" s="619" t="s">
        <v>204</v>
      </c>
      <c r="M91" s="619" t="s">
        <v>187</v>
      </c>
      <c r="N91" s="619" t="s">
        <v>211</v>
      </c>
      <c r="O91" s="619" t="s">
        <v>204</v>
      </c>
      <c r="P91" s="2867"/>
      <c r="Q91" s="2867"/>
      <c r="R91" s="2867"/>
    </row>
    <row r="92" spans="1:18" ht="31.5" customHeight="1" thickBot="1" x14ac:dyDescent="0.25">
      <c r="A92" s="2860"/>
      <c r="B92" s="2860"/>
      <c r="C92" s="2860"/>
      <c r="D92" s="121" t="s">
        <v>188</v>
      </c>
      <c r="E92" s="121" t="s">
        <v>189</v>
      </c>
      <c r="F92" s="121" t="s">
        <v>190</v>
      </c>
      <c r="G92" s="121" t="s">
        <v>188</v>
      </c>
      <c r="H92" s="121" t="s">
        <v>189</v>
      </c>
      <c r="I92" s="121" t="s">
        <v>190</v>
      </c>
      <c r="J92" s="121" t="s">
        <v>188</v>
      </c>
      <c r="K92" s="121" t="s">
        <v>189</v>
      </c>
      <c r="L92" s="121" t="s">
        <v>190</v>
      </c>
      <c r="M92" s="121" t="s">
        <v>188</v>
      </c>
      <c r="N92" s="121" t="s">
        <v>189</v>
      </c>
      <c r="O92" s="121" t="s">
        <v>190</v>
      </c>
      <c r="P92" s="2868"/>
      <c r="Q92" s="2868"/>
      <c r="R92" s="2868"/>
    </row>
    <row r="93" spans="1:18" ht="31.5" customHeight="1" x14ac:dyDescent="0.2">
      <c r="A93" s="926" t="s">
        <v>38</v>
      </c>
      <c r="B93" s="926" t="s">
        <v>55</v>
      </c>
      <c r="C93" s="986"/>
      <c r="D93" s="939">
        <v>0</v>
      </c>
      <c r="E93" s="939">
        <v>0</v>
      </c>
      <c r="F93" s="939">
        <v>0</v>
      </c>
      <c r="G93" s="939">
        <v>0</v>
      </c>
      <c r="H93" s="939">
        <v>0</v>
      </c>
      <c r="I93" s="939">
        <v>0</v>
      </c>
      <c r="J93" s="939">
        <v>0</v>
      </c>
      <c r="K93" s="939">
        <v>1</v>
      </c>
      <c r="L93" s="939">
        <v>1</v>
      </c>
      <c r="M93" s="939">
        <f>SUM(D93,G93,J93)</f>
        <v>0</v>
      </c>
      <c r="N93" s="939">
        <f>SUM(E93,H93,K93)</f>
        <v>1</v>
      </c>
      <c r="O93" s="939">
        <f>SUM(M93:N93)</f>
        <v>1</v>
      </c>
      <c r="P93" s="994"/>
      <c r="Q93" s="1000" t="s">
        <v>138</v>
      </c>
      <c r="R93" s="1000" t="s">
        <v>104</v>
      </c>
    </row>
    <row r="94" spans="1:18" ht="31.5" customHeight="1" thickBot="1" x14ac:dyDescent="0.25">
      <c r="A94" s="2913" t="s">
        <v>96</v>
      </c>
      <c r="B94" s="2913"/>
      <c r="C94" s="2913"/>
      <c r="D94" s="268">
        <f>SUM(D93)</f>
        <v>0</v>
      </c>
      <c r="E94" s="268">
        <f t="shared" ref="E94:O95" si="39">SUM(E93)</f>
        <v>0</v>
      </c>
      <c r="F94" s="268">
        <f t="shared" si="39"/>
        <v>0</v>
      </c>
      <c r="G94" s="268">
        <f t="shared" si="39"/>
        <v>0</v>
      </c>
      <c r="H94" s="268">
        <f t="shared" si="39"/>
        <v>0</v>
      </c>
      <c r="I94" s="268">
        <f t="shared" si="39"/>
        <v>0</v>
      </c>
      <c r="J94" s="268">
        <f t="shared" si="39"/>
        <v>0</v>
      </c>
      <c r="K94" s="268">
        <f t="shared" si="39"/>
        <v>1</v>
      </c>
      <c r="L94" s="268">
        <f t="shared" si="39"/>
        <v>1</v>
      </c>
      <c r="M94" s="268">
        <f t="shared" si="39"/>
        <v>0</v>
      </c>
      <c r="N94" s="268">
        <f t="shared" si="39"/>
        <v>1</v>
      </c>
      <c r="O94" s="268">
        <f t="shared" si="39"/>
        <v>1</v>
      </c>
      <c r="P94" s="2914" t="s">
        <v>136</v>
      </c>
      <c r="Q94" s="2914"/>
      <c r="R94" s="2914"/>
    </row>
    <row r="95" spans="1:18" ht="31.5" customHeight="1" thickBot="1" x14ac:dyDescent="0.25">
      <c r="A95" s="2915" t="s">
        <v>91</v>
      </c>
      <c r="B95" s="2915"/>
      <c r="C95" s="2915"/>
      <c r="D95" s="2364">
        <f>SUM(D94)</f>
        <v>0</v>
      </c>
      <c r="E95" s="2364">
        <f t="shared" si="39"/>
        <v>0</v>
      </c>
      <c r="F95" s="2364">
        <f t="shared" si="39"/>
        <v>0</v>
      </c>
      <c r="G95" s="2364">
        <f t="shared" si="39"/>
        <v>0</v>
      </c>
      <c r="H95" s="2364">
        <f t="shared" si="39"/>
        <v>0</v>
      </c>
      <c r="I95" s="2364">
        <f t="shared" si="39"/>
        <v>0</v>
      </c>
      <c r="J95" s="2364">
        <f t="shared" si="39"/>
        <v>0</v>
      </c>
      <c r="K95" s="2364">
        <f t="shared" si="39"/>
        <v>1</v>
      </c>
      <c r="L95" s="2364">
        <f t="shared" si="39"/>
        <v>1</v>
      </c>
      <c r="M95" s="2364">
        <f t="shared" si="39"/>
        <v>0</v>
      </c>
      <c r="N95" s="2364">
        <f t="shared" si="39"/>
        <v>1</v>
      </c>
      <c r="O95" s="2364">
        <f t="shared" si="39"/>
        <v>1</v>
      </c>
      <c r="P95" s="2918" t="s">
        <v>153</v>
      </c>
      <c r="Q95" s="2918"/>
      <c r="R95" s="2918"/>
    </row>
    <row r="96" spans="1:18" ht="15.75" thickTop="1" x14ac:dyDescent="0.2"/>
    <row r="142" ht="12.75" customHeight="1" x14ac:dyDescent="0.2"/>
    <row r="143" ht="12.75" customHeight="1" x14ac:dyDescent="0.2"/>
    <row r="144" ht="12.75" customHeight="1" x14ac:dyDescent="0.2"/>
    <row r="145" spans="1:15" ht="12.75" customHeight="1" x14ac:dyDescent="0.2"/>
    <row r="146" spans="1:15" ht="12.75" customHeight="1" x14ac:dyDescent="0.2"/>
    <row r="147" spans="1:15" ht="12.75" customHeight="1" x14ac:dyDescent="0.2"/>
    <row r="148" spans="1:15" ht="12.75" customHeight="1" x14ac:dyDescent="0.2"/>
    <row r="149" spans="1:15" ht="12.75" customHeight="1" x14ac:dyDescent="0.2"/>
    <row r="150" spans="1:15" ht="12.75" customHeight="1" x14ac:dyDescent="0.2"/>
    <row r="151" spans="1:15" ht="12.75" customHeight="1" x14ac:dyDescent="0.2"/>
    <row r="152" spans="1:15" ht="12.75" customHeight="1" x14ac:dyDescent="0.2"/>
    <row r="153" spans="1:15" ht="12.75" customHeight="1" x14ac:dyDescent="0.2"/>
    <row r="154" spans="1:15" ht="12.75" customHeight="1" x14ac:dyDescent="0.2"/>
    <row r="155" spans="1:15" ht="12.75" customHeight="1" x14ac:dyDescent="0.25">
      <c r="A155" s="933"/>
      <c r="B155" s="933"/>
      <c r="C155" s="933"/>
      <c r="D155" s="933"/>
      <c r="E155" s="933"/>
      <c r="F155" s="933"/>
      <c r="G155" s="933"/>
      <c r="H155" s="933"/>
      <c r="I155" s="933"/>
      <c r="J155" s="933"/>
      <c r="K155" s="933"/>
      <c r="L155" s="933"/>
      <c r="M155" s="933"/>
      <c r="N155" s="933"/>
      <c r="O155" s="933"/>
    </row>
    <row r="156" spans="1:15" ht="12.75" customHeight="1" x14ac:dyDescent="0.2"/>
    <row r="157" spans="1:15" ht="12.75" customHeight="1" x14ac:dyDescent="0.2"/>
    <row r="158" spans="1:15" ht="12.75" customHeight="1" x14ac:dyDescent="0.2"/>
    <row r="159" spans="1:15" ht="12.75" customHeight="1" x14ac:dyDescent="0.2"/>
    <row r="160" spans="1:15" ht="12.75" customHeight="1" x14ac:dyDescent="0.2"/>
    <row r="161" ht="12.75" customHeight="1" x14ac:dyDescent="0.2"/>
  </sheetData>
  <mergeCells count="124">
    <mergeCell ref="A94:C94"/>
    <mergeCell ref="P94:R94"/>
    <mergeCell ref="A95:C95"/>
    <mergeCell ref="A79:C79"/>
    <mergeCell ref="P79:R79"/>
    <mergeCell ref="A69:C69"/>
    <mergeCell ref="P69:R69"/>
    <mergeCell ref="A70:A73"/>
    <mergeCell ref="R70:R73"/>
    <mergeCell ref="A74:C74"/>
    <mergeCell ref="P74:R74"/>
    <mergeCell ref="P95:R95"/>
    <mergeCell ref="P89:P92"/>
    <mergeCell ref="Q89:Q92"/>
    <mergeCell ref="R89:R92"/>
    <mergeCell ref="D90:F90"/>
    <mergeCell ref="G90:I90"/>
    <mergeCell ref="J90:L90"/>
    <mergeCell ref="M90:O90"/>
    <mergeCell ref="A86:R86"/>
    <mergeCell ref="A87:R87"/>
    <mergeCell ref="P88:R88"/>
    <mergeCell ref="A89:A92"/>
    <mergeCell ref="B89:B92"/>
    <mergeCell ref="C89:C92"/>
    <mergeCell ref="D89:F89"/>
    <mergeCell ref="G89:I89"/>
    <mergeCell ref="B64:B66"/>
    <mergeCell ref="Q64:Q66"/>
    <mergeCell ref="A64:A68"/>
    <mergeCell ref="R64:R68"/>
    <mergeCell ref="B67:C67"/>
    <mergeCell ref="P67:Q67"/>
    <mergeCell ref="A75:A77"/>
    <mergeCell ref="R75:R77"/>
    <mergeCell ref="A78:C78"/>
    <mergeCell ref="P78:R78"/>
    <mergeCell ref="J89:L89"/>
    <mergeCell ref="M89:O89"/>
    <mergeCell ref="A61:A62"/>
    <mergeCell ref="R61:R62"/>
    <mergeCell ref="A63:C63"/>
    <mergeCell ref="P63:R63"/>
    <mergeCell ref="J57:L57"/>
    <mergeCell ref="M57:O57"/>
    <mergeCell ref="P57:P60"/>
    <mergeCell ref="Q57:Q60"/>
    <mergeCell ref="R57:R60"/>
    <mergeCell ref="D58:F58"/>
    <mergeCell ref="G58:I58"/>
    <mergeCell ref="J58:L58"/>
    <mergeCell ref="M58:O58"/>
    <mergeCell ref="A48:A52"/>
    <mergeCell ref="R48:R52"/>
    <mergeCell ref="A53:C53"/>
    <mergeCell ref="P53:R53"/>
    <mergeCell ref="P56:R56"/>
    <mergeCell ref="A57:A60"/>
    <mergeCell ref="B57:B60"/>
    <mergeCell ref="C57:C60"/>
    <mergeCell ref="D57:F57"/>
    <mergeCell ref="G57:I57"/>
    <mergeCell ref="Q54:R54"/>
    <mergeCell ref="A44:C44"/>
    <mergeCell ref="P44:R44"/>
    <mergeCell ref="A45:A46"/>
    <mergeCell ref="R45:R46"/>
    <mergeCell ref="A47:C47"/>
    <mergeCell ref="P47:R47"/>
    <mergeCell ref="R32:R35"/>
    <mergeCell ref="D33:F33"/>
    <mergeCell ref="G33:I33"/>
    <mergeCell ref="J33:L33"/>
    <mergeCell ref="M33:O33"/>
    <mergeCell ref="A36:A43"/>
    <mergeCell ref="P37:Q37"/>
    <mergeCell ref="R37:R43"/>
    <mergeCell ref="P31:R31"/>
    <mergeCell ref="A32:A35"/>
    <mergeCell ref="B32:B35"/>
    <mergeCell ref="C32:C35"/>
    <mergeCell ref="D32:F32"/>
    <mergeCell ref="G32:I32"/>
    <mergeCell ref="J32:L32"/>
    <mergeCell ref="M32:O32"/>
    <mergeCell ref="P32:P35"/>
    <mergeCell ref="Q32:Q35"/>
    <mergeCell ref="B22:C22"/>
    <mergeCell ref="P22:Q22"/>
    <mergeCell ref="A26:C26"/>
    <mergeCell ref="P26:R26"/>
    <mergeCell ref="A8:A25"/>
    <mergeCell ref="B8:B10"/>
    <mergeCell ref="Q8:Q10"/>
    <mergeCell ref="R8:R25"/>
    <mergeCell ref="B11:C11"/>
    <mergeCell ref="P11:Q11"/>
    <mergeCell ref="B12:B13"/>
    <mergeCell ref="Q12:Q13"/>
    <mergeCell ref="B14:C14"/>
    <mergeCell ref="P14:Q14"/>
    <mergeCell ref="B19:B21"/>
    <mergeCell ref="Q19:Q21"/>
    <mergeCell ref="B15:B16"/>
    <mergeCell ref="Q15:Q16"/>
    <mergeCell ref="B17:C17"/>
    <mergeCell ref="P17:Q17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P3:R3"/>
    <mergeCell ref="A4:A7"/>
    <mergeCell ref="B4:B7"/>
    <mergeCell ref="C4:C7"/>
    <mergeCell ref="D4:F4"/>
    <mergeCell ref="G4:I4"/>
    <mergeCell ref="J4:L4"/>
    <mergeCell ref="M4:O4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117" orientation="landscape" useFirstPageNumber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7:N17"/>
  <sheetViews>
    <sheetView rightToLeft="1" view="pageBreakPreview" zoomScaleSheetLayoutView="100" workbookViewId="0">
      <selection activeCell="U28" sqref="U28"/>
    </sheetView>
  </sheetViews>
  <sheetFormatPr defaultRowHeight="12.75" x14ac:dyDescent="0.2"/>
  <cols>
    <col min="18" max="18" width="13.28515625" customWidth="1"/>
  </cols>
  <sheetData>
    <row r="17" spans="1:14" ht="60" x14ac:dyDescent="0.8">
      <c r="A17" s="2800" t="s">
        <v>2062</v>
      </c>
      <c r="B17" s="2800"/>
      <c r="C17" s="2800"/>
      <c r="D17" s="2800"/>
      <c r="E17" s="2800"/>
      <c r="F17" s="2800"/>
      <c r="G17" s="2800"/>
      <c r="H17" s="2800"/>
      <c r="I17" s="2800"/>
      <c r="J17" s="2800"/>
      <c r="K17" s="2800"/>
      <c r="L17" s="2800"/>
      <c r="M17" s="2800"/>
      <c r="N17" s="1119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Q25"/>
  <sheetViews>
    <sheetView rightToLeft="1" view="pageBreakPreview" zoomScale="79" zoomScaleNormal="75" zoomScaleSheetLayoutView="79" workbookViewId="0">
      <selection activeCell="U28" sqref="U28"/>
    </sheetView>
  </sheetViews>
  <sheetFormatPr defaultColWidth="10.28515625" defaultRowHeight="12.75" x14ac:dyDescent="0.2"/>
  <cols>
    <col min="1" max="1" width="27.140625" style="1" customWidth="1"/>
    <col min="2" max="10" width="9" style="1" customWidth="1"/>
    <col min="11" max="13" width="9" style="234" customWidth="1"/>
    <col min="14" max="14" width="29.7109375" style="1" customWidth="1"/>
    <col min="15" max="17" width="10.28515625" style="1"/>
    <col min="18" max="18" width="13.28515625" style="1" customWidth="1"/>
    <col min="19" max="16384" width="10.28515625" style="1"/>
  </cols>
  <sheetData>
    <row r="1" spans="1:17" ht="31.5" customHeight="1" x14ac:dyDescent="0.2">
      <c r="A1" s="2919" t="s">
        <v>2147</v>
      </c>
      <c r="B1" s="2919"/>
      <c r="C1" s="2919"/>
      <c r="D1" s="2919"/>
      <c r="E1" s="2919"/>
      <c r="F1" s="2919"/>
      <c r="G1" s="2919"/>
      <c r="H1" s="2919"/>
      <c r="I1" s="2919"/>
      <c r="J1" s="2919"/>
      <c r="K1" s="2919"/>
      <c r="L1" s="2919"/>
      <c r="M1" s="2919"/>
      <c r="N1" s="2919"/>
      <c r="O1" s="935"/>
    </row>
    <row r="2" spans="1:17" ht="51" customHeight="1" x14ac:dyDescent="0.2">
      <c r="A2" s="2920" t="s">
        <v>2148</v>
      </c>
      <c r="B2" s="2920"/>
      <c r="C2" s="2920"/>
      <c r="D2" s="2920"/>
      <c r="E2" s="2920"/>
      <c r="F2" s="2920"/>
      <c r="G2" s="2920"/>
      <c r="H2" s="2920"/>
      <c r="I2" s="2920"/>
      <c r="J2" s="2920"/>
      <c r="K2" s="2920"/>
      <c r="L2" s="2920"/>
      <c r="M2" s="2920"/>
      <c r="N2" s="2920"/>
      <c r="O2" s="936"/>
    </row>
    <row r="3" spans="1:17" s="938" customFormat="1" ht="23.25" customHeight="1" thickBot="1" x14ac:dyDescent="0.3">
      <c r="A3" s="937" t="s">
        <v>2506</v>
      </c>
      <c r="B3" s="937"/>
      <c r="C3" s="937"/>
      <c r="D3" s="937"/>
      <c r="E3" s="937"/>
      <c r="F3" s="937"/>
      <c r="G3" s="937"/>
      <c r="H3" s="937"/>
      <c r="I3" s="937"/>
      <c r="J3" s="937"/>
      <c r="K3" s="937"/>
      <c r="L3" s="937"/>
      <c r="M3" s="937"/>
      <c r="N3" s="1040" t="s">
        <v>2507</v>
      </c>
      <c r="O3" s="937"/>
    </row>
    <row r="4" spans="1:17" s="938" customFormat="1" ht="23.25" customHeight="1" thickTop="1" x14ac:dyDescent="0.25">
      <c r="A4" s="2898" t="s">
        <v>35</v>
      </c>
      <c r="B4" s="2898" t="s">
        <v>36</v>
      </c>
      <c r="C4" s="2898"/>
      <c r="D4" s="2898"/>
      <c r="E4" s="2898" t="s">
        <v>2</v>
      </c>
      <c r="F4" s="2898"/>
      <c r="G4" s="2898"/>
      <c r="H4" s="2898" t="s">
        <v>3</v>
      </c>
      <c r="I4" s="2898"/>
      <c r="J4" s="2898"/>
      <c r="K4" s="2898" t="s">
        <v>29</v>
      </c>
      <c r="L4" s="2898"/>
      <c r="M4" s="2898"/>
      <c r="N4" s="2740" t="s">
        <v>102</v>
      </c>
    </row>
    <row r="5" spans="1:17" s="938" customFormat="1" ht="23.25" customHeight="1" x14ac:dyDescent="0.25">
      <c r="A5" s="2762"/>
      <c r="B5" s="2854" t="s">
        <v>98</v>
      </c>
      <c r="C5" s="2854"/>
      <c r="D5" s="2854"/>
      <c r="E5" s="2854" t="s">
        <v>99</v>
      </c>
      <c r="F5" s="2854"/>
      <c r="G5" s="2854"/>
      <c r="H5" s="2854" t="s">
        <v>100</v>
      </c>
      <c r="I5" s="2854"/>
      <c r="J5" s="2854"/>
      <c r="K5" s="2854" t="s">
        <v>126</v>
      </c>
      <c r="L5" s="2854"/>
      <c r="M5" s="2854"/>
      <c r="N5" s="2741"/>
    </row>
    <row r="6" spans="1:17" ht="24.95" customHeight="1" x14ac:dyDescent="0.2">
      <c r="A6" s="2762"/>
      <c r="B6" s="1052" t="s">
        <v>187</v>
      </c>
      <c r="C6" s="619" t="s">
        <v>211</v>
      </c>
      <c r="D6" s="619" t="s">
        <v>204</v>
      </c>
      <c r="E6" s="619" t="s">
        <v>187</v>
      </c>
      <c r="F6" s="619" t="s">
        <v>211</v>
      </c>
      <c r="G6" s="619" t="s">
        <v>204</v>
      </c>
      <c r="H6" s="619" t="s">
        <v>187</v>
      </c>
      <c r="I6" s="619" t="s">
        <v>211</v>
      </c>
      <c r="J6" s="619" t="s">
        <v>204</v>
      </c>
      <c r="K6" s="619" t="s">
        <v>187</v>
      </c>
      <c r="L6" s="619" t="s">
        <v>211</v>
      </c>
      <c r="M6" s="619" t="s">
        <v>204</v>
      </c>
      <c r="N6" s="2741"/>
    </row>
    <row r="7" spans="1:17" ht="24.95" customHeight="1" thickBot="1" x14ac:dyDescent="0.25">
      <c r="A7" s="2899"/>
      <c r="B7" s="121" t="s">
        <v>188</v>
      </c>
      <c r="C7" s="121" t="s">
        <v>189</v>
      </c>
      <c r="D7" s="121" t="s">
        <v>190</v>
      </c>
      <c r="E7" s="121" t="s">
        <v>188</v>
      </c>
      <c r="F7" s="121" t="s">
        <v>189</v>
      </c>
      <c r="G7" s="121" t="s">
        <v>190</v>
      </c>
      <c r="H7" s="121" t="s">
        <v>188</v>
      </c>
      <c r="I7" s="121" t="s">
        <v>189</v>
      </c>
      <c r="J7" s="121" t="s">
        <v>190</v>
      </c>
      <c r="K7" s="121" t="s">
        <v>188</v>
      </c>
      <c r="L7" s="121" t="s">
        <v>189</v>
      </c>
      <c r="M7" s="121" t="s">
        <v>190</v>
      </c>
      <c r="N7" s="2742"/>
    </row>
    <row r="8" spans="1:17" ht="35.25" customHeight="1" x14ac:dyDescent="0.2">
      <c r="A8" s="19" t="s">
        <v>41</v>
      </c>
      <c r="B8" s="939">
        <v>0</v>
      </c>
      <c r="C8" s="939">
        <v>0</v>
      </c>
      <c r="D8" s="939">
        <v>0</v>
      </c>
      <c r="E8" s="939">
        <v>19</v>
      </c>
      <c r="F8" s="939">
        <v>18</v>
      </c>
      <c r="G8" s="939">
        <v>37</v>
      </c>
      <c r="H8" s="939">
        <v>0</v>
      </c>
      <c r="I8" s="939">
        <v>0</v>
      </c>
      <c r="J8" s="939">
        <v>0</v>
      </c>
      <c r="K8" s="939">
        <f t="shared" ref="K8:M14" si="0">SUM(B8,E8,H8)</f>
        <v>19</v>
      </c>
      <c r="L8" s="939">
        <f t="shared" si="0"/>
        <v>18</v>
      </c>
      <c r="M8" s="939">
        <f t="shared" si="0"/>
        <v>37</v>
      </c>
      <c r="N8" s="30" t="s">
        <v>1830</v>
      </c>
    </row>
    <row r="9" spans="1:17" ht="33" customHeight="1" x14ac:dyDescent="0.2">
      <c r="A9" s="623" t="s">
        <v>1831</v>
      </c>
      <c r="B9" s="921">
        <v>13</v>
      </c>
      <c r="C9" s="921">
        <v>4</v>
      </c>
      <c r="D9" s="921">
        <v>17</v>
      </c>
      <c r="E9" s="921">
        <v>21</v>
      </c>
      <c r="F9" s="921">
        <v>22</v>
      </c>
      <c r="G9" s="921">
        <v>43</v>
      </c>
      <c r="H9" s="921">
        <v>0</v>
      </c>
      <c r="I9" s="921">
        <v>0</v>
      </c>
      <c r="J9" s="921">
        <v>0</v>
      </c>
      <c r="K9" s="921">
        <f t="shared" si="0"/>
        <v>34</v>
      </c>
      <c r="L9" s="921">
        <f t="shared" si="0"/>
        <v>26</v>
      </c>
      <c r="M9" s="921">
        <f t="shared" si="0"/>
        <v>60</v>
      </c>
      <c r="N9" s="1002" t="s">
        <v>1832</v>
      </c>
    </row>
    <row r="10" spans="1:17" ht="28.5" customHeight="1" x14ac:dyDescent="0.2">
      <c r="A10" s="1010" t="s">
        <v>1574</v>
      </c>
      <c r="B10" s="921">
        <v>0</v>
      </c>
      <c r="C10" s="921">
        <v>0</v>
      </c>
      <c r="D10" s="921">
        <v>0</v>
      </c>
      <c r="E10" s="921">
        <v>0</v>
      </c>
      <c r="F10" s="921">
        <v>41</v>
      </c>
      <c r="G10" s="921">
        <v>41</v>
      </c>
      <c r="H10" s="921">
        <v>0</v>
      </c>
      <c r="I10" s="921">
        <v>0</v>
      </c>
      <c r="J10" s="921">
        <v>0</v>
      </c>
      <c r="K10" s="921">
        <f t="shared" ref="K10" si="1">SUM(B10,E10,H10)</f>
        <v>0</v>
      </c>
      <c r="L10" s="921">
        <f t="shared" ref="L10" si="2">SUM(C10,F10,I10)</f>
        <v>41</v>
      </c>
      <c r="M10" s="921">
        <f t="shared" ref="M10" si="3">SUM(D10,G10,J10)</f>
        <v>41</v>
      </c>
      <c r="N10" s="367" t="s">
        <v>454</v>
      </c>
    </row>
    <row r="11" spans="1:17" ht="24.95" customHeight="1" x14ac:dyDescent="0.2">
      <c r="A11" s="940" t="s">
        <v>217</v>
      </c>
      <c r="B11" s="923">
        <v>0</v>
      </c>
      <c r="C11" s="923">
        <v>0</v>
      </c>
      <c r="D11" s="923">
        <v>0</v>
      </c>
      <c r="E11" s="923">
        <v>52</v>
      </c>
      <c r="F11" s="923">
        <v>40</v>
      </c>
      <c r="G11" s="923">
        <v>92</v>
      </c>
      <c r="H11" s="923">
        <v>24</v>
      </c>
      <c r="I11" s="923">
        <v>13</v>
      </c>
      <c r="J11" s="923">
        <v>37</v>
      </c>
      <c r="K11" s="921">
        <f t="shared" si="0"/>
        <v>76</v>
      </c>
      <c r="L11" s="921">
        <f t="shared" si="0"/>
        <v>53</v>
      </c>
      <c r="M11" s="921">
        <f t="shared" si="0"/>
        <v>129</v>
      </c>
      <c r="N11" s="2354" t="s">
        <v>623</v>
      </c>
      <c r="Q11" s="941"/>
    </row>
    <row r="12" spans="1:17" ht="24.95" customHeight="1" x14ac:dyDescent="0.2">
      <c r="A12" s="940" t="s">
        <v>44</v>
      </c>
      <c r="B12" s="923">
        <v>0</v>
      </c>
      <c r="C12" s="923">
        <v>0</v>
      </c>
      <c r="D12" s="923">
        <v>0</v>
      </c>
      <c r="E12" s="923">
        <v>31</v>
      </c>
      <c r="F12" s="923">
        <v>27</v>
      </c>
      <c r="G12" s="923">
        <v>58</v>
      </c>
      <c r="H12" s="923">
        <v>16</v>
      </c>
      <c r="I12" s="923">
        <v>8</v>
      </c>
      <c r="J12" s="923">
        <v>24</v>
      </c>
      <c r="K12" s="921">
        <f>SUM(B12,E12,H12)</f>
        <v>47</v>
      </c>
      <c r="L12" s="921">
        <f>SUM(C12,F12,I12)</f>
        <v>35</v>
      </c>
      <c r="M12" s="921">
        <f>SUM(D12,G12,J12)</f>
        <v>82</v>
      </c>
      <c r="N12" s="2355" t="s">
        <v>150</v>
      </c>
    </row>
    <row r="13" spans="1:17" ht="24.95" customHeight="1" x14ac:dyDescent="0.2">
      <c r="A13" s="940" t="s">
        <v>965</v>
      </c>
      <c r="B13" s="923">
        <v>0</v>
      </c>
      <c r="C13" s="923">
        <v>0</v>
      </c>
      <c r="D13" s="923">
        <v>0</v>
      </c>
      <c r="E13" s="923">
        <v>12</v>
      </c>
      <c r="F13" s="923">
        <v>9</v>
      </c>
      <c r="G13" s="923">
        <v>21</v>
      </c>
      <c r="H13" s="923">
        <v>0</v>
      </c>
      <c r="I13" s="923">
        <v>0</v>
      </c>
      <c r="J13" s="923">
        <v>0</v>
      </c>
      <c r="K13" s="921">
        <f t="shared" si="0"/>
        <v>12</v>
      </c>
      <c r="L13" s="921">
        <f t="shared" si="0"/>
        <v>9</v>
      </c>
      <c r="M13" s="921">
        <f t="shared" si="0"/>
        <v>21</v>
      </c>
      <c r="N13" s="2355" t="s">
        <v>629</v>
      </c>
    </row>
    <row r="14" spans="1:17" ht="24.95" customHeight="1" thickBot="1" x14ac:dyDescent="0.25">
      <c r="A14" s="928" t="s">
        <v>43</v>
      </c>
      <c r="B14" s="942">
        <v>0</v>
      </c>
      <c r="C14" s="942">
        <v>0</v>
      </c>
      <c r="D14" s="942">
        <v>0</v>
      </c>
      <c r="E14" s="942">
        <v>31</v>
      </c>
      <c r="F14" s="942">
        <v>19</v>
      </c>
      <c r="G14" s="942">
        <v>50</v>
      </c>
      <c r="H14" s="942">
        <v>0</v>
      </c>
      <c r="I14" s="942">
        <v>0</v>
      </c>
      <c r="J14" s="942">
        <v>0</v>
      </c>
      <c r="K14" s="939">
        <f t="shared" si="0"/>
        <v>31</v>
      </c>
      <c r="L14" s="939">
        <f t="shared" si="0"/>
        <v>19</v>
      </c>
      <c r="M14" s="939">
        <f t="shared" si="0"/>
        <v>50</v>
      </c>
      <c r="N14" s="943" t="s">
        <v>130</v>
      </c>
    </row>
    <row r="15" spans="1:17" ht="24.95" customHeight="1" thickBot="1" x14ac:dyDescent="0.25">
      <c r="A15" s="927" t="s">
        <v>91</v>
      </c>
      <c r="B15" s="944">
        <f t="shared" ref="B15:M15" si="4">SUM(B8:B14)</f>
        <v>13</v>
      </c>
      <c r="C15" s="988">
        <f t="shared" si="4"/>
        <v>4</v>
      </c>
      <c r="D15" s="988">
        <f t="shared" si="4"/>
        <v>17</v>
      </c>
      <c r="E15" s="988">
        <f t="shared" si="4"/>
        <v>166</v>
      </c>
      <c r="F15" s="988">
        <f t="shared" si="4"/>
        <v>176</v>
      </c>
      <c r="G15" s="988">
        <f t="shared" si="4"/>
        <v>342</v>
      </c>
      <c r="H15" s="988">
        <f t="shared" si="4"/>
        <v>40</v>
      </c>
      <c r="I15" s="988">
        <f t="shared" si="4"/>
        <v>21</v>
      </c>
      <c r="J15" s="988">
        <f t="shared" si="4"/>
        <v>61</v>
      </c>
      <c r="K15" s="988">
        <f t="shared" si="4"/>
        <v>219</v>
      </c>
      <c r="L15" s="988">
        <f t="shared" si="4"/>
        <v>201</v>
      </c>
      <c r="M15" s="988">
        <f t="shared" si="4"/>
        <v>420</v>
      </c>
      <c r="N15" s="1024" t="s">
        <v>153</v>
      </c>
    </row>
    <row r="16" spans="1:17" s="838" customFormat="1" ht="27" customHeight="1" thickTop="1" x14ac:dyDescent="0.2">
      <c r="K16" s="945"/>
      <c r="L16" s="945"/>
      <c r="M16" s="945"/>
    </row>
    <row r="17" spans="11:13" x14ac:dyDescent="0.2">
      <c r="K17" s="946"/>
      <c r="L17" s="946"/>
      <c r="M17" s="946"/>
    </row>
    <row r="18" spans="11:13" x14ac:dyDescent="0.2">
      <c r="K18" s="946"/>
      <c r="L18" s="946"/>
      <c r="M18" s="946"/>
    </row>
    <row r="19" spans="11:13" x14ac:dyDescent="0.2">
      <c r="K19" s="946"/>
      <c r="L19" s="946"/>
      <c r="M19" s="946"/>
    </row>
    <row r="20" spans="11:13" x14ac:dyDescent="0.2">
      <c r="K20" s="946"/>
      <c r="L20" s="946"/>
      <c r="M20" s="946"/>
    </row>
    <row r="21" spans="11:13" x14ac:dyDescent="0.2">
      <c r="K21" s="946"/>
      <c r="L21" s="946"/>
      <c r="M21" s="946"/>
    </row>
    <row r="22" spans="11:13" x14ac:dyDescent="0.2">
      <c r="K22" s="946"/>
      <c r="L22" s="946"/>
      <c r="M22" s="946"/>
    </row>
    <row r="23" spans="11:13" x14ac:dyDescent="0.2">
      <c r="K23" s="946"/>
      <c r="L23" s="946"/>
      <c r="M23" s="946"/>
    </row>
    <row r="24" spans="11:13" x14ac:dyDescent="0.2">
      <c r="K24" s="946"/>
      <c r="L24" s="946"/>
      <c r="M24" s="946"/>
    </row>
    <row r="25" spans="11:13" ht="18.75" customHeight="1" x14ac:dyDescent="0.2">
      <c r="K25" s="946"/>
      <c r="L25" s="946"/>
      <c r="M25" s="946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123" orientation="landscape" useFirstPageNumber="1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187"/>
  <sheetViews>
    <sheetView rightToLeft="1" view="pageBreakPreview" zoomScale="80" zoomScaleNormal="60" zoomScaleSheetLayoutView="80" workbookViewId="0">
      <selection activeCell="U28" sqref="U28"/>
    </sheetView>
  </sheetViews>
  <sheetFormatPr defaultColWidth="10.28515625" defaultRowHeight="12.75" x14ac:dyDescent="0.2"/>
  <cols>
    <col min="1" max="1" width="17.85546875" style="947" customWidth="1"/>
    <col min="2" max="2" width="19.85546875" style="947" customWidth="1"/>
    <col min="3" max="3" width="19.140625" style="947" customWidth="1"/>
    <col min="4" max="4" width="6.85546875" style="947" customWidth="1"/>
    <col min="5" max="5" width="8.28515625" style="947" customWidth="1"/>
    <col min="6" max="8" width="7.42578125" style="947" customWidth="1"/>
    <col min="9" max="9" width="7.7109375" style="947" customWidth="1"/>
    <col min="10" max="14" width="7.42578125" style="947" customWidth="1"/>
    <col min="15" max="15" width="8.28515625" style="947" customWidth="1"/>
    <col min="16" max="16" width="23.7109375" style="947" customWidth="1"/>
    <col min="17" max="17" width="18" style="947" customWidth="1"/>
    <col min="18" max="18" width="13.28515625" style="947" customWidth="1"/>
    <col min="19" max="16384" width="10.28515625" style="947"/>
  </cols>
  <sheetData>
    <row r="1" spans="1:18" ht="30" customHeight="1" x14ac:dyDescent="0.2">
      <c r="A1" s="2855" t="s">
        <v>2149</v>
      </c>
      <c r="B1" s="2855"/>
      <c r="C1" s="2855"/>
      <c r="D1" s="2855"/>
      <c r="E1" s="2855"/>
      <c r="F1" s="2855"/>
      <c r="G1" s="2855"/>
      <c r="H1" s="2855"/>
      <c r="I1" s="2855"/>
      <c r="J1" s="2855"/>
      <c r="K1" s="2855"/>
      <c r="L1" s="2855"/>
      <c r="M1" s="2855"/>
      <c r="N1" s="2855"/>
      <c r="O1" s="2855"/>
      <c r="P1" s="2855"/>
      <c r="Q1" s="2855"/>
      <c r="R1" s="2855"/>
    </row>
    <row r="2" spans="1:18" ht="38.25" customHeight="1" x14ac:dyDescent="0.2">
      <c r="A2" s="2856" t="s">
        <v>2150</v>
      </c>
      <c r="B2" s="2856"/>
      <c r="C2" s="2856"/>
      <c r="D2" s="2856"/>
      <c r="E2" s="2856"/>
      <c r="F2" s="2856"/>
      <c r="G2" s="2856"/>
      <c r="H2" s="2856"/>
      <c r="I2" s="2856"/>
      <c r="J2" s="2856"/>
      <c r="K2" s="2856"/>
      <c r="L2" s="2856"/>
      <c r="M2" s="2856"/>
      <c r="N2" s="2856"/>
      <c r="O2" s="2856"/>
      <c r="P2" s="2856"/>
      <c r="Q2" s="2856"/>
      <c r="R2" s="2856"/>
    </row>
    <row r="3" spans="1:18" ht="24" customHeight="1" thickBot="1" x14ac:dyDescent="0.25">
      <c r="A3" s="226" t="s">
        <v>2508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921" t="s">
        <v>2509</v>
      </c>
      <c r="R3" s="2921"/>
    </row>
    <row r="4" spans="1:18" ht="18" customHeight="1" thickTop="1" x14ac:dyDescent="0.2">
      <c r="A4" s="2858" t="s">
        <v>47</v>
      </c>
      <c r="B4" s="2858" t="s">
        <v>90</v>
      </c>
      <c r="C4" s="2858" t="s">
        <v>48</v>
      </c>
      <c r="D4" s="2858" t="s">
        <v>36</v>
      </c>
      <c r="E4" s="2858"/>
      <c r="F4" s="2858"/>
      <c r="G4" s="2858" t="s">
        <v>2</v>
      </c>
      <c r="H4" s="2858"/>
      <c r="I4" s="2858"/>
      <c r="J4" s="2858" t="s">
        <v>3</v>
      </c>
      <c r="K4" s="2858"/>
      <c r="L4" s="2858"/>
      <c r="M4" s="2858" t="s">
        <v>29</v>
      </c>
      <c r="N4" s="2858"/>
      <c r="O4" s="2858"/>
      <c r="P4" s="2866" t="s">
        <v>103</v>
      </c>
      <c r="Q4" s="2866" t="s">
        <v>132</v>
      </c>
      <c r="R4" s="2866" t="s">
        <v>172</v>
      </c>
    </row>
    <row r="5" spans="1:18" ht="18" customHeight="1" x14ac:dyDescent="0.2">
      <c r="A5" s="2859"/>
      <c r="B5" s="2859"/>
      <c r="C5" s="2859"/>
      <c r="D5" s="2854" t="s">
        <v>98</v>
      </c>
      <c r="E5" s="2854"/>
      <c r="F5" s="2854"/>
      <c r="G5" s="2854" t="s">
        <v>99</v>
      </c>
      <c r="H5" s="2854"/>
      <c r="I5" s="2854"/>
      <c r="J5" s="2854" t="s">
        <v>100</v>
      </c>
      <c r="K5" s="2854"/>
      <c r="L5" s="2854"/>
      <c r="M5" s="2854" t="s">
        <v>126</v>
      </c>
      <c r="N5" s="2854"/>
      <c r="O5" s="2854"/>
      <c r="P5" s="2867"/>
      <c r="Q5" s="2867"/>
      <c r="R5" s="2867"/>
    </row>
    <row r="6" spans="1:18" ht="18" customHeight="1" x14ac:dyDescent="0.2">
      <c r="A6" s="2859"/>
      <c r="B6" s="2859"/>
      <c r="C6" s="2859"/>
      <c r="D6" s="619" t="s">
        <v>187</v>
      </c>
      <c r="E6" s="619" t="s">
        <v>211</v>
      </c>
      <c r="F6" s="619" t="s">
        <v>204</v>
      </c>
      <c r="G6" s="619" t="s">
        <v>187</v>
      </c>
      <c r="H6" s="619" t="s">
        <v>211</v>
      </c>
      <c r="I6" s="619" t="s">
        <v>204</v>
      </c>
      <c r="J6" s="619" t="s">
        <v>187</v>
      </c>
      <c r="K6" s="619" t="s">
        <v>211</v>
      </c>
      <c r="L6" s="619" t="s">
        <v>204</v>
      </c>
      <c r="M6" s="619" t="s">
        <v>187</v>
      </c>
      <c r="N6" s="619" t="s">
        <v>211</v>
      </c>
      <c r="O6" s="619" t="s">
        <v>204</v>
      </c>
      <c r="P6" s="2867"/>
      <c r="Q6" s="2867"/>
      <c r="R6" s="2867"/>
    </row>
    <row r="7" spans="1:18" ht="18" customHeight="1" thickBot="1" x14ac:dyDescent="0.25">
      <c r="A7" s="2859"/>
      <c r="B7" s="2859"/>
      <c r="C7" s="2859"/>
      <c r="D7" s="121" t="s">
        <v>188</v>
      </c>
      <c r="E7" s="121" t="s">
        <v>189</v>
      </c>
      <c r="F7" s="121" t="s">
        <v>190</v>
      </c>
      <c r="G7" s="121" t="s">
        <v>188</v>
      </c>
      <c r="H7" s="121" t="s">
        <v>189</v>
      </c>
      <c r="I7" s="121" t="s">
        <v>190</v>
      </c>
      <c r="J7" s="121" t="s">
        <v>188</v>
      </c>
      <c r="K7" s="121" t="s">
        <v>189</v>
      </c>
      <c r="L7" s="121" t="s">
        <v>190</v>
      </c>
      <c r="M7" s="121" t="s">
        <v>188</v>
      </c>
      <c r="N7" s="121" t="s">
        <v>189</v>
      </c>
      <c r="O7" s="121" t="s">
        <v>190</v>
      </c>
      <c r="P7" s="2867"/>
      <c r="Q7" s="2867"/>
      <c r="R7" s="2867"/>
    </row>
    <row r="8" spans="1:18" ht="38.25" x14ac:dyDescent="0.2">
      <c r="A8" s="2935" t="s">
        <v>41</v>
      </c>
      <c r="B8" s="1042" t="s">
        <v>219</v>
      </c>
      <c r="C8" s="622"/>
      <c r="D8" s="920">
        <v>0</v>
      </c>
      <c r="E8" s="920">
        <v>0</v>
      </c>
      <c r="F8" s="920">
        <v>0</v>
      </c>
      <c r="G8" s="920">
        <v>10</v>
      </c>
      <c r="H8" s="920">
        <v>5</v>
      </c>
      <c r="I8" s="920">
        <v>15</v>
      </c>
      <c r="J8" s="920">
        <v>0</v>
      </c>
      <c r="K8" s="920">
        <v>0</v>
      </c>
      <c r="L8" s="920">
        <v>0</v>
      </c>
      <c r="M8" s="920">
        <f>SUM(D8,G8,J8)</f>
        <v>10</v>
      </c>
      <c r="N8" s="920">
        <f t="shared" ref="N8:O26" si="0">SUM(E8,H8,K8)</f>
        <v>5</v>
      </c>
      <c r="O8" s="920">
        <f t="shared" si="0"/>
        <v>15</v>
      </c>
      <c r="P8" s="1007"/>
      <c r="Q8" s="1714" t="s">
        <v>1833</v>
      </c>
      <c r="R8" s="2879" t="s">
        <v>166</v>
      </c>
    </row>
    <row r="9" spans="1:18" ht="33.75" customHeight="1" x14ac:dyDescent="0.2">
      <c r="A9" s="2859"/>
      <c r="B9" s="183" t="s">
        <v>71</v>
      </c>
      <c r="C9" s="620"/>
      <c r="D9" s="921">
        <v>0</v>
      </c>
      <c r="E9" s="921">
        <v>0</v>
      </c>
      <c r="F9" s="921">
        <v>0</v>
      </c>
      <c r="G9" s="921">
        <v>5</v>
      </c>
      <c r="H9" s="921">
        <v>8</v>
      </c>
      <c r="I9" s="921">
        <v>13</v>
      </c>
      <c r="J9" s="921">
        <v>0</v>
      </c>
      <c r="K9" s="921">
        <v>0</v>
      </c>
      <c r="L9" s="921">
        <v>0</v>
      </c>
      <c r="M9" s="921">
        <f t="shared" ref="M9:M26" si="1">SUM(D9,G9,J9)</f>
        <v>5</v>
      </c>
      <c r="N9" s="921">
        <f t="shared" si="0"/>
        <v>8</v>
      </c>
      <c r="O9" s="921">
        <f t="shared" si="0"/>
        <v>13</v>
      </c>
      <c r="P9" s="1006"/>
      <c r="Q9" s="1722" t="s">
        <v>168</v>
      </c>
      <c r="R9" s="2862"/>
    </row>
    <row r="10" spans="1:18" ht="21.75" customHeight="1" x14ac:dyDescent="0.2">
      <c r="A10" s="2905"/>
      <c r="B10" s="991" t="s">
        <v>1539</v>
      </c>
      <c r="C10" s="989"/>
      <c r="D10" s="921">
        <v>0</v>
      </c>
      <c r="E10" s="921">
        <v>0</v>
      </c>
      <c r="F10" s="921">
        <v>0</v>
      </c>
      <c r="G10" s="921">
        <v>4</v>
      </c>
      <c r="H10" s="921">
        <v>5</v>
      </c>
      <c r="I10" s="921">
        <v>9</v>
      </c>
      <c r="J10" s="921">
        <v>0</v>
      </c>
      <c r="K10" s="921">
        <v>0</v>
      </c>
      <c r="L10" s="921">
        <v>0</v>
      </c>
      <c r="M10" s="921">
        <f t="shared" ref="M10" si="2">SUM(D10,G10,J10)</f>
        <v>4</v>
      </c>
      <c r="N10" s="921">
        <f t="shared" ref="N10" si="3">SUM(E10,H10,K10)</f>
        <v>5</v>
      </c>
      <c r="O10" s="921">
        <f t="shared" ref="O10" si="4">SUM(F10,I10,L10)</f>
        <v>9</v>
      </c>
      <c r="P10" s="1006"/>
      <c r="Q10" s="255" t="s">
        <v>170</v>
      </c>
      <c r="R10" s="2863"/>
    </row>
    <row r="11" spans="1:18" ht="24.75" customHeight="1" x14ac:dyDescent="0.2">
      <c r="A11" s="2906" t="s">
        <v>96</v>
      </c>
      <c r="B11" s="2906"/>
      <c r="C11" s="2906"/>
      <c r="D11" s="921">
        <f t="shared" ref="D11:L11" si="5">SUM(D8:D10)</f>
        <v>0</v>
      </c>
      <c r="E11" s="921">
        <f t="shared" si="5"/>
        <v>0</v>
      </c>
      <c r="F11" s="921">
        <f t="shared" si="5"/>
        <v>0</v>
      </c>
      <c r="G11" s="921">
        <f t="shared" si="5"/>
        <v>19</v>
      </c>
      <c r="H11" s="921">
        <f t="shared" si="5"/>
        <v>18</v>
      </c>
      <c r="I11" s="921">
        <f t="shared" si="5"/>
        <v>37</v>
      </c>
      <c r="J11" s="921">
        <f t="shared" si="5"/>
        <v>0</v>
      </c>
      <c r="K11" s="921">
        <f t="shared" si="5"/>
        <v>0</v>
      </c>
      <c r="L11" s="921">
        <f t="shared" si="5"/>
        <v>0</v>
      </c>
      <c r="M11" s="921">
        <f>SUM(D11,G11,J11)</f>
        <v>19</v>
      </c>
      <c r="N11" s="921">
        <f>SUM(E11,H11,K11)</f>
        <v>18</v>
      </c>
      <c r="O11" s="921">
        <f>SUM(F11,I11,L11)</f>
        <v>37</v>
      </c>
      <c r="P11" s="2869" t="s">
        <v>136</v>
      </c>
      <c r="Q11" s="2869"/>
      <c r="R11" s="2869"/>
    </row>
    <row r="12" spans="1:18" ht="25.5" customHeight="1" x14ac:dyDescent="0.2">
      <c r="A12" s="2739" t="s">
        <v>223</v>
      </c>
      <c r="B12" s="2923" t="s">
        <v>917</v>
      </c>
      <c r="C12" s="1531" t="s">
        <v>442</v>
      </c>
      <c r="D12" s="921">
        <v>13</v>
      </c>
      <c r="E12" s="921">
        <v>4</v>
      </c>
      <c r="F12" s="921">
        <v>17</v>
      </c>
      <c r="G12" s="921">
        <v>0</v>
      </c>
      <c r="H12" s="921">
        <v>0</v>
      </c>
      <c r="I12" s="921">
        <v>0</v>
      </c>
      <c r="J12" s="921">
        <v>0</v>
      </c>
      <c r="K12" s="921">
        <v>0</v>
      </c>
      <c r="L12" s="921">
        <v>0</v>
      </c>
      <c r="M12" s="921">
        <f t="shared" ref="M12:M18" si="6">SUM(D12,G12,J12)</f>
        <v>13</v>
      </c>
      <c r="N12" s="921">
        <f t="shared" ref="N12:N18" si="7">SUM(E12,H12,K12)</f>
        <v>4</v>
      </c>
      <c r="O12" s="921">
        <f t="shared" ref="O12:O18" si="8">SUM(F12,I12,L12)</f>
        <v>17</v>
      </c>
      <c r="P12" s="1715" t="s">
        <v>2532</v>
      </c>
      <c r="Q12" s="2861" t="s">
        <v>164</v>
      </c>
      <c r="R12" s="2861" t="s">
        <v>584</v>
      </c>
    </row>
    <row r="13" spans="1:18" ht="31.5" x14ac:dyDescent="0.2">
      <c r="A13" s="2637"/>
      <c r="B13" s="2905"/>
      <c r="C13" s="27" t="s">
        <v>1834</v>
      </c>
      <c r="D13" s="921">
        <v>0</v>
      </c>
      <c r="E13" s="921">
        <v>0</v>
      </c>
      <c r="F13" s="921">
        <v>0</v>
      </c>
      <c r="G13" s="921">
        <v>4</v>
      </c>
      <c r="H13" s="921">
        <v>9</v>
      </c>
      <c r="I13" s="921">
        <v>13</v>
      </c>
      <c r="J13" s="921">
        <v>0</v>
      </c>
      <c r="K13" s="921">
        <v>0</v>
      </c>
      <c r="L13" s="921">
        <v>0</v>
      </c>
      <c r="M13" s="921">
        <f t="shared" si="6"/>
        <v>4</v>
      </c>
      <c r="N13" s="921">
        <f t="shared" si="7"/>
        <v>9</v>
      </c>
      <c r="O13" s="921">
        <f t="shared" si="8"/>
        <v>13</v>
      </c>
      <c r="P13" s="1715" t="s">
        <v>927</v>
      </c>
      <c r="Q13" s="2863"/>
      <c r="R13" s="2862"/>
    </row>
    <row r="14" spans="1:18" ht="22.5" customHeight="1" x14ac:dyDescent="0.2">
      <c r="A14" s="2637"/>
      <c r="B14" s="2906" t="s">
        <v>49</v>
      </c>
      <c r="C14" s="2906"/>
      <c r="D14" s="921">
        <f>SUM(D12:D13)</f>
        <v>13</v>
      </c>
      <c r="E14" s="921">
        <f t="shared" ref="E14:L14" si="9">SUM(E12:E13)</f>
        <v>4</v>
      </c>
      <c r="F14" s="921">
        <f t="shared" si="9"/>
        <v>17</v>
      </c>
      <c r="G14" s="921">
        <f t="shared" si="9"/>
        <v>4</v>
      </c>
      <c r="H14" s="921">
        <f t="shared" si="9"/>
        <v>9</v>
      </c>
      <c r="I14" s="921">
        <f t="shared" si="9"/>
        <v>13</v>
      </c>
      <c r="J14" s="921">
        <f t="shared" si="9"/>
        <v>0</v>
      </c>
      <c r="K14" s="921">
        <f t="shared" si="9"/>
        <v>0</v>
      </c>
      <c r="L14" s="921">
        <f t="shared" si="9"/>
        <v>0</v>
      </c>
      <c r="M14" s="921">
        <f t="shared" si="6"/>
        <v>17</v>
      </c>
      <c r="N14" s="921">
        <f t="shared" si="7"/>
        <v>13</v>
      </c>
      <c r="O14" s="921">
        <f t="shared" si="8"/>
        <v>30</v>
      </c>
      <c r="P14" s="2869" t="s">
        <v>139</v>
      </c>
      <c r="Q14" s="2869"/>
      <c r="R14" s="2862"/>
    </row>
    <row r="15" spans="1:18" ht="21.75" customHeight="1" x14ac:dyDescent="0.2">
      <c r="A15" s="2637"/>
      <c r="B15" s="5" t="s">
        <v>62</v>
      </c>
      <c r="C15" s="5" t="s">
        <v>62</v>
      </c>
      <c r="D15" s="921">
        <v>0</v>
      </c>
      <c r="E15" s="921">
        <v>0</v>
      </c>
      <c r="F15" s="921">
        <v>0</v>
      </c>
      <c r="G15" s="921">
        <v>3</v>
      </c>
      <c r="H15" s="921">
        <v>6</v>
      </c>
      <c r="I15" s="921">
        <v>9</v>
      </c>
      <c r="J15" s="921">
        <v>0</v>
      </c>
      <c r="K15" s="921">
        <v>0</v>
      </c>
      <c r="L15" s="921">
        <v>0</v>
      </c>
      <c r="M15" s="921">
        <f t="shared" si="6"/>
        <v>3</v>
      </c>
      <c r="N15" s="921">
        <f t="shared" si="7"/>
        <v>6</v>
      </c>
      <c r="O15" s="921">
        <f t="shared" si="8"/>
        <v>9</v>
      </c>
      <c r="P15" s="255" t="s">
        <v>143</v>
      </c>
      <c r="Q15" s="255" t="s">
        <v>143</v>
      </c>
      <c r="R15" s="2862"/>
    </row>
    <row r="16" spans="1:18" ht="21.75" customHeight="1" x14ac:dyDescent="0.2">
      <c r="A16" s="2637"/>
      <c r="B16" s="1531" t="s">
        <v>1209</v>
      </c>
      <c r="C16" s="1531" t="s">
        <v>2151</v>
      </c>
      <c r="D16" s="921">
        <v>0</v>
      </c>
      <c r="E16" s="921">
        <v>0</v>
      </c>
      <c r="F16" s="921">
        <v>0</v>
      </c>
      <c r="G16" s="921">
        <v>3</v>
      </c>
      <c r="H16" s="921">
        <v>4</v>
      </c>
      <c r="I16" s="921">
        <v>7</v>
      </c>
      <c r="J16" s="921">
        <v>0</v>
      </c>
      <c r="K16" s="921">
        <v>0</v>
      </c>
      <c r="L16" s="921">
        <v>0</v>
      </c>
      <c r="M16" s="921">
        <f t="shared" ref="M16:M17" si="10">SUM(D16,G16,J16)</f>
        <v>3</v>
      </c>
      <c r="N16" s="921">
        <f t="shared" ref="N16:N17" si="11">SUM(E16,H16,K16)</f>
        <v>4</v>
      </c>
      <c r="O16" s="921">
        <f t="shared" ref="O16:O17" si="12">SUM(F16,I16,L16)</f>
        <v>7</v>
      </c>
      <c r="P16" s="1544" t="s">
        <v>160</v>
      </c>
      <c r="Q16" s="1544" t="s">
        <v>1760</v>
      </c>
      <c r="R16" s="2862"/>
    </row>
    <row r="17" spans="1:18" ht="28.5" customHeight="1" x14ac:dyDescent="0.2">
      <c r="A17" s="2734"/>
      <c r="B17" s="2922" t="s">
        <v>2152</v>
      </c>
      <c r="C17" s="2922"/>
      <c r="D17" s="921">
        <v>0</v>
      </c>
      <c r="E17" s="921">
        <v>0</v>
      </c>
      <c r="F17" s="921">
        <v>0</v>
      </c>
      <c r="G17" s="921">
        <v>11</v>
      </c>
      <c r="H17" s="921">
        <v>3</v>
      </c>
      <c r="I17" s="921">
        <v>14</v>
      </c>
      <c r="J17" s="921">
        <v>0</v>
      </c>
      <c r="K17" s="921">
        <v>0</v>
      </c>
      <c r="L17" s="921">
        <v>0</v>
      </c>
      <c r="M17" s="921">
        <f t="shared" si="10"/>
        <v>11</v>
      </c>
      <c r="N17" s="921">
        <f t="shared" si="11"/>
        <v>3</v>
      </c>
      <c r="O17" s="921">
        <f t="shared" si="12"/>
        <v>14</v>
      </c>
      <c r="P17" s="1546"/>
      <c r="Q17" s="1546" t="s">
        <v>946</v>
      </c>
      <c r="R17" s="2863"/>
    </row>
    <row r="18" spans="1:18" ht="23.25" customHeight="1" x14ac:dyDescent="0.2">
      <c r="A18" s="2906" t="s">
        <v>96</v>
      </c>
      <c r="B18" s="2906"/>
      <c r="C18" s="2906"/>
      <c r="D18" s="921">
        <f>SUM(D14,D15:D17)</f>
        <v>13</v>
      </c>
      <c r="E18" s="921">
        <f t="shared" ref="E18:L18" si="13">SUM(E14,E15:E17)</f>
        <v>4</v>
      </c>
      <c r="F18" s="921">
        <f t="shared" si="13"/>
        <v>17</v>
      </c>
      <c r="G18" s="921">
        <f t="shared" si="13"/>
        <v>21</v>
      </c>
      <c r="H18" s="921">
        <f t="shared" si="13"/>
        <v>22</v>
      </c>
      <c r="I18" s="921">
        <f t="shared" si="13"/>
        <v>43</v>
      </c>
      <c r="J18" s="921">
        <f t="shared" si="13"/>
        <v>0</v>
      </c>
      <c r="K18" s="921">
        <f t="shared" si="13"/>
        <v>0</v>
      </c>
      <c r="L18" s="921">
        <f t="shared" si="13"/>
        <v>0</v>
      </c>
      <c r="M18" s="921">
        <f t="shared" si="6"/>
        <v>34</v>
      </c>
      <c r="N18" s="921">
        <f t="shared" si="7"/>
        <v>26</v>
      </c>
      <c r="O18" s="921">
        <f t="shared" si="8"/>
        <v>60</v>
      </c>
      <c r="P18" s="2869" t="s">
        <v>136</v>
      </c>
      <c r="Q18" s="2869"/>
      <c r="R18" s="2869"/>
    </row>
    <row r="19" spans="1:18" ht="21" customHeight="1" x14ac:dyDescent="0.2">
      <c r="A19" s="2923" t="s">
        <v>1055</v>
      </c>
      <c r="B19" s="940" t="s">
        <v>75</v>
      </c>
      <c r="C19" s="940" t="s">
        <v>1974</v>
      </c>
      <c r="D19" s="921">
        <v>0</v>
      </c>
      <c r="E19" s="921">
        <v>0</v>
      </c>
      <c r="F19" s="921">
        <v>0</v>
      </c>
      <c r="G19" s="921">
        <v>0</v>
      </c>
      <c r="H19" s="921">
        <v>13</v>
      </c>
      <c r="I19" s="921">
        <v>13</v>
      </c>
      <c r="J19" s="921">
        <f t="shared" ref="J19:J21" si="14">SUM(J15,J16:J18)</f>
        <v>0</v>
      </c>
      <c r="K19" s="921">
        <f t="shared" ref="K19:K21" si="15">SUM(K15,K16:K18)</f>
        <v>0</v>
      </c>
      <c r="L19" s="921">
        <v>0</v>
      </c>
      <c r="M19" s="921">
        <f t="shared" ref="M19:M23" si="16">SUM(D19,G19,J19)</f>
        <v>0</v>
      </c>
      <c r="N19" s="921">
        <f t="shared" ref="N19:N23" si="17">SUM(E19,H19,K19)</f>
        <v>13</v>
      </c>
      <c r="O19" s="921">
        <f t="shared" ref="O19:O23" si="18">SUM(F19,I19,L19)</f>
        <v>13</v>
      </c>
      <c r="P19" s="1715" t="s">
        <v>2017</v>
      </c>
      <c r="Q19" s="1715" t="s">
        <v>151</v>
      </c>
      <c r="R19" s="2861" t="s">
        <v>454</v>
      </c>
    </row>
    <row r="20" spans="1:18" ht="32.25" customHeight="1" x14ac:dyDescent="0.2">
      <c r="A20" s="2859"/>
      <c r="B20" s="2888" t="s">
        <v>295</v>
      </c>
      <c r="C20" s="940" t="s">
        <v>1199</v>
      </c>
      <c r="D20" s="921">
        <v>0</v>
      </c>
      <c r="E20" s="921">
        <v>0</v>
      </c>
      <c r="F20" s="921">
        <v>0</v>
      </c>
      <c r="G20" s="921">
        <v>0</v>
      </c>
      <c r="H20" s="921">
        <v>10</v>
      </c>
      <c r="I20" s="921">
        <v>10</v>
      </c>
      <c r="J20" s="921">
        <f t="shared" si="14"/>
        <v>0</v>
      </c>
      <c r="K20" s="921">
        <f t="shared" si="15"/>
        <v>0</v>
      </c>
      <c r="L20" s="921">
        <v>0</v>
      </c>
      <c r="M20" s="921">
        <f t="shared" si="16"/>
        <v>0</v>
      </c>
      <c r="N20" s="921">
        <f t="shared" si="17"/>
        <v>10</v>
      </c>
      <c r="O20" s="921">
        <f t="shared" si="18"/>
        <v>10</v>
      </c>
      <c r="P20" s="1715" t="s">
        <v>2019</v>
      </c>
      <c r="Q20" s="1715" t="s">
        <v>2018</v>
      </c>
      <c r="R20" s="2862"/>
    </row>
    <row r="21" spans="1:18" ht="31.5" x14ac:dyDescent="0.2">
      <c r="A21" s="2859"/>
      <c r="B21" s="2877"/>
      <c r="C21" s="1725" t="s">
        <v>1975</v>
      </c>
      <c r="D21" s="921">
        <v>0</v>
      </c>
      <c r="E21" s="921">
        <v>0</v>
      </c>
      <c r="F21" s="921">
        <v>0</v>
      </c>
      <c r="G21" s="921">
        <v>0</v>
      </c>
      <c r="H21" s="921">
        <v>18</v>
      </c>
      <c r="I21" s="921">
        <v>18</v>
      </c>
      <c r="J21" s="921">
        <f t="shared" si="14"/>
        <v>0</v>
      </c>
      <c r="K21" s="921">
        <f t="shared" si="15"/>
        <v>0</v>
      </c>
      <c r="L21" s="921">
        <v>0</v>
      </c>
      <c r="M21" s="921">
        <f t="shared" si="16"/>
        <v>0</v>
      </c>
      <c r="N21" s="921">
        <f t="shared" si="17"/>
        <v>18</v>
      </c>
      <c r="O21" s="921">
        <f t="shared" si="18"/>
        <v>18</v>
      </c>
      <c r="P21" s="1715" t="s">
        <v>2020</v>
      </c>
      <c r="Q21" s="1715" t="s">
        <v>2018</v>
      </c>
      <c r="R21" s="2862"/>
    </row>
    <row r="22" spans="1:18" ht="21" customHeight="1" x14ac:dyDescent="0.2">
      <c r="A22" s="2905"/>
      <c r="B22" s="2923" t="s">
        <v>49</v>
      </c>
      <c r="C22" s="2923"/>
      <c r="D22" s="921">
        <f>SUM(D20:D21)</f>
        <v>0</v>
      </c>
      <c r="E22" s="921">
        <f t="shared" ref="E22:L22" si="19">SUM(E20:E21)</f>
        <v>0</v>
      </c>
      <c r="F22" s="921">
        <f t="shared" si="19"/>
        <v>0</v>
      </c>
      <c r="G22" s="921">
        <f t="shared" si="19"/>
        <v>0</v>
      </c>
      <c r="H22" s="921">
        <f>SUM(H20:H21)</f>
        <v>28</v>
      </c>
      <c r="I22" s="921">
        <f>SUM(I20:I21)</f>
        <v>28</v>
      </c>
      <c r="J22" s="921">
        <f t="shared" si="19"/>
        <v>0</v>
      </c>
      <c r="K22" s="921">
        <f t="shared" si="19"/>
        <v>0</v>
      </c>
      <c r="L22" s="921">
        <f t="shared" si="19"/>
        <v>0</v>
      </c>
      <c r="M22" s="921">
        <f t="shared" si="16"/>
        <v>0</v>
      </c>
      <c r="N22" s="921">
        <f t="shared" si="17"/>
        <v>28</v>
      </c>
      <c r="O22" s="921">
        <f t="shared" si="18"/>
        <v>28</v>
      </c>
      <c r="P22" s="2869" t="s">
        <v>139</v>
      </c>
      <c r="Q22" s="2869"/>
      <c r="R22" s="2863"/>
    </row>
    <row r="23" spans="1:18" ht="25.5" customHeight="1" x14ac:dyDescent="0.2">
      <c r="A23" s="2906" t="s">
        <v>96</v>
      </c>
      <c r="B23" s="2906"/>
      <c r="C23" s="2906"/>
      <c r="D23" s="921">
        <f>SUM(D22,D19)</f>
        <v>0</v>
      </c>
      <c r="E23" s="921">
        <f t="shared" ref="E23:L23" si="20">SUM(E22,E19)</f>
        <v>0</v>
      </c>
      <c r="F23" s="921">
        <f t="shared" si="20"/>
        <v>0</v>
      </c>
      <c r="G23" s="921">
        <f t="shared" si="20"/>
        <v>0</v>
      </c>
      <c r="H23" s="921">
        <f>SUM(H19,H22)</f>
        <v>41</v>
      </c>
      <c r="I23" s="921">
        <f>SUM(I19,I22)</f>
        <v>41</v>
      </c>
      <c r="J23" s="921">
        <f t="shared" si="20"/>
        <v>0</v>
      </c>
      <c r="K23" s="921">
        <f t="shared" si="20"/>
        <v>0</v>
      </c>
      <c r="L23" s="921">
        <f t="shared" si="20"/>
        <v>0</v>
      </c>
      <c r="M23" s="921">
        <f t="shared" si="16"/>
        <v>0</v>
      </c>
      <c r="N23" s="921">
        <f t="shared" si="17"/>
        <v>41</v>
      </c>
      <c r="O23" s="921">
        <f t="shared" si="18"/>
        <v>41</v>
      </c>
      <c r="P23" s="2869" t="s">
        <v>136</v>
      </c>
      <c r="Q23" s="2869"/>
      <c r="R23" s="2869"/>
    </row>
    <row r="24" spans="1:18" s="948" customFormat="1" ht="19.5" customHeight="1" x14ac:dyDescent="0.2">
      <c r="A24" s="2906" t="s">
        <v>217</v>
      </c>
      <c r="B24" s="2922" t="s">
        <v>220</v>
      </c>
      <c r="C24" s="940" t="s">
        <v>220</v>
      </c>
      <c r="D24" s="921">
        <f t="shared" ref="D24:E24" si="21">SUM(D23,D20)</f>
        <v>0</v>
      </c>
      <c r="E24" s="921">
        <f t="shared" si="21"/>
        <v>0</v>
      </c>
      <c r="F24" s="923">
        <v>0</v>
      </c>
      <c r="G24" s="923">
        <v>12</v>
      </c>
      <c r="H24" s="923">
        <v>5</v>
      </c>
      <c r="I24" s="923">
        <v>17</v>
      </c>
      <c r="J24" s="923">
        <v>10</v>
      </c>
      <c r="K24" s="923">
        <v>3</v>
      </c>
      <c r="L24" s="923">
        <v>13</v>
      </c>
      <c r="M24" s="921">
        <f t="shared" si="1"/>
        <v>22</v>
      </c>
      <c r="N24" s="921">
        <f t="shared" si="0"/>
        <v>8</v>
      </c>
      <c r="O24" s="921">
        <f t="shared" si="0"/>
        <v>30</v>
      </c>
      <c r="P24" s="255" t="s">
        <v>151</v>
      </c>
      <c r="Q24" s="2869" t="s">
        <v>151</v>
      </c>
      <c r="R24" s="2759" t="s">
        <v>623</v>
      </c>
    </row>
    <row r="25" spans="1:18" s="948" customFormat="1" ht="19.5" customHeight="1" x14ac:dyDescent="0.2">
      <c r="A25" s="2906"/>
      <c r="B25" s="2922"/>
      <c r="C25" s="940" t="s">
        <v>76</v>
      </c>
      <c r="D25" s="921">
        <f t="shared" ref="D25:E25" si="22">SUM(D24,D21)</f>
        <v>0</v>
      </c>
      <c r="E25" s="921">
        <f t="shared" si="22"/>
        <v>0</v>
      </c>
      <c r="F25" s="923">
        <v>0</v>
      </c>
      <c r="G25" s="923">
        <v>11</v>
      </c>
      <c r="H25" s="923">
        <v>6</v>
      </c>
      <c r="I25" s="923">
        <v>17</v>
      </c>
      <c r="J25" s="923">
        <v>6</v>
      </c>
      <c r="K25" s="923">
        <v>5</v>
      </c>
      <c r="L25" s="923">
        <v>11</v>
      </c>
      <c r="M25" s="921">
        <f t="shared" si="1"/>
        <v>17</v>
      </c>
      <c r="N25" s="921">
        <f t="shared" si="0"/>
        <v>11</v>
      </c>
      <c r="O25" s="921">
        <f t="shared" si="0"/>
        <v>28</v>
      </c>
      <c r="P25" s="255" t="s">
        <v>165</v>
      </c>
      <c r="Q25" s="2869"/>
      <c r="R25" s="2759"/>
    </row>
    <row r="26" spans="1:18" s="948" customFormat="1" ht="21.75" customHeight="1" thickBot="1" x14ac:dyDescent="0.25">
      <c r="A26" s="2902"/>
      <c r="B26" s="2902" t="s">
        <v>49</v>
      </c>
      <c r="C26" s="2902"/>
      <c r="D26" s="1018">
        <f>SUM(D24:D25)</f>
        <v>0</v>
      </c>
      <c r="E26" s="1018">
        <f t="shared" ref="E26:L26" si="23">SUM(E24:E25)</f>
        <v>0</v>
      </c>
      <c r="F26" s="1018">
        <f t="shared" si="23"/>
        <v>0</v>
      </c>
      <c r="G26" s="1018">
        <f t="shared" si="23"/>
        <v>23</v>
      </c>
      <c r="H26" s="1018">
        <f t="shared" si="23"/>
        <v>11</v>
      </c>
      <c r="I26" s="1018">
        <f t="shared" si="23"/>
        <v>34</v>
      </c>
      <c r="J26" s="1018">
        <f t="shared" si="23"/>
        <v>16</v>
      </c>
      <c r="K26" s="1018">
        <f t="shared" si="23"/>
        <v>8</v>
      </c>
      <c r="L26" s="1018">
        <f t="shared" si="23"/>
        <v>24</v>
      </c>
      <c r="M26" s="1726">
        <f t="shared" si="1"/>
        <v>39</v>
      </c>
      <c r="N26" s="1726">
        <f t="shared" si="0"/>
        <v>19</v>
      </c>
      <c r="O26" s="1726">
        <f t="shared" si="0"/>
        <v>58</v>
      </c>
      <c r="P26" s="2873" t="s">
        <v>139</v>
      </c>
      <c r="Q26" s="2873"/>
      <c r="R26" s="2924"/>
    </row>
    <row r="27" spans="1:18" s="948" customFormat="1" ht="21.75" customHeight="1" thickTop="1" x14ac:dyDescent="0.2">
      <c r="A27" s="1257"/>
      <c r="B27" s="1257"/>
      <c r="C27" s="1257"/>
      <c r="D27" s="8"/>
      <c r="E27" s="8"/>
      <c r="F27" s="8"/>
      <c r="G27" s="8"/>
      <c r="H27" s="8"/>
      <c r="I27" s="8"/>
      <c r="J27" s="8"/>
      <c r="K27" s="8"/>
      <c r="L27" s="8"/>
      <c r="M27" s="1023"/>
      <c r="N27" s="1023"/>
      <c r="O27" s="1023"/>
      <c r="P27" s="1263"/>
      <c r="Q27" s="1263"/>
      <c r="R27" s="1264"/>
    </row>
    <row r="28" spans="1:18" s="948" customFormat="1" ht="21.75" customHeight="1" x14ac:dyDescent="0.2">
      <c r="A28" s="2109"/>
      <c r="B28" s="2109"/>
      <c r="C28" s="2109"/>
      <c r="D28" s="8"/>
      <c r="E28" s="8"/>
      <c r="F28" s="8"/>
      <c r="G28" s="8"/>
      <c r="H28" s="8"/>
      <c r="I28" s="8"/>
      <c r="J28" s="8"/>
      <c r="K28" s="8"/>
      <c r="L28" s="8"/>
      <c r="M28" s="1023"/>
      <c r="N28" s="1023"/>
      <c r="O28" s="1023"/>
      <c r="P28" s="2110"/>
      <c r="Q28" s="2110"/>
      <c r="R28" s="2114"/>
    </row>
    <row r="29" spans="1:18" s="948" customFormat="1" ht="21.75" customHeight="1" x14ac:dyDescent="0.2">
      <c r="A29" s="2109"/>
      <c r="B29" s="2109"/>
      <c r="C29" s="2109"/>
      <c r="D29" s="8"/>
      <c r="E29" s="8"/>
      <c r="F29" s="8"/>
      <c r="G29" s="8"/>
      <c r="H29" s="8"/>
      <c r="I29" s="8"/>
      <c r="J29" s="8"/>
      <c r="K29" s="8"/>
      <c r="L29" s="8"/>
      <c r="M29" s="1023"/>
      <c r="N29" s="1023"/>
      <c r="O29" s="1023"/>
      <c r="P29" s="2110"/>
      <c r="Q29" s="2110"/>
      <c r="R29" s="2114"/>
    </row>
    <row r="30" spans="1:18" s="948" customFormat="1" ht="21.75" customHeight="1" x14ac:dyDescent="0.2">
      <c r="A30" s="2109"/>
      <c r="B30" s="2109"/>
      <c r="C30" s="2109"/>
      <c r="D30" s="8"/>
      <c r="E30" s="8"/>
      <c r="F30" s="8"/>
      <c r="G30" s="8"/>
      <c r="H30" s="8"/>
      <c r="I30" s="8"/>
      <c r="J30" s="8"/>
      <c r="K30" s="8"/>
      <c r="L30" s="8"/>
      <c r="M30" s="1023"/>
      <c r="N30" s="1023"/>
      <c r="O30" s="1023"/>
      <c r="P30" s="2110"/>
      <c r="Q30" s="2110"/>
      <c r="R30" s="2114"/>
    </row>
    <row r="31" spans="1:18" s="948" customFormat="1" ht="21.75" customHeight="1" x14ac:dyDescent="0.2">
      <c r="A31" s="2109"/>
      <c r="B31" s="2109"/>
      <c r="C31" s="2109"/>
      <c r="D31" s="8"/>
      <c r="E31" s="8"/>
      <c r="F31" s="8"/>
      <c r="G31" s="8"/>
      <c r="H31" s="8"/>
      <c r="I31" s="8"/>
      <c r="J31" s="8"/>
      <c r="K31" s="8"/>
      <c r="L31" s="8"/>
      <c r="M31" s="1023"/>
      <c r="N31" s="1023"/>
      <c r="O31" s="1023"/>
      <c r="P31" s="2110"/>
      <c r="Q31" s="2110"/>
      <c r="R31" s="2114"/>
    </row>
    <row r="32" spans="1:18" ht="30" customHeight="1" thickBot="1" x14ac:dyDescent="0.3">
      <c r="A32" s="912" t="s">
        <v>2779</v>
      </c>
      <c r="B32" s="924"/>
      <c r="C32" s="930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2870" t="s">
        <v>2780</v>
      </c>
      <c r="Q32" s="2870"/>
      <c r="R32" s="2870"/>
    </row>
    <row r="33" spans="1:18" ht="19.5" customHeight="1" thickTop="1" x14ac:dyDescent="0.2">
      <c r="A33" s="2858" t="s">
        <v>47</v>
      </c>
      <c r="B33" s="2858" t="s">
        <v>90</v>
      </c>
      <c r="C33" s="2858" t="s">
        <v>48</v>
      </c>
      <c r="D33" s="2858" t="s">
        <v>36</v>
      </c>
      <c r="E33" s="2858"/>
      <c r="F33" s="2858"/>
      <c r="G33" s="2858" t="s">
        <v>2</v>
      </c>
      <c r="H33" s="2858"/>
      <c r="I33" s="2858"/>
      <c r="J33" s="2858" t="s">
        <v>3</v>
      </c>
      <c r="K33" s="2858"/>
      <c r="L33" s="2858"/>
      <c r="M33" s="2858" t="s">
        <v>29</v>
      </c>
      <c r="N33" s="2858"/>
      <c r="O33" s="2858"/>
      <c r="P33" s="2866" t="s">
        <v>103</v>
      </c>
      <c r="Q33" s="2866" t="s">
        <v>132</v>
      </c>
      <c r="R33" s="2866" t="s">
        <v>172</v>
      </c>
    </row>
    <row r="34" spans="1:18" ht="19.5" customHeight="1" x14ac:dyDescent="0.2">
      <c r="A34" s="2859"/>
      <c r="B34" s="2859"/>
      <c r="C34" s="2859"/>
      <c r="D34" s="2854" t="s">
        <v>98</v>
      </c>
      <c r="E34" s="2854"/>
      <c r="F34" s="2854"/>
      <c r="G34" s="2854" t="s">
        <v>99</v>
      </c>
      <c r="H34" s="2854"/>
      <c r="I34" s="2854"/>
      <c r="J34" s="2854" t="s">
        <v>100</v>
      </c>
      <c r="K34" s="2854"/>
      <c r="L34" s="2854"/>
      <c r="M34" s="2854" t="s">
        <v>126</v>
      </c>
      <c r="N34" s="2854"/>
      <c r="O34" s="2854"/>
      <c r="P34" s="2867"/>
      <c r="Q34" s="2867"/>
      <c r="R34" s="2867"/>
    </row>
    <row r="35" spans="1:18" ht="19.5" customHeight="1" x14ac:dyDescent="0.2">
      <c r="A35" s="2859"/>
      <c r="B35" s="2859"/>
      <c r="C35" s="2859"/>
      <c r="D35" s="619" t="s">
        <v>187</v>
      </c>
      <c r="E35" s="619" t="s">
        <v>211</v>
      </c>
      <c r="F35" s="619" t="s">
        <v>204</v>
      </c>
      <c r="G35" s="619" t="s">
        <v>187</v>
      </c>
      <c r="H35" s="619" t="s">
        <v>211</v>
      </c>
      <c r="I35" s="619" t="s">
        <v>204</v>
      </c>
      <c r="J35" s="619" t="s">
        <v>187</v>
      </c>
      <c r="K35" s="619" t="s">
        <v>211</v>
      </c>
      <c r="L35" s="619" t="s">
        <v>204</v>
      </c>
      <c r="M35" s="619" t="s">
        <v>187</v>
      </c>
      <c r="N35" s="619" t="s">
        <v>211</v>
      </c>
      <c r="O35" s="619" t="s">
        <v>204</v>
      </c>
      <c r="P35" s="2867"/>
      <c r="Q35" s="2867"/>
      <c r="R35" s="2867"/>
    </row>
    <row r="36" spans="1:18" ht="19.5" customHeight="1" thickBot="1" x14ac:dyDescent="0.25">
      <c r="A36" s="2860"/>
      <c r="B36" s="2860"/>
      <c r="C36" s="2860"/>
      <c r="D36" s="121" t="s">
        <v>188</v>
      </c>
      <c r="E36" s="121" t="s">
        <v>189</v>
      </c>
      <c r="F36" s="121" t="s">
        <v>190</v>
      </c>
      <c r="G36" s="121" t="s">
        <v>188</v>
      </c>
      <c r="H36" s="121" t="s">
        <v>189</v>
      </c>
      <c r="I36" s="121" t="s">
        <v>190</v>
      </c>
      <c r="J36" s="121" t="s">
        <v>188</v>
      </c>
      <c r="K36" s="121" t="s">
        <v>189</v>
      </c>
      <c r="L36" s="121" t="s">
        <v>190</v>
      </c>
      <c r="M36" s="121" t="s">
        <v>188</v>
      </c>
      <c r="N36" s="121" t="s">
        <v>189</v>
      </c>
      <c r="O36" s="121" t="s">
        <v>190</v>
      </c>
      <c r="P36" s="2868"/>
      <c r="Q36" s="2868"/>
      <c r="R36" s="2868"/>
    </row>
    <row r="37" spans="1:18" ht="24.75" customHeight="1" x14ac:dyDescent="0.2">
      <c r="A37" s="2935" t="s">
        <v>217</v>
      </c>
      <c r="B37" s="183" t="s">
        <v>945</v>
      </c>
      <c r="C37" s="183" t="s">
        <v>945</v>
      </c>
      <c r="D37" s="923">
        <v>0</v>
      </c>
      <c r="E37" s="923">
        <v>0</v>
      </c>
      <c r="F37" s="923">
        <v>0</v>
      </c>
      <c r="G37" s="923">
        <v>12</v>
      </c>
      <c r="H37" s="923">
        <v>1</v>
      </c>
      <c r="I37" s="923">
        <v>13</v>
      </c>
      <c r="J37" s="923">
        <v>8</v>
      </c>
      <c r="K37" s="923">
        <v>5</v>
      </c>
      <c r="L37" s="923">
        <v>13</v>
      </c>
      <c r="M37" s="921">
        <f t="shared" ref="M37:M44" si="24">SUM(D37,G37,J37)</f>
        <v>20</v>
      </c>
      <c r="N37" s="921">
        <f t="shared" ref="N37:N44" si="25">SUM(E37,H37,K37)</f>
        <v>6</v>
      </c>
      <c r="O37" s="921">
        <f t="shared" ref="O37:O44" si="26">SUM(F37,I37,L37)</f>
        <v>26</v>
      </c>
      <c r="P37" s="255" t="s">
        <v>1518</v>
      </c>
      <c r="Q37" s="1006" t="s">
        <v>1518</v>
      </c>
      <c r="R37" s="2925" t="s">
        <v>218</v>
      </c>
    </row>
    <row r="38" spans="1:18" ht="24.75" customHeight="1" x14ac:dyDescent="0.2">
      <c r="A38" s="2859"/>
      <c r="B38" s="2923" t="s">
        <v>1209</v>
      </c>
      <c r="C38" s="183" t="s">
        <v>79</v>
      </c>
      <c r="D38" s="923">
        <v>0</v>
      </c>
      <c r="E38" s="923">
        <v>0</v>
      </c>
      <c r="F38" s="923">
        <v>0</v>
      </c>
      <c r="G38" s="923">
        <v>3</v>
      </c>
      <c r="H38" s="923">
        <v>9</v>
      </c>
      <c r="I38" s="923">
        <v>12</v>
      </c>
      <c r="J38" s="923">
        <v>0</v>
      </c>
      <c r="K38" s="923">
        <v>0</v>
      </c>
      <c r="L38" s="923">
        <v>0</v>
      </c>
      <c r="M38" s="921">
        <f t="shared" si="24"/>
        <v>3</v>
      </c>
      <c r="N38" s="921">
        <f t="shared" si="25"/>
        <v>9</v>
      </c>
      <c r="O38" s="921">
        <f t="shared" si="26"/>
        <v>12</v>
      </c>
      <c r="P38" s="1728" t="s">
        <v>159</v>
      </c>
      <c r="Q38" s="2861" t="s">
        <v>1553</v>
      </c>
      <c r="R38" s="2926"/>
    </row>
    <row r="39" spans="1:18" ht="24.75" customHeight="1" x14ac:dyDescent="0.2">
      <c r="A39" s="2859"/>
      <c r="B39" s="2905"/>
      <c r="C39" s="183" t="s">
        <v>80</v>
      </c>
      <c r="D39" s="923">
        <v>0</v>
      </c>
      <c r="E39" s="923">
        <v>0</v>
      </c>
      <c r="F39" s="923">
        <v>0</v>
      </c>
      <c r="G39" s="923">
        <v>5</v>
      </c>
      <c r="H39" s="923">
        <v>12</v>
      </c>
      <c r="I39" s="923">
        <v>17</v>
      </c>
      <c r="J39" s="923">
        <v>0</v>
      </c>
      <c r="K39" s="923">
        <v>0</v>
      </c>
      <c r="L39" s="923">
        <v>0</v>
      </c>
      <c r="M39" s="921">
        <f t="shared" si="24"/>
        <v>5</v>
      </c>
      <c r="N39" s="921">
        <f t="shared" si="25"/>
        <v>12</v>
      </c>
      <c r="O39" s="921">
        <f t="shared" si="26"/>
        <v>17</v>
      </c>
      <c r="P39" s="1728" t="s">
        <v>160</v>
      </c>
      <c r="Q39" s="2863"/>
      <c r="R39" s="2926"/>
    </row>
    <row r="40" spans="1:18" ht="24.75" customHeight="1" x14ac:dyDescent="0.2">
      <c r="A40" s="2859"/>
      <c r="B40" s="2906" t="s">
        <v>49</v>
      </c>
      <c r="C40" s="2906"/>
      <c r="D40" s="923">
        <f t="shared" ref="D40:F40" si="27">SUM(D38:D39)</f>
        <v>0</v>
      </c>
      <c r="E40" s="923">
        <f t="shared" si="27"/>
        <v>0</v>
      </c>
      <c r="F40" s="923">
        <f t="shared" si="27"/>
        <v>0</v>
      </c>
      <c r="G40" s="923">
        <f t="shared" ref="G40:L40" si="28">SUM(G38:G39)</f>
        <v>8</v>
      </c>
      <c r="H40" s="923">
        <f t="shared" si="28"/>
        <v>21</v>
      </c>
      <c r="I40" s="923">
        <f t="shared" si="28"/>
        <v>29</v>
      </c>
      <c r="J40" s="923">
        <f t="shared" si="28"/>
        <v>0</v>
      </c>
      <c r="K40" s="923">
        <f t="shared" si="28"/>
        <v>0</v>
      </c>
      <c r="L40" s="923">
        <f t="shared" si="28"/>
        <v>0</v>
      </c>
      <c r="M40" s="921">
        <f t="shared" si="24"/>
        <v>8</v>
      </c>
      <c r="N40" s="921">
        <f t="shared" si="25"/>
        <v>21</v>
      </c>
      <c r="O40" s="921">
        <f t="shared" si="26"/>
        <v>29</v>
      </c>
      <c r="P40" s="2869" t="s">
        <v>139</v>
      </c>
      <c r="Q40" s="2869"/>
      <c r="R40" s="2926"/>
    </row>
    <row r="41" spans="1:18" ht="24.75" customHeight="1" x14ac:dyDescent="0.2">
      <c r="A41" s="2905"/>
      <c r="B41" s="1262" t="s">
        <v>82</v>
      </c>
      <c r="C41" s="1260"/>
      <c r="D41" s="923">
        <v>0</v>
      </c>
      <c r="E41" s="923">
        <v>0</v>
      </c>
      <c r="F41" s="923">
        <v>0</v>
      </c>
      <c r="G41" s="923">
        <v>9</v>
      </c>
      <c r="H41" s="923">
        <v>7</v>
      </c>
      <c r="I41" s="923">
        <v>16</v>
      </c>
      <c r="J41" s="923">
        <v>0</v>
      </c>
      <c r="K41" s="923">
        <v>0</v>
      </c>
      <c r="L41" s="923">
        <v>0</v>
      </c>
      <c r="M41" s="921">
        <f t="shared" ref="M41" si="29">SUM(D41,G41,J41)</f>
        <v>9</v>
      </c>
      <c r="N41" s="921">
        <f t="shared" ref="N41" si="30">SUM(E41,H41,K41)</f>
        <v>7</v>
      </c>
      <c r="O41" s="921">
        <f t="shared" ref="O41" si="31">SUM(F41,I41,L41)</f>
        <v>16</v>
      </c>
      <c r="P41" s="1259"/>
      <c r="Q41" s="1544" t="s">
        <v>155</v>
      </c>
      <c r="R41" s="2791"/>
    </row>
    <row r="42" spans="1:18" ht="24.75" customHeight="1" x14ac:dyDescent="0.2">
      <c r="A42" s="2906" t="s">
        <v>96</v>
      </c>
      <c r="B42" s="2906"/>
      <c r="C42" s="2906"/>
      <c r="D42" s="923">
        <f>SUM(D26,D37,D40,D41)</f>
        <v>0</v>
      </c>
      <c r="E42" s="923">
        <f t="shared" ref="E42:O42" si="32">SUM(E26,E37,E40,E41)</f>
        <v>0</v>
      </c>
      <c r="F42" s="923">
        <f t="shared" si="32"/>
        <v>0</v>
      </c>
      <c r="G42" s="923">
        <f t="shared" si="32"/>
        <v>52</v>
      </c>
      <c r="H42" s="923">
        <f t="shared" si="32"/>
        <v>40</v>
      </c>
      <c r="I42" s="923">
        <f t="shared" si="32"/>
        <v>92</v>
      </c>
      <c r="J42" s="923">
        <f t="shared" si="32"/>
        <v>24</v>
      </c>
      <c r="K42" s="923">
        <f t="shared" si="32"/>
        <v>13</v>
      </c>
      <c r="L42" s="923">
        <f t="shared" si="32"/>
        <v>37</v>
      </c>
      <c r="M42" s="923">
        <f t="shared" si="32"/>
        <v>76</v>
      </c>
      <c r="N42" s="923">
        <f t="shared" si="32"/>
        <v>53</v>
      </c>
      <c r="O42" s="923">
        <f t="shared" si="32"/>
        <v>129</v>
      </c>
      <c r="P42" s="2869" t="s">
        <v>136</v>
      </c>
      <c r="Q42" s="2869"/>
      <c r="R42" s="2869"/>
    </row>
    <row r="43" spans="1:18" ht="27" customHeight="1" x14ac:dyDescent="0.2">
      <c r="A43" s="1257" t="s">
        <v>628</v>
      </c>
      <c r="B43" s="5" t="s">
        <v>966</v>
      </c>
      <c r="C43" s="999"/>
      <c r="D43" s="923">
        <f>SUM(D32,D38,D41,D42)</f>
        <v>0</v>
      </c>
      <c r="E43" s="923">
        <f t="shared" ref="E43" si="33">SUM(E32,E38,E41,E42)</f>
        <v>0</v>
      </c>
      <c r="F43" s="923">
        <f t="shared" ref="F43" si="34">SUM(F32,F38,F41,F42)</f>
        <v>0</v>
      </c>
      <c r="G43" s="1551">
        <v>12</v>
      </c>
      <c r="H43" s="1551">
        <v>9</v>
      </c>
      <c r="I43" s="1551">
        <v>21</v>
      </c>
      <c r="J43" s="1551">
        <v>0</v>
      </c>
      <c r="K43" s="1551">
        <v>0</v>
      </c>
      <c r="L43" s="1551">
        <v>0</v>
      </c>
      <c r="M43" s="1026">
        <f t="shared" si="24"/>
        <v>12</v>
      </c>
      <c r="N43" s="1026">
        <f t="shared" si="25"/>
        <v>9</v>
      </c>
      <c r="O43" s="1026">
        <f t="shared" si="26"/>
        <v>21</v>
      </c>
      <c r="P43" s="1025"/>
      <c r="Q43" s="1727" t="s">
        <v>967</v>
      </c>
      <c r="R43" s="1263" t="s">
        <v>629</v>
      </c>
    </row>
    <row r="44" spans="1:18" ht="27" customHeight="1" x14ac:dyDescent="0.2">
      <c r="A44" s="2906" t="s">
        <v>96</v>
      </c>
      <c r="B44" s="2906"/>
      <c r="C44" s="2906"/>
      <c r="D44" s="923">
        <f t="shared" ref="D44:L44" si="35">SUM(D43:D43)</f>
        <v>0</v>
      </c>
      <c r="E44" s="923">
        <f t="shared" si="35"/>
        <v>0</v>
      </c>
      <c r="F44" s="923">
        <f t="shared" si="35"/>
        <v>0</v>
      </c>
      <c r="G44" s="923">
        <f t="shared" si="35"/>
        <v>12</v>
      </c>
      <c r="H44" s="923">
        <f t="shared" si="35"/>
        <v>9</v>
      </c>
      <c r="I44" s="923">
        <f t="shared" si="35"/>
        <v>21</v>
      </c>
      <c r="J44" s="923">
        <f t="shared" si="35"/>
        <v>0</v>
      </c>
      <c r="K44" s="923">
        <f t="shared" si="35"/>
        <v>0</v>
      </c>
      <c r="L44" s="923">
        <f t="shared" si="35"/>
        <v>0</v>
      </c>
      <c r="M44" s="921">
        <f t="shared" si="24"/>
        <v>12</v>
      </c>
      <c r="N44" s="921">
        <f t="shared" si="25"/>
        <v>9</v>
      </c>
      <c r="O44" s="921">
        <f t="shared" si="26"/>
        <v>21</v>
      </c>
      <c r="P44" s="2869" t="s">
        <v>136</v>
      </c>
      <c r="Q44" s="2869"/>
      <c r="R44" s="2869"/>
    </row>
    <row r="45" spans="1:18" s="948" customFormat="1" ht="22.5" customHeight="1" x14ac:dyDescent="0.2">
      <c r="A45" s="2923" t="s">
        <v>44</v>
      </c>
      <c r="B45" s="5" t="s">
        <v>1835</v>
      </c>
      <c r="C45" s="999"/>
      <c r="D45" s="923">
        <f t="shared" ref="D45:D48" si="36">SUM(D44:D44)</f>
        <v>0</v>
      </c>
      <c r="E45" s="923">
        <f t="shared" ref="E45:E48" si="37">SUM(E44:E44)</f>
        <v>0</v>
      </c>
      <c r="F45" s="923">
        <v>0</v>
      </c>
      <c r="G45" s="1551">
        <v>11</v>
      </c>
      <c r="H45" s="1551">
        <v>7</v>
      </c>
      <c r="I45" s="1551">
        <v>18</v>
      </c>
      <c r="J45" s="1551">
        <v>6</v>
      </c>
      <c r="K45" s="1551">
        <v>2</v>
      </c>
      <c r="L45" s="1551">
        <v>8</v>
      </c>
      <c r="M45" s="1551">
        <f>SUM(D45,G45,J45)</f>
        <v>17</v>
      </c>
      <c r="N45" s="1551">
        <f t="shared" ref="N45:O53" si="38">SUM(E45,H45,K45)</f>
        <v>9</v>
      </c>
      <c r="O45" s="1551">
        <f t="shared" si="38"/>
        <v>26</v>
      </c>
      <c r="P45" s="1025"/>
      <c r="Q45" s="1727" t="s">
        <v>1836</v>
      </c>
      <c r="R45" s="2861" t="s">
        <v>150</v>
      </c>
    </row>
    <row r="46" spans="1:18" s="948" customFormat="1" ht="33" customHeight="1" x14ac:dyDescent="0.2">
      <c r="A46" s="2859"/>
      <c r="B46" s="1531" t="s">
        <v>1837</v>
      </c>
      <c r="C46" s="989"/>
      <c r="D46" s="923">
        <f t="shared" si="36"/>
        <v>0</v>
      </c>
      <c r="E46" s="923">
        <f t="shared" si="37"/>
        <v>0</v>
      </c>
      <c r="F46" s="923">
        <v>0</v>
      </c>
      <c r="G46" s="923">
        <v>9</v>
      </c>
      <c r="H46" s="923">
        <v>4</v>
      </c>
      <c r="I46" s="923">
        <v>13</v>
      </c>
      <c r="J46" s="923">
        <v>3</v>
      </c>
      <c r="K46" s="923">
        <v>2</v>
      </c>
      <c r="L46" s="923">
        <v>5</v>
      </c>
      <c r="M46" s="923">
        <f t="shared" ref="M46:M53" si="39">SUM(D46,G46,J46)</f>
        <v>12</v>
      </c>
      <c r="N46" s="923">
        <f t="shared" si="38"/>
        <v>6</v>
      </c>
      <c r="O46" s="923">
        <f t="shared" si="38"/>
        <v>18</v>
      </c>
      <c r="P46" s="1006"/>
      <c r="Q46" s="255" t="s">
        <v>1838</v>
      </c>
      <c r="R46" s="2862"/>
    </row>
    <row r="47" spans="1:18" s="948" customFormat="1" ht="48.75" customHeight="1" x14ac:dyDescent="0.2">
      <c r="A47" s="2859"/>
      <c r="B47" s="2" t="s">
        <v>949</v>
      </c>
      <c r="C47" s="993"/>
      <c r="D47" s="923">
        <f t="shared" si="36"/>
        <v>0</v>
      </c>
      <c r="E47" s="923">
        <f t="shared" si="37"/>
        <v>0</v>
      </c>
      <c r="F47" s="923">
        <v>0</v>
      </c>
      <c r="G47" s="1550">
        <v>10</v>
      </c>
      <c r="H47" s="1550">
        <v>9</v>
      </c>
      <c r="I47" s="1550">
        <v>19</v>
      </c>
      <c r="J47" s="1550">
        <v>7</v>
      </c>
      <c r="K47" s="1550">
        <v>4</v>
      </c>
      <c r="L47" s="1550">
        <v>11</v>
      </c>
      <c r="M47" s="923">
        <f t="shared" si="39"/>
        <v>17</v>
      </c>
      <c r="N47" s="923">
        <f t="shared" si="38"/>
        <v>13</v>
      </c>
      <c r="O47" s="923">
        <f t="shared" si="38"/>
        <v>30</v>
      </c>
      <c r="P47" s="254"/>
      <c r="Q47" s="1722" t="s">
        <v>950</v>
      </c>
      <c r="R47" s="2862"/>
    </row>
    <row r="48" spans="1:18" s="948" customFormat="1" ht="33" customHeight="1" x14ac:dyDescent="0.2">
      <c r="A48" s="2905"/>
      <c r="B48" s="993" t="s">
        <v>1973</v>
      </c>
      <c r="C48" s="993"/>
      <c r="D48" s="923">
        <f t="shared" si="36"/>
        <v>0</v>
      </c>
      <c r="E48" s="923">
        <f t="shared" si="37"/>
        <v>0</v>
      </c>
      <c r="F48" s="923">
        <v>0</v>
      </c>
      <c r="G48" s="1550">
        <v>1</v>
      </c>
      <c r="H48" s="1550">
        <v>7</v>
      </c>
      <c r="I48" s="1550">
        <v>8</v>
      </c>
      <c r="J48" s="1550">
        <v>0</v>
      </c>
      <c r="K48" s="1550">
        <v>0</v>
      </c>
      <c r="L48" s="1550">
        <v>0</v>
      </c>
      <c r="M48" s="923">
        <f t="shared" si="39"/>
        <v>1</v>
      </c>
      <c r="N48" s="923">
        <f t="shared" si="38"/>
        <v>7</v>
      </c>
      <c r="O48" s="923">
        <f t="shared" si="38"/>
        <v>8</v>
      </c>
      <c r="P48" s="254"/>
      <c r="Q48" s="1722" t="s">
        <v>2021</v>
      </c>
      <c r="R48" s="2863"/>
    </row>
    <row r="49" spans="1:18" s="948" customFormat="1" ht="22.5" customHeight="1" x14ac:dyDescent="0.2">
      <c r="A49" s="2929" t="s">
        <v>96</v>
      </c>
      <c r="B49" s="2930"/>
      <c r="C49" s="2931"/>
      <c r="D49" s="923">
        <f>SUM(D45:D48)</f>
        <v>0</v>
      </c>
      <c r="E49" s="923">
        <f t="shared" ref="E49:L49" si="40">SUM(E45:E48)</f>
        <v>0</v>
      </c>
      <c r="F49" s="923">
        <f t="shared" si="40"/>
        <v>0</v>
      </c>
      <c r="G49" s="923">
        <f t="shared" si="40"/>
        <v>31</v>
      </c>
      <c r="H49" s="923">
        <f t="shared" si="40"/>
        <v>27</v>
      </c>
      <c r="I49" s="923">
        <f t="shared" si="40"/>
        <v>58</v>
      </c>
      <c r="J49" s="923">
        <f t="shared" si="40"/>
        <v>16</v>
      </c>
      <c r="K49" s="923">
        <f t="shared" si="40"/>
        <v>8</v>
      </c>
      <c r="L49" s="923">
        <f t="shared" si="40"/>
        <v>24</v>
      </c>
      <c r="M49" s="923">
        <f t="shared" si="39"/>
        <v>47</v>
      </c>
      <c r="N49" s="923">
        <f t="shared" si="38"/>
        <v>35</v>
      </c>
      <c r="O49" s="923">
        <f t="shared" si="38"/>
        <v>82</v>
      </c>
      <c r="P49" s="2869" t="s">
        <v>139</v>
      </c>
      <c r="Q49" s="2869"/>
      <c r="R49" s="1006"/>
    </row>
    <row r="50" spans="1:18" s="948" customFormat="1" ht="22.5" customHeight="1" x14ac:dyDescent="0.2">
      <c r="A50" s="2923" t="s">
        <v>43</v>
      </c>
      <c r="B50" s="5" t="s">
        <v>1526</v>
      </c>
      <c r="C50" s="999"/>
      <c r="D50" s="923">
        <f t="shared" ref="D50:E50" si="41">SUM(D46:D49)</f>
        <v>0</v>
      </c>
      <c r="E50" s="923">
        <f t="shared" si="41"/>
        <v>0</v>
      </c>
      <c r="F50" s="923">
        <v>0</v>
      </c>
      <c r="G50" s="1551">
        <v>12</v>
      </c>
      <c r="H50" s="1551">
        <v>7</v>
      </c>
      <c r="I50" s="1551">
        <v>19</v>
      </c>
      <c r="J50" s="1551">
        <v>0</v>
      </c>
      <c r="K50" s="1551">
        <v>0</v>
      </c>
      <c r="L50" s="1551">
        <v>0</v>
      </c>
      <c r="M50" s="923">
        <f t="shared" si="39"/>
        <v>12</v>
      </c>
      <c r="N50" s="923">
        <f t="shared" si="38"/>
        <v>7</v>
      </c>
      <c r="O50" s="923">
        <f t="shared" si="38"/>
        <v>19</v>
      </c>
      <c r="P50" s="1025"/>
      <c r="Q50" s="1728" t="s">
        <v>157</v>
      </c>
      <c r="R50" s="2861" t="s">
        <v>130</v>
      </c>
    </row>
    <row r="51" spans="1:18" s="948" customFormat="1" ht="22.5" customHeight="1" x14ac:dyDescent="0.2">
      <c r="A51" s="2859"/>
      <c r="B51" s="1531" t="s">
        <v>213</v>
      </c>
      <c r="C51" s="989"/>
      <c r="D51" s="923">
        <f t="shared" ref="D51:E51" si="42">SUM(D47:D50)</f>
        <v>0</v>
      </c>
      <c r="E51" s="923">
        <f t="shared" si="42"/>
        <v>0</v>
      </c>
      <c r="F51" s="923">
        <v>0</v>
      </c>
      <c r="G51" s="923">
        <v>10</v>
      </c>
      <c r="H51" s="923">
        <v>8</v>
      </c>
      <c r="I51" s="923">
        <v>18</v>
      </c>
      <c r="J51" s="923">
        <v>0</v>
      </c>
      <c r="K51" s="923">
        <v>0</v>
      </c>
      <c r="L51" s="923">
        <v>0</v>
      </c>
      <c r="M51" s="923">
        <f t="shared" si="39"/>
        <v>10</v>
      </c>
      <c r="N51" s="923">
        <f t="shared" si="38"/>
        <v>8</v>
      </c>
      <c r="O51" s="923">
        <f t="shared" si="38"/>
        <v>18</v>
      </c>
      <c r="P51" s="1006"/>
      <c r="Q51" s="1728" t="s">
        <v>221</v>
      </c>
      <c r="R51" s="2863"/>
    </row>
    <row r="52" spans="1:18" s="948" customFormat="1" ht="22.5" customHeight="1" x14ac:dyDescent="0.2">
      <c r="A52" s="2905"/>
      <c r="B52" s="5" t="s">
        <v>2153</v>
      </c>
      <c r="C52" s="1265"/>
      <c r="D52" s="923">
        <f t="shared" ref="D52:E52" si="43">SUM(D48:D51)</f>
        <v>0</v>
      </c>
      <c r="E52" s="923">
        <f t="shared" si="43"/>
        <v>0</v>
      </c>
      <c r="F52" s="1551">
        <v>0</v>
      </c>
      <c r="G52" s="1551">
        <v>9</v>
      </c>
      <c r="H52" s="1551">
        <v>4</v>
      </c>
      <c r="I52" s="1551">
        <v>13</v>
      </c>
      <c r="J52" s="1551">
        <v>0</v>
      </c>
      <c r="K52" s="1551">
        <v>0</v>
      </c>
      <c r="L52" s="1551">
        <v>0</v>
      </c>
      <c r="M52" s="923">
        <f t="shared" si="39"/>
        <v>9</v>
      </c>
      <c r="N52" s="923">
        <f t="shared" si="38"/>
        <v>4</v>
      </c>
      <c r="O52" s="923">
        <f>SUM(M52:N52)</f>
        <v>13</v>
      </c>
      <c r="P52" s="1259"/>
      <c r="Q52" s="1718" t="s">
        <v>1234</v>
      </c>
      <c r="R52" s="1259"/>
    </row>
    <row r="53" spans="1:18" s="948" customFormat="1" ht="22.5" customHeight="1" thickBot="1" x14ac:dyDescent="0.25">
      <c r="A53" s="2932" t="s">
        <v>96</v>
      </c>
      <c r="B53" s="2933"/>
      <c r="C53" s="2934"/>
      <c r="D53" s="1551">
        <v>0</v>
      </c>
      <c r="E53" s="1551">
        <v>0</v>
      </c>
      <c r="F53" s="1551">
        <v>0</v>
      </c>
      <c r="G53" s="1551">
        <v>31</v>
      </c>
      <c r="H53" s="1551">
        <v>19</v>
      </c>
      <c r="I53" s="1551">
        <v>50</v>
      </c>
      <c r="J53" s="1551">
        <v>0</v>
      </c>
      <c r="K53" s="1551">
        <v>0</v>
      </c>
      <c r="L53" s="1551">
        <v>0</v>
      </c>
      <c r="M53" s="923">
        <f t="shared" si="39"/>
        <v>31</v>
      </c>
      <c r="N53" s="923">
        <f t="shared" si="38"/>
        <v>19</v>
      </c>
      <c r="O53" s="923">
        <f t="shared" si="38"/>
        <v>50</v>
      </c>
      <c r="P53" s="2862" t="s">
        <v>136</v>
      </c>
      <c r="Q53" s="2862"/>
      <c r="R53" s="2862"/>
    </row>
    <row r="54" spans="1:18" s="948" customFormat="1" ht="22.5" customHeight="1" thickBot="1" x14ac:dyDescent="0.25">
      <c r="A54" s="2927" t="s">
        <v>45</v>
      </c>
      <c r="B54" s="2927"/>
      <c r="C54" s="2927"/>
      <c r="D54" s="1529">
        <f t="shared" ref="D54:O54" si="44">SUM(D11,D23,D18,D42,D44,D49,D53)</f>
        <v>13</v>
      </c>
      <c r="E54" s="1529">
        <f t="shared" si="44"/>
        <v>4</v>
      </c>
      <c r="F54" s="1529">
        <f t="shared" si="44"/>
        <v>17</v>
      </c>
      <c r="G54" s="1529">
        <f t="shared" si="44"/>
        <v>166</v>
      </c>
      <c r="H54" s="1529">
        <f t="shared" si="44"/>
        <v>176</v>
      </c>
      <c r="I54" s="1529">
        <f t="shared" si="44"/>
        <v>342</v>
      </c>
      <c r="J54" s="1529">
        <f t="shared" si="44"/>
        <v>40</v>
      </c>
      <c r="K54" s="1529">
        <f t="shared" si="44"/>
        <v>21</v>
      </c>
      <c r="L54" s="1529">
        <f t="shared" si="44"/>
        <v>61</v>
      </c>
      <c r="M54" s="1529">
        <f t="shared" si="44"/>
        <v>219</v>
      </c>
      <c r="N54" s="1529">
        <f t="shared" si="44"/>
        <v>201</v>
      </c>
      <c r="O54" s="1529">
        <f t="shared" si="44"/>
        <v>420</v>
      </c>
      <c r="P54" s="2928" t="s">
        <v>153</v>
      </c>
      <c r="Q54" s="2928"/>
      <c r="R54" s="2928"/>
    </row>
    <row r="55" spans="1:18" s="948" customFormat="1" ht="27" customHeight="1" thickTop="1" x14ac:dyDescent="0.25">
      <c r="A55" s="912"/>
      <c r="B55" s="912"/>
      <c r="C55" s="912"/>
      <c r="D55" s="912"/>
      <c r="E55" s="912"/>
      <c r="F55" s="912"/>
      <c r="G55" s="912"/>
      <c r="H55" s="912"/>
      <c r="I55" s="912"/>
      <c r="J55" s="912"/>
      <c r="K55" s="912"/>
      <c r="L55" s="912"/>
      <c r="M55" s="912"/>
      <c r="N55" s="912"/>
      <c r="O55" s="912"/>
    </row>
    <row r="56" spans="1:18" ht="12.75" customHeight="1" x14ac:dyDescent="0.2"/>
    <row r="57" spans="1:18" ht="12.75" customHeight="1" x14ac:dyDescent="0.2"/>
    <row r="58" spans="1:18" ht="12.75" customHeight="1" x14ac:dyDescent="0.2"/>
    <row r="59" spans="1:18" ht="12.75" customHeight="1" x14ac:dyDescent="0.2"/>
    <row r="60" spans="1:18" ht="12.75" customHeight="1" x14ac:dyDescent="0.2"/>
    <row r="61" spans="1:18" ht="12.75" customHeight="1" x14ac:dyDescent="0.2"/>
    <row r="62" spans="1:18" ht="12.75" customHeight="1" x14ac:dyDescent="0.2"/>
    <row r="63" spans="1:18" ht="12.75" customHeight="1" x14ac:dyDescent="0.2"/>
    <row r="64" spans="1:18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132" spans="1:11" ht="12.75" customHeight="1" x14ac:dyDescent="0.2"/>
    <row r="133" spans="1:11" ht="12.75" customHeight="1" x14ac:dyDescent="0.2"/>
    <row r="134" spans="1:11" ht="12.75" customHeight="1" x14ac:dyDescent="0.2"/>
    <row r="135" spans="1:11" ht="12.75" customHeight="1" x14ac:dyDescent="0.2"/>
    <row r="136" spans="1:11" ht="12.75" customHeight="1" x14ac:dyDescent="0.25">
      <c r="A136" s="949"/>
      <c r="B136" s="949"/>
      <c r="C136" s="949"/>
      <c r="D136" s="949"/>
      <c r="E136" s="949"/>
      <c r="F136" s="949"/>
      <c r="G136" s="949"/>
      <c r="H136" s="949"/>
      <c r="I136" s="949"/>
      <c r="J136" s="949"/>
      <c r="K136" s="949"/>
    </row>
    <row r="137" spans="1:11" ht="12.75" customHeight="1" x14ac:dyDescent="0.25">
      <c r="A137" s="949"/>
      <c r="B137" s="949"/>
      <c r="C137" s="949"/>
      <c r="D137" s="949"/>
      <c r="E137" s="949"/>
      <c r="F137" s="949"/>
      <c r="G137" s="949"/>
      <c r="H137" s="949"/>
      <c r="I137" s="949"/>
      <c r="J137" s="949"/>
      <c r="K137" s="949"/>
    </row>
    <row r="138" spans="1:11" ht="12.75" customHeight="1" x14ac:dyDescent="0.25">
      <c r="A138" s="949"/>
      <c r="B138" s="949"/>
      <c r="C138" s="949"/>
      <c r="D138" s="949"/>
      <c r="E138" s="949"/>
      <c r="F138" s="949"/>
      <c r="G138" s="949"/>
      <c r="H138" s="949"/>
      <c r="I138" s="949"/>
      <c r="J138" s="949"/>
      <c r="K138" s="949"/>
    </row>
    <row r="139" spans="1:11" ht="12.75" customHeight="1" x14ac:dyDescent="0.25">
      <c r="A139" s="949"/>
      <c r="B139" s="949"/>
      <c r="C139" s="949"/>
      <c r="D139" s="949"/>
      <c r="E139" s="949"/>
      <c r="F139" s="949"/>
      <c r="G139" s="949"/>
      <c r="H139" s="949"/>
      <c r="I139" s="949"/>
      <c r="J139" s="949"/>
      <c r="K139" s="949"/>
    </row>
    <row r="140" spans="1:11" ht="12.75" customHeight="1" x14ac:dyDescent="0.25">
      <c r="A140" s="949"/>
      <c r="B140" s="949"/>
      <c r="C140" s="949"/>
      <c r="D140" s="949"/>
      <c r="E140" s="949"/>
      <c r="F140" s="949"/>
      <c r="G140" s="949"/>
      <c r="H140" s="949"/>
      <c r="I140" s="949"/>
      <c r="J140" s="949"/>
      <c r="K140" s="949"/>
    </row>
    <row r="141" spans="1:11" ht="12.75" customHeight="1" x14ac:dyDescent="0.25">
      <c r="A141" s="949"/>
      <c r="B141" s="949"/>
      <c r="C141" s="949"/>
      <c r="D141" s="949"/>
      <c r="E141" s="949"/>
      <c r="F141" s="949"/>
      <c r="G141" s="949"/>
      <c r="H141" s="949"/>
      <c r="I141" s="949"/>
      <c r="J141" s="949"/>
      <c r="K141" s="949"/>
    </row>
    <row r="142" spans="1:11" ht="12.75" customHeight="1" x14ac:dyDescent="0.25">
      <c r="A142" s="949"/>
      <c r="B142" s="949"/>
      <c r="C142" s="949"/>
      <c r="D142" s="949"/>
      <c r="E142" s="949"/>
      <c r="F142" s="949"/>
      <c r="G142" s="949"/>
      <c r="H142" s="949"/>
      <c r="I142" s="949"/>
      <c r="J142" s="949"/>
      <c r="K142" s="949"/>
    </row>
    <row r="143" spans="1:11" ht="12.75" customHeight="1" x14ac:dyDescent="0.25">
      <c r="A143" s="949"/>
      <c r="B143" s="949"/>
      <c r="C143" s="949"/>
      <c r="D143" s="949"/>
      <c r="E143" s="949"/>
      <c r="F143" s="949"/>
      <c r="G143" s="949"/>
      <c r="H143" s="949"/>
      <c r="I143" s="949"/>
      <c r="J143" s="949"/>
      <c r="K143" s="949"/>
    </row>
    <row r="144" spans="1:11" ht="12.75" customHeight="1" x14ac:dyDescent="0.25">
      <c r="A144" s="949"/>
      <c r="B144" s="949"/>
      <c r="C144" s="949"/>
      <c r="D144" s="949"/>
      <c r="E144" s="949"/>
      <c r="F144" s="949"/>
      <c r="G144" s="949"/>
      <c r="H144" s="949"/>
      <c r="I144" s="949"/>
      <c r="J144" s="949"/>
      <c r="K144" s="949"/>
    </row>
    <row r="145" spans="1:11" ht="12.75" customHeight="1" x14ac:dyDescent="0.25">
      <c r="A145" s="949"/>
      <c r="B145" s="949"/>
      <c r="C145" s="949"/>
      <c r="D145" s="949"/>
      <c r="E145" s="949"/>
      <c r="F145" s="949"/>
      <c r="G145" s="949"/>
      <c r="H145" s="949"/>
      <c r="I145" s="949"/>
      <c r="J145" s="949"/>
      <c r="K145" s="949"/>
    </row>
    <row r="146" spans="1:11" ht="12.75" customHeight="1" x14ac:dyDescent="0.25">
      <c r="A146" s="949"/>
      <c r="B146" s="949"/>
      <c r="C146" s="949"/>
      <c r="D146" s="949"/>
      <c r="E146" s="949"/>
      <c r="F146" s="949"/>
      <c r="G146" s="949"/>
      <c r="H146" s="949"/>
      <c r="I146" s="949"/>
      <c r="J146" s="949"/>
      <c r="K146" s="949"/>
    </row>
    <row r="147" spans="1:11" ht="12.75" customHeight="1" x14ac:dyDescent="0.25">
      <c r="A147" s="949"/>
      <c r="B147" s="949"/>
      <c r="C147" s="949"/>
      <c r="D147" s="949"/>
      <c r="E147" s="949"/>
      <c r="F147" s="949"/>
      <c r="G147" s="949"/>
      <c r="H147" s="949"/>
      <c r="I147" s="949"/>
      <c r="J147" s="949"/>
      <c r="K147" s="949"/>
    </row>
    <row r="148" spans="1:11" ht="12.75" customHeight="1" x14ac:dyDescent="0.25">
      <c r="A148" s="949"/>
      <c r="B148" s="949"/>
      <c r="C148" s="949"/>
      <c r="D148" s="949"/>
      <c r="E148" s="949"/>
      <c r="F148" s="949"/>
      <c r="G148" s="949"/>
      <c r="H148" s="949"/>
      <c r="I148" s="949"/>
      <c r="J148" s="949"/>
      <c r="K148" s="949"/>
    </row>
    <row r="149" spans="1:11" ht="12.75" customHeight="1" x14ac:dyDescent="0.25">
      <c r="A149" s="949"/>
      <c r="B149" s="949"/>
      <c r="C149" s="949"/>
      <c r="D149" s="949"/>
      <c r="E149" s="949"/>
      <c r="F149" s="949"/>
      <c r="G149" s="949"/>
      <c r="H149" s="949"/>
      <c r="I149" s="949"/>
      <c r="J149" s="949"/>
      <c r="K149" s="949"/>
    </row>
    <row r="150" spans="1:11" ht="12.75" customHeight="1" x14ac:dyDescent="0.25">
      <c r="A150" s="949"/>
      <c r="B150" s="949"/>
      <c r="C150" s="949"/>
      <c r="D150" s="949"/>
      <c r="E150" s="949"/>
      <c r="F150" s="949"/>
      <c r="G150" s="949"/>
      <c r="H150" s="949"/>
      <c r="I150" s="949"/>
      <c r="J150" s="949"/>
      <c r="K150" s="949"/>
    </row>
    <row r="151" spans="1:11" ht="12.75" customHeight="1" x14ac:dyDescent="0.25">
      <c r="A151" s="949"/>
      <c r="B151" s="949"/>
      <c r="C151" s="949"/>
      <c r="D151" s="949"/>
      <c r="E151" s="949"/>
      <c r="F151" s="949"/>
      <c r="G151" s="949"/>
      <c r="H151" s="949"/>
      <c r="I151" s="949"/>
      <c r="J151" s="949"/>
      <c r="K151" s="949"/>
    </row>
    <row r="152" spans="1:11" ht="18" x14ac:dyDescent="0.25">
      <c r="A152" s="949"/>
      <c r="B152" s="949"/>
      <c r="C152" s="949"/>
      <c r="D152" s="949"/>
      <c r="E152" s="949"/>
      <c r="F152" s="949"/>
      <c r="G152" s="949"/>
      <c r="H152" s="949"/>
      <c r="I152" s="949"/>
      <c r="J152" s="949"/>
      <c r="K152" s="949"/>
    </row>
    <row r="153" spans="1:11" ht="18" x14ac:dyDescent="0.25">
      <c r="A153" s="949"/>
      <c r="B153" s="949"/>
      <c r="C153" s="949"/>
      <c r="D153" s="949"/>
      <c r="E153" s="949"/>
      <c r="F153" s="949"/>
      <c r="G153" s="949"/>
      <c r="H153" s="949"/>
      <c r="I153" s="949"/>
      <c r="J153" s="949"/>
      <c r="K153" s="949"/>
    </row>
    <row r="154" spans="1:11" ht="18" x14ac:dyDescent="0.25">
      <c r="A154" s="949"/>
      <c r="B154" s="949"/>
      <c r="C154" s="949"/>
      <c r="D154" s="949"/>
      <c r="E154" s="949"/>
      <c r="F154" s="949"/>
      <c r="G154" s="949"/>
      <c r="H154" s="949"/>
      <c r="I154" s="949"/>
      <c r="J154" s="949"/>
      <c r="K154" s="949"/>
    </row>
    <row r="155" spans="1:11" ht="18" x14ac:dyDescent="0.25">
      <c r="A155" s="949"/>
      <c r="B155" s="949"/>
      <c r="C155" s="949"/>
      <c r="D155" s="949"/>
      <c r="E155" s="949"/>
      <c r="F155" s="949"/>
      <c r="G155" s="949"/>
      <c r="H155" s="949"/>
      <c r="I155" s="949"/>
      <c r="J155" s="949"/>
      <c r="K155" s="949"/>
    </row>
    <row r="156" spans="1:11" ht="18" x14ac:dyDescent="0.25">
      <c r="A156" s="949"/>
      <c r="B156" s="949"/>
      <c r="C156" s="949"/>
      <c r="D156" s="949"/>
      <c r="E156" s="949"/>
      <c r="F156" s="949"/>
      <c r="G156" s="949"/>
      <c r="H156" s="949"/>
      <c r="I156" s="949"/>
      <c r="J156" s="949"/>
      <c r="K156" s="949"/>
    </row>
    <row r="157" spans="1:11" ht="18" x14ac:dyDescent="0.25">
      <c r="A157" s="949"/>
      <c r="B157" s="949"/>
      <c r="C157" s="949"/>
      <c r="D157" s="949"/>
      <c r="E157" s="949"/>
      <c r="F157" s="949"/>
      <c r="G157" s="949"/>
      <c r="H157" s="949"/>
      <c r="I157" s="949"/>
      <c r="J157" s="949"/>
      <c r="K157" s="949"/>
    </row>
    <row r="158" spans="1:11" ht="18" x14ac:dyDescent="0.25">
      <c r="A158" s="949"/>
      <c r="B158" s="949"/>
      <c r="C158" s="949"/>
      <c r="D158" s="949"/>
      <c r="E158" s="949"/>
      <c r="F158" s="949"/>
      <c r="G158" s="949"/>
      <c r="H158" s="949"/>
      <c r="I158" s="949"/>
      <c r="J158" s="949"/>
      <c r="K158" s="949"/>
    </row>
    <row r="159" spans="1:11" ht="18" x14ac:dyDescent="0.25">
      <c r="A159" s="949"/>
      <c r="B159" s="949"/>
      <c r="C159" s="949"/>
      <c r="D159" s="949"/>
      <c r="E159" s="949"/>
      <c r="F159" s="949"/>
      <c r="G159" s="949"/>
      <c r="H159" s="949"/>
      <c r="I159" s="949"/>
      <c r="J159" s="949"/>
      <c r="K159" s="949"/>
    </row>
    <row r="160" spans="1:11" ht="18" x14ac:dyDescent="0.25">
      <c r="A160" s="949"/>
      <c r="B160" s="949"/>
      <c r="C160" s="949"/>
      <c r="D160" s="949"/>
      <c r="E160" s="949"/>
      <c r="F160" s="949"/>
      <c r="G160" s="949"/>
      <c r="H160" s="949"/>
      <c r="I160" s="949"/>
      <c r="J160" s="949"/>
      <c r="K160" s="949"/>
    </row>
    <row r="161" spans="1:11" ht="18" x14ac:dyDescent="0.25">
      <c r="A161" s="949"/>
      <c r="B161" s="949"/>
      <c r="C161" s="949"/>
      <c r="D161" s="949"/>
      <c r="E161" s="949"/>
      <c r="F161" s="949"/>
      <c r="G161" s="949"/>
      <c r="H161" s="949"/>
      <c r="I161" s="949"/>
      <c r="J161" s="949"/>
      <c r="K161" s="949"/>
    </row>
    <row r="162" spans="1:11" ht="18" x14ac:dyDescent="0.25">
      <c r="A162" s="949"/>
      <c r="B162" s="949"/>
      <c r="C162" s="949"/>
      <c r="D162" s="949"/>
      <c r="E162" s="949"/>
      <c r="F162" s="949"/>
      <c r="G162" s="949"/>
      <c r="H162" s="949"/>
      <c r="I162" s="949"/>
      <c r="J162" s="949"/>
      <c r="K162" s="949"/>
    </row>
    <row r="163" spans="1:11" ht="18" x14ac:dyDescent="0.25">
      <c r="A163" s="949"/>
      <c r="B163" s="949"/>
      <c r="C163" s="949"/>
      <c r="D163" s="949"/>
      <c r="E163" s="949"/>
      <c r="F163" s="949"/>
      <c r="G163" s="949"/>
      <c r="H163" s="949"/>
      <c r="I163" s="949"/>
      <c r="J163" s="949"/>
      <c r="K163" s="949"/>
    </row>
    <row r="164" spans="1:11" ht="18" x14ac:dyDescent="0.25">
      <c r="A164" s="949"/>
      <c r="B164" s="949"/>
      <c r="C164" s="949"/>
      <c r="D164" s="949"/>
      <c r="E164" s="949"/>
      <c r="F164" s="949"/>
      <c r="G164" s="949"/>
      <c r="H164" s="949"/>
      <c r="I164" s="949"/>
      <c r="J164" s="949"/>
      <c r="K164" s="949"/>
    </row>
    <row r="165" spans="1:11" ht="18" x14ac:dyDescent="0.25">
      <c r="A165" s="949"/>
      <c r="B165" s="949"/>
      <c r="C165" s="949"/>
      <c r="D165" s="949"/>
      <c r="E165" s="949"/>
      <c r="F165" s="949"/>
      <c r="G165" s="949"/>
      <c r="H165" s="949"/>
      <c r="I165" s="949"/>
      <c r="J165" s="949"/>
      <c r="K165" s="949"/>
    </row>
    <row r="166" spans="1:11" ht="18" x14ac:dyDescent="0.25">
      <c r="A166" s="949"/>
      <c r="B166" s="949"/>
      <c r="C166" s="949"/>
      <c r="D166" s="949"/>
      <c r="E166" s="949"/>
      <c r="F166" s="949"/>
      <c r="G166" s="949"/>
      <c r="H166" s="949"/>
      <c r="I166" s="949"/>
      <c r="J166" s="949"/>
      <c r="K166" s="949"/>
    </row>
    <row r="167" spans="1:11" ht="18" x14ac:dyDescent="0.25">
      <c r="A167" s="949"/>
      <c r="B167" s="949"/>
      <c r="C167" s="949"/>
      <c r="D167" s="949"/>
      <c r="E167" s="949"/>
      <c r="F167" s="949"/>
      <c r="G167" s="949"/>
      <c r="H167" s="949"/>
      <c r="I167" s="949"/>
      <c r="J167" s="949"/>
      <c r="K167" s="949"/>
    </row>
    <row r="168" spans="1:11" ht="18" x14ac:dyDescent="0.25">
      <c r="A168" s="949"/>
      <c r="B168" s="949"/>
      <c r="C168" s="949"/>
      <c r="D168" s="949"/>
      <c r="E168" s="949"/>
      <c r="F168" s="949"/>
      <c r="G168" s="949"/>
      <c r="H168" s="949"/>
      <c r="I168" s="949"/>
      <c r="J168" s="949"/>
      <c r="K168" s="949"/>
    </row>
    <row r="169" spans="1:11" ht="18" x14ac:dyDescent="0.25">
      <c r="A169" s="949"/>
      <c r="B169" s="949"/>
      <c r="C169" s="949"/>
      <c r="D169" s="949"/>
      <c r="E169" s="949"/>
      <c r="F169" s="949"/>
      <c r="G169" s="949"/>
      <c r="H169" s="949"/>
      <c r="I169" s="949"/>
      <c r="J169" s="949"/>
      <c r="K169" s="949"/>
    </row>
    <row r="170" spans="1:11" ht="18" x14ac:dyDescent="0.25">
      <c r="A170" s="949"/>
      <c r="B170" s="949"/>
      <c r="C170" s="949"/>
      <c r="D170" s="949"/>
      <c r="E170" s="949"/>
      <c r="F170" s="949"/>
      <c r="G170" s="949"/>
      <c r="H170" s="949"/>
      <c r="I170" s="949"/>
      <c r="J170" s="949"/>
      <c r="K170" s="949"/>
    </row>
    <row r="171" spans="1:11" ht="18" x14ac:dyDescent="0.25">
      <c r="A171" s="949"/>
      <c r="B171" s="949"/>
      <c r="C171" s="949"/>
      <c r="D171" s="949"/>
      <c r="E171" s="949"/>
      <c r="F171" s="949"/>
      <c r="G171" s="949"/>
      <c r="H171" s="949"/>
      <c r="I171" s="949"/>
      <c r="J171" s="949"/>
      <c r="K171" s="949"/>
    </row>
    <row r="172" spans="1:11" ht="18" x14ac:dyDescent="0.25">
      <c r="A172" s="949"/>
      <c r="B172" s="949"/>
      <c r="C172" s="949"/>
      <c r="D172" s="949"/>
      <c r="E172" s="949"/>
      <c r="F172" s="949"/>
      <c r="G172" s="949"/>
      <c r="H172" s="949"/>
      <c r="I172" s="949"/>
      <c r="J172" s="949"/>
      <c r="K172" s="949"/>
    </row>
    <row r="173" spans="1:11" ht="18" x14ac:dyDescent="0.25">
      <c r="A173" s="949"/>
      <c r="B173" s="949"/>
      <c r="C173" s="949"/>
      <c r="D173" s="949"/>
      <c r="E173" s="949"/>
      <c r="F173" s="949"/>
      <c r="G173" s="949"/>
      <c r="H173" s="949"/>
      <c r="I173" s="949"/>
      <c r="J173" s="949"/>
      <c r="K173" s="949"/>
    </row>
    <row r="174" spans="1:11" ht="18" x14ac:dyDescent="0.25">
      <c r="A174" s="949"/>
      <c r="B174" s="949"/>
      <c r="C174" s="949"/>
      <c r="D174" s="949"/>
      <c r="E174" s="949"/>
      <c r="F174" s="949"/>
      <c r="G174" s="949"/>
      <c r="H174" s="949"/>
      <c r="I174" s="949"/>
      <c r="J174" s="949"/>
      <c r="K174" s="949"/>
    </row>
    <row r="175" spans="1:11" ht="18" x14ac:dyDescent="0.25">
      <c r="A175" s="949"/>
      <c r="B175" s="949"/>
      <c r="C175" s="949"/>
      <c r="D175" s="949"/>
      <c r="E175" s="949"/>
      <c r="F175" s="949"/>
      <c r="G175" s="949"/>
      <c r="H175" s="949"/>
      <c r="I175" s="949"/>
      <c r="J175" s="949"/>
      <c r="K175" s="949"/>
    </row>
    <row r="176" spans="1:11" ht="18" x14ac:dyDescent="0.25">
      <c r="A176" s="949"/>
      <c r="B176" s="949"/>
      <c r="C176" s="949"/>
      <c r="D176" s="949"/>
      <c r="E176" s="949"/>
      <c r="F176" s="949"/>
      <c r="G176" s="949"/>
      <c r="H176" s="949"/>
      <c r="I176" s="949"/>
      <c r="J176" s="949"/>
      <c r="K176" s="949"/>
    </row>
    <row r="177" spans="1:11" ht="18" x14ac:dyDescent="0.25">
      <c r="A177" s="949"/>
      <c r="B177" s="949"/>
      <c r="C177" s="949"/>
      <c r="D177" s="949"/>
      <c r="E177" s="949"/>
      <c r="F177" s="949"/>
      <c r="G177" s="949"/>
      <c r="H177" s="949"/>
      <c r="I177" s="949"/>
      <c r="J177" s="949"/>
      <c r="K177" s="949"/>
    </row>
    <row r="178" spans="1:11" ht="18" x14ac:dyDescent="0.25">
      <c r="A178" s="949"/>
      <c r="B178" s="949"/>
      <c r="C178" s="949"/>
      <c r="D178" s="949"/>
      <c r="E178" s="949"/>
      <c r="F178" s="949"/>
      <c r="G178" s="949"/>
      <c r="H178" s="949"/>
      <c r="I178" s="949"/>
      <c r="J178" s="949"/>
      <c r="K178" s="949"/>
    </row>
    <row r="179" spans="1:11" ht="18" x14ac:dyDescent="0.25">
      <c r="A179" s="949"/>
      <c r="B179" s="949"/>
      <c r="C179" s="949"/>
      <c r="D179" s="949"/>
      <c r="E179" s="949"/>
      <c r="F179" s="949"/>
      <c r="G179" s="949"/>
      <c r="H179" s="949"/>
      <c r="I179" s="949"/>
      <c r="J179" s="949"/>
      <c r="K179" s="949"/>
    </row>
    <row r="180" spans="1:11" ht="18" x14ac:dyDescent="0.25">
      <c r="A180" s="949"/>
      <c r="B180" s="949"/>
      <c r="C180" s="949"/>
      <c r="D180" s="949"/>
      <c r="E180" s="949"/>
      <c r="F180" s="949"/>
      <c r="G180" s="949"/>
      <c r="H180" s="949"/>
      <c r="I180" s="949"/>
      <c r="J180" s="949"/>
      <c r="K180" s="949"/>
    </row>
    <row r="181" spans="1:11" ht="18" x14ac:dyDescent="0.25">
      <c r="A181" s="949"/>
      <c r="B181" s="949"/>
      <c r="C181" s="949"/>
      <c r="D181" s="949"/>
      <c r="E181" s="949"/>
      <c r="F181" s="949"/>
      <c r="G181" s="949"/>
      <c r="H181" s="949"/>
      <c r="I181" s="949"/>
      <c r="J181" s="949"/>
      <c r="K181" s="949"/>
    </row>
    <row r="182" spans="1:11" ht="18" x14ac:dyDescent="0.25">
      <c r="A182" s="949"/>
      <c r="B182" s="949"/>
      <c r="C182" s="949"/>
      <c r="D182" s="949"/>
      <c r="E182" s="949"/>
      <c r="F182" s="949"/>
      <c r="G182" s="949"/>
      <c r="H182" s="949"/>
      <c r="I182" s="949"/>
      <c r="J182" s="949"/>
      <c r="K182" s="949"/>
    </row>
    <row r="183" spans="1:11" ht="18" x14ac:dyDescent="0.25">
      <c r="A183" s="949"/>
      <c r="B183" s="949"/>
      <c r="C183" s="949"/>
      <c r="D183" s="949"/>
      <c r="E183" s="949"/>
      <c r="F183" s="949"/>
      <c r="G183" s="949"/>
      <c r="H183" s="949"/>
      <c r="I183" s="949"/>
      <c r="J183" s="949"/>
      <c r="K183" s="949"/>
    </row>
    <row r="184" spans="1:11" ht="18" x14ac:dyDescent="0.25">
      <c r="A184" s="949"/>
      <c r="B184" s="949"/>
      <c r="C184" s="949"/>
      <c r="D184" s="949"/>
      <c r="E184" s="949"/>
      <c r="F184" s="949"/>
      <c r="G184" s="949"/>
      <c r="H184" s="949"/>
      <c r="I184" s="949"/>
      <c r="J184" s="949"/>
      <c r="K184" s="949"/>
    </row>
    <row r="185" spans="1:11" ht="18" x14ac:dyDescent="0.25">
      <c r="A185" s="949"/>
      <c r="B185" s="949"/>
      <c r="C185" s="949"/>
      <c r="D185" s="949"/>
      <c r="E185" s="949"/>
      <c r="F185" s="949"/>
      <c r="G185" s="949"/>
      <c r="H185" s="949"/>
      <c r="I185" s="949"/>
      <c r="J185" s="949"/>
      <c r="K185" s="949"/>
    </row>
    <row r="186" spans="1:11" ht="18" x14ac:dyDescent="0.25">
      <c r="A186" s="949"/>
      <c r="B186" s="949"/>
      <c r="C186" s="949"/>
      <c r="D186" s="949"/>
      <c r="E186" s="949"/>
      <c r="F186" s="949"/>
      <c r="G186" s="949"/>
      <c r="H186" s="949"/>
      <c r="I186" s="949"/>
      <c r="J186" s="949"/>
      <c r="K186" s="949"/>
    </row>
    <row r="187" spans="1:11" ht="18" x14ac:dyDescent="0.25">
      <c r="A187" s="949"/>
      <c r="B187" s="949"/>
      <c r="C187" s="949"/>
      <c r="D187" s="949"/>
      <c r="E187" s="949"/>
      <c r="F187" s="949"/>
      <c r="G187" s="949"/>
      <c r="H187" s="949"/>
      <c r="I187" s="949"/>
      <c r="J187" s="949"/>
      <c r="K187" s="949"/>
    </row>
  </sheetData>
  <mergeCells count="78">
    <mergeCell ref="A45:A48"/>
    <mergeCell ref="A53:C53"/>
    <mergeCell ref="A44:C44"/>
    <mergeCell ref="A42:C42"/>
    <mergeCell ref="A8:A10"/>
    <mergeCell ref="A19:A22"/>
    <mergeCell ref="A11:C11"/>
    <mergeCell ref="B17:C17"/>
    <mergeCell ref="A12:A17"/>
    <mergeCell ref="A37:A41"/>
    <mergeCell ref="B22:C22"/>
    <mergeCell ref="A23:C23"/>
    <mergeCell ref="A24:A26"/>
    <mergeCell ref="A50:A52"/>
    <mergeCell ref="B20:B21"/>
    <mergeCell ref="R45:R48"/>
    <mergeCell ref="B12:B13"/>
    <mergeCell ref="B14:C14"/>
    <mergeCell ref="P14:Q14"/>
    <mergeCell ref="Q12:Q13"/>
    <mergeCell ref="A18:C18"/>
    <mergeCell ref="A33:A36"/>
    <mergeCell ref="B33:B36"/>
    <mergeCell ref="C33:C36"/>
    <mergeCell ref="D33:F33"/>
    <mergeCell ref="G33:I33"/>
    <mergeCell ref="D34:F34"/>
    <mergeCell ref="J34:L34"/>
    <mergeCell ref="M34:O34"/>
    <mergeCell ref="J33:L33"/>
    <mergeCell ref="M33:O33"/>
    <mergeCell ref="P53:R53"/>
    <mergeCell ref="A54:C54"/>
    <mergeCell ref="P54:R54"/>
    <mergeCell ref="A49:C49"/>
    <mergeCell ref="P49:Q49"/>
    <mergeCell ref="R50:R51"/>
    <mergeCell ref="P44:R44"/>
    <mergeCell ref="B24:B25"/>
    <mergeCell ref="Q24:Q25"/>
    <mergeCell ref="B26:C26"/>
    <mergeCell ref="P26:Q26"/>
    <mergeCell ref="B38:B39"/>
    <mergeCell ref="Q38:Q39"/>
    <mergeCell ref="B40:C40"/>
    <mergeCell ref="P40:Q40"/>
    <mergeCell ref="R24:R26"/>
    <mergeCell ref="P33:P36"/>
    <mergeCell ref="Q33:Q36"/>
    <mergeCell ref="R33:R36"/>
    <mergeCell ref="P42:R42"/>
    <mergeCell ref="G34:I34"/>
    <mergeCell ref="R37:R41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P32:R32"/>
    <mergeCell ref="P18:R18"/>
    <mergeCell ref="R19:R22"/>
    <mergeCell ref="P23:R23"/>
    <mergeCell ref="P22:Q22"/>
    <mergeCell ref="R12:R17"/>
    <mergeCell ref="P11:R11"/>
    <mergeCell ref="R8:R10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125" orientation="landscape" useFirstPageNumber="1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P26"/>
  <sheetViews>
    <sheetView rightToLeft="1" view="pageBreakPreview" zoomScale="79" zoomScaleNormal="75" zoomScaleSheetLayoutView="79" workbookViewId="0">
      <selection activeCell="U28" sqref="U28"/>
    </sheetView>
  </sheetViews>
  <sheetFormatPr defaultColWidth="10.28515625" defaultRowHeight="12.75" x14ac:dyDescent="0.2"/>
  <cols>
    <col min="1" max="1" width="27.140625" style="1" customWidth="1"/>
    <col min="2" max="10" width="9" style="1" customWidth="1"/>
    <col min="11" max="13" width="9" style="234" customWidth="1"/>
    <col min="14" max="14" width="29.7109375" style="1" customWidth="1"/>
    <col min="15" max="17" width="10.28515625" style="1"/>
    <col min="18" max="18" width="13.28515625" style="1" customWidth="1"/>
    <col min="19" max="16384" width="10.28515625" style="1"/>
  </cols>
  <sheetData>
    <row r="1" spans="1:16" ht="31.5" customHeight="1" x14ac:dyDescent="0.2">
      <c r="A1" s="2919" t="s">
        <v>2154</v>
      </c>
      <c r="B1" s="2919"/>
      <c r="C1" s="2919"/>
      <c r="D1" s="2919"/>
      <c r="E1" s="2919"/>
      <c r="F1" s="2919"/>
      <c r="G1" s="2919"/>
      <c r="H1" s="2919"/>
      <c r="I1" s="2919"/>
      <c r="J1" s="2919"/>
      <c r="K1" s="2919"/>
      <c r="L1" s="2919"/>
      <c r="M1" s="2919"/>
      <c r="N1" s="2919"/>
      <c r="O1" s="935"/>
      <c r="P1" s="935"/>
    </row>
    <row r="2" spans="1:16" ht="27.75" customHeight="1" x14ac:dyDescent="0.2">
      <c r="A2" s="2936" t="s">
        <v>2155</v>
      </c>
      <c r="B2" s="2936"/>
      <c r="C2" s="2936"/>
      <c r="D2" s="2936"/>
      <c r="E2" s="2936"/>
      <c r="F2" s="2936"/>
      <c r="G2" s="2936"/>
      <c r="H2" s="2936"/>
      <c r="I2" s="2936"/>
      <c r="J2" s="2936"/>
      <c r="K2" s="2936"/>
      <c r="L2" s="2936"/>
      <c r="M2" s="2936"/>
      <c r="N2" s="2936"/>
      <c r="O2" s="936"/>
      <c r="P2" s="936"/>
    </row>
    <row r="3" spans="1:16" s="938" customFormat="1" ht="23.25" customHeight="1" thickBot="1" x14ac:dyDescent="0.3">
      <c r="A3" s="937" t="s">
        <v>2510</v>
      </c>
      <c r="B3" s="937"/>
      <c r="C3" s="937"/>
      <c r="D3" s="937"/>
      <c r="E3" s="937"/>
      <c r="F3" s="937"/>
      <c r="G3" s="937"/>
      <c r="H3" s="937"/>
      <c r="I3" s="937"/>
      <c r="J3" s="937"/>
      <c r="K3" s="937"/>
      <c r="L3" s="937"/>
      <c r="M3" s="937"/>
      <c r="N3" s="1090" t="s">
        <v>2511</v>
      </c>
      <c r="O3" s="937"/>
      <c r="P3" s="937"/>
    </row>
    <row r="4" spans="1:16" s="938" customFormat="1" ht="23.25" customHeight="1" thickTop="1" x14ac:dyDescent="0.25">
      <c r="A4" s="2898" t="s">
        <v>35</v>
      </c>
      <c r="B4" s="2898" t="s">
        <v>36</v>
      </c>
      <c r="C4" s="2898"/>
      <c r="D4" s="2898"/>
      <c r="E4" s="2898" t="s">
        <v>2</v>
      </c>
      <c r="F4" s="2898"/>
      <c r="G4" s="2898"/>
      <c r="H4" s="2898" t="s">
        <v>3</v>
      </c>
      <c r="I4" s="2898"/>
      <c r="J4" s="2898"/>
      <c r="K4" s="2898" t="s">
        <v>29</v>
      </c>
      <c r="L4" s="2898"/>
      <c r="M4" s="2898"/>
      <c r="N4" s="2740" t="s">
        <v>102</v>
      </c>
    </row>
    <row r="5" spans="1:16" s="938" customFormat="1" ht="18.75" customHeight="1" x14ac:dyDescent="0.25">
      <c r="A5" s="2762"/>
      <c r="B5" s="2854" t="s">
        <v>98</v>
      </c>
      <c r="C5" s="2854"/>
      <c r="D5" s="2854"/>
      <c r="E5" s="2854" t="s">
        <v>99</v>
      </c>
      <c r="F5" s="2854"/>
      <c r="G5" s="2854"/>
      <c r="H5" s="2854" t="s">
        <v>100</v>
      </c>
      <c r="I5" s="2854"/>
      <c r="J5" s="2854"/>
      <c r="K5" s="2854" t="s">
        <v>126</v>
      </c>
      <c r="L5" s="2854"/>
      <c r="M5" s="2854"/>
      <c r="N5" s="2741"/>
    </row>
    <row r="6" spans="1:16" ht="22.5" customHeight="1" x14ac:dyDescent="0.2">
      <c r="A6" s="2762"/>
      <c r="B6" s="619" t="s">
        <v>187</v>
      </c>
      <c r="C6" s="619" t="s">
        <v>211</v>
      </c>
      <c r="D6" s="619" t="s">
        <v>204</v>
      </c>
      <c r="E6" s="619" t="s">
        <v>187</v>
      </c>
      <c r="F6" s="619" t="s">
        <v>211</v>
      </c>
      <c r="G6" s="619" t="s">
        <v>204</v>
      </c>
      <c r="H6" s="619" t="s">
        <v>187</v>
      </c>
      <c r="I6" s="619" t="s">
        <v>211</v>
      </c>
      <c r="J6" s="619" t="s">
        <v>204</v>
      </c>
      <c r="K6" s="619" t="s">
        <v>187</v>
      </c>
      <c r="L6" s="619" t="s">
        <v>211</v>
      </c>
      <c r="M6" s="619" t="s">
        <v>204</v>
      </c>
      <c r="N6" s="2741"/>
    </row>
    <row r="7" spans="1:16" ht="24.95" customHeight="1" thickBot="1" x14ac:dyDescent="0.25">
      <c r="A7" s="2899"/>
      <c r="B7" s="121" t="s">
        <v>188</v>
      </c>
      <c r="C7" s="121" t="s">
        <v>189</v>
      </c>
      <c r="D7" s="121" t="s">
        <v>190</v>
      </c>
      <c r="E7" s="121" t="s">
        <v>188</v>
      </c>
      <c r="F7" s="121" t="s">
        <v>189</v>
      </c>
      <c r="G7" s="121" t="s">
        <v>190</v>
      </c>
      <c r="H7" s="121" t="s">
        <v>188</v>
      </c>
      <c r="I7" s="121" t="s">
        <v>189</v>
      </c>
      <c r="J7" s="121" t="s">
        <v>190</v>
      </c>
      <c r="K7" s="121" t="s">
        <v>188</v>
      </c>
      <c r="L7" s="121" t="s">
        <v>189</v>
      </c>
      <c r="M7" s="121" t="s">
        <v>190</v>
      </c>
      <c r="N7" s="2742"/>
    </row>
    <row r="8" spans="1:16" ht="34.5" customHeight="1" x14ac:dyDescent="0.2">
      <c r="A8" s="19" t="s">
        <v>41</v>
      </c>
      <c r="B8" s="939">
        <v>0</v>
      </c>
      <c r="C8" s="939">
        <v>0</v>
      </c>
      <c r="D8" s="939">
        <v>0</v>
      </c>
      <c r="E8" s="939">
        <v>52</v>
      </c>
      <c r="F8" s="939">
        <v>40</v>
      </c>
      <c r="G8" s="939">
        <v>92</v>
      </c>
      <c r="H8" s="939">
        <v>0</v>
      </c>
      <c r="I8" s="939">
        <v>0</v>
      </c>
      <c r="J8" s="939">
        <v>0</v>
      </c>
      <c r="K8" s="939">
        <f t="shared" ref="K8:M14" si="0">SUM(B8,E8,H8)</f>
        <v>52</v>
      </c>
      <c r="L8" s="939">
        <f t="shared" si="0"/>
        <v>40</v>
      </c>
      <c r="M8" s="939">
        <f t="shared" si="0"/>
        <v>92</v>
      </c>
      <c r="N8" s="30" t="s">
        <v>1830</v>
      </c>
    </row>
    <row r="9" spans="1:16" ht="43.5" customHeight="1" x14ac:dyDescent="0.2">
      <c r="A9" s="623" t="s">
        <v>223</v>
      </c>
      <c r="B9" s="921">
        <v>18</v>
      </c>
      <c r="C9" s="921">
        <v>7</v>
      </c>
      <c r="D9" s="921">
        <v>25</v>
      </c>
      <c r="E9" s="921">
        <v>36</v>
      </c>
      <c r="F9" s="921">
        <v>39</v>
      </c>
      <c r="G9" s="921">
        <v>75</v>
      </c>
      <c r="H9" s="921">
        <v>0</v>
      </c>
      <c r="I9" s="921">
        <v>0</v>
      </c>
      <c r="J9" s="921">
        <v>0</v>
      </c>
      <c r="K9" s="921">
        <f t="shared" si="0"/>
        <v>54</v>
      </c>
      <c r="L9" s="921">
        <f t="shared" si="0"/>
        <v>46</v>
      </c>
      <c r="M9" s="921">
        <f t="shared" si="0"/>
        <v>100</v>
      </c>
      <c r="N9" s="1002" t="s">
        <v>584</v>
      </c>
    </row>
    <row r="10" spans="1:16" ht="26.25" customHeight="1" x14ac:dyDescent="0.2">
      <c r="A10" s="1010" t="s">
        <v>1574</v>
      </c>
      <c r="B10" s="921">
        <v>0</v>
      </c>
      <c r="C10" s="921">
        <v>0</v>
      </c>
      <c r="D10" s="921">
        <v>0</v>
      </c>
      <c r="E10" s="921">
        <v>0</v>
      </c>
      <c r="F10" s="921">
        <v>61</v>
      </c>
      <c r="G10" s="921">
        <v>61</v>
      </c>
      <c r="H10" s="921">
        <v>0</v>
      </c>
      <c r="I10" s="921">
        <v>0</v>
      </c>
      <c r="J10" s="921">
        <v>0</v>
      </c>
      <c r="K10" s="921">
        <f t="shared" ref="K10" si="1">SUM(B10,E10,H10)</f>
        <v>0</v>
      </c>
      <c r="L10" s="921">
        <f t="shared" ref="L10" si="2">SUM(C10,F10,I10)</f>
        <v>61</v>
      </c>
      <c r="M10" s="921">
        <f t="shared" ref="M10" si="3">SUM(D10,G10,J10)</f>
        <v>61</v>
      </c>
      <c r="N10" s="367" t="s">
        <v>454</v>
      </c>
    </row>
    <row r="11" spans="1:16" ht="18" customHeight="1" x14ac:dyDescent="0.2">
      <c r="A11" s="940" t="s">
        <v>217</v>
      </c>
      <c r="B11" s="923">
        <v>0</v>
      </c>
      <c r="C11" s="923">
        <v>0</v>
      </c>
      <c r="D11" s="923">
        <v>0</v>
      </c>
      <c r="E11" s="923">
        <v>102</v>
      </c>
      <c r="F11" s="923">
        <v>98</v>
      </c>
      <c r="G11" s="923">
        <v>200</v>
      </c>
      <c r="H11" s="923">
        <v>77</v>
      </c>
      <c r="I11" s="923">
        <v>48</v>
      </c>
      <c r="J11" s="923">
        <v>125</v>
      </c>
      <c r="K11" s="921">
        <f t="shared" si="0"/>
        <v>179</v>
      </c>
      <c r="L11" s="921">
        <f t="shared" si="0"/>
        <v>146</v>
      </c>
      <c r="M11" s="921">
        <f t="shared" si="0"/>
        <v>325</v>
      </c>
      <c r="N11" s="992" t="s">
        <v>218</v>
      </c>
    </row>
    <row r="12" spans="1:16" ht="24.95" customHeight="1" x14ac:dyDescent="0.2">
      <c r="A12" s="940" t="s">
        <v>44</v>
      </c>
      <c r="B12" s="923">
        <v>0</v>
      </c>
      <c r="C12" s="923">
        <v>0</v>
      </c>
      <c r="D12" s="923">
        <v>0</v>
      </c>
      <c r="E12" s="923">
        <v>89</v>
      </c>
      <c r="F12" s="923">
        <v>79</v>
      </c>
      <c r="G12" s="923">
        <v>168</v>
      </c>
      <c r="H12" s="923">
        <v>71</v>
      </c>
      <c r="I12" s="923">
        <v>22</v>
      </c>
      <c r="J12" s="923">
        <v>93</v>
      </c>
      <c r="K12" s="921">
        <f>SUM(B12,E12,H12)</f>
        <v>160</v>
      </c>
      <c r="L12" s="921">
        <f>SUM(C12,F12,I12)</f>
        <v>101</v>
      </c>
      <c r="M12" s="921">
        <f>SUM(D12,G12,J12)</f>
        <v>261</v>
      </c>
      <c r="N12" s="987" t="s">
        <v>150</v>
      </c>
    </row>
    <row r="13" spans="1:16" ht="24.95" customHeight="1" x14ac:dyDescent="0.2">
      <c r="A13" s="940" t="s">
        <v>965</v>
      </c>
      <c r="B13" s="923">
        <v>0</v>
      </c>
      <c r="C13" s="923">
        <v>0</v>
      </c>
      <c r="D13" s="923">
        <v>0</v>
      </c>
      <c r="E13" s="923">
        <v>20</v>
      </c>
      <c r="F13" s="923">
        <v>17</v>
      </c>
      <c r="G13" s="923">
        <v>37</v>
      </c>
      <c r="H13" s="923">
        <v>0</v>
      </c>
      <c r="I13" s="923">
        <v>0</v>
      </c>
      <c r="J13" s="923">
        <v>0</v>
      </c>
      <c r="K13" s="921">
        <f t="shared" si="0"/>
        <v>20</v>
      </c>
      <c r="L13" s="921">
        <f t="shared" si="0"/>
        <v>17</v>
      </c>
      <c r="M13" s="921">
        <f t="shared" si="0"/>
        <v>37</v>
      </c>
      <c r="N13" s="2349" t="s">
        <v>629</v>
      </c>
    </row>
    <row r="14" spans="1:16" ht="21.75" customHeight="1" thickBot="1" x14ac:dyDescent="0.25">
      <c r="A14" s="928" t="s">
        <v>43</v>
      </c>
      <c r="B14" s="1530">
        <v>0</v>
      </c>
      <c r="C14" s="1530">
        <v>0</v>
      </c>
      <c r="D14" s="1530">
        <v>0</v>
      </c>
      <c r="E14" s="1530">
        <v>55</v>
      </c>
      <c r="F14" s="1530">
        <v>32</v>
      </c>
      <c r="G14" s="1530">
        <v>87</v>
      </c>
      <c r="H14" s="1530">
        <v>0</v>
      </c>
      <c r="I14" s="1530">
        <v>0</v>
      </c>
      <c r="J14" s="1530">
        <v>0</v>
      </c>
      <c r="K14" s="939">
        <f t="shared" si="0"/>
        <v>55</v>
      </c>
      <c r="L14" s="939">
        <f t="shared" si="0"/>
        <v>32</v>
      </c>
      <c r="M14" s="939">
        <f t="shared" si="0"/>
        <v>87</v>
      </c>
      <c r="N14" s="1000" t="s">
        <v>130</v>
      </c>
    </row>
    <row r="15" spans="1:16" ht="21.75" customHeight="1" thickBot="1" x14ac:dyDescent="0.25">
      <c r="A15" s="927" t="s">
        <v>91</v>
      </c>
      <c r="B15" s="1529">
        <f t="shared" ref="B15:M15" si="4">SUM(B8:B14)</f>
        <v>18</v>
      </c>
      <c r="C15" s="1529">
        <f t="shared" si="4"/>
        <v>7</v>
      </c>
      <c r="D15" s="1529">
        <f t="shared" si="4"/>
        <v>25</v>
      </c>
      <c r="E15" s="1529">
        <f t="shared" si="4"/>
        <v>354</v>
      </c>
      <c r="F15" s="1529">
        <f t="shared" si="4"/>
        <v>366</v>
      </c>
      <c r="G15" s="1529">
        <f t="shared" si="4"/>
        <v>720</v>
      </c>
      <c r="H15" s="1529">
        <f t="shared" si="4"/>
        <v>148</v>
      </c>
      <c r="I15" s="1529">
        <f t="shared" si="4"/>
        <v>70</v>
      </c>
      <c r="J15" s="1529">
        <f t="shared" si="4"/>
        <v>218</v>
      </c>
      <c r="K15" s="1529">
        <f t="shared" si="4"/>
        <v>520</v>
      </c>
      <c r="L15" s="1529">
        <f t="shared" si="4"/>
        <v>443</v>
      </c>
      <c r="M15" s="1529">
        <f t="shared" si="4"/>
        <v>963</v>
      </c>
      <c r="N15" s="233" t="s">
        <v>153</v>
      </c>
    </row>
    <row r="16" spans="1:16" s="838" customFormat="1" ht="27" customHeight="1" thickTop="1" x14ac:dyDescent="0.2">
      <c r="K16" s="945"/>
      <c r="L16" s="945"/>
      <c r="M16" s="945"/>
    </row>
    <row r="17" spans="1:14" ht="23.25" customHeight="1" x14ac:dyDescent="0.2">
      <c r="A17" s="2919" t="s">
        <v>2156</v>
      </c>
      <c r="B17" s="2919"/>
      <c r="C17" s="2919"/>
      <c r="D17" s="2919"/>
      <c r="E17" s="2919"/>
      <c r="F17" s="2919"/>
      <c r="G17" s="2919"/>
      <c r="H17" s="2919"/>
      <c r="I17" s="2919"/>
      <c r="J17" s="2919"/>
      <c r="K17" s="2919"/>
      <c r="L17" s="2919"/>
      <c r="M17" s="2919"/>
      <c r="N17" s="2919"/>
    </row>
    <row r="18" spans="1:14" ht="23.25" customHeight="1" x14ac:dyDescent="0.2">
      <c r="A18" s="2936" t="s">
        <v>2157</v>
      </c>
      <c r="B18" s="2936"/>
      <c r="C18" s="2936"/>
      <c r="D18" s="2936"/>
      <c r="E18" s="2936"/>
      <c r="F18" s="2936"/>
      <c r="G18" s="2936"/>
      <c r="H18" s="2936"/>
      <c r="I18" s="2936"/>
      <c r="J18" s="2936"/>
      <c r="K18" s="2936"/>
      <c r="L18" s="2936"/>
      <c r="M18" s="2936"/>
      <c r="N18" s="2936"/>
    </row>
    <row r="19" spans="1:14" ht="23.25" customHeight="1" thickBot="1" x14ac:dyDescent="0.3">
      <c r="A19" s="937" t="s">
        <v>2512</v>
      </c>
      <c r="B19" s="937"/>
      <c r="C19" s="937"/>
      <c r="D19" s="937"/>
      <c r="E19" s="937"/>
      <c r="F19" s="937"/>
      <c r="G19" s="937"/>
      <c r="H19" s="937"/>
      <c r="I19" s="937"/>
      <c r="J19" s="937"/>
      <c r="K19" s="937"/>
      <c r="L19" s="937"/>
      <c r="M19" s="937"/>
      <c r="N19" s="1090" t="s">
        <v>2513</v>
      </c>
    </row>
    <row r="20" spans="1:14" ht="21" customHeight="1" thickTop="1" x14ac:dyDescent="0.2">
      <c r="A20" s="2898" t="s">
        <v>35</v>
      </c>
      <c r="B20" s="2898" t="s">
        <v>36</v>
      </c>
      <c r="C20" s="2898"/>
      <c r="D20" s="2898"/>
      <c r="E20" s="2898" t="s">
        <v>2</v>
      </c>
      <c r="F20" s="2898"/>
      <c r="G20" s="2898"/>
      <c r="H20" s="2898" t="s">
        <v>3</v>
      </c>
      <c r="I20" s="2898"/>
      <c r="J20" s="2898"/>
      <c r="K20" s="2898" t="s">
        <v>29</v>
      </c>
      <c r="L20" s="2898"/>
      <c r="M20" s="2898"/>
      <c r="N20" s="2740" t="s">
        <v>102</v>
      </c>
    </row>
    <row r="21" spans="1:14" ht="19.5" customHeight="1" x14ac:dyDescent="0.2">
      <c r="A21" s="2762"/>
      <c r="B21" s="2854" t="s">
        <v>98</v>
      </c>
      <c r="C21" s="2854"/>
      <c r="D21" s="2854"/>
      <c r="E21" s="2854" t="s">
        <v>99</v>
      </c>
      <c r="F21" s="2854"/>
      <c r="G21" s="2854"/>
      <c r="H21" s="2854" t="s">
        <v>100</v>
      </c>
      <c r="I21" s="2854"/>
      <c r="J21" s="2854"/>
      <c r="K21" s="2854" t="s">
        <v>126</v>
      </c>
      <c r="L21" s="2854"/>
      <c r="M21" s="2854"/>
      <c r="N21" s="2741"/>
    </row>
    <row r="22" spans="1:14" ht="23.25" customHeight="1" x14ac:dyDescent="0.2">
      <c r="A22" s="2762"/>
      <c r="B22" s="986" t="s">
        <v>187</v>
      </c>
      <c r="C22" s="986" t="s">
        <v>211</v>
      </c>
      <c r="D22" s="986" t="s">
        <v>204</v>
      </c>
      <c r="E22" s="986" t="s">
        <v>187</v>
      </c>
      <c r="F22" s="986" t="s">
        <v>211</v>
      </c>
      <c r="G22" s="986" t="s">
        <v>204</v>
      </c>
      <c r="H22" s="986" t="s">
        <v>187</v>
      </c>
      <c r="I22" s="986" t="s">
        <v>211</v>
      </c>
      <c r="J22" s="986" t="s">
        <v>204</v>
      </c>
      <c r="K22" s="986" t="s">
        <v>187</v>
      </c>
      <c r="L22" s="986" t="s">
        <v>211</v>
      </c>
      <c r="M22" s="986" t="s">
        <v>204</v>
      </c>
      <c r="N22" s="2741"/>
    </row>
    <row r="23" spans="1:14" ht="15" customHeight="1" thickBot="1" x14ac:dyDescent="0.25">
      <c r="A23" s="2899"/>
      <c r="B23" s="121" t="s">
        <v>188</v>
      </c>
      <c r="C23" s="121" t="s">
        <v>189</v>
      </c>
      <c r="D23" s="121" t="s">
        <v>190</v>
      </c>
      <c r="E23" s="121" t="s">
        <v>188</v>
      </c>
      <c r="F23" s="121" t="s">
        <v>189</v>
      </c>
      <c r="G23" s="121" t="s">
        <v>190</v>
      </c>
      <c r="H23" s="121" t="s">
        <v>188</v>
      </c>
      <c r="I23" s="121" t="s">
        <v>189</v>
      </c>
      <c r="J23" s="121" t="s">
        <v>190</v>
      </c>
      <c r="K23" s="121" t="s">
        <v>188</v>
      </c>
      <c r="L23" s="121" t="s">
        <v>189</v>
      </c>
      <c r="M23" s="121" t="s">
        <v>190</v>
      </c>
      <c r="N23" s="2742"/>
    </row>
    <row r="24" spans="1:14" ht="29.25" customHeight="1" thickBot="1" x14ac:dyDescent="0.25">
      <c r="A24" s="940" t="s">
        <v>44</v>
      </c>
      <c r="B24" s="1729">
        <v>0</v>
      </c>
      <c r="C24" s="1729">
        <v>0</v>
      </c>
      <c r="D24" s="1729">
        <v>0</v>
      </c>
      <c r="E24" s="1729">
        <v>0</v>
      </c>
      <c r="F24" s="1729">
        <v>0</v>
      </c>
      <c r="G24" s="1729">
        <v>0</v>
      </c>
      <c r="H24" s="1729">
        <v>1</v>
      </c>
      <c r="I24" s="1729">
        <v>0</v>
      </c>
      <c r="J24" s="1729">
        <v>1</v>
      </c>
      <c r="K24" s="1730">
        <f>SUM(B24,E24,H24)</f>
        <v>1</v>
      </c>
      <c r="L24" s="1730">
        <f>SUM(C24,F24,I24)</f>
        <v>0</v>
      </c>
      <c r="M24" s="1730">
        <f>SUM(K24:L24)</f>
        <v>1</v>
      </c>
      <c r="N24" s="941" t="s">
        <v>150</v>
      </c>
    </row>
    <row r="25" spans="1:14" ht="29.25" customHeight="1" thickBot="1" x14ac:dyDescent="0.25">
      <c r="A25" s="927" t="s">
        <v>91</v>
      </c>
      <c r="B25" s="1731">
        <f>SUM(B24)</f>
        <v>0</v>
      </c>
      <c r="C25" s="1731">
        <f t="shared" ref="C25:M25" si="5">SUM(C24)</f>
        <v>0</v>
      </c>
      <c r="D25" s="1731">
        <f t="shared" si="5"/>
        <v>0</v>
      </c>
      <c r="E25" s="1731">
        <f t="shared" si="5"/>
        <v>0</v>
      </c>
      <c r="F25" s="1731">
        <f t="shared" si="5"/>
        <v>0</v>
      </c>
      <c r="G25" s="1731">
        <f t="shared" si="5"/>
        <v>0</v>
      </c>
      <c r="H25" s="1731">
        <f t="shared" si="5"/>
        <v>1</v>
      </c>
      <c r="I25" s="1731">
        <f t="shared" si="5"/>
        <v>0</v>
      </c>
      <c r="J25" s="1731">
        <f t="shared" si="5"/>
        <v>1</v>
      </c>
      <c r="K25" s="1731">
        <f t="shared" si="5"/>
        <v>1</v>
      </c>
      <c r="L25" s="1731">
        <f t="shared" si="5"/>
        <v>0</v>
      </c>
      <c r="M25" s="1731">
        <f t="shared" si="5"/>
        <v>1</v>
      </c>
      <c r="N25" s="1024" t="s">
        <v>153</v>
      </c>
    </row>
    <row r="26" spans="1:14" ht="13.5" thickTop="1" x14ac:dyDescent="0.2"/>
  </sheetData>
  <mergeCells count="24">
    <mergeCell ref="A17:N17"/>
    <mergeCell ref="A18:N18"/>
    <mergeCell ref="A20:A23"/>
    <mergeCell ref="B20:D20"/>
    <mergeCell ref="E20:G20"/>
    <mergeCell ref="H20:J20"/>
    <mergeCell ref="K20:M20"/>
    <mergeCell ref="N20:N23"/>
    <mergeCell ref="B21:D21"/>
    <mergeCell ref="E21:G21"/>
    <mergeCell ref="H21:J21"/>
    <mergeCell ref="K21:M21"/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0" firstPageNumber="128" orientation="landscape" useFirstPageNumber="1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197"/>
  <sheetViews>
    <sheetView rightToLeft="1" view="pageBreakPreview" topLeftCell="A13" zoomScale="70" zoomScaleNormal="60" zoomScaleSheetLayoutView="70" workbookViewId="0">
      <selection activeCell="V36" sqref="V36"/>
    </sheetView>
  </sheetViews>
  <sheetFormatPr defaultColWidth="10.28515625" defaultRowHeight="12.75" x14ac:dyDescent="0.2"/>
  <cols>
    <col min="1" max="1" width="17.85546875" style="947" customWidth="1"/>
    <col min="2" max="2" width="20.28515625" style="947" customWidth="1"/>
    <col min="3" max="3" width="19.140625" style="947" customWidth="1"/>
    <col min="4" max="4" width="7.42578125" style="947" customWidth="1"/>
    <col min="5" max="5" width="7.85546875" style="947" customWidth="1"/>
    <col min="6" max="6" width="6" style="947" customWidth="1"/>
    <col min="7" max="7" width="6.5703125" style="947" customWidth="1"/>
    <col min="8" max="10" width="7.42578125" style="947" customWidth="1"/>
    <col min="11" max="11" width="6" style="947" customWidth="1"/>
    <col min="12" max="15" width="7.42578125" style="947" customWidth="1"/>
    <col min="16" max="16" width="21.42578125" style="947" customWidth="1"/>
    <col min="17" max="17" width="21" style="947" customWidth="1"/>
    <col min="18" max="18" width="13.28515625" style="947" customWidth="1"/>
    <col min="19" max="16384" width="10.28515625" style="947"/>
  </cols>
  <sheetData>
    <row r="1" spans="1:18" ht="22.5" customHeight="1" x14ac:dyDescent="0.2">
      <c r="A1" s="2855" t="s">
        <v>2158</v>
      </c>
      <c r="B1" s="2855"/>
      <c r="C1" s="2855"/>
      <c r="D1" s="2855"/>
      <c r="E1" s="2855"/>
      <c r="F1" s="2855"/>
      <c r="G1" s="2855"/>
      <c r="H1" s="2855"/>
      <c r="I1" s="2855"/>
      <c r="J1" s="2855"/>
      <c r="K1" s="2855"/>
      <c r="L1" s="2855"/>
      <c r="M1" s="2855"/>
      <c r="N1" s="2855"/>
      <c r="O1" s="2855"/>
      <c r="P1" s="2855"/>
      <c r="Q1" s="2855"/>
      <c r="R1" s="2855"/>
    </row>
    <row r="2" spans="1:18" ht="37.5" customHeight="1" x14ac:dyDescent="0.2">
      <c r="A2" s="2856" t="s">
        <v>2159</v>
      </c>
      <c r="B2" s="2856"/>
      <c r="C2" s="2856"/>
      <c r="D2" s="2856"/>
      <c r="E2" s="2856"/>
      <c r="F2" s="2856"/>
      <c r="G2" s="2856"/>
      <c r="H2" s="2856"/>
      <c r="I2" s="2856"/>
      <c r="J2" s="2856"/>
      <c r="K2" s="2856"/>
      <c r="L2" s="2856"/>
      <c r="M2" s="2856"/>
      <c r="N2" s="2856"/>
      <c r="O2" s="2856"/>
      <c r="P2" s="2856"/>
      <c r="Q2" s="2856"/>
      <c r="R2" s="2856"/>
    </row>
    <row r="3" spans="1:18" s="918" customFormat="1" ht="23.25" customHeight="1" thickBot="1" x14ac:dyDescent="0.25">
      <c r="A3" s="226" t="s">
        <v>2514</v>
      </c>
      <c r="B3" s="950"/>
      <c r="C3" s="950"/>
      <c r="D3" s="950"/>
      <c r="E3" s="950"/>
      <c r="F3" s="950"/>
      <c r="G3" s="950"/>
      <c r="H3" s="950"/>
      <c r="I3" s="950"/>
      <c r="J3" s="950"/>
      <c r="K3" s="950"/>
      <c r="L3" s="950"/>
      <c r="M3" s="950"/>
      <c r="N3" s="950"/>
      <c r="O3" s="950"/>
      <c r="P3" s="950"/>
      <c r="Q3" s="2921" t="s">
        <v>2515</v>
      </c>
      <c r="R3" s="2921"/>
    </row>
    <row r="4" spans="1:18" s="918" customFormat="1" ht="18" customHeight="1" thickTop="1" x14ac:dyDescent="0.2">
      <c r="A4" s="2858" t="s">
        <v>47</v>
      </c>
      <c r="B4" s="2858" t="s">
        <v>90</v>
      </c>
      <c r="C4" s="2858" t="s">
        <v>48</v>
      </c>
      <c r="D4" s="2858" t="s">
        <v>36</v>
      </c>
      <c r="E4" s="2858"/>
      <c r="F4" s="2858"/>
      <c r="G4" s="2858" t="s">
        <v>2</v>
      </c>
      <c r="H4" s="2858"/>
      <c r="I4" s="2858"/>
      <c r="J4" s="2858" t="s">
        <v>3</v>
      </c>
      <c r="K4" s="2858"/>
      <c r="L4" s="2858"/>
      <c r="M4" s="2858" t="s">
        <v>29</v>
      </c>
      <c r="N4" s="2858"/>
      <c r="O4" s="2858"/>
      <c r="P4" s="2937" t="s">
        <v>103</v>
      </c>
      <c r="Q4" s="2866" t="s">
        <v>132</v>
      </c>
      <c r="R4" s="2866" t="s">
        <v>172</v>
      </c>
    </row>
    <row r="5" spans="1:18" s="918" customFormat="1" ht="18" customHeight="1" x14ac:dyDescent="0.2">
      <c r="A5" s="2859"/>
      <c r="B5" s="2859"/>
      <c r="C5" s="2859"/>
      <c r="D5" s="2854" t="s">
        <v>98</v>
      </c>
      <c r="E5" s="2854"/>
      <c r="F5" s="2854"/>
      <c r="G5" s="2854" t="s">
        <v>99</v>
      </c>
      <c r="H5" s="2854"/>
      <c r="I5" s="2854"/>
      <c r="J5" s="2854" t="s">
        <v>100</v>
      </c>
      <c r="K5" s="2854"/>
      <c r="L5" s="2854"/>
      <c r="M5" s="2854" t="s">
        <v>126</v>
      </c>
      <c r="N5" s="2854"/>
      <c r="O5" s="2854"/>
      <c r="P5" s="2938"/>
      <c r="Q5" s="2867"/>
      <c r="R5" s="2867"/>
    </row>
    <row r="6" spans="1:18" s="918" customFormat="1" ht="18" customHeight="1" x14ac:dyDescent="0.2">
      <c r="A6" s="2859"/>
      <c r="B6" s="2859"/>
      <c r="C6" s="2859"/>
      <c r="D6" s="619" t="s">
        <v>187</v>
      </c>
      <c r="E6" s="619" t="s">
        <v>211</v>
      </c>
      <c r="F6" s="619" t="s">
        <v>204</v>
      </c>
      <c r="G6" s="619" t="s">
        <v>187</v>
      </c>
      <c r="H6" s="619" t="s">
        <v>211</v>
      </c>
      <c r="I6" s="619" t="s">
        <v>204</v>
      </c>
      <c r="J6" s="619" t="s">
        <v>187</v>
      </c>
      <c r="K6" s="619" t="s">
        <v>211</v>
      </c>
      <c r="L6" s="619" t="s">
        <v>204</v>
      </c>
      <c r="M6" s="619" t="s">
        <v>187</v>
      </c>
      <c r="N6" s="619" t="s">
        <v>211</v>
      </c>
      <c r="O6" s="619" t="s">
        <v>204</v>
      </c>
      <c r="P6" s="2938"/>
      <c r="Q6" s="2867"/>
      <c r="R6" s="2867"/>
    </row>
    <row r="7" spans="1:18" s="918" customFormat="1" ht="18" customHeight="1" thickBot="1" x14ac:dyDescent="0.25">
      <c r="A7" s="2859"/>
      <c r="B7" s="2859"/>
      <c r="C7" s="2859"/>
      <c r="D7" s="121" t="s">
        <v>188</v>
      </c>
      <c r="E7" s="121" t="s">
        <v>189</v>
      </c>
      <c r="F7" s="121" t="s">
        <v>190</v>
      </c>
      <c r="G7" s="121" t="s">
        <v>188</v>
      </c>
      <c r="H7" s="121" t="s">
        <v>189</v>
      </c>
      <c r="I7" s="121" t="s">
        <v>190</v>
      </c>
      <c r="J7" s="121" t="s">
        <v>188</v>
      </c>
      <c r="K7" s="121" t="s">
        <v>189</v>
      </c>
      <c r="L7" s="121" t="s">
        <v>190</v>
      </c>
      <c r="M7" s="121" t="s">
        <v>188</v>
      </c>
      <c r="N7" s="121" t="s">
        <v>189</v>
      </c>
      <c r="O7" s="121" t="s">
        <v>190</v>
      </c>
      <c r="P7" s="2939"/>
      <c r="Q7" s="2867"/>
      <c r="R7" s="2867"/>
    </row>
    <row r="8" spans="1:18" ht="41.25" customHeight="1" x14ac:dyDescent="0.2">
      <c r="A8" s="2940" t="s">
        <v>41</v>
      </c>
      <c r="B8" s="1001" t="s">
        <v>219</v>
      </c>
      <c r="C8" s="998"/>
      <c r="D8" s="920">
        <v>0</v>
      </c>
      <c r="E8" s="920">
        <v>0</v>
      </c>
      <c r="F8" s="920">
        <v>0</v>
      </c>
      <c r="G8" s="920">
        <v>18</v>
      </c>
      <c r="H8" s="920">
        <v>12</v>
      </c>
      <c r="I8" s="920">
        <v>30</v>
      </c>
      <c r="J8" s="920">
        <v>0</v>
      </c>
      <c r="K8" s="920">
        <v>0</v>
      </c>
      <c r="L8" s="920">
        <v>0</v>
      </c>
      <c r="M8" s="920">
        <f>SUM(D8,G8,J8)</f>
        <v>18</v>
      </c>
      <c r="N8" s="920">
        <f t="shared" ref="N8:O10" si="0">SUM(E8,H8,K8)</f>
        <v>12</v>
      </c>
      <c r="O8" s="920">
        <f t="shared" si="0"/>
        <v>30</v>
      </c>
      <c r="P8" s="1007"/>
      <c r="Q8" s="1714" t="s">
        <v>1833</v>
      </c>
      <c r="R8" s="2879" t="s">
        <v>166</v>
      </c>
    </row>
    <row r="9" spans="1:18" ht="32.25" customHeight="1" x14ac:dyDescent="0.2">
      <c r="A9" s="2922"/>
      <c r="B9" s="991" t="s">
        <v>71</v>
      </c>
      <c r="C9" s="989"/>
      <c r="D9" s="921">
        <v>0</v>
      </c>
      <c r="E9" s="921">
        <v>0</v>
      </c>
      <c r="F9" s="921">
        <v>0</v>
      </c>
      <c r="G9" s="921">
        <v>21</v>
      </c>
      <c r="H9" s="921">
        <v>19</v>
      </c>
      <c r="I9" s="921">
        <v>40</v>
      </c>
      <c r="J9" s="921">
        <v>0</v>
      </c>
      <c r="K9" s="921">
        <v>0</v>
      </c>
      <c r="L9" s="921">
        <v>0</v>
      </c>
      <c r="M9" s="921">
        <f t="shared" ref="M9:M10" si="1">SUM(D9,G9,J9)</f>
        <v>21</v>
      </c>
      <c r="N9" s="921">
        <f t="shared" si="0"/>
        <v>19</v>
      </c>
      <c r="O9" s="921">
        <f t="shared" si="0"/>
        <v>40</v>
      </c>
      <c r="P9" s="1006"/>
      <c r="Q9" s="2120" t="s">
        <v>168</v>
      </c>
      <c r="R9" s="2863"/>
    </row>
    <row r="10" spans="1:18" ht="27" customHeight="1" x14ac:dyDescent="0.2">
      <c r="A10" s="991"/>
      <c r="B10" s="991" t="s">
        <v>1539</v>
      </c>
      <c r="C10" s="989"/>
      <c r="D10" s="921">
        <v>0</v>
      </c>
      <c r="E10" s="921">
        <v>0</v>
      </c>
      <c r="F10" s="921">
        <v>0</v>
      </c>
      <c r="G10" s="921">
        <v>13</v>
      </c>
      <c r="H10" s="921">
        <v>9</v>
      </c>
      <c r="I10" s="921">
        <v>22</v>
      </c>
      <c r="J10" s="921">
        <v>0</v>
      </c>
      <c r="K10" s="921">
        <v>0</v>
      </c>
      <c r="L10" s="921">
        <v>0</v>
      </c>
      <c r="M10" s="921">
        <f t="shared" si="1"/>
        <v>13</v>
      </c>
      <c r="N10" s="921">
        <f t="shared" si="0"/>
        <v>9</v>
      </c>
      <c r="O10" s="921">
        <f t="shared" si="0"/>
        <v>22</v>
      </c>
      <c r="P10" s="1006"/>
      <c r="Q10" s="2120" t="s">
        <v>170</v>
      </c>
      <c r="R10" s="1025"/>
    </row>
    <row r="11" spans="1:18" ht="20.25" customHeight="1" x14ac:dyDescent="0.2">
      <c r="A11" s="2906" t="s">
        <v>96</v>
      </c>
      <c r="B11" s="2906"/>
      <c r="C11" s="2906"/>
      <c r="D11" s="921">
        <f>SUM(D8:D10)</f>
        <v>0</v>
      </c>
      <c r="E11" s="921">
        <f t="shared" ref="E11:L11" si="2">SUM(E8:E10)</f>
        <v>0</v>
      </c>
      <c r="F11" s="921">
        <f t="shared" si="2"/>
        <v>0</v>
      </c>
      <c r="G11" s="921">
        <f t="shared" si="2"/>
        <v>52</v>
      </c>
      <c r="H11" s="921">
        <f t="shared" si="2"/>
        <v>40</v>
      </c>
      <c r="I11" s="921">
        <f t="shared" si="2"/>
        <v>92</v>
      </c>
      <c r="J11" s="921">
        <f t="shared" si="2"/>
        <v>0</v>
      </c>
      <c r="K11" s="921">
        <f t="shared" si="2"/>
        <v>0</v>
      </c>
      <c r="L11" s="921">
        <f t="shared" si="2"/>
        <v>0</v>
      </c>
      <c r="M11" s="921">
        <f>SUM(D11,G11,J11)</f>
        <v>52</v>
      </c>
      <c r="N11" s="921">
        <f>SUM(E11,H11,K11)</f>
        <v>40</v>
      </c>
      <c r="O11" s="921">
        <f>SUM(F11,I11,L11)</f>
        <v>92</v>
      </c>
      <c r="P11" s="2869" t="s">
        <v>136</v>
      </c>
      <c r="Q11" s="2869"/>
      <c r="R11" s="2869"/>
    </row>
    <row r="12" spans="1:18" s="948" customFormat="1" ht="25.5" customHeight="1" x14ac:dyDescent="0.2">
      <c r="A12" s="2739" t="s">
        <v>223</v>
      </c>
      <c r="B12" s="2923" t="s">
        <v>917</v>
      </c>
      <c r="C12" s="989" t="s">
        <v>442</v>
      </c>
      <c r="D12" s="921">
        <v>18</v>
      </c>
      <c r="E12" s="921">
        <v>7</v>
      </c>
      <c r="F12" s="921">
        <v>25</v>
      </c>
      <c r="G12" s="921">
        <v>0</v>
      </c>
      <c r="H12" s="921">
        <v>0</v>
      </c>
      <c r="I12" s="921">
        <v>0</v>
      </c>
      <c r="J12" s="921">
        <v>0</v>
      </c>
      <c r="K12" s="921">
        <v>0</v>
      </c>
      <c r="L12" s="921">
        <v>0</v>
      </c>
      <c r="M12" s="921">
        <f t="shared" ref="M12:O26" si="3">SUM(D12,G12,J12)</f>
        <v>18</v>
      </c>
      <c r="N12" s="921">
        <f t="shared" si="3"/>
        <v>7</v>
      </c>
      <c r="O12" s="921">
        <f t="shared" si="3"/>
        <v>25</v>
      </c>
      <c r="P12" s="1006"/>
      <c r="Q12" s="2861" t="s">
        <v>164</v>
      </c>
      <c r="R12" s="2861" t="s">
        <v>584</v>
      </c>
    </row>
    <row r="13" spans="1:18" s="948" customFormat="1" ht="43.5" customHeight="1" x14ac:dyDescent="0.2">
      <c r="A13" s="2637"/>
      <c r="B13" s="2905"/>
      <c r="C13" s="27" t="s">
        <v>1834</v>
      </c>
      <c r="D13" s="921">
        <v>0</v>
      </c>
      <c r="E13" s="921">
        <v>0</v>
      </c>
      <c r="F13" s="921">
        <v>0</v>
      </c>
      <c r="G13" s="921">
        <v>18</v>
      </c>
      <c r="H13" s="921">
        <v>22</v>
      </c>
      <c r="I13" s="921">
        <v>40</v>
      </c>
      <c r="J13" s="921">
        <v>0</v>
      </c>
      <c r="K13" s="921">
        <v>0</v>
      </c>
      <c r="L13" s="921">
        <v>0</v>
      </c>
      <c r="M13" s="921">
        <f t="shared" si="3"/>
        <v>18</v>
      </c>
      <c r="N13" s="921">
        <f t="shared" si="3"/>
        <v>22</v>
      </c>
      <c r="O13" s="921">
        <f t="shared" si="3"/>
        <v>40</v>
      </c>
      <c r="P13" s="2120" t="s">
        <v>927</v>
      </c>
      <c r="Q13" s="2863"/>
      <c r="R13" s="2862"/>
    </row>
    <row r="14" spans="1:18" s="948" customFormat="1" ht="27" customHeight="1" x14ac:dyDescent="0.2">
      <c r="A14" s="2637"/>
      <c r="B14" s="2906" t="s">
        <v>49</v>
      </c>
      <c r="C14" s="2906"/>
      <c r="D14" s="921">
        <f>SUM(D12:D13)</f>
        <v>18</v>
      </c>
      <c r="E14" s="921">
        <f t="shared" ref="E14:L14" si="4">SUM(E12:E13)</f>
        <v>7</v>
      </c>
      <c r="F14" s="921">
        <f t="shared" si="4"/>
        <v>25</v>
      </c>
      <c r="G14" s="921">
        <f t="shared" si="4"/>
        <v>18</v>
      </c>
      <c r="H14" s="921">
        <f t="shared" si="4"/>
        <v>22</v>
      </c>
      <c r="I14" s="921">
        <f t="shared" si="4"/>
        <v>40</v>
      </c>
      <c r="J14" s="921">
        <f t="shared" si="4"/>
        <v>0</v>
      </c>
      <c r="K14" s="921">
        <f t="shared" si="4"/>
        <v>0</v>
      </c>
      <c r="L14" s="921">
        <f t="shared" si="4"/>
        <v>0</v>
      </c>
      <c r="M14" s="921">
        <f t="shared" si="3"/>
        <v>36</v>
      </c>
      <c r="N14" s="921">
        <f t="shared" si="3"/>
        <v>29</v>
      </c>
      <c r="O14" s="921">
        <f t="shared" si="3"/>
        <v>65</v>
      </c>
      <c r="P14" s="2869" t="s">
        <v>139</v>
      </c>
      <c r="Q14" s="2869"/>
      <c r="R14" s="2862"/>
    </row>
    <row r="15" spans="1:18" s="948" customFormat="1" ht="20.25" customHeight="1" x14ac:dyDescent="0.2">
      <c r="A15" s="2637"/>
      <c r="B15" s="999" t="s">
        <v>62</v>
      </c>
      <c r="C15" s="999" t="s">
        <v>62</v>
      </c>
      <c r="D15" s="921">
        <v>0</v>
      </c>
      <c r="E15" s="921">
        <v>0</v>
      </c>
      <c r="F15" s="921">
        <v>0</v>
      </c>
      <c r="G15" s="921">
        <v>4</v>
      </c>
      <c r="H15" s="921">
        <v>10</v>
      </c>
      <c r="I15" s="921">
        <v>14</v>
      </c>
      <c r="J15" s="921">
        <f t="shared" ref="J15:K15" si="5">SUM(J13:J14)</f>
        <v>0</v>
      </c>
      <c r="K15" s="921">
        <f t="shared" si="5"/>
        <v>0</v>
      </c>
      <c r="L15" s="921">
        <v>0</v>
      </c>
      <c r="M15" s="921">
        <f t="shared" si="3"/>
        <v>4</v>
      </c>
      <c r="N15" s="921">
        <f t="shared" si="3"/>
        <v>10</v>
      </c>
      <c r="O15" s="921">
        <f t="shared" si="3"/>
        <v>14</v>
      </c>
      <c r="P15" s="2120" t="s">
        <v>143</v>
      </c>
      <c r="Q15" s="2120" t="s">
        <v>143</v>
      </c>
      <c r="R15" s="2862"/>
    </row>
    <row r="16" spans="1:18" s="948" customFormat="1" ht="20.25" customHeight="1" x14ac:dyDescent="0.2">
      <c r="A16" s="2637"/>
      <c r="B16" s="1283" t="s">
        <v>1209</v>
      </c>
      <c r="C16" s="1283" t="s">
        <v>2151</v>
      </c>
      <c r="D16" s="921">
        <v>0</v>
      </c>
      <c r="E16" s="921">
        <v>0</v>
      </c>
      <c r="F16" s="921">
        <v>0</v>
      </c>
      <c r="G16" s="921">
        <v>3</v>
      </c>
      <c r="H16" s="921">
        <v>4</v>
      </c>
      <c r="I16" s="921">
        <v>7</v>
      </c>
      <c r="J16" s="921">
        <f t="shared" ref="J16:K16" si="6">SUM(J14:J15)</f>
        <v>0</v>
      </c>
      <c r="K16" s="921">
        <f t="shared" si="6"/>
        <v>0</v>
      </c>
      <c r="L16" s="921">
        <v>0</v>
      </c>
      <c r="M16" s="921">
        <f t="shared" ref="M16:M17" si="7">SUM(D16,G16,J16)</f>
        <v>3</v>
      </c>
      <c r="N16" s="921">
        <f t="shared" ref="N16:N17" si="8">SUM(E16,H16,K16)</f>
        <v>4</v>
      </c>
      <c r="O16" s="921">
        <f t="shared" ref="O16:O17" si="9">SUM(F16,I16,L16)</f>
        <v>7</v>
      </c>
      <c r="P16" s="2121" t="s">
        <v>160</v>
      </c>
      <c r="Q16" s="2121" t="s">
        <v>1760</v>
      </c>
      <c r="R16" s="2862"/>
    </row>
    <row r="17" spans="1:18" s="948" customFormat="1" ht="30" customHeight="1" x14ac:dyDescent="0.2">
      <c r="A17" s="2734"/>
      <c r="B17" s="1528" t="s">
        <v>2152</v>
      </c>
      <c r="C17" s="1283"/>
      <c r="D17" s="921">
        <v>0</v>
      </c>
      <c r="E17" s="921">
        <v>0</v>
      </c>
      <c r="F17" s="921">
        <v>0</v>
      </c>
      <c r="G17" s="921">
        <v>11</v>
      </c>
      <c r="H17" s="921">
        <v>3</v>
      </c>
      <c r="I17" s="921">
        <v>14</v>
      </c>
      <c r="J17" s="921">
        <f t="shared" ref="J17:K17" si="10">SUM(J15:J16)</f>
        <v>0</v>
      </c>
      <c r="K17" s="921">
        <f t="shared" si="10"/>
        <v>0</v>
      </c>
      <c r="L17" s="921">
        <v>0</v>
      </c>
      <c r="M17" s="921">
        <f t="shared" si="7"/>
        <v>11</v>
      </c>
      <c r="N17" s="921">
        <f t="shared" si="8"/>
        <v>3</v>
      </c>
      <c r="O17" s="921">
        <f t="shared" si="9"/>
        <v>14</v>
      </c>
      <c r="P17" s="2121"/>
      <c r="Q17" s="2121" t="s">
        <v>946</v>
      </c>
      <c r="R17" s="2863"/>
    </row>
    <row r="18" spans="1:18" s="948" customFormat="1" ht="20.25" customHeight="1" x14ac:dyDescent="0.2">
      <c r="A18" s="2906" t="s">
        <v>96</v>
      </c>
      <c r="B18" s="2906"/>
      <c r="C18" s="2906"/>
      <c r="D18" s="921">
        <f>SUM(D14:D17)</f>
        <v>18</v>
      </c>
      <c r="E18" s="921">
        <f t="shared" ref="E18:L18" si="11">SUM(E14:E17)</f>
        <v>7</v>
      </c>
      <c r="F18" s="921">
        <f t="shared" si="11"/>
        <v>25</v>
      </c>
      <c r="G18" s="921">
        <f t="shared" si="11"/>
        <v>36</v>
      </c>
      <c r="H18" s="921">
        <f t="shared" si="11"/>
        <v>39</v>
      </c>
      <c r="I18" s="921">
        <f t="shared" si="11"/>
        <v>75</v>
      </c>
      <c r="J18" s="921">
        <f t="shared" si="11"/>
        <v>0</v>
      </c>
      <c r="K18" s="921">
        <f t="shared" si="11"/>
        <v>0</v>
      </c>
      <c r="L18" s="921">
        <f t="shared" si="11"/>
        <v>0</v>
      </c>
      <c r="M18" s="921">
        <f t="shared" si="3"/>
        <v>54</v>
      </c>
      <c r="N18" s="921">
        <f t="shared" si="3"/>
        <v>46</v>
      </c>
      <c r="O18" s="921">
        <f t="shared" si="3"/>
        <v>100</v>
      </c>
      <c r="P18" s="2869" t="s">
        <v>136</v>
      </c>
      <c r="Q18" s="2869"/>
      <c r="R18" s="2869"/>
    </row>
    <row r="19" spans="1:18" s="948" customFormat="1" ht="36" customHeight="1" x14ac:dyDescent="0.2">
      <c r="A19" s="2923" t="s">
        <v>1055</v>
      </c>
      <c r="B19" s="940" t="s">
        <v>75</v>
      </c>
      <c r="C19" s="940" t="s">
        <v>1974</v>
      </c>
      <c r="D19" s="921">
        <v>0</v>
      </c>
      <c r="E19" s="921">
        <v>0</v>
      </c>
      <c r="F19" s="921">
        <v>0</v>
      </c>
      <c r="G19" s="921">
        <v>0</v>
      </c>
      <c r="H19" s="921">
        <v>16</v>
      </c>
      <c r="I19" s="921">
        <v>16</v>
      </c>
      <c r="J19" s="921">
        <f t="shared" ref="J19:J21" si="12">SUM(J15:J18)</f>
        <v>0</v>
      </c>
      <c r="K19" s="921">
        <f t="shared" ref="K19:K21" si="13">SUM(K15:K18)</f>
        <v>0</v>
      </c>
      <c r="L19" s="921">
        <v>0</v>
      </c>
      <c r="M19" s="921">
        <f t="shared" si="3"/>
        <v>0</v>
      </c>
      <c r="N19" s="921">
        <f t="shared" si="3"/>
        <v>16</v>
      </c>
      <c r="O19" s="921">
        <f t="shared" si="3"/>
        <v>16</v>
      </c>
      <c r="P19" s="2144" t="s">
        <v>2017</v>
      </c>
      <c r="Q19" s="2144" t="s">
        <v>151</v>
      </c>
      <c r="R19" s="2861" t="s">
        <v>454</v>
      </c>
    </row>
    <row r="20" spans="1:18" s="948" customFormat="1" ht="32.25" customHeight="1" x14ac:dyDescent="0.2">
      <c r="A20" s="2859"/>
      <c r="B20" s="1725" t="s">
        <v>295</v>
      </c>
      <c r="C20" s="940" t="s">
        <v>1199</v>
      </c>
      <c r="D20" s="921">
        <v>0</v>
      </c>
      <c r="E20" s="921">
        <v>0</v>
      </c>
      <c r="F20" s="921">
        <v>0</v>
      </c>
      <c r="G20" s="921">
        <v>0</v>
      </c>
      <c r="H20" s="921">
        <v>17</v>
      </c>
      <c r="I20" s="921">
        <v>17</v>
      </c>
      <c r="J20" s="921">
        <f t="shared" si="12"/>
        <v>0</v>
      </c>
      <c r="K20" s="921">
        <f t="shared" si="13"/>
        <v>0</v>
      </c>
      <c r="L20" s="921">
        <v>0</v>
      </c>
      <c r="M20" s="921">
        <f t="shared" si="3"/>
        <v>0</v>
      </c>
      <c r="N20" s="921">
        <f t="shared" si="3"/>
        <v>17</v>
      </c>
      <c r="O20" s="921">
        <f t="shared" si="3"/>
        <v>17</v>
      </c>
      <c r="P20" s="2144" t="s">
        <v>2019</v>
      </c>
      <c r="Q20" s="2144" t="s">
        <v>2018</v>
      </c>
      <c r="R20" s="2862"/>
    </row>
    <row r="21" spans="1:18" s="948" customFormat="1" ht="49.5" customHeight="1" x14ac:dyDescent="0.2">
      <c r="A21" s="2859"/>
      <c r="B21" s="1725" t="s">
        <v>295</v>
      </c>
      <c r="C21" s="1725" t="s">
        <v>1975</v>
      </c>
      <c r="D21" s="921">
        <v>0</v>
      </c>
      <c r="E21" s="921">
        <v>0</v>
      </c>
      <c r="F21" s="921">
        <v>0</v>
      </c>
      <c r="G21" s="921">
        <v>0</v>
      </c>
      <c r="H21" s="921">
        <v>28</v>
      </c>
      <c r="I21" s="921">
        <v>28</v>
      </c>
      <c r="J21" s="921">
        <f t="shared" si="12"/>
        <v>0</v>
      </c>
      <c r="K21" s="921">
        <f t="shared" si="13"/>
        <v>0</v>
      </c>
      <c r="L21" s="921">
        <v>0</v>
      </c>
      <c r="M21" s="921">
        <f t="shared" si="3"/>
        <v>0</v>
      </c>
      <c r="N21" s="921">
        <f t="shared" si="3"/>
        <v>28</v>
      </c>
      <c r="O21" s="921">
        <f t="shared" si="3"/>
        <v>28</v>
      </c>
      <c r="P21" s="2144" t="s">
        <v>2020</v>
      </c>
      <c r="Q21" s="2144" t="s">
        <v>2018</v>
      </c>
      <c r="R21" s="2862"/>
    </row>
    <row r="22" spans="1:18" s="948" customFormat="1" ht="22.5" customHeight="1" x14ac:dyDescent="0.2">
      <c r="A22" s="2905"/>
      <c r="B22" s="2923" t="s">
        <v>49</v>
      </c>
      <c r="C22" s="2923"/>
      <c r="D22" s="921">
        <f>SUM(D20:D21)</f>
        <v>0</v>
      </c>
      <c r="E22" s="921">
        <f t="shared" ref="E22:L22" si="14">SUM(E20:E21)</f>
        <v>0</v>
      </c>
      <c r="F22" s="921">
        <f t="shared" si="14"/>
        <v>0</v>
      </c>
      <c r="G22" s="921">
        <f t="shared" si="14"/>
        <v>0</v>
      </c>
      <c r="H22" s="921">
        <f t="shared" si="14"/>
        <v>45</v>
      </c>
      <c r="I22" s="921">
        <f t="shared" si="14"/>
        <v>45</v>
      </c>
      <c r="J22" s="921">
        <f t="shared" si="14"/>
        <v>0</v>
      </c>
      <c r="K22" s="921">
        <f t="shared" si="14"/>
        <v>0</v>
      </c>
      <c r="L22" s="921">
        <f t="shared" si="14"/>
        <v>0</v>
      </c>
      <c r="M22" s="921">
        <f t="shared" si="3"/>
        <v>0</v>
      </c>
      <c r="N22" s="921">
        <f t="shared" si="3"/>
        <v>45</v>
      </c>
      <c r="O22" s="921">
        <f t="shared" si="3"/>
        <v>45</v>
      </c>
      <c r="P22" s="2869" t="s">
        <v>139</v>
      </c>
      <c r="Q22" s="2869"/>
      <c r="R22" s="2863"/>
    </row>
    <row r="23" spans="1:18" s="948" customFormat="1" ht="23.25" customHeight="1" x14ac:dyDescent="0.2">
      <c r="A23" s="2906" t="s">
        <v>96</v>
      </c>
      <c r="B23" s="2906"/>
      <c r="C23" s="2906"/>
      <c r="D23" s="921">
        <f>SUM(D19,D22)</f>
        <v>0</v>
      </c>
      <c r="E23" s="921">
        <f t="shared" ref="E23:L23" si="15">SUM(E19,E22)</f>
        <v>0</v>
      </c>
      <c r="F23" s="921">
        <f t="shared" si="15"/>
        <v>0</v>
      </c>
      <c r="G23" s="921">
        <f t="shared" si="15"/>
        <v>0</v>
      </c>
      <c r="H23" s="921">
        <f t="shared" si="15"/>
        <v>61</v>
      </c>
      <c r="I23" s="921">
        <f t="shared" si="15"/>
        <v>61</v>
      </c>
      <c r="J23" s="921">
        <f t="shared" si="15"/>
        <v>0</v>
      </c>
      <c r="K23" s="921">
        <f t="shared" si="15"/>
        <v>0</v>
      </c>
      <c r="L23" s="921">
        <f t="shared" si="15"/>
        <v>0</v>
      </c>
      <c r="M23" s="921">
        <f t="shared" si="3"/>
        <v>0</v>
      </c>
      <c r="N23" s="921">
        <f t="shared" si="3"/>
        <v>61</v>
      </c>
      <c r="O23" s="921">
        <f t="shared" si="3"/>
        <v>61</v>
      </c>
      <c r="P23" s="2869" t="s">
        <v>136</v>
      </c>
      <c r="Q23" s="2869"/>
      <c r="R23" s="2869"/>
    </row>
    <row r="24" spans="1:18" s="948" customFormat="1" ht="27.75" customHeight="1" x14ac:dyDescent="0.2">
      <c r="A24" s="2906" t="s">
        <v>217</v>
      </c>
      <c r="B24" s="2922" t="s">
        <v>220</v>
      </c>
      <c r="C24" s="940" t="s">
        <v>220</v>
      </c>
      <c r="D24" s="921">
        <f t="shared" ref="D24:E24" si="16">SUM(D20,D23)</f>
        <v>0</v>
      </c>
      <c r="E24" s="921">
        <f t="shared" si="16"/>
        <v>0</v>
      </c>
      <c r="F24" s="921">
        <v>0</v>
      </c>
      <c r="G24" s="923">
        <v>25</v>
      </c>
      <c r="H24" s="923">
        <v>24</v>
      </c>
      <c r="I24" s="923">
        <v>49</v>
      </c>
      <c r="J24" s="923">
        <v>35</v>
      </c>
      <c r="K24" s="923">
        <v>14</v>
      </c>
      <c r="L24" s="923">
        <v>49</v>
      </c>
      <c r="M24" s="921">
        <f t="shared" si="3"/>
        <v>60</v>
      </c>
      <c r="N24" s="921">
        <f t="shared" si="3"/>
        <v>38</v>
      </c>
      <c r="O24" s="921">
        <f t="shared" si="3"/>
        <v>98</v>
      </c>
      <c r="P24" s="2120" t="s">
        <v>151</v>
      </c>
      <c r="Q24" s="2869" t="s">
        <v>151</v>
      </c>
      <c r="R24" s="2759" t="s">
        <v>218</v>
      </c>
    </row>
    <row r="25" spans="1:18" s="948" customFormat="1" ht="27.75" customHeight="1" x14ac:dyDescent="0.2">
      <c r="A25" s="2906"/>
      <c r="B25" s="2922"/>
      <c r="C25" s="940" t="s">
        <v>76</v>
      </c>
      <c r="D25" s="921">
        <f t="shared" ref="D25:E25" si="17">SUM(D21,D24)</f>
        <v>0</v>
      </c>
      <c r="E25" s="921">
        <f t="shared" si="17"/>
        <v>0</v>
      </c>
      <c r="F25" s="921">
        <v>0</v>
      </c>
      <c r="G25" s="923">
        <v>19</v>
      </c>
      <c r="H25" s="923">
        <v>20</v>
      </c>
      <c r="I25" s="923">
        <v>39</v>
      </c>
      <c r="J25" s="923">
        <v>22</v>
      </c>
      <c r="K25" s="923">
        <v>13</v>
      </c>
      <c r="L25" s="923">
        <v>35</v>
      </c>
      <c r="M25" s="921">
        <f t="shared" si="3"/>
        <v>41</v>
      </c>
      <c r="N25" s="921">
        <f t="shared" si="3"/>
        <v>33</v>
      </c>
      <c r="O25" s="921">
        <f t="shared" si="3"/>
        <v>74</v>
      </c>
      <c r="P25" s="2120" t="s">
        <v>165</v>
      </c>
      <c r="Q25" s="2869"/>
      <c r="R25" s="2759"/>
    </row>
    <row r="26" spans="1:18" s="948" customFormat="1" ht="27.75" customHeight="1" thickBot="1" x14ac:dyDescent="0.25">
      <c r="A26" s="2902"/>
      <c r="B26" s="2902" t="s">
        <v>49</v>
      </c>
      <c r="C26" s="2902"/>
      <c r="D26" s="1018">
        <f>SUM(D24:D25)</f>
        <v>0</v>
      </c>
      <c r="E26" s="1018">
        <f t="shared" ref="E26:L26" si="18">SUM(E24:E25)</f>
        <v>0</v>
      </c>
      <c r="F26" s="1018">
        <f t="shared" si="18"/>
        <v>0</v>
      </c>
      <c r="G26" s="1018">
        <f t="shared" si="18"/>
        <v>44</v>
      </c>
      <c r="H26" s="1018">
        <f t="shared" si="18"/>
        <v>44</v>
      </c>
      <c r="I26" s="1018">
        <f t="shared" si="18"/>
        <v>88</v>
      </c>
      <c r="J26" s="1018">
        <f t="shared" si="18"/>
        <v>57</v>
      </c>
      <c r="K26" s="1018">
        <f t="shared" si="18"/>
        <v>27</v>
      </c>
      <c r="L26" s="1018">
        <f t="shared" si="18"/>
        <v>84</v>
      </c>
      <c r="M26" s="1726">
        <f t="shared" si="3"/>
        <v>101</v>
      </c>
      <c r="N26" s="1726">
        <f t="shared" si="3"/>
        <v>71</v>
      </c>
      <c r="O26" s="1726">
        <f t="shared" si="3"/>
        <v>172</v>
      </c>
      <c r="P26" s="2873" t="s">
        <v>139</v>
      </c>
      <c r="Q26" s="2873"/>
      <c r="R26" s="2924"/>
    </row>
    <row r="27" spans="1:18" s="948" customFormat="1" ht="22.5" customHeight="1" thickTop="1" x14ac:dyDescent="0.2">
      <c r="A27" s="619"/>
      <c r="B27" s="619"/>
      <c r="C27" s="619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621"/>
      <c r="Q27" s="621"/>
      <c r="R27" s="929"/>
    </row>
    <row r="28" spans="1:18" s="948" customFormat="1" ht="22.5" customHeight="1" x14ac:dyDescent="0.2">
      <c r="A28" s="619"/>
      <c r="B28" s="619"/>
      <c r="C28" s="619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621"/>
      <c r="Q28" s="621"/>
      <c r="R28" s="929"/>
    </row>
    <row r="29" spans="1:18" s="948" customFormat="1" ht="22.5" customHeight="1" x14ac:dyDescent="0.2">
      <c r="A29" s="2109"/>
      <c r="B29" s="2109"/>
      <c r="C29" s="2109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2111"/>
      <c r="Q29" s="2111"/>
      <c r="R29" s="929"/>
    </row>
    <row r="30" spans="1:18" s="948" customFormat="1" ht="22.5" customHeight="1" x14ac:dyDescent="0.2">
      <c r="A30" s="2109"/>
      <c r="B30" s="2109"/>
      <c r="C30" s="2109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2111"/>
      <c r="Q30" s="2111"/>
      <c r="R30" s="929"/>
    </row>
    <row r="31" spans="1:18" ht="20.25" customHeight="1" thickBot="1" x14ac:dyDescent="0.3">
      <c r="A31" s="912" t="s">
        <v>2781</v>
      </c>
      <c r="B31" s="924"/>
      <c r="C31" s="930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2870" t="s">
        <v>2782</v>
      </c>
      <c r="Q31" s="2870"/>
      <c r="R31" s="2870"/>
    </row>
    <row r="32" spans="1:18" s="918" customFormat="1" ht="18" customHeight="1" thickTop="1" x14ac:dyDescent="0.2">
      <c r="A32" s="2858" t="s">
        <v>47</v>
      </c>
      <c r="B32" s="2858" t="s">
        <v>90</v>
      </c>
      <c r="C32" s="2858" t="s">
        <v>48</v>
      </c>
      <c r="D32" s="2858" t="s">
        <v>36</v>
      </c>
      <c r="E32" s="2858"/>
      <c r="F32" s="2858"/>
      <c r="G32" s="2858" t="s">
        <v>2</v>
      </c>
      <c r="H32" s="2858"/>
      <c r="I32" s="2858"/>
      <c r="J32" s="2858" t="s">
        <v>3</v>
      </c>
      <c r="K32" s="2858"/>
      <c r="L32" s="2858"/>
      <c r="M32" s="2858" t="s">
        <v>29</v>
      </c>
      <c r="N32" s="2858"/>
      <c r="O32" s="2858"/>
      <c r="P32" s="2866" t="s">
        <v>103</v>
      </c>
      <c r="Q32" s="2866" t="s">
        <v>132</v>
      </c>
      <c r="R32" s="2866" t="s">
        <v>172</v>
      </c>
    </row>
    <row r="33" spans="1:18" s="918" customFormat="1" ht="18" customHeight="1" x14ac:dyDescent="0.2">
      <c r="A33" s="2859"/>
      <c r="B33" s="2859"/>
      <c r="C33" s="2859"/>
      <c r="D33" s="2854" t="s">
        <v>98</v>
      </c>
      <c r="E33" s="2854"/>
      <c r="F33" s="2854"/>
      <c r="G33" s="2854" t="s">
        <v>99</v>
      </c>
      <c r="H33" s="2854"/>
      <c r="I33" s="2854"/>
      <c r="J33" s="2854" t="s">
        <v>100</v>
      </c>
      <c r="K33" s="2854"/>
      <c r="L33" s="2854"/>
      <c r="M33" s="2854" t="s">
        <v>126</v>
      </c>
      <c r="N33" s="2854"/>
      <c r="O33" s="2854"/>
      <c r="P33" s="2867"/>
      <c r="Q33" s="2867"/>
      <c r="R33" s="2867"/>
    </row>
    <row r="34" spans="1:18" s="918" customFormat="1" ht="18" customHeight="1" x14ac:dyDescent="0.2">
      <c r="A34" s="2859"/>
      <c r="B34" s="2859"/>
      <c r="C34" s="2859"/>
      <c r="D34" s="619" t="s">
        <v>187</v>
      </c>
      <c r="E34" s="619" t="s">
        <v>211</v>
      </c>
      <c r="F34" s="619" t="s">
        <v>204</v>
      </c>
      <c r="G34" s="619" t="s">
        <v>187</v>
      </c>
      <c r="H34" s="619" t="s">
        <v>211</v>
      </c>
      <c r="I34" s="619" t="s">
        <v>204</v>
      </c>
      <c r="J34" s="619" t="s">
        <v>187</v>
      </c>
      <c r="K34" s="619" t="s">
        <v>211</v>
      </c>
      <c r="L34" s="619" t="s">
        <v>204</v>
      </c>
      <c r="M34" s="619" t="s">
        <v>187</v>
      </c>
      <c r="N34" s="619" t="s">
        <v>211</v>
      </c>
      <c r="O34" s="619" t="s">
        <v>204</v>
      </c>
      <c r="P34" s="2867"/>
      <c r="Q34" s="2867"/>
      <c r="R34" s="2867"/>
    </row>
    <row r="35" spans="1:18" s="918" customFormat="1" ht="18" customHeight="1" thickBot="1" x14ac:dyDescent="0.25">
      <c r="A35" s="2860"/>
      <c r="B35" s="2860"/>
      <c r="C35" s="2860"/>
      <c r="D35" s="121" t="s">
        <v>188</v>
      </c>
      <c r="E35" s="121" t="s">
        <v>189</v>
      </c>
      <c r="F35" s="121" t="s">
        <v>190</v>
      </c>
      <c r="G35" s="121" t="s">
        <v>188</v>
      </c>
      <c r="H35" s="121" t="s">
        <v>189</v>
      </c>
      <c r="I35" s="121" t="s">
        <v>190</v>
      </c>
      <c r="J35" s="121" t="s">
        <v>188</v>
      </c>
      <c r="K35" s="121" t="s">
        <v>189</v>
      </c>
      <c r="L35" s="121" t="s">
        <v>190</v>
      </c>
      <c r="M35" s="121" t="s">
        <v>188</v>
      </c>
      <c r="N35" s="121" t="s">
        <v>189</v>
      </c>
      <c r="O35" s="121" t="s">
        <v>190</v>
      </c>
      <c r="P35" s="2868"/>
      <c r="Q35" s="2868"/>
      <c r="R35" s="2868"/>
    </row>
    <row r="36" spans="1:18" s="948" customFormat="1" ht="30" customHeight="1" x14ac:dyDescent="0.2">
      <c r="A36" s="2935" t="s">
        <v>217</v>
      </c>
      <c r="B36" s="991" t="s">
        <v>945</v>
      </c>
      <c r="C36" s="991" t="s">
        <v>2963</v>
      </c>
      <c r="D36" s="923">
        <v>0</v>
      </c>
      <c r="E36" s="923">
        <v>0</v>
      </c>
      <c r="F36" s="923">
        <v>0</v>
      </c>
      <c r="G36" s="923">
        <v>25</v>
      </c>
      <c r="H36" s="923">
        <v>10</v>
      </c>
      <c r="I36" s="923">
        <v>35</v>
      </c>
      <c r="J36" s="923">
        <v>20</v>
      </c>
      <c r="K36" s="923">
        <v>21</v>
      </c>
      <c r="L36" s="923">
        <v>41</v>
      </c>
      <c r="M36" s="921">
        <f t="shared" ref="M36:M43" si="19">SUM(D36,G36,J36)</f>
        <v>45</v>
      </c>
      <c r="N36" s="921">
        <f t="shared" ref="N36:N43" si="20">SUM(E36,H36,K36)</f>
        <v>31</v>
      </c>
      <c r="O36" s="921">
        <f t="shared" ref="O36:O43" si="21">SUM(F36,I36,L36)</f>
        <v>76</v>
      </c>
      <c r="P36" s="2120" t="s">
        <v>2964</v>
      </c>
      <c r="Q36" s="1006" t="s">
        <v>1518</v>
      </c>
      <c r="R36" s="2925" t="s">
        <v>218</v>
      </c>
    </row>
    <row r="37" spans="1:18" s="948" customFormat="1" ht="30.75" customHeight="1" x14ac:dyDescent="0.2">
      <c r="A37" s="2859"/>
      <c r="B37" s="2922" t="s">
        <v>1209</v>
      </c>
      <c r="C37" s="991" t="s">
        <v>79</v>
      </c>
      <c r="D37" s="923">
        <v>0</v>
      </c>
      <c r="E37" s="923">
        <v>0</v>
      </c>
      <c r="F37" s="923">
        <v>0</v>
      </c>
      <c r="G37" s="923">
        <v>12</v>
      </c>
      <c r="H37" s="923">
        <v>17</v>
      </c>
      <c r="I37" s="923">
        <v>29</v>
      </c>
      <c r="J37" s="923">
        <v>0</v>
      </c>
      <c r="K37" s="923">
        <v>0</v>
      </c>
      <c r="L37" s="923">
        <v>0</v>
      </c>
      <c r="M37" s="921">
        <f t="shared" si="19"/>
        <v>12</v>
      </c>
      <c r="N37" s="921">
        <f t="shared" si="20"/>
        <v>17</v>
      </c>
      <c r="O37" s="921">
        <f t="shared" si="21"/>
        <v>29</v>
      </c>
      <c r="P37" s="1728" t="s">
        <v>159</v>
      </c>
      <c r="Q37" s="2861" t="s">
        <v>1553</v>
      </c>
      <c r="R37" s="2926"/>
    </row>
    <row r="38" spans="1:18" s="948" customFormat="1" ht="26.25" customHeight="1" x14ac:dyDescent="0.2">
      <c r="A38" s="2859"/>
      <c r="B38" s="2922"/>
      <c r="C38" s="991" t="s">
        <v>80</v>
      </c>
      <c r="D38" s="923">
        <v>0</v>
      </c>
      <c r="E38" s="923">
        <v>0</v>
      </c>
      <c r="F38" s="923">
        <v>0</v>
      </c>
      <c r="G38" s="923">
        <v>12</v>
      </c>
      <c r="H38" s="923">
        <v>20</v>
      </c>
      <c r="I38" s="923">
        <v>32</v>
      </c>
      <c r="J38" s="923">
        <v>0</v>
      </c>
      <c r="K38" s="923">
        <v>0</v>
      </c>
      <c r="L38" s="923">
        <v>0</v>
      </c>
      <c r="M38" s="921">
        <f t="shared" si="19"/>
        <v>12</v>
      </c>
      <c r="N38" s="921">
        <f t="shared" si="20"/>
        <v>20</v>
      </c>
      <c r="O38" s="921">
        <f t="shared" si="21"/>
        <v>32</v>
      </c>
      <c r="P38" s="1728" t="s">
        <v>160</v>
      </c>
      <c r="Q38" s="2863"/>
      <c r="R38" s="2926"/>
    </row>
    <row r="39" spans="1:18" s="948" customFormat="1" ht="27" customHeight="1" x14ac:dyDescent="0.2">
      <c r="A39" s="2905"/>
      <c r="B39" s="2906" t="s">
        <v>49</v>
      </c>
      <c r="C39" s="2906"/>
      <c r="D39" s="923">
        <f t="shared" ref="D39:L39" si="22">SUM(D37:D38)</f>
        <v>0</v>
      </c>
      <c r="E39" s="923">
        <f t="shared" si="22"/>
        <v>0</v>
      </c>
      <c r="F39" s="923">
        <f t="shared" si="22"/>
        <v>0</v>
      </c>
      <c r="G39" s="923">
        <f t="shared" si="22"/>
        <v>24</v>
      </c>
      <c r="H39" s="923">
        <f t="shared" si="22"/>
        <v>37</v>
      </c>
      <c r="I39" s="923">
        <f t="shared" si="22"/>
        <v>61</v>
      </c>
      <c r="J39" s="923">
        <f t="shared" si="22"/>
        <v>0</v>
      </c>
      <c r="K39" s="923">
        <f t="shared" si="22"/>
        <v>0</v>
      </c>
      <c r="L39" s="923">
        <f t="shared" si="22"/>
        <v>0</v>
      </c>
      <c r="M39" s="921">
        <f t="shared" si="19"/>
        <v>24</v>
      </c>
      <c r="N39" s="921">
        <f t="shared" si="20"/>
        <v>37</v>
      </c>
      <c r="O39" s="921">
        <f t="shared" si="21"/>
        <v>61</v>
      </c>
      <c r="P39" s="2869" t="s">
        <v>139</v>
      </c>
      <c r="Q39" s="2869"/>
      <c r="R39" s="2791"/>
    </row>
    <row r="40" spans="1:18" s="948" customFormat="1" ht="32.25" customHeight="1" x14ac:dyDescent="0.2">
      <c r="A40" s="1284"/>
      <c r="B40" s="1285" t="s">
        <v>82</v>
      </c>
      <c r="C40" s="1283"/>
      <c r="D40" s="923">
        <v>0</v>
      </c>
      <c r="E40" s="923">
        <v>0</v>
      </c>
      <c r="F40" s="923">
        <v>0</v>
      </c>
      <c r="G40" s="923">
        <v>9</v>
      </c>
      <c r="H40" s="923">
        <v>7</v>
      </c>
      <c r="I40" s="923">
        <v>16</v>
      </c>
      <c r="J40" s="923">
        <v>0</v>
      </c>
      <c r="K40" s="923">
        <v>0</v>
      </c>
      <c r="L40" s="923">
        <v>0</v>
      </c>
      <c r="M40" s="921">
        <f t="shared" ref="M40" si="23">SUM(D40,G40,J40)</f>
        <v>9</v>
      </c>
      <c r="N40" s="921">
        <f t="shared" ref="N40" si="24">SUM(E40,H40,K40)</f>
        <v>7</v>
      </c>
      <c r="O40" s="921">
        <f t="shared" ref="O40" si="25">SUM(F40,I40,L40)</f>
        <v>16</v>
      </c>
      <c r="P40" s="1282"/>
      <c r="Q40" s="1544" t="s">
        <v>155</v>
      </c>
      <c r="R40" s="1281"/>
    </row>
    <row r="41" spans="1:18" s="948" customFormat="1" ht="23.25" customHeight="1" x14ac:dyDescent="0.2">
      <c r="A41" s="2906" t="s">
        <v>96</v>
      </c>
      <c r="B41" s="2906"/>
      <c r="C41" s="2906"/>
      <c r="D41" s="923">
        <f>SUM(D26,D36,D39,D40)</f>
        <v>0</v>
      </c>
      <c r="E41" s="923">
        <f t="shared" ref="E41:L41" si="26">SUM(E26,E36,E39,E40)</f>
        <v>0</v>
      </c>
      <c r="F41" s="923">
        <f t="shared" si="26"/>
        <v>0</v>
      </c>
      <c r="G41" s="923">
        <f t="shared" si="26"/>
        <v>102</v>
      </c>
      <c r="H41" s="923">
        <f t="shared" si="26"/>
        <v>98</v>
      </c>
      <c r="I41" s="923">
        <f t="shared" si="26"/>
        <v>200</v>
      </c>
      <c r="J41" s="923">
        <f t="shared" si="26"/>
        <v>77</v>
      </c>
      <c r="K41" s="923">
        <f t="shared" si="26"/>
        <v>48</v>
      </c>
      <c r="L41" s="923">
        <f t="shared" si="26"/>
        <v>125</v>
      </c>
      <c r="M41" s="921">
        <f t="shared" si="19"/>
        <v>179</v>
      </c>
      <c r="N41" s="921">
        <f t="shared" si="20"/>
        <v>146</v>
      </c>
      <c r="O41" s="921">
        <f t="shared" si="21"/>
        <v>325</v>
      </c>
      <c r="P41" s="2869" t="s">
        <v>136</v>
      </c>
      <c r="Q41" s="2869"/>
      <c r="R41" s="2869"/>
    </row>
    <row r="42" spans="1:18" s="948" customFormat="1" ht="35.25" customHeight="1" x14ac:dyDescent="0.2">
      <c r="A42" s="926" t="s">
        <v>628</v>
      </c>
      <c r="B42" s="2119" t="s">
        <v>966</v>
      </c>
      <c r="C42" s="999"/>
      <c r="D42" s="923">
        <v>0</v>
      </c>
      <c r="E42" s="923">
        <v>0</v>
      </c>
      <c r="F42" s="923">
        <v>0</v>
      </c>
      <c r="G42" s="1551">
        <v>20</v>
      </c>
      <c r="H42" s="1551">
        <v>17</v>
      </c>
      <c r="I42" s="1551">
        <v>37</v>
      </c>
      <c r="J42" s="1551">
        <v>0</v>
      </c>
      <c r="K42" s="1551">
        <v>0</v>
      </c>
      <c r="L42" s="1551">
        <v>0</v>
      </c>
      <c r="M42" s="1026">
        <f t="shared" si="19"/>
        <v>20</v>
      </c>
      <c r="N42" s="1026">
        <f t="shared" si="20"/>
        <v>17</v>
      </c>
      <c r="O42" s="1026">
        <f t="shared" si="21"/>
        <v>37</v>
      </c>
      <c r="P42" s="1025"/>
      <c r="Q42" s="1727" t="s">
        <v>967</v>
      </c>
      <c r="R42" s="1739" t="s">
        <v>629</v>
      </c>
    </row>
    <row r="43" spans="1:18" s="948" customFormat="1" ht="25.5" customHeight="1" x14ac:dyDescent="0.2">
      <c r="A43" s="2906" t="s">
        <v>96</v>
      </c>
      <c r="B43" s="2906"/>
      <c r="C43" s="2906"/>
      <c r="D43" s="923">
        <f t="shared" ref="D43:L43" si="27">SUM(D42:D42)</f>
        <v>0</v>
      </c>
      <c r="E43" s="923">
        <f t="shared" si="27"/>
        <v>0</v>
      </c>
      <c r="F43" s="923">
        <f t="shared" si="27"/>
        <v>0</v>
      </c>
      <c r="G43" s="923">
        <f t="shared" si="27"/>
        <v>20</v>
      </c>
      <c r="H43" s="923">
        <f t="shared" si="27"/>
        <v>17</v>
      </c>
      <c r="I43" s="923">
        <f t="shared" si="27"/>
        <v>37</v>
      </c>
      <c r="J43" s="923">
        <f t="shared" si="27"/>
        <v>0</v>
      </c>
      <c r="K43" s="923">
        <f t="shared" si="27"/>
        <v>0</v>
      </c>
      <c r="L43" s="923">
        <f t="shared" si="27"/>
        <v>0</v>
      </c>
      <c r="M43" s="921">
        <f t="shared" si="19"/>
        <v>20</v>
      </c>
      <c r="N43" s="921">
        <f t="shared" si="20"/>
        <v>17</v>
      </c>
      <c r="O43" s="921">
        <f t="shared" si="21"/>
        <v>37</v>
      </c>
      <c r="P43" s="2869" t="s">
        <v>136</v>
      </c>
      <c r="Q43" s="2869"/>
      <c r="R43" s="2869"/>
    </row>
    <row r="44" spans="1:18" ht="29.25" customHeight="1" x14ac:dyDescent="0.2">
      <c r="A44" s="2923" t="s">
        <v>44</v>
      </c>
      <c r="B44" s="2145" t="s">
        <v>1835</v>
      </c>
      <c r="C44" s="999"/>
      <c r="D44" s="923">
        <f t="shared" ref="D44:D47" si="28">SUM(D43:D43)</f>
        <v>0</v>
      </c>
      <c r="E44" s="923">
        <f t="shared" ref="E44:E47" si="29">SUM(E43:E43)</f>
        <v>0</v>
      </c>
      <c r="F44" s="923">
        <v>0</v>
      </c>
      <c r="G44" s="1551">
        <v>28</v>
      </c>
      <c r="H44" s="1551">
        <v>23</v>
      </c>
      <c r="I44" s="1551">
        <v>51</v>
      </c>
      <c r="J44" s="1551">
        <v>22</v>
      </c>
      <c r="K44" s="1551">
        <v>7</v>
      </c>
      <c r="L44" s="1551">
        <v>29</v>
      </c>
      <c r="M44" s="1551">
        <f>SUM(D44,G44,J44)</f>
        <v>50</v>
      </c>
      <c r="N44" s="1551">
        <f t="shared" ref="N44:O52" si="30">SUM(E44,H44,K44)</f>
        <v>30</v>
      </c>
      <c r="O44" s="1551">
        <f t="shared" si="30"/>
        <v>80</v>
      </c>
      <c r="P44" s="1025"/>
      <c r="Q44" s="1727" t="s">
        <v>1836</v>
      </c>
      <c r="R44" s="2861" t="s">
        <v>150</v>
      </c>
    </row>
    <row r="45" spans="1:18" ht="27.75" customHeight="1" x14ac:dyDescent="0.2">
      <c r="A45" s="2859"/>
      <c r="B45" s="940" t="s">
        <v>1837</v>
      </c>
      <c r="C45" s="989"/>
      <c r="D45" s="923">
        <f t="shared" si="28"/>
        <v>0</v>
      </c>
      <c r="E45" s="923">
        <f t="shared" si="29"/>
        <v>0</v>
      </c>
      <c r="F45" s="923">
        <v>0</v>
      </c>
      <c r="G45" s="923">
        <v>22</v>
      </c>
      <c r="H45" s="923">
        <v>20</v>
      </c>
      <c r="I45" s="923">
        <v>42</v>
      </c>
      <c r="J45" s="923">
        <v>18</v>
      </c>
      <c r="K45" s="923">
        <v>5</v>
      </c>
      <c r="L45" s="923">
        <v>23</v>
      </c>
      <c r="M45" s="923">
        <f t="shared" ref="M45:M52" si="31">SUM(D45,G45,J45)</f>
        <v>40</v>
      </c>
      <c r="N45" s="923">
        <f t="shared" si="30"/>
        <v>25</v>
      </c>
      <c r="O45" s="923">
        <f t="shared" si="30"/>
        <v>65</v>
      </c>
      <c r="P45" s="2148"/>
      <c r="Q45" s="2149" t="s">
        <v>1838</v>
      </c>
      <c r="R45" s="2862"/>
    </row>
    <row r="46" spans="1:18" ht="34.5" customHeight="1" x14ac:dyDescent="0.2">
      <c r="A46" s="2859"/>
      <c r="B46" s="2146" t="s">
        <v>949</v>
      </c>
      <c r="C46" s="993"/>
      <c r="D46" s="923">
        <f t="shared" si="28"/>
        <v>0</v>
      </c>
      <c r="E46" s="923">
        <f t="shared" si="29"/>
        <v>0</v>
      </c>
      <c r="F46" s="923">
        <v>0</v>
      </c>
      <c r="G46" s="1550">
        <v>34</v>
      </c>
      <c r="H46" s="1550">
        <v>24</v>
      </c>
      <c r="I46" s="1550">
        <v>58</v>
      </c>
      <c r="J46" s="1550">
        <v>31</v>
      </c>
      <c r="K46" s="1550">
        <v>10</v>
      </c>
      <c r="L46" s="1550">
        <v>41</v>
      </c>
      <c r="M46" s="923">
        <f t="shared" si="31"/>
        <v>65</v>
      </c>
      <c r="N46" s="923">
        <f t="shared" si="30"/>
        <v>34</v>
      </c>
      <c r="O46" s="923">
        <f t="shared" si="30"/>
        <v>99</v>
      </c>
      <c r="P46" s="254"/>
      <c r="Q46" s="1722" t="s">
        <v>950</v>
      </c>
      <c r="R46" s="2862"/>
    </row>
    <row r="47" spans="1:18" ht="32.25" customHeight="1" x14ac:dyDescent="0.2">
      <c r="A47" s="2905"/>
      <c r="B47" s="2146" t="s">
        <v>1973</v>
      </c>
      <c r="C47" s="993"/>
      <c r="D47" s="923">
        <f t="shared" si="28"/>
        <v>0</v>
      </c>
      <c r="E47" s="923">
        <f t="shared" si="29"/>
        <v>0</v>
      </c>
      <c r="F47" s="923">
        <v>0</v>
      </c>
      <c r="G47" s="1550">
        <v>5</v>
      </c>
      <c r="H47" s="1550">
        <v>12</v>
      </c>
      <c r="I47" s="1550">
        <v>17</v>
      </c>
      <c r="J47" s="1550">
        <v>0</v>
      </c>
      <c r="K47" s="1550">
        <v>0</v>
      </c>
      <c r="L47" s="1550">
        <v>0</v>
      </c>
      <c r="M47" s="923">
        <f t="shared" si="31"/>
        <v>5</v>
      </c>
      <c r="N47" s="923">
        <f t="shared" si="30"/>
        <v>12</v>
      </c>
      <c r="O47" s="923">
        <f t="shared" si="30"/>
        <v>17</v>
      </c>
      <c r="P47" s="1715"/>
      <c r="Q47" s="2147" t="s">
        <v>2021</v>
      </c>
      <c r="R47" s="2863"/>
    </row>
    <row r="48" spans="1:18" ht="36.75" customHeight="1" x14ac:dyDescent="0.2">
      <c r="A48" s="2929" t="s">
        <v>96</v>
      </c>
      <c r="B48" s="2930"/>
      <c r="C48" s="2931"/>
      <c r="D48" s="923">
        <f>SUM(D44:D47)</f>
        <v>0</v>
      </c>
      <c r="E48" s="923">
        <f t="shared" ref="E48:L48" si="32">SUM(E44:E47)</f>
        <v>0</v>
      </c>
      <c r="F48" s="923">
        <f t="shared" si="32"/>
        <v>0</v>
      </c>
      <c r="G48" s="923">
        <f t="shared" si="32"/>
        <v>89</v>
      </c>
      <c r="H48" s="923">
        <f t="shared" si="32"/>
        <v>79</v>
      </c>
      <c r="I48" s="923">
        <f t="shared" si="32"/>
        <v>168</v>
      </c>
      <c r="J48" s="923">
        <f t="shared" si="32"/>
        <v>71</v>
      </c>
      <c r="K48" s="923">
        <f t="shared" si="32"/>
        <v>22</v>
      </c>
      <c r="L48" s="923">
        <f t="shared" si="32"/>
        <v>93</v>
      </c>
      <c r="M48" s="923">
        <f t="shared" si="31"/>
        <v>160</v>
      </c>
      <c r="N48" s="923">
        <f t="shared" si="30"/>
        <v>101</v>
      </c>
      <c r="O48" s="923">
        <f t="shared" si="30"/>
        <v>261</v>
      </c>
      <c r="P48" s="2869" t="s">
        <v>139</v>
      </c>
      <c r="Q48" s="2869"/>
      <c r="R48" s="1006"/>
    </row>
    <row r="49" spans="1:18" ht="31.5" customHeight="1" x14ac:dyDescent="0.2">
      <c r="A49" s="2923" t="s">
        <v>43</v>
      </c>
      <c r="B49" s="2119" t="s">
        <v>1526</v>
      </c>
      <c r="C49" s="999"/>
      <c r="D49" s="923">
        <f t="shared" ref="D49:E49" si="33">SUM(D45:D48)</f>
        <v>0</v>
      </c>
      <c r="E49" s="923">
        <f t="shared" si="33"/>
        <v>0</v>
      </c>
      <c r="F49" s="923">
        <v>0</v>
      </c>
      <c r="G49" s="1551">
        <v>22</v>
      </c>
      <c r="H49" s="1551">
        <v>11</v>
      </c>
      <c r="I49" s="1551">
        <v>33</v>
      </c>
      <c r="J49" s="1551">
        <v>0</v>
      </c>
      <c r="K49" s="1551">
        <v>0</v>
      </c>
      <c r="L49" s="1551">
        <v>0</v>
      </c>
      <c r="M49" s="923">
        <f t="shared" si="31"/>
        <v>22</v>
      </c>
      <c r="N49" s="923">
        <f t="shared" si="30"/>
        <v>11</v>
      </c>
      <c r="O49" s="923">
        <f t="shared" si="30"/>
        <v>33</v>
      </c>
      <c r="P49" s="1025"/>
      <c r="Q49" s="1728" t="s">
        <v>157</v>
      </c>
      <c r="R49" s="2861" t="s">
        <v>130</v>
      </c>
    </row>
    <row r="50" spans="1:18" ht="26.25" customHeight="1" x14ac:dyDescent="0.2">
      <c r="A50" s="2859"/>
      <c r="B50" s="2113" t="s">
        <v>213</v>
      </c>
      <c r="C50" s="989"/>
      <c r="D50" s="923">
        <f t="shared" ref="D50:E50" si="34">SUM(D46:D49)</f>
        <v>0</v>
      </c>
      <c r="E50" s="923">
        <f t="shared" si="34"/>
        <v>0</v>
      </c>
      <c r="F50" s="923">
        <v>0</v>
      </c>
      <c r="G50" s="923">
        <v>24</v>
      </c>
      <c r="H50" s="923">
        <v>17</v>
      </c>
      <c r="I50" s="923">
        <v>41</v>
      </c>
      <c r="J50" s="923">
        <v>0</v>
      </c>
      <c r="K50" s="923">
        <v>0</v>
      </c>
      <c r="L50" s="923">
        <v>0</v>
      </c>
      <c r="M50" s="923">
        <f t="shared" si="31"/>
        <v>24</v>
      </c>
      <c r="N50" s="923">
        <f t="shared" si="30"/>
        <v>17</v>
      </c>
      <c r="O50" s="923">
        <f t="shared" si="30"/>
        <v>41</v>
      </c>
      <c r="P50" s="1006"/>
      <c r="Q50" s="1728" t="s">
        <v>221</v>
      </c>
      <c r="R50" s="2862"/>
    </row>
    <row r="51" spans="1:18" ht="32.25" customHeight="1" x14ac:dyDescent="0.2">
      <c r="A51" s="2905"/>
      <c r="B51" s="2119" t="s">
        <v>2153</v>
      </c>
      <c r="C51" s="2351" t="s">
        <v>2962</v>
      </c>
      <c r="D51" s="923">
        <f t="shared" ref="D51:E51" si="35">SUM(D47:D50)</f>
        <v>0</v>
      </c>
      <c r="E51" s="923">
        <f t="shared" si="35"/>
        <v>0</v>
      </c>
      <c r="F51" s="1551">
        <v>0</v>
      </c>
      <c r="G51" s="1551">
        <v>9</v>
      </c>
      <c r="H51" s="1551">
        <v>4</v>
      </c>
      <c r="I51" s="1551">
        <v>13</v>
      </c>
      <c r="J51" s="1551">
        <v>0</v>
      </c>
      <c r="K51" s="1551">
        <v>0</v>
      </c>
      <c r="L51" s="1551">
        <v>0</v>
      </c>
      <c r="M51" s="923">
        <f t="shared" ref="M51" si="36">SUM(D51,G51,J51)</f>
        <v>9</v>
      </c>
      <c r="N51" s="923">
        <f t="shared" ref="N51" si="37">SUM(E51,H51,K51)</f>
        <v>4</v>
      </c>
      <c r="O51" s="923">
        <f t="shared" ref="O51" si="38">SUM(F51,I51,L51)</f>
        <v>13</v>
      </c>
      <c r="P51" s="2350" t="s">
        <v>984</v>
      </c>
      <c r="Q51" s="1718" t="s">
        <v>1234</v>
      </c>
      <c r="R51" s="2863"/>
    </row>
    <row r="52" spans="1:18" ht="29.25" customHeight="1" thickBot="1" x14ac:dyDescent="0.25">
      <c r="A52" s="2932" t="s">
        <v>96</v>
      </c>
      <c r="B52" s="2933"/>
      <c r="C52" s="2934"/>
      <c r="D52" s="1551">
        <f>SUM(D49:D51)</f>
        <v>0</v>
      </c>
      <c r="E52" s="1551">
        <f t="shared" ref="E52:L52" si="39">SUM(E49:E51)</f>
        <v>0</v>
      </c>
      <c r="F52" s="1551">
        <f t="shared" si="39"/>
        <v>0</v>
      </c>
      <c r="G52" s="1551">
        <f t="shared" si="39"/>
        <v>55</v>
      </c>
      <c r="H52" s="1551">
        <f t="shared" si="39"/>
        <v>32</v>
      </c>
      <c r="I52" s="1551">
        <f t="shared" si="39"/>
        <v>87</v>
      </c>
      <c r="J52" s="1551">
        <f t="shared" si="39"/>
        <v>0</v>
      </c>
      <c r="K52" s="1551">
        <f t="shared" si="39"/>
        <v>0</v>
      </c>
      <c r="L52" s="1551">
        <f t="shared" si="39"/>
        <v>0</v>
      </c>
      <c r="M52" s="923">
        <f t="shared" si="31"/>
        <v>55</v>
      </c>
      <c r="N52" s="923">
        <f t="shared" si="30"/>
        <v>32</v>
      </c>
      <c r="O52" s="923">
        <f t="shared" si="30"/>
        <v>87</v>
      </c>
      <c r="P52" s="2862" t="s">
        <v>136</v>
      </c>
      <c r="Q52" s="2862"/>
      <c r="R52" s="2862"/>
    </row>
    <row r="53" spans="1:18" ht="24" customHeight="1" thickBot="1" x14ac:dyDescent="0.25">
      <c r="A53" s="2927" t="s">
        <v>45</v>
      </c>
      <c r="B53" s="2927"/>
      <c r="C53" s="2927"/>
      <c r="D53" s="1529">
        <f t="shared" ref="D53:O53" si="40">SUM(D11,D18,D23,D41,D43,D48,D52)</f>
        <v>18</v>
      </c>
      <c r="E53" s="1529">
        <f t="shared" si="40"/>
        <v>7</v>
      </c>
      <c r="F53" s="1529">
        <f t="shared" si="40"/>
        <v>25</v>
      </c>
      <c r="G53" s="1529">
        <f t="shared" si="40"/>
        <v>354</v>
      </c>
      <c r="H53" s="1529">
        <f t="shared" si="40"/>
        <v>366</v>
      </c>
      <c r="I53" s="1529">
        <f t="shared" si="40"/>
        <v>720</v>
      </c>
      <c r="J53" s="1529">
        <f t="shared" si="40"/>
        <v>148</v>
      </c>
      <c r="K53" s="1529">
        <f t="shared" si="40"/>
        <v>70</v>
      </c>
      <c r="L53" s="1529">
        <f t="shared" si="40"/>
        <v>218</v>
      </c>
      <c r="M53" s="1529">
        <f t="shared" si="40"/>
        <v>520</v>
      </c>
      <c r="N53" s="1529">
        <f t="shared" si="40"/>
        <v>443</v>
      </c>
      <c r="O53" s="1529">
        <f t="shared" si="40"/>
        <v>963</v>
      </c>
      <c r="P53" s="2928" t="s">
        <v>153</v>
      </c>
      <c r="Q53" s="2928"/>
      <c r="R53" s="2928"/>
    </row>
    <row r="54" spans="1:18" ht="24" customHeight="1" thickTop="1" x14ac:dyDescent="0.2">
      <c r="A54" s="2109"/>
      <c r="B54" s="2109"/>
      <c r="C54" s="2109"/>
      <c r="D54" s="2112"/>
      <c r="E54" s="2112"/>
      <c r="F54" s="2112"/>
      <c r="G54" s="2112"/>
      <c r="H54" s="2112"/>
      <c r="I54" s="2112"/>
      <c r="J54" s="2112"/>
      <c r="K54" s="2112"/>
      <c r="L54" s="2112"/>
      <c r="M54" s="2112"/>
      <c r="N54" s="2112"/>
      <c r="O54" s="2112"/>
      <c r="P54" s="2110"/>
      <c r="Q54" s="2110"/>
      <c r="R54" s="2110"/>
    </row>
    <row r="55" spans="1:18" ht="24" customHeight="1" x14ac:dyDescent="0.2">
      <c r="A55" s="2109"/>
      <c r="B55" s="2109"/>
      <c r="C55" s="2109"/>
      <c r="D55" s="2112"/>
      <c r="E55" s="2112"/>
      <c r="F55" s="2112"/>
      <c r="G55" s="2112"/>
      <c r="H55" s="2112"/>
      <c r="I55" s="2112"/>
      <c r="J55" s="2112"/>
      <c r="K55" s="2112"/>
      <c r="L55" s="2112"/>
      <c r="M55" s="2112"/>
      <c r="N55" s="2112"/>
      <c r="O55" s="2112"/>
      <c r="P55" s="2110"/>
      <c r="Q55" s="2110"/>
    </row>
    <row r="56" spans="1:18" ht="24" customHeight="1" x14ac:dyDescent="0.2">
      <c r="A56" s="2109"/>
      <c r="B56" s="2109"/>
      <c r="C56" s="2109"/>
      <c r="D56" s="2112"/>
      <c r="E56" s="2112"/>
      <c r="F56" s="2112"/>
      <c r="G56" s="2112"/>
      <c r="H56" s="2112"/>
      <c r="I56" s="2112"/>
      <c r="J56" s="2112"/>
      <c r="K56" s="2112"/>
      <c r="L56" s="2112"/>
      <c r="M56" s="2112"/>
      <c r="N56" s="2112"/>
      <c r="O56" s="2112"/>
      <c r="P56" s="2110"/>
      <c r="Q56" s="2110"/>
      <c r="R56" s="2110"/>
    </row>
    <row r="57" spans="1:18" ht="24" customHeight="1" x14ac:dyDescent="0.2">
      <c r="A57" s="2109"/>
      <c r="B57" s="2109"/>
      <c r="C57" s="2109"/>
      <c r="D57" s="2112"/>
      <c r="E57" s="2112"/>
      <c r="F57" s="2112"/>
      <c r="G57" s="2112"/>
      <c r="H57" s="2112"/>
      <c r="I57" s="2112"/>
      <c r="J57" s="2112"/>
      <c r="K57" s="2112"/>
      <c r="L57" s="2112"/>
      <c r="M57" s="2112"/>
      <c r="N57" s="2112"/>
      <c r="O57" s="2112"/>
      <c r="P57" s="2110"/>
      <c r="Q57" s="2110"/>
      <c r="R57" s="2110"/>
    </row>
    <row r="58" spans="1:18" ht="24" customHeight="1" x14ac:dyDescent="0.2">
      <c r="A58" s="2109"/>
      <c r="B58" s="2109"/>
      <c r="C58" s="2109"/>
      <c r="D58" s="2112"/>
      <c r="E58" s="2112"/>
      <c r="F58" s="2112"/>
      <c r="G58" s="2112"/>
      <c r="H58" s="2112"/>
      <c r="I58" s="2112"/>
      <c r="J58" s="2112"/>
      <c r="K58" s="2112"/>
      <c r="L58" s="2112"/>
      <c r="M58" s="2112"/>
      <c r="N58" s="2112"/>
      <c r="O58" s="2112"/>
      <c r="P58" s="2110"/>
      <c r="Q58" s="2110"/>
      <c r="R58" s="2110"/>
    </row>
    <row r="59" spans="1:18" ht="24" customHeight="1" x14ac:dyDescent="0.2">
      <c r="A59" s="2109"/>
      <c r="B59" s="2109"/>
      <c r="C59" s="2109"/>
      <c r="D59" s="2112"/>
      <c r="E59" s="2112"/>
      <c r="F59" s="2112"/>
      <c r="G59" s="2112"/>
      <c r="H59" s="2112"/>
      <c r="I59" s="2112"/>
      <c r="J59" s="2112"/>
      <c r="K59" s="2112"/>
      <c r="L59" s="2112"/>
      <c r="M59" s="2112"/>
      <c r="N59" s="2112"/>
      <c r="O59" s="2112"/>
      <c r="P59" s="2110"/>
      <c r="Q59" s="2110"/>
      <c r="R59" s="2110"/>
    </row>
    <row r="60" spans="1:18" ht="31.5" customHeight="1" x14ac:dyDescent="0.2">
      <c r="A60" s="2855" t="s">
        <v>2160</v>
      </c>
      <c r="B60" s="2855"/>
      <c r="C60" s="2855"/>
      <c r="D60" s="2855"/>
      <c r="E60" s="2855"/>
      <c r="F60" s="2855"/>
      <c r="G60" s="2855"/>
      <c r="H60" s="2855"/>
      <c r="I60" s="2855"/>
      <c r="J60" s="2855"/>
      <c r="K60" s="2855"/>
      <c r="L60" s="2855"/>
      <c r="M60" s="2855"/>
      <c r="N60" s="2855"/>
      <c r="O60" s="2855"/>
      <c r="P60" s="2855"/>
      <c r="Q60" s="2855"/>
      <c r="R60" s="2855"/>
    </row>
    <row r="61" spans="1:18" ht="44.25" customHeight="1" x14ac:dyDescent="0.2">
      <c r="A61" s="2856" t="s">
        <v>2161</v>
      </c>
      <c r="B61" s="2856"/>
      <c r="C61" s="2856"/>
      <c r="D61" s="2856"/>
      <c r="E61" s="2856"/>
      <c r="F61" s="2856"/>
      <c r="G61" s="2856"/>
      <c r="H61" s="2856"/>
      <c r="I61" s="2856"/>
      <c r="J61" s="2856"/>
      <c r="K61" s="2856"/>
      <c r="L61" s="2856"/>
      <c r="M61" s="2856"/>
      <c r="N61" s="2856"/>
      <c r="O61" s="2856"/>
      <c r="P61" s="2856"/>
      <c r="Q61" s="2856"/>
      <c r="R61" s="2856"/>
    </row>
    <row r="62" spans="1:18" ht="23.25" customHeight="1" thickBot="1" x14ac:dyDescent="0.25">
      <c r="A62" s="226" t="s">
        <v>2783</v>
      </c>
      <c r="B62" s="226"/>
      <c r="C62" s="226"/>
      <c r="D62" s="226"/>
      <c r="E62" s="226"/>
      <c r="F62" s="226"/>
      <c r="G62" s="226"/>
      <c r="H62" s="226"/>
      <c r="I62" s="226"/>
      <c r="J62" s="226"/>
      <c r="K62" s="226"/>
      <c r="L62" s="226"/>
      <c r="M62" s="226"/>
      <c r="N62" s="226"/>
      <c r="O62" s="226"/>
      <c r="P62" s="226"/>
      <c r="Q62" s="2921" t="s">
        <v>2516</v>
      </c>
      <c r="R62" s="2921"/>
    </row>
    <row r="63" spans="1:18" ht="28.5" customHeight="1" thickTop="1" x14ac:dyDescent="0.2">
      <c r="A63" s="2858" t="s">
        <v>47</v>
      </c>
      <c r="B63" s="2858" t="s">
        <v>90</v>
      </c>
      <c r="C63" s="2858" t="s">
        <v>48</v>
      </c>
      <c r="D63" s="2858" t="s">
        <v>36</v>
      </c>
      <c r="E63" s="2858"/>
      <c r="F63" s="2858"/>
      <c r="G63" s="2858" t="s">
        <v>2</v>
      </c>
      <c r="H63" s="2858"/>
      <c r="I63" s="2858"/>
      <c r="J63" s="2858" t="s">
        <v>3</v>
      </c>
      <c r="K63" s="2858"/>
      <c r="L63" s="2858"/>
      <c r="M63" s="2858" t="s">
        <v>29</v>
      </c>
      <c r="N63" s="2858"/>
      <c r="O63" s="2858"/>
      <c r="P63" s="2866" t="s">
        <v>103</v>
      </c>
      <c r="Q63" s="2866" t="s">
        <v>132</v>
      </c>
      <c r="R63" s="2866" t="s">
        <v>172</v>
      </c>
    </row>
    <row r="64" spans="1:18" ht="27" customHeight="1" x14ac:dyDescent="0.2">
      <c r="A64" s="2859"/>
      <c r="B64" s="2859"/>
      <c r="C64" s="2859"/>
      <c r="D64" s="2854" t="s">
        <v>98</v>
      </c>
      <c r="E64" s="2854"/>
      <c r="F64" s="2854"/>
      <c r="G64" s="2854" t="s">
        <v>99</v>
      </c>
      <c r="H64" s="2854"/>
      <c r="I64" s="2854"/>
      <c r="J64" s="2854" t="s">
        <v>100</v>
      </c>
      <c r="K64" s="2854"/>
      <c r="L64" s="2854"/>
      <c r="M64" s="2854" t="s">
        <v>126</v>
      </c>
      <c r="N64" s="2854"/>
      <c r="O64" s="2854"/>
      <c r="P64" s="2867"/>
      <c r="Q64" s="2867"/>
      <c r="R64" s="2867"/>
    </row>
    <row r="65" spans="1:18" ht="27" customHeight="1" x14ac:dyDescent="0.2">
      <c r="A65" s="2859"/>
      <c r="B65" s="2859"/>
      <c r="C65" s="2859"/>
      <c r="D65" s="986" t="s">
        <v>187</v>
      </c>
      <c r="E65" s="986" t="s">
        <v>211</v>
      </c>
      <c r="F65" s="986" t="s">
        <v>204</v>
      </c>
      <c r="G65" s="986" t="s">
        <v>187</v>
      </c>
      <c r="H65" s="986" t="s">
        <v>211</v>
      </c>
      <c r="I65" s="986" t="s">
        <v>204</v>
      </c>
      <c r="J65" s="986" t="s">
        <v>187</v>
      </c>
      <c r="K65" s="986" t="s">
        <v>211</v>
      </c>
      <c r="L65" s="986" t="s">
        <v>204</v>
      </c>
      <c r="M65" s="986" t="s">
        <v>187</v>
      </c>
      <c r="N65" s="986" t="s">
        <v>211</v>
      </c>
      <c r="O65" s="986" t="s">
        <v>204</v>
      </c>
      <c r="P65" s="2867"/>
      <c r="Q65" s="2867"/>
      <c r="R65" s="2867"/>
    </row>
    <row r="66" spans="1:18" ht="33" customHeight="1" thickBot="1" x14ac:dyDescent="0.25">
      <c r="A66" s="2860"/>
      <c r="B66" s="2860"/>
      <c r="C66" s="2860"/>
      <c r="D66" s="121" t="s">
        <v>188</v>
      </c>
      <c r="E66" s="121" t="s">
        <v>189</v>
      </c>
      <c r="F66" s="121" t="s">
        <v>190</v>
      </c>
      <c r="G66" s="121" t="s">
        <v>188</v>
      </c>
      <c r="H66" s="121" t="s">
        <v>189</v>
      </c>
      <c r="I66" s="121" t="s">
        <v>190</v>
      </c>
      <c r="J66" s="121" t="s">
        <v>188</v>
      </c>
      <c r="K66" s="121" t="s">
        <v>189</v>
      </c>
      <c r="L66" s="121" t="s">
        <v>190</v>
      </c>
      <c r="M66" s="121" t="s">
        <v>188</v>
      </c>
      <c r="N66" s="121" t="s">
        <v>189</v>
      </c>
      <c r="O66" s="121" t="s">
        <v>190</v>
      </c>
      <c r="P66" s="2868"/>
      <c r="Q66" s="2868"/>
      <c r="R66" s="2868"/>
    </row>
    <row r="67" spans="1:18" ht="42.75" customHeight="1" thickBot="1" x14ac:dyDescent="0.25">
      <c r="A67" s="2118" t="s">
        <v>44</v>
      </c>
      <c r="B67" s="2118" t="s">
        <v>87</v>
      </c>
      <c r="D67" s="1013">
        <v>0</v>
      </c>
      <c r="E67" s="1013">
        <v>0</v>
      </c>
      <c r="F67" s="1013">
        <v>0</v>
      </c>
      <c r="G67" s="1013">
        <v>0</v>
      </c>
      <c r="H67" s="1013">
        <v>0</v>
      </c>
      <c r="I67" s="1013">
        <v>0</v>
      </c>
      <c r="J67" s="1013">
        <v>1</v>
      </c>
      <c r="K67" s="1013">
        <v>0</v>
      </c>
      <c r="L67" s="1013">
        <v>1</v>
      </c>
      <c r="M67" s="1013">
        <f>SUM(D67,G67,J67)</f>
        <v>1</v>
      </c>
      <c r="N67" s="1013">
        <f>SUM(E67,H67,K67)</f>
        <v>0</v>
      </c>
      <c r="O67" s="1013">
        <f>SUM(M67:N67)</f>
        <v>1</v>
      </c>
      <c r="Q67" s="1722" t="s">
        <v>2965</v>
      </c>
      <c r="R67" s="1722" t="s">
        <v>150</v>
      </c>
    </row>
    <row r="68" spans="1:18" ht="35.25" customHeight="1" thickBot="1" x14ac:dyDescent="0.25">
      <c r="A68" s="2927" t="s">
        <v>45</v>
      </c>
      <c r="B68" s="2927"/>
      <c r="C68" s="2927"/>
      <c r="D68" s="1014">
        <f>SUM(D67)</f>
        <v>0</v>
      </c>
      <c r="E68" s="1014">
        <f t="shared" ref="E68:O68" si="41">SUM(E67)</f>
        <v>0</v>
      </c>
      <c r="F68" s="1014">
        <f t="shared" si="41"/>
        <v>0</v>
      </c>
      <c r="G68" s="1014">
        <f t="shared" si="41"/>
        <v>0</v>
      </c>
      <c r="H68" s="1014">
        <f t="shared" si="41"/>
        <v>0</v>
      </c>
      <c r="I68" s="1014">
        <f t="shared" si="41"/>
        <v>0</v>
      </c>
      <c r="J68" s="1014">
        <f t="shared" si="41"/>
        <v>1</v>
      </c>
      <c r="K68" s="1014">
        <f t="shared" si="41"/>
        <v>0</v>
      </c>
      <c r="L68" s="1014">
        <f t="shared" si="41"/>
        <v>1</v>
      </c>
      <c r="M68" s="1014">
        <f t="shared" si="41"/>
        <v>1</v>
      </c>
      <c r="N68" s="1014">
        <f t="shared" si="41"/>
        <v>0</v>
      </c>
      <c r="O68" s="1014">
        <f t="shared" si="41"/>
        <v>1</v>
      </c>
      <c r="P68" s="2928" t="s">
        <v>153</v>
      </c>
      <c r="Q68" s="2928"/>
      <c r="R68" s="2928"/>
    </row>
    <row r="69" spans="1:18" ht="12.75" customHeight="1" thickTop="1" x14ac:dyDescent="0.2"/>
    <row r="70" spans="1:18" ht="12.75" customHeight="1" x14ac:dyDescent="0.2"/>
    <row r="71" spans="1:18" ht="12.75" customHeight="1" x14ac:dyDescent="0.2"/>
    <row r="72" spans="1:18" ht="12.75" customHeight="1" x14ac:dyDescent="0.2"/>
    <row r="73" spans="1:18" ht="12.75" customHeight="1" x14ac:dyDescent="0.2"/>
    <row r="74" spans="1:18" ht="12.75" customHeight="1" x14ac:dyDescent="0.2"/>
    <row r="75" spans="1:18" ht="12.75" customHeight="1" x14ac:dyDescent="0.2"/>
    <row r="76" spans="1:18" ht="12.75" customHeight="1" x14ac:dyDescent="0.2"/>
    <row r="77" spans="1:18" ht="12.75" customHeight="1" x14ac:dyDescent="0.2"/>
    <row r="78" spans="1:18" ht="12.75" customHeight="1" x14ac:dyDescent="0.2"/>
    <row r="79" spans="1:18" ht="12.75" customHeight="1" x14ac:dyDescent="0.2"/>
    <row r="80" spans="1:18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142" ht="12.75" customHeight="1" x14ac:dyDescent="0.2"/>
    <row r="143" ht="12.75" customHeight="1" x14ac:dyDescent="0.2"/>
    <row r="144" ht="12.75" customHeight="1" x14ac:dyDescent="0.2"/>
    <row r="145" spans="1:11" ht="12.75" customHeight="1" x14ac:dyDescent="0.2"/>
    <row r="146" spans="1:11" ht="12.75" customHeight="1" x14ac:dyDescent="0.25">
      <c r="A146" s="949"/>
      <c r="B146" s="949"/>
      <c r="C146" s="949"/>
      <c r="D146" s="949"/>
      <c r="E146" s="949"/>
      <c r="F146" s="949"/>
      <c r="G146" s="949"/>
      <c r="H146" s="949"/>
      <c r="I146" s="949"/>
      <c r="J146" s="949"/>
      <c r="K146" s="949"/>
    </row>
    <row r="147" spans="1:11" ht="12.75" customHeight="1" x14ac:dyDescent="0.25">
      <c r="A147" s="949"/>
      <c r="B147" s="949"/>
      <c r="C147" s="949"/>
      <c r="D147" s="949"/>
      <c r="E147" s="949"/>
      <c r="F147" s="949"/>
      <c r="G147" s="949"/>
      <c r="H147" s="949"/>
      <c r="I147" s="949"/>
      <c r="J147" s="949"/>
      <c r="K147" s="949"/>
    </row>
    <row r="148" spans="1:11" ht="12.75" customHeight="1" x14ac:dyDescent="0.25">
      <c r="A148" s="949"/>
      <c r="B148" s="949"/>
      <c r="C148" s="949"/>
      <c r="D148" s="949"/>
      <c r="E148" s="949"/>
      <c r="F148" s="949"/>
      <c r="G148" s="949"/>
      <c r="H148" s="949"/>
      <c r="I148" s="949"/>
      <c r="J148" s="949"/>
      <c r="K148" s="949"/>
    </row>
    <row r="149" spans="1:11" ht="12.75" customHeight="1" x14ac:dyDescent="0.25">
      <c r="A149" s="949"/>
      <c r="B149" s="949"/>
      <c r="C149" s="949"/>
      <c r="D149" s="949"/>
      <c r="E149" s="949"/>
      <c r="F149" s="949"/>
      <c r="G149" s="949"/>
      <c r="H149" s="949"/>
      <c r="I149" s="949"/>
      <c r="J149" s="949"/>
      <c r="K149" s="949"/>
    </row>
    <row r="150" spans="1:11" ht="12.75" customHeight="1" x14ac:dyDescent="0.25">
      <c r="A150" s="949"/>
      <c r="B150" s="949"/>
      <c r="C150" s="949"/>
      <c r="D150" s="949"/>
      <c r="E150" s="949"/>
      <c r="F150" s="949"/>
      <c r="G150" s="949"/>
      <c r="H150" s="949"/>
      <c r="I150" s="949"/>
      <c r="J150" s="949"/>
      <c r="K150" s="949"/>
    </row>
    <row r="151" spans="1:11" ht="12.75" customHeight="1" x14ac:dyDescent="0.25">
      <c r="A151" s="949"/>
      <c r="B151" s="949"/>
      <c r="C151" s="949"/>
      <c r="D151" s="949"/>
      <c r="E151" s="949"/>
      <c r="F151" s="949"/>
      <c r="G151" s="949"/>
      <c r="H151" s="949"/>
      <c r="I151" s="949"/>
      <c r="J151" s="949"/>
      <c r="K151" s="949"/>
    </row>
    <row r="152" spans="1:11" ht="12.75" customHeight="1" x14ac:dyDescent="0.25">
      <c r="A152" s="949"/>
      <c r="B152" s="949"/>
      <c r="C152" s="949"/>
      <c r="D152" s="949"/>
      <c r="E152" s="949"/>
      <c r="F152" s="949"/>
      <c r="G152" s="949"/>
      <c r="H152" s="949"/>
      <c r="I152" s="949"/>
      <c r="J152" s="949"/>
      <c r="K152" s="949"/>
    </row>
    <row r="153" spans="1:11" ht="12.75" customHeight="1" x14ac:dyDescent="0.25">
      <c r="A153" s="949"/>
      <c r="B153" s="949"/>
      <c r="C153" s="949"/>
      <c r="D153" s="949"/>
      <c r="E153" s="949"/>
      <c r="F153" s="949"/>
      <c r="G153" s="949"/>
      <c r="H153" s="949"/>
      <c r="I153" s="949"/>
      <c r="J153" s="949"/>
      <c r="K153" s="949"/>
    </row>
    <row r="154" spans="1:11" ht="12.75" customHeight="1" x14ac:dyDescent="0.25">
      <c r="A154" s="949"/>
      <c r="B154" s="949"/>
      <c r="C154" s="949"/>
      <c r="D154" s="949"/>
      <c r="E154" s="949"/>
      <c r="F154" s="949"/>
      <c r="G154" s="949"/>
      <c r="H154" s="949"/>
      <c r="I154" s="949"/>
      <c r="J154" s="949"/>
      <c r="K154" s="949"/>
    </row>
    <row r="155" spans="1:11" ht="12.75" customHeight="1" x14ac:dyDescent="0.25">
      <c r="A155" s="949"/>
      <c r="B155" s="949"/>
      <c r="C155" s="949"/>
      <c r="D155" s="949"/>
      <c r="E155" s="949"/>
      <c r="F155" s="949"/>
      <c r="G155" s="949"/>
      <c r="H155" s="949"/>
      <c r="I155" s="949"/>
      <c r="J155" s="949"/>
      <c r="K155" s="949"/>
    </row>
    <row r="156" spans="1:11" ht="12.75" customHeight="1" x14ac:dyDescent="0.25">
      <c r="A156" s="949"/>
      <c r="B156" s="949"/>
      <c r="C156" s="949"/>
      <c r="D156" s="949"/>
      <c r="E156" s="949"/>
      <c r="F156" s="949"/>
      <c r="G156" s="949"/>
      <c r="H156" s="949"/>
      <c r="I156" s="949"/>
      <c r="J156" s="949"/>
      <c r="K156" s="949"/>
    </row>
    <row r="157" spans="1:11" ht="12.75" customHeight="1" x14ac:dyDescent="0.25">
      <c r="A157" s="949"/>
      <c r="B157" s="949"/>
      <c r="C157" s="949"/>
      <c r="D157" s="949"/>
      <c r="E157" s="949"/>
      <c r="F157" s="949"/>
      <c r="G157" s="949"/>
      <c r="H157" s="949"/>
      <c r="I157" s="949"/>
      <c r="J157" s="949"/>
      <c r="K157" s="949"/>
    </row>
    <row r="158" spans="1:11" ht="12.75" customHeight="1" x14ac:dyDescent="0.25">
      <c r="A158" s="949"/>
      <c r="B158" s="949"/>
      <c r="C158" s="949"/>
      <c r="D158" s="949"/>
      <c r="E158" s="949"/>
      <c r="F158" s="949"/>
      <c r="G158" s="949"/>
      <c r="H158" s="949"/>
      <c r="I158" s="949"/>
      <c r="J158" s="949"/>
      <c r="K158" s="949"/>
    </row>
    <row r="159" spans="1:11" ht="12.75" customHeight="1" x14ac:dyDescent="0.25">
      <c r="A159" s="949"/>
      <c r="B159" s="949"/>
      <c r="C159" s="949"/>
      <c r="D159" s="949"/>
      <c r="E159" s="949"/>
      <c r="F159" s="949"/>
      <c r="G159" s="949"/>
      <c r="H159" s="949"/>
      <c r="I159" s="949"/>
      <c r="J159" s="949"/>
      <c r="K159" s="949"/>
    </row>
    <row r="160" spans="1:11" ht="12.75" customHeight="1" x14ac:dyDescent="0.25">
      <c r="A160" s="949"/>
      <c r="B160" s="949"/>
      <c r="C160" s="949"/>
      <c r="D160" s="949"/>
      <c r="E160" s="949"/>
      <c r="F160" s="949"/>
      <c r="G160" s="949"/>
      <c r="H160" s="949"/>
      <c r="I160" s="949"/>
      <c r="J160" s="949"/>
      <c r="K160" s="949"/>
    </row>
    <row r="161" spans="1:11" ht="12.75" customHeight="1" x14ac:dyDescent="0.25">
      <c r="A161" s="949"/>
      <c r="B161" s="949"/>
      <c r="C161" s="949"/>
      <c r="D161" s="949"/>
      <c r="E161" s="949"/>
      <c r="F161" s="949"/>
      <c r="G161" s="949"/>
      <c r="H161" s="949"/>
      <c r="I161" s="949"/>
      <c r="J161" s="949"/>
      <c r="K161" s="949"/>
    </row>
    <row r="162" spans="1:11" ht="18" x14ac:dyDescent="0.25">
      <c r="A162" s="949"/>
      <c r="B162" s="949"/>
      <c r="C162" s="949"/>
      <c r="D162" s="949"/>
      <c r="E162" s="949"/>
      <c r="F162" s="949"/>
      <c r="G162" s="949"/>
      <c r="H162" s="949"/>
      <c r="I162" s="949"/>
      <c r="J162" s="949"/>
      <c r="K162" s="949"/>
    </row>
    <row r="163" spans="1:11" ht="18" x14ac:dyDescent="0.25">
      <c r="A163" s="949"/>
      <c r="B163" s="949"/>
      <c r="C163" s="949"/>
      <c r="D163" s="949"/>
      <c r="E163" s="949"/>
      <c r="F163" s="949"/>
      <c r="G163" s="949"/>
      <c r="H163" s="949"/>
      <c r="I163" s="949"/>
      <c r="J163" s="949"/>
      <c r="K163" s="949"/>
    </row>
    <row r="164" spans="1:11" ht="18" x14ac:dyDescent="0.25">
      <c r="A164" s="949"/>
      <c r="B164" s="949"/>
      <c r="C164" s="949"/>
      <c r="D164" s="949"/>
      <c r="E164" s="949"/>
      <c r="F164" s="949"/>
      <c r="G164" s="949"/>
      <c r="H164" s="949"/>
      <c r="I164" s="949"/>
      <c r="J164" s="949"/>
      <c r="K164" s="949"/>
    </row>
    <row r="165" spans="1:11" ht="18" x14ac:dyDescent="0.25">
      <c r="A165" s="949"/>
      <c r="B165" s="949"/>
      <c r="C165" s="949"/>
      <c r="D165" s="949"/>
      <c r="E165" s="949"/>
      <c r="F165" s="949"/>
      <c r="G165" s="949"/>
      <c r="H165" s="949"/>
      <c r="I165" s="949"/>
      <c r="J165" s="949"/>
      <c r="K165" s="949"/>
    </row>
    <row r="166" spans="1:11" ht="18" x14ac:dyDescent="0.25">
      <c r="A166" s="949"/>
      <c r="B166" s="949"/>
      <c r="C166" s="949"/>
      <c r="D166" s="949"/>
      <c r="E166" s="949"/>
      <c r="F166" s="949"/>
      <c r="G166" s="949"/>
      <c r="H166" s="949"/>
      <c r="I166" s="949"/>
      <c r="J166" s="949"/>
      <c r="K166" s="949"/>
    </row>
    <row r="167" spans="1:11" ht="18" x14ac:dyDescent="0.25">
      <c r="A167" s="949"/>
      <c r="B167" s="949"/>
      <c r="C167" s="949"/>
      <c r="D167" s="949"/>
      <c r="E167" s="949"/>
      <c r="F167" s="949"/>
      <c r="G167" s="949"/>
      <c r="H167" s="949"/>
      <c r="I167" s="949"/>
      <c r="J167" s="949"/>
      <c r="K167" s="949"/>
    </row>
    <row r="168" spans="1:11" ht="18" x14ac:dyDescent="0.25">
      <c r="A168" s="949"/>
      <c r="B168" s="949"/>
      <c r="C168" s="949"/>
      <c r="D168" s="949"/>
      <c r="E168" s="949"/>
      <c r="F168" s="949"/>
      <c r="G168" s="949"/>
      <c r="H168" s="949"/>
      <c r="I168" s="949"/>
      <c r="J168" s="949"/>
      <c r="K168" s="949"/>
    </row>
    <row r="169" spans="1:11" ht="18" x14ac:dyDescent="0.25">
      <c r="A169" s="949"/>
      <c r="B169" s="949"/>
      <c r="C169" s="949"/>
      <c r="D169" s="949"/>
      <c r="E169" s="949"/>
      <c r="F169" s="949"/>
      <c r="G169" s="949"/>
      <c r="H169" s="949"/>
      <c r="I169" s="949"/>
      <c r="J169" s="949"/>
      <c r="K169" s="949"/>
    </row>
    <row r="170" spans="1:11" ht="18" x14ac:dyDescent="0.25">
      <c r="A170" s="949"/>
      <c r="B170" s="949"/>
      <c r="C170" s="949"/>
      <c r="D170" s="949"/>
      <c r="E170" s="949"/>
      <c r="F170" s="949"/>
      <c r="G170" s="949"/>
      <c r="H170" s="949"/>
      <c r="I170" s="949"/>
      <c r="J170" s="949"/>
      <c r="K170" s="949"/>
    </row>
    <row r="171" spans="1:11" ht="18" x14ac:dyDescent="0.25">
      <c r="A171" s="949"/>
      <c r="B171" s="949"/>
      <c r="C171" s="949"/>
      <c r="D171" s="949"/>
      <c r="E171" s="949"/>
      <c r="F171" s="949"/>
      <c r="G171" s="949"/>
      <c r="H171" s="949"/>
      <c r="I171" s="949"/>
      <c r="J171" s="949"/>
      <c r="K171" s="949"/>
    </row>
    <row r="172" spans="1:11" ht="18" x14ac:dyDescent="0.25">
      <c r="A172" s="949"/>
      <c r="B172" s="949"/>
      <c r="C172" s="949"/>
      <c r="D172" s="949"/>
      <c r="E172" s="949"/>
      <c r="F172" s="949"/>
      <c r="G172" s="949"/>
      <c r="H172" s="949"/>
      <c r="I172" s="949"/>
      <c r="J172" s="949"/>
      <c r="K172" s="949"/>
    </row>
    <row r="173" spans="1:11" ht="18" x14ac:dyDescent="0.25">
      <c r="A173" s="949"/>
      <c r="B173" s="949"/>
      <c r="C173" s="949"/>
      <c r="D173" s="949"/>
      <c r="E173" s="949"/>
      <c r="F173" s="949"/>
      <c r="G173" s="949"/>
      <c r="H173" s="949"/>
      <c r="I173" s="949"/>
      <c r="J173" s="949"/>
      <c r="K173" s="949"/>
    </row>
    <row r="174" spans="1:11" ht="18" x14ac:dyDescent="0.25">
      <c r="A174" s="949"/>
      <c r="B174" s="949"/>
      <c r="C174" s="949"/>
      <c r="D174" s="949"/>
      <c r="E174" s="949"/>
      <c r="F174" s="949"/>
      <c r="G174" s="949"/>
      <c r="H174" s="949"/>
      <c r="I174" s="949"/>
      <c r="J174" s="949"/>
      <c r="K174" s="949"/>
    </row>
    <row r="175" spans="1:11" ht="18" x14ac:dyDescent="0.25">
      <c r="A175" s="949"/>
      <c r="B175" s="949"/>
      <c r="C175" s="949"/>
      <c r="D175" s="949"/>
      <c r="E175" s="949"/>
      <c r="F175" s="949"/>
      <c r="G175" s="949"/>
      <c r="H175" s="949"/>
      <c r="I175" s="949"/>
      <c r="J175" s="949"/>
      <c r="K175" s="949"/>
    </row>
    <row r="176" spans="1:11" ht="18" x14ac:dyDescent="0.25">
      <c r="A176" s="949"/>
      <c r="B176" s="949"/>
      <c r="C176" s="949"/>
      <c r="D176" s="949"/>
      <c r="E176" s="949"/>
      <c r="F176" s="949"/>
      <c r="G176" s="949"/>
      <c r="H176" s="949"/>
      <c r="I176" s="949"/>
      <c r="J176" s="949"/>
      <c r="K176" s="949"/>
    </row>
    <row r="177" spans="1:11" ht="18" x14ac:dyDescent="0.25">
      <c r="A177" s="949"/>
      <c r="B177" s="949"/>
      <c r="C177" s="949"/>
      <c r="D177" s="949"/>
      <c r="E177" s="949"/>
      <c r="F177" s="949"/>
      <c r="G177" s="949"/>
      <c r="H177" s="949"/>
      <c r="I177" s="949"/>
      <c r="J177" s="949"/>
      <c r="K177" s="949"/>
    </row>
    <row r="178" spans="1:11" ht="18" x14ac:dyDescent="0.25">
      <c r="A178" s="949"/>
      <c r="B178" s="949"/>
      <c r="C178" s="949"/>
      <c r="D178" s="949"/>
      <c r="E178" s="949"/>
      <c r="F178" s="949"/>
      <c r="G178" s="949"/>
      <c r="H178" s="949"/>
      <c r="I178" s="949"/>
      <c r="J178" s="949"/>
      <c r="K178" s="949"/>
    </row>
    <row r="179" spans="1:11" ht="18" x14ac:dyDescent="0.25">
      <c r="A179" s="949"/>
      <c r="B179" s="949"/>
      <c r="C179" s="949"/>
      <c r="D179" s="949"/>
      <c r="E179" s="949"/>
      <c r="F179" s="949"/>
      <c r="G179" s="949"/>
      <c r="H179" s="949"/>
      <c r="I179" s="949"/>
      <c r="J179" s="949"/>
      <c r="K179" s="949"/>
    </row>
    <row r="180" spans="1:11" ht="18" x14ac:dyDescent="0.25">
      <c r="A180" s="949"/>
      <c r="B180" s="949"/>
      <c r="C180" s="949"/>
      <c r="D180" s="949"/>
      <c r="E180" s="949"/>
      <c r="F180" s="949"/>
      <c r="G180" s="949"/>
      <c r="H180" s="949"/>
      <c r="I180" s="949"/>
      <c r="J180" s="949"/>
      <c r="K180" s="949"/>
    </row>
    <row r="181" spans="1:11" ht="18" x14ac:dyDescent="0.25">
      <c r="A181" s="949"/>
      <c r="B181" s="949"/>
      <c r="C181" s="949"/>
      <c r="D181" s="949"/>
      <c r="E181" s="949"/>
      <c r="F181" s="949"/>
      <c r="G181" s="949"/>
      <c r="H181" s="949"/>
      <c r="I181" s="949"/>
      <c r="J181" s="949"/>
      <c r="K181" s="949"/>
    </row>
    <row r="182" spans="1:11" ht="18" x14ac:dyDescent="0.25">
      <c r="A182" s="949"/>
      <c r="B182" s="949"/>
      <c r="C182" s="949"/>
      <c r="D182" s="949"/>
      <c r="E182" s="949"/>
      <c r="F182" s="949"/>
      <c r="G182" s="949"/>
      <c r="H182" s="949"/>
      <c r="I182" s="949"/>
      <c r="J182" s="949"/>
      <c r="K182" s="949"/>
    </row>
    <row r="183" spans="1:11" ht="18" x14ac:dyDescent="0.25">
      <c r="A183" s="949"/>
      <c r="B183" s="949"/>
      <c r="C183" s="949"/>
      <c r="D183" s="949"/>
      <c r="E183" s="949"/>
      <c r="F183" s="949"/>
      <c r="G183" s="949"/>
      <c r="H183" s="949"/>
      <c r="I183" s="949"/>
      <c r="J183" s="949"/>
      <c r="K183" s="949"/>
    </row>
    <row r="184" spans="1:11" ht="18" x14ac:dyDescent="0.25">
      <c r="A184" s="949"/>
      <c r="B184" s="949"/>
      <c r="C184" s="949"/>
      <c r="D184" s="949"/>
      <c r="E184" s="949"/>
      <c r="F184" s="949"/>
      <c r="G184" s="949"/>
      <c r="H184" s="949"/>
      <c r="I184" s="949"/>
      <c r="J184" s="949"/>
      <c r="K184" s="949"/>
    </row>
    <row r="185" spans="1:11" ht="18" x14ac:dyDescent="0.25">
      <c r="A185" s="949"/>
      <c r="B185" s="949"/>
      <c r="C185" s="949"/>
      <c r="D185" s="949"/>
      <c r="E185" s="949"/>
      <c r="F185" s="949"/>
      <c r="G185" s="949"/>
      <c r="H185" s="949"/>
      <c r="I185" s="949"/>
      <c r="J185" s="949"/>
      <c r="K185" s="949"/>
    </row>
    <row r="186" spans="1:11" ht="18" x14ac:dyDescent="0.25">
      <c r="A186" s="949"/>
      <c r="B186" s="949"/>
      <c r="C186" s="949"/>
      <c r="D186" s="949"/>
      <c r="E186" s="949"/>
      <c r="F186" s="949"/>
      <c r="G186" s="949"/>
      <c r="H186" s="949"/>
      <c r="I186" s="949"/>
      <c r="J186" s="949"/>
      <c r="K186" s="949"/>
    </row>
    <row r="187" spans="1:11" ht="18" x14ac:dyDescent="0.25">
      <c r="A187" s="949"/>
      <c r="B187" s="949"/>
      <c r="C187" s="949"/>
      <c r="D187" s="949"/>
      <c r="E187" s="949"/>
      <c r="F187" s="949"/>
      <c r="G187" s="949"/>
      <c r="H187" s="949"/>
      <c r="I187" s="949"/>
      <c r="J187" s="949"/>
      <c r="K187" s="949"/>
    </row>
    <row r="188" spans="1:11" ht="18" x14ac:dyDescent="0.25">
      <c r="A188" s="949"/>
      <c r="B188" s="949"/>
      <c r="C188" s="949"/>
      <c r="D188" s="949"/>
      <c r="E188" s="949"/>
      <c r="F188" s="949"/>
      <c r="G188" s="949"/>
      <c r="H188" s="949"/>
      <c r="I188" s="949"/>
      <c r="J188" s="949"/>
      <c r="K188" s="949"/>
    </row>
    <row r="189" spans="1:11" ht="18" x14ac:dyDescent="0.25">
      <c r="A189" s="949"/>
      <c r="B189" s="949"/>
      <c r="C189" s="949"/>
      <c r="D189" s="949"/>
      <c r="E189" s="949"/>
      <c r="F189" s="949"/>
      <c r="G189" s="949"/>
      <c r="H189" s="949"/>
      <c r="I189" s="949"/>
      <c r="J189" s="949"/>
      <c r="K189" s="949"/>
    </row>
    <row r="190" spans="1:11" ht="18" x14ac:dyDescent="0.25">
      <c r="A190" s="949"/>
      <c r="B190" s="949"/>
      <c r="C190" s="949"/>
      <c r="D190" s="949"/>
      <c r="E190" s="949"/>
      <c r="F190" s="949"/>
      <c r="G190" s="949"/>
      <c r="H190" s="949"/>
      <c r="I190" s="949"/>
      <c r="J190" s="949"/>
      <c r="K190" s="949"/>
    </row>
    <row r="191" spans="1:11" ht="18" x14ac:dyDescent="0.25">
      <c r="A191" s="949"/>
      <c r="B191" s="949"/>
      <c r="C191" s="949"/>
      <c r="D191" s="949"/>
      <c r="E191" s="949"/>
      <c r="F191" s="949"/>
      <c r="G191" s="949"/>
      <c r="H191" s="949"/>
      <c r="I191" s="949"/>
      <c r="J191" s="949"/>
      <c r="K191" s="949"/>
    </row>
    <row r="192" spans="1:11" ht="18" x14ac:dyDescent="0.25">
      <c r="A192" s="949"/>
      <c r="B192" s="949"/>
      <c r="C192" s="949"/>
      <c r="D192" s="949"/>
      <c r="E192" s="949"/>
      <c r="F192" s="949"/>
      <c r="G192" s="949"/>
      <c r="H192" s="949"/>
      <c r="I192" s="949"/>
      <c r="J192" s="949"/>
      <c r="K192" s="949"/>
    </row>
    <row r="193" spans="1:11" ht="18" x14ac:dyDescent="0.25">
      <c r="A193" s="949"/>
      <c r="B193" s="949"/>
      <c r="C193" s="949"/>
      <c r="D193" s="949"/>
      <c r="E193" s="949"/>
      <c r="F193" s="949"/>
      <c r="G193" s="949"/>
      <c r="H193" s="949"/>
      <c r="I193" s="949"/>
      <c r="J193" s="949"/>
      <c r="K193" s="949"/>
    </row>
    <row r="194" spans="1:11" ht="18" x14ac:dyDescent="0.25">
      <c r="A194" s="949"/>
      <c r="B194" s="949"/>
      <c r="C194" s="949"/>
      <c r="D194" s="949"/>
      <c r="E194" s="949"/>
      <c r="F194" s="949"/>
      <c r="G194" s="949"/>
      <c r="H194" s="949"/>
      <c r="I194" s="949"/>
      <c r="J194" s="949"/>
      <c r="K194" s="949"/>
    </row>
    <row r="195" spans="1:11" ht="18" x14ac:dyDescent="0.25">
      <c r="A195" s="949"/>
      <c r="B195" s="949"/>
      <c r="C195" s="949"/>
      <c r="D195" s="949"/>
      <c r="E195" s="949"/>
      <c r="F195" s="949"/>
      <c r="G195" s="949"/>
      <c r="H195" s="949"/>
      <c r="I195" s="949"/>
      <c r="J195" s="949"/>
      <c r="K195" s="949"/>
    </row>
    <row r="196" spans="1:11" ht="18" x14ac:dyDescent="0.25">
      <c r="A196" s="949"/>
      <c r="B196" s="949"/>
      <c r="C196" s="949"/>
      <c r="D196" s="949"/>
      <c r="E196" s="949"/>
      <c r="F196" s="949"/>
      <c r="G196" s="949"/>
      <c r="H196" s="949"/>
      <c r="I196" s="949"/>
      <c r="J196" s="949"/>
      <c r="K196" s="949"/>
    </row>
    <row r="197" spans="1:11" ht="18" x14ac:dyDescent="0.25">
      <c r="A197" s="949"/>
      <c r="B197" s="949"/>
      <c r="C197" s="949"/>
      <c r="D197" s="949"/>
      <c r="E197" s="949"/>
      <c r="F197" s="949"/>
      <c r="G197" s="949"/>
      <c r="H197" s="949"/>
      <c r="I197" s="949"/>
      <c r="J197" s="949"/>
      <c r="K197" s="949"/>
    </row>
  </sheetData>
  <mergeCells count="95">
    <mergeCell ref="A68:C68"/>
    <mergeCell ref="P68:R68"/>
    <mergeCell ref="P18:R18"/>
    <mergeCell ref="B22:C22"/>
    <mergeCell ref="P22:Q22"/>
    <mergeCell ref="A60:R60"/>
    <mergeCell ref="A61:R61"/>
    <mergeCell ref="Q62:R62"/>
    <mergeCell ref="A63:A66"/>
    <mergeCell ref="B63:B66"/>
    <mergeCell ref="C63:C66"/>
    <mergeCell ref="D63:F63"/>
    <mergeCell ref="G63:I63"/>
    <mergeCell ref="D64:F64"/>
    <mergeCell ref="G64:I64"/>
    <mergeCell ref="J64:L64"/>
    <mergeCell ref="A49:A51"/>
    <mergeCell ref="R49:R51"/>
    <mergeCell ref="A48:C48"/>
    <mergeCell ref="P48:Q48"/>
    <mergeCell ref="J63:L63"/>
    <mergeCell ref="M63:O63"/>
    <mergeCell ref="P63:P66"/>
    <mergeCell ref="Q63:Q66"/>
    <mergeCell ref="R63:R66"/>
    <mergeCell ref="M64:O64"/>
    <mergeCell ref="A52:C52"/>
    <mergeCell ref="P52:R52"/>
    <mergeCell ref="A53:C53"/>
    <mergeCell ref="P53:R53"/>
    <mergeCell ref="R19:R22"/>
    <mergeCell ref="A23:C23"/>
    <mergeCell ref="A43:C43"/>
    <mergeCell ref="P43:R43"/>
    <mergeCell ref="A44:A47"/>
    <mergeCell ref="R44:R47"/>
    <mergeCell ref="R24:R26"/>
    <mergeCell ref="B26:C26"/>
    <mergeCell ref="P26:Q26"/>
    <mergeCell ref="A36:A39"/>
    <mergeCell ref="B37:B38"/>
    <mergeCell ref="Q37:Q38"/>
    <mergeCell ref="B39:C39"/>
    <mergeCell ref="R36:R39"/>
    <mergeCell ref="P39:Q39"/>
    <mergeCell ref="D33:F33"/>
    <mergeCell ref="G32:I32"/>
    <mergeCell ref="G33:I33"/>
    <mergeCell ref="P23:R23"/>
    <mergeCell ref="A24:A26"/>
    <mergeCell ref="B24:B25"/>
    <mergeCell ref="Q24:Q25"/>
    <mergeCell ref="A18:C18"/>
    <mergeCell ref="A19:A22"/>
    <mergeCell ref="A41:C41"/>
    <mergeCell ref="P41:R41"/>
    <mergeCell ref="P31:R31"/>
    <mergeCell ref="J32:L32"/>
    <mergeCell ref="M32:O32"/>
    <mergeCell ref="P32:P35"/>
    <mergeCell ref="Q32:Q35"/>
    <mergeCell ref="R32:R35"/>
    <mergeCell ref="J33:L33"/>
    <mergeCell ref="M33:O33"/>
    <mergeCell ref="A32:A35"/>
    <mergeCell ref="B32:B35"/>
    <mergeCell ref="C32:C35"/>
    <mergeCell ref="D32:F32"/>
    <mergeCell ref="R8:R9"/>
    <mergeCell ref="B12:B13"/>
    <mergeCell ref="Q12:Q13"/>
    <mergeCell ref="J5:L5"/>
    <mergeCell ref="A11:C11"/>
    <mergeCell ref="P11:R11"/>
    <mergeCell ref="A12:A17"/>
    <mergeCell ref="R12:R17"/>
    <mergeCell ref="P14:Q14"/>
    <mergeCell ref="M5:O5"/>
    <mergeCell ref="A8:A9"/>
    <mergeCell ref="B14:C14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130" orientation="landscape" useFirstPageNumber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7:M17"/>
  <sheetViews>
    <sheetView rightToLeft="1" view="pageBreakPreview" zoomScaleSheetLayoutView="100" workbookViewId="0">
      <selection activeCell="B39" sqref="B39"/>
    </sheetView>
  </sheetViews>
  <sheetFormatPr defaultRowHeight="12.75" x14ac:dyDescent="0.2"/>
  <sheetData>
    <row r="17" spans="1:13" ht="60" x14ac:dyDescent="0.8">
      <c r="A17" s="2486" t="s">
        <v>1851</v>
      </c>
      <c r="B17" s="2486"/>
      <c r="C17" s="2486"/>
      <c r="D17" s="2486"/>
      <c r="E17" s="2486"/>
      <c r="F17" s="2486"/>
      <c r="G17" s="2486"/>
      <c r="H17" s="2486"/>
      <c r="I17" s="2486"/>
      <c r="J17" s="2486"/>
      <c r="K17" s="2486"/>
      <c r="L17" s="2486"/>
      <c r="M17" s="248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48"/>
  <sheetViews>
    <sheetView rightToLeft="1" tabSelected="1" view="pageBreakPreview" topLeftCell="A19" zoomScale="75" zoomScaleSheetLayoutView="75" workbookViewId="0">
      <selection activeCell="S35" sqref="S35:S36"/>
    </sheetView>
  </sheetViews>
  <sheetFormatPr defaultColWidth="6.7109375" defaultRowHeight="15" customHeight="1" x14ac:dyDescent="0.2"/>
  <cols>
    <col min="1" max="1" width="28.7109375" style="344" customWidth="1"/>
    <col min="2" max="6" width="8.7109375" style="344" customWidth="1"/>
    <col min="7" max="7" width="10.28515625" style="344" customWidth="1"/>
    <col min="8" max="10" width="8.7109375" style="344" customWidth="1"/>
    <col min="11" max="11" width="10.5703125" style="344" customWidth="1"/>
    <col min="12" max="12" width="10.140625" style="344" customWidth="1"/>
    <col min="13" max="13" width="11.42578125" style="344" customWidth="1"/>
    <col min="14" max="14" width="35" style="344" customWidth="1"/>
    <col min="15" max="16384" width="6.7109375" style="344"/>
  </cols>
  <sheetData>
    <row r="1" spans="1:14" ht="26.25" customHeight="1" x14ac:dyDescent="0.25">
      <c r="A1" s="2483" t="s">
        <v>2089</v>
      </c>
      <c r="B1" s="2483"/>
      <c r="C1" s="2483"/>
      <c r="D1" s="2483"/>
      <c r="E1" s="2483"/>
      <c r="F1" s="2483"/>
      <c r="G1" s="2483"/>
      <c r="H1" s="2483"/>
      <c r="I1" s="2483"/>
      <c r="J1" s="2483"/>
      <c r="K1" s="2483"/>
      <c r="L1" s="2483"/>
      <c r="M1" s="2483"/>
      <c r="N1" s="2483"/>
    </row>
    <row r="2" spans="1:14" ht="35.25" customHeight="1" x14ac:dyDescent="0.2">
      <c r="A2" s="2484" t="s">
        <v>2090</v>
      </c>
      <c r="B2" s="2484"/>
      <c r="C2" s="2484"/>
      <c r="D2" s="2484"/>
      <c r="E2" s="2484"/>
      <c r="F2" s="2484"/>
      <c r="G2" s="2484"/>
      <c r="H2" s="2484"/>
      <c r="I2" s="2484"/>
      <c r="J2" s="2484"/>
      <c r="K2" s="2484"/>
      <c r="L2" s="2484"/>
      <c r="M2" s="2484"/>
      <c r="N2" s="2484"/>
    </row>
    <row r="3" spans="1:14" ht="21" customHeight="1" thickBot="1" x14ac:dyDescent="0.3">
      <c r="A3" s="345" t="s">
        <v>184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6" t="s">
        <v>127</v>
      </c>
    </row>
    <row r="4" spans="1:14" ht="26.25" customHeight="1" thickTop="1" x14ac:dyDescent="0.2">
      <c r="A4" s="2468" t="s">
        <v>0</v>
      </c>
      <c r="B4" s="2468" t="s">
        <v>1</v>
      </c>
      <c r="C4" s="2468"/>
      <c r="D4" s="2468"/>
      <c r="E4" s="2468" t="s">
        <v>2</v>
      </c>
      <c r="F4" s="2468"/>
      <c r="G4" s="2468"/>
      <c r="H4" s="2468" t="s">
        <v>3</v>
      </c>
      <c r="I4" s="2468"/>
      <c r="J4" s="2468"/>
      <c r="K4" s="2468" t="s">
        <v>29</v>
      </c>
      <c r="L4" s="2468"/>
      <c r="M4" s="2468"/>
      <c r="N4" s="2480" t="s">
        <v>105</v>
      </c>
    </row>
    <row r="5" spans="1:14" ht="25.5" customHeight="1" x14ac:dyDescent="0.2">
      <c r="A5" s="2469"/>
      <c r="B5" s="2472" t="s">
        <v>98</v>
      </c>
      <c r="C5" s="2472"/>
      <c r="D5" s="2472"/>
      <c r="E5" s="2472" t="s">
        <v>99</v>
      </c>
      <c r="F5" s="2472"/>
      <c r="G5" s="2472"/>
      <c r="H5" s="2472" t="s">
        <v>100</v>
      </c>
      <c r="I5" s="2472"/>
      <c r="J5" s="2472"/>
      <c r="K5" s="2472" t="s">
        <v>126</v>
      </c>
      <c r="L5" s="2472"/>
      <c r="M5" s="2472"/>
      <c r="N5" s="2481"/>
    </row>
    <row r="6" spans="1:14" ht="18.75" customHeight="1" x14ac:dyDescent="0.2">
      <c r="A6" s="2469"/>
      <c r="B6" s="304" t="s">
        <v>187</v>
      </c>
      <c r="C6" s="304" t="s">
        <v>203</v>
      </c>
      <c r="D6" s="304" t="s">
        <v>204</v>
      </c>
      <c r="E6" s="304" t="s">
        <v>187</v>
      </c>
      <c r="F6" s="304" t="s">
        <v>203</v>
      </c>
      <c r="G6" s="304" t="s">
        <v>204</v>
      </c>
      <c r="H6" s="304" t="s">
        <v>187</v>
      </c>
      <c r="I6" s="304" t="s">
        <v>203</v>
      </c>
      <c r="J6" s="304" t="s">
        <v>204</v>
      </c>
      <c r="K6" s="304" t="s">
        <v>187</v>
      </c>
      <c r="L6" s="304" t="s">
        <v>203</v>
      </c>
      <c r="M6" s="304" t="s">
        <v>204</v>
      </c>
      <c r="N6" s="2481"/>
    </row>
    <row r="7" spans="1:14" ht="26.45" customHeight="1" thickBot="1" x14ac:dyDescent="0.25">
      <c r="A7" s="2470"/>
      <c r="B7" s="325" t="s">
        <v>188</v>
      </c>
      <c r="C7" s="325" t="s">
        <v>189</v>
      </c>
      <c r="D7" s="325" t="s">
        <v>190</v>
      </c>
      <c r="E7" s="325" t="s">
        <v>188</v>
      </c>
      <c r="F7" s="325" t="s">
        <v>189</v>
      </c>
      <c r="G7" s="325" t="s">
        <v>190</v>
      </c>
      <c r="H7" s="325" t="s">
        <v>188</v>
      </c>
      <c r="I7" s="325" t="s">
        <v>189</v>
      </c>
      <c r="J7" s="325" t="s">
        <v>190</v>
      </c>
      <c r="K7" s="325" t="s">
        <v>188</v>
      </c>
      <c r="L7" s="325" t="s">
        <v>189</v>
      </c>
      <c r="M7" s="325" t="s">
        <v>190</v>
      </c>
      <c r="N7" s="2482"/>
    </row>
    <row r="8" spans="1:14" ht="21.95" customHeight="1" x14ac:dyDescent="0.2">
      <c r="A8" s="326" t="s">
        <v>5</v>
      </c>
      <c r="B8" s="1569">
        <v>331</v>
      </c>
      <c r="C8" s="1569">
        <v>337</v>
      </c>
      <c r="D8" s="1569">
        <v>668</v>
      </c>
      <c r="E8" s="1569">
        <v>2035</v>
      </c>
      <c r="F8" s="1569">
        <v>2505</v>
      </c>
      <c r="G8" s="1569">
        <v>4540</v>
      </c>
      <c r="H8" s="1569">
        <v>1309</v>
      </c>
      <c r="I8" s="1569">
        <v>1153</v>
      </c>
      <c r="J8" s="1569">
        <v>2462</v>
      </c>
      <c r="K8" s="1569">
        <v>3675</v>
      </c>
      <c r="L8" s="1569">
        <v>3995</v>
      </c>
      <c r="M8" s="1569">
        <v>7670</v>
      </c>
      <c r="N8" s="328" t="s">
        <v>106</v>
      </c>
    </row>
    <row r="9" spans="1:14" ht="21.95" customHeight="1" x14ac:dyDescent="0.2">
      <c r="A9" s="329" t="s">
        <v>6</v>
      </c>
      <c r="B9" s="1512">
        <v>60</v>
      </c>
      <c r="C9" s="1512">
        <v>51</v>
      </c>
      <c r="D9" s="1512">
        <v>111</v>
      </c>
      <c r="E9" s="1512">
        <v>761</v>
      </c>
      <c r="F9" s="1512">
        <v>838</v>
      </c>
      <c r="G9" s="1512">
        <v>1599</v>
      </c>
      <c r="H9" s="1512">
        <v>443</v>
      </c>
      <c r="I9" s="1512">
        <v>263</v>
      </c>
      <c r="J9" s="1569">
        <v>706</v>
      </c>
      <c r="K9" s="1569">
        <v>1264</v>
      </c>
      <c r="L9" s="1569">
        <v>1152</v>
      </c>
      <c r="M9" s="1569">
        <v>2416</v>
      </c>
      <c r="N9" s="330" t="s">
        <v>107</v>
      </c>
    </row>
    <row r="10" spans="1:14" ht="21.95" customHeight="1" x14ac:dyDescent="0.2">
      <c r="A10" s="329" t="s">
        <v>7</v>
      </c>
      <c r="B10" s="1512">
        <v>19</v>
      </c>
      <c r="C10" s="1512">
        <v>7</v>
      </c>
      <c r="D10" s="1512">
        <v>26</v>
      </c>
      <c r="E10" s="1512">
        <v>441</v>
      </c>
      <c r="F10" s="1512">
        <v>556</v>
      </c>
      <c r="G10" s="1512">
        <v>997</v>
      </c>
      <c r="H10" s="1512">
        <v>217</v>
      </c>
      <c r="I10" s="1512">
        <v>145</v>
      </c>
      <c r="J10" s="1569">
        <v>362</v>
      </c>
      <c r="K10" s="1569">
        <v>677</v>
      </c>
      <c r="L10" s="1569">
        <v>708</v>
      </c>
      <c r="M10" s="1569">
        <v>1385</v>
      </c>
      <c r="N10" s="330" t="s">
        <v>197</v>
      </c>
    </row>
    <row r="11" spans="1:14" ht="21.95" customHeight="1" x14ac:dyDescent="0.2">
      <c r="A11" s="329" t="s">
        <v>8</v>
      </c>
      <c r="B11" s="1512">
        <v>36</v>
      </c>
      <c r="C11" s="1512">
        <v>37</v>
      </c>
      <c r="D11" s="1512">
        <v>73</v>
      </c>
      <c r="E11" s="1512">
        <v>322</v>
      </c>
      <c r="F11" s="1512">
        <v>497</v>
      </c>
      <c r="G11" s="1512">
        <v>819</v>
      </c>
      <c r="H11" s="1512">
        <v>177</v>
      </c>
      <c r="I11" s="1512">
        <v>171</v>
      </c>
      <c r="J11" s="1569">
        <v>348</v>
      </c>
      <c r="K11" s="1569">
        <v>535</v>
      </c>
      <c r="L11" s="1569">
        <v>705</v>
      </c>
      <c r="M11" s="1569">
        <v>1240</v>
      </c>
      <c r="N11" s="330" t="s">
        <v>108</v>
      </c>
    </row>
    <row r="12" spans="1:14" ht="21.95" customHeight="1" x14ac:dyDescent="0.2">
      <c r="A12" s="329" t="s">
        <v>9</v>
      </c>
      <c r="B12" s="1512">
        <v>18</v>
      </c>
      <c r="C12" s="1512">
        <v>7</v>
      </c>
      <c r="D12" s="1512">
        <v>25</v>
      </c>
      <c r="E12" s="1512">
        <v>354</v>
      </c>
      <c r="F12" s="1512">
        <v>366</v>
      </c>
      <c r="G12" s="1512">
        <v>720</v>
      </c>
      <c r="H12" s="1512">
        <v>149</v>
      </c>
      <c r="I12" s="1512">
        <v>70</v>
      </c>
      <c r="J12" s="1569">
        <v>219</v>
      </c>
      <c r="K12" s="1569">
        <v>521</v>
      </c>
      <c r="L12" s="1569">
        <v>443</v>
      </c>
      <c r="M12" s="1569">
        <v>964</v>
      </c>
      <c r="N12" s="330" t="s">
        <v>109</v>
      </c>
    </row>
    <row r="13" spans="1:14" ht="39" customHeight="1" x14ac:dyDescent="0.2">
      <c r="A13" s="329" t="s">
        <v>10</v>
      </c>
      <c r="B13" s="1512">
        <v>0</v>
      </c>
      <c r="C13" s="1512">
        <v>0</v>
      </c>
      <c r="D13" s="1512">
        <v>0</v>
      </c>
      <c r="E13" s="1512">
        <v>0</v>
      </c>
      <c r="F13" s="1512">
        <v>0</v>
      </c>
      <c r="G13" s="1512">
        <v>0</v>
      </c>
      <c r="H13" s="1512">
        <v>1234</v>
      </c>
      <c r="I13" s="1512">
        <v>1024</v>
      </c>
      <c r="J13" s="1569">
        <v>2258</v>
      </c>
      <c r="K13" s="1569">
        <v>1234</v>
      </c>
      <c r="L13" s="1569">
        <v>1024</v>
      </c>
      <c r="M13" s="1569">
        <v>2258</v>
      </c>
      <c r="N13" s="347" t="s">
        <v>196</v>
      </c>
    </row>
    <row r="14" spans="1:14" ht="34.5" customHeight="1" x14ac:dyDescent="0.2">
      <c r="A14" s="1092" t="s">
        <v>2028</v>
      </c>
      <c r="B14" s="1512">
        <v>11</v>
      </c>
      <c r="C14" s="1512">
        <v>11</v>
      </c>
      <c r="D14" s="1512">
        <v>22</v>
      </c>
      <c r="E14" s="1512">
        <v>35</v>
      </c>
      <c r="F14" s="1512">
        <v>38</v>
      </c>
      <c r="G14" s="1512">
        <v>73</v>
      </c>
      <c r="H14" s="1512">
        <v>11</v>
      </c>
      <c r="I14" s="1512">
        <v>16</v>
      </c>
      <c r="J14" s="1569">
        <v>27</v>
      </c>
      <c r="K14" s="1569">
        <v>57</v>
      </c>
      <c r="L14" s="1569">
        <v>65</v>
      </c>
      <c r="M14" s="1569">
        <v>122</v>
      </c>
      <c r="N14" s="320" t="s">
        <v>2029</v>
      </c>
    </row>
    <row r="15" spans="1:14" ht="21.95" customHeight="1" x14ac:dyDescent="0.2">
      <c r="A15" s="1153" t="s">
        <v>2086</v>
      </c>
      <c r="B15" s="1512">
        <v>82</v>
      </c>
      <c r="C15" s="1512">
        <v>63</v>
      </c>
      <c r="D15" s="1512">
        <v>145</v>
      </c>
      <c r="E15" s="1512">
        <v>524</v>
      </c>
      <c r="F15" s="1512">
        <v>497</v>
      </c>
      <c r="G15" s="1512">
        <v>1021</v>
      </c>
      <c r="H15" s="1512">
        <v>276</v>
      </c>
      <c r="I15" s="1512">
        <v>189</v>
      </c>
      <c r="J15" s="1569">
        <v>465</v>
      </c>
      <c r="K15" s="1569">
        <v>882</v>
      </c>
      <c r="L15" s="1569">
        <v>749</v>
      </c>
      <c r="M15" s="1569">
        <v>1631</v>
      </c>
      <c r="N15" s="320" t="s">
        <v>2522</v>
      </c>
    </row>
    <row r="16" spans="1:14" ht="21.95" customHeight="1" x14ac:dyDescent="0.2">
      <c r="A16" s="1153" t="s">
        <v>2050</v>
      </c>
      <c r="B16" s="1512">
        <v>0</v>
      </c>
      <c r="C16" s="1512">
        <v>0</v>
      </c>
      <c r="D16" s="1512">
        <v>0</v>
      </c>
      <c r="E16" s="1512">
        <v>11</v>
      </c>
      <c r="F16" s="1512">
        <v>13</v>
      </c>
      <c r="G16" s="1512">
        <v>24</v>
      </c>
      <c r="H16" s="1512">
        <v>0</v>
      </c>
      <c r="I16" s="1512">
        <v>0</v>
      </c>
      <c r="J16" s="1569">
        <v>0</v>
      </c>
      <c r="K16" s="1569">
        <v>11</v>
      </c>
      <c r="L16" s="1569">
        <v>13</v>
      </c>
      <c r="M16" s="1569">
        <v>24</v>
      </c>
      <c r="N16" s="320" t="s">
        <v>2521</v>
      </c>
    </row>
    <row r="17" spans="1:14" ht="21.95" customHeight="1" x14ac:dyDescent="0.2">
      <c r="A17" s="329" t="s">
        <v>11</v>
      </c>
      <c r="B17" s="1512">
        <v>46</v>
      </c>
      <c r="C17" s="1512">
        <v>48</v>
      </c>
      <c r="D17" s="1512">
        <v>94</v>
      </c>
      <c r="E17" s="1512">
        <v>627</v>
      </c>
      <c r="F17" s="1512">
        <v>643</v>
      </c>
      <c r="G17" s="1512">
        <v>1270</v>
      </c>
      <c r="H17" s="1512">
        <v>498</v>
      </c>
      <c r="I17" s="1512">
        <v>270</v>
      </c>
      <c r="J17" s="1569">
        <v>768</v>
      </c>
      <c r="K17" s="1569">
        <v>1171</v>
      </c>
      <c r="L17" s="1569">
        <v>961</v>
      </c>
      <c r="M17" s="1569">
        <v>2132</v>
      </c>
      <c r="N17" s="330" t="s">
        <v>191</v>
      </c>
    </row>
    <row r="18" spans="1:14" ht="21.95" customHeight="1" x14ac:dyDescent="0.2">
      <c r="A18" s="329" t="s">
        <v>12</v>
      </c>
      <c r="B18" s="1512">
        <v>145</v>
      </c>
      <c r="C18" s="1512">
        <v>125</v>
      </c>
      <c r="D18" s="1512">
        <v>270</v>
      </c>
      <c r="E18" s="1512">
        <v>584</v>
      </c>
      <c r="F18" s="1512">
        <v>714</v>
      </c>
      <c r="G18" s="1512">
        <v>1298</v>
      </c>
      <c r="H18" s="1512">
        <v>252</v>
      </c>
      <c r="I18" s="1512">
        <v>259</v>
      </c>
      <c r="J18" s="1569">
        <v>511</v>
      </c>
      <c r="K18" s="1569">
        <v>981</v>
      </c>
      <c r="L18" s="1569">
        <v>1098</v>
      </c>
      <c r="M18" s="1569">
        <v>2079</v>
      </c>
      <c r="N18" s="330" t="s">
        <v>192</v>
      </c>
    </row>
    <row r="19" spans="1:14" ht="21.95" customHeight="1" x14ac:dyDescent="0.2">
      <c r="A19" s="329" t="s">
        <v>13</v>
      </c>
      <c r="B19" s="1512">
        <v>85</v>
      </c>
      <c r="C19" s="1512">
        <v>77</v>
      </c>
      <c r="D19" s="1512">
        <v>162</v>
      </c>
      <c r="E19" s="1512">
        <v>1285</v>
      </c>
      <c r="F19" s="1512">
        <v>756</v>
      </c>
      <c r="G19" s="1512">
        <v>2041</v>
      </c>
      <c r="H19" s="1512">
        <v>465</v>
      </c>
      <c r="I19" s="1512">
        <v>227</v>
      </c>
      <c r="J19" s="1569">
        <v>692</v>
      </c>
      <c r="K19" s="1569">
        <v>1835</v>
      </c>
      <c r="L19" s="1569">
        <v>1060</v>
      </c>
      <c r="M19" s="1569">
        <v>2895</v>
      </c>
      <c r="N19" s="330" t="s">
        <v>110</v>
      </c>
    </row>
    <row r="20" spans="1:14" ht="21.95" customHeight="1" x14ac:dyDescent="0.2">
      <c r="A20" s="329" t="s">
        <v>14</v>
      </c>
      <c r="B20" s="1512">
        <v>0</v>
      </c>
      <c r="C20" s="1512">
        <v>0</v>
      </c>
      <c r="D20" s="1512">
        <v>0</v>
      </c>
      <c r="E20" s="1512">
        <v>161</v>
      </c>
      <c r="F20" s="1512">
        <v>113</v>
      </c>
      <c r="G20" s="1512">
        <v>274</v>
      </c>
      <c r="H20" s="1512">
        <v>59</v>
      </c>
      <c r="I20" s="1512">
        <v>24</v>
      </c>
      <c r="J20" s="1569">
        <v>83</v>
      </c>
      <c r="K20" s="1569">
        <v>220</v>
      </c>
      <c r="L20" s="1569">
        <v>137</v>
      </c>
      <c r="M20" s="1569">
        <v>357</v>
      </c>
      <c r="N20" s="330" t="s">
        <v>111</v>
      </c>
    </row>
    <row r="21" spans="1:14" ht="21.95" customHeight="1" x14ac:dyDescent="0.2">
      <c r="A21" s="329" t="s">
        <v>15</v>
      </c>
      <c r="B21" s="1512">
        <v>24</v>
      </c>
      <c r="C21" s="1512">
        <v>24</v>
      </c>
      <c r="D21" s="1512">
        <v>48</v>
      </c>
      <c r="E21" s="1512">
        <v>390</v>
      </c>
      <c r="F21" s="1512">
        <v>353</v>
      </c>
      <c r="G21" s="1512">
        <v>743</v>
      </c>
      <c r="H21" s="1512">
        <v>168</v>
      </c>
      <c r="I21" s="1512">
        <v>86</v>
      </c>
      <c r="J21" s="1569">
        <v>254</v>
      </c>
      <c r="K21" s="1569">
        <v>582</v>
      </c>
      <c r="L21" s="1569">
        <v>463</v>
      </c>
      <c r="M21" s="1569">
        <v>1045</v>
      </c>
      <c r="N21" s="330" t="s">
        <v>193</v>
      </c>
    </row>
    <row r="22" spans="1:14" ht="21.95" customHeight="1" x14ac:dyDescent="0.2">
      <c r="A22" s="329" t="s">
        <v>16</v>
      </c>
      <c r="B22" s="1512">
        <v>0</v>
      </c>
      <c r="C22" s="1512">
        <v>0</v>
      </c>
      <c r="D22" s="1512">
        <v>0</v>
      </c>
      <c r="E22" s="1512">
        <v>550</v>
      </c>
      <c r="F22" s="1512">
        <v>374</v>
      </c>
      <c r="G22" s="1512">
        <v>924</v>
      </c>
      <c r="H22" s="1512">
        <v>207</v>
      </c>
      <c r="I22" s="1512">
        <v>62</v>
      </c>
      <c r="J22" s="1569">
        <v>269</v>
      </c>
      <c r="K22" s="1569">
        <v>757</v>
      </c>
      <c r="L22" s="1569">
        <v>436</v>
      </c>
      <c r="M22" s="1569">
        <v>1193</v>
      </c>
      <c r="N22" s="330" t="s">
        <v>112</v>
      </c>
    </row>
    <row r="23" spans="1:14" ht="21.95" customHeight="1" x14ac:dyDescent="0.2">
      <c r="A23" s="348" t="s">
        <v>180</v>
      </c>
      <c r="B23" s="1513">
        <v>0</v>
      </c>
      <c r="C23" s="1513">
        <v>0</v>
      </c>
      <c r="D23" s="1513">
        <v>0</v>
      </c>
      <c r="E23" s="1513">
        <v>42</v>
      </c>
      <c r="F23" s="1513">
        <v>18</v>
      </c>
      <c r="G23" s="1513">
        <v>60</v>
      </c>
      <c r="H23" s="1513">
        <v>0</v>
      </c>
      <c r="I23" s="1513">
        <v>0</v>
      </c>
      <c r="J23" s="1569">
        <v>0</v>
      </c>
      <c r="K23" s="1569">
        <v>42</v>
      </c>
      <c r="L23" s="1569">
        <v>18</v>
      </c>
      <c r="M23" s="1569">
        <v>60</v>
      </c>
      <c r="N23" s="334" t="s">
        <v>209</v>
      </c>
    </row>
    <row r="24" spans="1:14" ht="21.95" customHeight="1" thickBot="1" x14ac:dyDescent="0.25">
      <c r="A24" s="362" t="s">
        <v>17</v>
      </c>
      <c r="B24" s="1573">
        <v>136</v>
      </c>
      <c r="C24" s="1573">
        <v>112</v>
      </c>
      <c r="D24" s="1573">
        <v>248</v>
      </c>
      <c r="E24" s="1573">
        <v>734</v>
      </c>
      <c r="F24" s="1573">
        <v>813</v>
      </c>
      <c r="G24" s="1573">
        <v>1547</v>
      </c>
      <c r="H24" s="1573">
        <v>469</v>
      </c>
      <c r="I24" s="1573">
        <v>342</v>
      </c>
      <c r="J24" s="1573">
        <v>811</v>
      </c>
      <c r="K24" s="1573">
        <v>1339</v>
      </c>
      <c r="L24" s="1573">
        <v>1267</v>
      </c>
      <c r="M24" s="1573">
        <v>2606</v>
      </c>
      <c r="N24" s="336" t="s">
        <v>113</v>
      </c>
    </row>
    <row r="25" spans="1:14" ht="21.95" customHeight="1" thickTop="1" x14ac:dyDescent="0.2">
      <c r="A25" s="326"/>
      <c r="B25" s="328"/>
      <c r="C25" s="328"/>
      <c r="D25" s="328"/>
      <c r="E25" s="328"/>
      <c r="F25" s="328"/>
      <c r="G25" s="328"/>
      <c r="H25" s="328"/>
      <c r="I25" s="328"/>
      <c r="J25" s="328"/>
      <c r="K25" s="328"/>
      <c r="L25" s="328"/>
      <c r="M25" s="328"/>
      <c r="N25" s="328"/>
    </row>
    <row r="26" spans="1:14" ht="21.95" customHeight="1" x14ac:dyDescent="0.2">
      <c r="A26" s="326"/>
      <c r="B26" s="328"/>
      <c r="C26" s="328"/>
      <c r="D26" s="328"/>
      <c r="E26" s="328"/>
      <c r="F26" s="328"/>
      <c r="G26" s="328"/>
      <c r="H26" s="328"/>
      <c r="I26" s="328"/>
      <c r="J26" s="328"/>
      <c r="K26" s="328"/>
      <c r="L26" s="328"/>
      <c r="M26" s="328"/>
      <c r="N26" s="328"/>
    </row>
    <row r="27" spans="1:14" ht="21.95" customHeight="1" thickBot="1" x14ac:dyDescent="0.25">
      <c r="A27" s="17" t="s">
        <v>403</v>
      </c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2474" t="s">
        <v>599</v>
      </c>
      <c r="M27" s="2474"/>
      <c r="N27" s="2474"/>
    </row>
    <row r="28" spans="1:14" ht="21.95" customHeight="1" thickTop="1" x14ac:dyDescent="0.2">
      <c r="A28" s="2468" t="s">
        <v>0</v>
      </c>
      <c r="B28" s="2468" t="s">
        <v>1</v>
      </c>
      <c r="C28" s="2468"/>
      <c r="D28" s="2468"/>
      <c r="E28" s="2468" t="s">
        <v>2</v>
      </c>
      <c r="F28" s="2468"/>
      <c r="G28" s="2468"/>
      <c r="H28" s="2468" t="s">
        <v>3</v>
      </c>
      <c r="I28" s="2468"/>
      <c r="J28" s="2468"/>
      <c r="K28" s="2468" t="s">
        <v>29</v>
      </c>
      <c r="L28" s="2468"/>
      <c r="M28" s="2468"/>
      <c r="N28" s="2480" t="s">
        <v>105</v>
      </c>
    </row>
    <row r="29" spans="1:14" ht="21.95" customHeight="1" x14ac:dyDescent="0.2">
      <c r="A29" s="2469"/>
      <c r="B29" s="2472" t="s">
        <v>98</v>
      </c>
      <c r="C29" s="2472"/>
      <c r="D29" s="2472"/>
      <c r="E29" s="2472" t="s">
        <v>99</v>
      </c>
      <c r="F29" s="2472"/>
      <c r="G29" s="2472"/>
      <c r="H29" s="2472" t="s">
        <v>100</v>
      </c>
      <c r="I29" s="2472"/>
      <c r="J29" s="2472"/>
      <c r="K29" s="2472" t="s">
        <v>126</v>
      </c>
      <c r="L29" s="2472"/>
      <c r="M29" s="2472"/>
      <c r="N29" s="2481"/>
    </row>
    <row r="30" spans="1:14" ht="21.95" customHeight="1" x14ac:dyDescent="0.2">
      <c r="A30" s="2469"/>
      <c r="B30" s="1152" t="s">
        <v>187</v>
      </c>
      <c r="C30" s="1152" t="s">
        <v>203</v>
      </c>
      <c r="D30" s="1152" t="s">
        <v>204</v>
      </c>
      <c r="E30" s="1152" t="s">
        <v>187</v>
      </c>
      <c r="F30" s="1152" t="s">
        <v>203</v>
      </c>
      <c r="G30" s="1152" t="s">
        <v>204</v>
      </c>
      <c r="H30" s="1152" t="s">
        <v>187</v>
      </c>
      <c r="I30" s="1152" t="s">
        <v>203</v>
      </c>
      <c r="J30" s="1152" t="s">
        <v>204</v>
      </c>
      <c r="K30" s="1152" t="s">
        <v>187</v>
      </c>
      <c r="L30" s="1152" t="s">
        <v>203</v>
      </c>
      <c r="M30" s="1152" t="s">
        <v>204</v>
      </c>
      <c r="N30" s="2481"/>
    </row>
    <row r="31" spans="1:14" ht="21.95" customHeight="1" thickBot="1" x14ac:dyDescent="0.25">
      <c r="A31" s="2470"/>
      <c r="B31" s="325" t="s">
        <v>188</v>
      </c>
      <c r="C31" s="325" t="s">
        <v>189</v>
      </c>
      <c r="D31" s="325" t="s">
        <v>190</v>
      </c>
      <c r="E31" s="325" t="s">
        <v>188</v>
      </c>
      <c r="F31" s="325" t="s">
        <v>189</v>
      </c>
      <c r="G31" s="325" t="s">
        <v>190</v>
      </c>
      <c r="H31" s="325" t="s">
        <v>188</v>
      </c>
      <c r="I31" s="325" t="s">
        <v>189</v>
      </c>
      <c r="J31" s="325" t="s">
        <v>190</v>
      </c>
      <c r="K31" s="325" t="s">
        <v>188</v>
      </c>
      <c r="L31" s="325" t="s">
        <v>189</v>
      </c>
      <c r="M31" s="325" t="s">
        <v>190</v>
      </c>
      <c r="N31" s="2482"/>
    </row>
    <row r="32" spans="1:14" ht="24" customHeight="1" x14ac:dyDescent="0.2">
      <c r="A32" s="350" t="s">
        <v>179</v>
      </c>
      <c r="B32" s="1569">
        <v>0</v>
      </c>
      <c r="C32" s="1569">
        <v>0</v>
      </c>
      <c r="D32" s="1569">
        <v>0</v>
      </c>
      <c r="E32" s="1569">
        <v>49</v>
      </c>
      <c r="F32" s="1569">
        <v>57</v>
      </c>
      <c r="G32" s="1569">
        <v>106</v>
      </c>
      <c r="H32" s="1569">
        <v>0</v>
      </c>
      <c r="I32" s="1569">
        <v>0</v>
      </c>
      <c r="J32" s="1569">
        <v>0</v>
      </c>
      <c r="K32" s="1569">
        <v>49</v>
      </c>
      <c r="L32" s="1569">
        <v>57</v>
      </c>
      <c r="M32" s="1569">
        <v>106</v>
      </c>
      <c r="N32" s="338" t="s">
        <v>194</v>
      </c>
    </row>
    <row r="33" spans="1:14" ht="24" customHeight="1" x14ac:dyDescent="0.2">
      <c r="A33" s="329" t="s">
        <v>18</v>
      </c>
      <c r="B33" s="1512">
        <v>6</v>
      </c>
      <c r="C33" s="1512">
        <v>4</v>
      </c>
      <c r="D33" s="1512">
        <v>10</v>
      </c>
      <c r="E33" s="1512">
        <v>342</v>
      </c>
      <c r="F33" s="1512">
        <v>435</v>
      </c>
      <c r="G33" s="1512">
        <v>777</v>
      </c>
      <c r="H33" s="1512">
        <v>188</v>
      </c>
      <c r="I33" s="1512">
        <v>100</v>
      </c>
      <c r="J33" s="1512">
        <v>288</v>
      </c>
      <c r="K33" s="1569">
        <v>536</v>
      </c>
      <c r="L33" s="1569">
        <v>539</v>
      </c>
      <c r="M33" s="1569">
        <v>1075</v>
      </c>
      <c r="N33" s="330" t="s">
        <v>114</v>
      </c>
    </row>
    <row r="34" spans="1:14" ht="24" customHeight="1" x14ac:dyDescent="0.2">
      <c r="A34" s="348" t="s">
        <v>19</v>
      </c>
      <c r="B34" s="1513">
        <v>16</v>
      </c>
      <c r="C34" s="1513">
        <v>18</v>
      </c>
      <c r="D34" s="1513">
        <v>34</v>
      </c>
      <c r="E34" s="1513">
        <v>334</v>
      </c>
      <c r="F34" s="1513">
        <v>318</v>
      </c>
      <c r="G34" s="1512">
        <v>652</v>
      </c>
      <c r="H34" s="1513">
        <v>121</v>
      </c>
      <c r="I34" s="1513">
        <v>47</v>
      </c>
      <c r="J34" s="1512">
        <v>168</v>
      </c>
      <c r="K34" s="1569">
        <v>471</v>
      </c>
      <c r="L34" s="1569">
        <v>383</v>
      </c>
      <c r="M34" s="1569">
        <v>854</v>
      </c>
      <c r="N34" s="349" t="s">
        <v>115</v>
      </c>
    </row>
    <row r="35" spans="1:14" ht="24" customHeight="1" x14ac:dyDescent="0.2">
      <c r="A35" s="329" t="s">
        <v>20</v>
      </c>
      <c r="B35" s="1512">
        <v>16</v>
      </c>
      <c r="C35" s="1512">
        <v>13</v>
      </c>
      <c r="D35" s="1512">
        <v>29</v>
      </c>
      <c r="E35" s="1512">
        <v>292</v>
      </c>
      <c r="F35" s="1512">
        <v>337</v>
      </c>
      <c r="G35" s="1512">
        <v>629</v>
      </c>
      <c r="H35" s="1512">
        <v>63</v>
      </c>
      <c r="I35" s="1512">
        <v>82</v>
      </c>
      <c r="J35" s="1512">
        <v>145</v>
      </c>
      <c r="K35" s="1569">
        <v>371</v>
      </c>
      <c r="L35" s="1569">
        <v>432</v>
      </c>
      <c r="M35" s="1569">
        <v>803</v>
      </c>
      <c r="N35" s="330" t="s">
        <v>195</v>
      </c>
    </row>
    <row r="36" spans="1:14" ht="24" customHeight="1" x14ac:dyDescent="0.2">
      <c r="A36" s="329" t="s">
        <v>595</v>
      </c>
      <c r="B36" s="1512">
        <v>0</v>
      </c>
      <c r="C36" s="1512">
        <v>0</v>
      </c>
      <c r="D36" s="1512">
        <v>0</v>
      </c>
      <c r="E36" s="1512">
        <v>9</v>
      </c>
      <c r="F36" s="1512">
        <v>23</v>
      </c>
      <c r="G36" s="1512">
        <v>32</v>
      </c>
      <c r="H36" s="1512">
        <v>0</v>
      </c>
      <c r="I36" s="1512">
        <v>0</v>
      </c>
      <c r="J36" s="1512">
        <v>0</v>
      </c>
      <c r="K36" s="1569">
        <v>9</v>
      </c>
      <c r="L36" s="1569">
        <v>23</v>
      </c>
      <c r="M36" s="1569">
        <v>32</v>
      </c>
      <c r="N36" s="330" t="s">
        <v>596</v>
      </c>
    </row>
    <row r="37" spans="1:14" ht="24" customHeight="1" x14ac:dyDescent="0.2">
      <c r="A37" s="329" t="s">
        <v>22</v>
      </c>
      <c r="B37" s="1512">
        <v>20</v>
      </c>
      <c r="C37" s="1512">
        <v>14</v>
      </c>
      <c r="D37" s="1512">
        <v>34</v>
      </c>
      <c r="E37" s="1512">
        <v>220</v>
      </c>
      <c r="F37" s="1512">
        <v>285</v>
      </c>
      <c r="G37" s="1512">
        <v>505</v>
      </c>
      <c r="H37" s="1512">
        <v>51</v>
      </c>
      <c r="I37" s="1512">
        <v>65</v>
      </c>
      <c r="J37" s="1512">
        <v>116</v>
      </c>
      <c r="K37" s="1569">
        <v>291</v>
      </c>
      <c r="L37" s="1569">
        <v>364</v>
      </c>
      <c r="M37" s="1569">
        <v>655</v>
      </c>
      <c r="N37" s="330" t="s">
        <v>117</v>
      </c>
    </row>
    <row r="38" spans="1:14" ht="24" customHeight="1" x14ac:dyDescent="0.2">
      <c r="A38" s="329" t="s">
        <v>21</v>
      </c>
      <c r="B38" s="1512">
        <v>0</v>
      </c>
      <c r="C38" s="1512">
        <v>0</v>
      </c>
      <c r="D38" s="1512">
        <v>0</v>
      </c>
      <c r="E38" s="1512">
        <v>141</v>
      </c>
      <c r="F38" s="1512">
        <v>163</v>
      </c>
      <c r="G38" s="1512">
        <v>304</v>
      </c>
      <c r="H38" s="1512">
        <v>26</v>
      </c>
      <c r="I38" s="1512">
        <v>14</v>
      </c>
      <c r="J38" s="1512">
        <v>40</v>
      </c>
      <c r="K38" s="1569">
        <v>167</v>
      </c>
      <c r="L38" s="1569">
        <v>177</v>
      </c>
      <c r="M38" s="1569">
        <v>344</v>
      </c>
      <c r="N38" s="330" t="s">
        <v>116</v>
      </c>
    </row>
    <row r="39" spans="1:14" ht="24" customHeight="1" x14ac:dyDescent="0.2">
      <c r="A39" s="329" t="s">
        <v>24</v>
      </c>
      <c r="B39" s="1512">
        <v>0</v>
      </c>
      <c r="C39" s="1512">
        <v>0</v>
      </c>
      <c r="D39" s="1512">
        <v>0</v>
      </c>
      <c r="E39" s="1512">
        <v>99</v>
      </c>
      <c r="F39" s="1512">
        <v>112</v>
      </c>
      <c r="G39" s="1512">
        <v>211</v>
      </c>
      <c r="H39" s="1512">
        <v>0</v>
      </c>
      <c r="I39" s="1512">
        <v>0</v>
      </c>
      <c r="J39" s="1512">
        <v>0</v>
      </c>
      <c r="K39" s="1569">
        <v>99</v>
      </c>
      <c r="L39" s="1569">
        <v>112</v>
      </c>
      <c r="M39" s="1569">
        <v>211</v>
      </c>
      <c r="N39" s="330" t="s">
        <v>119</v>
      </c>
    </row>
    <row r="40" spans="1:14" ht="24" customHeight="1" x14ac:dyDescent="0.2">
      <c r="A40" s="329" t="s">
        <v>23</v>
      </c>
      <c r="B40" s="1512">
        <v>0</v>
      </c>
      <c r="C40" s="1512">
        <v>0</v>
      </c>
      <c r="D40" s="1512">
        <v>0</v>
      </c>
      <c r="E40" s="1512">
        <v>86</v>
      </c>
      <c r="F40" s="1512">
        <v>126</v>
      </c>
      <c r="G40" s="1512">
        <v>212</v>
      </c>
      <c r="H40" s="1512">
        <v>16</v>
      </c>
      <c r="I40" s="1512">
        <v>6</v>
      </c>
      <c r="J40" s="1512">
        <v>22</v>
      </c>
      <c r="K40" s="1569">
        <v>102</v>
      </c>
      <c r="L40" s="1569">
        <v>132</v>
      </c>
      <c r="M40" s="1569">
        <v>234</v>
      </c>
      <c r="N40" s="330" t="s">
        <v>118</v>
      </c>
    </row>
    <row r="41" spans="1:14" ht="41.25" customHeight="1" x14ac:dyDescent="0.2">
      <c r="A41" s="329" t="s">
        <v>175</v>
      </c>
      <c r="B41" s="1512">
        <v>0</v>
      </c>
      <c r="C41" s="1512">
        <v>0</v>
      </c>
      <c r="D41" s="1512">
        <v>0</v>
      </c>
      <c r="E41" s="1512">
        <v>42</v>
      </c>
      <c r="F41" s="1512">
        <v>36</v>
      </c>
      <c r="G41" s="1512">
        <v>78</v>
      </c>
      <c r="H41" s="1512">
        <v>0</v>
      </c>
      <c r="I41" s="1512">
        <v>0</v>
      </c>
      <c r="J41" s="1512">
        <v>0</v>
      </c>
      <c r="K41" s="1569">
        <v>42</v>
      </c>
      <c r="L41" s="1569">
        <v>36</v>
      </c>
      <c r="M41" s="1569">
        <v>78</v>
      </c>
      <c r="N41" s="320" t="s">
        <v>205</v>
      </c>
    </row>
    <row r="42" spans="1:14" ht="35.25" customHeight="1" x14ac:dyDescent="0.2">
      <c r="A42" s="329" t="s">
        <v>176</v>
      </c>
      <c r="B42" s="1512">
        <v>0</v>
      </c>
      <c r="C42" s="1512">
        <v>0</v>
      </c>
      <c r="D42" s="1512">
        <v>0</v>
      </c>
      <c r="E42" s="1512">
        <v>201</v>
      </c>
      <c r="F42" s="1512">
        <v>222</v>
      </c>
      <c r="G42" s="1512">
        <v>423</v>
      </c>
      <c r="H42" s="1512">
        <v>12</v>
      </c>
      <c r="I42" s="1512">
        <v>8</v>
      </c>
      <c r="J42" s="1512">
        <v>20</v>
      </c>
      <c r="K42" s="1569">
        <v>213</v>
      </c>
      <c r="L42" s="1569">
        <v>230</v>
      </c>
      <c r="M42" s="1569">
        <v>443</v>
      </c>
      <c r="N42" s="320" t="s">
        <v>206</v>
      </c>
    </row>
    <row r="43" spans="1:14" ht="38.25" customHeight="1" x14ac:dyDescent="0.2">
      <c r="A43" s="329" t="s">
        <v>178</v>
      </c>
      <c r="B43" s="1512">
        <v>0</v>
      </c>
      <c r="C43" s="1512">
        <v>0</v>
      </c>
      <c r="D43" s="1512">
        <v>0</v>
      </c>
      <c r="E43" s="1512">
        <v>45</v>
      </c>
      <c r="F43" s="1512">
        <v>45</v>
      </c>
      <c r="G43" s="1512">
        <v>90</v>
      </c>
      <c r="H43" s="1512">
        <v>9</v>
      </c>
      <c r="I43" s="1512">
        <v>1</v>
      </c>
      <c r="J43" s="1512">
        <v>10</v>
      </c>
      <c r="K43" s="1569">
        <v>54</v>
      </c>
      <c r="L43" s="1569">
        <v>46</v>
      </c>
      <c r="M43" s="1569">
        <v>100</v>
      </c>
      <c r="N43" s="320" t="s">
        <v>208</v>
      </c>
    </row>
    <row r="44" spans="1:14" ht="45" customHeight="1" thickBot="1" x14ac:dyDescent="0.25">
      <c r="A44" s="326" t="s">
        <v>177</v>
      </c>
      <c r="B44" s="1513">
        <v>0</v>
      </c>
      <c r="C44" s="1513">
        <v>0</v>
      </c>
      <c r="D44" s="1513">
        <v>0</v>
      </c>
      <c r="E44" s="1513">
        <v>16</v>
      </c>
      <c r="F44" s="1513">
        <v>27</v>
      </c>
      <c r="G44" s="1513">
        <v>43</v>
      </c>
      <c r="H44" s="1513">
        <v>0</v>
      </c>
      <c r="I44" s="1513">
        <v>0</v>
      </c>
      <c r="J44" s="1513">
        <v>0</v>
      </c>
      <c r="K44" s="1569">
        <v>16</v>
      </c>
      <c r="L44" s="1569">
        <v>27</v>
      </c>
      <c r="M44" s="1569">
        <v>43</v>
      </c>
      <c r="N44" s="351" t="s">
        <v>207</v>
      </c>
    </row>
    <row r="45" spans="1:14" ht="21.95" customHeight="1" thickBot="1" x14ac:dyDescent="0.25">
      <c r="A45" s="340" t="s">
        <v>25</v>
      </c>
      <c r="B45" s="1498">
        <f t="shared" ref="B45:M45" si="0">SUM(B8:B24,B32:B44)</f>
        <v>1051</v>
      </c>
      <c r="C45" s="1498">
        <f t="shared" si="0"/>
        <v>948</v>
      </c>
      <c r="D45" s="1498">
        <f t="shared" si="0"/>
        <v>1999</v>
      </c>
      <c r="E45" s="1498">
        <f t="shared" si="0"/>
        <v>10732</v>
      </c>
      <c r="F45" s="1498">
        <f t="shared" si="0"/>
        <v>11280</v>
      </c>
      <c r="G45" s="1498">
        <f t="shared" si="0"/>
        <v>22012</v>
      </c>
      <c r="H45" s="1498">
        <f t="shared" si="0"/>
        <v>6420</v>
      </c>
      <c r="I45" s="1498">
        <f t="shared" si="0"/>
        <v>4624</v>
      </c>
      <c r="J45" s="1498">
        <f t="shared" si="0"/>
        <v>11044</v>
      </c>
      <c r="K45" s="1498">
        <f t="shared" si="0"/>
        <v>18203</v>
      </c>
      <c r="L45" s="1498">
        <f t="shared" si="0"/>
        <v>16852</v>
      </c>
      <c r="M45" s="1498">
        <f t="shared" si="0"/>
        <v>35055</v>
      </c>
      <c r="N45" s="340" t="s">
        <v>120</v>
      </c>
    </row>
    <row r="46" spans="1:14" ht="15" customHeight="1" thickTop="1" x14ac:dyDescent="0.2"/>
    <row r="48" spans="1:14" ht="24.75" customHeight="1" x14ac:dyDescent="0.3">
      <c r="B48" s="352"/>
      <c r="C48" s="352"/>
      <c r="D48" s="352"/>
      <c r="E48" s="352"/>
      <c r="F48" s="352"/>
      <c r="G48" s="352"/>
      <c r="H48" s="352"/>
      <c r="I48" s="352"/>
      <c r="J48" s="352"/>
      <c r="K48" s="352"/>
      <c r="L48" s="352"/>
      <c r="M48" s="352"/>
    </row>
  </sheetData>
  <mergeCells count="23">
    <mergeCell ref="H29:J29"/>
    <mergeCell ref="K29:M29"/>
    <mergeCell ref="A28:A31"/>
    <mergeCell ref="B28:D28"/>
    <mergeCell ref="E28:G28"/>
    <mergeCell ref="H28:J28"/>
    <mergeCell ref="K28:M28"/>
    <mergeCell ref="N28:N31"/>
    <mergeCell ref="L27:N27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  <mergeCell ref="H5:J5"/>
    <mergeCell ref="K5:M5"/>
    <mergeCell ref="B29:D29"/>
    <mergeCell ref="E29:G29"/>
  </mergeCells>
  <printOptions horizontalCentered="1"/>
  <pageMargins left="0.62992125984251968" right="0.70866141732283472" top="1.1417322834645669" bottom="0.9055118110236221" header="1.1417322834645669" footer="0.9055118110236221"/>
  <pageSetup paperSize="9" scale="75" firstPageNumber="13" orientation="landscape" useFirstPageNumber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84"/>
  <sheetViews>
    <sheetView rightToLeft="1" view="pageBreakPreview" zoomScale="83" zoomScaleSheetLayoutView="83" workbookViewId="0">
      <selection activeCell="D19" sqref="D19"/>
    </sheetView>
  </sheetViews>
  <sheetFormatPr defaultColWidth="16.42578125" defaultRowHeight="12.75" x14ac:dyDescent="0.2"/>
  <cols>
    <col min="1" max="1" width="31.28515625" style="124" customWidth="1"/>
    <col min="2" max="7" width="16.85546875" style="124" customWidth="1"/>
    <col min="8" max="8" width="32" style="124" customWidth="1"/>
    <col min="9" max="16384" width="16.42578125" style="124"/>
  </cols>
  <sheetData>
    <row r="1" spans="1:10" ht="36" customHeight="1" x14ac:dyDescent="0.2">
      <c r="A1" s="2647" t="s">
        <v>2162</v>
      </c>
      <c r="B1" s="2647"/>
      <c r="C1" s="2647"/>
      <c r="D1" s="2647"/>
      <c r="E1" s="2647"/>
      <c r="F1" s="2647"/>
      <c r="G1" s="2647"/>
      <c r="H1" s="2647"/>
    </row>
    <row r="2" spans="1:10" ht="42" customHeight="1" x14ac:dyDescent="0.2">
      <c r="A2" s="2466" t="s">
        <v>2163</v>
      </c>
      <c r="B2" s="2466"/>
      <c r="C2" s="2466"/>
      <c r="D2" s="2466"/>
      <c r="E2" s="2466"/>
      <c r="F2" s="2466"/>
      <c r="G2" s="2466"/>
      <c r="H2" s="2466"/>
    </row>
    <row r="3" spans="1:10" ht="36" customHeight="1" thickBot="1" x14ac:dyDescent="0.25">
      <c r="A3" s="1089" t="s">
        <v>2784</v>
      </c>
      <c r="B3" s="618"/>
      <c r="C3" s="618"/>
      <c r="D3" s="618"/>
      <c r="E3" s="618"/>
      <c r="F3" s="618"/>
      <c r="G3" s="618"/>
      <c r="H3" s="1088" t="s">
        <v>1848</v>
      </c>
    </row>
    <row r="4" spans="1:10" ht="30.75" customHeight="1" thickTop="1" x14ac:dyDescent="0.2">
      <c r="A4" s="2941" t="s">
        <v>2030</v>
      </c>
      <c r="B4" s="2941" t="s">
        <v>1849</v>
      </c>
      <c r="C4" s="2941"/>
      <c r="D4" s="2941"/>
      <c r="E4" s="2941" t="s">
        <v>34</v>
      </c>
      <c r="F4" s="2941"/>
      <c r="G4" s="2941"/>
      <c r="H4" s="2941" t="s">
        <v>1856</v>
      </c>
    </row>
    <row r="5" spans="1:10" s="960" customFormat="1" ht="26.25" customHeight="1" x14ac:dyDescent="0.2">
      <c r="A5" s="2942"/>
      <c r="B5" s="2943" t="s">
        <v>1850</v>
      </c>
      <c r="C5" s="2943"/>
      <c r="D5" s="2943"/>
      <c r="E5" s="2634" t="s">
        <v>120</v>
      </c>
      <c r="F5" s="2634"/>
      <c r="G5" s="2634"/>
      <c r="H5" s="2942"/>
      <c r="I5" s="959"/>
      <c r="J5" s="959"/>
    </row>
    <row r="6" spans="1:10" ht="29.25" customHeight="1" x14ac:dyDescent="0.2">
      <c r="A6" s="2942"/>
      <c r="B6" s="985" t="s">
        <v>187</v>
      </c>
      <c r="C6" s="985" t="s">
        <v>203</v>
      </c>
      <c r="D6" s="985" t="s">
        <v>204</v>
      </c>
      <c r="E6" s="985" t="s">
        <v>187</v>
      </c>
      <c r="F6" s="985" t="s">
        <v>203</v>
      </c>
      <c r="G6" s="985" t="s">
        <v>204</v>
      </c>
      <c r="H6" s="2942"/>
    </row>
    <row r="7" spans="1:10" ht="26.25" customHeight="1" thickBot="1" x14ac:dyDescent="0.25">
      <c r="A7" s="2942"/>
      <c r="B7" s="121" t="s">
        <v>188</v>
      </c>
      <c r="C7" s="121" t="s">
        <v>189</v>
      </c>
      <c r="D7" s="121" t="s">
        <v>190</v>
      </c>
      <c r="E7" s="121" t="s">
        <v>188</v>
      </c>
      <c r="F7" s="121" t="s">
        <v>189</v>
      </c>
      <c r="G7" s="121" t="s">
        <v>190</v>
      </c>
      <c r="H7" s="2942"/>
    </row>
    <row r="8" spans="1:10" ht="39" customHeight="1" thickBot="1" x14ac:dyDescent="0.25">
      <c r="A8" s="961" t="s">
        <v>1851</v>
      </c>
      <c r="B8" s="1732">
        <v>286</v>
      </c>
      <c r="C8" s="1732">
        <v>318</v>
      </c>
      <c r="D8" s="1732">
        <v>604</v>
      </c>
      <c r="E8" s="1732">
        <v>286</v>
      </c>
      <c r="F8" s="1732">
        <v>318</v>
      </c>
      <c r="G8" s="1732">
        <v>604</v>
      </c>
      <c r="H8" s="1733" t="s">
        <v>1852</v>
      </c>
    </row>
    <row r="9" spans="1:10" ht="39" customHeight="1" thickBot="1" x14ac:dyDescent="0.25">
      <c r="A9" s="155" t="s">
        <v>29</v>
      </c>
      <c r="B9" s="341">
        <f>SUM(B8)</f>
        <v>286</v>
      </c>
      <c r="C9" s="341">
        <f>SUM(C8)</f>
        <v>318</v>
      </c>
      <c r="D9" s="341">
        <f t="shared" ref="D9:G9" si="0">SUM(D8)</f>
        <v>604</v>
      </c>
      <c r="E9" s="341">
        <f t="shared" si="0"/>
        <v>286</v>
      </c>
      <c r="F9" s="341">
        <f t="shared" si="0"/>
        <v>318</v>
      </c>
      <c r="G9" s="341">
        <f t="shared" si="0"/>
        <v>604</v>
      </c>
      <c r="H9" s="341" t="s">
        <v>101</v>
      </c>
    </row>
    <row r="10" spans="1:10" ht="28.5" customHeight="1" thickTop="1" x14ac:dyDescent="0.3">
      <c r="A10" s="962"/>
    </row>
    <row r="11" spans="1:10" ht="28.5" customHeight="1" x14ac:dyDescent="0.3">
      <c r="A11" s="962"/>
    </row>
    <row r="12" spans="1:10" ht="28.5" customHeight="1" x14ac:dyDescent="0.3">
      <c r="A12" s="962"/>
    </row>
    <row r="13" spans="1:10" ht="28.5" customHeight="1" x14ac:dyDescent="0.3">
      <c r="A13" s="962"/>
    </row>
    <row r="14" spans="1:10" ht="28.5" customHeight="1" x14ac:dyDescent="0.3">
      <c r="A14" s="962"/>
    </row>
    <row r="15" spans="1:10" ht="28.5" customHeight="1" x14ac:dyDescent="0.3">
      <c r="A15" s="962"/>
    </row>
    <row r="16" spans="1:10" ht="28.5" customHeight="1" x14ac:dyDescent="0.3">
      <c r="A16" s="962"/>
    </row>
    <row r="17" spans="1:1" ht="28.5" customHeight="1" x14ac:dyDescent="0.3">
      <c r="A17" s="962"/>
    </row>
    <row r="18" spans="1:1" ht="28.5" customHeight="1" x14ac:dyDescent="0.3">
      <c r="A18" s="962"/>
    </row>
    <row r="19" spans="1:1" ht="28.5" customHeight="1" x14ac:dyDescent="0.3">
      <c r="A19" s="962"/>
    </row>
    <row r="20" spans="1:1" ht="28.5" customHeight="1" x14ac:dyDescent="0.3">
      <c r="A20" s="962"/>
    </row>
    <row r="21" spans="1:1" ht="28.5" customHeight="1" x14ac:dyDescent="0.3">
      <c r="A21" s="962"/>
    </row>
    <row r="22" spans="1:1" ht="28.5" customHeight="1" x14ac:dyDescent="0.3">
      <c r="A22" s="962"/>
    </row>
    <row r="23" spans="1:1" ht="28.5" customHeight="1" x14ac:dyDescent="0.3">
      <c r="A23" s="962"/>
    </row>
    <row r="24" spans="1:1" ht="28.5" customHeight="1" x14ac:dyDescent="0.3">
      <c r="A24" s="962"/>
    </row>
    <row r="25" spans="1:1" ht="28.5" customHeight="1" x14ac:dyDescent="0.3">
      <c r="A25" s="962"/>
    </row>
    <row r="26" spans="1:1" ht="28.5" customHeight="1" x14ac:dyDescent="0.3">
      <c r="A26" s="962"/>
    </row>
    <row r="27" spans="1:1" ht="28.5" customHeight="1" x14ac:dyDescent="0.3">
      <c r="A27" s="962"/>
    </row>
    <row r="28" spans="1:1" ht="28.5" customHeight="1" x14ac:dyDescent="0.3">
      <c r="A28" s="962"/>
    </row>
    <row r="29" spans="1:1" ht="28.5" customHeight="1" x14ac:dyDescent="0.3">
      <c r="A29" s="962"/>
    </row>
    <row r="30" spans="1:1" ht="28.5" customHeight="1" x14ac:dyDescent="0.3">
      <c r="A30" s="962"/>
    </row>
    <row r="31" spans="1:1" ht="28.5" customHeight="1" x14ac:dyDescent="0.3">
      <c r="A31" s="962"/>
    </row>
    <row r="32" spans="1:1" ht="28.5" customHeight="1" x14ac:dyDescent="0.3">
      <c r="A32" s="962"/>
    </row>
    <row r="33" spans="1:1" ht="28.5" customHeight="1" x14ac:dyDescent="0.3">
      <c r="A33" s="962"/>
    </row>
    <row r="34" spans="1:1" ht="28.5" customHeight="1" x14ac:dyDescent="0.3">
      <c r="A34" s="962"/>
    </row>
    <row r="35" spans="1:1" ht="28.5" customHeight="1" x14ac:dyDescent="0.3">
      <c r="A35" s="962"/>
    </row>
    <row r="36" spans="1:1" ht="28.5" customHeight="1" x14ac:dyDescent="0.3">
      <c r="A36" s="962"/>
    </row>
    <row r="37" spans="1:1" ht="20.25" x14ac:dyDescent="0.3">
      <c r="A37" s="962"/>
    </row>
    <row r="38" spans="1:1" ht="20.25" x14ac:dyDescent="0.3">
      <c r="A38" s="962"/>
    </row>
    <row r="39" spans="1:1" ht="20.25" x14ac:dyDescent="0.3">
      <c r="A39" s="962"/>
    </row>
    <row r="40" spans="1:1" ht="20.25" x14ac:dyDescent="0.3">
      <c r="A40" s="962"/>
    </row>
    <row r="41" spans="1:1" ht="20.25" x14ac:dyDescent="0.3">
      <c r="A41" s="962"/>
    </row>
    <row r="42" spans="1:1" ht="20.25" x14ac:dyDescent="0.3">
      <c r="A42" s="962"/>
    </row>
    <row r="43" spans="1:1" ht="20.25" x14ac:dyDescent="0.3">
      <c r="A43" s="962"/>
    </row>
    <row r="44" spans="1:1" ht="20.25" x14ac:dyDescent="0.3">
      <c r="A44" s="962"/>
    </row>
    <row r="45" spans="1:1" ht="20.25" x14ac:dyDescent="0.3">
      <c r="A45" s="962"/>
    </row>
    <row r="46" spans="1:1" ht="20.25" x14ac:dyDescent="0.3">
      <c r="A46" s="962"/>
    </row>
    <row r="47" spans="1:1" ht="20.25" x14ac:dyDescent="0.3">
      <c r="A47" s="962"/>
    </row>
    <row r="48" spans="1:1" ht="20.25" x14ac:dyDescent="0.3">
      <c r="A48" s="962"/>
    </row>
    <row r="49" spans="1:1" ht="20.25" x14ac:dyDescent="0.3">
      <c r="A49" s="962"/>
    </row>
    <row r="50" spans="1:1" ht="20.25" x14ac:dyDescent="0.3">
      <c r="A50" s="962"/>
    </row>
    <row r="51" spans="1:1" ht="20.25" x14ac:dyDescent="0.3">
      <c r="A51" s="962"/>
    </row>
    <row r="52" spans="1:1" ht="20.25" x14ac:dyDescent="0.3">
      <c r="A52" s="962"/>
    </row>
    <row r="53" spans="1:1" ht="20.25" x14ac:dyDescent="0.3">
      <c r="A53" s="962"/>
    </row>
    <row r="54" spans="1:1" ht="20.25" x14ac:dyDescent="0.3">
      <c r="A54" s="962"/>
    </row>
    <row r="55" spans="1:1" ht="20.25" x14ac:dyDescent="0.3">
      <c r="A55" s="962"/>
    </row>
    <row r="56" spans="1:1" ht="25.5" customHeight="1" x14ac:dyDescent="0.3">
      <c r="A56" s="962"/>
    </row>
    <row r="57" spans="1:1" ht="25.5" customHeight="1" x14ac:dyDescent="0.3">
      <c r="A57" s="962"/>
    </row>
    <row r="58" spans="1:1" ht="25.5" customHeight="1" x14ac:dyDescent="0.3">
      <c r="A58" s="962"/>
    </row>
    <row r="59" spans="1:1" ht="25.5" customHeight="1" x14ac:dyDescent="0.3">
      <c r="A59" s="962"/>
    </row>
    <row r="60" spans="1:1" ht="25.5" customHeight="1" x14ac:dyDescent="0.3">
      <c r="A60" s="962"/>
    </row>
    <row r="61" spans="1:1" ht="25.5" customHeight="1" x14ac:dyDescent="0.3">
      <c r="A61" s="962"/>
    </row>
    <row r="62" spans="1:1" ht="25.5" customHeight="1" x14ac:dyDescent="0.3">
      <c r="A62" s="962"/>
    </row>
    <row r="63" spans="1:1" ht="25.5" customHeight="1" x14ac:dyDescent="0.3">
      <c r="A63" s="962"/>
    </row>
    <row r="64" spans="1:1" ht="20.25" x14ac:dyDescent="0.3">
      <c r="A64" s="962"/>
    </row>
    <row r="65" spans="1:1" ht="20.25" x14ac:dyDescent="0.3">
      <c r="A65" s="962"/>
    </row>
    <row r="66" spans="1:1" ht="20.25" x14ac:dyDescent="0.3">
      <c r="A66" s="962"/>
    </row>
    <row r="67" spans="1:1" ht="20.25" x14ac:dyDescent="0.3">
      <c r="A67" s="962"/>
    </row>
    <row r="68" spans="1:1" ht="20.25" x14ac:dyDescent="0.3">
      <c r="A68" s="962"/>
    </row>
    <row r="69" spans="1:1" ht="20.25" x14ac:dyDescent="0.3">
      <c r="A69" s="962"/>
    </row>
    <row r="70" spans="1:1" ht="20.25" x14ac:dyDescent="0.3">
      <c r="A70" s="962"/>
    </row>
    <row r="71" spans="1:1" ht="20.25" x14ac:dyDescent="0.3">
      <c r="A71" s="962"/>
    </row>
    <row r="72" spans="1:1" ht="20.25" x14ac:dyDescent="0.3">
      <c r="A72" s="962"/>
    </row>
    <row r="73" spans="1:1" ht="20.25" x14ac:dyDescent="0.3">
      <c r="A73" s="962"/>
    </row>
    <row r="74" spans="1:1" ht="20.25" x14ac:dyDescent="0.3">
      <c r="A74" s="962"/>
    </row>
    <row r="75" spans="1:1" ht="20.25" x14ac:dyDescent="0.3">
      <c r="A75" s="962"/>
    </row>
    <row r="76" spans="1:1" ht="20.25" x14ac:dyDescent="0.3">
      <c r="A76" s="962"/>
    </row>
    <row r="77" spans="1:1" ht="20.25" x14ac:dyDescent="0.3">
      <c r="A77" s="962"/>
    </row>
    <row r="78" spans="1:1" ht="20.25" x14ac:dyDescent="0.3">
      <c r="A78" s="962"/>
    </row>
    <row r="79" spans="1:1" ht="20.25" x14ac:dyDescent="0.3">
      <c r="A79" s="962"/>
    </row>
    <row r="80" spans="1:1" ht="20.25" x14ac:dyDescent="0.3">
      <c r="A80" s="962"/>
    </row>
    <row r="81" spans="1:1" ht="20.25" x14ac:dyDescent="0.3">
      <c r="A81" s="962"/>
    </row>
    <row r="82" spans="1:1" ht="20.25" x14ac:dyDescent="0.3">
      <c r="A82" s="962"/>
    </row>
    <row r="83" spans="1:1" ht="20.25" x14ac:dyDescent="0.3">
      <c r="A83" s="962"/>
    </row>
    <row r="84" spans="1:1" ht="20.25" x14ac:dyDescent="0.3">
      <c r="A84" s="962"/>
    </row>
  </sheetData>
  <mergeCells count="8">
    <mergeCell ref="A1:H1"/>
    <mergeCell ref="A2:H2"/>
    <mergeCell ref="A4:A7"/>
    <mergeCell ref="B4:D4"/>
    <mergeCell ref="E4:G4"/>
    <mergeCell ref="H4:H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5" firstPageNumber="135" orientation="landscape" useFirstPageNumber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DJ102"/>
  <sheetViews>
    <sheetView rightToLeft="1" view="pageBreakPreview" zoomScale="81" zoomScaleSheetLayoutView="81" workbookViewId="0">
      <selection activeCell="I24" sqref="I24"/>
    </sheetView>
  </sheetViews>
  <sheetFormatPr defaultColWidth="10.28515625" defaultRowHeight="12.75" x14ac:dyDescent="0.2"/>
  <cols>
    <col min="1" max="1" width="27.42578125" style="124" customWidth="1"/>
    <col min="2" max="2" width="19.5703125" style="124" customWidth="1"/>
    <col min="3" max="3" width="20" style="124" customWidth="1"/>
    <col min="4" max="9" width="9.42578125" style="124" customWidth="1"/>
    <col min="10" max="10" width="27.28515625" style="124" bestFit="1" customWidth="1"/>
    <col min="11" max="11" width="24.42578125" style="124" customWidth="1"/>
    <col min="12" max="12" width="19.42578125" style="124" customWidth="1"/>
    <col min="13" max="13" width="33.85546875" style="363" customWidth="1"/>
    <col min="14" max="14" width="28.5703125" style="363" customWidth="1"/>
    <col min="15" max="15" width="10.28515625" style="363" customWidth="1"/>
    <col min="16" max="114" width="10.28515625" style="363"/>
    <col min="115" max="16384" width="10.28515625" style="124"/>
  </cols>
  <sheetData>
    <row r="1" spans="1:114" ht="27.75" customHeight="1" x14ac:dyDescent="0.2">
      <c r="A1" s="2944" t="s">
        <v>3019</v>
      </c>
      <c r="B1" s="2944"/>
      <c r="C1" s="2944"/>
      <c r="D1" s="2944"/>
      <c r="E1" s="2944"/>
      <c r="F1" s="2944"/>
      <c r="G1" s="2944"/>
      <c r="H1" s="2944"/>
      <c r="I1" s="2944"/>
      <c r="J1" s="2944"/>
      <c r="K1" s="2944"/>
      <c r="L1" s="2944"/>
    </row>
    <row r="2" spans="1:114" ht="42.75" customHeight="1" x14ac:dyDescent="0.2">
      <c r="A2" s="2466" t="s">
        <v>2966</v>
      </c>
      <c r="B2" s="2466"/>
      <c r="C2" s="2466"/>
      <c r="D2" s="2466"/>
      <c r="E2" s="2466"/>
      <c r="F2" s="2466"/>
      <c r="G2" s="2466"/>
      <c r="H2" s="2466"/>
      <c r="I2" s="2466"/>
      <c r="J2" s="2466"/>
      <c r="K2" s="2466"/>
      <c r="L2" s="2466"/>
    </row>
    <row r="3" spans="1:114" ht="27.75" customHeight="1" thickBot="1" x14ac:dyDescent="0.3">
      <c r="A3" s="1089" t="s">
        <v>1853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1088" t="s">
        <v>1854</v>
      </c>
    </row>
    <row r="4" spans="1:114" ht="27.75" customHeight="1" thickTop="1" x14ac:dyDescent="0.25">
      <c r="A4" s="2941" t="s">
        <v>1855</v>
      </c>
      <c r="B4" s="2941" t="s">
        <v>1297</v>
      </c>
      <c r="C4" s="2941" t="s">
        <v>48</v>
      </c>
      <c r="D4" s="2946" t="s">
        <v>1849</v>
      </c>
      <c r="E4" s="2946"/>
      <c r="F4" s="2946"/>
      <c r="G4" s="2946" t="s">
        <v>34</v>
      </c>
      <c r="H4" s="2946"/>
      <c r="I4" s="2946"/>
      <c r="J4" s="2947" t="s">
        <v>103</v>
      </c>
      <c r="K4" s="2947" t="s">
        <v>132</v>
      </c>
      <c r="L4" s="2947" t="s">
        <v>1856</v>
      </c>
    </row>
    <row r="5" spans="1:114" s="355" customFormat="1" ht="30.75" customHeight="1" x14ac:dyDescent="0.2">
      <c r="A5" s="2942"/>
      <c r="B5" s="2942"/>
      <c r="C5" s="2942"/>
      <c r="D5" s="2949" t="s">
        <v>1857</v>
      </c>
      <c r="E5" s="2949"/>
      <c r="F5" s="2949"/>
      <c r="G5" s="2950" t="s">
        <v>120</v>
      </c>
      <c r="H5" s="2950"/>
      <c r="I5" s="2950"/>
      <c r="J5" s="2862"/>
      <c r="K5" s="2862"/>
      <c r="L5" s="2862"/>
      <c r="M5" s="963"/>
      <c r="N5" s="963"/>
      <c r="O5" s="963"/>
      <c r="P5" s="963"/>
      <c r="Q5" s="963"/>
      <c r="R5" s="963"/>
      <c r="S5" s="963"/>
      <c r="T5" s="963"/>
      <c r="U5" s="963"/>
      <c r="V5" s="963"/>
      <c r="W5" s="963"/>
      <c r="X5" s="963"/>
      <c r="Y5" s="963"/>
      <c r="Z5" s="963"/>
      <c r="AA5" s="963"/>
      <c r="AB5" s="963"/>
      <c r="AC5" s="963"/>
      <c r="AD5" s="963"/>
      <c r="AE5" s="963"/>
      <c r="AF5" s="963"/>
      <c r="AG5" s="963"/>
      <c r="AH5" s="963"/>
      <c r="AI5" s="963"/>
      <c r="AJ5" s="963"/>
      <c r="AK5" s="963"/>
      <c r="AL5" s="963"/>
      <c r="AM5" s="963"/>
      <c r="AN5" s="963"/>
      <c r="AO5" s="963"/>
      <c r="AP5" s="963"/>
      <c r="AQ5" s="963"/>
      <c r="AR5" s="963"/>
      <c r="AS5" s="963"/>
      <c r="AT5" s="963"/>
      <c r="AU5" s="963"/>
      <c r="AV5" s="963"/>
      <c r="AW5" s="963"/>
      <c r="AX5" s="963"/>
      <c r="AY5" s="963"/>
      <c r="AZ5" s="963"/>
      <c r="BA5" s="963"/>
      <c r="BB5" s="963"/>
      <c r="BC5" s="963"/>
      <c r="BD5" s="963"/>
      <c r="BE5" s="963"/>
      <c r="BF5" s="963"/>
      <c r="BG5" s="963"/>
      <c r="BH5" s="963"/>
      <c r="BI5" s="963"/>
      <c r="BJ5" s="963"/>
      <c r="BK5" s="963"/>
      <c r="BL5" s="963"/>
      <c r="BM5" s="963"/>
      <c r="BN5" s="963"/>
      <c r="BO5" s="963"/>
      <c r="BP5" s="963"/>
      <c r="BQ5" s="963"/>
      <c r="BR5" s="963"/>
      <c r="BS5" s="963"/>
      <c r="BT5" s="963"/>
      <c r="BU5" s="963"/>
      <c r="BV5" s="963"/>
      <c r="BW5" s="963"/>
      <c r="BX5" s="963"/>
      <c r="BY5" s="963"/>
      <c r="BZ5" s="963"/>
      <c r="CA5" s="963"/>
      <c r="CB5" s="963"/>
      <c r="CC5" s="963"/>
      <c r="CD5" s="963"/>
      <c r="CE5" s="963"/>
      <c r="CF5" s="963"/>
      <c r="CG5" s="963"/>
      <c r="CH5" s="963"/>
      <c r="CI5" s="963"/>
      <c r="CJ5" s="963"/>
      <c r="CK5" s="963"/>
      <c r="CL5" s="963"/>
      <c r="CM5" s="963"/>
      <c r="CN5" s="963"/>
      <c r="CO5" s="963"/>
      <c r="CP5" s="963"/>
      <c r="CQ5" s="963"/>
      <c r="CR5" s="963"/>
      <c r="CS5" s="963"/>
      <c r="CT5" s="963"/>
      <c r="CU5" s="963"/>
      <c r="CV5" s="963"/>
      <c r="CW5" s="963"/>
      <c r="CX5" s="963"/>
      <c r="CY5" s="963"/>
      <c r="CZ5" s="963"/>
      <c r="DA5" s="963"/>
      <c r="DB5" s="963"/>
      <c r="DC5" s="963"/>
      <c r="DD5" s="963"/>
      <c r="DE5" s="963"/>
      <c r="DF5" s="963"/>
      <c r="DG5" s="963"/>
      <c r="DH5" s="963"/>
      <c r="DI5" s="963"/>
      <c r="DJ5" s="963"/>
    </row>
    <row r="6" spans="1:114" ht="21.95" customHeight="1" x14ac:dyDescent="0.2">
      <c r="A6" s="2942"/>
      <c r="B6" s="2942"/>
      <c r="C6" s="2942"/>
      <c r="D6" s="985" t="s">
        <v>187</v>
      </c>
      <c r="E6" s="985" t="s">
        <v>203</v>
      </c>
      <c r="F6" s="985" t="s">
        <v>204</v>
      </c>
      <c r="G6" s="985" t="s">
        <v>187</v>
      </c>
      <c r="H6" s="985" t="s">
        <v>203</v>
      </c>
      <c r="I6" s="985" t="s">
        <v>204</v>
      </c>
      <c r="J6" s="2862"/>
      <c r="K6" s="2862"/>
      <c r="L6" s="2862"/>
    </row>
    <row r="7" spans="1:114" ht="21.95" customHeight="1" thickBot="1" x14ac:dyDescent="0.25">
      <c r="A7" s="2945"/>
      <c r="B7" s="2945"/>
      <c r="C7" s="2945"/>
      <c r="D7" s="121" t="s">
        <v>188</v>
      </c>
      <c r="E7" s="121" t="s">
        <v>189</v>
      </c>
      <c r="F7" s="121" t="s">
        <v>190</v>
      </c>
      <c r="G7" s="121" t="s">
        <v>188</v>
      </c>
      <c r="H7" s="121" t="s">
        <v>189</v>
      </c>
      <c r="I7" s="121" t="s">
        <v>190</v>
      </c>
      <c r="J7" s="2948"/>
      <c r="K7" s="2948"/>
      <c r="L7" s="2948"/>
    </row>
    <row r="8" spans="1:114" s="692" customFormat="1" ht="42" customHeight="1" x14ac:dyDescent="0.2">
      <c r="A8" s="2951" t="s">
        <v>1858</v>
      </c>
      <c r="B8" s="125" t="s">
        <v>1859</v>
      </c>
      <c r="C8" s="125" t="s">
        <v>1859</v>
      </c>
      <c r="D8" s="1623">
        <v>1</v>
      </c>
      <c r="E8" s="1623">
        <v>25</v>
      </c>
      <c r="F8" s="1623">
        <v>26</v>
      </c>
      <c r="G8" s="1623">
        <v>1</v>
      </c>
      <c r="H8" s="1623">
        <v>25</v>
      </c>
      <c r="I8" s="1623">
        <v>26</v>
      </c>
      <c r="J8" s="1618" t="s">
        <v>1860</v>
      </c>
      <c r="K8" s="1618" t="s">
        <v>1860</v>
      </c>
      <c r="L8" s="2516" t="s">
        <v>1861</v>
      </c>
      <c r="M8" s="1009"/>
      <c r="N8" s="363"/>
      <c r="O8" s="363"/>
      <c r="P8" s="363"/>
      <c r="Q8" s="363"/>
      <c r="R8" s="363"/>
      <c r="S8" s="363"/>
      <c r="T8" s="363"/>
      <c r="U8" s="363"/>
      <c r="V8" s="363"/>
      <c r="W8" s="363"/>
      <c r="X8" s="363"/>
      <c r="Y8" s="363"/>
      <c r="Z8" s="363"/>
      <c r="AA8" s="363"/>
      <c r="AB8" s="363"/>
      <c r="AC8" s="363"/>
      <c r="AD8" s="363"/>
      <c r="AE8" s="363"/>
      <c r="AF8" s="363"/>
      <c r="AG8" s="363"/>
      <c r="AH8" s="363"/>
      <c r="AI8" s="363"/>
      <c r="AJ8" s="363"/>
      <c r="AK8" s="363"/>
      <c r="AL8" s="363"/>
      <c r="AM8" s="363"/>
      <c r="AN8" s="363"/>
      <c r="AO8" s="363"/>
      <c r="AP8" s="363"/>
      <c r="AQ8" s="363"/>
      <c r="AR8" s="363"/>
      <c r="AS8" s="363"/>
      <c r="AT8" s="363"/>
      <c r="AU8" s="363"/>
      <c r="AV8" s="363"/>
      <c r="AW8" s="363"/>
      <c r="AX8" s="363"/>
      <c r="AY8" s="363"/>
      <c r="AZ8" s="363"/>
      <c r="BA8" s="363"/>
      <c r="BB8" s="363"/>
      <c r="BC8" s="363"/>
      <c r="BD8" s="363"/>
      <c r="BE8" s="363"/>
      <c r="BF8" s="363"/>
      <c r="BG8" s="363"/>
      <c r="BH8" s="363"/>
      <c r="BI8" s="363"/>
      <c r="BJ8" s="363"/>
      <c r="BK8" s="363"/>
      <c r="BL8" s="363"/>
      <c r="BM8" s="363"/>
      <c r="BN8" s="363"/>
      <c r="BO8" s="363"/>
      <c r="BP8" s="363"/>
      <c r="BQ8" s="363"/>
      <c r="BR8" s="363"/>
      <c r="BS8" s="363"/>
      <c r="BT8" s="363"/>
      <c r="BU8" s="363"/>
      <c r="BV8" s="363"/>
      <c r="BW8" s="363"/>
      <c r="BX8" s="363"/>
      <c r="BY8" s="363"/>
      <c r="BZ8" s="363"/>
      <c r="CA8" s="363"/>
      <c r="CB8" s="363"/>
      <c r="CC8" s="363"/>
      <c r="CD8" s="363"/>
      <c r="CE8" s="363"/>
      <c r="CF8" s="363"/>
      <c r="CG8" s="363"/>
      <c r="CH8" s="363"/>
      <c r="CI8" s="363"/>
      <c r="CJ8" s="363"/>
      <c r="CK8" s="363"/>
      <c r="CL8" s="363"/>
      <c r="CM8" s="363"/>
      <c r="CN8" s="363"/>
      <c r="CO8" s="363"/>
      <c r="CP8" s="363"/>
      <c r="CQ8" s="363"/>
      <c r="CR8" s="363"/>
      <c r="CS8" s="363"/>
      <c r="CT8" s="363"/>
      <c r="CU8" s="363"/>
      <c r="CV8" s="363"/>
      <c r="CW8" s="363"/>
      <c r="CX8" s="363"/>
      <c r="CY8" s="363"/>
      <c r="CZ8" s="363"/>
      <c r="DA8" s="363"/>
      <c r="DB8" s="363"/>
      <c r="DC8" s="363"/>
      <c r="DD8" s="363"/>
      <c r="DE8" s="363"/>
      <c r="DF8" s="363"/>
      <c r="DG8" s="363"/>
      <c r="DH8" s="363"/>
      <c r="DI8" s="363"/>
      <c r="DJ8" s="363"/>
    </row>
    <row r="9" spans="1:114" s="692" customFormat="1" ht="34.5" customHeight="1" x14ac:dyDescent="0.2">
      <c r="A9" s="2952"/>
      <c r="B9" s="997" t="s">
        <v>1862</v>
      </c>
      <c r="C9" s="997" t="s">
        <v>1862</v>
      </c>
      <c r="D9" s="2410">
        <v>8</v>
      </c>
      <c r="E9" s="2410">
        <v>35</v>
      </c>
      <c r="F9" s="2410">
        <v>43</v>
      </c>
      <c r="G9" s="2410">
        <v>8</v>
      </c>
      <c r="H9" s="2410">
        <v>35</v>
      </c>
      <c r="I9" s="2410">
        <v>43</v>
      </c>
      <c r="J9" s="389" t="s">
        <v>1976</v>
      </c>
      <c r="K9" s="389" t="s">
        <v>1976</v>
      </c>
      <c r="L9" s="2517"/>
      <c r="M9" s="1009"/>
      <c r="N9" s="363"/>
      <c r="O9" s="363"/>
      <c r="P9" s="363"/>
      <c r="Q9" s="363"/>
      <c r="R9" s="363"/>
      <c r="S9" s="363"/>
      <c r="T9" s="363"/>
      <c r="U9" s="363"/>
      <c r="V9" s="363"/>
      <c r="W9" s="363"/>
      <c r="X9" s="363"/>
      <c r="Y9" s="363"/>
      <c r="Z9" s="363"/>
      <c r="AA9" s="363"/>
      <c r="AB9" s="363"/>
      <c r="AC9" s="363"/>
      <c r="AD9" s="363"/>
      <c r="AE9" s="363"/>
      <c r="AF9" s="363"/>
      <c r="AG9" s="363"/>
      <c r="AH9" s="363"/>
      <c r="AI9" s="363"/>
      <c r="AJ9" s="363"/>
      <c r="AK9" s="363"/>
      <c r="AL9" s="363"/>
      <c r="AM9" s="363"/>
      <c r="AN9" s="363"/>
      <c r="AO9" s="363"/>
      <c r="AP9" s="363"/>
      <c r="AQ9" s="363"/>
      <c r="AR9" s="363"/>
      <c r="AS9" s="363"/>
      <c r="AT9" s="363"/>
      <c r="AU9" s="363"/>
      <c r="AV9" s="363"/>
      <c r="AW9" s="363"/>
      <c r="AX9" s="363"/>
      <c r="AY9" s="363"/>
      <c r="AZ9" s="363"/>
      <c r="BA9" s="363"/>
      <c r="BB9" s="363"/>
      <c r="BC9" s="363"/>
      <c r="BD9" s="363"/>
      <c r="BE9" s="363"/>
      <c r="BF9" s="363"/>
      <c r="BG9" s="363"/>
      <c r="BH9" s="363"/>
      <c r="BI9" s="363"/>
      <c r="BJ9" s="363"/>
      <c r="BK9" s="363"/>
      <c r="BL9" s="363"/>
      <c r="BM9" s="363"/>
      <c r="BN9" s="363"/>
      <c r="BO9" s="363"/>
      <c r="BP9" s="363"/>
      <c r="BQ9" s="363"/>
      <c r="BR9" s="363"/>
      <c r="BS9" s="363"/>
      <c r="BT9" s="363"/>
      <c r="BU9" s="363"/>
      <c r="BV9" s="363"/>
      <c r="BW9" s="363"/>
      <c r="BX9" s="363"/>
      <c r="BY9" s="363"/>
      <c r="BZ9" s="363"/>
      <c r="CA9" s="363"/>
      <c r="CB9" s="363"/>
      <c r="CC9" s="363"/>
      <c r="CD9" s="363"/>
      <c r="CE9" s="363"/>
      <c r="CF9" s="363"/>
      <c r="CG9" s="363"/>
      <c r="CH9" s="363"/>
      <c r="CI9" s="363"/>
      <c r="CJ9" s="363"/>
      <c r="CK9" s="363"/>
      <c r="CL9" s="363"/>
      <c r="CM9" s="363"/>
      <c r="CN9" s="363"/>
      <c r="CO9" s="363"/>
      <c r="CP9" s="363"/>
      <c r="CQ9" s="363"/>
      <c r="CR9" s="363"/>
      <c r="CS9" s="363"/>
      <c r="CT9" s="363"/>
      <c r="CU9" s="363"/>
      <c r="CV9" s="363"/>
      <c r="CW9" s="363"/>
      <c r="CX9" s="363"/>
      <c r="CY9" s="363"/>
      <c r="CZ9" s="363"/>
      <c r="DA9" s="363"/>
      <c r="DB9" s="363"/>
      <c r="DC9" s="363"/>
      <c r="DD9" s="363"/>
      <c r="DE9" s="363"/>
      <c r="DF9" s="363"/>
      <c r="DG9" s="363"/>
      <c r="DH9" s="363"/>
      <c r="DI9" s="363"/>
      <c r="DJ9" s="363"/>
    </row>
    <row r="10" spans="1:114" s="692" customFormat="1" ht="33.75" customHeight="1" x14ac:dyDescent="0.2">
      <c r="A10" s="2952"/>
      <c r="B10" s="997" t="s">
        <v>2967</v>
      </c>
      <c r="C10" s="997" t="s">
        <v>2967</v>
      </c>
      <c r="D10" s="2410">
        <v>0</v>
      </c>
      <c r="E10" s="2410">
        <v>16</v>
      </c>
      <c r="F10" s="2410">
        <v>16</v>
      </c>
      <c r="G10" s="2410">
        <v>0</v>
      </c>
      <c r="H10" s="2410">
        <v>16</v>
      </c>
      <c r="I10" s="2410">
        <v>16</v>
      </c>
      <c r="J10" s="389" t="s">
        <v>1863</v>
      </c>
      <c r="K10" s="389" t="s">
        <v>1863</v>
      </c>
      <c r="L10" s="2517"/>
      <c r="M10" s="1009"/>
      <c r="N10" s="363"/>
      <c r="O10" s="363"/>
      <c r="P10" s="363"/>
      <c r="Q10" s="363"/>
      <c r="R10" s="363"/>
      <c r="S10" s="363"/>
      <c r="T10" s="363"/>
      <c r="U10" s="363"/>
      <c r="V10" s="363"/>
      <c r="W10" s="363"/>
      <c r="X10" s="363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/>
      <c r="AM10" s="363"/>
      <c r="AN10" s="363"/>
      <c r="AO10" s="363"/>
      <c r="AP10" s="363"/>
      <c r="AQ10" s="363"/>
      <c r="AR10" s="363"/>
      <c r="AS10" s="363"/>
      <c r="AT10" s="363"/>
      <c r="AU10" s="363"/>
      <c r="AV10" s="363"/>
      <c r="AW10" s="363"/>
      <c r="AX10" s="363"/>
      <c r="AY10" s="363"/>
      <c r="AZ10" s="363"/>
      <c r="BA10" s="363"/>
      <c r="BB10" s="363"/>
      <c r="BC10" s="363"/>
      <c r="BD10" s="363"/>
      <c r="BE10" s="363"/>
      <c r="BF10" s="363"/>
      <c r="BG10" s="363"/>
      <c r="BH10" s="363"/>
      <c r="BI10" s="363"/>
      <c r="BJ10" s="363"/>
      <c r="BK10" s="363"/>
      <c r="BL10" s="363"/>
      <c r="BM10" s="363"/>
      <c r="BN10" s="363"/>
      <c r="BO10" s="363"/>
      <c r="BP10" s="363"/>
      <c r="BQ10" s="363"/>
      <c r="BR10" s="363"/>
      <c r="BS10" s="363"/>
      <c r="BT10" s="363"/>
      <c r="BU10" s="363"/>
      <c r="BV10" s="363"/>
      <c r="BW10" s="363"/>
      <c r="BX10" s="363"/>
      <c r="BY10" s="363"/>
      <c r="BZ10" s="363"/>
      <c r="CA10" s="363"/>
      <c r="CB10" s="363"/>
      <c r="CC10" s="363"/>
      <c r="CD10" s="363"/>
      <c r="CE10" s="363"/>
      <c r="CF10" s="363"/>
      <c r="CG10" s="363"/>
      <c r="CH10" s="363"/>
      <c r="CI10" s="363"/>
      <c r="CJ10" s="363"/>
      <c r="CK10" s="363"/>
      <c r="CL10" s="363"/>
      <c r="CM10" s="363"/>
      <c r="CN10" s="363"/>
      <c r="CO10" s="363"/>
      <c r="CP10" s="363"/>
      <c r="CQ10" s="363"/>
      <c r="CR10" s="363"/>
      <c r="CS10" s="363"/>
      <c r="CT10" s="363"/>
      <c r="CU10" s="363"/>
      <c r="CV10" s="363"/>
      <c r="CW10" s="363"/>
      <c r="CX10" s="363"/>
      <c r="CY10" s="363"/>
      <c r="CZ10" s="363"/>
      <c r="DA10" s="363"/>
      <c r="DB10" s="363"/>
      <c r="DC10" s="363"/>
      <c r="DD10" s="363"/>
      <c r="DE10" s="363"/>
      <c r="DF10" s="363"/>
      <c r="DG10" s="363"/>
      <c r="DH10" s="363"/>
      <c r="DI10" s="363"/>
      <c r="DJ10" s="363"/>
    </row>
    <row r="11" spans="1:114" s="692" customFormat="1" ht="41.25" customHeight="1" x14ac:dyDescent="0.2">
      <c r="A11" s="2952"/>
      <c r="B11" s="997" t="s">
        <v>1864</v>
      </c>
      <c r="C11" s="997" t="s">
        <v>1864</v>
      </c>
      <c r="D11" s="2410">
        <v>0</v>
      </c>
      <c r="E11" s="2410">
        <v>7</v>
      </c>
      <c r="F11" s="2410">
        <v>7</v>
      </c>
      <c r="G11" s="2410">
        <v>0</v>
      </c>
      <c r="H11" s="2410">
        <v>7</v>
      </c>
      <c r="I11" s="2410">
        <v>7</v>
      </c>
      <c r="J11" s="389" t="s">
        <v>1865</v>
      </c>
      <c r="K11" s="389" t="s">
        <v>1865</v>
      </c>
      <c r="L11" s="2517"/>
      <c r="M11" s="1009"/>
      <c r="N11" s="363"/>
      <c r="O11" s="363"/>
      <c r="P11" s="363"/>
      <c r="Q11" s="363"/>
      <c r="R11" s="363"/>
      <c r="S11" s="363"/>
      <c r="T11" s="363"/>
      <c r="U11" s="363"/>
      <c r="V11" s="363"/>
      <c r="W11" s="363"/>
      <c r="X11" s="363"/>
      <c r="Y11" s="363"/>
      <c r="Z11" s="363"/>
      <c r="AA11" s="363"/>
      <c r="AB11" s="363"/>
      <c r="AC11" s="363"/>
      <c r="AD11" s="363"/>
      <c r="AE11" s="363"/>
      <c r="AF11" s="363"/>
      <c r="AG11" s="363"/>
      <c r="AH11" s="363"/>
      <c r="AI11" s="363"/>
      <c r="AJ11" s="363"/>
      <c r="AK11" s="363"/>
      <c r="AL11" s="363"/>
      <c r="AM11" s="363"/>
      <c r="AN11" s="363"/>
      <c r="AO11" s="363"/>
      <c r="AP11" s="363"/>
      <c r="AQ11" s="363"/>
      <c r="AR11" s="363"/>
      <c r="AS11" s="363"/>
      <c r="AT11" s="363"/>
      <c r="AU11" s="363"/>
      <c r="AV11" s="363"/>
      <c r="AW11" s="363"/>
      <c r="AX11" s="363"/>
      <c r="AY11" s="363"/>
      <c r="AZ11" s="363"/>
      <c r="BA11" s="363"/>
      <c r="BB11" s="363"/>
      <c r="BC11" s="363"/>
      <c r="BD11" s="363"/>
      <c r="BE11" s="363"/>
      <c r="BF11" s="363"/>
      <c r="BG11" s="363"/>
      <c r="BH11" s="363"/>
      <c r="BI11" s="363"/>
      <c r="BJ11" s="363"/>
      <c r="BK11" s="363"/>
      <c r="BL11" s="363"/>
      <c r="BM11" s="363"/>
      <c r="BN11" s="363"/>
      <c r="BO11" s="363"/>
      <c r="BP11" s="363"/>
      <c r="BQ11" s="363"/>
      <c r="BR11" s="363"/>
      <c r="BS11" s="363"/>
      <c r="BT11" s="363"/>
      <c r="BU11" s="363"/>
      <c r="BV11" s="363"/>
      <c r="BW11" s="363"/>
      <c r="BX11" s="363"/>
      <c r="BY11" s="363"/>
      <c r="BZ11" s="363"/>
      <c r="CA11" s="363"/>
      <c r="CB11" s="363"/>
      <c r="CC11" s="363"/>
      <c r="CD11" s="363"/>
      <c r="CE11" s="363"/>
      <c r="CF11" s="363"/>
      <c r="CG11" s="363"/>
      <c r="CH11" s="363"/>
      <c r="CI11" s="363"/>
      <c r="CJ11" s="363"/>
      <c r="CK11" s="363"/>
      <c r="CL11" s="363"/>
      <c r="CM11" s="363"/>
      <c r="CN11" s="363"/>
      <c r="CO11" s="363"/>
      <c r="CP11" s="363"/>
      <c r="CQ11" s="363"/>
      <c r="CR11" s="363"/>
      <c r="CS11" s="363"/>
      <c r="CT11" s="363"/>
      <c r="CU11" s="363"/>
      <c r="CV11" s="363"/>
      <c r="CW11" s="363"/>
      <c r="CX11" s="363"/>
      <c r="CY11" s="363"/>
      <c r="CZ11" s="363"/>
      <c r="DA11" s="363"/>
      <c r="DB11" s="363"/>
      <c r="DC11" s="363"/>
      <c r="DD11" s="363"/>
      <c r="DE11" s="363"/>
      <c r="DF11" s="363"/>
      <c r="DG11" s="363"/>
      <c r="DH11" s="363"/>
      <c r="DI11" s="363"/>
      <c r="DJ11" s="363"/>
    </row>
    <row r="12" spans="1:114" s="692" customFormat="1" ht="42" customHeight="1" x14ac:dyDescent="0.2">
      <c r="A12" s="2952"/>
      <c r="B12" s="997" t="s">
        <v>1866</v>
      </c>
      <c r="C12" s="997" t="s">
        <v>1866</v>
      </c>
      <c r="D12" s="2410">
        <v>0</v>
      </c>
      <c r="E12" s="2410">
        <v>0</v>
      </c>
      <c r="F12" s="2410">
        <v>0</v>
      </c>
      <c r="G12" s="2410">
        <v>0</v>
      </c>
      <c r="H12" s="2410">
        <v>0</v>
      </c>
      <c r="I12" s="2410">
        <v>0</v>
      </c>
      <c r="J12" s="389" t="s">
        <v>1867</v>
      </c>
      <c r="K12" s="389" t="s">
        <v>1867</v>
      </c>
      <c r="L12" s="2522"/>
      <c r="M12" s="1009"/>
      <c r="N12" s="363"/>
      <c r="O12" s="363"/>
      <c r="P12" s="363"/>
      <c r="Q12" s="363"/>
      <c r="R12" s="363"/>
      <c r="S12" s="363"/>
      <c r="T12" s="363"/>
      <c r="U12" s="363"/>
      <c r="V12" s="363"/>
      <c r="W12" s="363"/>
      <c r="X12" s="363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  <c r="AN12" s="363"/>
      <c r="AO12" s="363"/>
      <c r="AP12" s="363"/>
      <c r="AQ12" s="363"/>
      <c r="AR12" s="363"/>
      <c r="AS12" s="363"/>
      <c r="AT12" s="363"/>
      <c r="AU12" s="363"/>
      <c r="AV12" s="363"/>
      <c r="AW12" s="363"/>
      <c r="AX12" s="363"/>
      <c r="AY12" s="363"/>
      <c r="AZ12" s="363"/>
      <c r="BA12" s="363"/>
      <c r="BB12" s="363"/>
      <c r="BC12" s="363"/>
      <c r="BD12" s="363"/>
      <c r="BE12" s="363"/>
      <c r="BF12" s="363"/>
      <c r="BG12" s="363"/>
      <c r="BH12" s="363"/>
      <c r="BI12" s="363"/>
      <c r="BJ12" s="363"/>
      <c r="BK12" s="363"/>
      <c r="BL12" s="363"/>
      <c r="BM12" s="363"/>
      <c r="BN12" s="363"/>
      <c r="BO12" s="363"/>
      <c r="BP12" s="363"/>
      <c r="BQ12" s="363"/>
      <c r="BR12" s="363"/>
      <c r="BS12" s="363"/>
      <c r="BT12" s="363"/>
      <c r="BU12" s="363"/>
      <c r="BV12" s="363"/>
      <c r="BW12" s="363"/>
      <c r="BX12" s="363"/>
      <c r="BY12" s="363"/>
      <c r="BZ12" s="363"/>
      <c r="CA12" s="363"/>
      <c r="CB12" s="363"/>
      <c r="CC12" s="363"/>
      <c r="CD12" s="363"/>
      <c r="CE12" s="363"/>
      <c r="CF12" s="363"/>
      <c r="CG12" s="363"/>
      <c r="CH12" s="363"/>
      <c r="CI12" s="363"/>
      <c r="CJ12" s="363"/>
      <c r="CK12" s="363"/>
      <c r="CL12" s="363"/>
      <c r="CM12" s="363"/>
      <c r="CN12" s="363"/>
      <c r="CO12" s="363"/>
      <c r="CP12" s="363"/>
      <c r="CQ12" s="363"/>
      <c r="CR12" s="363"/>
      <c r="CS12" s="363"/>
      <c r="CT12" s="363"/>
      <c r="CU12" s="363"/>
      <c r="CV12" s="363"/>
      <c r="CW12" s="363"/>
      <c r="CX12" s="363"/>
      <c r="CY12" s="363"/>
      <c r="CZ12" s="363"/>
      <c r="DA12" s="363"/>
      <c r="DB12" s="363"/>
      <c r="DC12" s="363"/>
      <c r="DD12" s="363"/>
      <c r="DE12" s="363"/>
      <c r="DF12" s="363"/>
      <c r="DG12" s="363"/>
      <c r="DH12" s="363"/>
      <c r="DI12" s="363"/>
      <c r="DJ12" s="363"/>
    </row>
    <row r="13" spans="1:114" s="692" customFormat="1" ht="34.5" customHeight="1" x14ac:dyDescent="0.2">
      <c r="A13" s="964" t="s">
        <v>1868</v>
      </c>
      <c r="B13" s="997" t="s">
        <v>1869</v>
      </c>
      <c r="C13" s="997" t="s">
        <v>1869</v>
      </c>
      <c r="D13" s="2410">
        <v>0</v>
      </c>
      <c r="E13" s="2410">
        <v>0</v>
      </c>
      <c r="F13" s="2410">
        <v>0</v>
      </c>
      <c r="G13" s="2410">
        <v>0</v>
      </c>
      <c r="H13" s="2410">
        <v>0</v>
      </c>
      <c r="I13" s="2410">
        <v>0</v>
      </c>
      <c r="J13" s="389" t="s">
        <v>1870</v>
      </c>
      <c r="K13" s="389" t="s">
        <v>1870</v>
      </c>
      <c r="L13" s="982" t="s">
        <v>1871</v>
      </c>
      <c r="M13" s="363"/>
      <c r="N13" s="363"/>
      <c r="O13" s="363"/>
      <c r="P13" s="363"/>
      <c r="Q13" s="363"/>
      <c r="R13" s="363"/>
      <c r="S13" s="363"/>
      <c r="T13" s="363"/>
      <c r="U13" s="363"/>
      <c r="V13" s="363"/>
      <c r="W13" s="363"/>
      <c r="X13" s="363"/>
      <c r="Y13" s="363"/>
      <c r="Z13" s="363"/>
      <c r="AA13" s="363"/>
      <c r="AB13" s="363"/>
      <c r="AC13" s="363"/>
      <c r="AD13" s="363"/>
      <c r="AE13" s="363"/>
      <c r="AF13" s="363"/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3"/>
      <c r="AV13" s="363"/>
      <c r="AW13" s="363"/>
      <c r="AX13" s="363"/>
      <c r="AY13" s="363"/>
      <c r="AZ13" s="363"/>
      <c r="BA13" s="363"/>
      <c r="BB13" s="363"/>
      <c r="BC13" s="363"/>
      <c r="BD13" s="363"/>
      <c r="BE13" s="363"/>
      <c r="BF13" s="363"/>
      <c r="BG13" s="363"/>
      <c r="BH13" s="363"/>
      <c r="BI13" s="363"/>
      <c r="BJ13" s="363"/>
      <c r="BK13" s="363"/>
      <c r="BL13" s="363"/>
      <c r="BM13" s="363"/>
      <c r="BN13" s="363"/>
      <c r="BO13" s="363"/>
      <c r="BP13" s="363"/>
      <c r="BQ13" s="363"/>
      <c r="BR13" s="363"/>
      <c r="BS13" s="363"/>
      <c r="BT13" s="363"/>
      <c r="BU13" s="363"/>
      <c r="BV13" s="363"/>
      <c r="BW13" s="363"/>
      <c r="BX13" s="363"/>
      <c r="BY13" s="363"/>
      <c r="BZ13" s="363"/>
      <c r="CA13" s="363"/>
      <c r="CB13" s="363"/>
      <c r="CC13" s="363"/>
      <c r="CD13" s="363"/>
      <c r="CE13" s="363"/>
      <c r="CF13" s="363"/>
      <c r="CG13" s="363"/>
      <c r="CH13" s="363"/>
      <c r="CI13" s="363"/>
      <c r="CJ13" s="363"/>
      <c r="CK13" s="363"/>
      <c r="CL13" s="363"/>
      <c r="CM13" s="363"/>
      <c r="CN13" s="363"/>
      <c r="CO13" s="363"/>
      <c r="CP13" s="363"/>
      <c r="CQ13" s="363"/>
      <c r="CR13" s="363"/>
      <c r="CS13" s="363"/>
      <c r="CT13" s="363"/>
      <c r="CU13" s="363"/>
      <c r="CV13" s="363"/>
      <c r="CW13" s="363"/>
      <c r="CX13" s="363"/>
      <c r="CY13" s="363"/>
      <c r="CZ13" s="363"/>
      <c r="DA13" s="363"/>
      <c r="DB13" s="363"/>
      <c r="DC13" s="363"/>
      <c r="DD13" s="363"/>
      <c r="DE13" s="363"/>
      <c r="DF13" s="363"/>
      <c r="DG13" s="363"/>
      <c r="DH13" s="363"/>
      <c r="DI13" s="363"/>
      <c r="DJ13" s="363"/>
    </row>
    <row r="14" spans="1:114" s="692" customFormat="1" ht="31.5" x14ac:dyDescent="0.2">
      <c r="A14" s="964" t="s">
        <v>1872</v>
      </c>
      <c r="B14" s="997" t="s">
        <v>1873</v>
      </c>
      <c r="C14" s="997" t="s">
        <v>1873</v>
      </c>
      <c r="D14" s="2410">
        <v>3</v>
      </c>
      <c r="E14" s="2410">
        <v>1</v>
      </c>
      <c r="F14" s="2410">
        <v>4</v>
      </c>
      <c r="G14" s="2410">
        <v>3</v>
      </c>
      <c r="H14" s="2410">
        <v>1</v>
      </c>
      <c r="I14" s="2410">
        <v>4</v>
      </c>
      <c r="J14" s="1584" t="s">
        <v>1874</v>
      </c>
      <c r="K14" s="1584" t="s">
        <v>1874</v>
      </c>
      <c r="L14" s="982" t="s">
        <v>1875</v>
      </c>
      <c r="M14" s="363"/>
      <c r="N14" s="363"/>
      <c r="O14" s="363"/>
      <c r="P14" s="363"/>
      <c r="Q14" s="363"/>
      <c r="R14" s="363"/>
      <c r="S14" s="363"/>
      <c r="T14" s="363"/>
      <c r="U14" s="363"/>
      <c r="V14" s="363"/>
      <c r="W14" s="363"/>
      <c r="X14" s="363"/>
      <c r="Y14" s="363"/>
      <c r="Z14" s="363"/>
      <c r="AA14" s="363"/>
      <c r="AB14" s="363"/>
      <c r="AC14" s="363"/>
      <c r="AD14" s="363"/>
      <c r="AE14" s="363"/>
      <c r="AF14" s="363"/>
      <c r="AG14" s="363"/>
      <c r="AH14" s="363"/>
      <c r="AI14" s="363"/>
      <c r="AJ14" s="363"/>
      <c r="AK14" s="363"/>
      <c r="AL14" s="363"/>
      <c r="AM14" s="363"/>
      <c r="AN14" s="363"/>
      <c r="AO14" s="363"/>
      <c r="AP14" s="363"/>
      <c r="AQ14" s="363"/>
      <c r="AR14" s="363"/>
      <c r="AS14" s="363"/>
      <c r="AT14" s="363"/>
      <c r="AU14" s="363"/>
      <c r="AV14" s="363"/>
      <c r="AW14" s="363"/>
      <c r="AX14" s="363"/>
      <c r="AY14" s="363"/>
      <c r="AZ14" s="363"/>
      <c r="BA14" s="363"/>
      <c r="BB14" s="363"/>
      <c r="BC14" s="363"/>
      <c r="BD14" s="363"/>
      <c r="BE14" s="363"/>
      <c r="BF14" s="363"/>
      <c r="BG14" s="363"/>
      <c r="BH14" s="363"/>
      <c r="BI14" s="363"/>
      <c r="BJ14" s="363"/>
      <c r="BK14" s="363"/>
      <c r="BL14" s="363"/>
      <c r="BM14" s="363"/>
      <c r="BN14" s="363"/>
      <c r="BO14" s="363"/>
      <c r="BP14" s="363"/>
      <c r="BQ14" s="363"/>
      <c r="BR14" s="363"/>
      <c r="BS14" s="363"/>
      <c r="BT14" s="363"/>
      <c r="BU14" s="363"/>
      <c r="BV14" s="363"/>
      <c r="BW14" s="363"/>
      <c r="BX14" s="363"/>
      <c r="BY14" s="363"/>
      <c r="BZ14" s="363"/>
      <c r="CA14" s="363"/>
      <c r="CB14" s="363"/>
      <c r="CC14" s="363"/>
      <c r="CD14" s="363"/>
      <c r="CE14" s="363"/>
      <c r="CF14" s="363"/>
      <c r="CG14" s="363"/>
      <c r="CH14" s="363"/>
      <c r="CI14" s="363"/>
      <c r="CJ14" s="363"/>
      <c r="CK14" s="363"/>
      <c r="CL14" s="363"/>
      <c r="CM14" s="363"/>
      <c r="CN14" s="363"/>
      <c r="CO14" s="363"/>
      <c r="CP14" s="363"/>
      <c r="CQ14" s="363"/>
      <c r="CR14" s="363"/>
      <c r="CS14" s="363"/>
      <c r="CT14" s="363"/>
      <c r="CU14" s="363"/>
      <c r="CV14" s="363"/>
      <c r="CW14" s="363"/>
      <c r="CX14" s="363"/>
      <c r="CY14" s="363"/>
      <c r="CZ14" s="363"/>
      <c r="DA14" s="363"/>
      <c r="DB14" s="363"/>
      <c r="DC14" s="363"/>
      <c r="DD14" s="363"/>
      <c r="DE14" s="363"/>
      <c r="DF14" s="363"/>
      <c r="DG14" s="363"/>
      <c r="DH14" s="363"/>
      <c r="DI14" s="363"/>
      <c r="DJ14" s="363"/>
    </row>
    <row r="15" spans="1:114" s="692" customFormat="1" ht="37.5" customHeight="1" x14ac:dyDescent="0.2">
      <c r="A15" s="2953" t="s">
        <v>1876</v>
      </c>
      <c r="B15" s="997" t="s">
        <v>1877</v>
      </c>
      <c r="C15" s="997" t="s">
        <v>1877</v>
      </c>
      <c r="D15" s="2410">
        <v>2</v>
      </c>
      <c r="E15" s="2410">
        <v>0</v>
      </c>
      <c r="F15" s="2410">
        <v>2</v>
      </c>
      <c r="G15" s="2410">
        <v>2</v>
      </c>
      <c r="H15" s="2410">
        <v>0</v>
      </c>
      <c r="I15" s="2410">
        <v>2</v>
      </c>
      <c r="J15" s="389" t="s">
        <v>1878</v>
      </c>
      <c r="K15" s="389" t="s">
        <v>1878</v>
      </c>
      <c r="L15" s="2527" t="s">
        <v>1879</v>
      </c>
      <c r="M15" s="363"/>
      <c r="N15" s="363"/>
      <c r="O15" s="363"/>
      <c r="P15" s="363"/>
      <c r="Q15" s="363"/>
      <c r="R15" s="363"/>
      <c r="S15" s="363"/>
      <c r="T15" s="363"/>
      <c r="U15" s="363"/>
      <c r="V15" s="363"/>
      <c r="W15" s="363"/>
      <c r="X15" s="363"/>
      <c r="Y15" s="363"/>
      <c r="Z15" s="363"/>
      <c r="AA15" s="363"/>
      <c r="AB15" s="363"/>
      <c r="AC15" s="363"/>
      <c r="AD15" s="363"/>
      <c r="AE15" s="363"/>
      <c r="AF15" s="363"/>
      <c r="AG15" s="363"/>
      <c r="AH15" s="363"/>
      <c r="AI15" s="363"/>
      <c r="AJ15" s="363"/>
      <c r="AK15" s="363"/>
      <c r="AL15" s="363"/>
      <c r="AM15" s="363"/>
      <c r="AN15" s="363"/>
      <c r="AO15" s="363"/>
      <c r="AP15" s="363"/>
      <c r="AQ15" s="363"/>
      <c r="AR15" s="363"/>
      <c r="AS15" s="363"/>
      <c r="AT15" s="363"/>
      <c r="AU15" s="363"/>
      <c r="AV15" s="363"/>
      <c r="AW15" s="363"/>
      <c r="AX15" s="363"/>
      <c r="AY15" s="363"/>
      <c r="AZ15" s="363"/>
      <c r="BA15" s="363"/>
      <c r="BB15" s="363"/>
      <c r="BC15" s="363"/>
      <c r="BD15" s="363"/>
      <c r="BE15" s="363"/>
      <c r="BF15" s="363"/>
      <c r="BG15" s="363"/>
      <c r="BH15" s="363"/>
      <c r="BI15" s="363"/>
      <c r="BJ15" s="363"/>
      <c r="BK15" s="363"/>
      <c r="BL15" s="363"/>
      <c r="BM15" s="363"/>
      <c r="BN15" s="363"/>
      <c r="BO15" s="363"/>
      <c r="BP15" s="363"/>
      <c r="BQ15" s="363"/>
      <c r="BR15" s="363"/>
      <c r="BS15" s="363"/>
      <c r="BT15" s="363"/>
      <c r="BU15" s="363"/>
      <c r="BV15" s="363"/>
      <c r="BW15" s="363"/>
      <c r="BX15" s="363"/>
      <c r="BY15" s="363"/>
      <c r="BZ15" s="363"/>
      <c r="CA15" s="363"/>
      <c r="CB15" s="363"/>
      <c r="CC15" s="363"/>
      <c r="CD15" s="363"/>
      <c r="CE15" s="363"/>
      <c r="CF15" s="363"/>
      <c r="CG15" s="363"/>
      <c r="CH15" s="363"/>
      <c r="CI15" s="363"/>
      <c r="CJ15" s="363"/>
      <c r="CK15" s="363"/>
      <c r="CL15" s="363"/>
      <c r="CM15" s="363"/>
      <c r="CN15" s="363"/>
      <c r="CO15" s="363"/>
      <c r="CP15" s="363"/>
      <c r="CQ15" s="363"/>
      <c r="CR15" s="363"/>
      <c r="CS15" s="363"/>
      <c r="CT15" s="363"/>
      <c r="CU15" s="363"/>
      <c r="CV15" s="363"/>
      <c r="CW15" s="363"/>
      <c r="CX15" s="363"/>
      <c r="CY15" s="363"/>
      <c r="CZ15" s="363"/>
      <c r="DA15" s="363"/>
      <c r="DB15" s="363"/>
      <c r="DC15" s="363"/>
      <c r="DD15" s="363"/>
      <c r="DE15" s="363"/>
      <c r="DF15" s="363"/>
      <c r="DG15" s="363"/>
      <c r="DH15" s="363"/>
      <c r="DI15" s="363"/>
      <c r="DJ15" s="363"/>
    </row>
    <row r="16" spans="1:114" s="692" customFormat="1" ht="31.5" customHeight="1" x14ac:dyDescent="0.2">
      <c r="A16" s="2953"/>
      <c r="B16" s="965" t="s">
        <v>1880</v>
      </c>
      <c r="C16" s="965" t="s">
        <v>1880</v>
      </c>
      <c r="D16" s="2411">
        <v>3</v>
      </c>
      <c r="E16" s="2411">
        <v>9</v>
      </c>
      <c r="F16" s="2411">
        <v>12</v>
      </c>
      <c r="G16" s="2411">
        <v>3</v>
      </c>
      <c r="H16" s="2411">
        <v>9</v>
      </c>
      <c r="I16" s="2411">
        <v>12</v>
      </c>
      <c r="J16" s="389" t="s">
        <v>1881</v>
      </c>
      <c r="K16" s="389" t="s">
        <v>1881</v>
      </c>
      <c r="L16" s="2517"/>
      <c r="M16" s="363"/>
      <c r="N16" s="363"/>
      <c r="O16" s="363"/>
      <c r="P16" s="363"/>
      <c r="Q16" s="363"/>
      <c r="R16" s="363"/>
      <c r="S16" s="363"/>
      <c r="T16" s="363"/>
      <c r="U16" s="363"/>
      <c r="V16" s="363"/>
      <c r="W16" s="363"/>
      <c r="X16" s="363"/>
      <c r="Y16" s="363"/>
      <c r="Z16" s="363"/>
      <c r="AA16" s="363"/>
      <c r="AB16" s="363"/>
      <c r="AC16" s="363"/>
      <c r="AD16" s="363"/>
      <c r="AE16" s="363"/>
      <c r="AF16" s="363"/>
      <c r="AG16" s="363"/>
      <c r="AH16" s="363"/>
      <c r="AI16" s="363"/>
      <c r="AJ16" s="363"/>
      <c r="AK16" s="363"/>
      <c r="AL16" s="363"/>
      <c r="AM16" s="363"/>
      <c r="AN16" s="363"/>
      <c r="AO16" s="363"/>
      <c r="AP16" s="363"/>
      <c r="AQ16" s="363"/>
      <c r="AR16" s="363"/>
      <c r="AS16" s="363"/>
      <c r="AT16" s="363"/>
      <c r="AU16" s="363"/>
      <c r="AV16" s="363"/>
      <c r="AW16" s="363"/>
      <c r="AX16" s="363"/>
      <c r="AY16" s="363"/>
      <c r="AZ16" s="363"/>
      <c r="BA16" s="363"/>
      <c r="BB16" s="363"/>
      <c r="BC16" s="363"/>
      <c r="BD16" s="363"/>
      <c r="BE16" s="363"/>
      <c r="BF16" s="363"/>
      <c r="BG16" s="363"/>
      <c r="BH16" s="363"/>
      <c r="BI16" s="363"/>
      <c r="BJ16" s="363"/>
      <c r="BK16" s="363"/>
      <c r="BL16" s="363"/>
      <c r="BM16" s="363"/>
      <c r="BN16" s="363"/>
      <c r="BO16" s="363"/>
      <c r="BP16" s="363"/>
      <c r="BQ16" s="363"/>
      <c r="BR16" s="363"/>
      <c r="BS16" s="363"/>
      <c r="BT16" s="363"/>
      <c r="BU16" s="363"/>
      <c r="BV16" s="363"/>
      <c r="BW16" s="363"/>
      <c r="BX16" s="363"/>
      <c r="BY16" s="363"/>
      <c r="BZ16" s="363"/>
      <c r="CA16" s="363"/>
      <c r="CB16" s="363"/>
      <c r="CC16" s="363"/>
      <c r="CD16" s="363"/>
      <c r="CE16" s="363"/>
      <c r="CF16" s="363"/>
      <c r="CG16" s="363"/>
      <c r="CH16" s="363"/>
      <c r="CI16" s="363"/>
      <c r="CJ16" s="363"/>
      <c r="CK16" s="363"/>
      <c r="CL16" s="363"/>
      <c r="CM16" s="363"/>
      <c r="CN16" s="363"/>
      <c r="CO16" s="363"/>
      <c r="CP16" s="363"/>
      <c r="CQ16" s="363"/>
      <c r="CR16" s="363"/>
      <c r="CS16" s="363"/>
      <c r="CT16" s="363"/>
      <c r="CU16" s="363"/>
      <c r="CV16" s="363"/>
      <c r="CW16" s="363"/>
      <c r="CX16" s="363"/>
      <c r="CY16" s="363"/>
      <c r="CZ16" s="363"/>
      <c r="DA16" s="363"/>
      <c r="DB16" s="363"/>
      <c r="DC16" s="363"/>
      <c r="DD16" s="363"/>
      <c r="DE16" s="363"/>
      <c r="DF16" s="363"/>
      <c r="DG16" s="363"/>
      <c r="DH16" s="363"/>
      <c r="DI16" s="363"/>
      <c r="DJ16" s="363"/>
    </row>
    <row r="17" spans="1:114" s="692" customFormat="1" ht="35.25" customHeight="1" thickBot="1" x14ac:dyDescent="0.25">
      <c r="A17" s="2953"/>
      <c r="B17" s="1027" t="s">
        <v>1882</v>
      </c>
      <c r="C17" s="1027" t="s">
        <v>1882</v>
      </c>
      <c r="D17" s="1573">
        <v>0</v>
      </c>
      <c r="E17" s="1573">
        <v>0</v>
      </c>
      <c r="F17" s="1573">
        <v>0</v>
      </c>
      <c r="G17" s="1573">
        <v>0</v>
      </c>
      <c r="H17" s="1573">
        <v>0</v>
      </c>
      <c r="I17" s="1573">
        <v>0</v>
      </c>
      <c r="J17" s="1736" t="s">
        <v>1883</v>
      </c>
      <c r="K17" s="1736" t="s">
        <v>1883</v>
      </c>
      <c r="L17" s="2518"/>
      <c r="M17" s="363"/>
      <c r="N17" s="363"/>
      <c r="O17" s="363"/>
      <c r="P17" s="363"/>
      <c r="Q17" s="363"/>
      <c r="R17" s="363"/>
      <c r="S17" s="363"/>
      <c r="T17" s="363"/>
      <c r="U17" s="363"/>
      <c r="V17" s="363"/>
      <c r="W17" s="363"/>
      <c r="X17" s="363"/>
      <c r="Y17" s="363"/>
      <c r="Z17" s="363"/>
      <c r="AA17" s="363"/>
      <c r="AB17" s="363"/>
      <c r="AC17" s="363"/>
      <c r="AD17" s="363"/>
      <c r="AE17" s="363"/>
      <c r="AF17" s="363"/>
      <c r="AG17" s="363"/>
      <c r="AH17" s="363"/>
      <c r="AI17" s="363"/>
      <c r="AJ17" s="363"/>
      <c r="AK17" s="363"/>
      <c r="AL17" s="363"/>
      <c r="AM17" s="363"/>
      <c r="AN17" s="363"/>
      <c r="AO17" s="363"/>
      <c r="AP17" s="363"/>
      <c r="AQ17" s="363"/>
      <c r="AR17" s="363"/>
      <c r="AS17" s="363"/>
      <c r="AT17" s="363"/>
      <c r="AU17" s="363"/>
      <c r="AV17" s="363"/>
      <c r="AW17" s="363"/>
      <c r="AX17" s="363"/>
      <c r="AY17" s="363"/>
      <c r="AZ17" s="363"/>
      <c r="BA17" s="363"/>
      <c r="BB17" s="363"/>
      <c r="BC17" s="363"/>
      <c r="BD17" s="363"/>
      <c r="BE17" s="363"/>
      <c r="BF17" s="363"/>
      <c r="BG17" s="363"/>
      <c r="BH17" s="363"/>
      <c r="BI17" s="363"/>
      <c r="BJ17" s="363"/>
      <c r="BK17" s="363"/>
      <c r="BL17" s="363"/>
      <c r="BM17" s="363"/>
      <c r="BN17" s="363"/>
      <c r="BO17" s="363"/>
      <c r="BP17" s="363"/>
      <c r="BQ17" s="363"/>
      <c r="BR17" s="363"/>
      <c r="BS17" s="363"/>
      <c r="BT17" s="363"/>
      <c r="BU17" s="363"/>
      <c r="BV17" s="363"/>
      <c r="BW17" s="363"/>
      <c r="BX17" s="363"/>
      <c r="BY17" s="363"/>
      <c r="BZ17" s="363"/>
      <c r="CA17" s="363"/>
      <c r="CB17" s="363"/>
      <c r="CC17" s="363"/>
      <c r="CD17" s="363"/>
      <c r="CE17" s="363"/>
      <c r="CF17" s="363"/>
      <c r="CG17" s="363"/>
      <c r="CH17" s="363"/>
      <c r="CI17" s="363"/>
      <c r="CJ17" s="363"/>
      <c r="CK17" s="363"/>
      <c r="CL17" s="363"/>
      <c r="CM17" s="363"/>
      <c r="CN17" s="363"/>
      <c r="CO17" s="363"/>
      <c r="CP17" s="363"/>
      <c r="CQ17" s="363"/>
      <c r="CR17" s="363"/>
      <c r="CS17" s="363"/>
      <c r="CT17" s="363"/>
      <c r="CU17" s="363"/>
      <c r="CV17" s="363"/>
      <c r="CW17" s="363"/>
      <c r="CX17" s="363"/>
      <c r="CY17" s="363"/>
      <c r="CZ17" s="363"/>
      <c r="DA17" s="363"/>
      <c r="DB17" s="363"/>
      <c r="DC17" s="363"/>
      <c r="DD17" s="363"/>
      <c r="DE17" s="363"/>
      <c r="DF17" s="363"/>
      <c r="DG17" s="363"/>
      <c r="DH17" s="363"/>
      <c r="DI17" s="363"/>
      <c r="DJ17" s="363"/>
    </row>
    <row r="18" spans="1:114" s="692" customFormat="1" ht="35.25" customHeight="1" thickTop="1" x14ac:dyDescent="0.2">
      <c r="A18" s="966"/>
      <c r="B18" s="967"/>
      <c r="C18" s="967"/>
      <c r="D18" s="715"/>
      <c r="E18" s="715"/>
      <c r="F18" s="715"/>
      <c r="G18" s="715"/>
      <c r="H18" s="715"/>
      <c r="I18" s="715"/>
      <c r="J18" s="715"/>
      <c r="K18" s="715"/>
      <c r="L18" s="715"/>
      <c r="M18" s="363"/>
      <c r="N18" s="363"/>
      <c r="O18" s="363"/>
      <c r="P18" s="363"/>
      <c r="Q18" s="363"/>
      <c r="R18" s="363"/>
      <c r="S18" s="363"/>
      <c r="T18" s="363"/>
      <c r="U18" s="363"/>
      <c r="V18" s="363"/>
      <c r="W18" s="363"/>
      <c r="X18" s="363"/>
      <c r="Y18" s="363"/>
      <c r="Z18" s="363"/>
      <c r="AA18" s="363"/>
      <c r="AB18" s="363"/>
      <c r="AC18" s="363"/>
      <c r="AD18" s="363"/>
      <c r="AE18" s="363"/>
      <c r="AF18" s="363"/>
      <c r="AG18" s="363"/>
      <c r="AH18" s="363"/>
      <c r="AI18" s="363"/>
      <c r="AJ18" s="363"/>
      <c r="AK18" s="363"/>
      <c r="AL18" s="363"/>
      <c r="AM18" s="363"/>
      <c r="AN18" s="363"/>
      <c r="AO18" s="363"/>
      <c r="AP18" s="363"/>
      <c r="AQ18" s="363"/>
      <c r="AR18" s="363"/>
      <c r="AS18" s="363"/>
      <c r="AT18" s="363"/>
      <c r="AU18" s="363"/>
      <c r="AV18" s="363"/>
      <c r="AW18" s="363"/>
      <c r="AX18" s="363"/>
      <c r="AY18" s="363"/>
      <c r="AZ18" s="363"/>
      <c r="BA18" s="363"/>
      <c r="BB18" s="363"/>
      <c r="BC18" s="363"/>
      <c r="BD18" s="363"/>
      <c r="BE18" s="363"/>
      <c r="BF18" s="363"/>
      <c r="BG18" s="363"/>
      <c r="BH18" s="363"/>
      <c r="BI18" s="363"/>
      <c r="BJ18" s="363"/>
      <c r="BK18" s="363"/>
      <c r="BL18" s="363"/>
      <c r="BM18" s="363"/>
      <c r="BN18" s="363"/>
      <c r="BO18" s="363"/>
      <c r="BP18" s="363"/>
      <c r="BQ18" s="363"/>
      <c r="BR18" s="363"/>
      <c r="BS18" s="363"/>
      <c r="BT18" s="363"/>
      <c r="BU18" s="363"/>
      <c r="BV18" s="363"/>
      <c r="BW18" s="363"/>
      <c r="BX18" s="363"/>
      <c r="BY18" s="363"/>
      <c r="BZ18" s="363"/>
      <c r="CA18" s="363"/>
      <c r="CB18" s="363"/>
      <c r="CC18" s="363"/>
      <c r="CD18" s="363"/>
      <c r="CE18" s="363"/>
      <c r="CF18" s="363"/>
      <c r="CG18" s="363"/>
      <c r="CH18" s="363"/>
      <c r="CI18" s="363"/>
      <c r="CJ18" s="363"/>
      <c r="CK18" s="363"/>
      <c r="CL18" s="363"/>
      <c r="CM18" s="363"/>
      <c r="CN18" s="363"/>
      <c r="CO18" s="363"/>
      <c r="CP18" s="363"/>
      <c r="CQ18" s="363"/>
      <c r="CR18" s="363"/>
      <c r="CS18" s="363"/>
      <c r="CT18" s="363"/>
      <c r="CU18" s="363"/>
      <c r="CV18" s="363"/>
      <c r="CW18" s="363"/>
      <c r="CX18" s="363"/>
      <c r="CY18" s="363"/>
      <c r="CZ18" s="363"/>
      <c r="DA18" s="363"/>
      <c r="DB18" s="363"/>
      <c r="DC18" s="363"/>
      <c r="DD18" s="363"/>
      <c r="DE18" s="363"/>
      <c r="DF18" s="363"/>
      <c r="DG18" s="363"/>
      <c r="DH18" s="363"/>
      <c r="DI18" s="363"/>
      <c r="DJ18" s="363"/>
    </row>
    <row r="19" spans="1:114" s="692" customFormat="1" ht="35.25" customHeight="1" x14ac:dyDescent="0.2">
      <c r="A19" s="2115"/>
      <c r="B19" s="965"/>
      <c r="C19" s="965"/>
      <c r="D19" s="359"/>
      <c r="E19" s="359"/>
      <c r="F19" s="359"/>
      <c r="G19" s="359"/>
      <c r="H19" s="359"/>
      <c r="I19" s="359"/>
      <c r="J19" s="359"/>
      <c r="K19" s="359"/>
      <c r="L19" s="359"/>
      <c r="M19" s="363"/>
      <c r="N19" s="363"/>
      <c r="O19" s="363"/>
      <c r="P19" s="363"/>
      <c r="Q19" s="363"/>
      <c r="R19" s="363"/>
      <c r="S19" s="363"/>
      <c r="T19" s="363"/>
      <c r="U19" s="363"/>
      <c r="V19" s="363"/>
      <c r="W19" s="363"/>
      <c r="X19" s="363"/>
      <c r="Y19" s="363"/>
      <c r="Z19" s="363"/>
      <c r="AA19" s="363"/>
      <c r="AB19" s="363"/>
      <c r="AC19" s="363"/>
      <c r="AD19" s="363"/>
      <c r="AE19" s="363"/>
      <c r="AF19" s="363"/>
      <c r="AG19" s="363"/>
      <c r="AH19" s="363"/>
      <c r="AI19" s="363"/>
      <c r="AJ19" s="363"/>
      <c r="AK19" s="363"/>
      <c r="AL19" s="363"/>
      <c r="AM19" s="363"/>
      <c r="AN19" s="363"/>
      <c r="AO19" s="363"/>
      <c r="AP19" s="363"/>
      <c r="AQ19" s="363"/>
      <c r="AR19" s="363"/>
      <c r="AS19" s="363"/>
      <c r="AT19" s="363"/>
      <c r="AU19" s="363"/>
      <c r="AV19" s="363"/>
      <c r="AW19" s="363"/>
      <c r="AX19" s="363"/>
      <c r="AY19" s="363"/>
      <c r="AZ19" s="363"/>
      <c r="BA19" s="363"/>
      <c r="BB19" s="363"/>
      <c r="BC19" s="363"/>
      <c r="BD19" s="363"/>
      <c r="BE19" s="363"/>
      <c r="BF19" s="363"/>
      <c r="BG19" s="363"/>
      <c r="BH19" s="363"/>
      <c r="BI19" s="363"/>
      <c r="BJ19" s="363"/>
      <c r="BK19" s="363"/>
      <c r="BL19" s="363"/>
      <c r="BM19" s="363"/>
      <c r="BN19" s="363"/>
      <c r="BO19" s="363"/>
      <c r="BP19" s="363"/>
      <c r="BQ19" s="363"/>
      <c r="BR19" s="363"/>
      <c r="BS19" s="363"/>
      <c r="BT19" s="363"/>
      <c r="BU19" s="363"/>
      <c r="BV19" s="363"/>
      <c r="BW19" s="363"/>
      <c r="BX19" s="363"/>
      <c r="BY19" s="363"/>
      <c r="BZ19" s="363"/>
      <c r="CA19" s="363"/>
      <c r="CB19" s="363"/>
      <c r="CC19" s="363"/>
      <c r="CD19" s="363"/>
      <c r="CE19" s="363"/>
      <c r="CF19" s="363"/>
      <c r="CG19" s="363"/>
      <c r="CH19" s="363"/>
      <c r="CI19" s="363"/>
      <c r="CJ19" s="363"/>
      <c r="CK19" s="363"/>
      <c r="CL19" s="363"/>
      <c r="CM19" s="363"/>
      <c r="CN19" s="363"/>
      <c r="CO19" s="363"/>
      <c r="CP19" s="363"/>
      <c r="CQ19" s="363"/>
      <c r="CR19" s="363"/>
      <c r="CS19" s="363"/>
      <c r="CT19" s="363"/>
      <c r="CU19" s="363"/>
      <c r="CV19" s="363"/>
      <c r="CW19" s="363"/>
      <c r="CX19" s="363"/>
      <c r="CY19" s="363"/>
      <c r="CZ19" s="363"/>
      <c r="DA19" s="363"/>
      <c r="DB19" s="363"/>
      <c r="DC19" s="363"/>
      <c r="DD19" s="363"/>
      <c r="DE19" s="363"/>
      <c r="DF19" s="363"/>
      <c r="DG19" s="363"/>
      <c r="DH19" s="363"/>
      <c r="DI19" s="363"/>
      <c r="DJ19" s="363"/>
    </row>
    <row r="20" spans="1:114" s="692" customFormat="1" ht="35.25" customHeight="1" x14ac:dyDescent="0.2">
      <c r="A20" s="2115"/>
      <c r="B20" s="965"/>
      <c r="C20" s="965"/>
      <c r="D20" s="359"/>
      <c r="E20" s="359"/>
      <c r="F20" s="359"/>
      <c r="G20" s="359"/>
      <c r="H20" s="359"/>
      <c r="I20" s="359"/>
      <c r="J20" s="359"/>
      <c r="K20" s="359"/>
      <c r="L20" s="359"/>
      <c r="M20" s="363"/>
      <c r="N20" s="363"/>
      <c r="O20" s="363"/>
      <c r="P20" s="363"/>
      <c r="Q20" s="363"/>
      <c r="R20" s="363"/>
      <c r="S20" s="363"/>
      <c r="T20" s="363"/>
      <c r="U20" s="363"/>
      <c r="V20" s="363"/>
      <c r="W20" s="363"/>
      <c r="X20" s="363"/>
      <c r="Y20" s="363"/>
      <c r="Z20" s="363"/>
      <c r="AA20" s="363"/>
      <c r="AB20" s="363"/>
      <c r="AC20" s="363"/>
      <c r="AD20" s="363"/>
      <c r="AE20" s="363"/>
      <c r="AF20" s="363"/>
      <c r="AG20" s="363"/>
      <c r="AH20" s="363"/>
      <c r="AI20" s="363"/>
      <c r="AJ20" s="363"/>
      <c r="AK20" s="363"/>
      <c r="AL20" s="363"/>
      <c r="AM20" s="363"/>
      <c r="AN20" s="363"/>
      <c r="AO20" s="363"/>
      <c r="AP20" s="363"/>
      <c r="AQ20" s="363"/>
      <c r="AR20" s="363"/>
      <c r="AS20" s="363"/>
      <c r="AT20" s="363"/>
      <c r="AU20" s="363"/>
      <c r="AV20" s="363"/>
      <c r="AW20" s="363"/>
      <c r="AX20" s="363"/>
      <c r="AY20" s="363"/>
      <c r="AZ20" s="363"/>
      <c r="BA20" s="363"/>
      <c r="BB20" s="363"/>
      <c r="BC20" s="363"/>
      <c r="BD20" s="363"/>
      <c r="BE20" s="363"/>
      <c r="BF20" s="363"/>
      <c r="BG20" s="363"/>
      <c r="BH20" s="363"/>
      <c r="BI20" s="363"/>
      <c r="BJ20" s="363"/>
      <c r="BK20" s="363"/>
      <c r="BL20" s="363"/>
      <c r="BM20" s="363"/>
      <c r="BN20" s="363"/>
      <c r="BO20" s="363"/>
      <c r="BP20" s="363"/>
      <c r="BQ20" s="363"/>
      <c r="BR20" s="363"/>
      <c r="BS20" s="363"/>
      <c r="BT20" s="363"/>
      <c r="BU20" s="363"/>
      <c r="BV20" s="363"/>
      <c r="BW20" s="363"/>
      <c r="BX20" s="363"/>
      <c r="BY20" s="363"/>
      <c r="BZ20" s="363"/>
      <c r="CA20" s="363"/>
      <c r="CB20" s="363"/>
      <c r="CC20" s="363"/>
      <c r="CD20" s="363"/>
      <c r="CE20" s="363"/>
      <c r="CF20" s="363"/>
      <c r="CG20" s="363"/>
      <c r="CH20" s="363"/>
      <c r="CI20" s="363"/>
      <c r="CJ20" s="363"/>
      <c r="CK20" s="363"/>
      <c r="CL20" s="363"/>
      <c r="CM20" s="363"/>
      <c r="CN20" s="363"/>
      <c r="CO20" s="363"/>
      <c r="CP20" s="363"/>
      <c r="CQ20" s="363"/>
      <c r="CR20" s="363"/>
      <c r="CS20" s="363"/>
      <c r="CT20" s="363"/>
      <c r="CU20" s="363"/>
      <c r="CV20" s="363"/>
      <c r="CW20" s="363"/>
      <c r="CX20" s="363"/>
      <c r="CY20" s="363"/>
      <c r="CZ20" s="363"/>
      <c r="DA20" s="363"/>
      <c r="DB20" s="363"/>
      <c r="DC20" s="363"/>
      <c r="DD20" s="363"/>
      <c r="DE20" s="363"/>
      <c r="DF20" s="363"/>
      <c r="DG20" s="363"/>
      <c r="DH20" s="363"/>
      <c r="DI20" s="363"/>
      <c r="DJ20" s="363"/>
    </row>
    <row r="21" spans="1:114" s="692" customFormat="1" ht="35.25" customHeight="1" x14ac:dyDescent="0.2">
      <c r="A21" s="2115"/>
      <c r="B21" s="965"/>
      <c r="C21" s="965"/>
      <c r="D21" s="359"/>
      <c r="E21" s="359"/>
      <c r="F21" s="359"/>
      <c r="G21" s="359"/>
      <c r="H21" s="359"/>
      <c r="I21" s="359"/>
      <c r="J21" s="359"/>
      <c r="K21" s="359"/>
      <c r="L21" s="359"/>
      <c r="M21" s="363"/>
      <c r="N21" s="363"/>
      <c r="O21" s="363"/>
      <c r="P21" s="363"/>
      <c r="Q21" s="363"/>
      <c r="R21" s="363"/>
      <c r="S21" s="363"/>
      <c r="T21" s="363"/>
      <c r="U21" s="363"/>
      <c r="V21" s="363"/>
      <c r="W21" s="363"/>
      <c r="X21" s="363"/>
      <c r="Y21" s="363"/>
      <c r="Z21" s="363"/>
      <c r="AA21" s="363"/>
      <c r="AB21" s="363"/>
      <c r="AC21" s="363"/>
      <c r="AD21" s="363"/>
      <c r="AE21" s="363"/>
      <c r="AF21" s="363"/>
      <c r="AG21" s="363"/>
      <c r="AH21" s="363"/>
      <c r="AI21" s="363"/>
      <c r="AJ21" s="363"/>
      <c r="AK21" s="363"/>
      <c r="AL21" s="363"/>
      <c r="AM21" s="363"/>
      <c r="AN21" s="363"/>
      <c r="AO21" s="363"/>
      <c r="AP21" s="363"/>
      <c r="AQ21" s="363"/>
      <c r="AR21" s="363"/>
      <c r="AS21" s="363"/>
      <c r="AT21" s="363"/>
      <c r="AU21" s="363"/>
      <c r="AV21" s="363"/>
      <c r="AW21" s="363"/>
      <c r="AX21" s="363"/>
      <c r="AY21" s="363"/>
      <c r="AZ21" s="363"/>
      <c r="BA21" s="363"/>
      <c r="BB21" s="363"/>
      <c r="BC21" s="363"/>
      <c r="BD21" s="363"/>
      <c r="BE21" s="363"/>
      <c r="BF21" s="363"/>
      <c r="BG21" s="363"/>
      <c r="BH21" s="363"/>
      <c r="BI21" s="363"/>
      <c r="BJ21" s="363"/>
      <c r="BK21" s="363"/>
      <c r="BL21" s="363"/>
      <c r="BM21" s="363"/>
      <c r="BN21" s="363"/>
      <c r="BO21" s="363"/>
      <c r="BP21" s="363"/>
      <c r="BQ21" s="363"/>
      <c r="BR21" s="363"/>
      <c r="BS21" s="363"/>
      <c r="BT21" s="363"/>
      <c r="BU21" s="363"/>
      <c r="BV21" s="363"/>
      <c r="BW21" s="363"/>
      <c r="BX21" s="363"/>
      <c r="BY21" s="363"/>
      <c r="BZ21" s="363"/>
      <c r="CA21" s="363"/>
      <c r="CB21" s="363"/>
      <c r="CC21" s="363"/>
      <c r="CD21" s="363"/>
      <c r="CE21" s="363"/>
      <c r="CF21" s="363"/>
      <c r="CG21" s="363"/>
      <c r="CH21" s="363"/>
      <c r="CI21" s="363"/>
      <c r="CJ21" s="363"/>
      <c r="CK21" s="363"/>
      <c r="CL21" s="363"/>
      <c r="CM21" s="363"/>
      <c r="CN21" s="363"/>
      <c r="CO21" s="363"/>
      <c r="CP21" s="363"/>
      <c r="CQ21" s="363"/>
      <c r="CR21" s="363"/>
      <c r="CS21" s="363"/>
      <c r="CT21" s="363"/>
      <c r="CU21" s="363"/>
      <c r="CV21" s="363"/>
      <c r="CW21" s="363"/>
      <c r="CX21" s="363"/>
      <c r="CY21" s="363"/>
      <c r="CZ21" s="363"/>
      <c r="DA21" s="363"/>
      <c r="DB21" s="363"/>
      <c r="DC21" s="363"/>
      <c r="DD21" s="363"/>
      <c r="DE21" s="363"/>
      <c r="DF21" s="363"/>
      <c r="DG21" s="363"/>
      <c r="DH21" s="363"/>
      <c r="DI21" s="363"/>
      <c r="DJ21" s="363"/>
    </row>
    <row r="22" spans="1:114" s="692" customFormat="1" ht="35.25" customHeight="1" x14ac:dyDescent="0.2">
      <c r="A22" s="2115"/>
      <c r="B22" s="965"/>
      <c r="C22" s="965"/>
      <c r="D22" s="359"/>
      <c r="E22" s="359"/>
      <c r="F22" s="359"/>
      <c r="G22" s="359"/>
      <c r="H22" s="359"/>
      <c r="I22" s="359"/>
      <c r="J22" s="359"/>
      <c r="K22" s="359"/>
      <c r="L22" s="359"/>
      <c r="M22" s="363"/>
      <c r="N22" s="363"/>
      <c r="O22" s="363"/>
      <c r="P22" s="363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  <c r="AD22" s="363"/>
      <c r="AE22" s="363"/>
      <c r="AF22" s="363"/>
      <c r="AG22" s="363"/>
      <c r="AH22" s="363"/>
      <c r="AI22" s="363"/>
      <c r="AJ22" s="363"/>
      <c r="AK22" s="363"/>
      <c r="AL22" s="363"/>
      <c r="AM22" s="363"/>
      <c r="AN22" s="363"/>
      <c r="AO22" s="363"/>
      <c r="AP22" s="363"/>
      <c r="AQ22" s="363"/>
      <c r="AR22" s="363"/>
      <c r="AS22" s="363"/>
      <c r="AT22" s="363"/>
      <c r="AU22" s="363"/>
      <c r="AV22" s="363"/>
      <c r="AW22" s="363"/>
      <c r="AX22" s="363"/>
      <c r="AY22" s="363"/>
      <c r="AZ22" s="363"/>
      <c r="BA22" s="363"/>
      <c r="BB22" s="363"/>
      <c r="BC22" s="363"/>
      <c r="BD22" s="363"/>
      <c r="BE22" s="363"/>
      <c r="BF22" s="363"/>
      <c r="BG22" s="363"/>
      <c r="BH22" s="363"/>
      <c r="BI22" s="363"/>
      <c r="BJ22" s="363"/>
      <c r="BK22" s="363"/>
      <c r="BL22" s="363"/>
      <c r="BM22" s="363"/>
      <c r="BN22" s="363"/>
      <c r="BO22" s="363"/>
      <c r="BP22" s="363"/>
      <c r="BQ22" s="363"/>
      <c r="BR22" s="363"/>
      <c r="BS22" s="363"/>
      <c r="BT22" s="363"/>
      <c r="BU22" s="363"/>
      <c r="BV22" s="363"/>
      <c r="BW22" s="363"/>
      <c r="BX22" s="363"/>
      <c r="BY22" s="363"/>
      <c r="BZ22" s="363"/>
      <c r="CA22" s="363"/>
      <c r="CB22" s="363"/>
      <c r="CC22" s="363"/>
      <c r="CD22" s="363"/>
      <c r="CE22" s="363"/>
      <c r="CF22" s="363"/>
      <c r="CG22" s="363"/>
      <c r="CH22" s="363"/>
      <c r="CI22" s="363"/>
      <c r="CJ22" s="363"/>
      <c r="CK22" s="363"/>
      <c r="CL22" s="363"/>
      <c r="CM22" s="363"/>
      <c r="CN22" s="363"/>
      <c r="CO22" s="363"/>
      <c r="CP22" s="363"/>
      <c r="CQ22" s="363"/>
      <c r="CR22" s="363"/>
      <c r="CS22" s="363"/>
      <c r="CT22" s="363"/>
      <c r="CU22" s="363"/>
      <c r="CV22" s="363"/>
      <c r="CW22" s="363"/>
      <c r="CX22" s="363"/>
      <c r="CY22" s="363"/>
      <c r="CZ22" s="363"/>
      <c r="DA22" s="363"/>
      <c r="DB22" s="363"/>
      <c r="DC22" s="363"/>
      <c r="DD22" s="363"/>
      <c r="DE22" s="363"/>
      <c r="DF22" s="363"/>
      <c r="DG22" s="363"/>
      <c r="DH22" s="363"/>
      <c r="DI22" s="363"/>
      <c r="DJ22" s="363"/>
    </row>
    <row r="23" spans="1:114" s="692" customFormat="1" ht="35.25" customHeight="1" x14ac:dyDescent="0.2">
      <c r="A23" s="1004"/>
      <c r="B23" s="965"/>
      <c r="C23" s="965"/>
      <c r="D23" s="359"/>
      <c r="E23" s="359"/>
      <c r="F23" s="359"/>
      <c r="G23" s="359"/>
      <c r="H23" s="359"/>
      <c r="I23" s="359"/>
      <c r="J23" s="359"/>
      <c r="K23" s="359"/>
      <c r="L23" s="359"/>
      <c r="M23" s="363"/>
      <c r="N23" s="363"/>
      <c r="O23" s="363"/>
      <c r="P23" s="363"/>
      <c r="Q23" s="363"/>
      <c r="R23" s="363"/>
      <c r="S23" s="363"/>
      <c r="T23" s="363"/>
      <c r="U23" s="363"/>
      <c r="V23" s="363"/>
      <c r="W23" s="363"/>
      <c r="X23" s="363"/>
      <c r="Y23" s="363"/>
      <c r="Z23" s="363"/>
      <c r="AA23" s="363"/>
      <c r="AB23" s="363"/>
      <c r="AC23" s="363"/>
      <c r="AD23" s="363"/>
      <c r="AE23" s="363"/>
      <c r="AF23" s="363"/>
      <c r="AG23" s="363"/>
      <c r="AH23" s="363"/>
      <c r="AI23" s="363"/>
      <c r="AJ23" s="363"/>
      <c r="AK23" s="363"/>
      <c r="AL23" s="363"/>
      <c r="AM23" s="363"/>
      <c r="AN23" s="363"/>
      <c r="AO23" s="363"/>
      <c r="AP23" s="363"/>
      <c r="AQ23" s="363"/>
      <c r="AR23" s="363"/>
      <c r="AS23" s="363"/>
      <c r="AT23" s="363"/>
      <c r="AU23" s="363"/>
      <c r="AV23" s="363"/>
      <c r="AW23" s="363"/>
      <c r="AX23" s="363"/>
      <c r="AY23" s="363"/>
      <c r="AZ23" s="363"/>
      <c r="BA23" s="363"/>
      <c r="BB23" s="363"/>
      <c r="BC23" s="363"/>
      <c r="BD23" s="363"/>
      <c r="BE23" s="363"/>
      <c r="BF23" s="363"/>
      <c r="BG23" s="363"/>
      <c r="BH23" s="363"/>
      <c r="BI23" s="363"/>
      <c r="BJ23" s="363"/>
      <c r="BK23" s="363"/>
      <c r="BL23" s="363"/>
      <c r="BM23" s="363"/>
      <c r="BN23" s="363"/>
      <c r="BO23" s="363"/>
      <c r="BP23" s="363"/>
      <c r="BQ23" s="363"/>
      <c r="BR23" s="363"/>
      <c r="BS23" s="363"/>
      <c r="BT23" s="363"/>
      <c r="BU23" s="363"/>
      <c r="BV23" s="363"/>
      <c r="BW23" s="363"/>
      <c r="BX23" s="363"/>
      <c r="BY23" s="363"/>
      <c r="BZ23" s="363"/>
      <c r="CA23" s="363"/>
      <c r="CB23" s="363"/>
      <c r="CC23" s="363"/>
      <c r="CD23" s="363"/>
      <c r="CE23" s="363"/>
      <c r="CF23" s="363"/>
      <c r="CG23" s="363"/>
      <c r="CH23" s="363"/>
      <c r="CI23" s="363"/>
      <c r="CJ23" s="363"/>
      <c r="CK23" s="363"/>
      <c r="CL23" s="363"/>
      <c r="CM23" s="363"/>
      <c r="CN23" s="363"/>
      <c r="CO23" s="363"/>
      <c r="CP23" s="363"/>
      <c r="CQ23" s="363"/>
      <c r="CR23" s="363"/>
      <c r="CS23" s="363"/>
      <c r="CT23" s="363"/>
      <c r="CU23" s="363"/>
      <c r="CV23" s="363"/>
      <c r="CW23" s="363"/>
      <c r="CX23" s="363"/>
      <c r="CY23" s="363"/>
      <c r="CZ23" s="363"/>
      <c r="DA23" s="363"/>
      <c r="DB23" s="363"/>
      <c r="DC23" s="363"/>
      <c r="DD23" s="363"/>
      <c r="DE23" s="363"/>
      <c r="DF23" s="363"/>
      <c r="DG23" s="363"/>
      <c r="DH23" s="363"/>
      <c r="DI23" s="363"/>
      <c r="DJ23" s="363"/>
    </row>
    <row r="24" spans="1:114" s="692" customFormat="1" ht="35.25" customHeight="1" x14ac:dyDescent="0.2">
      <c r="A24" s="1004"/>
      <c r="B24" s="965"/>
      <c r="C24" s="965"/>
      <c r="D24" s="359"/>
      <c r="E24" s="359"/>
      <c r="F24" s="359"/>
      <c r="G24" s="359"/>
      <c r="H24" s="359"/>
      <c r="I24" s="359"/>
      <c r="J24" s="359"/>
      <c r="K24" s="359"/>
      <c r="L24" s="359"/>
      <c r="M24" s="363"/>
      <c r="N24" s="363"/>
      <c r="O24" s="363"/>
      <c r="P24" s="363"/>
      <c r="Q24" s="363"/>
      <c r="R24" s="363"/>
      <c r="S24" s="363"/>
      <c r="T24" s="363"/>
      <c r="U24" s="363"/>
      <c r="V24" s="363"/>
      <c r="W24" s="363"/>
      <c r="X24" s="363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3"/>
      <c r="AJ24" s="363"/>
      <c r="AK24" s="363"/>
      <c r="AL24" s="363"/>
      <c r="AM24" s="363"/>
      <c r="AN24" s="363"/>
      <c r="AO24" s="363"/>
      <c r="AP24" s="363"/>
      <c r="AQ24" s="363"/>
      <c r="AR24" s="363"/>
      <c r="AS24" s="363"/>
      <c r="AT24" s="363"/>
      <c r="AU24" s="363"/>
      <c r="AV24" s="363"/>
      <c r="AW24" s="363"/>
      <c r="AX24" s="363"/>
      <c r="AY24" s="363"/>
      <c r="AZ24" s="363"/>
      <c r="BA24" s="363"/>
      <c r="BB24" s="363"/>
      <c r="BC24" s="363"/>
      <c r="BD24" s="363"/>
      <c r="BE24" s="363"/>
      <c r="BF24" s="363"/>
      <c r="BG24" s="363"/>
      <c r="BH24" s="363"/>
      <c r="BI24" s="363"/>
      <c r="BJ24" s="363"/>
      <c r="BK24" s="363"/>
      <c r="BL24" s="363"/>
      <c r="BM24" s="363"/>
      <c r="BN24" s="363"/>
      <c r="BO24" s="363"/>
      <c r="BP24" s="363"/>
      <c r="BQ24" s="363"/>
      <c r="BR24" s="363"/>
      <c r="BS24" s="363"/>
      <c r="BT24" s="363"/>
      <c r="BU24" s="363"/>
      <c r="BV24" s="363"/>
      <c r="BW24" s="363"/>
      <c r="BX24" s="363"/>
      <c r="BY24" s="363"/>
      <c r="BZ24" s="363"/>
      <c r="CA24" s="363"/>
      <c r="CB24" s="363"/>
      <c r="CC24" s="363"/>
      <c r="CD24" s="363"/>
      <c r="CE24" s="363"/>
      <c r="CF24" s="363"/>
      <c r="CG24" s="363"/>
      <c r="CH24" s="363"/>
      <c r="CI24" s="363"/>
      <c r="CJ24" s="363"/>
      <c r="CK24" s="363"/>
      <c r="CL24" s="363"/>
      <c r="CM24" s="363"/>
      <c r="CN24" s="363"/>
      <c r="CO24" s="363"/>
      <c r="CP24" s="363"/>
      <c r="CQ24" s="363"/>
      <c r="CR24" s="363"/>
      <c r="CS24" s="363"/>
      <c r="CT24" s="363"/>
      <c r="CU24" s="363"/>
      <c r="CV24" s="363"/>
      <c r="CW24" s="363"/>
      <c r="CX24" s="363"/>
      <c r="CY24" s="363"/>
      <c r="CZ24" s="363"/>
      <c r="DA24" s="363"/>
      <c r="DB24" s="363"/>
      <c r="DC24" s="363"/>
      <c r="DD24" s="363"/>
      <c r="DE24" s="363"/>
      <c r="DF24" s="363"/>
      <c r="DG24" s="363"/>
      <c r="DH24" s="363"/>
      <c r="DI24" s="363"/>
      <c r="DJ24" s="363"/>
    </row>
    <row r="25" spans="1:114" s="692" customFormat="1" ht="35.25" customHeight="1" thickBot="1" x14ac:dyDescent="0.3">
      <c r="A25" s="1494" t="s">
        <v>2785</v>
      </c>
      <c r="B25" s="924"/>
      <c r="C25" s="930"/>
      <c r="D25" s="7"/>
      <c r="E25" s="7"/>
      <c r="F25" s="7"/>
      <c r="G25" s="7"/>
      <c r="H25" s="7"/>
      <c r="I25" s="7"/>
      <c r="J25" s="7"/>
      <c r="K25" s="7"/>
      <c r="L25" s="7" t="s">
        <v>2786</v>
      </c>
      <c r="M25" s="7"/>
      <c r="N25" s="7"/>
      <c r="O25" s="7"/>
      <c r="P25" s="2870" t="s">
        <v>1991</v>
      </c>
      <c r="Q25" s="2870"/>
      <c r="R25" s="2870"/>
      <c r="S25" s="363"/>
      <c r="T25" s="363"/>
      <c r="U25" s="363"/>
      <c r="V25" s="363"/>
      <c r="W25" s="363"/>
      <c r="X25" s="363"/>
      <c r="Y25" s="363"/>
      <c r="Z25" s="363"/>
      <c r="AA25" s="363"/>
      <c r="AB25" s="363"/>
      <c r="AC25" s="363"/>
      <c r="AD25" s="363"/>
      <c r="AE25" s="363"/>
      <c r="AF25" s="363"/>
      <c r="AG25" s="363"/>
      <c r="AH25" s="363"/>
      <c r="AI25" s="363"/>
      <c r="AJ25" s="363"/>
      <c r="AK25" s="363"/>
      <c r="AL25" s="363"/>
      <c r="AM25" s="363"/>
      <c r="AN25" s="363"/>
      <c r="AO25" s="363"/>
      <c r="AP25" s="363"/>
      <c r="AQ25" s="363"/>
      <c r="AR25" s="363"/>
      <c r="AS25" s="363"/>
      <c r="AT25" s="363"/>
      <c r="AU25" s="363"/>
      <c r="AV25" s="363"/>
      <c r="AW25" s="363"/>
      <c r="AX25" s="363"/>
      <c r="AY25" s="363"/>
      <c r="AZ25" s="363"/>
      <c r="BA25" s="363"/>
      <c r="BB25" s="363"/>
      <c r="BC25" s="363"/>
      <c r="BD25" s="363"/>
      <c r="BE25" s="363"/>
      <c r="BF25" s="363"/>
      <c r="BG25" s="363"/>
      <c r="BH25" s="363"/>
      <c r="BI25" s="363"/>
      <c r="BJ25" s="363"/>
      <c r="BK25" s="363"/>
      <c r="BL25" s="363"/>
      <c r="BM25" s="363"/>
      <c r="BN25" s="363"/>
      <c r="BO25" s="363"/>
      <c r="BP25" s="363"/>
      <c r="BQ25" s="363"/>
      <c r="BR25" s="363"/>
      <c r="BS25" s="363"/>
      <c r="BT25" s="363"/>
      <c r="BU25" s="363"/>
      <c r="BV25" s="363"/>
      <c r="BW25" s="363"/>
      <c r="BX25" s="363"/>
      <c r="BY25" s="363"/>
      <c r="BZ25" s="363"/>
      <c r="CA25" s="363"/>
      <c r="CB25" s="363"/>
      <c r="CC25" s="363"/>
      <c r="CD25" s="363"/>
      <c r="CE25" s="363"/>
      <c r="CF25" s="363"/>
      <c r="CG25" s="363"/>
      <c r="CH25" s="363"/>
      <c r="CI25" s="363"/>
      <c r="CJ25" s="363"/>
      <c r="CK25" s="363"/>
      <c r="CL25" s="363"/>
      <c r="CM25" s="363"/>
      <c r="CN25" s="363"/>
      <c r="CO25" s="363"/>
      <c r="CP25" s="363"/>
      <c r="CQ25" s="363"/>
      <c r="CR25" s="363"/>
      <c r="CS25" s="363"/>
      <c r="CT25" s="363"/>
      <c r="CU25" s="363"/>
      <c r="CV25" s="363"/>
      <c r="CW25" s="363"/>
      <c r="CX25" s="363"/>
      <c r="CY25" s="363"/>
      <c r="CZ25" s="363"/>
      <c r="DA25" s="363"/>
      <c r="DB25" s="363"/>
      <c r="DC25" s="363"/>
      <c r="DD25" s="363"/>
      <c r="DE25" s="363"/>
      <c r="DF25" s="363"/>
      <c r="DG25" s="363"/>
      <c r="DH25" s="363"/>
      <c r="DI25" s="363"/>
      <c r="DJ25" s="363"/>
    </row>
    <row r="26" spans="1:114" s="692" customFormat="1" ht="25.5" customHeight="1" thickTop="1" x14ac:dyDescent="0.25">
      <c r="A26" s="2941" t="s">
        <v>1855</v>
      </c>
      <c r="B26" s="2941" t="s">
        <v>1297</v>
      </c>
      <c r="C26" s="2941" t="s">
        <v>48</v>
      </c>
      <c r="D26" s="2946" t="s">
        <v>1849</v>
      </c>
      <c r="E26" s="2946"/>
      <c r="F26" s="2946"/>
      <c r="G26" s="2946" t="s">
        <v>34</v>
      </c>
      <c r="H26" s="2946"/>
      <c r="I26" s="2946"/>
      <c r="J26" s="2947" t="s">
        <v>103</v>
      </c>
      <c r="K26" s="2947" t="s">
        <v>132</v>
      </c>
      <c r="L26" s="2947" t="s">
        <v>1856</v>
      </c>
      <c r="M26" s="363"/>
      <c r="N26" s="363"/>
      <c r="O26" s="363"/>
      <c r="P26" s="363"/>
      <c r="Q26" s="363"/>
      <c r="R26" s="363"/>
      <c r="S26" s="363"/>
      <c r="T26" s="363"/>
      <c r="U26" s="363"/>
      <c r="V26" s="363"/>
      <c r="W26" s="363"/>
      <c r="X26" s="363"/>
      <c r="Y26" s="363"/>
      <c r="Z26" s="363"/>
      <c r="AA26" s="363"/>
      <c r="AB26" s="363"/>
      <c r="AC26" s="363"/>
      <c r="AD26" s="363"/>
      <c r="AE26" s="363"/>
      <c r="AF26" s="363"/>
      <c r="AG26" s="363"/>
      <c r="AH26" s="363"/>
      <c r="AI26" s="363"/>
      <c r="AJ26" s="363"/>
      <c r="AK26" s="363"/>
      <c r="AL26" s="363"/>
      <c r="AM26" s="363"/>
      <c r="AN26" s="363"/>
      <c r="AO26" s="363"/>
      <c r="AP26" s="363"/>
      <c r="AQ26" s="363"/>
      <c r="AR26" s="363"/>
      <c r="AS26" s="363"/>
      <c r="AT26" s="363"/>
      <c r="AU26" s="363"/>
      <c r="AV26" s="363"/>
      <c r="AW26" s="363"/>
      <c r="AX26" s="363"/>
      <c r="AY26" s="363"/>
      <c r="AZ26" s="363"/>
      <c r="BA26" s="363"/>
      <c r="BB26" s="363"/>
      <c r="BC26" s="363"/>
      <c r="BD26" s="363"/>
      <c r="BE26" s="363"/>
      <c r="BF26" s="363"/>
      <c r="BG26" s="363"/>
      <c r="BH26" s="363"/>
      <c r="BI26" s="363"/>
      <c r="BJ26" s="363"/>
      <c r="BK26" s="363"/>
      <c r="BL26" s="363"/>
      <c r="BM26" s="363"/>
      <c r="BN26" s="363"/>
      <c r="BO26" s="363"/>
      <c r="BP26" s="363"/>
      <c r="BQ26" s="363"/>
      <c r="BR26" s="363"/>
      <c r="BS26" s="363"/>
      <c r="BT26" s="363"/>
      <c r="BU26" s="363"/>
      <c r="BV26" s="363"/>
      <c r="BW26" s="363"/>
      <c r="BX26" s="363"/>
      <c r="BY26" s="363"/>
      <c r="BZ26" s="363"/>
      <c r="CA26" s="363"/>
      <c r="CB26" s="363"/>
      <c r="CC26" s="363"/>
      <c r="CD26" s="363"/>
      <c r="CE26" s="363"/>
      <c r="CF26" s="363"/>
      <c r="CG26" s="363"/>
      <c r="CH26" s="363"/>
      <c r="CI26" s="363"/>
      <c r="CJ26" s="363"/>
      <c r="CK26" s="363"/>
      <c r="CL26" s="363"/>
      <c r="CM26" s="363"/>
      <c r="CN26" s="363"/>
      <c r="CO26" s="363"/>
      <c r="CP26" s="363"/>
      <c r="CQ26" s="363"/>
      <c r="CR26" s="363"/>
      <c r="CS26" s="363"/>
      <c r="CT26" s="363"/>
      <c r="CU26" s="363"/>
      <c r="CV26" s="363"/>
      <c r="CW26" s="363"/>
      <c r="CX26" s="363"/>
      <c r="CY26" s="363"/>
      <c r="CZ26" s="363"/>
      <c r="DA26" s="363"/>
      <c r="DB26" s="363"/>
      <c r="DC26" s="363"/>
      <c r="DD26" s="363"/>
      <c r="DE26" s="363"/>
      <c r="DF26" s="363"/>
      <c r="DG26" s="363"/>
      <c r="DH26" s="363"/>
      <c r="DI26" s="363"/>
      <c r="DJ26" s="363"/>
    </row>
    <row r="27" spans="1:114" s="692" customFormat="1" ht="25.5" customHeight="1" x14ac:dyDescent="0.2">
      <c r="A27" s="2942"/>
      <c r="B27" s="2942"/>
      <c r="C27" s="2942"/>
      <c r="D27" s="2954" t="s">
        <v>1857</v>
      </c>
      <c r="E27" s="2954"/>
      <c r="F27" s="2954"/>
      <c r="G27" s="2579" t="s">
        <v>120</v>
      </c>
      <c r="H27" s="2579"/>
      <c r="I27" s="2579"/>
      <c r="J27" s="2862"/>
      <c r="K27" s="2862"/>
      <c r="L27" s="2862"/>
      <c r="M27" s="363"/>
      <c r="N27" s="363"/>
      <c r="O27" s="363"/>
      <c r="P27" s="363"/>
      <c r="Q27" s="363"/>
      <c r="R27" s="363"/>
      <c r="S27" s="363"/>
      <c r="T27" s="363"/>
      <c r="U27" s="363"/>
      <c r="V27" s="363"/>
      <c r="W27" s="363"/>
      <c r="X27" s="363"/>
      <c r="Y27" s="363"/>
      <c r="Z27" s="363"/>
      <c r="AA27" s="363"/>
      <c r="AB27" s="363"/>
      <c r="AC27" s="363"/>
      <c r="AD27" s="363"/>
      <c r="AE27" s="363"/>
      <c r="AF27" s="363"/>
      <c r="AG27" s="363"/>
      <c r="AH27" s="363"/>
      <c r="AI27" s="363"/>
      <c r="AJ27" s="363"/>
      <c r="AK27" s="363"/>
      <c r="AL27" s="363"/>
      <c r="AM27" s="363"/>
      <c r="AN27" s="363"/>
      <c r="AO27" s="363"/>
      <c r="AP27" s="363"/>
      <c r="AQ27" s="363"/>
      <c r="AR27" s="363"/>
      <c r="AS27" s="363"/>
      <c r="AT27" s="363"/>
      <c r="AU27" s="363"/>
      <c r="AV27" s="363"/>
      <c r="AW27" s="363"/>
      <c r="AX27" s="363"/>
      <c r="AY27" s="363"/>
      <c r="AZ27" s="363"/>
      <c r="BA27" s="363"/>
      <c r="BB27" s="363"/>
      <c r="BC27" s="363"/>
      <c r="BD27" s="363"/>
      <c r="BE27" s="363"/>
      <c r="BF27" s="363"/>
      <c r="BG27" s="363"/>
      <c r="BH27" s="363"/>
      <c r="BI27" s="363"/>
      <c r="BJ27" s="363"/>
      <c r="BK27" s="363"/>
      <c r="BL27" s="363"/>
      <c r="BM27" s="363"/>
      <c r="BN27" s="363"/>
      <c r="BO27" s="363"/>
      <c r="BP27" s="363"/>
      <c r="BQ27" s="363"/>
      <c r="BR27" s="363"/>
      <c r="BS27" s="363"/>
      <c r="BT27" s="363"/>
      <c r="BU27" s="363"/>
      <c r="BV27" s="363"/>
      <c r="BW27" s="363"/>
      <c r="BX27" s="363"/>
      <c r="BY27" s="363"/>
      <c r="BZ27" s="363"/>
      <c r="CA27" s="363"/>
      <c r="CB27" s="363"/>
      <c r="CC27" s="363"/>
      <c r="CD27" s="363"/>
      <c r="CE27" s="363"/>
      <c r="CF27" s="363"/>
      <c r="CG27" s="363"/>
      <c r="CH27" s="363"/>
      <c r="CI27" s="363"/>
      <c r="CJ27" s="363"/>
      <c r="CK27" s="363"/>
      <c r="CL27" s="363"/>
      <c r="CM27" s="363"/>
      <c r="CN27" s="363"/>
      <c r="CO27" s="363"/>
      <c r="CP27" s="363"/>
      <c r="CQ27" s="363"/>
      <c r="CR27" s="363"/>
      <c r="CS27" s="363"/>
      <c r="CT27" s="363"/>
      <c r="CU27" s="363"/>
      <c r="CV27" s="363"/>
      <c r="CW27" s="363"/>
      <c r="CX27" s="363"/>
      <c r="CY27" s="363"/>
      <c r="CZ27" s="363"/>
      <c r="DA27" s="363"/>
      <c r="DB27" s="363"/>
      <c r="DC27" s="363"/>
      <c r="DD27" s="363"/>
      <c r="DE27" s="363"/>
      <c r="DF27" s="363"/>
      <c r="DG27" s="363"/>
      <c r="DH27" s="363"/>
      <c r="DI27" s="363"/>
      <c r="DJ27" s="363"/>
    </row>
    <row r="28" spans="1:114" s="692" customFormat="1" ht="25.5" customHeight="1" x14ac:dyDescent="0.2">
      <c r="A28" s="2942"/>
      <c r="B28" s="2942"/>
      <c r="C28" s="2942"/>
      <c r="D28" s="985" t="s">
        <v>187</v>
      </c>
      <c r="E28" s="985" t="s">
        <v>203</v>
      </c>
      <c r="F28" s="985" t="s">
        <v>204</v>
      </c>
      <c r="G28" s="985" t="s">
        <v>187</v>
      </c>
      <c r="H28" s="985" t="s">
        <v>203</v>
      </c>
      <c r="I28" s="985" t="s">
        <v>204</v>
      </c>
      <c r="J28" s="2862"/>
      <c r="K28" s="2862"/>
      <c r="L28" s="2862"/>
      <c r="M28" s="363"/>
      <c r="N28" s="363"/>
      <c r="O28" s="363"/>
      <c r="P28" s="363"/>
      <c r="Q28" s="363"/>
      <c r="R28" s="363"/>
      <c r="S28" s="363"/>
      <c r="T28" s="363"/>
      <c r="U28" s="363"/>
      <c r="V28" s="363"/>
      <c r="W28" s="363"/>
      <c r="X28" s="363"/>
      <c r="Y28" s="363"/>
      <c r="Z28" s="363"/>
      <c r="AA28" s="363"/>
      <c r="AB28" s="363"/>
      <c r="AC28" s="363"/>
      <c r="AD28" s="363"/>
      <c r="AE28" s="363"/>
      <c r="AF28" s="363"/>
      <c r="AG28" s="363"/>
      <c r="AH28" s="363"/>
      <c r="AI28" s="363"/>
      <c r="AJ28" s="363"/>
      <c r="AK28" s="363"/>
      <c r="AL28" s="363"/>
      <c r="AM28" s="363"/>
      <c r="AN28" s="363"/>
      <c r="AO28" s="363"/>
      <c r="AP28" s="363"/>
      <c r="AQ28" s="363"/>
      <c r="AR28" s="363"/>
      <c r="AS28" s="363"/>
      <c r="AT28" s="363"/>
      <c r="AU28" s="363"/>
      <c r="AV28" s="363"/>
      <c r="AW28" s="363"/>
      <c r="AX28" s="363"/>
      <c r="AY28" s="363"/>
      <c r="AZ28" s="363"/>
      <c r="BA28" s="363"/>
      <c r="BB28" s="363"/>
      <c r="BC28" s="363"/>
      <c r="BD28" s="363"/>
      <c r="BE28" s="363"/>
      <c r="BF28" s="363"/>
      <c r="BG28" s="363"/>
      <c r="BH28" s="363"/>
      <c r="BI28" s="363"/>
      <c r="BJ28" s="363"/>
      <c r="BK28" s="363"/>
      <c r="BL28" s="363"/>
      <c r="BM28" s="363"/>
      <c r="BN28" s="363"/>
      <c r="BO28" s="363"/>
      <c r="BP28" s="363"/>
      <c r="BQ28" s="363"/>
      <c r="BR28" s="363"/>
      <c r="BS28" s="363"/>
      <c r="BT28" s="363"/>
      <c r="BU28" s="363"/>
      <c r="BV28" s="363"/>
      <c r="BW28" s="363"/>
      <c r="BX28" s="363"/>
      <c r="BY28" s="363"/>
      <c r="BZ28" s="363"/>
      <c r="CA28" s="363"/>
      <c r="CB28" s="363"/>
      <c r="CC28" s="363"/>
      <c r="CD28" s="363"/>
      <c r="CE28" s="363"/>
      <c r="CF28" s="363"/>
      <c r="CG28" s="363"/>
      <c r="CH28" s="363"/>
      <c r="CI28" s="363"/>
      <c r="CJ28" s="363"/>
      <c r="CK28" s="363"/>
      <c r="CL28" s="363"/>
      <c r="CM28" s="363"/>
      <c r="CN28" s="363"/>
      <c r="CO28" s="363"/>
      <c r="CP28" s="363"/>
      <c r="CQ28" s="363"/>
      <c r="CR28" s="363"/>
      <c r="CS28" s="363"/>
      <c r="CT28" s="363"/>
      <c r="CU28" s="363"/>
      <c r="CV28" s="363"/>
      <c r="CW28" s="363"/>
      <c r="CX28" s="363"/>
      <c r="CY28" s="363"/>
      <c r="CZ28" s="363"/>
      <c r="DA28" s="363"/>
      <c r="DB28" s="363"/>
      <c r="DC28" s="363"/>
      <c r="DD28" s="363"/>
      <c r="DE28" s="363"/>
      <c r="DF28" s="363"/>
      <c r="DG28" s="363"/>
      <c r="DH28" s="363"/>
      <c r="DI28" s="363"/>
      <c r="DJ28" s="363"/>
    </row>
    <row r="29" spans="1:114" s="692" customFormat="1" ht="25.5" customHeight="1" thickBot="1" x14ac:dyDescent="0.25">
      <c r="A29" s="2945"/>
      <c r="B29" s="2945"/>
      <c r="C29" s="2945"/>
      <c r="D29" s="121" t="s">
        <v>188</v>
      </c>
      <c r="E29" s="121" t="s">
        <v>189</v>
      </c>
      <c r="F29" s="121" t="s">
        <v>190</v>
      </c>
      <c r="G29" s="121" t="s">
        <v>188</v>
      </c>
      <c r="H29" s="121" t="s">
        <v>189</v>
      </c>
      <c r="I29" s="121" t="s">
        <v>190</v>
      </c>
      <c r="J29" s="2948"/>
      <c r="K29" s="2948"/>
      <c r="L29" s="2948"/>
      <c r="M29" s="363"/>
      <c r="N29" s="363"/>
      <c r="O29" s="363"/>
      <c r="P29" s="363"/>
      <c r="Q29" s="363"/>
      <c r="R29" s="363"/>
      <c r="S29" s="363"/>
      <c r="T29" s="363"/>
      <c r="U29" s="363"/>
      <c r="V29" s="363"/>
      <c r="W29" s="363"/>
      <c r="X29" s="363"/>
      <c r="Y29" s="363"/>
      <c r="Z29" s="363"/>
      <c r="AA29" s="363"/>
      <c r="AB29" s="363"/>
      <c r="AC29" s="363"/>
      <c r="AD29" s="363"/>
      <c r="AE29" s="363"/>
      <c r="AF29" s="363"/>
      <c r="AG29" s="363"/>
      <c r="AH29" s="363"/>
      <c r="AI29" s="363"/>
      <c r="AJ29" s="363"/>
      <c r="AK29" s="363"/>
      <c r="AL29" s="363"/>
      <c r="AM29" s="363"/>
      <c r="AN29" s="363"/>
      <c r="AO29" s="363"/>
      <c r="AP29" s="363"/>
      <c r="AQ29" s="363"/>
      <c r="AR29" s="363"/>
      <c r="AS29" s="363"/>
      <c r="AT29" s="363"/>
      <c r="AU29" s="363"/>
      <c r="AV29" s="363"/>
      <c r="AW29" s="363"/>
      <c r="AX29" s="363"/>
      <c r="AY29" s="363"/>
      <c r="AZ29" s="363"/>
      <c r="BA29" s="363"/>
      <c r="BB29" s="363"/>
      <c r="BC29" s="363"/>
      <c r="BD29" s="363"/>
      <c r="BE29" s="363"/>
      <c r="BF29" s="363"/>
      <c r="BG29" s="363"/>
      <c r="BH29" s="363"/>
      <c r="BI29" s="363"/>
      <c r="BJ29" s="363"/>
      <c r="BK29" s="363"/>
      <c r="BL29" s="363"/>
      <c r="BM29" s="363"/>
      <c r="BN29" s="363"/>
      <c r="BO29" s="363"/>
      <c r="BP29" s="363"/>
      <c r="BQ29" s="363"/>
      <c r="BR29" s="363"/>
      <c r="BS29" s="363"/>
      <c r="BT29" s="363"/>
      <c r="BU29" s="363"/>
      <c r="BV29" s="363"/>
      <c r="BW29" s="363"/>
      <c r="BX29" s="363"/>
      <c r="BY29" s="363"/>
      <c r="BZ29" s="363"/>
      <c r="CA29" s="363"/>
      <c r="CB29" s="363"/>
      <c r="CC29" s="363"/>
      <c r="CD29" s="363"/>
      <c r="CE29" s="363"/>
      <c r="CF29" s="363"/>
      <c r="CG29" s="363"/>
      <c r="CH29" s="363"/>
      <c r="CI29" s="363"/>
      <c r="CJ29" s="363"/>
      <c r="CK29" s="363"/>
      <c r="CL29" s="363"/>
      <c r="CM29" s="363"/>
      <c r="CN29" s="363"/>
      <c r="CO29" s="363"/>
      <c r="CP29" s="363"/>
      <c r="CQ29" s="363"/>
      <c r="CR29" s="363"/>
      <c r="CS29" s="363"/>
      <c r="CT29" s="363"/>
      <c r="CU29" s="363"/>
      <c r="CV29" s="363"/>
      <c r="CW29" s="363"/>
      <c r="CX29" s="363"/>
      <c r="CY29" s="363"/>
      <c r="CZ29" s="363"/>
      <c r="DA29" s="363"/>
      <c r="DB29" s="363"/>
      <c r="DC29" s="363"/>
      <c r="DD29" s="363"/>
      <c r="DE29" s="363"/>
      <c r="DF29" s="363"/>
      <c r="DG29" s="363"/>
      <c r="DH29" s="363"/>
      <c r="DI29" s="363"/>
      <c r="DJ29" s="363"/>
    </row>
    <row r="30" spans="1:114" s="692" customFormat="1" ht="36" customHeight="1" x14ac:dyDescent="0.2">
      <c r="A30" s="2962" t="s">
        <v>1965</v>
      </c>
      <c r="B30" s="2150" t="s">
        <v>1966</v>
      </c>
      <c r="C30" s="2150" t="s">
        <v>1966</v>
      </c>
      <c r="D30" s="1569">
        <v>3</v>
      </c>
      <c r="E30" s="1569">
        <v>0</v>
      </c>
      <c r="F30" s="1569">
        <v>3</v>
      </c>
      <c r="G30" s="1569">
        <v>3</v>
      </c>
      <c r="H30" s="1569">
        <v>0</v>
      </c>
      <c r="I30" s="1569">
        <v>3</v>
      </c>
      <c r="J30" s="1739" t="s">
        <v>2023</v>
      </c>
      <c r="K30" s="2106" t="s">
        <v>2023</v>
      </c>
      <c r="L30" s="2879" t="s">
        <v>1910</v>
      </c>
      <c r="M30" s="363"/>
      <c r="N30" s="363"/>
      <c r="O30" s="363"/>
      <c r="P30" s="363"/>
      <c r="Q30" s="363"/>
      <c r="R30" s="363"/>
      <c r="S30" s="363"/>
      <c r="T30" s="363"/>
      <c r="U30" s="363"/>
      <c r="V30" s="363"/>
      <c r="W30" s="363"/>
      <c r="X30" s="363"/>
      <c r="Y30" s="363"/>
      <c r="Z30" s="363"/>
      <c r="AA30" s="363"/>
      <c r="AB30" s="363"/>
      <c r="AC30" s="363"/>
      <c r="AD30" s="363"/>
      <c r="AE30" s="363"/>
      <c r="AF30" s="363"/>
      <c r="AG30" s="363"/>
      <c r="AH30" s="363"/>
      <c r="AI30" s="363"/>
      <c r="AJ30" s="363"/>
      <c r="AK30" s="363"/>
      <c r="AL30" s="363"/>
      <c r="AM30" s="363"/>
      <c r="AN30" s="363"/>
      <c r="AO30" s="363"/>
      <c r="AP30" s="363"/>
      <c r="AQ30" s="363"/>
      <c r="AR30" s="363"/>
      <c r="AS30" s="363"/>
      <c r="AT30" s="363"/>
      <c r="AU30" s="363"/>
      <c r="AV30" s="363"/>
      <c r="AW30" s="363"/>
      <c r="AX30" s="363"/>
      <c r="AY30" s="363"/>
      <c r="AZ30" s="363"/>
      <c r="BA30" s="363"/>
      <c r="BB30" s="363"/>
      <c r="BC30" s="363"/>
      <c r="BD30" s="363"/>
      <c r="BE30" s="363"/>
      <c r="BF30" s="363"/>
      <c r="BG30" s="363"/>
      <c r="BH30" s="363"/>
      <c r="BI30" s="363"/>
      <c r="BJ30" s="363"/>
      <c r="BK30" s="363"/>
      <c r="BL30" s="363"/>
      <c r="BM30" s="363"/>
      <c r="BN30" s="363"/>
      <c r="BO30" s="363"/>
      <c r="BP30" s="363"/>
      <c r="BQ30" s="363"/>
      <c r="BR30" s="363"/>
      <c r="BS30" s="363"/>
      <c r="BT30" s="363"/>
      <c r="BU30" s="363"/>
      <c r="BV30" s="363"/>
      <c r="BW30" s="363"/>
      <c r="BX30" s="363"/>
      <c r="BY30" s="363"/>
      <c r="BZ30" s="363"/>
      <c r="CA30" s="363"/>
      <c r="CB30" s="363"/>
      <c r="CC30" s="363"/>
      <c r="CD30" s="363"/>
      <c r="CE30" s="363"/>
      <c r="CF30" s="363"/>
      <c r="CG30" s="363"/>
      <c r="CH30" s="363"/>
      <c r="CI30" s="363"/>
      <c r="CJ30" s="363"/>
      <c r="CK30" s="363"/>
      <c r="CL30" s="363"/>
      <c r="CM30" s="363"/>
      <c r="CN30" s="363"/>
      <c r="CO30" s="363"/>
      <c r="CP30" s="363"/>
      <c r="CQ30" s="363"/>
      <c r="CR30" s="363"/>
      <c r="CS30" s="363"/>
      <c r="CT30" s="363"/>
      <c r="CU30" s="363"/>
      <c r="CV30" s="363"/>
      <c r="CW30" s="363"/>
      <c r="CX30" s="363"/>
      <c r="CY30" s="363"/>
      <c r="CZ30" s="363"/>
      <c r="DA30" s="363"/>
      <c r="DB30" s="363"/>
      <c r="DC30" s="363"/>
      <c r="DD30" s="363"/>
      <c r="DE30" s="363"/>
      <c r="DF30" s="363"/>
      <c r="DG30" s="363"/>
      <c r="DH30" s="363"/>
      <c r="DI30" s="363"/>
      <c r="DJ30" s="363"/>
    </row>
    <row r="31" spans="1:114" s="692" customFormat="1" ht="33" customHeight="1" x14ac:dyDescent="0.2">
      <c r="A31" s="2963"/>
      <c r="B31" s="2151" t="s">
        <v>1967</v>
      </c>
      <c r="C31" s="2151" t="s">
        <v>1967</v>
      </c>
      <c r="D31" s="1569">
        <v>10</v>
      </c>
      <c r="E31" s="1569">
        <v>0</v>
      </c>
      <c r="F31" s="1569">
        <v>10</v>
      </c>
      <c r="G31" s="1569">
        <v>10</v>
      </c>
      <c r="H31" s="1569">
        <v>0</v>
      </c>
      <c r="I31" s="1569">
        <v>10</v>
      </c>
      <c r="J31" s="2120" t="s">
        <v>2024</v>
      </c>
      <c r="K31" s="2106" t="s">
        <v>2024</v>
      </c>
      <c r="L31" s="2863"/>
      <c r="M31" s="363"/>
      <c r="N31" s="363"/>
      <c r="O31" s="363"/>
      <c r="P31" s="363"/>
      <c r="Q31" s="363"/>
      <c r="R31" s="363"/>
      <c r="S31" s="363"/>
      <c r="T31" s="363"/>
      <c r="U31" s="363"/>
      <c r="V31" s="363"/>
      <c r="W31" s="363"/>
      <c r="X31" s="363"/>
      <c r="Y31" s="363"/>
      <c r="Z31" s="363"/>
      <c r="AA31" s="363"/>
      <c r="AB31" s="363"/>
      <c r="AC31" s="363"/>
      <c r="AD31" s="363"/>
      <c r="AE31" s="363"/>
      <c r="AF31" s="363"/>
      <c r="AG31" s="363"/>
      <c r="AH31" s="363"/>
      <c r="AI31" s="363"/>
      <c r="AJ31" s="363"/>
      <c r="AK31" s="363"/>
      <c r="AL31" s="363"/>
      <c r="AM31" s="363"/>
      <c r="AN31" s="363"/>
      <c r="AO31" s="363"/>
      <c r="AP31" s="363"/>
      <c r="AQ31" s="363"/>
      <c r="AR31" s="363"/>
      <c r="AS31" s="363"/>
      <c r="AT31" s="363"/>
      <c r="AU31" s="363"/>
      <c r="AV31" s="363"/>
      <c r="AW31" s="363"/>
      <c r="AX31" s="363"/>
      <c r="AY31" s="363"/>
      <c r="AZ31" s="363"/>
      <c r="BA31" s="363"/>
      <c r="BB31" s="363"/>
      <c r="BC31" s="363"/>
      <c r="BD31" s="363"/>
      <c r="BE31" s="363"/>
      <c r="BF31" s="363"/>
      <c r="BG31" s="363"/>
      <c r="BH31" s="363"/>
      <c r="BI31" s="363"/>
      <c r="BJ31" s="363"/>
      <c r="BK31" s="363"/>
      <c r="BL31" s="363"/>
      <c r="BM31" s="363"/>
      <c r="BN31" s="363"/>
      <c r="BO31" s="363"/>
      <c r="BP31" s="363"/>
      <c r="BQ31" s="363"/>
      <c r="BR31" s="363"/>
      <c r="BS31" s="363"/>
      <c r="BT31" s="363"/>
      <c r="BU31" s="363"/>
      <c r="BV31" s="363"/>
      <c r="BW31" s="363"/>
      <c r="BX31" s="363"/>
      <c r="BY31" s="363"/>
      <c r="BZ31" s="363"/>
      <c r="CA31" s="363"/>
      <c r="CB31" s="363"/>
      <c r="CC31" s="363"/>
      <c r="CD31" s="363"/>
      <c r="CE31" s="363"/>
      <c r="CF31" s="363"/>
      <c r="CG31" s="363"/>
      <c r="CH31" s="363"/>
      <c r="CI31" s="363"/>
      <c r="CJ31" s="363"/>
      <c r="CK31" s="363"/>
      <c r="CL31" s="363"/>
      <c r="CM31" s="363"/>
      <c r="CN31" s="363"/>
      <c r="CO31" s="363"/>
      <c r="CP31" s="363"/>
      <c r="CQ31" s="363"/>
      <c r="CR31" s="363"/>
      <c r="CS31" s="363"/>
      <c r="CT31" s="363"/>
      <c r="CU31" s="363"/>
      <c r="CV31" s="363"/>
      <c r="CW31" s="363"/>
      <c r="CX31" s="363"/>
      <c r="CY31" s="363"/>
      <c r="CZ31" s="363"/>
      <c r="DA31" s="363"/>
      <c r="DB31" s="363"/>
      <c r="DC31" s="363"/>
      <c r="DD31" s="363"/>
      <c r="DE31" s="363"/>
      <c r="DF31" s="363"/>
      <c r="DG31" s="363"/>
      <c r="DH31" s="363"/>
      <c r="DI31" s="363"/>
      <c r="DJ31" s="363"/>
    </row>
    <row r="32" spans="1:114" s="692" customFormat="1" ht="31.5" x14ac:dyDescent="0.2">
      <c r="A32" s="2964" t="s">
        <v>1858</v>
      </c>
      <c r="B32" s="1737" t="s">
        <v>1884</v>
      </c>
      <c r="C32" s="1737" t="s">
        <v>1884</v>
      </c>
      <c r="D32" s="1569">
        <v>0</v>
      </c>
      <c r="E32" s="1569">
        <v>0</v>
      </c>
      <c r="F32" s="1569">
        <v>0</v>
      </c>
      <c r="G32" s="1569">
        <v>0</v>
      </c>
      <c r="H32" s="1569">
        <v>0</v>
      </c>
      <c r="I32" s="1569">
        <v>0</v>
      </c>
      <c r="J32" s="2116" t="s">
        <v>1885</v>
      </c>
      <c r="K32" s="2116" t="s">
        <v>1885</v>
      </c>
      <c r="L32" s="2527" t="s">
        <v>1861</v>
      </c>
      <c r="M32" s="1009"/>
      <c r="N32" s="363"/>
      <c r="O32" s="363"/>
      <c r="P32" s="363"/>
      <c r="Q32" s="363"/>
      <c r="R32" s="363"/>
      <c r="S32" s="363"/>
      <c r="T32" s="363"/>
      <c r="U32" s="363"/>
      <c r="V32" s="363"/>
      <c r="W32" s="363"/>
      <c r="X32" s="363"/>
      <c r="Y32" s="363"/>
      <c r="Z32" s="363"/>
      <c r="AA32" s="363"/>
      <c r="AB32" s="363"/>
      <c r="AC32" s="363"/>
      <c r="AD32" s="363"/>
      <c r="AE32" s="363"/>
      <c r="AF32" s="363"/>
      <c r="AG32" s="363"/>
      <c r="AH32" s="363"/>
      <c r="AI32" s="363"/>
      <c r="AJ32" s="363"/>
      <c r="AK32" s="363"/>
      <c r="AL32" s="363"/>
      <c r="AM32" s="363"/>
      <c r="AN32" s="363"/>
      <c r="AO32" s="363"/>
      <c r="AP32" s="363"/>
      <c r="AQ32" s="363"/>
      <c r="AR32" s="363"/>
      <c r="AS32" s="363"/>
      <c r="AT32" s="363"/>
      <c r="AU32" s="363"/>
      <c r="AV32" s="363"/>
      <c r="AW32" s="363"/>
      <c r="AX32" s="363"/>
      <c r="AY32" s="363"/>
      <c r="AZ32" s="363"/>
      <c r="BA32" s="363"/>
      <c r="BB32" s="363"/>
      <c r="BC32" s="363"/>
      <c r="BD32" s="363"/>
      <c r="BE32" s="363"/>
      <c r="BF32" s="363"/>
      <c r="BG32" s="363"/>
      <c r="BH32" s="363"/>
      <c r="BI32" s="363"/>
      <c r="BJ32" s="363"/>
      <c r="BK32" s="363"/>
      <c r="BL32" s="363"/>
      <c r="BM32" s="363"/>
      <c r="BN32" s="363"/>
      <c r="BO32" s="363"/>
      <c r="BP32" s="363"/>
      <c r="BQ32" s="363"/>
      <c r="BR32" s="363"/>
      <c r="BS32" s="363"/>
      <c r="BT32" s="363"/>
      <c r="BU32" s="363"/>
      <c r="BV32" s="363"/>
      <c r="BW32" s="363"/>
      <c r="BX32" s="363"/>
      <c r="BY32" s="363"/>
      <c r="BZ32" s="363"/>
      <c r="CA32" s="363"/>
      <c r="CB32" s="363"/>
      <c r="CC32" s="363"/>
      <c r="CD32" s="363"/>
      <c r="CE32" s="363"/>
      <c r="CF32" s="363"/>
      <c r="CG32" s="363"/>
      <c r="CH32" s="363"/>
      <c r="CI32" s="363"/>
      <c r="CJ32" s="363"/>
      <c r="CK32" s="363"/>
      <c r="CL32" s="363"/>
      <c r="CM32" s="363"/>
      <c r="CN32" s="363"/>
      <c r="CO32" s="363"/>
      <c r="CP32" s="363"/>
      <c r="CQ32" s="363"/>
      <c r="CR32" s="363"/>
      <c r="CS32" s="363"/>
      <c r="CT32" s="363"/>
      <c r="CU32" s="363"/>
      <c r="CV32" s="363"/>
      <c r="CW32" s="363"/>
      <c r="CX32" s="363"/>
      <c r="CY32" s="363"/>
      <c r="CZ32" s="363"/>
      <c r="DA32" s="363"/>
      <c r="DB32" s="363"/>
      <c r="DC32" s="363"/>
      <c r="DD32" s="363"/>
      <c r="DE32" s="363"/>
      <c r="DF32" s="363"/>
      <c r="DG32" s="363"/>
      <c r="DH32" s="363"/>
      <c r="DI32" s="363"/>
      <c r="DJ32" s="363"/>
    </row>
    <row r="33" spans="1:114" s="692" customFormat="1" ht="42" customHeight="1" x14ac:dyDescent="0.2">
      <c r="A33" s="2953"/>
      <c r="B33" s="1725" t="s">
        <v>1886</v>
      </c>
      <c r="C33" s="1725" t="s">
        <v>1886</v>
      </c>
      <c r="D33" s="2410">
        <v>1</v>
      </c>
      <c r="E33" s="2410">
        <v>9</v>
      </c>
      <c r="F33" s="2410">
        <v>10</v>
      </c>
      <c r="G33" s="2410">
        <v>1</v>
      </c>
      <c r="H33" s="2410">
        <v>9</v>
      </c>
      <c r="I33" s="2410">
        <v>10</v>
      </c>
      <c r="J33" s="1628" t="s">
        <v>1887</v>
      </c>
      <c r="K33" s="1628" t="s">
        <v>1887</v>
      </c>
      <c r="L33" s="2517"/>
      <c r="M33" s="1009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363"/>
      <c r="AP33" s="363"/>
      <c r="AQ33" s="363"/>
      <c r="AR33" s="363"/>
      <c r="AS33" s="363"/>
      <c r="AT33" s="363"/>
      <c r="AU33" s="363"/>
      <c r="AV33" s="363"/>
      <c r="AW33" s="363"/>
      <c r="AX33" s="363"/>
      <c r="AY33" s="363"/>
      <c r="AZ33" s="363"/>
      <c r="BA33" s="363"/>
      <c r="BB33" s="363"/>
      <c r="BC33" s="363"/>
      <c r="BD33" s="363"/>
      <c r="BE33" s="363"/>
      <c r="BF33" s="363"/>
      <c r="BG33" s="363"/>
      <c r="BH33" s="363"/>
      <c r="BI33" s="363"/>
      <c r="BJ33" s="363"/>
      <c r="BK33" s="363"/>
      <c r="BL33" s="363"/>
      <c r="BM33" s="363"/>
      <c r="BN33" s="363"/>
      <c r="BO33" s="363"/>
      <c r="BP33" s="363"/>
      <c r="BQ33" s="363"/>
      <c r="BR33" s="363"/>
      <c r="BS33" s="363"/>
      <c r="BT33" s="363"/>
      <c r="BU33" s="363"/>
      <c r="BV33" s="363"/>
      <c r="BW33" s="363"/>
      <c r="BX33" s="363"/>
      <c r="BY33" s="363"/>
      <c r="BZ33" s="363"/>
      <c r="CA33" s="363"/>
      <c r="CB33" s="363"/>
      <c r="CC33" s="363"/>
      <c r="CD33" s="363"/>
      <c r="CE33" s="363"/>
      <c r="CF33" s="363"/>
      <c r="CG33" s="363"/>
      <c r="CH33" s="363"/>
      <c r="CI33" s="363"/>
      <c r="CJ33" s="363"/>
      <c r="CK33" s="363"/>
      <c r="CL33" s="363"/>
      <c r="CM33" s="363"/>
      <c r="CN33" s="363"/>
      <c r="CO33" s="363"/>
      <c r="CP33" s="363"/>
      <c r="CQ33" s="363"/>
      <c r="CR33" s="363"/>
      <c r="CS33" s="363"/>
      <c r="CT33" s="363"/>
      <c r="CU33" s="363"/>
      <c r="CV33" s="363"/>
      <c r="CW33" s="363"/>
      <c r="CX33" s="363"/>
      <c r="CY33" s="363"/>
      <c r="CZ33" s="363"/>
      <c r="DA33" s="363"/>
      <c r="DB33" s="363"/>
      <c r="DC33" s="363"/>
      <c r="DD33" s="363"/>
      <c r="DE33" s="363"/>
      <c r="DF33" s="363"/>
      <c r="DG33" s="363"/>
      <c r="DH33" s="363"/>
      <c r="DI33" s="363"/>
      <c r="DJ33" s="363"/>
    </row>
    <row r="34" spans="1:114" s="692" customFormat="1" ht="42.75" customHeight="1" x14ac:dyDescent="0.2">
      <c r="A34" s="2953"/>
      <c r="B34" s="1725" t="s">
        <v>1968</v>
      </c>
      <c r="C34" s="1725" t="s">
        <v>1968</v>
      </c>
      <c r="D34" s="2410">
        <v>2</v>
      </c>
      <c r="E34" s="2410">
        <v>0</v>
      </c>
      <c r="F34" s="2410">
        <v>2</v>
      </c>
      <c r="G34" s="2410">
        <v>2</v>
      </c>
      <c r="H34" s="2410">
        <v>0</v>
      </c>
      <c r="I34" s="2410">
        <v>2</v>
      </c>
      <c r="J34" s="1628" t="s">
        <v>1887</v>
      </c>
      <c r="K34" s="1628" t="s">
        <v>1887</v>
      </c>
      <c r="L34" s="2517"/>
      <c r="M34" s="1009"/>
      <c r="N34" s="363"/>
      <c r="O34" s="363"/>
      <c r="P34" s="363"/>
      <c r="Q34" s="363"/>
      <c r="R34" s="363"/>
      <c r="S34" s="363"/>
      <c r="T34" s="363"/>
      <c r="U34" s="363"/>
      <c r="V34" s="363"/>
      <c r="W34" s="363"/>
      <c r="X34" s="363"/>
      <c r="Y34" s="363"/>
      <c r="Z34" s="363"/>
      <c r="AA34" s="363"/>
      <c r="AB34" s="363"/>
      <c r="AC34" s="363"/>
      <c r="AD34" s="363"/>
      <c r="AE34" s="363"/>
      <c r="AF34" s="363"/>
      <c r="AG34" s="363"/>
      <c r="AH34" s="363"/>
      <c r="AI34" s="363"/>
      <c r="AJ34" s="363"/>
      <c r="AK34" s="363"/>
      <c r="AL34" s="363"/>
      <c r="AM34" s="363"/>
      <c r="AN34" s="363"/>
      <c r="AO34" s="363"/>
      <c r="AP34" s="363"/>
      <c r="AQ34" s="363"/>
      <c r="AR34" s="363"/>
      <c r="AS34" s="363"/>
      <c r="AT34" s="363"/>
      <c r="AU34" s="363"/>
      <c r="AV34" s="363"/>
      <c r="AW34" s="363"/>
      <c r="AX34" s="363"/>
      <c r="AY34" s="363"/>
      <c r="AZ34" s="363"/>
      <c r="BA34" s="363"/>
      <c r="BB34" s="363"/>
      <c r="BC34" s="363"/>
      <c r="BD34" s="363"/>
      <c r="BE34" s="363"/>
      <c r="BF34" s="363"/>
      <c r="BG34" s="363"/>
      <c r="BH34" s="363"/>
      <c r="BI34" s="363"/>
      <c r="BJ34" s="363"/>
      <c r="BK34" s="363"/>
      <c r="BL34" s="363"/>
      <c r="BM34" s="363"/>
      <c r="BN34" s="363"/>
      <c r="BO34" s="363"/>
      <c r="BP34" s="363"/>
      <c r="BQ34" s="363"/>
      <c r="BR34" s="363"/>
      <c r="BS34" s="363"/>
      <c r="BT34" s="363"/>
      <c r="BU34" s="363"/>
      <c r="BV34" s="363"/>
      <c r="BW34" s="363"/>
      <c r="BX34" s="363"/>
      <c r="BY34" s="363"/>
      <c r="BZ34" s="363"/>
      <c r="CA34" s="363"/>
      <c r="CB34" s="363"/>
      <c r="CC34" s="363"/>
      <c r="CD34" s="363"/>
      <c r="CE34" s="363"/>
      <c r="CF34" s="363"/>
      <c r="CG34" s="363"/>
      <c r="CH34" s="363"/>
      <c r="CI34" s="363"/>
      <c r="CJ34" s="363"/>
      <c r="CK34" s="363"/>
      <c r="CL34" s="363"/>
      <c r="CM34" s="363"/>
      <c r="CN34" s="363"/>
      <c r="CO34" s="363"/>
      <c r="CP34" s="363"/>
      <c r="CQ34" s="363"/>
      <c r="CR34" s="363"/>
      <c r="CS34" s="363"/>
      <c r="CT34" s="363"/>
      <c r="CU34" s="363"/>
      <c r="CV34" s="363"/>
      <c r="CW34" s="363"/>
      <c r="CX34" s="363"/>
      <c r="CY34" s="363"/>
      <c r="CZ34" s="363"/>
      <c r="DA34" s="363"/>
      <c r="DB34" s="363"/>
      <c r="DC34" s="363"/>
      <c r="DD34" s="363"/>
      <c r="DE34" s="363"/>
      <c r="DF34" s="363"/>
      <c r="DG34" s="363"/>
      <c r="DH34" s="363"/>
      <c r="DI34" s="363"/>
      <c r="DJ34" s="363"/>
    </row>
    <row r="35" spans="1:114" s="692" customFormat="1" ht="56.25" customHeight="1" x14ac:dyDescent="0.2">
      <c r="A35" s="2953"/>
      <c r="B35" s="1725" t="s">
        <v>1888</v>
      </c>
      <c r="C35" s="1725" t="s">
        <v>1888</v>
      </c>
      <c r="D35" s="2410">
        <v>3</v>
      </c>
      <c r="E35" s="2410">
        <v>1</v>
      </c>
      <c r="F35" s="2410">
        <v>4</v>
      </c>
      <c r="G35" s="2410">
        <v>3</v>
      </c>
      <c r="H35" s="2410">
        <v>1</v>
      </c>
      <c r="I35" s="2410">
        <v>4</v>
      </c>
      <c r="J35" s="1628" t="s">
        <v>1889</v>
      </c>
      <c r="K35" s="1628" t="s">
        <v>1889</v>
      </c>
      <c r="L35" s="2517"/>
      <c r="M35" s="1009"/>
      <c r="N35" s="363"/>
      <c r="O35" s="363"/>
      <c r="P35" s="363"/>
      <c r="Q35" s="363"/>
      <c r="R35" s="363"/>
      <c r="S35" s="363"/>
      <c r="T35" s="363"/>
      <c r="U35" s="363"/>
      <c r="V35" s="363"/>
      <c r="W35" s="363"/>
      <c r="X35" s="363"/>
      <c r="Y35" s="363"/>
      <c r="Z35" s="363"/>
      <c r="AA35" s="363"/>
      <c r="AB35" s="363"/>
      <c r="AC35" s="363"/>
      <c r="AD35" s="363"/>
      <c r="AE35" s="363"/>
      <c r="AF35" s="363"/>
      <c r="AG35" s="363"/>
      <c r="AH35" s="363"/>
      <c r="AI35" s="363"/>
      <c r="AJ35" s="363"/>
      <c r="AK35" s="363"/>
      <c r="AL35" s="363"/>
      <c r="AM35" s="363"/>
      <c r="AN35" s="363"/>
      <c r="AO35" s="363"/>
      <c r="AP35" s="363"/>
      <c r="AQ35" s="363"/>
      <c r="AR35" s="363"/>
      <c r="AS35" s="363"/>
      <c r="AT35" s="363"/>
      <c r="AU35" s="363"/>
      <c r="AV35" s="363"/>
      <c r="AW35" s="363"/>
      <c r="AX35" s="363"/>
      <c r="AY35" s="363"/>
      <c r="AZ35" s="363"/>
      <c r="BA35" s="363"/>
      <c r="BB35" s="363"/>
      <c r="BC35" s="363"/>
      <c r="BD35" s="363"/>
      <c r="BE35" s="363"/>
      <c r="BF35" s="363"/>
      <c r="BG35" s="363"/>
      <c r="BH35" s="363"/>
      <c r="BI35" s="363"/>
      <c r="BJ35" s="363"/>
      <c r="BK35" s="363"/>
      <c r="BL35" s="363"/>
      <c r="BM35" s="363"/>
      <c r="BN35" s="363"/>
      <c r="BO35" s="363"/>
      <c r="BP35" s="363"/>
      <c r="BQ35" s="363"/>
      <c r="BR35" s="363"/>
      <c r="BS35" s="363"/>
      <c r="BT35" s="363"/>
      <c r="BU35" s="363"/>
      <c r="BV35" s="363"/>
      <c r="BW35" s="363"/>
      <c r="BX35" s="363"/>
      <c r="BY35" s="363"/>
      <c r="BZ35" s="363"/>
      <c r="CA35" s="363"/>
      <c r="CB35" s="363"/>
      <c r="CC35" s="363"/>
      <c r="CD35" s="363"/>
      <c r="CE35" s="363"/>
      <c r="CF35" s="363"/>
      <c r="CG35" s="363"/>
      <c r="CH35" s="363"/>
      <c r="CI35" s="363"/>
      <c r="CJ35" s="363"/>
      <c r="CK35" s="363"/>
      <c r="CL35" s="363"/>
      <c r="CM35" s="363"/>
      <c r="CN35" s="363"/>
      <c r="CO35" s="363"/>
      <c r="CP35" s="363"/>
      <c r="CQ35" s="363"/>
      <c r="CR35" s="363"/>
      <c r="CS35" s="363"/>
      <c r="CT35" s="363"/>
      <c r="CU35" s="363"/>
      <c r="CV35" s="363"/>
      <c r="CW35" s="363"/>
      <c r="CX35" s="363"/>
      <c r="CY35" s="363"/>
      <c r="CZ35" s="363"/>
      <c r="DA35" s="363"/>
      <c r="DB35" s="363"/>
      <c r="DC35" s="363"/>
      <c r="DD35" s="363"/>
      <c r="DE35" s="363"/>
      <c r="DF35" s="363"/>
      <c r="DG35" s="363"/>
      <c r="DH35" s="363"/>
      <c r="DI35" s="363"/>
      <c r="DJ35" s="363"/>
    </row>
    <row r="36" spans="1:114" s="692" customFormat="1" ht="55.5" customHeight="1" x14ac:dyDescent="0.2">
      <c r="A36" s="2953"/>
      <c r="B36" s="1725" t="s">
        <v>1890</v>
      </c>
      <c r="C36" s="1725" t="s">
        <v>1890</v>
      </c>
      <c r="D36" s="2410">
        <v>3</v>
      </c>
      <c r="E36" s="2410">
        <v>0</v>
      </c>
      <c r="F36" s="2410">
        <v>3</v>
      </c>
      <c r="G36" s="2410">
        <v>3</v>
      </c>
      <c r="H36" s="2410">
        <v>0</v>
      </c>
      <c r="I36" s="2410">
        <v>3</v>
      </c>
      <c r="J36" s="1628" t="s">
        <v>1891</v>
      </c>
      <c r="K36" s="1628" t="s">
        <v>1891</v>
      </c>
      <c r="L36" s="2517"/>
      <c r="M36" s="1009"/>
      <c r="N36" s="363"/>
      <c r="O36" s="363"/>
      <c r="P36" s="363"/>
      <c r="Q36" s="363"/>
      <c r="R36" s="363"/>
      <c r="S36" s="363"/>
      <c r="T36" s="363"/>
      <c r="U36" s="363"/>
      <c r="V36" s="363"/>
      <c r="W36" s="363"/>
      <c r="X36" s="363"/>
      <c r="Y36" s="363"/>
      <c r="Z36" s="363"/>
      <c r="AA36" s="363"/>
      <c r="AB36" s="363"/>
      <c r="AC36" s="363"/>
      <c r="AD36" s="363"/>
      <c r="AE36" s="363"/>
      <c r="AF36" s="363"/>
      <c r="AG36" s="363"/>
      <c r="AH36" s="363"/>
      <c r="AI36" s="363"/>
      <c r="AJ36" s="363"/>
      <c r="AK36" s="363"/>
      <c r="AL36" s="363"/>
      <c r="AM36" s="363"/>
      <c r="AN36" s="363"/>
      <c r="AO36" s="363"/>
      <c r="AP36" s="363"/>
      <c r="AQ36" s="363"/>
      <c r="AR36" s="363"/>
      <c r="AS36" s="363"/>
      <c r="AT36" s="363"/>
      <c r="AU36" s="363"/>
      <c r="AV36" s="363"/>
      <c r="AW36" s="363"/>
      <c r="AX36" s="363"/>
      <c r="AY36" s="363"/>
      <c r="AZ36" s="363"/>
      <c r="BA36" s="363"/>
      <c r="BB36" s="363"/>
      <c r="BC36" s="363"/>
      <c r="BD36" s="363"/>
      <c r="BE36" s="363"/>
      <c r="BF36" s="363"/>
      <c r="BG36" s="363"/>
      <c r="BH36" s="363"/>
      <c r="BI36" s="363"/>
      <c r="BJ36" s="363"/>
      <c r="BK36" s="363"/>
      <c r="BL36" s="363"/>
      <c r="BM36" s="363"/>
      <c r="BN36" s="363"/>
      <c r="BO36" s="363"/>
      <c r="BP36" s="363"/>
      <c r="BQ36" s="363"/>
      <c r="BR36" s="363"/>
      <c r="BS36" s="363"/>
      <c r="BT36" s="363"/>
      <c r="BU36" s="363"/>
      <c r="BV36" s="363"/>
      <c r="BW36" s="363"/>
      <c r="BX36" s="363"/>
      <c r="BY36" s="363"/>
      <c r="BZ36" s="363"/>
      <c r="CA36" s="363"/>
      <c r="CB36" s="363"/>
      <c r="CC36" s="363"/>
      <c r="CD36" s="363"/>
      <c r="CE36" s="363"/>
      <c r="CF36" s="363"/>
      <c r="CG36" s="363"/>
      <c r="CH36" s="363"/>
      <c r="CI36" s="363"/>
      <c r="CJ36" s="363"/>
      <c r="CK36" s="363"/>
      <c r="CL36" s="363"/>
      <c r="CM36" s="363"/>
      <c r="CN36" s="363"/>
      <c r="CO36" s="363"/>
      <c r="CP36" s="363"/>
      <c r="CQ36" s="363"/>
      <c r="CR36" s="363"/>
      <c r="CS36" s="363"/>
      <c r="CT36" s="363"/>
      <c r="CU36" s="363"/>
      <c r="CV36" s="363"/>
      <c r="CW36" s="363"/>
      <c r="CX36" s="363"/>
      <c r="CY36" s="363"/>
      <c r="CZ36" s="363"/>
      <c r="DA36" s="363"/>
      <c r="DB36" s="363"/>
      <c r="DC36" s="363"/>
      <c r="DD36" s="363"/>
      <c r="DE36" s="363"/>
      <c r="DF36" s="363"/>
      <c r="DG36" s="363"/>
      <c r="DH36" s="363"/>
      <c r="DI36" s="363"/>
      <c r="DJ36" s="363"/>
    </row>
    <row r="37" spans="1:114" s="692" customFormat="1" ht="28.5" customHeight="1" x14ac:dyDescent="0.2">
      <c r="A37" s="2965"/>
      <c r="B37" s="1725" t="s">
        <v>1977</v>
      </c>
      <c r="C37" s="1725" t="s">
        <v>1977</v>
      </c>
      <c r="D37" s="2410">
        <v>0</v>
      </c>
      <c r="E37" s="2410">
        <v>0</v>
      </c>
      <c r="F37" s="2410">
        <v>0</v>
      </c>
      <c r="G37" s="2410">
        <v>0</v>
      </c>
      <c r="H37" s="2410">
        <v>0</v>
      </c>
      <c r="I37" s="2410">
        <v>0</v>
      </c>
      <c r="J37" s="1628" t="s">
        <v>2027</v>
      </c>
      <c r="K37" s="1628" t="s">
        <v>2027</v>
      </c>
      <c r="L37" s="2522"/>
      <c r="M37" s="1009"/>
      <c r="N37" s="363"/>
      <c r="O37" s="363"/>
      <c r="P37" s="363"/>
      <c r="Q37" s="363"/>
      <c r="R37" s="363"/>
      <c r="S37" s="363"/>
      <c r="T37" s="363"/>
      <c r="U37" s="363"/>
      <c r="V37" s="363"/>
      <c r="W37" s="363"/>
      <c r="X37" s="363"/>
      <c r="Y37" s="363"/>
      <c r="Z37" s="363"/>
      <c r="AA37" s="363"/>
      <c r="AB37" s="363"/>
      <c r="AC37" s="363"/>
      <c r="AD37" s="363"/>
      <c r="AE37" s="363"/>
      <c r="AF37" s="363"/>
      <c r="AG37" s="363"/>
      <c r="AH37" s="363"/>
      <c r="AI37" s="363"/>
      <c r="AJ37" s="363"/>
      <c r="AK37" s="363"/>
      <c r="AL37" s="363"/>
      <c r="AM37" s="363"/>
      <c r="AN37" s="363"/>
      <c r="AO37" s="363"/>
      <c r="AP37" s="363"/>
      <c r="AQ37" s="363"/>
      <c r="AR37" s="363"/>
      <c r="AS37" s="363"/>
      <c r="AT37" s="363"/>
      <c r="AU37" s="363"/>
      <c r="AV37" s="363"/>
      <c r="AW37" s="363"/>
      <c r="AX37" s="363"/>
      <c r="AY37" s="363"/>
      <c r="AZ37" s="363"/>
      <c r="BA37" s="363"/>
      <c r="BB37" s="363"/>
      <c r="BC37" s="363"/>
      <c r="BD37" s="363"/>
      <c r="BE37" s="363"/>
      <c r="BF37" s="363"/>
      <c r="BG37" s="363"/>
      <c r="BH37" s="363"/>
      <c r="BI37" s="363"/>
      <c r="BJ37" s="363"/>
      <c r="BK37" s="363"/>
      <c r="BL37" s="363"/>
      <c r="BM37" s="363"/>
      <c r="BN37" s="363"/>
      <c r="BO37" s="363"/>
      <c r="BP37" s="363"/>
      <c r="BQ37" s="363"/>
      <c r="BR37" s="363"/>
      <c r="BS37" s="363"/>
      <c r="BT37" s="363"/>
      <c r="BU37" s="363"/>
      <c r="BV37" s="363"/>
      <c r="BW37" s="363"/>
      <c r="BX37" s="363"/>
      <c r="BY37" s="363"/>
      <c r="BZ37" s="363"/>
      <c r="CA37" s="363"/>
      <c r="CB37" s="363"/>
      <c r="CC37" s="363"/>
      <c r="CD37" s="363"/>
      <c r="CE37" s="363"/>
      <c r="CF37" s="363"/>
      <c r="CG37" s="363"/>
      <c r="CH37" s="363"/>
      <c r="CI37" s="363"/>
      <c r="CJ37" s="363"/>
      <c r="CK37" s="363"/>
      <c r="CL37" s="363"/>
      <c r="CM37" s="363"/>
      <c r="CN37" s="363"/>
      <c r="CO37" s="363"/>
      <c r="CP37" s="363"/>
      <c r="CQ37" s="363"/>
      <c r="CR37" s="363"/>
      <c r="CS37" s="363"/>
      <c r="CT37" s="363"/>
      <c r="CU37" s="363"/>
      <c r="CV37" s="363"/>
      <c r="CW37" s="363"/>
      <c r="CX37" s="363"/>
      <c r="CY37" s="363"/>
      <c r="CZ37" s="363"/>
      <c r="DA37" s="363"/>
      <c r="DB37" s="363"/>
      <c r="DC37" s="363"/>
      <c r="DD37" s="363"/>
      <c r="DE37" s="363"/>
      <c r="DF37" s="363"/>
      <c r="DG37" s="363"/>
      <c r="DH37" s="363"/>
      <c r="DI37" s="363"/>
      <c r="DJ37" s="363"/>
    </row>
    <row r="38" spans="1:114" s="692" customFormat="1" ht="48" customHeight="1" x14ac:dyDescent="0.2">
      <c r="A38" s="964" t="s">
        <v>1892</v>
      </c>
      <c r="B38" s="1725" t="s">
        <v>1893</v>
      </c>
      <c r="C38" s="1725" t="s">
        <v>1893</v>
      </c>
      <c r="D38" s="2410">
        <v>9</v>
      </c>
      <c r="E38" s="2410">
        <v>7</v>
      </c>
      <c r="F38" s="2410">
        <v>16</v>
      </c>
      <c r="G38" s="2410">
        <v>9</v>
      </c>
      <c r="H38" s="2410">
        <v>7</v>
      </c>
      <c r="I38" s="2410">
        <v>16</v>
      </c>
      <c r="J38" s="2106" t="s">
        <v>1894</v>
      </c>
      <c r="K38" s="2106" t="s">
        <v>1894</v>
      </c>
      <c r="L38" s="982" t="s">
        <v>1895</v>
      </c>
      <c r="M38" s="1009"/>
      <c r="N38" s="363"/>
      <c r="O38" s="363"/>
      <c r="P38" s="363"/>
      <c r="Q38" s="363"/>
      <c r="R38" s="363"/>
      <c r="S38" s="363"/>
      <c r="T38" s="363"/>
      <c r="U38" s="363"/>
      <c r="V38" s="363"/>
      <c r="W38" s="363"/>
      <c r="X38" s="363"/>
      <c r="Y38" s="363"/>
      <c r="Z38" s="363"/>
      <c r="AA38" s="363"/>
      <c r="AB38" s="363"/>
      <c r="AC38" s="363"/>
      <c r="AD38" s="363"/>
      <c r="AE38" s="363"/>
      <c r="AF38" s="363"/>
      <c r="AG38" s="363"/>
      <c r="AH38" s="363"/>
      <c r="AI38" s="363"/>
      <c r="AJ38" s="363"/>
      <c r="AK38" s="363"/>
      <c r="AL38" s="363"/>
      <c r="AM38" s="363"/>
      <c r="AN38" s="363"/>
      <c r="AO38" s="363"/>
      <c r="AP38" s="363"/>
      <c r="AQ38" s="363"/>
      <c r="AR38" s="363"/>
      <c r="AS38" s="363"/>
      <c r="AT38" s="363"/>
      <c r="AU38" s="363"/>
      <c r="AV38" s="363"/>
      <c r="AW38" s="363"/>
      <c r="AX38" s="363"/>
      <c r="AY38" s="363"/>
      <c r="AZ38" s="363"/>
      <c r="BA38" s="363"/>
      <c r="BB38" s="363"/>
      <c r="BC38" s="363"/>
      <c r="BD38" s="363"/>
      <c r="BE38" s="363"/>
      <c r="BF38" s="363"/>
      <c r="BG38" s="363"/>
      <c r="BH38" s="363"/>
      <c r="BI38" s="363"/>
      <c r="BJ38" s="363"/>
      <c r="BK38" s="363"/>
      <c r="BL38" s="363"/>
      <c r="BM38" s="363"/>
      <c r="BN38" s="363"/>
      <c r="BO38" s="363"/>
      <c r="BP38" s="363"/>
      <c r="BQ38" s="363"/>
      <c r="BR38" s="363"/>
      <c r="BS38" s="363"/>
      <c r="BT38" s="363"/>
      <c r="BU38" s="363"/>
      <c r="BV38" s="363"/>
      <c r="BW38" s="363"/>
      <c r="BX38" s="363"/>
      <c r="BY38" s="363"/>
      <c r="BZ38" s="363"/>
      <c r="CA38" s="363"/>
      <c r="CB38" s="363"/>
      <c r="CC38" s="363"/>
      <c r="CD38" s="363"/>
      <c r="CE38" s="363"/>
      <c r="CF38" s="363"/>
      <c r="CG38" s="363"/>
      <c r="CH38" s="363"/>
      <c r="CI38" s="363"/>
      <c r="CJ38" s="363"/>
      <c r="CK38" s="363"/>
      <c r="CL38" s="363"/>
      <c r="CM38" s="363"/>
      <c r="CN38" s="363"/>
      <c r="CO38" s="363"/>
      <c r="CP38" s="363"/>
      <c r="CQ38" s="363"/>
      <c r="CR38" s="363"/>
      <c r="CS38" s="363"/>
      <c r="CT38" s="363"/>
      <c r="CU38" s="363"/>
      <c r="CV38" s="363"/>
      <c r="CW38" s="363"/>
      <c r="CX38" s="363"/>
      <c r="CY38" s="363"/>
      <c r="CZ38" s="363"/>
      <c r="DA38" s="363"/>
      <c r="DB38" s="363"/>
      <c r="DC38" s="363"/>
      <c r="DD38" s="363"/>
      <c r="DE38" s="363"/>
      <c r="DF38" s="363"/>
      <c r="DG38" s="363"/>
      <c r="DH38" s="363"/>
      <c r="DI38" s="363"/>
      <c r="DJ38" s="363"/>
    </row>
    <row r="39" spans="1:114" s="692" customFormat="1" ht="35.25" customHeight="1" x14ac:dyDescent="0.2">
      <c r="A39" s="964" t="s">
        <v>1876</v>
      </c>
      <c r="B39" s="1738" t="s">
        <v>501</v>
      </c>
      <c r="C39" s="1738" t="s">
        <v>501</v>
      </c>
      <c r="D39" s="2410">
        <v>23</v>
      </c>
      <c r="E39" s="2410">
        <v>9</v>
      </c>
      <c r="F39" s="2410">
        <v>32</v>
      </c>
      <c r="G39" s="2410">
        <v>23</v>
      </c>
      <c r="H39" s="2410">
        <v>9</v>
      </c>
      <c r="I39" s="2410">
        <v>32</v>
      </c>
      <c r="J39" s="1628" t="s">
        <v>504</v>
      </c>
      <c r="K39" s="1628" t="s">
        <v>504</v>
      </c>
      <c r="L39" s="984" t="s">
        <v>1879</v>
      </c>
      <c r="M39" s="1009"/>
      <c r="N39" s="363"/>
      <c r="O39" s="363"/>
      <c r="P39" s="363"/>
      <c r="Q39" s="363"/>
      <c r="R39" s="363"/>
      <c r="S39" s="363"/>
      <c r="T39" s="363"/>
      <c r="U39" s="363"/>
      <c r="V39" s="363"/>
      <c r="W39" s="363"/>
      <c r="X39" s="363"/>
      <c r="Y39" s="363"/>
      <c r="Z39" s="363"/>
      <c r="AA39" s="363"/>
      <c r="AB39" s="363"/>
      <c r="AC39" s="363"/>
      <c r="AD39" s="363"/>
      <c r="AE39" s="363"/>
      <c r="AF39" s="363"/>
      <c r="AG39" s="363"/>
      <c r="AH39" s="363"/>
      <c r="AI39" s="363"/>
      <c r="AJ39" s="363"/>
      <c r="AK39" s="363"/>
      <c r="AL39" s="363"/>
      <c r="AM39" s="363"/>
      <c r="AN39" s="363"/>
      <c r="AO39" s="363"/>
      <c r="AP39" s="363"/>
      <c r="AQ39" s="363"/>
      <c r="AR39" s="363"/>
      <c r="AS39" s="363"/>
      <c r="AT39" s="363"/>
      <c r="AU39" s="363"/>
      <c r="AV39" s="363"/>
      <c r="AW39" s="363"/>
      <c r="AX39" s="363"/>
      <c r="AY39" s="363"/>
      <c r="AZ39" s="363"/>
      <c r="BA39" s="363"/>
      <c r="BB39" s="363"/>
      <c r="BC39" s="363"/>
      <c r="BD39" s="363"/>
      <c r="BE39" s="363"/>
      <c r="BF39" s="363"/>
      <c r="BG39" s="363"/>
      <c r="BH39" s="363"/>
      <c r="BI39" s="363"/>
      <c r="BJ39" s="363"/>
      <c r="BK39" s="363"/>
      <c r="BL39" s="363"/>
      <c r="BM39" s="363"/>
      <c r="BN39" s="363"/>
      <c r="BO39" s="363"/>
      <c r="BP39" s="363"/>
      <c r="BQ39" s="363"/>
      <c r="BR39" s="363"/>
      <c r="BS39" s="363"/>
      <c r="BT39" s="363"/>
      <c r="BU39" s="363"/>
      <c r="BV39" s="363"/>
      <c r="BW39" s="363"/>
      <c r="BX39" s="363"/>
      <c r="BY39" s="363"/>
      <c r="BZ39" s="363"/>
      <c r="CA39" s="363"/>
      <c r="CB39" s="363"/>
      <c r="CC39" s="363"/>
      <c r="CD39" s="363"/>
      <c r="CE39" s="363"/>
      <c r="CF39" s="363"/>
      <c r="CG39" s="363"/>
      <c r="CH39" s="363"/>
      <c r="CI39" s="363"/>
      <c r="CJ39" s="363"/>
      <c r="CK39" s="363"/>
      <c r="CL39" s="363"/>
      <c r="CM39" s="363"/>
      <c r="CN39" s="363"/>
      <c r="CO39" s="363"/>
      <c r="CP39" s="363"/>
      <c r="CQ39" s="363"/>
      <c r="CR39" s="363"/>
      <c r="CS39" s="363"/>
      <c r="CT39" s="363"/>
      <c r="CU39" s="363"/>
      <c r="CV39" s="363"/>
      <c r="CW39" s="363"/>
      <c r="CX39" s="363"/>
      <c r="CY39" s="363"/>
      <c r="CZ39" s="363"/>
      <c r="DA39" s="363"/>
      <c r="DB39" s="363"/>
      <c r="DC39" s="363"/>
      <c r="DD39" s="363"/>
      <c r="DE39" s="363"/>
      <c r="DF39" s="363"/>
      <c r="DG39" s="363"/>
      <c r="DH39" s="363"/>
      <c r="DI39" s="363"/>
      <c r="DJ39" s="363"/>
    </row>
    <row r="40" spans="1:114" s="692" customFormat="1" ht="35.25" customHeight="1" thickBot="1" x14ac:dyDescent="0.25">
      <c r="A40" s="964" t="s">
        <v>1896</v>
      </c>
      <c r="B40" s="1725" t="s">
        <v>1456</v>
      </c>
      <c r="C40" s="1725" t="s">
        <v>1456</v>
      </c>
      <c r="D40" s="2410">
        <v>14</v>
      </c>
      <c r="E40" s="2410">
        <v>19</v>
      </c>
      <c r="F40" s="2410">
        <v>33</v>
      </c>
      <c r="G40" s="2410">
        <v>14</v>
      </c>
      <c r="H40" s="2410">
        <v>19</v>
      </c>
      <c r="I40" s="2410">
        <v>33</v>
      </c>
      <c r="J40" s="2106" t="s">
        <v>1457</v>
      </c>
      <c r="K40" s="2106" t="s">
        <v>1457</v>
      </c>
      <c r="L40" s="982" t="s">
        <v>1897</v>
      </c>
      <c r="M40" s="859"/>
      <c r="N40" s="968" t="s">
        <v>1898</v>
      </c>
      <c r="O40" s="363"/>
      <c r="P40" s="363"/>
      <c r="Q40" s="363"/>
      <c r="R40" s="363"/>
      <c r="S40" s="363"/>
      <c r="T40" s="363"/>
      <c r="U40" s="363"/>
      <c r="V40" s="363"/>
      <c r="W40" s="363"/>
      <c r="X40" s="363"/>
      <c r="Y40" s="363"/>
      <c r="Z40" s="363"/>
      <c r="AA40" s="363"/>
      <c r="AB40" s="363"/>
      <c r="AC40" s="363"/>
      <c r="AD40" s="363"/>
      <c r="AE40" s="363"/>
      <c r="AF40" s="363"/>
      <c r="AG40" s="363"/>
      <c r="AH40" s="363"/>
      <c r="AI40" s="363"/>
      <c r="AJ40" s="363"/>
      <c r="AK40" s="363"/>
      <c r="AL40" s="363"/>
      <c r="AM40" s="363"/>
      <c r="AN40" s="363"/>
      <c r="AO40" s="363"/>
      <c r="AP40" s="363"/>
      <c r="AQ40" s="363"/>
      <c r="AR40" s="363"/>
      <c r="AS40" s="363"/>
      <c r="AT40" s="363"/>
      <c r="AU40" s="363"/>
      <c r="AV40" s="363"/>
      <c r="AW40" s="363"/>
      <c r="AX40" s="363"/>
      <c r="AY40" s="363"/>
      <c r="AZ40" s="363"/>
      <c r="BA40" s="363"/>
      <c r="BB40" s="363"/>
      <c r="BC40" s="363"/>
      <c r="BD40" s="363"/>
      <c r="BE40" s="363"/>
      <c r="BF40" s="363"/>
      <c r="BG40" s="363"/>
      <c r="BH40" s="363"/>
      <c r="BI40" s="363"/>
      <c r="BJ40" s="363"/>
      <c r="BK40" s="363"/>
      <c r="BL40" s="363"/>
      <c r="BM40" s="363"/>
      <c r="BN40" s="363"/>
      <c r="BO40" s="363"/>
      <c r="BP40" s="363"/>
      <c r="BQ40" s="363"/>
      <c r="BR40" s="363"/>
      <c r="BS40" s="363"/>
      <c r="BT40" s="363"/>
      <c r="BU40" s="363"/>
      <c r="BV40" s="363"/>
      <c r="BW40" s="363"/>
      <c r="BX40" s="363"/>
      <c r="BY40" s="363"/>
      <c r="BZ40" s="363"/>
      <c r="CA40" s="363"/>
      <c r="CB40" s="363"/>
      <c r="CC40" s="363"/>
      <c r="CD40" s="363"/>
      <c r="CE40" s="363"/>
      <c r="CF40" s="363"/>
      <c r="CG40" s="363"/>
      <c r="CH40" s="363"/>
      <c r="CI40" s="363"/>
      <c r="CJ40" s="363"/>
      <c r="CK40" s="363"/>
      <c r="CL40" s="363"/>
      <c r="CM40" s="363"/>
      <c r="CN40" s="363"/>
      <c r="CO40" s="363"/>
      <c r="CP40" s="363"/>
      <c r="CQ40" s="363"/>
      <c r="CR40" s="363"/>
      <c r="CS40" s="363"/>
      <c r="CT40" s="363"/>
      <c r="CU40" s="363"/>
      <c r="CV40" s="363"/>
      <c r="CW40" s="363"/>
      <c r="CX40" s="363"/>
      <c r="CY40" s="363"/>
      <c r="CZ40" s="363"/>
      <c r="DA40" s="363"/>
      <c r="DB40" s="363"/>
      <c r="DC40" s="363"/>
      <c r="DD40" s="363"/>
      <c r="DE40" s="363"/>
      <c r="DF40" s="363"/>
      <c r="DG40" s="363"/>
      <c r="DH40" s="363"/>
      <c r="DI40" s="363"/>
      <c r="DJ40" s="363"/>
    </row>
    <row r="41" spans="1:114" s="692" customFormat="1" ht="35.25" customHeight="1" thickTop="1" x14ac:dyDescent="0.2">
      <c r="A41" s="2952" t="s">
        <v>1899</v>
      </c>
      <c r="B41" s="1725" t="s">
        <v>474</v>
      </c>
      <c r="C41" s="1725" t="s">
        <v>474</v>
      </c>
      <c r="D41" s="2410">
        <v>3</v>
      </c>
      <c r="E41" s="2410">
        <v>5</v>
      </c>
      <c r="F41" s="2410">
        <v>8</v>
      </c>
      <c r="G41" s="2410">
        <v>3</v>
      </c>
      <c r="H41" s="2410">
        <v>5</v>
      </c>
      <c r="I41" s="2410">
        <v>8</v>
      </c>
      <c r="J41" s="2106" t="s">
        <v>1900</v>
      </c>
      <c r="K41" s="2106" t="s">
        <v>1900</v>
      </c>
      <c r="L41" s="2617" t="s">
        <v>1901</v>
      </c>
      <c r="M41" s="363"/>
      <c r="N41" s="363"/>
      <c r="O41" s="363"/>
      <c r="P41" s="363"/>
      <c r="Q41" s="363"/>
      <c r="R41" s="363"/>
      <c r="S41" s="363"/>
      <c r="T41" s="363"/>
      <c r="U41" s="363"/>
      <c r="V41" s="363"/>
      <c r="W41" s="363"/>
      <c r="X41" s="363"/>
      <c r="Y41" s="363"/>
      <c r="Z41" s="363"/>
      <c r="AA41" s="363"/>
      <c r="AB41" s="363"/>
      <c r="AC41" s="363"/>
      <c r="AD41" s="363"/>
      <c r="AE41" s="363"/>
      <c r="AF41" s="363"/>
      <c r="AG41" s="363"/>
      <c r="AH41" s="363"/>
      <c r="AI41" s="363"/>
      <c r="AJ41" s="363"/>
      <c r="AK41" s="363"/>
      <c r="AL41" s="363"/>
      <c r="AM41" s="363"/>
      <c r="AN41" s="363"/>
      <c r="AO41" s="363"/>
      <c r="AP41" s="363"/>
      <c r="AQ41" s="363"/>
      <c r="AR41" s="363"/>
      <c r="AS41" s="363"/>
      <c r="AT41" s="363"/>
      <c r="AU41" s="363"/>
      <c r="AV41" s="363"/>
      <c r="AW41" s="363"/>
      <c r="AX41" s="363"/>
      <c r="AY41" s="363"/>
      <c r="AZ41" s="363"/>
      <c r="BA41" s="363"/>
      <c r="BB41" s="363"/>
      <c r="BC41" s="363"/>
      <c r="BD41" s="363"/>
      <c r="BE41" s="363"/>
      <c r="BF41" s="363"/>
      <c r="BG41" s="363"/>
      <c r="BH41" s="363"/>
      <c r="BI41" s="363"/>
      <c r="BJ41" s="363"/>
      <c r="BK41" s="363"/>
      <c r="BL41" s="363"/>
      <c r="BM41" s="363"/>
      <c r="BN41" s="363"/>
      <c r="BO41" s="363"/>
      <c r="BP41" s="363"/>
      <c r="BQ41" s="363"/>
      <c r="BR41" s="363"/>
      <c r="BS41" s="363"/>
      <c r="BT41" s="363"/>
      <c r="BU41" s="363"/>
      <c r="BV41" s="363"/>
      <c r="BW41" s="363"/>
      <c r="BX41" s="363"/>
      <c r="BY41" s="363"/>
      <c r="BZ41" s="363"/>
      <c r="CA41" s="363"/>
      <c r="CB41" s="363"/>
      <c r="CC41" s="363"/>
      <c r="CD41" s="363"/>
      <c r="CE41" s="363"/>
      <c r="CF41" s="363"/>
      <c r="CG41" s="363"/>
      <c r="CH41" s="363"/>
      <c r="CI41" s="363"/>
      <c r="CJ41" s="363"/>
      <c r="CK41" s="363"/>
      <c r="CL41" s="363"/>
      <c r="CM41" s="363"/>
      <c r="CN41" s="363"/>
      <c r="CO41" s="363"/>
      <c r="CP41" s="363"/>
      <c r="CQ41" s="363"/>
      <c r="CR41" s="363"/>
      <c r="CS41" s="363"/>
      <c r="CT41" s="363"/>
      <c r="CU41" s="363"/>
      <c r="CV41" s="363"/>
      <c r="CW41" s="363"/>
      <c r="CX41" s="363"/>
      <c r="CY41" s="363"/>
      <c r="CZ41" s="363"/>
      <c r="DA41" s="363"/>
      <c r="DB41" s="363"/>
      <c r="DC41" s="363"/>
      <c r="DD41" s="363"/>
      <c r="DE41" s="363"/>
      <c r="DF41" s="363"/>
      <c r="DG41" s="363"/>
      <c r="DH41" s="363"/>
      <c r="DI41" s="363"/>
      <c r="DJ41" s="363"/>
    </row>
    <row r="42" spans="1:114" s="692" customFormat="1" ht="35.25" customHeight="1" thickBot="1" x14ac:dyDescent="0.25">
      <c r="A42" s="2966"/>
      <c r="B42" s="1735" t="s">
        <v>678</v>
      </c>
      <c r="C42" s="1735" t="s">
        <v>678</v>
      </c>
      <c r="D42" s="1573">
        <v>5</v>
      </c>
      <c r="E42" s="1573">
        <v>39</v>
      </c>
      <c r="F42" s="1573">
        <v>44</v>
      </c>
      <c r="G42" s="1573">
        <v>5</v>
      </c>
      <c r="H42" s="1573">
        <v>39</v>
      </c>
      <c r="I42" s="1573">
        <v>44</v>
      </c>
      <c r="J42" s="1736" t="s">
        <v>475</v>
      </c>
      <c r="K42" s="1736" t="s">
        <v>475</v>
      </c>
      <c r="L42" s="2623"/>
      <c r="M42" s="363"/>
      <c r="N42" s="363"/>
      <c r="O42" s="363"/>
      <c r="P42" s="363"/>
      <c r="Q42" s="363"/>
      <c r="R42" s="363"/>
      <c r="S42" s="363"/>
      <c r="T42" s="363"/>
      <c r="U42" s="363"/>
      <c r="V42" s="363"/>
      <c r="W42" s="363"/>
      <c r="X42" s="363"/>
      <c r="Y42" s="363"/>
      <c r="Z42" s="363"/>
      <c r="AA42" s="363"/>
      <c r="AB42" s="363"/>
      <c r="AC42" s="363"/>
      <c r="AD42" s="363"/>
      <c r="AE42" s="363"/>
      <c r="AF42" s="363"/>
      <c r="AG42" s="363"/>
      <c r="AH42" s="363"/>
      <c r="AI42" s="363"/>
      <c r="AJ42" s="363"/>
      <c r="AK42" s="363"/>
      <c r="AL42" s="363"/>
      <c r="AM42" s="363"/>
      <c r="AN42" s="363"/>
      <c r="AO42" s="363"/>
      <c r="AP42" s="363"/>
      <c r="AQ42" s="363"/>
      <c r="AR42" s="363"/>
      <c r="AS42" s="363"/>
      <c r="AT42" s="363"/>
      <c r="AU42" s="363"/>
      <c r="AV42" s="363"/>
      <c r="AW42" s="363"/>
      <c r="AX42" s="363"/>
      <c r="AY42" s="363"/>
      <c r="AZ42" s="363"/>
      <c r="BA42" s="363"/>
      <c r="BB42" s="363"/>
      <c r="BC42" s="363"/>
      <c r="BD42" s="363"/>
      <c r="BE42" s="363"/>
      <c r="BF42" s="363"/>
      <c r="BG42" s="363"/>
      <c r="BH42" s="363"/>
      <c r="BI42" s="363"/>
      <c r="BJ42" s="363"/>
      <c r="BK42" s="363"/>
      <c r="BL42" s="363"/>
      <c r="BM42" s="363"/>
      <c r="BN42" s="363"/>
      <c r="BO42" s="363"/>
      <c r="BP42" s="363"/>
      <c r="BQ42" s="363"/>
      <c r="BR42" s="363"/>
      <c r="BS42" s="363"/>
      <c r="BT42" s="363"/>
      <c r="BU42" s="363"/>
      <c r="BV42" s="363"/>
      <c r="BW42" s="363"/>
      <c r="BX42" s="363"/>
      <c r="BY42" s="363"/>
      <c r="BZ42" s="363"/>
      <c r="CA42" s="363"/>
      <c r="CB42" s="363"/>
      <c r="CC42" s="363"/>
      <c r="CD42" s="363"/>
      <c r="CE42" s="363"/>
      <c r="CF42" s="363"/>
      <c r="CG42" s="363"/>
      <c r="CH42" s="363"/>
      <c r="CI42" s="363"/>
      <c r="CJ42" s="363"/>
      <c r="CK42" s="363"/>
      <c r="CL42" s="363"/>
      <c r="CM42" s="363"/>
      <c r="CN42" s="363"/>
      <c r="CO42" s="363"/>
      <c r="CP42" s="363"/>
      <c r="CQ42" s="363"/>
      <c r="CR42" s="363"/>
      <c r="CS42" s="363"/>
      <c r="CT42" s="363"/>
      <c r="CU42" s="363"/>
      <c r="CV42" s="363"/>
      <c r="CW42" s="363"/>
      <c r="CX42" s="363"/>
      <c r="CY42" s="363"/>
      <c r="CZ42" s="363"/>
      <c r="DA42" s="363"/>
      <c r="DB42" s="363"/>
      <c r="DC42" s="363"/>
      <c r="DD42" s="363"/>
      <c r="DE42" s="363"/>
      <c r="DF42" s="363"/>
      <c r="DG42" s="363"/>
      <c r="DH42" s="363"/>
      <c r="DI42" s="363"/>
      <c r="DJ42" s="363"/>
    </row>
    <row r="43" spans="1:114" s="692" customFormat="1" ht="35.25" customHeight="1" thickTop="1" x14ac:dyDescent="0.2">
      <c r="M43" s="363"/>
      <c r="N43" s="363"/>
      <c r="O43" s="363"/>
      <c r="P43" s="363"/>
      <c r="Q43" s="363"/>
      <c r="R43" s="363"/>
      <c r="S43" s="363"/>
      <c r="T43" s="363"/>
      <c r="U43" s="363"/>
      <c r="V43" s="363"/>
      <c r="W43" s="363"/>
      <c r="X43" s="363"/>
      <c r="Y43" s="363"/>
      <c r="Z43" s="363"/>
      <c r="AA43" s="363"/>
      <c r="AB43" s="363"/>
      <c r="AC43" s="363"/>
      <c r="AD43" s="363"/>
      <c r="AE43" s="363"/>
      <c r="AF43" s="363"/>
      <c r="AG43" s="363"/>
      <c r="AH43" s="363"/>
      <c r="AI43" s="363"/>
      <c r="AJ43" s="363"/>
      <c r="AK43" s="363"/>
      <c r="AL43" s="363"/>
      <c r="AM43" s="363"/>
      <c r="AN43" s="363"/>
      <c r="AO43" s="363"/>
      <c r="AP43" s="363"/>
      <c r="AQ43" s="363"/>
      <c r="AR43" s="363"/>
      <c r="AS43" s="363"/>
      <c r="AT43" s="363"/>
      <c r="AU43" s="363"/>
      <c r="AV43" s="363"/>
      <c r="AW43" s="363"/>
      <c r="AX43" s="363"/>
      <c r="AY43" s="363"/>
      <c r="AZ43" s="363"/>
      <c r="BA43" s="363"/>
      <c r="BB43" s="363"/>
      <c r="BC43" s="363"/>
      <c r="BD43" s="363"/>
      <c r="BE43" s="363"/>
      <c r="BF43" s="363"/>
      <c r="BG43" s="363"/>
      <c r="BH43" s="363"/>
      <c r="BI43" s="363"/>
      <c r="BJ43" s="363"/>
      <c r="BK43" s="363"/>
      <c r="BL43" s="363"/>
      <c r="BM43" s="363"/>
      <c r="BN43" s="363"/>
      <c r="BO43" s="363"/>
      <c r="BP43" s="363"/>
      <c r="BQ43" s="363"/>
      <c r="BR43" s="363"/>
      <c r="BS43" s="363"/>
      <c r="BT43" s="363"/>
      <c r="BU43" s="363"/>
      <c r="BV43" s="363"/>
      <c r="BW43" s="363"/>
      <c r="BX43" s="363"/>
      <c r="BY43" s="363"/>
      <c r="BZ43" s="363"/>
      <c r="CA43" s="363"/>
      <c r="CB43" s="363"/>
      <c r="CC43" s="363"/>
      <c r="CD43" s="363"/>
      <c r="CE43" s="363"/>
      <c r="CF43" s="363"/>
      <c r="CG43" s="363"/>
      <c r="CH43" s="363"/>
      <c r="CI43" s="363"/>
      <c r="CJ43" s="363"/>
      <c r="CK43" s="363"/>
      <c r="CL43" s="363"/>
      <c r="CM43" s="363"/>
      <c r="CN43" s="363"/>
      <c r="CO43" s="363"/>
      <c r="CP43" s="363"/>
      <c r="CQ43" s="363"/>
      <c r="CR43" s="363"/>
      <c r="CS43" s="363"/>
      <c r="CT43" s="363"/>
      <c r="CU43" s="363"/>
      <c r="CV43" s="363"/>
      <c r="CW43" s="363"/>
      <c r="CX43" s="363"/>
      <c r="CY43" s="363"/>
      <c r="CZ43" s="363"/>
      <c r="DA43" s="363"/>
      <c r="DB43" s="363"/>
      <c r="DC43" s="363"/>
      <c r="DD43" s="363"/>
      <c r="DE43" s="363"/>
      <c r="DF43" s="363"/>
      <c r="DG43" s="363"/>
      <c r="DH43" s="363"/>
      <c r="DI43" s="363"/>
      <c r="DJ43" s="363"/>
    </row>
    <row r="44" spans="1:114" s="692" customFormat="1" ht="35.25" customHeight="1" x14ac:dyDescent="0.2">
      <c r="M44" s="363"/>
      <c r="N44" s="363"/>
      <c r="O44" s="363"/>
      <c r="P44" s="363"/>
      <c r="Q44" s="363"/>
      <c r="R44" s="363"/>
      <c r="S44" s="363"/>
      <c r="T44" s="363"/>
      <c r="U44" s="363"/>
      <c r="V44" s="363"/>
      <c r="W44" s="363"/>
      <c r="X44" s="363"/>
      <c r="Y44" s="363"/>
      <c r="Z44" s="363"/>
      <c r="AA44" s="363"/>
      <c r="AB44" s="363"/>
      <c r="AC44" s="363"/>
      <c r="AD44" s="363"/>
      <c r="AE44" s="363"/>
      <c r="AF44" s="363"/>
      <c r="AG44" s="363"/>
      <c r="AH44" s="363"/>
      <c r="AI44" s="363"/>
      <c r="AJ44" s="363"/>
      <c r="AK44" s="363"/>
      <c r="AL44" s="363"/>
      <c r="AM44" s="363"/>
      <c r="AN44" s="363"/>
      <c r="AO44" s="363"/>
      <c r="AP44" s="363"/>
      <c r="AQ44" s="363"/>
      <c r="AR44" s="363"/>
      <c r="AS44" s="363"/>
      <c r="AT44" s="363"/>
      <c r="AU44" s="363"/>
      <c r="AV44" s="363"/>
      <c r="AW44" s="363"/>
      <c r="AX44" s="363"/>
      <c r="AY44" s="363"/>
      <c r="AZ44" s="363"/>
      <c r="BA44" s="363"/>
      <c r="BB44" s="363"/>
      <c r="BC44" s="363"/>
      <c r="BD44" s="363"/>
      <c r="BE44" s="363"/>
      <c r="BF44" s="363"/>
      <c r="BG44" s="363"/>
      <c r="BH44" s="363"/>
      <c r="BI44" s="363"/>
      <c r="BJ44" s="363"/>
      <c r="BK44" s="363"/>
      <c r="BL44" s="363"/>
      <c r="BM44" s="363"/>
      <c r="BN44" s="363"/>
      <c r="BO44" s="363"/>
      <c r="BP44" s="363"/>
      <c r="BQ44" s="363"/>
      <c r="BR44" s="363"/>
      <c r="BS44" s="363"/>
      <c r="BT44" s="363"/>
      <c r="BU44" s="363"/>
      <c r="BV44" s="363"/>
      <c r="BW44" s="363"/>
      <c r="BX44" s="363"/>
      <c r="BY44" s="363"/>
      <c r="BZ44" s="363"/>
      <c r="CA44" s="363"/>
      <c r="CB44" s="363"/>
      <c r="CC44" s="363"/>
      <c r="CD44" s="363"/>
      <c r="CE44" s="363"/>
      <c r="CF44" s="363"/>
      <c r="CG44" s="363"/>
      <c r="CH44" s="363"/>
      <c r="CI44" s="363"/>
      <c r="CJ44" s="363"/>
      <c r="CK44" s="363"/>
      <c r="CL44" s="363"/>
      <c r="CM44" s="363"/>
      <c r="CN44" s="363"/>
      <c r="CO44" s="363"/>
      <c r="CP44" s="363"/>
      <c r="CQ44" s="363"/>
      <c r="CR44" s="363"/>
      <c r="CS44" s="363"/>
      <c r="CT44" s="363"/>
      <c r="CU44" s="363"/>
      <c r="CV44" s="363"/>
      <c r="CW44" s="363"/>
      <c r="CX44" s="363"/>
      <c r="CY44" s="363"/>
      <c r="CZ44" s="363"/>
      <c r="DA44" s="363"/>
      <c r="DB44" s="363"/>
      <c r="DC44" s="363"/>
      <c r="DD44" s="363"/>
      <c r="DE44" s="363"/>
      <c r="DF44" s="363"/>
      <c r="DG44" s="363"/>
      <c r="DH44" s="363"/>
      <c r="DI44" s="363"/>
      <c r="DJ44" s="363"/>
    </row>
    <row r="45" spans="1:114" s="692" customFormat="1" ht="35.25" customHeight="1" x14ac:dyDescent="0.2">
      <c r="M45" s="363"/>
      <c r="N45" s="363"/>
      <c r="O45" s="363"/>
      <c r="P45" s="363"/>
      <c r="Q45" s="363"/>
      <c r="R45" s="363"/>
      <c r="S45" s="363"/>
      <c r="T45" s="363"/>
      <c r="U45" s="363"/>
      <c r="V45" s="363"/>
      <c r="W45" s="363"/>
      <c r="X45" s="363"/>
      <c r="Y45" s="363"/>
      <c r="Z45" s="363"/>
      <c r="AA45" s="363"/>
      <c r="AB45" s="363"/>
      <c r="AC45" s="363"/>
      <c r="AD45" s="363"/>
      <c r="AE45" s="363"/>
      <c r="AF45" s="363"/>
      <c r="AG45" s="363"/>
      <c r="AH45" s="363"/>
      <c r="AI45" s="363"/>
      <c r="AJ45" s="363"/>
      <c r="AK45" s="363"/>
      <c r="AL45" s="363"/>
      <c r="AM45" s="363"/>
      <c r="AN45" s="363"/>
      <c r="AO45" s="363"/>
      <c r="AP45" s="363"/>
      <c r="AQ45" s="363"/>
      <c r="AR45" s="363"/>
      <c r="AS45" s="363"/>
      <c r="AT45" s="363"/>
      <c r="AU45" s="363"/>
      <c r="AV45" s="363"/>
      <c r="AW45" s="363"/>
      <c r="AX45" s="363"/>
      <c r="AY45" s="363"/>
      <c r="AZ45" s="363"/>
      <c r="BA45" s="363"/>
      <c r="BB45" s="363"/>
      <c r="BC45" s="363"/>
      <c r="BD45" s="363"/>
      <c r="BE45" s="363"/>
      <c r="BF45" s="363"/>
      <c r="BG45" s="363"/>
      <c r="BH45" s="363"/>
      <c r="BI45" s="363"/>
      <c r="BJ45" s="363"/>
      <c r="BK45" s="363"/>
      <c r="BL45" s="363"/>
      <c r="BM45" s="363"/>
      <c r="BN45" s="363"/>
      <c r="BO45" s="363"/>
      <c r="BP45" s="363"/>
      <c r="BQ45" s="363"/>
      <c r="BR45" s="363"/>
      <c r="BS45" s="363"/>
      <c r="BT45" s="363"/>
      <c r="BU45" s="363"/>
      <c r="BV45" s="363"/>
      <c r="BW45" s="363"/>
      <c r="BX45" s="363"/>
      <c r="BY45" s="363"/>
      <c r="BZ45" s="363"/>
      <c r="CA45" s="363"/>
      <c r="CB45" s="363"/>
      <c r="CC45" s="363"/>
      <c r="CD45" s="363"/>
      <c r="CE45" s="363"/>
      <c r="CF45" s="363"/>
      <c r="CG45" s="363"/>
      <c r="CH45" s="363"/>
      <c r="CI45" s="363"/>
      <c r="CJ45" s="363"/>
      <c r="CK45" s="363"/>
      <c r="CL45" s="363"/>
      <c r="CM45" s="363"/>
      <c r="CN45" s="363"/>
      <c r="CO45" s="363"/>
      <c r="CP45" s="363"/>
      <c r="CQ45" s="363"/>
      <c r="CR45" s="363"/>
      <c r="CS45" s="363"/>
      <c r="CT45" s="363"/>
      <c r="CU45" s="363"/>
      <c r="CV45" s="363"/>
      <c r="CW45" s="363"/>
      <c r="CX45" s="363"/>
      <c r="CY45" s="363"/>
      <c r="CZ45" s="363"/>
      <c r="DA45" s="363"/>
      <c r="DB45" s="363"/>
      <c r="DC45" s="363"/>
      <c r="DD45" s="363"/>
      <c r="DE45" s="363"/>
      <c r="DF45" s="363"/>
      <c r="DG45" s="363"/>
      <c r="DH45" s="363"/>
      <c r="DI45" s="363"/>
      <c r="DJ45" s="363"/>
    </row>
    <row r="46" spans="1:114" s="692" customFormat="1" ht="35.25" customHeight="1" thickBot="1" x14ac:dyDescent="0.3">
      <c r="A46" s="1494" t="s">
        <v>2787</v>
      </c>
      <c r="B46" s="924"/>
      <c r="C46" s="930"/>
      <c r="D46" s="7"/>
      <c r="E46" s="7"/>
      <c r="F46" s="7"/>
      <c r="G46" s="7"/>
      <c r="H46" s="7"/>
      <c r="I46" s="7"/>
      <c r="J46" s="7"/>
      <c r="K46" s="7"/>
      <c r="L46" s="7" t="s">
        <v>2786</v>
      </c>
      <c r="M46" s="363"/>
      <c r="N46" s="363"/>
      <c r="O46" s="363"/>
      <c r="P46" s="363"/>
      <c r="Q46" s="363"/>
      <c r="R46" s="363"/>
      <c r="S46" s="363"/>
      <c r="T46" s="363"/>
      <c r="U46" s="363"/>
      <c r="V46" s="363"/>
      <c r="W46" s="363"/>
      <c r="X46" s="363"/>
      <c r="Y46" s="363"/>
      <c r="Z46" s="363"/>
      <c r="AA46" s="363"/>
      <c r="AB46" s="363"/>
      <c r="AC46" s="363"/>
      <c r="AD46" s="363"/>
      <c r="AE46" s="363"/>
      <c r="AF46" s="363"/>
      <c r="AG46" s="363"/>
      <c r="AH46" s="363"/>
      <c r="AI46" s="363"/>
      <c r="AJ46" s="363"/>
      <c r="AK46" s="363"/>
      <c r="AL46" s="363"/>
      <c r="AM46" s="363"/>
      <c r="AN46" s="363"/>
      <c r="AO46" s="363"/>
      <c r="AP46" s="363"/>
      <c r="AQ46" s="363"/>
      <c r="AR46" s="363"/>
      <c r="AS46" s="363"/>
      <c r="AT46" s="363"/>
      <c r="AU46" s="363"/>
      <c r="AV46" s="363"/>
      <c r="AW46" s="363"/>
      <c r="AX46" s="363"/>
      <c r="AY46" s="363"/>
      <c r="AZ46" s="363"/>
      <c r="BA46" s="363"/>
      <c r="BB46" s="363"/>
      <c r="BC46" s="363"/>
      <c r="BD46" s="363"/>
      <c r="BE46" s="363"/>
      <c r="BF46" s="363"/>
      <c r="BG46" s="363"/>
      <c r="BH46" s="363"/>
      <c r="BI46" s="363"/>
      <c r="BJ46" s="363"/>
      <c r="BK46" s="363"/>
      <c r="BL46" s="363"/>
      <c r="BM46" s="363"/>
      <c r="BN46" s="363"/>
      <c r="BO46" s="363"/>
      <c r="BP46" s="363"/>
      <c r="BQ46" s="363"/>
      <c r="BR46" s="363"/>
      <c r="BS46" s="363"/>
      <c r="BT46" s="363"/>
      <c r="BU46" s="363"/>
      <c r="BV46" s="363"/>
      <c r="BW46" s="363"/>
      <c r="BX46" s="363"/>
      <c r="BY46" s="363"/>
      <c r="BZ46" s="363"/>
      <c r="CA46" s="363"/>
      <c r="CB46" s="363"/>
      <c r="CC46" s="363"/>
      <c r="CD46" s="363"/>
      <c r="CE46" s="363"/>
      <c r="CF46" s="363"/>
      <c r="CG46" s="363"/>
      <c r="CH46" s="363"/>
      <c r="CI46" s="363"/>
      <c r="CJ46" s="363"/>
      <c r="CK46" s="363"/>
      <c r="CL46" s="363"/>
      <c r="CM46" s="363"/>
      <c r="CN46" s="363"/>
      <c r="CO46" s="363"/>
      <c r="CP46" s="363"/>
      <c r="CQ46" s="363"/>
      <c r="CR46" s="363"/>
      <c r="CS46" s="363"/>
      <c r="CT46" s="363"/>
      <c r="CU46" s="363"/>
      <c r="CV46" s="363"/>
      <c r="CW46" s="363"/>
      <c r="CX46" s="363"/>
      <c r="CY46" s="363"/>
      <c r="CZ46" s="363"/>
      <c r="DA46" s="363"/>
      <c r="DB46" s="363"/>
      <c r="DC46" s="363"/>
      <c r="DD46" s="363"/>
      <c r="DE46" s="363"/>
      <c r="DF46" s="363"/>
      <c r="DG46" s="363"/>
      <c r="DH46" s="363"/>
      <c r="DI46" s="363"/>
      <c r="DJ46" s="363"/>
    </row>
    <row r="47" spans="1:114" s="692" customFormat="1" ht="26.25" customHeight="1" thickTop="1" x14ac:dyDescent="0.25">
      <c r="A47" s="2941" t="s">
        <v>1855</v>
      </c>
      <c r="B47" s="2941" t="s">
        <v>1297</v>
      </c>
      <c r="C47" s="2941" t="s">
        <v>48</v>
      </c>
      <c r="D47" s="2946" t="s">
        <v>1849</v>
      </c>
      <c r="E47" s="2946"/>
      <c r="F47" s="2946"/>
      <c r="G47" s="2946" t="s">
        <v>34</v>
      </c>
      <c r="H47" s="2946"/>
      <c r="I47" s="2946"/>
      <c r="J47" s="2947" t="s">
        <v>103</v>
      </c>
      <c r="K47" s="2947" t="s">
        <v>132</v>
      </c>
      <c r="L47" s="2947" t="s">
        <v>1856</v>
      </c>
      <c r="M47" s="363"/>
      <c r="N47" s="363"/>
      <c r="O47" s="363"/>
      <c r="P47" s="363"/>
      <c r="Q47" s="363"/>
      <c r="R47" s="363"/>
      <c r="S47" s="363"/>
      <c r="T47" s="363"/>
      <c r="U47" s="363"/>
      <c r="V47" s="363"/>
      <c r="W47" s="363"/>
      <c r="X47" s="363"/>
      <c r="Y47" s="363"/>
      <c r="Z47" s="363"/>
      <c r="AA47" s="363"/>
      <c r="AB47" s="363"/>
      <c r="AC47" s="363"/>
      <c r="AD47" s="363"/>
      <c r="AE47" s="363"/>
      <c r="AF47" s="363"/>
      <c r="AG47" s="363"/>
      <c r="AH47" s="363"/>
      <c r="AI47" s="363"/>
      <c r="AJ47" s="363"/>
      <c r="AK47" s="363"/>
      <c r="AL47" s="363"/>
      <c r="AM47" s="363"/>
      <c r="AN47" s="363"/>
      <c r="AO47" s="363"/>
      <c r="AP47" s="363"/>
      <c r="AQ47" s="363"/>
      <c r="AR47" s="363"/>
      <c r="AS47" s="363"/>
      <c r="AT47" s="363"/>
      <c r="AU47" s="363"/>
      <c r="AV47" s="363"/>
      <c r="AW47" s="363"/>
      <c r="AX47" s="363"/>
      <c r="AY47" s="363"/>
      <c r="AZ47" s="363"/>
      <c r="BA47" s="363"/>
      <c r="BB47" s="363"/>
      <c r="BC47" s="363"/>
      <c r="BD47" s="363"/>
      <c r="BE47" s="363"/>
      <c r="BF47" s="363"/>
      <c r="BG47" s="363"/>
      <c r="BH47" s="363"/>
      <c r="BI47" s="363"/>
      <c r="BJ47" s="363"/>
      <c r="BK47" s="363"/>
      <c r="BL47" s="363"/>
      <c r="BM47" s="363"/>
      <c r="BN47" s="363"/>
      <c r="BO47" s="363"/>
      <c r="BP47" s="363"/>
      <c r="BQ47" s="363"/>
      <c r="BR47" s="363"/>
      <c r="BS47" s="363"/>
      <c r="BT47" s="363"/>
      <c r="BU47" s="363"/>
      <c r="BV47" s="363"/>
      <c r="BW47" s="363"/>
      <c r="BX47" s="363"/>
      <c r="BY47" s="363"/>
      <c r="BZ47" s="363"/>
      <c r="CA47" s="363"/>
      <c r="CB47" s="363"/>
      <c r="CC47" s="363"/>
      <c r="CD47" s="363"/>
      <c r="CE47" s="363"/>
      <c r="CF47" s="363"/>
      <c r="CG47" s="363"/>
      <c r="CH47" s="363"/>
      <c r="CI47" s="363"/>
      <c r="CJ47" s="363"/>
      <c r="CK47" s="363"/>
      <c r="CL47" s="363"/>
      <c r="CM47" s="363"/>
      <c r="CN47" s="363"/>
      <c r="CO47" s="363"/>
      <c r="CP47" s="363"/>
      <c r="CQ47" s="363"/>
      <c r="CR47" s="363"/>
      <c r="CS47" s="363"/>
      <c r="CT47" s="363"/>
      <c r="CU47" s="363"/>
      <c r="CV47" s="363"/>
      <c r="CW47" s="363"/>
      <c r="CX47" s="363"/>
      <c r="CY47" s="363"/>
      <c r="CZ47" s="363"/>
      <c r="DA47" s="363"/>
      <c r="DB47" s="363"/>
      <c r="DC47" s="363"/>
      <c r="DD47" s="363"/>
      <c r="DE47" s="363"/>
      <c r="DF47" s="363"/>
      <c r="DG47" s="363"/>
      <c r="DH47" s="363"/>
      <c r="DI47" s="363"/>
      <c r="DJ47" s="363"/>
    </row>
    <row r="48" spans="1:114" s="692" customFormat="1" ht="26.25" customHeight="1" x14ac:dyDescent="0.2">
      <c r="A48" s="2942"/>
      <c r="B48" s="2942"/>
      <c r="C48" s="2942"/>
      <c r="D48" s="2954" t="s">
        <v>1857</v>
      </c>
      <c r="E48" s="2954"/>
      <c r="F48" s="2954"/>
      <c r="G48" s="2579" t="s">
        <v>120</v>
      </c>
      <c r="H48" s="2579"/>
      <c r="I48" s="2579"/>
      <c r="J48" s="2862"/>
      <c r="K48" s="2862"/>
      <c r="L48" s="2862"/>
      <c r="M48" s="363"/>
      <c r="N48" s="363"/>
      <c r="O48" s="363"/>
      <c r="P48" s="363"/>
      <c r="Q48" s="363"/>
      <c r="R48" s="363"/>
      <c r="S48" s="363"/>
      <c r="T48" s="363"/>
      <c r="U48" s="363"/>
      <c r="V48" s="363"/>
      <c r="W48" s="363"/>
      <c r="X48" s="363"/>
      <c r="Y48" s="363"/>
      <c r="Z48" s="363"/>
      <c r="AA48" s="363"/>
      <c r="AB48" s="363"/>
      <c r="AC48" s="363"/>
      <c r="AD48" s="363"/>
      <c r="AE48" s="363"/>
      <c r="AF48" s="363"/>
      <c r="AG48" s="363"/>
      <c r="AH48" s="363"/>
      <c r="AI48" s="363"/>
      <c r="AJ48" s="363"/>
      <c r="AK48" s="363"/>
      <c r="AL48" s="363"/>
      <c r="AM48" s="363"/>
      <c r="AN48" s="363"/>
      <c r="AO48" s="363"/>
      <c r="AP48" s="363"/>
      <c r="AQ48" s="363"/>
      <c r="AR48" s="363"/>
      <c r="AS48" s="363"/>
      <c r="AT48" s="363"/>
      <c r="AU48" s="363"/>
      <c r="AV48" s="363"/>
      <c r="AW48" s="363"/>
      <c r="AX48" s="363"/>
      <c r="AY48" s="363"/>
      <c r="AZ48" s="363"/>
      <c r="BA48" s="363"/>
      <c r="BB48" s="363"/>
      <c r="BC48" s="363"/>
      <c r="BD48" s="363"/>
      <c r="BE48" s="363"/>
      <c r="BF48" s="363"/>
      <c r="BG48" s="363"/>
      <c r="BH48" s="363"/>
      <c r="BI48" s="363"/>
      <c r="BJ48" s="363"/>
      <c r="BK48" s="363"/>
      <c r="BL48" s="363"/>
      <c r="BM48" s="363"/>
      <c r="BN48" s="363"/>
      <c r="BO48" s="363"/>
      <c r="BP48" s="363"/>
      <c r="BQ48" s="363"/>
      <c r="BR48" s="363"/>
      <c r="BS48" s="363"/>
      <c r="BT48" s="363"/>
      <c r="BU48" s="363"/>
      <c r="BV48" s="363"/>
      <c r="BW48" s="363"/>
      <c r="BX48" s="363"/>
      <c r="BY48" s="363"/>
      <c r="BZ48" s="363"/>
      <c r="CA48" s="363"/>
      <c r="CB48" s="363"/>
      <c r="CC48" s="363"/>
      <c r="CD48" s="363"/>
      <c r="CE48" s="363"/>
      <c r="CF48" s="363"/>
      <c r="CG48" s="363"/>
      <c r="CH48" s="363"/>
      <c r="CI48" s="363"/>
      <c r="CJ48" s="363"/>
      <c r="CK48" s="363"/>
      <c r="CL48" s="363"/>
      <c r="CM48" s="363"/>
      <c r="CN48" s="363"/>
      <c r="CO48" s="363"/>
      <c r="CP48" s="363"/>
      <c r="CQ48" s="363"/>
      <c r="CR48" s="363"/>
      <c r="CS48" s="363"/>
      <c r="CT48" s="363"/>
      <c r="CU48" s="363"/>
      <c r="CV48" s="363"/>
      <c r="CW48" s="363"/>
      <c r="CX48" s="363"/>
      <c r="CY48" s="363"/>
      <c r="CZ48" s="363"/>
      <c r="DA48" s="363"/>
      <c r="DB48" s="363"/>
      <c r="DC48" s="363"/>
      <c r="DD48" s="363"/>
      <c r="DE48" s="363"/>
      <c r="DF48" s="363"/>
      <c r="DG48" s="363"/>
      <c r="DH48" s="363"/>
      <c r="DI48" s="363"/>
      <c r="DJ48" s="363"/>
    </row>
    <row r="49" spans="1:114" s="692" customFormat="1" ht="26.25" customHeight="1" x14ac:dyDescent="0.2">
      <c r="A49" s="2942"/>
      <c r="B49" s="2942"/>
      <c r="C49" s="2942"/>
      <c r="D49" s="985" t="s">
        <v>187</v>
      </c>
      <c r="E49" s="985" t="s">
        <v>203</v>
      </c>
      <c r="F49" s="985" t="s">
        <v>204</v>
      </c>
      <c r="G49" s="985" t="s">
        <v>187</v>
      </c>
      <c r="H49" s="985" t="s">
        <v>203</v>
      </c>
      <c r="I49" s="985" t="s">
        <v>204</v>
      </c>
      <c r="J49" s="2862"/>
      <c r="K49" s="2862"/>
      <c r="L49" s="2862"/>
      <c r="M49" s="363"/>
      <c r="N49" s="363"/>
      <c r="O49" s="363"/>
      <c r="P49" s="363"/>
      <c r="Q49" s="363"/>
      <c r="R49" s="363"/>
      <c r="S49" s="363"/>
      <c r="T49" s="363"/>
      <c r="U49" s="363"/>
      <c r="V49" s="363"/>
      <c r="W49" s="363"/>
      <c r="X49" s="363"/>
      <c r="Y49" s="363"/>
      <c r="Z49" s="363"/>
      <c r="AA49" s="363"/>
      <c r="AB49" s="363"/>
      <c r="AC49" s="363"/>
      <c r="AD49" s="363"/>
      <c r="AE49" s="363"/>
      <c r="AF49" s="363"/>
      <c r="AG49" s="363"/>
      <c r="AH49" s="363"/>
      <c r="AI49" s="363"/>
      <c r="AJ49" s="363"/>
      <c r="AK49" s="363"/>
      <c r="AL49" s="363"/>
      <c r="AM49" s="363"/>
      <c r="AN49" s="363"/>
      <c r="AO49" s="363"/>
      <c r="AP49" s="363"/>
      <c r="AQ49" s="363"/>
      <c r="AR49" s="363"/>
      <c r="AS49" s="363"/>
      <c r="AT49" s="363"/>
      <c r="AU49" s="363"/>
      <c r="AV49" s="363"/>
      <c r="AW49" s="363"/>
      <c r="AX49" s="363"/>
      <c r="AY49" s="363"/>
      <c r="AZ49" s="363"/>
      <c r="BA49" s="363"/>
      <c r="BB49" s="363"/>
      <c r="BC49" s="363"/>
      <c r="BD49" s="363"/>
      <c r="BE49" s="363"/>
      <c r="BF49" s="363"/>
      <c r="BG49" s="363"/>
      <c r="BH49" s="363"/>
      <c r="BI49" s="363"/>
      <c r="BJ49" s="363"/>
      <c r="BK49" s="363"/>
      <c r="BL49" s="363"/>
      <c r="BM49" s="363"/>
      <c r="BN49" s="363"/>
      <c r="BO49" s="363"/>
      <c r="BP49" s="363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  <c r="CB49" s="363"/>
      <c r="CC49" s="363"/>
      <c r="CD49" s="363"/>
      <c r="CE49" s="363"/>
      <c r="CF49" s="363"/>
      <c r="CG49" s="363"/>
      <c r="CH49" s="363"/>
      <c r="CI49" s="363"/>
      <c r="CJ49" s="363"/>
      <c r="CK49" s="363"/>
      <c r="CL49" s="363"/>
      <c r="CM49" s="363"/>
      <c r="CN49" s="363"/>
      <c r="CO49" s="363"/>
      <c r="CP49" s="363"/>
      <c r="CQ49" s="363"/>
      <c r="CR49" s="363"/>
      <c r="CS49" s="363"/>
      <c r="CT49" s="363"/>
      <c r="CU49" s="363"/>
      <c r="CV49" s="363"/>
      <c r="CW49" s="363"/>
      <c r="CX49" s="363"/>
      <c r="CY49" s="363"/>
      <c r="CZ49" s="363"/>
      <c r="DA49" s="363"/>
      <c r="DB49" s="363"/>
      <c r="DC49" s="363"/>
      <c r="DD49" s="363"/>
      <c r="DE49" s="363"/>
      <c r="DF49" s="363"/>
      <c r="DG49" s="363"/>
      <c r="DH49" s="363"/>
      <c r="DI49" s="363"/>
      <c r="DJ49" s="363"/>
    </row>
    <row r="50" spans="1:114" s="692" customFormat="1" ht="26.25" customHeight="1" thickBot="1" x14ac:dyDescent="0.25">
      <c r="A50" s="2945"/>
      <c r="B50" s="2945"/>
      <c r="C50" s="2945"/>
      <c r="D50" s="121" t="s">
        <v>188</v>
      </c>
      <c r="E50" s="121" t="s">
        <v>189</v>
      </c>
      <c r="F50" s="121" t="s">
        <v>190</v>
      </c>
      <c r="G50" s="121" t="s">
        <v>188</v>
      </c>
      <c r="H50" s="121" t="s">
        <v>189</v>
      </c>
      <c r="I50" s="121" t="s">
        <v>190</v>
      </c>
      <c r="J50" s="2948"/>
      <c r="K50" s="2948"/>
      <c r="L50" s="2948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  <c r="AS50" s="363"/>
      <c r="AT50" s="363"/>
      <c r="AU50" s="363"/>
      <c r="AV50" s="363"/>
      <c r="AW50" s="363"/>
      <c r="AX50" s="363"/>
      <c r="AY50" s="363"/>
      <c r="AZ50" s="363"/>
      <c r="BA50" s="363"/>
      <c r="BB50" s="363"/>
      <c r="BC50" s="363"/>
      <c r="BD50" s="363"/>
      <c r="BE50" s="363"/>
      <c r="BF50" s="363"/>
      <c r="BG50" s="363"/>
      <c r="BH50" s="363"/>
      <c r="BI50" s="363"/>
      <c r="BJ50" s="363"/>
      <c r="BK50" s="363"/>
      <c r="BL50" s="363"/>
      <c r="BM50" s="363"/>
      <c r="BN50" s="363"/>
      <c r="BO50" s="363"/>
      <c r="BP50" s="363"/>
      <c r="BQ50" s="363"/>
      <c r="BR50" s="363"/>
      <c r="BS50" s="363"/>
      <c r="BT50" s="363"/>
      <c r="BU50" s="363"/>
      <c r="BV50" s="363"/>
      <c r="BW50" s="363"/>
      <c r="BX50" s="363"/>
      <c r="BY50" s="363"/>
      <c r="BZ50" s="363"/>
      <c r="CA50" s="363"/>
      <c r="CB50" s="363"/>
      <c r="CC50" s="363"/>
      <c r="CD50" s="363"/>
      <c r="CE50" s="363"/>
      <c r="CF50" s="363"/>
      <c r="CG50" s="363"/>
      <c r="CH50" s="363"/>
      <c r="CI50" s="363"/>
      <c r="CJ50" s="363"/>
      <c r="CK50" s="363"/>
      <c r="CL50" s="363"/>
      <c r="CM50" s="363"/>
      <c r="CN50" s="363"/>
      <c r="CO50" s="363"/>
      <c r="CP50" s="363"/>
      <c r="CQ50" s="363"/>
      <c r="CR50" s="363"/>
      <c r="CS50" s="363"/>
      <c r="CT50" s="363"/>
      <c r="CU50" s="363"/>
      <c r="CV50" s="363"/>
      <c r="CW50" s="363"/>
      <c r="CX50" s="363"/>
      <c r="CY50" s="363"/>
      <c r="CZ50" s="363"/>
      <c r="DA50" s="363"/>
      <c r="DB50" s="363"/>
      <c r="DC50" s="363"/>
      <c r="DD50" s="363"/>
      <c r="DE50" s="363"/>
      <c r="DF50" s="363"/>
      <c r="DG50" s="363"/>
      <c r="DH50" s="363"/>
      <c r="DI50" s="363"/>
      <c r="DJ50" s="363"/>
    </row>
    <row r="51" spans="1:114" s="692" customFormat="1" ht="39.75" customHeight="1" x14ac:dyDescent="0.2">
      <c r="A51" s="969" t="s">
        <v>1902</v>
      </c>
      <c r="B51" s="1734" t="s">
        <v>1903</v>
      </c>
      <c r="C51" s="1734" t="s">
        <v>1903</v>
      </c>
      <c r="D51" s="1623">
        <v>7</v>
      </c>
      <c r="E51" s="1623">
        <v>1</v>
      </c>
      <c r="F51" s="1623">
        <v>8</v>
      </c>
      <c r="G51" s="1623">
        <v>7</v>
      </c>
      <c r="H51" s="1623">
        <v>1</v>
      </c>
      <c r="I51" s="1623">
        <v>8</v>
      </c>
      <c r="J51" s="1618" t="s">
        <v>1904</v>
      </c>
      <c r="K51" s="1618" t="s">
        <v>1904</v>
      </c>
      <c r="L51" s="1618" t="s">
        <v>1905</v>
      </c>
      <c r="M51" s="363"/>
      <c r="N51" s="363"/>
      <c r="O51" s="363"/>
      <c r="P51" s="363"/>
      <c r="Q51" s="363"/>
      <c r="R51" s="363"/>
      <c r="S51" s="363"/>
      <c r="T51" s="363"/>
      <c r="U51" s="363"/>
      <c r="V51" s="363"/>
      <c r="W51" s="363"/>
      <c r="X51" s="363"/>
      <c r="Y51" s="363"/>
      <c r="Z51" s="363"/>
      <c r="AA51" s="363"/>
      <c r="AB51" s="363"/>
      <c r="AC51" s="363"/>
      <c r="AD51" s="363"/>
      <c r="AE51" s="363"/>
      <c r="AF51" s="363"/>
      <c r="AG51" s="363"/>
      <c r="AH51" s="363"/>
      <c r="AI51" s="363"/>
      <c r="AJ51" s="363"/>
      <c r="AK51" s="363"/>
      <c r="AL51" s="363"/>
      <c r="AM51" s="363"/>
      <c r="AN51" s="363"/>
      <c r="AO51" s="363"/>
      <c r="AP51" s="363"/>
      <c r="AQ51" s="363"/>
      <c r="AR51" s="363"/>
      <c r="AS51" s="363"/>
      <c r="AT51" s="363"/>
      <c r="AU51" s="363"/>
      <c r="AV51" s="363"/>
      <c r="AW51" s="363"/>
      <c r="AX51" s="363"/>
      <c r="AY51" s="363"/>
      <c r="AZ51" s="363"/>
      <c r="BA51" s="363"/>
      <c r="BB51" s="363"/>
      <c r="BC51" s="363"/>
      <c r="BD51" s="363"/>
      <c r="BE51" s="363"/>
      <c r="BF51" s="363"/>
      <c r="BG51" s="363"/>
      <c r="BH51" s="363"/>
      <c r="BI51" s="363"/>
      <c r="BJ51" s="363"/>
      <c r="BK51" s="363"/>
      <c r="BL51" s="363"/>
      <c r="BM51" s="363"/>
      <c r="BN51" s="363"/>
      <c r="BO51" s="363"/>
      <c r="BP51" s="363"/>
      <c r="BQ51" s="363"/>
      <c r="BR51" s="363"/>
      <c r="BS51" s="363"/>
      <c r="BT51" s="363"/>
      <c r="BU51" s="363"/>
      <c r="BV51" s="363"/>
      <c r="BW51" s="363"/>
      <c r="BX51" s="363"/>
      <c r="BY51" s="363"/>
      <c r="BZ51" s="363"/>
      <c r="CA51" s="363"/>
      <c r="CB51" s="363"/>
      <c r="CC51" s="363"/>
      <c r="CD51" s="363"/>
      <c r="CE51" s="363"/>
      <c r="CF51" s="363"/>
      <c r="CG51" s="363"/>
      <c r="CH51" s="363"/>
      <c r="CI51" s="363"/>
      <c r="CJ51" s="363"/>
      <c r="CK51" s="363"/>
      <c r="CL51" s="363"/>
      <c r="CM51" s="363"/>
      <c r="CN51" s="363"/>
      <c r="CO51" s="363"/>
      <c r="CP51" s="363"/>
      <c r="CQ51" s="363"/>
      <c r="CR51" s="363"/>
      <c r="CS51" s="363"/>
      <c r="CT51" s="363"/>
      <c r="CU51" s="363"/>
      <c r="CV51" s="363"/>
      <c r="CW51" s="363"/>
      <c r="CX51" s="363"/>
      <c r="CY51" s="363"/>
      <c r="CZ51" s="363"/>
      <c r="DA51" s="363"/>
      <c r="DB51" s="363"/>
      <c r="DC51" s="363"/>
      <c r="DD51" s="363"/>
      <c r="DE51" s="363"/>
      <c r="DF51" s="363"/>
      <c r="DG51" s="363"/>
      <c r="DH51" s="363"/>
      <c r="DI51" s="363"/>
      <c r="DJ51" s="363"/>
    </row>
    <row r="52" spans="1:114" s="692" customFormat="1" ht="34.5" customHeight="1" x14ac:dyDescent="0.2">
      <c r="A52" s="2964" t="s">
        <v>1906</v>
      </c>
      <c r="B52" s="1725" t="s">
        <v>1907</v>
      </c>
      <c r="C52" s="1725" t="s">
        <v>1907</v>
      </c>
      <c r="D52" s="2410">
        <v>10</v>
      </c>
      <c r="E52" s="2410">
        <v>2</v>
      </c>
      <c r="F52" s="2410">
        <v>12</v>
      </c>
      <c r="G52" s="2410">
        <v>10</v>
      </c>
      <c r="H52" s="2410">
        <v>2</v>
      </c>
      <c r="I52" s="2410">
        <v>12</v>
      </c>
      <c r="J52" s="389" t="s">
        <v>1908</v>
      </c>
      <c r="K52" s="389" t="s">
        <v>1908</v>
      </c>
      <c r="L52" s="2527" t="s">
        <v>1909</v>
      </c>
      <c r="M52" s="363"/>
      <c r="N52" s="363"/>
      <c r="O52" s="363"/>
      <c r="P52" s="363"/>
      <c r="Q52" s="363"/>
      <c r="R52" s="363"/>
      <c r="S52" s="363"/>
      <c r="T52" s="363"/>
      <c r="U52" s="363"/>
      <c r="V52" s="363"/>
      <c r="W52" s="363"/>
      <c r="X52" s="363"/>
      <c r="Y52" s="363"/>
      <c r="Z52" s="363"/>
      <c r="AA52" s="363"/>
      <c r="AB52" s="363"/>
      <c r="AC52" s="363"/>
      <c r="AD52" s="363"/>
      <c r="AE52" s="363"/>
      <c r="AF52" s="363"/>
      <c r="AG52" s="363"/>
      <c r="AH52" s="363"/>
      <c r="AI52" s="363"/>
      <c r="AJ52" s="363"/>
      <c r="AK52" s="363"/>
      <c r="AL52" s="363"/>
      <c r="AM52" s="363"/>
      <c r="AN52" s="363"/>
      <c r="AO52" s="363"/>
      <c r="AP52" s="363"/>
      <c r="AQ52" s="363"/>
      <c r="AR52" s="363"/>
      <c r="AS52" s="363"/>
      <c r="AT52" s="363"/>
      <c r="AU52" s="363"/>
      <c r="AV52" s="363"/>
      <c r="AW52" s="363"/>
      <c r="AX52" s="363"/>
      <c r="AY52" s="363"/>
      <c r="AZ52" s="363"/>
      <c r="BA52" s="363"/>
      <c r="BB52" s="363"/>
      <c r="BC52" s="363"/>
      <c r="BD52" s="363"/>
      <c r="BE52" s="363"/>
      <c r="BF52" s="363"/>
      <c r="BG52" s="363"/>
      <c r="BH52" s="363"/>
      <c r="BI52" s="363"/>
      <c r="BJ52" s="363"/>
      <c r="BK52" s="363"/>
      <c r="BL52" s="363"/>
      <c r="BM52" s="363"/>
      <c r="BN52" s="363"/>
      <c r="BO52" s="363"/>
      <c r="BP52" s="363"/>
      <c r="BQ52" s="363"/>
      <c r="BR52" s="363"/>
      <c r="BS52" s="363"/>
      <c r="BT52" s="363"/>
      <c r="BU52" s="363"/>
      <c r="BV52" s="363"/>
      <c r="BW52" s="363"/>
      <c r="BX52" s="363"/>
      <c r="BY52" s="363"/>
      <c r="BZ52" s="363"/>
      <c r="CA52" s="363"/>
      <c r="CB52" s="363"/>
      <c r="CC52" s="363"/>
      <c r="CD52" s="363"/>
      <c r="CE52" s="363"/>
      <c r="CF52" s="363"/>
      <c r="CG52" s="363"/>
      <c r="CH52" s="363"/>
      <c r="CI52" s="363"/>
      <c r="CJ52" s="363"/>
      <c r="CK52" s="363"/>
      <c r="CL52" s="363"/>
      <c r="CM52" s="363"/>
      <c r="CN52" s="363"/>
      <c r="CO52" s="363"/>
      <c r="CP52" s="363"/>
      <c r="CQ52" s="363"/>
      <c r="CR52" s="363"/>
      <c r="CS52" s="363"/>
      <c r="CT52" s="363"/>
      <c r="CU52" s="363"/>
      <c r="CV52" s="363"/>
      <c r="CW52" s="363"/>
      <c r="CX52" s="363"/>
      <c r="CY52" s="363"/>
      <c r="CZ52" s="363"/>
      <c r="DA52" s="363"/>
      <c r="DB52" s="363"/>
      <c r="DC52" s="363"/>
      <c r="DD52" s="363"/>
      <c r="DE52" s="363"/>
      <c r="DF52" s="363"/>
      <c r="DG52" s="363"/>
      <c r="DH52" s="363"/>
      <c r="DI52" s="363"/>
      <c r="DJ52" s="363"/>
    </row>
    <row r="53" spans="1:114" s="692" customFormat="1" ht="34.5" customHeight="1" x14ac:dyDescent="0.2">
      <c r="A53" s="2965"/>
      <c r="B53" s="1737" t="s">
        <v>2164</v>
      </c>
      <c r="C53" s="1737" t="s">
        <v>2164</v>
      </c>
      <c r="D53" s="1569">
        <v>1</v>
      </c>
      <c r="E53" s="1569">
        <v>5</v>
      </c>
      <c r="F53" s="1569">
        <v>6</v>
      </c>
      <c r="G53" s="1569">
        <v>1</v>
      </c>
      <c r="H53" s="1569">
        <v>5</v>
      </c>
      <c r="I53" s="1569">
        <v>6</v>
      </c>
      <c r="J53" s="389" t="s">
        <v>1908</v>
      </c>
      <c r="K53" s="389" t="s">
        <v>1908</v>
      </c>
      <c r="L53" s="2522"/>
      <c r="M53" s="363"/>
      <c r="N53" s="363"/>
      <c r="O53" s="363"/>
      <c r="P53" s="363"/>
      <c r="Q53" s="363"/>
      <c r="R53" s="363"/>
      <c r="S53" s="363"/>
      <c r="T53" s="363"/>
      <c r="U53" s="363"/>
      <c r="V53" s="363"/>
      <c r="W53" s="363"/>
      <c r="X53" s="363"/>
      <c r="Y53" s="363"/>
      <c r="Z53" s="363"/>
      <c r="AA53" s="363"/>
      <c r="AB53" s="363"/>
      <c r="AC53" s="363"/>
      <c r="AD53" s="363"/>
      <c r="AE53" s="363"/>
      <c r="AF53" s="363"/>
      <c r="AG53" s="363"/>
      <c r="AH53" s="363"/>
      <c r="AI53" s="363"/>
      <c r="AJ53" s="363"/>
      <c r="AK53" s="363"/>
      <c r="AL53" s="363"/>
      <c r="AM53" s="363"/>
      <c r="AN53" s="363"/>
      <c r="AO53" s="363"/>
      <c r="AP53" s="363"/>
      <c r="AQ53" s="363"/>
      <c r="AR53" s="363"/>
      <c r="AS53" s="363"/>
      <c r="AT53" s="363"/>
      <c r="AU53" s="363"/>
      <c r="AV53" s="363"/>
      <c r="AW53" s="363"/>
      <c r="AX53" s="363"/>
      <c r="AY53" s="363"/>
      <c r="AZ53" s="363"/>
      <c r="BA53" s="363"/>
      <c r="BB53" s="363"/>
      <c r="BC53" s="363"/>
      <c r="BD53" s="363"/>
      <c r="BE53" s="363"/>
      <c r="BF53" s="363"/>
      <c r="BG53" s="363"/>
      <c r="BH53" s="363"/>
      <c r="BI53" s="363"/>
      <c r="BJ53" s="363"/>
      <c r="BK53" s="363"/>
      <c r="BL53" s="363"/>
      <c r="BM53" s="363"/>
      <c r="BN53" s="363"/>
      <c r="BO53" s="363"/>
      <c r="BP53" s="363"/>
      <c r="BQ53" s="363"/>
      <c r="BR53" s="363"/>
      <c r="BS53" s="363"/>
      <c r="BT53" s="363"/>
      <c r="BU53" s="363"/>
      <c r="BV53" s="363"/>
      <c r="BW53" s="363"/>
      <c r="BX53" s="363"/>
      <c r="BY53" s="363"/>
      <c r="BZ53" s="363"/>
      <c r="CA53" s="363"/>
      <c r="CB53" s="363"/>
      <c r="CC53" s="363"/>
      <c r="CD53" s="363"/>
      <c r="CE53" s="363"/>
      <c r="CF53" s="363"/>
      <c r="CG53" s="363"/>
      <c r="CH53" s="363"/>
      <c r="CI53" s="363"/>
      <c r="CJ53" s="363"/>
      <c r="CK53" s="363"/>
      <c r="CL53" s="363"/>
      <c r="CM53" s="363"/>
      <c r="CN53" s="363"/>
      <c r="CO53" s="363"/>
      <c r="CP53" s="363"/>
      <c r="CQ53" s="363"/>
      <c r="CR53" s="363"/>
      <c r="CS53" s="363"/>
      <c r="CT53" s="363"/>
      <c r="CU53" s="363"/>
      <c r="CV53" s="363"/>
      <c r="CW53" s="363"/>
      <c r="CX53" s="363"/>
      <c r="CY53" s="363"/>
      <c r="CZ53" s="363"/>
      <c r="DA53" s="363"/>
      <c r="DB53" s="363"/>
      <c r="DC53" s="363"/>
      <c r="DD53" s="363"/>
      <c r="DE53" s="363"/>
      <c r="DF53" s="363"/>
      <c r="DG53" s="363"/>
      <c r="DH53" s="363"/>
      <c r="DI53" s="363"/>
      <c r="DJ53" s="363"/>
    </row>
    <row r="54" spans="1:114" s="692" customFormat="1" ht="31.5" customHeight="1" x14ac:dyDescent="0.2">
      <c r="A54" s="2964" t="s">
        <v>1858</v>
      </c>
      <c r="B54" s="1737" t="s">
        <v>685</v>
      </c>
      <c r="C54" s="1737" t="s">
        <v>685</v>
      </c>
      <c r="D54" s="1569">
        <v>1</v>
      </c>
      <c r="E54" s="1569">
        <v>1</v>
      </c>
      <c r="F54" s="1569">
        <v>2</v>
      </c>
      <c r="G54" s="1569">
        <v>1</v>
      </c>
      <c r="H54" s="1569">
        <v>1</v>
      </c>
      <c r="I54" s="1569">
        <v>2</v>
      </c>
      <c r="J54" s="389" t="s">
        <v>1986</v>
      </c>
      <c r="K54" s="389" t="s">
        <v>1986</v>
      </c>
      <c r="L54" s="2586" t="s">
        <v>1910</v>
      </c>
      <c r="M54" s="363"/>
      <c r="N54" s="363"/>
      <c r="O54" s="363"/>
      <c r="P54" s="363"/>
      <c r="Q54" s="363"/>
      <c r="R54" s="363"/>
      <c r="S54" s="363"/>
      <c r="T54" s="363"/>
      <c r="U54" s="363"/>
      <c r="V54" s="363"/>
      <c r="W54" s="363"/>
      <c r="X54" s="363"/>
      <c r="Y54" s="363"/>
      <c r="Z54" s="363"/>
      <c r="AA54" s="363"/>
      <c r="AB54" s="363"/>
      <c r="AC54" s="363"/>
      <c r="AD54" s="363"/>
      <c r="AE54" s="363"/>
      <c r="AF54" s="363"/>
      <c r="AG54" s="363"/>
      <c r="AH54" s="363"/>
      <c r="AI54" s="363"/>
      <c r="AJ54" s="363"/>
      <c r="AK54" s="363"/>
      <c r="AL54" s="363"/>
      <c r="AM54" s="363"/>
      <c r="AN54" s="363"/>
      <c r="AO54" s="363"/>
      <c r="AP54" s="363"/>
      <c r="AQ54" s="363"/>
      <c r="AR54" s="363"/>
      <c r="AS54" s="363"/>
      <c r="AT54" s="363"/>
      <c r="AU54" s="363"/>
      <c r="AV54" s="363"/>
      <c r="AW54" s="363"/>
      <c r="AX54" s="363"/>
      <c r="AY54" s="363"/>
      <c r="AZ54" s="363"/>
      <c r="BA54" s="363"/>
      <c r="BB54" s="363"/>
      <c r="BC54" s="363"/>
      <c r="BD54" s="363"/>
      <c r="BE54" s="363"/>
      <c r="BF54" s="363"/>
      <c r="BG54" s="363"/>
      <c r="BH54" s="363"/>
      <c r="BI54" s="363"/>
      <c r="BJ54" s="363"/>
      <c r="BK54" s="363"/>
      <c r="BL54" s="363"/>
      <c r="BM54" s="363"/>
      <c r="BN54" s="363"/>
      <c r="BO54" s="363"/>
      <c r="BP54" s="363"/>
      <c r="BQ54" s="363"/>
      <c r="BR54" s="363"/>
      <c r="BS54" s="363"/>
      <c r="BT54" s="363"/>
      <c r="BU54" s="363"/>
      <c r="BV54" s="363"/>
      <c r="BW54" s="363"/>
      <c r="BX54" s="363"/>
      <c r="BY54" s="363"/>
      <c r="BZ54" s="363"/>
      <c r="CA54" s="363"/>
      <c r="CB54" s="363"/>
      <c r="CC54" s="363"/>
      <c r="CD54" s="363"/>
      <c r="CE54" s="363"/>
      <c r="CF54" s="363"/>
      <c r="CG54" s="363"/>
      <c r="CH54" s="363"/>
      <c r="CI54" s="363"/>
      <c r="CJ54" s="363"/>
      <c r="CK54" s="363"/>
      <c r="CL54" s="363"/>
      <c r="CM54" s="363"/>
      <c r="CN54" s="363"/>
      <c r="CO54" s="363"/>
      <c r="CP54" s="363"/>
      <c r="CQ54" s="363"/>
      <c r="CR54" s="363"/>
      <c r="CS54" s="363"/>
      <c r="CT54" s="363"/>
      <c r="CU54" s="363"/>
      <c r="CV54" s="363"/>
      <c r="CW54" s="363"/>
      <c r="CX54" s="363"/>
      <c r="CY54" s="363"/>
      <c r="CZ54" s="363"/>
      <c r="DA54" s="363"/>
      <c r="DB54" s="363"/>
      <c r="DC54" s="363"/>
      <c r="DD54" s="363"/>
      <c r="DE54" s="363"/>
      <c r="DF54" s="363"/>
      <c r="DG54" s="363"/>
      <c r="DH54" s="363"/>
      <c r="DI54" s="363"/>
      <c r="DJ54" s="363"/>
    </row>
    <row r="55" spans="1:114" s="692" customFormat="1" ht="35.25" customHeight="1" x14ac:dyDescent="0.2">
      <c r="A55" s="2965"/>
      <c r="B55" s="1737" t="s">
        <v>1619</v>
      </c>
      <c r="C55" s="1737" t="s">
        <v>1619</v>
      </c>
      <c r="D55" s="1569">
        <v>4</v>
      </c>
      <c r="E55" s="1569">
        <v>0</v>
      </c>
      <c r="F55" s="1569">
        <v>4</v>
      </c>
      <c r="G55" s="1569">
        <v>4</v>
      </c>
      <c r="H55" s="1569">
        <v>0</v>
      </c>
      <c r="I55" s="1569">
        <v>4</v>
      </c>
      <c r="J55" s="389" t="s">
        <v>257</v>
      </c>
      <c r="K55" s="389" t="s">
        <v>257</v>
      </c>
      <c r="L55" s="2961"/>
      <c r="M55" s="363"/>
      <c r="N55" s="363"/>
      <c r="O55" s="363"/>
      <c r="P55" s="363"/>
      <c r="Q55" s="363"/>
      <c r="R55" s="363"/>
      <c r="S55" s="363"/>
      <c r="T55" s="363"/>
      <c r="U55" s="363"/>
      <c r="V55" s="363"/>
      <c r="W55" s="363"/>
      <c r="X55" s="363"/>
      <c r="Y55" s="363"/>
      <c r="Z55" s="363"/>
      <c r="AA55" s="363"/>
      <c r="AB55" s="363"/>
      <c r="AC55" s="363"/>
      <c r="AD55" s="363"/>
      <c r="AE55" s="363"/>
      <c r="AF55" s="363"/>
      <c r="AG55" s="363"/>
      <c r="AH55" s="363"/>
      <c r="AI55" s="363"/>
      <c r="AJ55" s="363"/>
      <c r="AK55" s="363"/>
      <c r="AL55" s="363"/>
      <c r="AM55" s="363"/>
      <c r="AN55" s="363"/>
      <c r="AO55" s="363"/>
      <c r="AP55" s="363"/>
      <c r="AQ55" s="363"/>
      <c r="AR55" s="363"/>
      <c r="AS55" s="363"/>
      <c r="AT55" s="363"/>
      <c r="AU55" s="363"/>
      <c r="AV55" s="363"/>
      <c r="AW55" s="363"/>
      <c r="AX55" s="363"/>
      <c r="AY55" s="363"/>
      <c r="AZ55" s="363"/>
      <c r="BA55" s="363"/>
      <c r="BB55" s="363"/>
      <c r="BC55" s="363"/>
      <c r="BD55" s="363"/>
      <c r="BE55" s="363"/>
      <c r="BF55" s="363"/>
      <c r="BG55" s="363"/>
      <c r="BH55" s="363"/>
      <c r="BI55" s="363"/>
      <c r="BJ55" s="363"/>
      <c r="BK55" s="363"/>
      <c r="BL55" s="363"/>
      <c r="BM55" s="363"/>
      <c r="BN55" s="363"/>
      <c r="BO55" s="363"/>
      <c r="BP55" s="363"/>
      <c r="BQ55" s="363"/>
      <c r="BR55" s="363"/>
      <c r="BS55" s="363"/>
      <c r="BT55" s="363"/>
      <c r="BU55" s="363"/>
      <c r="BV55" s="363"/>
      <c r="BW55" s="363"/>
      <c r="BX55" s="363"/>
      <c r="BY55" s="363"/>
      <c r="BZ55" s="363"/>
      <c r="CA55" s="363"/>
      <c r="CB55" s="363"/>
      <c r="CC55" s="363"/>
      <c r="CD55" s="363"/>
      <c r="CE55" s="363"/>
      <c r="CF55" s="363"/>
      <c r="CG55" s="363"/>
      <c r="CH55" s="363"/>
      <c r="CI55" s="363"/>
      <c r="CJ55" s="363"/>
      <c r="CK55" s="363"/>
      <c r="CL55" s="363"/>
      <c r="CM55" s="363"/>
      <c r="CN55" s="363"/>
      <c r="CO55" s="363"/>
      <c r="CP55" s="363"/>
      <c r="CQ55" s="363"/>
      <c r="CR55" s="363"/>
      <c r="CS55" s="363"/>
      <c r="CT55" s="363"/>
      <c r="CU55" s="363"/>
      <c r="CV55" s="363"/>
      <c r="CW55" s="363"/>
      <c r="CX55" s="363"/>
      <c r="CY55" s="363"/>
      <c r="CZ55" s="363"/>
      <c r="DA55" s="363"/>
      <c r="DB55" s="363"/>
      <c r="DC55" s="363"/>
      <c r="DD55" s="363"/>
      <c r="DE55" s="363"/>
      <c r="DF55" s="363"/>
      <c r="DG55" s="363"/>
      <c r="DH55" s="363"/>
      <c r="DI55" s="363"/>
      <c r="DJ55" s="363"/>
    </row>
    <row r="56" spans="1:114" s="692" customFormat="1" ht="30.75" customHeight="1" x14ac:dyDescent="0.2">
      <c r="A56" s="964" t="s">
        <v>1911</v>
      </c>
      <c r="B56" s="1725" t="s">
        <v>1912</v>
      </c>
      <c r="C56" s="1725" t="s">
        <v>1912</v>
      </c>
      <c r="D56" s="2410">
        <v>2</v>
      </c>
      <c r="E56" s="2410">
        <v>6</v>
      </c>
      <c r="F56" s="2410">
        <v>8</v>
      </c>
      <c r="G56" s="2410">
        <v>2</v>
      </c>
      <c r="H56" s="2410">
        <v>6</v>
      </c>
      <c r="I56" s="2410">
        <v>8</v>
      </c>
      <c r="J56" s="389" t="s">
        <v>1913</v>
      </c>
      <c r="K56" s="389" t="s">
        <v>1913</v>
      </c>
      <c r="L56" s="389" t="s">
        <v>1914</v>
      </c>
      <c r="M56" s="363"/>
      <c r="N56" s="363"/>
      <c r="O56" s="363"/>
      <c r="P56" s="363"/>
      <c r="Q56" s="363"/>
      <c r="R56" s="363"/>
      <c r="S56" s="363"/>
      <c r="T56" s="363"/>
      <c r="U56" s="363"/>
      <c r="V56" s="363"/>
      <c r="W56" s="363"/>
      <c r="X56" s="363"/>
      <c r="Y56" s="363"/>
      <c r="Z56" s="363"/>
      <c r="AA56" s="363"/>
      <c r="AB56" s="363"/>
      <c r="AC56" s="363"/>
      <c r="AD56" s="363"/>
      <c r="AE56" s="363"/>
      <c r="AF56" s="363"/>
      <c r="AG56" s="363"/>
      <c r="AH56" s="363"/>
      <c r="AI56" s="363"/>
      <c r="AJ56" s="363"/>
      <c r="AK56" s="363"/>
      <c r="AL56" s="363"/>
      <c r="AM56" s="363"/>
      <c r="AN56" s="363"/>
      <c r="AO56" s="363"/>
      <c r="AP56" s="363"/>
      <c r="AQ56" s="363"/>
      <c r="AR56" s="363"/>
      <c r="AS56" s="363"/>
      <c r="AT56" s="363"/>
      <c r="AU56" s="363"/>
      <c r="AV56" s="363"/>
      <c r="AW56" s="363"/>
      <c r="AX56" s="363"/>
      <c r="AY56" s="363"/>
      <c r="AZ56" s="363"/>
      <c r="BA56" s="363"/>
      <c r="BB56" s="363"/>
      <c r="BC56" s="363"/>
      <c r="BD56" s="363"/>
      <c r="BE56" s="363"/>
      <c r="BF56" s="363"/>
      <c r="BG56" s="363"/>
      <c r="BH56" s="363"/>
      <c r="BI56" s="363"/>
      <c r="BJ56" s="363"/>
      <c r="BK56" s="363"/>
      <c r="BL56" s="363"/>
      <c r="BM56" s="363"/>
      <c r="BN56" s="363"/>
      <c r="BO56" s="363"/>
      <c r="BP56" s="363"/>
      <c r="BQ56" s="363"/>
      <c r="BR56" s="363"/>
      <c r="BS56" s="363"/>
      <c r="BT56" s="363"/>
      <c r="BU56" s="363"/>
      <c r="BV56" s="363"/>
      <c r="BW56" s="363"/>
      <c r="BX56" s="363"/>
      <c r="BY56" s="363"/>
      <c r="BZ56" s="363"/>
      <c r="CA56" s="363"/>
      <c r="CB56" s="363"/>
      <c r="CC56" s="363"/>
      <c r="CD56" s="363"/>
      <c r="CE56" s="363"/>
      <c r="CF56" s="363"/>
      <c r="CG56" s="363"/>
      <c r="CH56" s="363"/>
      <c r="CI56" s="363"/>
      <c r="CJ56" s="363"/>
      <c r="CK56" s="363"/>
      <c r="CL56" s="363"/>
      <c r="CM56" s="363"/>
      <c r="CN56" s="363"/>
      <c r="CO56" s="363"/>
      <c r="CP56" s="363"/>
      <c r="CQ56" s="363"/>
      <c r="CR56" s="363"/>
      <c r="CS56" s="363"/>
      <c r="CT56" s="363"/>
      <c r="CU56" s="363"/>
      <c r="CV56" s="363"/>
      <c r="CW56" s="363"/>
      <c r="CX56" s="363"/>
      <c r="CY56" s="363"/>
      <c r="CZ56" s="363"/>
      <c r="DA56" s="363"/>
      <c r="DB56" s="363"/>
      <c r="DC56" s="363"/>
      <c r="DD56" s="363"/>
      <c r="DE56" s="363"/>
      <c r="DF56" s="363"/>
      <c r="DG56" s="363"/>
      <c r="DH56" s="363"/>
      <c r="DI56" s="363"/>
      <c r="DJ56" s="363"/>
    </row>
    <row r="57" spans="1:114" s="692" customFormat="1" ht="25.5" customHeight="1" x14ac:dyDescent="0.2">
      <c r="A57" s="2952" t="s">
        <v>1915</v>
      </c>
      <c r="B57" s="1725" t="s">
        <v>1916</v>
      </c>
      <c r="C57" s="1725" t="s">
        <v>1916</v>
      </c>
      <c r="D57" s="2410">
        <v>7</v>
      </c>
      <c r="E57" s="2410">
        <v>12</v>
      </c>
      <c r="F57" s="2410">
        <v>19</v>
      </c>
      <c r="G57" s="2410">
        <v>7</v>
      </c>
      <c r="H57" s="2410">
        <v>12</v>
      </c>
      <c r="I57" s="2410">
        <v>19</v>
      </c>
      <c r="J57" s="389" t="s">
        <v>1917</v>
      </c>
      <c r="K57" s="389" t="s">
        <v>1917</v>
      </c>
      <c r="L57" s="2585" t="s">
        <v>1918</v>
      </c>
      <c r="M57" s="363"/>
      <c r="N57" s="363"/>
      <c r="O57" s="363"/>
      <c r="P57" s="363"/>
      <c r="Q57" s="363"/>
      <c r="R57" s="363"/>
      <c r="S57" s="363"/>
      <c r="T57" s="363"/>
      <c r="U57" s="363"/>
      <c r="V57" s="363"/>
      <c r="W57" s="363"/>
      <c r="X57" s="363"/>
      <c r="Y57" s="363"/>
      <c r="Z57" s="363"/>
      <c r="AA57" s="363"/>
      <c r="AB57" s="363"/>
      <c r="AC57" s="363"/>
      <c r="AD57" s="363"/>
      <c r="AE57" s="363"/>
      <c r="AF57" s="363"/>
      <c r="AG57" s="363"/>
      <c r="AH57" s="363"/>
      <c r="AI57" s="363"/>
      <c r="AJ57" s="363"/>
      <c r="AK57" s="363"/>
      <c r="AL57" s="363"/>
      <c r="AM57" s="363"/>
      <c r="AN57" s="363"/>
      <c r="AO57" s="363"/>
      <c r="AP57" s="363"/>
      <c r="AQ57" s="363"/>
      <c r="AR57" s="363"/>
      <c r="AS57" s="363"/>
      <c r="AT57" s="363"/>
      <c r="AU57" s="363"/>
      <c r="AV57" s="363"/>
      <c r="AW57" s="363"/>
      <c r="AX57" s="363"/>
      <c r="AY57" s="363"/>
      <c r="AZ57" s="363"/>
      <c r="BA57" s="363"/>
      <c r="BB57" s="363"/>
      <c r="BC57" s="363"/>
      <c r="BD57" s="363"/>
      <c r="BE57" s="363"/>
      <c r="BF57" s="363"/>
      <c r="BG57" s="363"/>
      <c r="BH57" s="363"/>
      <c r="BI57" s="363"/>
      <c r="BJ57" s="363"/>
      <c r="BK57" s="363"/>
      <c r="BL57" s="363"/>
      <c r="BM57" s="363"/>
      <c r="BN57" s="363"/>
      <c r="BO57" s="363"/>
      <c r="BP57" s="363"/>
      <c r="BQ57" s="363"/>
      <c r="BR57" s="363"/>
      <c r="BS57" s="363"/>
      <c r="BT57" s="363"/>
      <c r="BU57" s="363"/>
      <c r="BV57" s="363"/>
      <c r="BW57" s="363"/>
      <c r="BX57" s="363"/>
      <c r="BY57" s="363"/>
      <c r="BZ57" s="363"/>
      <c r="CA57" s="363"/>
      <c r="CB57" s="363"/>
      <c r="CC57" s="363"/>
      <c r="CD57" s="363"/>
      <c r="CE57" s="363"/>
      <c r="CF57" s="363"/>
      <c r="CG57" s="363"/>
      <c r="CH57" s="363"/>
      <c r="CI57" s="363"/>
      <c r="CJ57" s="363"/>
      <c r="CK57" s="363"/>
      <c r="CL57" s="363"/>
      <c r="CM57" s="363"/>
      <c r="CN57" s="363"/>
      <c r="CO57" s="363"/>
      <c r="CP57" s="363"/>
      <c r="CQ57" s="363"/>
      <c r="CR57" s="363"/>
      <c r="CS57" s="363"/>
      <c r="CT57" s="363"/>
      <c r="CU57" s="363"/>
      <c r="CV57" s="363"/>
      <c r="CW57" s="363"/>
      <c r="CX57" s="363"/>
      <c r="CY57" s="363"/>
      <c r="CZ57" s="363"/>
      <c r="DA57" s="363"/>
      <c r="DB57" s="363"/>
      <c r="DC57" s="363"/>
      <c r="DD57" s="363"/>
      <c r="DE57" s="363"/>
      <c r="DF57" s="363"/>
      <c r="DG57" s="363"/>
      <c r="DH57" s="363"/>
      <c r="DI57" s="363"/>
      <c r="DJ57" s="363"/>
    </row>
    <row r="58" spans="1:114" s="692" customFormat="1" ht="25.5" customHeight="1" x14ac:dyDescent="0.2">
      <c r="A58" s="2952"/>
      <c r="B58" s="1738" t="s">
        <v>92</v>
      </c>
      <c r="C58" s="1738" t="s">
        <v>92</v>
      </c>
      <c r="D58" s="2410">
        <v>24</v>
      </c>
      <c r="E58" s="2410">
        <v>8</v>
      </c>
      <c r="F58" s="2410">
        <v>32</v>
      </c>
      <c r="G58" s="2410">
        <v>24</v>
      </c>
      <c r="H58" s="2410">
        <v>8</v>
      </c>
      <c r="I58" s="2410">
        <v>32</v>
      </c>
      <c r="J58" s="389" t="s">
        <v>1919</v>
      </c>
      <c r="K58" s="389" t="s">
        <v>1919</v>
      </c>
      <c r="L58" s="2585"/>
      <c r="M58" s="363"/>
      <c r="N58" s="363"/>
      <c r="O58" s="363"/>
      <c r="P58" s="363"/>
      <c r="Q58" s="363"/>
      <c r="R58" s="363"/>
      <c r="S58" s="363"/>
      <c r="T58" s="363"/>
      <c r="U58" s="363"/>
      <c r="V58" s="363"/>
      <c r="W58" s="363"/>
      <c r="X58" s="363"/>
      <c r="Y58" s="363"/>
      <c r="Z58" s="363"/>
      <c r="AA58" s="363"/>
      <c r="AB58" s="363"/>
      <c r="AC58" s="363"/>
      <c r="AD58" s="363"/>
      <c r="AE58" s="363"/>
      <c r="AF58" s="363"/>
      <c r="AG58" s="363"/>
      <c r="AH58" s="363"/>
      <c r="AI58" s="363"/>
      <c r="AJ58" s="363"/>
      <c r="AK58" s="363"/>
      <c r="AL58" s="363"/>
      <c r="AM58" s="363"/>
      <c r="AN58" s="363"/>
      <c r="AO58" s="363"/>
      <c r="AP58" s="363"/>
      <c r="AQ58" s="363"/>
      <c r="AR58" s="363"/>
      <c r="AS58" s="363"/>
      <c r="AT58" s="363"/>
      <c r="AU58" s="363"/>
      <c r="AV58" s="363"/>
      <c r="AW58" s="363"/>
      <c r="AX58" s="363"/>
      <c r="AY58" s="363"/>
      <c r="AZ58" s="363"/>
      <c r="BA58" s="363"/>
      <c r="BB58" s="363"/>
      <c r="BC58" s="363"/>
      <c r="BD58" s="363"/>
      <c r="BE58" s="363"/>
      <c r="BF58" s="363"/>
      <c r="BG58" s="363"/>
      <c r="BH58" s="363"/>
      <c r="BI58" s="363"/>
      <c r="BJ58" s="363"/>
      <c r="BK58" s="363"/>
      <c r="BL58" s="363"/>
      <c r="BM58" s="363"/>
      <c r="BN58" s="363"/>
      <c r="BO58" s="363"/>
      <c r="BP58" s="363"/>
      <c r="BQ58" s="363"/>
      <c r="BR58" s="363"/>
      <c r="BS58" s="363"/>
      <c r="BT58" s="363"/>
      <c r="BU58" s="363"/>
      <c r="BV58" s="363"/>
      <c r="BW58" s="363"/>
      <c r="BX58" s="363"/>
      <c r="BY58" s="363"/>
      <c r="BZ58" s="363"/>
      <c r="CA58" s="363"/>
      <c r="CB58" s="363"/>
      <c r="CC58" s="363"/>
      <c r="CD58" s="363"/>
      <c r="CE58" s="363"/>
      <c r="CF58" s="363"/>
      <c r="CG58" s="363"/>
      <c r="CH58" s="363"/>
      <c r="CI58" s="363"/>
      <c r="CJ58" s="363"/>
      <c r="CK58" s="363"/>
      <c r="CL58" s="363"/>
      <c r="CM58" s="363"/>
      <c r="CN58" s="363"/>
      <c r="CO58" s="363"/>
      <c r="CP58" s="363"/>
      <c r="CQ58" s="363"/>
      <c r="CR58" s="363"/>
      <c r="CS58" s="363"/>
      <c r="CT58" s="363"/>
      <c r="CU58" s="363"/>
      <c r="CV58" s="363"/>
      <c r="CW58" s="363"/>
      <c r="CX58" s="363"/>
      <c r="CY58" s="363"/>
      <c r="CZ58" s="363"/>
      <c r="DA58" s="363"/>
      <c r="DB58" s="363"/>
      <c r="DC58" s="363"/>
      <c r="DD58" s="363"/>
      <c r="DE58" s="363"/>
      <c r="DF58" s="363"/>
      <c r="DG58" s="363"/>
      <c r="DH58" s="363"/>
      <c r="DI58" s="363"/>
      <c r="DJ58" s="363"/>
    </row>
    <row r="59" spans="1:114" s="692" customFormat="1" ht="39" customHeight="1" x14ac:dyDescent="0.2">
      <c r="A59" s="964" t="s">
        <v>1920</v>
      </c>
      <c r="B59" s="1725" t="s">
        <v>1921</v>
      </c>
      <c r="C59" s="1725" t="s">
        <v>1921</v>
      </c>
      <c r="D59" s="2410">
        <v>12</v>
      </c>
      <c r="E59" s="2410">
        <v>8</v>
      </c>
      <c r="F59" s="2410">
        <v>20</v>
      </c>
      <c r="G59" s="2410">
        <v>12</v>
      </c>
      <c r="H59" s="2410">
        <v>8</v>
      </c>
      <c r="I59" s="2410">
        <v>20</v>
      </c>
      <c r="J59" s="389" t="s">
        <v>1922</v>
      </c>
      <c r="K59" s="389" t="s">
        <v>1922</v>
      </c>
      <c r="L59" s="389" t="s">
        <v>1923</v>
      </c>
      <c r="M59" s="363"/>
      <c r="N59" s="363"/>
      <c r="O59" s="363"/>
      <c r="P59" s="363"/>
      <c r="Q59" s="363"/>
      <c r="R59" s="363"/>
      <c r="S59" s="363"/>
      <c r="T59" s="363"/>
      <c r="U59" s="363"/>
      <c r="V59" s="363"/>
      <c r="W59" s="363"/>
      <c r="X59" s="363"/>
      <c r="Y59" s="363"/>
      <c r="Z59" s="363"/>
      <c r="AA59" s="363"/>
      <c r="AB59" s="363"/>
      <c r="AC59" s="363"/>
      <c r="AD59" s="363"/>
      <c r="AE59" s="363"/>
      <c r="AF59" s="363"/>
      <c r="AG59" s="363"/>
      <c r="AH59" s="363"/>
      <c r="AI59" s="363"/>
      <c r="AJ59" s="363"/>
      <c r="AK59" s="363"/>
      <c r="AL59" s="363"/>
      <c r="AM59" s="363"/>
      <c r="AN59" s="363"/>
      <c r="AO59" s="363"/>
      <c r="AP59" s="363"/>
      <c r="AQ59" s="363"/>
      <c r="AR59" s="363"/>
      <c r="AS59" s="363"/>
      <c r="AT59" s="363"/>
      <c r="AU59" s="363"/>
      <c r="AV59" s="363"/>
      <c r="AW59" s="363"/>
      <c r="AX59" s="363"/>
      <c r="AY59" s="363"/>
      <c r="AZ59" s="363"/>
      <c r="BA59" s="363"/>
      <c r="BB59" s="363"/>
      <c r="BC59" s="363"/>
      <c r="BD59" s="363"/>
      <c r="BE59" s="363"/>
      <c r="BF59" s="363"/>
      <c r="BG59" s="363"/>
      <c r="BH59" s="363"/>
      <c r="BI59" s="363"/>
      <c r="BJ59" s="363"/>
      <c r="BK59" s="363"/>
      <c r="BL59" s="363"/>
      <c r="BM59" s="363"/>
      <c r="BN59" s="363"/>
      <c r="BO59" s="363"/>
      <c r="BP59" s="363"/>
      <c r="BQ59" s="363"/>
      <c r="BR59" s="363"/>
      <c r="BS59" s="363"/>
      <c r="BT59" s="363"/>
      <c r="BU59" s="363"/>
      <c r="BV59" s="363"/>
      <c r="BW59" s="363"/>
      <c r="BX59" s="363"/>
      <c r="BY59" s="363"/>
      <c r="BZ59" s="363"/>
      <c r="CA59" s="363"/>
      <c r="CB59" s="363"/>
      <c r="CC59" s="363"/>
      <c r="CD59" s="363"/>
      <c r="CE59" s="363"/>
      <c r="CF59" s="363"/>
      <c r="CG59" s="363"/>
      <c r="CH59" s="363"/>
      <c r="CI59" s="363"/>
      <c r="CJ59" s="363"/>
      <c r="CK59" s="363"/>
      <c r="CL59" s="363"/>
      <c r="CM59" s="363"/>
      <c r="CN59" s="363"/>
      <c r="CO59" s="363"/>
      <c r="CP59" s="363"/>
      <c r="CQ59" s="363"/>
      <c r="CR59" s="363"/>
      <c r="CS59" s="363"/>
      <c r="CT59" s="363"/>
      <c r="CU59" s="363"/>
      <c r="CV59" s="363"/>
      <c r="CW59" s="363"/>
      <c r="CX59" s="363"/>
      <c r="CY59" s="363"/>
      <c r="CZ59" s="363"/>
      <c r="DA59" s="363"/>
      <c r="DB59" s="363"/>
      <c r="DC59" s="363"/>
      <c r="DD59" s="363"/>
      <c r="DE59" s="363"/>
      <c r="DF59" s="363"/>
      <c r="DG59" s="363"/>
      <c r="DH59" s="363"/>
      <c r="DI59" s="363"/>
      <c r="DJ59" s="363"/>
    </row>
    <row r="60" spans="1:114" s="692" customFormat="1" ht="39" customHeight="1" x14ac:dyDescent="0.2">
      <c r="A60" s="964" t="s">
        <v>1924</v>
      </c>
      <c r="B60" s="1725" t="s">
        <v>720</v>
      </c>
      <c r="C60" s="1725" t="s">
        <v>720</v>
      </c>
      <c r="D60" s="2410">
        <v>6</v>
      </c>
      <c r="E60" s="2410">
        <v>2</v>
      </c>
      <c r="F60" s="2410">
        <v>8</v>
      </c>
      <c r="G60" s="2410">
        <v>6</v>
      </c>
      <c r="H60" s="2410">
        <v>2</v>
      </c>
      <c r="I60" s="2410">
        <v>8</v>
      </c>
      <c r="J60" s="389" t="s">
        <v>721</v>
      </c>
      <c r="K60" s="389" t="s">
        <v>721</v>
      </c>
      <c r="L60" s="389" t="s">
        <v>1925</v>
      </c>
      <c r="M60" s="363"/>
      <c r="N60" s="363"/>
      <c r="O60" s="363"/>
      <c r="P60" s="363"/>
      <c r="Q60" s="363"/>
      <c r="R60" s="363"/>
      <c r="S60" s="363"/>
      <c r="T60" s="363"/>
      <c r="U60" s="363"/>
      <c r="V60" s="363"/>
      <c r="W60" s="363"/>
      <c r="X60" s="363"/>
      <c r="Y60" s="363"/>
      <c r="Z60" s="363"/>
      <c r="AA60" s="363"/>
      <c r="AB60" s="363"/>
      <c r="AC60" s="363"/>
      <c r="AD60" s="363"/>
      <c r="AE60" s="363"/>
      <c r="AF60" s="363"/>
      <c r="AG60" s="363"/>
      <c r="AH60" s="363"/>
      <c r="AI60" s="363"/>
      <c r="AJ60" s="363"/>
      <c r="AK60" s="363"/>
      <c r="AL60" s="363"/>
      <c r="AM60" s="363"/>
      <c r="AN60" s="363"/>
      <c r="AO60" s="363"/>
      <c r="AP60" s="363"/>
      <c r="AQ60" s="363"/>
      <c r="AR60" s="363"/>
      <c r="AS60" s="363"/>
      <c r="AT60" s="363"/>
      <c r="AU60" s="363"/>
      <c r="AV60" s="363"/>
      <c r="AW60" s="363"/>
      <c r="AX60" s="363"/>
      <c r="AY60" s="363"/>
      <c r="AZ60" s="363"/>
      <c r="BA60" s="363"/>
      <c r="BB60" s="363"/>
      <c r="BC60" s="363"/>
      <c r="BD60" s="363"/>
      <c r="BE60" s="363"/>
      <c r="BF60" s="363"/>
      <c r="BG60" s="363"/>
      <c r="BH60" s="363"/>
      <c r="BI60" s="363"/>
      <c r="BJ60" s="363"/>
      <c r="BK60" s="363"/>
      <c r="BL60" s="363"/>
      <c r="BM60" s="363"/>
      <c r="BN60" s="363"/>
      <c r="BO60" s="363"/>
      <c r="BP60" s="363"/>
      <c r="BQ60" s="363"/>
      <c r="BR60" s="363"/>
      <c r="BS60" s="363"/>
      <c r="BT60" s="363"/>
      <c r="BU60" s="363"/>
      <c r="BV60" s="363"/>
      <c r="BW60" s="363"/>
      <c r="BX60" s="363"/>
      <c r="BY60" s="363"/>
      <c r="BZ60" s="363"/>
      <c r="CA60" s="363"/>
      <c r="CB60" s="363"/>
      <c r="CC60" s="363"/>
      <c r="CD60" s="363"/>
      <c r="CE60" s="363"/>
      <c r="CF60" s="363"/>
      <c r="CG60" s="363"/>
      <c r="CH60" s="363"/>
      <c r="CI60" s="363"/>
      <c r="CJ60" s="363"/>
      <c r="CK60" s="363"/>
      <c r="CL60" s="363"/>
      <c r="CM60" s="363"/>
      <c r="CN60" s="363"/>
      <c r="CO60" s="363"/>
      <c r="CP60" s="363"/>
      <c r="CQ60" s="363"/>
      <c r="CR60" s="363"/>
      <c r="CS60" s="363"/>
      <c r="CT60" s="363"/>
      <c r="CU60" s="363"/>
      <c r="CV60" s="363"/>
      <c r="CW60" s="363"/>
      <c r="CX60" s="363"/>
      <c r="CY60" s="363"/>
      <c r="CZ60" s="363"/>
      <c r="DA60" s="363"/>
      <c r="DB60" s="363"/>
      <c r="DC60" s="363"/>
      <c r="DD60" s="363"/>
      <c r="DE60" s="363"/>
      <c r="DF60" s="363"/>
      <c r="DG60" s="363"/>
      <c r="DH60" s="363"/>
      <c r="DI60" s="363"/>
      <c r="DJ60" s="363"/>
    </row>
    <row r="61" spans="1:114" s="692" customFormat="1" ht="39" customHeight="1" x14ac:dyDescent="0.2">
      <c r="A61" s="964" t="s">
        <v>1926</v>
      </c>
      <c r="B61" s="1725" t="s">
        <v>458</v>
      </c>
      <c r="C61" s="1725" t="s">
        <v>458</v>
      </c>
      <c r="D61" s="2410">
        <v>28</v>
      </c>
      <c r="E61" s="2410">
        <v>0</v>
      </c>
      <c r="F61" s="2410">
        <v>28</v>
      </c>
      <c r="G61" s="2410">
        <v>28</v>
      </c>
      <c r="H61" s="2410">
        <v>0</v>
      </c>
      <c r="I61" s="2410">
        <v>28</v>
      </c>
      <c r="J61" s="389" t="s">
        <v>1927</v>
      </c>
      <c r="K61" s="389" t="s">
        <v>1927</v>
      </c>
      <c r="L61" s="389" t="s">
        <v>1928</v>
      </c>
      <c r="M61" s="363"/>
      <c r="N61" s="363"/>
      <c r="O61" s="363"/>
      <c r="P61" s="363"/>
      <c r="Q61" s="363"/>
      <c r="R61" s="363"/>
      <c r="S61" s="363"/>
      <c r="T61" s="363"/>
      <c r="U61" s="363"/>
      <c r="V61" s="363"/>
      <c r="W61" s="363"/>
      <c r="X61" s="363"/>
      <c r="Y61" s="363"/>
      <c r="Z61" s="363"/>
      <c r="AA61" s="363"/>
      <c r="AB61" s="363"/>
      <c r="AC61" s="363"/>
      <c r="AD61" s="363"/>
      <c r="AE61" s="363"/>
      <c r="AF61" s="363"/>
      <c r="AG61" s="363"/>
      <c r="AH61" s="363"/>
      <c r="AI61" s="363"/>
      <c r="AJ61" s="363"/>
      <c r="AK61" s="363"/>
      <c r="AL61" s="363"/>
      <c r="AM61" s="363"/>
      <c r="AN61" s="363"/>
      <c r="AO61" s="363"/>
      <c r="AP61" s="363"/>
      <c r="AQ61" s="363"/>
      <c r="AR61" s="363"/>
      <c r="AS61" s="363"/>
      <c r="AT61" s="363"/>
      <c r="AU61" s="363"/>
      <c r="AV61" s="363"/>
      <c r="AW61" s="363"/>
      <c r="AX61" s="363"/>
      <c r="AY61" s="363"/>
      <c r="AZ61" s="363"/>
      <c r="BA61" s="363"/>
      <c r="BB61" s="363"/>
      <c r="BC61" s="363"/>
      <c r="BD61" s="363"/>
      <c r="BE61" s="363"/>
      <c r="BF61" s="363"/>
      <c r="BG61" s="363"/>
      <c r="BH61" s="363"/>
      <c r="BI61" s="363"/>
      <c r="BJ61" s="363"/>
      <c r="BK61" s="363"/>
      <c r="BL61" s="363"/>
      <c r="BM61" s="363"/>
      <c r="BN61" s="363"/>
      <c r="BO61" s="363"/>
      <c r="BP61" s="363"/>
      <c r="BQ61" s="363"/>
      <c r="BR61" s="363"/>
      <c r="BS61" s="363"/>
      <c r="BT61" s="363"/>
      <c r="BU61" s="363"/>
      <c r="BV61" s="363"/>
      <c r="BW61" s="363"/>
      <c r="BX61" s="363"/>
      <c r="BY61" s="363"/>
      <c r="BZ61" s="363"/>
      <c r="CA61" s="363"/>
      <c r="CB61" s="363"/>
      <c r="CC61" s="363"/>
      <c r="CD61" s="363"/>
      <c r="CE61" s="363"/>
      <c r="CF61" s="363"/>
      <c r="CG61" s="363"/>
      <c r="CH61" s="363"/>
      <c r="CI61" s="363"/>
      <c r="CJ61" s="363"/>
      <c r="CK61" s="363"/>
      <c r="CL61" s="363"/>
      <c r="CM61" s="363"/>
      <c r="CN61" s="363"/>
      <c r="CO61" s="363"/>
      <c r="CP61" s="363"/>
      <c r="CQ61" s="363"/>
      <c r="CR61" s="363"/>
      <c r="CS61" s="363"/>
      <c r="CT61" s="363"/>
      <c r="CU61" s="363"/>
      <c r="CV61" s="363"/>
      <c r="CW61" s="363"/>
      <c r="CX61" s="363"/>
      <c r="CY61" s="363"/>
      <c r="CZ61" s="363"/>
      <c r="DA61" s="363"/>
      <c r="DB61" s="363"/>
      <c r="DC61" s="363"/>
      <c r="DD61" s="363"/>
      <c r="DE61" s="363"/>
      <c r="DF61" s="363"/>
      <c r="DG61" s="363"/>
      <c r="DH61" s="363"/>
      <c r="DI61" s="363"/>
      <c r="DJ61" s="363"/>
    </row>
    <row r="62" spans="1:114" s="692" customFormat="1" ht="39" customHeight="1" x14ac:dyDescent="0.2">
      <c r="A62" s="1030" t="s">
        <v>1929</v>
      </c>
      <c r="B62" s="1740" t="s">
        <v>1930</v>
      </c>
      <c r="C62" s="1740" t="s">
        <v>1930</v>
      </c>
      <c r="D62" s="2411">
        <v>2</v>
      </c>
      <c r="E62" s="2411">
        <v>4</v>
      </c>
      <c r="F62" s="2411">
        <v>6</v>
      </c>
      <c r="G62" s="2411">
        <v>2</v>
      </c>
      <c r="H62" s="2411">
        <v>4</v>
      </c>
      <c r="I62" s="2411">
        <v>6</v>
      </c>
      <c r="J62" s="1520" t="s">
        <v>1931</v>
      </c>
      <c r="K62" s="1520" t="s">
        <v>1931</v>
      </c>
      <c r="L62" s="1520" t="s">
        <v>1932</v>
      </c>
      <c r="M62" s="363"/>
      <c r="N62" s="363"/>
      <c r="O62" s="363"/>
      <c r="P62" s="363"/>
      <c r="Q62" s="363"/>
      <c r="R62" s="363"/>
      <c r="S62" s="363"/>
      <c r="T62" s="363"/>
      <c r="U62" s="363"/>
      <c r="V62" s="363"/>
      <c r="W62" s="363"/>
      <c r="X62" s="363"/>
      <c r="Y62" s="363"/>
      <c r="Z62" s="363"/>
      <c r="AA62" s="363"/>
      <c r="AB62" s="363"/>
      <c r="AC62" s="363"/>
      <c r="AD62" s="363"/>
      <c r="AE62" s="363"/>
      <c r="AF62" s="363"/>
      <c r="AG62" s="363"/>
      <c r="AH62" s="363"/>
      <c r="AI62" s="363"/>
      <c r="AJ62" s="363"/>
      <c r="AK62" s="363"/>
      <c r="AL62" s="363"/>
      <c r="AM62" s="363"/>
      <c r="AN62" s="363"/>
      <c r="AO62" s="363"/>
      <c r="AP62" s="363"/>
      <c r="AQ62" s="363"/>
      <c r="AR62" s="363"/>
      <c r="AS62" s="363"/>
      <c r="AT62" s="363"/>
      <c r="AU62" s="363"/>
      <c r="AV62" s="363"/>
      <c r="AW62" s="363"/>
      <c r="AX62" s="363"/>
      <c r="AY62" s="363"/>
      <c r="AZ62" s="363"/>
      <c r="BA62" s="363"/>
      <c r="BB62" s="363"/>
      <c r="BC62" s="363"/>
      <c r="BD62" s="363"/>
      <c r="BE62" s="363"/>
      <c r="BF62" s="363"/>
      <c r="BG62" s="363"/>
      <c r="BH62" s="363"/>
      <c r="BI62" s="363"/>
      <c r="BJ62" s="363"/>
      <c r="BK62" s="363"/>
      <c r="BL62" s="363"/>
      <c r="BM62" s="363"/>
      <c r="BN62" s="363"/>
      <c r="BO62" s="363"/>
      <c r="BP62" s="363"/>
      <c r="BQ62" s="363"/>
      <c r="BR62" s="363"/>
      <c r="BS62" s="363"/>
      <c r="BT62" s="363"/>
      <c r="BU62" s="363"/>
      <c r="BV62" s="363"/>
      <c r="BW62" s="363"/>
      <c r="BX62" s="363"/>
      <c r="BY62" s="363"/>
      <c r="BZ62" s="363"/>
      <c r="CA62" s="363"/>
      <c r="CB62" s="363"/>
      <c r="CC62" s="363"/>
      <c r="CD62" s="363"/>
      <c r="CE62" s="363"/>
      <c r="CF62" s="363"/>
      <c r="CG62" s="363"/>
      <c r="CH62" s="363"/>
      <c r="CI62" s="363"/>
      <c r="CJ62" s="363"/>
      <c r="CK62" s="363"/>
      <c r="CL62" s="363"/>
      <c r="CM62" s="363"/>
      <c r="CN62" s="363"/>
      <c r="CO62" s="363"/>
      <c r="CP62" s="363"/>
      <c r="CQ62" s="363"/>
      <c r="CR62" s="363"/>
      <c r="CS62" s="363"/>
      <c r="CT62" s="363"/>
      <c r="CU62" s="363"/>
      <c r="CV62" s="363"/>
      <c r="CW62" s="363"/>
      <c r="CX62" s="363"/>
      <c r="CY62" s="363"/>
      <c r="CZ62" s="363"/>
      <c r="DA62" s="363"/>
      <c r="DB62" s="363"/>
      <c r="DC62" s="363"/>
      <c r="DD62" s="363"/>
      <c r="DE62" s="363"/>
      <c r="DF62" s="363"/>
      <c r="DG62" s="363"/>
      <c r="DH62" s="363"/>
      <c r="DI62" s="363"/>
      <c r="DJ62" s="363"/>
    </row>
    <row r="63" spans="1:114" s="692" customFormat="1" ht="39" customHeight="1" thickBot="1" x14ac:dyDescent="0.25">
      <c r="A63" s="1032" t="s">
        <v>1868</v>
      </c>
      <c r="B63" s="1735" t="s">
        <v>1933</v>
      </c>
      <c r="C63" s="1735" t="s">
        <v>1933</v>
      </c>
      <c r="D63" s="1573">
        <v>15</v>
      </c>
      <c r="E63" s="1573">
        <v>1</v>
      </c>
      <c r="F63" s="1573">
        <v>16</v>
      </c>
      <c r="G63" s="1573">
        <v>15</v>
      </c>
      <c r="H63" s="1573">
        <v>1</v>
      </c>
      <c r="I63" s="1573">
        <v>16</v>
      </c>
      <c r="J63" s="1736" t="s">
        <v>1934</v>
      </c>
      <c r="K63" s="1736" t="s">
        <v>1934</v>
      </c>
      <c r="L63" s="1736" t="s">
        <v>1935</v>
      </c>
      <c r="M63" s="363"/>
      <c r="N63" s="363"/>
      <c r="O63" s="363"/>
      <c r="P63" s="363"/>
      <c r="Q63" s="363"/>
      <c r="R63" s="363"/>
      <c r="S63" s="363"/>
      <c r="T63" s="363"/>
      <c r="U63" s="363"/>
      <c r="V63" s="363"/>
      <c r="W63" s="363"/>
      <c r="X63" s="363"/>
      <c r="Y63" s="363"/>
      <c r="Z63" s="363"/>
      <c r="AA63" s="363"/>
      <c r="AB63" s="363"/>
      <c r="AC63" s="363"/>
      <c r="AD63" s="363"/>
      <c r="AE63" s="363"/>
      <c r="AF63" s="363"/>
      <c r="AG63" s="363"/>
      <c r="AH63" s="363"/>
      <c r="AI63" s="363"/>
      <c r="AJ63" s="363"/>
      <c r="AK63" s="363"/>
      <c r="AL63" s="363"/>
      <c r="AM63" s="363"/>
      <c r="AN63" s="363"/>
      <c r="AO63" s="363"/>
      <c r="AP63" s="363"/>
      <c r="AQ63" s="363"/>
      <c r="AR63" s="363"/>
      <c r="AS63" s="363"/>
      <c r="AT63" s="363"/>
      <c r="AU63" s="363"/>
      <c r="AV63" s="363"/>
      <c r="AW63" s="363"/>
      <c r="AX63" s="363"/>
      <c r="AY63" s="363"/>
      <c r="AZ63" s="363"/>
      <c r="BA63" s="363"/>
      <c r="BB63" s="363"/>
      <c r="BC63" s="363"/>
      <c r="BD63" s="363"/>
      <c r="BE63" s="363"/>
      <c r="BF63" s="363"/>
      <c r="BG63" s="363"/>
      <c r="BH63" s="363"/>
      <c r="BI63" s="363"/>
      <c r="BJ63" s="363"/>
      <c r="BK63" s="363"/>
      <c r="BL63" s="363"/>
      <c r="BM63" s="363"/>
      <c r="BN63" s="363"/>
      <c r="BO63" s="363"/>
      <c r="BP63" s="363"/>
      <c r="BQ63" s="363"/>
      <c r="BR63" s="363"/>
      <c r="BS63" s="363"/>
      <c r="BT63" s="363"/>
      <c r="BU63" s="363"/>
      <c r="BV63" s="363"/>
      <c r="BW63" s="363"/>
      <c r="BX63" s="363"/>
      <c r="BY63" s="363"/>
      <c r="BZ63" s="363"/>
      <c r="CA63" s="363"/>
      <c r="CB63" s="363"/>
      <c r="CC63" s="363"/>
      <c r="CD63" s="363"/>
      <c r="CE63" s="363"/>
      <c r="CF63" s="363"/>
      <c r="CG63" s="363"/>
      <c r="CH63" s="363"/>
      <c r="CI63" s="363"/>
      <c r="CJ63" s="363"/>
      <c r="CK63" s="363"/>
      <c r="CL63" s="363"/>
      <c r="CM63" s="363"/>
      <c r="CN63" s="363"/>
      <c r="CO63" s="363"/>
      <c r="CP63" s="363"/>
      <c r="CQ63" s="363"/>
      <c r="CR63" s="363"/>
      <c r="CS63" s="363"/>
      <c r="CT63" s="363"/>
      <c r="CU63" s="363"/>
      <c r="CV63" s="363"/>
      <c r="CW63" s="363"/>
      <c r="CX63" s="363"/>
      <c r="CY63" s="363"/>
      <c r="CZ63" s="363"/>
      <c r="DA63" s="363"/>
      <c r="DB63" s="363"/>
      <c r="DC63" s="363"/>
      <c r="DD63" s="363"/>
      <c r="DE63" s="363"/>
      <c r="DF63" s="363"/>
      <c r="DG63" s="363"/>
      <c r="DH63" s="363"/>
      <c r="DI63" s="363"/>
      <c r="DJ63" s="363"/>
    </row>
    <row r="64" spans="1:114" s="692" customFormat="1" ht="39" customHeight="1" thickTop="1" x14ac:dyDescent="0.2">
      <c r="A64" s="970"/>
      <c r="B64" s="969"/>
      <c r="C64" s="969"/>
      <c r="D64" s="359"/>
      <c r="E64" s="359"/>
      <c r="F64" s="359"/>
      <c r="G64" s="359"/>
      <c r="H64" s="359"/>
      <c r="I64" s="359"/>
      <c r="J64" s="971"/>
      <c r="K64" s="971"/>
      <c r="L64" s="971"/>
      <c r="M64" s="363"/>
      <c r="N64" s="363"/>
      <c r="O64" s="363"/>
      <c r="P64" s="363"/>
      <c r="Q64" s="363"/>
      <c r="R64" s="363"/>
      <c r="S64" s="363"/>
      <c r="T64" s="363"/>
      <c r="U64" s="363"/>
      <c r="V64" s="363"/>
      <c r="W64" s="363"/>
      <c r="X64" s="363"/>
      <c r="Y64" s="363"/>
      <c r="Z64" s="363"/>
      <c r="AA64" s="363"/>
      <c r="AB64" s="363"/>
      <c r="AC64" s="363"/>
      <c r="AD64" s="363"/>
      <c r="AE64" s="363"/>
      <c r="AF64" s="363"/>
      <c r="AG64" s="363"/>
      <c r="AH64" s="363"/>
      <c r="AI64" s="363"/>
      <c r="AJ64" s="363"/>
      <c r="AK64" s="363"/>
      <c r="AL64" s="363"/>
      <c r="AM64" s="363"/>
      <c r="AN64" s="363"/>
      <c r="AO64" s="363"/>
      <c r="AP64" s="363"/>
      <c r="AQ64" s="363"/>
      <c r="AR64" s="363"/>
      <c r="AS64" s="363"/>
      <c r="AT64" s="363"/>
      <c r="AU64" s="363"/>
      <c r="AV64" s="363"/>
      <c r="AW64" s="363"/>
      <c r="AX64" s="363"/>
      <c r="AY64" s="363"/>
      <c r="AZ64" s="363"/>
      <c r="BA64" s="363"/>
      <c r="BB64" s="363"/>
      <c r="BC64" s="363"/>
      <c r="BD64" s="363"/>
      <c r="BE64" s="363"/>
      <c r="BF64" s="363"/>
      <c r="BG64" s="363"/>
      <c r="BH64" s="363"/>
      <c r="BI64" s="363"/>
      <c r="BJ64" s="363"/>
      <c r="BK64" s="363"/>
      <c r="BL64" s="363"/>
      <c r="BM64" s="363"/>
      <c r="BN64" s="363"/>
      <c r="BO64" s="363"/>
      <c r="BP64" s="363"/>
      <c r="BQ64" s="363"/>
      <c r="BR64" s="363"/>
      <c r="BS64" s="363"/>
      <c r="BT64" s="363"/>
      <c r="BU64" s="363"/>
      <c r="BV64" s="363"/>
      <c r="BW64" s="363"/>
      <c r="BX64" s="363"/>
      <c r="BY64" s="363"/>
      <c r="BZ64" s="363"/>
      <c r="CA64" s="363"/>
      <c r="CB64" s="363"/>
      <c r="CC64" s="363"/>
      <c r="CD64" s="363"/>
      <c r="CE64" s="363"/>
      <c r="CF64" s="363"/>
      <c r="CG64" s="363"/>
      <c r="CH64" s="363"/>
      <c r="CI64" s="363"/>
      <c r="CJ64" s="363"/>
      <c r="CK64" s="363"/>
      <c r="CL64" s="363"/>
      <c r="CM64" s="363"/>
      <c r="CN64" s="363"/>
      <c r="CO64" s="363"/>
      <c r="CP64" s="363"/>
      <c r="CQ64" s="363"/>
      <c r="CR64" s="363"/>
      <c r="CS64" s="363"/>
      <c r="CT64" s="363"/>
      <c r="CU64" s="363"/>
      <c r="CV64" s="363"/>
      <c r="CW64" s="363"/>
      <c r="CX64" s="363"/>
      <c r="CY64" s="363"/>
      <c r="CZ64" s="363"/>
      <c r="DA64" s="363"/>
      <c r="DB64" s="363"/>
      <c r="DC64" s="363"/>
      <c r="DD64" s="363"/>
      <c r="DE64" s="363"/>
      <c r="DF64" s="363"/>
      <c r="DG64" s="363"/>
      <c r="DH64" s="363"/>
      <c r="DI64" s="363"/>
      <c r="DJ64" s="363"/>
    </row>
    <row r="65" spans="1:114" s="692" customFormat="1" ht="39" customHeight="1" x14ac:dyDescent="0.2">
      <c r="A65" s="2115"/>
      <c r="B65" s="969"/>
      <c r="C65" s="969"/>
      <c r="D65" s="359"/>
      <c r="E65" s="359"/>
      <c r="F65" s="359"/>
      <c r="G65" s="359"/>
      <c r="H65" s="359"/>
      <c r="I65" s="359"/>
      <c r="J65" s="971"/>
      <c r="K65" s="971"/>
      <c r="L65" s="971"/>
      <c r="M65" s="363"/>
      <c r="N65" s="363"/>
      <c r="O65" s="363"/>
      <c r="P65" s="363"/>
      <c r="Q65" s="363"/>
      <c r="R65" s="363"/>
      <c r="S65" s="363"/>
      <c r="T65" s="363"/>
      <c r="U65" s="363"/>
      <c r="V65" s="363"/>
      <c r="W65" s="363"/>
      <c r="X65" s="363"/>
      <c r="Y65" s="363"/>
      <c r="Z65" s="363"/>
      <c r="AA65" s="363"/>
      <c r="AB65" s="363"/>
      <c r="AC65" s="363"/>
      <c r="AD65" s="363"/>
      <c r="AE65" s="363"/>
      <c r="AF65" s="363"/>
      <c r="AG65" s="363"/>
      <c r="AH65" s="363"/>
      <c r="AI65" s="363"/>
      <c r="AJ65" s="363"/>
      <c r="AK65" s="363"/>
      <c r="AL65" s="363"/>
      <c r="AM65" s="363"/>
      <c r="AN65" s="363"/>
      <c r="AO65" s="363"/>
      <c r="AP65" s="363"/>
      <c r="AQ65" s="363"/>
      <c r="AR65" s="363"/>
      <c r="AS65" s="363"/>
      <c r="AT65" s="363"/>
      <c r="AU65" s="363"/>
      <c r="AV65" s="363"/>
      <c r="AW65" s="363"/>
      <c r="AX65" s="363"/>
      <c r="AY65" s="363"/>
      <c r="AZ65" s="363"/>
      <c r="BA65" s="363"/>
      <c r="BB65" s="363"/>
      <c r="BC65" s="363"/>
      <c r="BD65" s="363"/>
      <c r="BE65" s="363"/>
      <c r="BF65" s="363"/>
      <c r="BG65" s="363"/>
      <c r="BH65" s="363"/>
      <c r="BI65" s="363"/>
      <c r="BJ65" s="363"/>
      <c r="BK65" s="363"/>
      <c r="BL65" s="363"/>
      <c r="BM65" s="363"/>
      <c r="BN65" s="363"/>
      <c r="BO65" s="363"/>
      <c r="BP65" s="363"/>
      <c r="BQ65" s="363"/>
      <c r="BR65" s="363"/>
      <c r="BS65" s="363"/>
      <c r="BT65" s="363"/>
      <c r="BU65" s="363"/>
      <c r="BV65" s="363"/>
      <c r="BW65" s="363"/>
      <c r="BX65" s="363"/>
      <c r="BY65" s="363"/>
      <c r="BZ65" s="363"/>
      <c r="CA65" s="363"/>
      <c r="CB65" s="363"/>
      <c r="CC65" s="363"/>
      <c r="CD65" s="363"/>
      <c r="CE65" s="363"/>
      <c r="CF65" s="363"/>
      <c r="CG65" s="363"/>
      <c r="CH65" s="363"/>
      <c r="CI65" s="363"/>
      <c r="CJ65" s="363"/>
      <c r="CK65" s="363"/>
      <c r="CL65" s="363"/>
      <c r="CM65" s="363"/>
      <c r="CN65" s="363"/>
      <c r="CO65" s="363"/>
      <c r="CP65" s="363"/>
      <c r="CQ65" s="363"/>
      <c r="CR65" s="363"/>
      <c r="CS65" s="363"/>
      <c r="CT65" s="363"/>
      <c r="CU65" s="363"/>
      <c r="CV65" s="363"/>
      <c r="CW65" s="363"/>
      <c r="CX65" s="363"/>
      <c r="CY65" s="363"/>
      <c r="CZ65" s="363"/>
      <c r="DA65" s="363"/>
      <c r="DB65" s="363"/>
      <c r="DC65" s="363"/>
      <c r="DD65" s="363"/>
      <c r="DE65" s="363"/>
      <c r="DF65" s="363"/>
      <c r="DG65" s="363"/>
      <c r="DH65" s="363"/>
      <c r="DI65" s="363"/>
      <c r="DJ65" s="363"/>
    </row>
    <row r="66" spans="1:114" s="692" customFormat="1" ht="39" customHeight="1" x14ac:dyDescent="0.2">
      <c r="A66" s="2115"/>
      <c r="B66" s="969"/>
      <c r="C66" s="969"/>
      <c r="D66" s="359"/>
      <c r="E66" s="359"/>
      <c r="F66" s="359"/>
      <c r="G66" s="359"/>
      <c r="H66" s="359"/>
      <c r="I66" s="359"/>
      <c r="J66" s="971"/>
      <c r="K66" s="971"/>
      <c r="L66" s="971"/>
      <c r="M66" s="363"/>
      <c r="N66" s="363"/>
      <c r="O66" s="363"/>
      <c r="P66" s="363"/>
      <c r="Q66" s="363"/>
      <c r="R66" s="363"/>
      <c r="S66" s="363"/>
      <c r="T66" s="363"/>
      <c r="U66" s="363"/>
      <c r="V66" s="363"/>
      <c r="W66" s="363"/>
      <c r="X66" s="363"/>
      <c r="Y66" s="363"/>
      <c r="Z66" s="363"/>
      <c r="AA66" s="363"/>
      <c r="AB66" s="363"/>
      <c r="AC66" s="363"/>
      <c r="AD66" s="363"/>
      <c r="AE66" s="363"/>
      <c r="AF66" s="363"/>
      <c r="AG66" s="363"/>
      <c r="AH66" s="363"/>
      <c r="AI66" s="363"/>
      <c r="AJ66" s="363"/>
      <c r="AK66" s="363"/>
      <c r="AL66" s="363"/>
      <c r="AM66" s="363"/>
      <c r="AN66" s="363"/>
      <c r="AO66" s="363"/>
      <c r="AP66" s="363"/>
      <c r="AQ66" s="363"/>
      <c r="AR66" s="363"/>
      <c r="AS66" s="363"/>
      <c r="AT66" s="363"/>
      <c r="AU66" s="363"/>
      <c r="AV66" s="363"/>
      <c r="AW66" s="363"/>
      <c r="AX66" s="363"/>
      <c r="AY66" s="363"/>
      <c r="AZ66" s="363"/>
      <c r="BA66" s="363"/>
      <c r="BB66" s="363"/>
      <c r="BC66" s="363"/>
      <c r="BD66" s="363"/>
      <c r="BE66" s="363"/>
      <c r="BF66" s="363"/>
      <c r="BG66" s="363"/>
      <c r="BH66" s="363"/>
      <c r="BI66" s="363"/>
      <c r="BJ66" s="363"/>
      <c r="BK66" s="363"/>
      <c r="BL66" s="363"/>
      <c r="BM66" s="363"/>
      <c r="BN66" s="363"/>
      <c r="BO66" s="363"/>
      <c r="BP66" s="363"/>
      <c r="BQ66" s="363"/>
      <c r="BR66" s="363"/>
      <c r="BS66" s="363"/>
      <c r="BT66" s="363"/>
      <c r="BU66" s="363"/>
      <c r="BV66" s="363"/>
      <c r="BW66" s="363"/>
      <c r="BX66" s="363"/>
      <c r="BY66" s="363"/>
      <c r="BZ66" s="363"/>
      <c r="CA66" s="363"/>
      <c r="CB66" s="363"/>
      <c r="CC66" s="363"/>
      <c r="CD66" s="363"/>
      <c r="CE66" s="363"/>
      <c r="CF66" s="363"/>
      <c r="CG66" s="363"/>
      <c r="CH66" s="363"/>
      <c r="CI66" s="363"/>
      <c r="CJ66" s="363"/>
      <c r="CK66" s="363"/>
      <c r="CL66" s="363"/>
      <c r="CM66" s="363"/>
      <c r="CN66" s="363"/>
      <c r="CO66" s="363"/>
      <c r="CP66" s="363"/>
      <c r="CQ66" s="363"/>
      <c r="CR66" s="363"/>
      <c r="CS66" s="363"/>
      <c r="CT66" s="363"/>
      <c r="CU66" s="363"/>
      <c r="CV66" s="363"/>
      <c r="CW66" s="363"/>
      <c r="CX66" s="363"/>
      <c r="CY66" s="363"/>
      <c r="CZ66" s="363"/>
      <c r="DA66" s="363"/>
      <c r="DB66" s="363"/>
      <c r="DC66" s="363"/>
      <c r="DD66" s="363"/>
      <c r="DE66" s="363"/>
      <c r="DF66" s="363"/>
      <c r="DG66" s="363"/>
      <c r="DH66" s="363"/>
      <c r="DI66" s="363"/>
      <c r="DJ66" s="363"/>
    </row>
    <row r="67" spans="1:114" s="692" customFormat="1" ht="39" customHeight="1" x14ac:dyDescent="0.2">
      <c r="A67" s="2115"/>
      <c r="B67" s="969"/>
      <c r="C67" s="969"/>
      <c r="D67" s="359"/>
      <c r="E67" s="359"/>
      <c r="F67" s="359"/>
      <c r="G67" s="359"/>
      <c r="H67" s="359"/>
      <c r="I67" s="359"/>
      <c r="J67" s="971"/>
      <c r="K67" s="971"/>
      <c r="L67" s="971"/>
      <c r="M67" s="363"/>
      <c r="N67" s="363"/>
      <c r="O67" s="363"/>
      <c r="P67" s="363"/>
      <c r="Q67" s="363"/>
      <c r="R67" s="363"/>
      <c r="S67" s="363"/>
      <c r="T67" s="363"/>
      <c r="U67" s="363"/>
      <c r="V67" s="363"/>
      <c r="W67" s="363"/>
      <c r="X67" s="363"/>
      <c r="Y67" s="363"/>
      <c r="Z67" s="363"/>
      <c r="AA67" s="363"/>
      <c r="AB67" s="363"/>
      <c r="AC67" s="363"/>
      <c r="AD67" s="363"/>
      <c r="AE67" s="363"/>
      <c r="AF67" s="363"/>
      <c r="AG67" s="363"/>
      <c r="AH67" s="363"/>
      <c r="AI67" s="363"/>
      <c r="AJ67" s="363"/>
      <c r="AK67" s="363"/>
      <c r="AL67" s="363"/>
      <c r="AM67" s="363"/>
      <c r="AN67" s="363"/>
      <c r="AO67" s="363"/>
      <c r="AP67" s="363"/>
      <c r="AQ67" s="363"/>
      <c r="AR67" s="363"/>
      <c r="AS67" s="363"/>
      <c r="AT67" s="363"/>
      <c r="AU67" s="363"/>
      <c r="AV67" s="363"/>
      <c r="AW67" s="363"/>
      <c r="AX67" s="363"/>
      <c r="AY67" s="363"/>
      <c r="AZ67" s="363"/>
      <c r="BA67" s="363"/>
      <c r="BB67" s="363"/>
      <c r="BC67" s="363"/>
      <c r="BD67" s="363"/>
      <c r="BE67" s="363"/>
      <c r="BF67" s="363"/>
      <c r="BG67" s="363"/>
      <c r="BH67" s="363"/>
      <c r="BI67" s="363"/>
      <c r="BJ67" s="363"/>
      <c r="BK67" s="363"/>
      <c r="BL67" s="363"/>
      <c r="BM67" s="363"/>
      <c r="BN67" s="363"/>
      <c r="BO67" s="363"/>
      <c r="BP67" s="363"/>
      <c r="BQ67" s="363"/>
      <c r="BR67" s="363"/>
      <c r="BS67" s="363"/>
      <c r="BT67" s="363"/>
      <c r="BU67" s="363"/>
      <c r="BV67" s="363"/>
      <c r="BW67" s="363"/>
      <c r="BX67" s="363"/>
      <c r="BY67" s="363"/>
      <c r="BZ67" s="363"/>
      <c r="CA67" s="363"/>
      <c r="CB67" s="363"/>
      <c r="CC67" s="363"/>
      <c r="CD67" s="363"/>
      <c r="CE67" s="363"/>
      <c r="CF67" s="363"/>
      <c r="CG67" s="363"/>
      <c r="CH67" s="363"/>
      <c r="CI67" s="363"/>
      <c r="CJ67" s="363"/>
      <c r="CK67" s="363"/>
      <c r="CL67" s="363"/>
      <c r="CM67" s="363"/>
      <c r="CN67" s="363"/>
      <c r="CO67" s="363"/>
      <c r="CP67" s="363"/>
      <c r="CQ67" s="363"/>
      <c r="CR67" s="363"/>
      <c r="CS67" s="363"/>
      <c r="CT67" s="363"/>
      <c r="CU67" s="363"/>
      <c r="CV67" s="363"/>
      <c r="CW67" s="363"/>
      <c r="CX67" s="363"/>
      <c r="CY67" s="363"/>
      <c r="CZ67" s="363"/>
      <c r="DA67" s="363"/>
      <c r="DB67" s="363"/>
      <c r="DC67" s="363"/>
      <c r="DD67" s="363"/>
      <c r="DE67" s="363"/>
      <c r="DF67" s="363"/>
      <c r="DG67" s="363"/>
      <c r="DH67" s="363"/>
      <c r="DI67" s="363"/>
      <c r="DJ67" s="363"/>
    </row>
    <row r="68" spans="1:114" s="692" customFormat="1" ht="39" customHeight="1" thickBot="1" x14ac:dyDescent="0.3">
      <c r="A68" s="1494" t="s">
        <v>2787</v>
      </c>
      <c r="B68" s="924"/>
      <c r="C68" s="930"/>
      <c r="D68" s="7"/>
      <c r="E68" s="7"/>
      <c r="F68" s="7"/>
      <c r="G68" s="7"/>
      <c r="H68" s="7"/>
      <c r="I68" s="7"/>
      <c r="J68" s="7"/>
      <c r="K68" s="7"/>
      <c r="L68" s="7" t="s">
        <v>2786</v>
      </c>
      <c r="M68" s="363"/>
      <c r="N68" s="363"/>
      <c r="O68" s="363"/>
      <c r="P68" s="363"/>
      <c r="Q68" s="363"/>
      <c r="R68" s="363"/>
      <c r="S68" s="363"/>
      <c r="T68" s="363"/>
      <c r="U68" s="363"/>
      <c r="V68" s="363"/>
      <c r="W68" s="363"/>
      <c r="X68" s="363"/>
      <c r="Y68" s="363"/>
      <c r="Z68" s="363"/>
      <c r="AA68" s="363"/>
      <c r="AB68" s="363"/>
      <c r="AC68" s="363"/>
      <c r="AD68" s="363"/>
      <c r="AE68" s="363"/>
      <c r="AF68" s="363"/>
      <c r="AG68" s="363"/>
      <c r="AH68" s="363"/>
      <c r="AI68" s="363"/>
      <c r="AJ68" s="363"/>
      <c r="AK68" s="363"/>
      <c r="AL68" s="363"/>
      <c r="AM68" s="363"/>
      <c r="AN68" s="363"/>
      <c r="AO68" s="363"/>
      <c r="AP68" s="363"/>
      <c r="AQ68" s="363"/>
      <c r="AR68" s="363"/>
      <c r="AS68" s="363"/>
      <c r="AT68" s="363"/>
      <c r="AU68" s="363"/>
      <c r="AV68" s="363"/>
      <c r="AW68" s="363"/>
      <c r="AX68" s="363"/>
      <c r="AY68" s="363"/>
      <c r="AZ68" s="363"/>
      <c r="BA68" s="363"/>
      <c r="BB68" s="363"/>
      <c r="BC68" s="363"/>
      <c r="BD68" s="363"/>
      <c r="BE68" s="363"/>
      <c r="BF68" s="363"/>
      <c r="BG68" s="363"/>
      <c r="BH68" s="363"/>
      <c r="BI68" s="363"/>
      <c r="BJ68" s="363"/>
      <c r="BK68" s="363"/>
      <c r="BL68" s="363"/>
      <c r="BM68" s="363"/>
      <c r="BN68" s="363"/>
      <c r="BO68" s="363"/>
      <c r="BP68" s="363"/>
      <c r="BQ68" s="363"/>
      <c r="BR68" s="363"/>
      <c r="BS68" s="363"/>
      <c r="BT68" s="363"/>
      <c r="BU68" s="363"/>
      <c r="BV68" s="363"/>
      <c r="BW68" s="363"/>
      <c r="BX68" s="363"/>
      <c r="BY68" s="363"/>
      <c r="BZ68" s="363"/>
      <c r="CA68" s="363"/>
      <c r="CB68" s="363"/>
      <c r="CC68" s="363"/>
      <c r="CD68" s="363"/>
      <c r="CE68" s="363"/>
      <c r="CF68" s="363"/>
      <c r="CG68" s="363"/>
      <c r="CH68" s="363"/>
      <c r="CI68" s="363"/>
      <c r="CJ68" s="363"/>
      <c r="CK68" s="363"/>
      <c r="CL68" s="363"/>
      <c r="CM68" s="363"/>
      <c r="CN68" s="363"/>
      <c r="CO68" s="363"/>
      <c r="CP68" s="363"/>
      <c r="CQ68" s="363"/>
      <c r="CR68" s="363"/>
      <c r="CS68" s="363"/>
      <c r="CT68" s="363"/>
      <c r="CU68" s="363"/>
      <c r="CV68" s="363"/>
      <c r="CW68" s="363"/>
      <c r="CX68" s="363"/>
      <c r="CY68" s="363"/>
      <c r="CZ68" s="363"/>
      <c r="DA68" s="363"/>
      <c r="DB68" s="363"/>
      <c r="DC68" s="363"/>
      <c r="DD68" s="363"/>
      <c r="DE68" s="363"/>
      <c r="DF68" s="363"/>
      <c r="DG68" s="363"/>
      <c r="DH68" s="363"/>
      <c r="DI68" s="363"/>
      <c r="DJ68" s="363"/>
    </row>
    <row r="69" spans="1:114" s="692" customFormat="1" ht="30" customHeight="1" thickTop="1" x14ac:dyDescent="0.25">
      <c r="A69" s="2941" t="s">
        <v>1855</v>
      </c>
      <c r="B69" s="2941" t="s">
        <v>1297</v>
      </c>
      <c r="C69" s="2941" t="s">
        <v>48</v>
      </c>
      <c r="D69" s="2946" t="s">
        <v>1849</v>
      </c>
      <c r="E69" s="2946"/>
      <c r="F69" s="2946"/>
      <c r="G69" s="2946" t="s">
        <v>34</v>
      </c>
      <c r="H69" s="2946"/>
      <c r="I69" s="2946"/>
      <c r="J69" s="2947" t="s">
        <v>103</v>
      </c>
      <c r="K69" s="2947" t="s">
        <v>132</v>
      </c>
      <c r="L69" s="2947" t="s">
        <v>1856</v>
      </c>
      <c r="M69" s="363"/>
      <c r="N69" s="363"/>
      <c r="O69" s="363"/>
      <c r="P69" s="363"/>
      <c r="Q69" s="363"/>
      <c r="R69" s="363"/>
      <c r="S69" s="363"/>
      <c r="T69" s="363"/>
      <c r="U69" s="363"/>
      <c r="V69" s="363"/>
      <c r="W69" s="363"/>
      <c r="X69" s="363"/>
      <c r="Y69" s="363"/>
      <c r="Z69" s="363"/>
      <c r="AA69" s="363"/>
      <c r="AB69" s="363"/>
      <c r="AC69" s="363"/>
      <c r="AD69" s="363"/>
      <c r="AE69" s="363"/>
      <c r="AF69" s="363"/>
      <c r="AG69" s="363"/>
      <c r="AH69" s="363"/>
      <c r="AI69" s="363"/>
      <c r="AJ69" s="363"/>
      <c r="AK69" s="363"/>
      <c r="AL69" s="363"/>
      <c r="AM69" s="363"/>
      <c r="AN69" s="363"/>
      <c r="AO69" s="363"/>
      <c r="AP69" s="363"/>
      <c r="AQ69" s="363"/>
      <c r="AR69" s="363"/>
      <c r="AS69" s="363"/>
      <c r="AT69" s="363"/>
      <c r="AU69" s="363"/>
      <c r="AV69" s="363"/>
      <c r="AW69" s="363"/>
      <c r="AX69" s="363"/>
      <c r="AY69" s="363"/>
      <c r="AZ69" s="363"/>
      <c r="BA69" s="363"/>
      <c r="BB69" s="363"/>
      <c r="BC69" s="363"/>
      <c r="BD69" s="363"/>
      <c r="BE69" s="363"/>
      <c r="BF69" s="363"/>
      <c r="BG69" s="363"/>
      <c r="BH69" s="363"/>
      <c r="BI69" s="363"/>
      <c r="BJ69" s="363"/>
      <c r="BK69" s="363"/>
      <c r="BL69" s="363"/>
      <c r="BM69" s="363"/>
      <c r="BN69" s="363"/>
      <c r="BO69" s="363"/>
      <c r="BP69" s="363"/>
      <c r="BQ69" s="363"/>
      <c r="BR69" s="363"/>
      <c r="BS69" s="363"/>
      <c r="BT69" s="363"/>
      <c r="BU69" s="363"/>
      <c r="BV69" s="363"/>
      <c r="BW69" s="363"/>
      <c r="BX69" s="363"/>
      <c r="BY69" s="363"/>
      <c r="BZ69" s="363"/>
      <c r="CA69" s="363"/>
      <c r="CB69" s="363"/>
      <c r="CC69" s="363"/>
      <c r="CD69" s="363"/>
      <c r="CE69" s="363"/>
      <c r="CF69" s="363"/>
      <c r="CG69" s="363"/>
      <c r="CH69" s="363"/>
      <c r="CI69" s="363"/>
      <c r="CJ69" s="363"/>
      <c r="CK69" s="363"/>
      <c r="CL69" s="363"/>
      <c r="CM69" s="363"/>
      <c r="CN69" s="363"/>
      <c r="CO69" s="363"/>
      <c r="CP69" s="363"/>
      <c r="CQ69" s="363"/>
      <c r="CR69" s="363"/>
      <c r="CS69" s="363"/>
      <c r="CT69" s="363"/>
      <c r="CU69" s="363"/>
      <c r="CV69" s="363"/>
      <c r="CW69" s="363"/>
      <c r="CX69" s="363"/>
      <c r="CY69" s="363"/>
      <c r="CZ69" s="363"/>
      <c r="DA69" s="363"/>
      <c r="DB69" s="363"/>
      <c r="DC69" s="363"/>
      <c r="DD69" s="363"/>
      <c r="DE69" s="363"/>
      <c r="DF69" s="363"/>
      <c r="DG69" s="363"/>
      <c r="DH69" s="363"/>
      <c r="DI69" s="363"/>
      <c r="DJ69" s="363"/>
    </row>
    <row r="70" spans="1:114" s="692" customFormat="1" ht="30" customHeight="1" x14ac:dyDescent="0.2">
      <c r="A70" s="2942"/>
      <c r="B70" s="2942"/>
      <c r="C70" s="2942"/>
      <c r="D70" s="2954" t="s">
        <v>1857</v>
      </c>
      <c r="E70" s="2954"/>
      <c r="F70" s="2954"/>
      <c r="G70" s="2579" t="s">
        <v>120</v>
      </c>
      <c r="H70" s="2579"/>
      <c r="I70" s="2579"/>
      <c r="J70" s="2862"/>
      <c r="K70" s="2862"/>
      <c r="L70" s="2862"/>
      <c r="M70" s="363"/>
      <c r="N70" s="363"/>
      <c r="O70" s="363"/>
      <c r="P70" s="363"/>
      <c r="Q70" s="363"/>
      <c r="R70" s="363"/>
      <c r="S70" s="363"/>
      <c r="T70" s="363"/>
      <c r="U70" s="363"/>
      <c r="V70" s="363"/>
      <c r="W70" s="363"/>
      <c r="X70" s="363"/>
      <c r="Y70" s="363"/>
      <c r="Z70" s="363"/>
      <c r="AA70" s="363"/>
      <c r="AB70" s="363"/>
      <c r="AC70" s="363"/>
      <c r="AD70" s="363"/>
      <c r="AE70" s="363"/>
      <c r="AF70" s="363"/>
      <c r="AG70" s="363"/>
      <c r="AH70" s="363"/>
      <c r="AI70" s="363"/>
      <c r="AJ70" s="363"/>
      <c r="AK70" s="363"/>
      <c r="AL70" s="363"/>
      <c r="AM70" s="363"/>
      <c r="AN70" s="363"/>
      <c r="AO70" s="363"/>
      <c r="AP70" s="363"/>
      <c r="AQ70" s="363"/>
      <c r="AR70" s="363"/>
      <c r="AS70" s="363"/>
      <c r="AT70" s="363"/>
      <c r="AU70" s="363"/>
      <c r="AV70" s="363"/>
      <c r="AW70" s="363"/>
      <c r="AX70" s="363"/>
      <c r="AY70" s="363"/>
      <c r="AZ70" s="363"/>
      <c r="BA70" s="363"/>
      <c r="BB70" s="363"/>
      <c r="BC70" s="363"/>
      <c r="BD70" s="363"/>
      <c r="BE70" s="363"/>
      <c r="BF70" s="363"/>
      <c r="BG70" s="363"/>
      <c r="BH70" s="363"/>
      <c r="BI70" s="363"/>
      <c r="BJ70" s="363"/>
      <c r="BK70" s="363"/>
      <c r="BL70" s="363"/>
      <c r="BM70" s="363"/>
      <c r="BN70" s="363"/>
      <c r="BO70" s="363"/>
      <c r="BP70" s="363"/>
      <c r="BQ70" s="363"/>
      <c r="BR70" s="363"/>
      <c r="BS70" s="363"/>
      <c r="BT70" s="363"/>
      <c r="BU70" s="363"/>
      <c r="BV70" s="363"/>
      <c r="BW70" s="363"/>
      <c r="BX70" s="363"/>
      <c r="BY70" s="363"/>
      <c r="BZ70" s="363"/>
      <c r="CA70" s="363"/>
      <c r="CB70" s="363"/>
      <c r="CC70" s="363"/>
      <c r="CD70" s="363"/>
      <c r="CE70" s="363"/>
      <c r="CF70" s="363"/>
      <c r="CG70" s="363"/>
      <c r="CH70" s="363"/>
      <c r="CI70" s="363"/>
      <c r="CJ70" s="363"/>
      <c r="CK70" s="363"/>
      <c r="CL70" s="363"/>
      <c r="CM70" s="363"/>
      <c r="CN70" s="363"/>
      <c r="CO70" s="363"/>
      <c r="CP70" s="363"/>
      <c r="CQ70" s="363"/>
      <c r="CR70" s="363"/>
      <c r="CS70" s="363"/>
      <c r="CT70" s="363"/>
      <c r="CU70" s="363"/>
      <c r="CV70" s="363"/>
      <c r="CW70" s="363"/>
      <c r="CX70" s="363"/>
      <c r="CY70" s="363"/>
      <c r="CZ70" s="363"/>
      <c r="DA70" s="363"/>
      <c r="DB70" s="363"/>
      <c r="DC70" s="363"/>
      <c r="DD70" s="363"/>
      <c r="DE70" s="363"/>
      <c r="DF70" s="363"/>
      <c r="DG70" s="363"/>
      <c r="DH70" s="363"/>
      <c r="DI70" s="363"/>
      <c r="DJ70" s="363"/>
    </row>
    <row r="71" spans="1:114" s="692" customFormat="1" ht="30" customHeight="1" x14ac:dyDescent="0.2">
      <c r="A71" s="2942"/>
      <c r="B71" s="2942"/>
      <c r="C71" s="2942"/>
      <c r="D71" s="985" t="s">
        <v>187</v>
      </c>
      <c r="E71" s="985" t="s">
        <v>203</v>
      </c>
      <c r="F71" s="985" t="s">
        <v>204</v>
      </c>
      <c r="G71" s="985" t="s">
        <v>187</v>
      </c>
      <c r="H71" s="985" t="s">
        <v>203</v>
      </c>
      <c r="I71" s="985" t="s">
        <v>204</v>
      </c>
      <c r="J71" s="2862"/>
      <c r="K71" s="2862"/>
      <c r="L71" s="2862"/>
      <c r="M71" s="363"/>
      <c r="N71" s="363"/>
      <c r="O71" s="363"/>
      <c r="P71" s="363"/>
      <c r="Q71" s="363"/>
      <c r="R71" s="363"/>
      <c r="S71" s="363"/>
      <c r="T71" s="363"/>
      <c r="U71" s="363"/>
      <c r="V71" s="363"/>
      <c r="W71" s="363"/>
      <c r="X71" s="363"/>
      <c r="Y71" s="363"/>
      <c r="Z71" s="363"/>
      <c r="AA71" s="363"/>
      <c r="AB71" s="363"/>
      <c r="AC71" s="363"/>
      <c r="AD71" s="363"/>
      <c r="AE71" s="363"/>
      <c r="AF71" s="363"/>
      <c r="AG71" s="363"/>
      <c r="AH71" s="363"/>
      <c r="AI71" s="363"/>
      <c r="AJ71" s="363"/>
      <c r="AK71" s="363"/>
      <c r="AL71" s="363"/>
      <c r="AM71" s="363"/>
      <c r="AN71" s="363"/>
      <c r="AO71" s="363"/>
      <c r="AP71" s="363"/>
      <c r="AQ71" s="363"/>
      <c r="AR71" s="363"/>
      <c r="AS71" s="363"/>
      <c r="AT71" s="363"/>
      <c r="AU71" s="363"/>
      <c r="AV71" s="363"/>
      <c r="AW71" s="363"/>
      <c r="AX71" s="363"/>
      <c r="AY71" s="363"/>
      <c r="AZ71" s="363"/>
      <c r="BA71" s="363"/>
      <c r="BB71" s="363"/>
      <c r="BC71" s="363"/>
      <c r="BD71" s="363"/>
      <c r="BE71" s="363"/>
      <c r="BF71" s="363"/>
      <c r="BG71" s="363"/>
      <c r="BH71" s="363"/>
      <c r="BI71" s="363"/>
      <c r="BJ71" s="363"/>
      <c r="BK71" s="363"/>
      <c r="BL71" s="363"/>
      <c r="BM71" s="363"/>
      <c r="BN71" s="363"/>
      <c r="BO71" s="363"/>
      <c r="BP71" s="363"/>
      <c r="BQ71" s="363"/>
      <c r="BR71" s="363"/>
      <c r="BS71" s="363"/>
      <c r="BT71" s="363"/>
      <c r="BU71" s="363"/>
      <c r="BV71" s="363"/>
      <c r="BW71" s="363"/>
      <c r="BX71" s="363"/>
      <c r="BY71" s="363"/>
      <c r="BZ71" s="363"/>
      <c r="CA71" s="363"/>
      <c r="CB71" s="363"/>
      <c r="CC71" s="363"/>
      <c r="CD71" s="363"/>
      <c r="CE71" s="363"/>
      <c r="CF71" s="363"/>
      <c r="CG71" s="363"/>
      <c r="CH71" s="363"/>
      <c r="CI71" s="363"/>
      <c r="CJ71" s="363"/>
      <c r="CK71" s="363"/>
      <c r="CL71" s="363"/>
      <c r="CM71" s="363"/>
      <c r="CN71" s="363"/>
      <c r="CO71" s="363"/>
      <c r="CP71" s="363"/>
      <c r="CQ71" s="363"/>
      <c r="CR71" s="363"/>
      <c r="CS71" s="363"/>
      <c r="CT71" s="363"/>
      <c r="CU71" s="363"/>
      <c r="CV71" s="363"/>
      <c r="CW71" s="363"/>
      <c r="CX71" s="363"/>
      <c r="CY71" s="363"/>
      <c r="CZ71" s="363"/>
      <c r="DA71" s="363"/>
      <c r="DB71" s="363"/>
      <c r="DC71" s="363"/>
      <c r="DD71" s="363"/>
      <c r="DE71" s="363"/>
      <c r="DF71" s="363"/>
      <c r="DG71" s="363"/>
      <c r="DH71" s="363"/>
      <c r="DI71" s="363"/>
      <c r="DJ71" s="363"/>
    </row>
    <row r="72" spans="1:114" s="692" customFormat="1" ht="30" customHeight="1" thickBot="1" x14ac:dyDescent="0.25">
      <c r="A72" s="2945"/>
      <c r="B72" s="2945"/>
      <c r="C72" s="2945"/>
      <c r="D72" s="121" t="s">
        <v>188</v>
      </c>
      <c r="E72" s="121" t="s">
        <v>189</v>
      </c>
      <c r="F72" s="121" t="s">
        <v>190</v>
      </c>
      <c r="G72" s="121" t="s">
        <v>188</v>
      </c>
      <c r="H72" s="121" t="s">
        <v>189</v>
      </c>
      <c r="I72" s="121" t="s">
        <v>190</v>
      </c>
      <c r="J72" s="2948"/>
      <c r="K72" s="2948"/>
      <c r="L72" s="2948"/>
      <c r="M72" s="363"/>
      <c r="N72" s="363"/>
      <c r="O72" s="363"/>
      <c r="P72" s="363"/>
      <c r="Q72" s="363"/>
      <c r="R72" s="363"/>
      <c r="S72" s="363"/>
      <c r="T72" s="363"/>
      <c r="U72" s="363"/>
      <c r="V72" s="363"/>
      <c r="W72" s="363"/>
      <c r="X72" s="363"/>
      <c r="Y72" s="363"/>
      <c r="Z72" s="363"/>
      <c r="AA72" s="363"/>
      <c r="AB72" s="363"/>
      <c r="AC72" s="363"/>
      <c r="AD72" s="363"/>
      <c r="AE72" s="363"/>
      <c r="AF72" s="363"/>
      <c r="AG72" s="363"/>
      <c r="AH72" s="363"/>
      <c r="AI72" s="363"/>
      <c r="AJ72" s="363"/>
      <c r="AK72" s="363"/>
      <c r="AL72" s="363"/>
      <c r="AM72" s="363"/>
      <c r="AN72" s="363"/>
      <c r="AO72" s="363"/>
      <c r="AP72" s="363"/>
      <c r="AQ72" s="363"/>
      <c r="AR72" s="363"/>
      <c r="AS72" s="363"/>
      <c r="AT72" s="363"/>
      <c r="AU72" s="363"/>
      <c r="AV72" s="363"/>
      <c r="AW72" s="363"/>
      <c r="AX72" s="363"/>
      <c r="AY72" s="363"/>
      <c r="AZ72" s="363"/>
      <c r="BA72" s="363"/>
      <c r="BB72" s="363"/>
      <c r="BC72" s="363"/>
      <c r="BD72" s="363"/>
      <c r="BE72" s="363"/>
      <c r="BF72" s="363"/>
      <c r="BG72" s="363"/>
      <c r="BH72" s="363"/>
      <c r="BI72" s="363"/>
      <c r="BJ72" s="363"/>
      <c r="BK72" s="363"/>
      <c r="BL72" s="363"/>
      <c r="BM72" s="363"/>
      <c r="BN72" s="363"/>
      <c r="BO72" s="363"/>
      <c r="BP72" s="363"/>
      <c r="BQ72" s="363"/>
      <c r="BR72" s="363"/>
      <c r="BS72" s="363"/>
      <c r="BT72" s="363"/>
      <c r="BU72" s="363"/>
      <c r="BV72" s="363"/>
      <c r="BW72" s="363"/>
      <c r="BX72" s="363"/>
      <c r="BY72" s="363"/>
      <c r="BZ72" s="363"/>
      <c r="CA72" s="363"/>
      <c r="CB72" s="363"/>
      <c r="CC72" s="363"/>
      <c r="CD72" s="363"/>
      <c r="CE72" s="363"/>
      <c r="CF72" s="363"/>
      <c r="CG72" s="363"/>
      <c r="CH72" s="363"/>
      <c r="CI72" s="363"/>
      <c r="CJ72" s="363"/>
      <c r="CK72" s="363"/>
      <c r="CL72" s="363"/>
      <c r="CM72" s="363"/>
      <c r="CN72" s="363"/>
      <c r="CO72" s="363"/>
      <c r="CP72" s="363"/>
      <c r="CQ72" s="363"/>
      <c r="CR72" s="363"/>
      <c r="CS72" s="363"/>
      <c r="CT72" s="363"/>
      <c r="CU72" s="363"/>
      <c r="CV72" s="363"/>
      <c r="CW72" s="363"/>
      <c r="CX72" s="363"/>
      <c r="CY72" s="363"/>
      <c r="CZ72" s="363"/>
      <c r="DA72" s="363"/>
      <c r="DB72" s="363"/>
      <c r="DC72" s="363"/>
      <c r="DD72" s="363"/>
      <c r="DE72" s="363"/>
      <c r="DF72" s="363"/>
      <c r="DG72" s="363"/>
      <c r="DH72" s="363"/>
      <c r="DI72" s="363"/>
      <c r="DJ72" s="363"/>
    </row>
    <row r="73" spans="1:114" s="692" customFormat="1" ht="39" customHeight="1" x14ac:dyDescent="0.2">
      <c r="A73" s="2152" t="s">
        <v>1906</v>
      </c>
      <c r="B73" s="1724" t="s">
        <v>1936</v>
      </c>
      <c r="C73" s="1724" t="s">
        <v>1936</v>
      </c>
      <c r="D73" s="2410">
        <v>13</v>
      </c>
      <c r="E73" s="2410">
        <v>0</v>
      </c>
      <c r="F73" s="2410">
        <v>13</v>
      </c>
      <c r="G73" s="2410">
        <v>13</v>
      </c>
      <c r="H73" s="2410">
        <v>0</v>
      </c>
      <c r="I73" s="2410">
        <v>13</v>
      </c>
      <c r="J73" s="1618" t="s">
        <v>1937</v>
      </c>
      <c r="K73" s="1618" t="s">
        <v>1937</v>
      </c>
      <c r="L73" s="1618" t="s">
        <v>1938</v>
      </c>
      <c r="M73" s="1493"/>
      <c r="N73" s="859"/>
      <c r="O73" s="363"/>
      <c r="P73" s="363"/>
      <c r="Q73" s="363"/>
      <c r="R73" s="363"/>
      <c r="S73" s="363"/>
      <c r="T73" s="363"/>
      <c r="U73" s="363"/>
      <c r="V73" s="363"/>
      <c r="W73" s="363"/>
      <c r="X73" s="363"/>
      <c r="Y73" s="363"/>
      <c r="Z73" s="363"/>
      <c r="AA73" s="363"/>
      <c r="AB73" s="363"/>
      <c r="AC73" s="363"/>
      <c r="AD73" s="363"/>
      <c r="AE73" s="363"/>
      <c r="AF73" s="363"/>
      <c r="AG73" s="363"/>
      <c r="AH73" s="363"/>
      <c r="AI73" s="363"/>
      <c r="AJ73" s="363"/>
      <c r="AK73" s="363"/>
      <c r="AL73" s="363"/>
      <c r="AM73" s="363"/>
      <c r="AN73" s="363"/>
      <c r="AO73" s="363"/>
      <c r="AP73" s="363"/>
      <c r="AQ73" s="363"/>
      <c r="AR73" s="363"/>
      <c r="AS73" s="363"/>
      <c r="AT73" s="363"/>
      <c r="AU73" s="363"/>
      <c r="AV73" s="363"/>
      <c r="AW73" s="363"/>
      <c r="AX73" s="363"/>
      <c r="AY73" s="363"/>
      <c r="AZ73" s="363"/>
      <c r="BA73" s="363"/>
      <c r="BB73" s="363"/>
      <c r="BC73" s="363"/>
      <c r="BD73" s="363"/>
      <c r="BE73" s="363"/>
      <c r="BF73" s="363"/>
      <c r="BG73" s="363"/>
      <c r="BH73" s="363"/>
      <c r="BI73" s="363"/>
      <c r="BJ73" s="363"/>
      <c r="BK73" s="363"/>
      <c r="BL73" s="363"/>
      <c r="BM73" s="363"/>
      <c r="BN73" s="363"/>
      <c r="BO73" s="363"/>
      <c r="BP73" s="363"/>
      <c r="BQ73" s="363"/>
      <c r="BR73" s="363"/>
      <c r="BS73" s="363"/>
      <c r="BT73" s="363"/>
      <c r="BU73" s="363"/>
      <c r="BV73" s="363"/>
      <c r="BW73" s="363"/>
      <c r="BX73" s="363"/>
      <c r="BY73" s="363"/>
      <c r="BZ73" s="363"/>
      <c r="CA73" s="363"/>
      <c r="CB73" s="363"/>
      <c r="CC73" s="363"/>
      <c r="CD73" s="363"/>
      <c r="CE73" s="363"/>
      <c r="CF73" s="363"/>
      <c r="CG73" s="363"/>
      <c r="CH73" s="363"/>
      <c r="CI73" s="363"/>
      <c r="CJ73" s="363"/>
      <c r="CK73" s="363"/>
      <c r="CL73" s="363"/>
      <c r="CM73" s="363"/>
      <c r="CN73" s="363"/>
      <c r="CO73" s="363"/>
      <c r="CP73" s="363"/>
      <c r="CQ73" s="363"/>
      <c r="CR73" s="363"/>
      <c r="CS73" s="363"/>
      <c r="CT73" s="363"/>
      <c r="CU73" s="363"/>
      <c r="CV73" s="363"/>
      <c r="CW73" s="363"/>
      <c r="CX73" s="363"/>
      <c r="CY73" s="363"/>
      <c r="CZ73" s="363"/>
      <c r="DA73" s="363"/>
      <c r="DB73" s="363"/>
      <c r="DC73" s="363"/>
      <c r="DD73" s="363"/>
      <c r="DE73" s="363"/>
      <c r="DF73" s="363"/>
      <c r="DG73" s="363"/>
      <c r="DH73" s="363"/>
      <c r="DI73" s="363"/>
      <c r="DJ73" s="363"/>
    </row>
    <row r="74" spans="1:114" s="692" customFormat="1" ht="39" customHeight="1" x14ac:dyDescent="0.2">
      <c r="A74" s="1738" t="s">
        <v>1872</v>
      </c>
      <c r="B74" s="1725" t="s">
        <v>1939</v>
      </c>
      <c r="C74" s="1725" t="s">
        <v>1939</v>
      </c>
      <c r="D74" s="2410">
        <v>1</v>
      </c>
      <c r="E74" s="2410">
        <v>0</v>
      </c>
      <c r="F74" s="2410">
        <v>1</v>
      </c>
      <c r="G74" s="2410">
        <v>1</v>
      </c>
      <c r="H74" s="2410">
        <v>0</v>
      </c>
      <c r="I74" s="2410">
        <v>1</v>
      </c>
      <c r="J74" s="2106" t="s">
        <v>1940</v>
      </c>
      <c r="K74" s="2106" t="s">
        <v>1940</v>
      </c>
      <c r="L74" s="2106" t="s">
        <v>1941</v>
      </c>
      <c r="M74" s="363"/>
      <c r="N74" s="363"/>
      <c r="O74" s="363"/>
      <c r="P74" s="363"/>
      <c r="Q74" s="363"/>
      <c r="R74" s="363"/>
      <c r="S74" s="363"/>
      <c r="T74" s="363"/>
      <c r="U74" s="363"/>
      <c r="V74" s="363"/>
      <c r="W74" s="363"/>
      <c r="X74" s="363"/>
      <c r="Y74" s="363"/>
      <c r="Z74" s="363"/>
      <c r="AA74" s="363"/>
      <c r="AB74" s="363"/>
      <c r="AC74" s="363"/>
      <c r="AD74" s="363"/>
      <c r="AE74" s="363"/>
      <c r="AF74" s="363"/>
      <c r="AG74" s="363"/>
      <c r="AH74" s="363"/>
      <c r="AI74" s="363"/>
      <c r="AJ74" s="363"/>
      <c r="AK74" s="363"/>
      <c r="AL74" s="363"/>
      <c r="AM74" s="363"/>
      <c r="AN74" s="363"/>
      <c r="AO74" s="363"/>
      <c r="AP74" s="363"/>
      <c r="AQ74" s="363"/>
      <c r="AR74" s="363"/>
      <c r="AS74" s="363"/>
      <c r="AT74" s="363"/>
      <c r="AU74" s="363"/>
      <c r="AV74" s="363"/>
      <c r="AW74" s="363"/>
      <c r="AX74" s="363"/>
      <c r="AY74" s="363"/>
      <c r="AZ74" s="363"/>
      <c r="BA74" s="363"/>
      <c r="BB74" s="363"/>
      <c r="BC74" s="363"/>
      <c r="BD74" s="363"/>
      <c r="BE74" s="363"/>
      <c r="BF74" s="363"/>
      <c r="BG74" s="363"/>
      <c r="BH74" s="363"/>
      <c r="BI74" s="363"/>
      <c r="BJ74" s="363"/>
      <c r="BK74" s="363"/>
      <c r="BL74" s="363"/>
      <c r="BM74" s="363"/>
      <c r="BN74" s="363"/>
      <c r="BO74" s="363"/>
      <c r="BP74" s="363"/>
      <c r="BQ74" s="363"/>
      <c r="BR74" s="363"/>
      <c r="BS74" s="363"/>
      <c r="BT74" s="363"/>
      <c r="BU74" s="363"/>
      <c r="BV74" s="363"/>
      <c r="BW74" s="363"/>
      <c r="BX74" s="363"/>
      <c r="BY74" s="363"/>
      <c r="BZ74" s="363"/>
      <c r="CA74" s="363"/>
      <c r="CB74" s="363"/>
      <c r="CC74" s="363"/>
      <c r="CD74" s="363"/>
      <c r="CE74" s="363"/>
      <c r="CF74" s="363"/>
      <c r="CG74" s="363"/>
      <c r="CH74" s="363"/>
      <c r="CI74" s="363"/>
      <c r="CJ74" s="363"/>
      <c r="CK74" s="363"/>
      <c r="CL74" s="363"/>
      <c r="CM74" s="363"/>
      <c r="CN74" s="363"/>
      <c r="CO74" s="363"/>
      <c r="CP74" s="363"/>
      <c r="CQ74" s="363"/>
      <c r="CR74" s="363"/>
      <c r="CS74" s="363"/>
      <c r="CT74" s="363"/>
      <c r="CU74" s="363"/>
      <c r="CV74" s="363"/>
      <c r="CW74" s="363"/>
      <c r="CX74" s="363"/>
      <c r="CY74" s="363"/>
      <c r="CZ74" s="363"/>
      <c r="DA74" s="363"/>
      <c r="DB74" s="363"/>
      <c r="DC74" s="363"/>
      <c r="DD74" s="363"/>
      <c r="DE74" s="363"/>
      <c r="DF74" s="363"/>
      <c r="DG74" s="363"/>
      <c r="DH74" s="363"/>
      <c r="DI74" s="363"/>
      <c r="DJ74" s="363"/>
    </row>
    <row r="75" spans="1:114" s="692" customFormat="1" ht="39.75" customHeight="1" x14ac:dyDescent="0.2">
      <c r="A75" s="1738" t="s">
        <v>1942</v>
      </c>
      <c r="B75" s="1725" t="s">
        <v>1943</v>
      </c>
      <c r="C75" s="1725" t="s">
        <v>1943</v>
      </c>
      <c r="D75" s="2410">
        <v>2</v>
      </c>
      <c r="E75" s="2410">
        <v>3</v>
      </c>
      <c r="F75" s="2410">
        <v>5</v>
      </c>
      <c r="G75" s="2410">
        <v>2</v>
      </c>
      <c r="H75" s="2410">
        <v>3</v>
      </c>
      <c r="I75" s="2410">
        <v>5</v>
      </c>
      <c r="J75" s="2106" t="s">
        <v>1944</v>
      </c>
      <c r="K75" s="2106" t="s">
        <v>1944</v>
      </c>
      <c r="L75" s="2106" t="s">
        <v>1945</v>
      </c>
      <c r="M75" s="363"/>
      <c r="N75" s="363"/>
      <c r="O75" s="363"/>
      <c r="P75" s="363"/>
      <c r="Q75" s="363"/>
      <c r="R75" s="363"/>
      <c r="S75" s="363"/>
      <c r="T75" s="363"/>
      <c r="U75" s="363"/>
      <c r="V75" s="363"/>
      <c r="W75" s="363"/>
      <c r="X75" s="363"/>
      <c r="Y75" s="363"/>
      <c r="Z75" s="363"/>
      <c r="AA75" s="363"/>
      <c r="AB75" s="363"/>
      <c r="AC75" s="363"/>
      <c r="AD75" s="363"/>
      <c r="AE75" s="363"/>
      <c r="AF75" s="363"/>
      <c r="AG75" s="363"/>
      <c r="AH75" s="363"/>
      <c r="AI75" s="363"/>
      <c r="AJ75" s="363"/>
      <c r="AK75" s="363"/>
      <c r="AL75" s="363"/>
      <c r="AM75" s="363"/>
      <c r="AN75" s="363"/>
      <c r="AO75" s="363"/>
      <c r="AP75" s="363"/>
      <c r="AQ75" s="363"/>
      <c r="AR75" s="363"/>
      <c r="AS75" s="363"/>
      <c r="AT75" s="363"/>
      <c r="AU75" s="363"/>
      <c r="AV75" s="363"/>
      <c r="AW75" s="363"/>
      <c r="AX75" s="363"/>
      <c r="AY75" s="363"/>
      <c r="AZ75" s="363"/>
      <c r="BA75" s="363"/>
      <c r="BB75" s="363"/>
      <c r="BC75" s="363"/>
      <c r="BD75" s="363"/>
      <c r="BE75" s="363"/>
      <c r="BF75" s="363"/>
      <c r="BG75" s="363"/>
      <c r="BH75" s="363"/>
      <c r="BI75" s="363"/>
      <c r="BJ75" s="363"/>
      <c r="BK75" s="363"/>
      <c r="BL75" s="363"/>
      <c r="BM75" s="363"/>
      <c r="BN75" s="363"/>
      <c r="BO75" s="363"/>
      <c r="BP75" s="363"/>
      <c r="BQ75" s="363"/>
      <c r="BR75" s="363"/>
      <c r="BS75" s="363"/>
      <c r="BT75" s="363"/>
      <c r="BU75" s="363"/>
      <c r="BV75" s="363"/>
      <c r="BW75" s="363"/>
      <c r="BX75" s="363"/>
      <c r="BY75" s="363"/>
      <c r="BZ75" s="363"/>
      <c r="CA75" s="363"/>
      <c r="CB75" s="363"/>
      <c r="CC75" s="363"/>
      <c r="CD75" s="363"/>
      <c r="CE75" s="363"/>
      <c r="CF75" s="363"/>
      <c r="CG75" s="363"/>
      <c r="CH75" s="363"/>
      <c r="CI75" s="363"/>
      <c r="CJ75" s="363"/>
      <c r="CK75" s="363"/>
      <c r="CL75" s="363"/>
      <c r="CM75" s="363"/>
      <c r="CN75" s="363"/>
      <c r="CO75" s="363"/>
      <c r="CP75" s="363"/>
      <c r="CQ75" s="363"/>
      <c r="CR75" s="363"/>
      <c r="CS75" s="363"/>
      <c r="CT75" s="363"/>
      <c r="CU75" s="363"/>
      <c r="CV75" s="363"/>
      <c r="CW75" s="363"/>
      <c r="CX75" s="363"/>
      <c r="CY75" s="363"/>
      <c r="CZ75" s="363"/>
      <c r="DA75" s="363"/>
      <c r="DB75" s="363"/>
      <c r="DC75" s="363"/>
      <c r="DD75" s="363"/>
      <c r="DE75" s="363"/>
      <c r="DF75" s="363"/>
      <c r="DG75" s="363"/>
      <c r="DH75" s="363"/>
      <c r="DI75" s="363"/>
      <c r="DJ75" s="363"/>
    </row>
    <row r="76" spans="1:114" s="692" customFormat="1" ht="55.5" customHeight="1" x14ac:dyDescent="0.2">
      <c r="A76" s="1738" t="s">
        <v>1946</v>
      </c>
      <c r="B76" s="1725" t="s">
        <v>1947</v>
      </c>
      <c r="C76" s="1725" t="s">
        <v>1947</v>
      </c>
      <c r="D76" s="2410">
        <v>3</v>
      </c>
      <c r="E76" s="2410">
        <v>0</v>
      </c>
      <c r="F76" s="2410">
        <v>3</v>
      </c>
      <c r="G76" s="2410">
        <v>3</v>
      </c>
      <c r="H76" s="2410">
        <v>0</v>
      </c>
      <c r="I76" s="2410">
        <v>3</v>
      </c>
      <c r="J76" s="2106" t="s">
        <v>1948</v>
      </c>
      <c r="K76" s="2106" t="s">
        <v>1948</v>
      </c>
      <c r="L76" s="2106" t="s">
        <v>1949</v>
      </c>
      <c r="M76" s="363"/>
      <c r="N76" s="363"/>
      <c r="O76" s="363"/>
      <c r="P76" s="363"/>
      <c r="Q76" s="363"/>
      <c r="R76" s="363"/>
      <c r="S76" s="363"/>
      <c r="T76" s="363"/>
      <c r="U76" s="363"/>
      <c r="V76" s="363"/>
      <c r="W76" s="363"/>
      <c r="X76" s="363"/>
      <c r="Y76" s="363"/>
      <c r="Z76" s="363"/>
      <c r="AA76" s="363"/>
      <c r="AB76" s="363"/>
      <c r="AC76" s="363"/>
      <c r="AD76" s="363"/>
      <c r="AE76" s="363"/>
      <c r="AF76" s="363"/>
      <c r="AG76" s="363"/>
      <c r="AH76" s="363"/>
      <c r="AI76" s="363"/>
      <c r="AJ76" s="363"/>
      <c r="AK76" s="363"/>
      <c r="AL76" s="363"/>
      <c r="AM76" s="363"/>
      <c r="AN76" s="363"/>
      <c r="AO76" s="363"/>
      <c r="AP76" s="363"/>
      <c r="AQ76" s="363"/>
      <c r="AR76" s="363"/>
      <c r="AS76" s="363"/>
      <c r="AT76" s="363"/>
      <c r="AU76" s="363"/>
      <c r="AV76" s="363"/>
      <c r="AW76" s="363"/>
      <c r="AX76" s="363"/>
      <c r="AY76" s="363"/>
      <c r="AZ76" s="363"/>
      <c r="BA76" s="363"/>
      <c r="BB76" s="363"/>
      <c r="BC76" s="363"/>
      <c r="BD76" s="363"/>
      <c r="BE76" s="363"/>
      <c r="BF76" s="363"/>
      <c r="BG76" s="363"/>
      <c r="BH76" s="363"/>
      <c r="BI76" s="363"/>
      <c r="BJ76" s="363"/>
      <c r="BK76" s="363"/>
      <c r="BL76" s="363"/>
      <c r="BM76" s="363"/>
      <c r="BN76" s="363"/>
      <c r="BO76" s="363"/>
      <c r="BP76" s="363"/>
      <c r="BQ76" s="363"/>
      <c r="BR76" s="363"/>
      <c r="BS76" s="363"/>
      <c r="BT76" s="363"/>
      <c r="BU76" s="363"/>
      <c r="BV76" s="363"/>
      <c r="BW76" s="363"/>
      <c r="BX76" s="363"/>
      <c r="BY76" s="363"/>
      <c r="BZ76" s="363"/>
      <c r="CA76" s="363"/>
      <c r="CB76" s="363"/>
      <c r="CC76" s="363"/>
      <c r="CD76" s="363"/>
      <c r="CE76" s="363"/>
      <c r="CF76" s="363"/>
      <c r="CG76" s="363"/>
      <c r="CH76" s="363"/>
      <c r="CI76" s="363"/>
      <c r="CJ76" s="363"/>
      <c r="CK76" s="363"/>
      <c r="CL76" s="363"/>
      <c r="CM76" s="363"/>
      <c r="CN76" s="363"/>
      <c r="CO76" s="363"/>
      <c r="CP76" s="363"/>
      <c r="CQ76" s="363"/>
      <c r="CR76" s="363"/>
      <c r="CS76" s="363"/>
      <c r="CT76" s="363"/>
      <c r="CU76" s="363"/>
      <c r="CV76" s="363"/>
      <c r="CW76" s="363"/>
      <c r="CX76" s="363"/>
      <c r="CY76" s="363"/>
      <c r="CZ76" s="363"/>
      <c r="DA76" s="363"/>
      <c r="DB76" s="363"/>
      <c r="DC76" s="363"/>
      <c r="DD76" s="363"/>
      <c r="DE76" s="363"/>
      <c r="DF76" s="363"/>
      <c r="DG76" s="363"/>
      <c r="DH76" s="363"/>
      <c r="DI76" s="363"/>
      <c r="DJ76" s="363"/>
    </row>
    <row r="77" spans="1:114" s="692" customFormat="1" ht="36.75" customHeight="1" x14ac:dyDescent="0.2">
      <c r="A77" s="1738" t="s">
        <v>1950</v>
      </c>
      <c r="B77" s="1725" t="s">
        <v>558</v>
      </c>
      <c r="C77" s="1725" t="s">
        <v>558</v>
      </c>
      <c r="D77" s="2410">
        <v>1</v>
      </c>
      <c r="E77" s="2410">
        <v>41</v>
      </c>
      <c r="F77" s="2410">
        <v>42</v>
      </c>
      <c r="G77" s="2410">
        <v>1</v>
      </c>
      <c r="H77" s="2410">
        <v>41</v>
      </c>
      <c r="I77" s="2410">
        <v>42</v>
      </c>
      <c r="J77" s="2106" t="s">
        <v>465</v>
      </c>
      <c r="K77" s="2106" t="s">
        <v>465</v>
      </c>
      <c r="L77" s="2106" t="s">
        <v>1951</v>
      </c>
      <c r="M77" s="363"/>
      <c r="N77" s="363"/>
      <c r="O77" s="363"/>
      <c r="P77" s="363"/>
      <c r="Q77" s="363"/>
      <c r="R77" s="363"/>
      <c r="S77" s="363"/>
      <c r="T77" s="363"/>
      <c r="U77" s="363"/>
      <c r="V77" s="363"/>
      <c r="W77" s="363"/>
      <c r="X77" s="363"/>
      <c r="Y77" s="363"/>
      <c r="Z77" s="363"/>
      <c r="AA77" s="363"/>
      <c r="AB77" s="363"/>
      <c r="AC77" s="363"/>
      <c r="AD77" s="363"/>
      <c r="AE77" s="363"/>
      <c r="AF77" s="363"/>
      <c r="AG77" s="363"/>
      <c r="AH77" s="363"/>
      <c r="AI77" s="363"/>
      <c r="AJ77" s="363"/>
      <c r="AK77" s="363"/>
      <c r="AL77" s="363"/>
      <c r="AM77" s="363"/>
      <c r="AN77" s="363"/>
      <c r="AO77" s="363"/>
      <c r="AP77" s="363"/>
      <c r="AQ77" s="363"/>
      <c r="AR77" s="363"/>
      <c r="AS77" s="363"/>
      <c r="AT77" s="363"/>
      <c r="AU77" s="363"/>
      <c r="AV77" s="363"/>
      <c r="AW77" s="363"/>
      <c r="AX77" s="363"/>
      <c r="AY77" s="363"/>
      <c r="AZ77" s="363"/>
      <c r="BA77" s="363"/>
      <c r="BB77" s="363"/>
      <c r="BC77" s="363"/>
      <c r="BD77" s="363"/>
      <c r="BE77" s="363"/>
      <c r="BF77" s="363"/>
      <c r="BG77" s="363"/>
      <c r="BH77" s="363"/>
      <c r="BI77" s="363"/>
      <c r="BJ77" s="363"/>
      <c r="BK77" s="363"/>
      <c r="BL77" s="363"/>
      <c r="BM77" s="363"/>
      <c r="BN77" s="363"/>
      <c r="BO77" s="363"/>
      <c r="BP77" s="363"/>
      <c r="BQ77" s="363"/>
      <c r="BR77" s="363"/>
      <c r="BS77" s="363"/>
      <c r="BT77" s="363"/>
      <c r="BU77" s="363"/>
      <c r="BV77" s="363"/>
      <c r="BW77" s="363"/>
      <c r="BX77" s="363"/>
      <c r="BY77" s="363"/>
      <c r="BZ77" s="363"/>
      <c r="CA77" s="363"/>
      <c r="CB77" s="363"/>
      <c r="CC77" s="363"/>
      <c r="CD77" s="363"/>
      <c r="CE77" s="363"/>
      <c r="CF77" s="363"/>
      <c r="CG77" s="363"/>
      <c r="CH77" s="363"/>
      <c r="CI77" s="363"/>
      <c r="CJ77" s="363"/>
      <c r="CK77" s="363"/>
      <c r="CL77" s="363"/>
      <c r="CM77" s="363"/>
      <c r="CN77" s="363"/>
      <c r="CO77" s="363"/>
      <c r="CP77" s="363"/>
      <c r="CQ77" s="363"/>
      <c r="CR77" s="363"/>
      <c r="CS77" s="363"/>
      <c r="CT77" s="363"/>
      <c r="CU77" s="363"/>
      <c r="CV77" s="363"/>
      <c r="CW77" s="363"/>
      <c r="CX77" s="363"/>
      <c r="CY77" s="363"/>
      <c r="CZ77" s="363"/>
      <c r="DA77" s="363"/>
      <c r="DB77" s="363"/>
      <c r="DC77" s="363"/>
      <c r="DD77" s="363"/>
      <c r="DE77" s="363"/>
      <c r="DF77" s="363"/>
      <c r="DG77" s="363"/>
      <c r="DH77" s="363"/>
      <c r="DI77" s="363"/>
      <c r="DJ77" s="363"/>
    </row>
    <row r="78" spans="1:114" s="692" customFormat="1" ht="36" customHeight="1" x14ac:dyDescent="0.2">
      <c r="A78" s="1738" t="s">
        <v>1952</v>
      </c>
      <c r="B78" s="1725" t="s">
        <v>666</v>
      </c>
      <c r="C78" s="1725" t="s">
        <v>666</v>
      </c>
      <c r="D78" s="2410">
        <v>9</v>
      </c>
      <c r="E78" s="2410">
        <v>10</v>
      </c>
      <c r="F78" s="2410">
        <v>19</v>
      </c>
      <c r="G78" s="2410">
        <v>9</v>
      </c>
      <c r="H78" s="2410">
        <v>10</v>
      </c>
      <c r="I78" s="2410">
        <v>19</v>
      </c>
      <c r="J78" s="2106" t="s">
        <v>1953</v>
      </c>
      <c r="K78" s="2106" t="s">
        <v>1953</v>
      </c>
      <c r="L78" s="2106" t="s">
        <v>1954</v>
      </c>
      <c r="M78" s="363"/>
      <c r="N78" s="363"/>
      <c r="O78" s="363"/>
      <c r="P78" s="363"/>
      <c r="Q78" s="363"/>
      <c r="R78" s="363"/>
      <c r="S78" s="363"/>
      <c r="T78" s="363"/>
      <c r="U78" s="363"/>
      <c r="V78" s="363"/>
      <c r="W78" s="363"/>
      <c r="X78" s="363"/>
      <c r="Y78" s="363"/>
      <c r="Z78" s="363"/>
      <c r="AA78" s="363"/>
      <c r="AB78" s="363"/>
      <c r="AC78" s="363"/>
      <c r="AD78" s="363"/>
      <c r="AE78" s="363"/>
      <c r="AF78" s="363"/>
      <c r="AG78" s="363"/>
      <c r="AH78" s="363"/>
      <c r="AI78" s="363"/>
      <c r="AJ78" s="363"/>
      <c r="AK78" s="363"/>
      <c r="AL78" s="363"/>
      <c r="AM78" s="363"/>
      <c r="AN78" s="363"/>
      <c r="AO78" s="363"/>
      <c r="AP78" s="363"/>
      <c r="AQ78" s="363"/>
      <c r="AR78" s="363"/>
      <c r="AS78" s="363"/>
      <c r="AT78" s="363"/>
      <c r="AU78" s="363"/>
      <c r="AV78" s="363"/>
      <c r="AW78" s="363"/>
      <c r="AX78" s="363"/>
      <c r="AY78" s="363"/>
      <c r="AZ78" s="363"/>
      <c r="BA78" s="363"/>
      <c r="BB78" s="363"/>
      <c r="BC78" s="363"/>
      <c r="BD78" s="363"/>
      <c r="BE78" s="363"/>
      <c r="BF78" s="363"/>
      <c r="BG78" s="363"/>
      <c r="BH78" s="363"/>
      <c r="BI78" s="363"/>
      <c r="BJ78" s="363"/>
      <c r="BK78" s="363"/>
      <c r="BL78" s="363"/>
      <c r="BM78" s="363"/>
      <c r="BN78" s="363"/>
      <c r="BO78" s="363"/>
      <c r="BP78" s="363"/>
      <c r="BQ78" s="363"/>
      <c r="BR78" s="363"/>
      <c r="BS78" s="363"/>
      <c r="BT78" s="363"/>
      <c r="BU78" s="363"/>
      <c r="BV78" s="363"/>
      <c r="BW78" s="363"/>
      <c r="BX78" s="363"/>
      <c r="BY78" s="363"/>
      <c r="BZ78" s="363"/>
      <c r="CA78" s="363"/>
      <c r="CB78" s="363"/>
      <c r="CC78" s="363"/>
      <c r="CD78" s="363"/>
      <c r="CE78" s="363"/>
      <c r="CF78" s="363"/>
      <c r="CG78" s="363"/>
      <c r="CH78" s="363"/>
      <c r="CI78" s="363"/>
      <c r="CJ78" s="363"/>
      <c r="CK78" s="363"/>
      <c r="CL78" s="363"/>
      <c r="CM78" s="363"/>
      <c r="CN78" s="363"/>
      <c r="CO78" s="363"/>
      <c r="CP78" s="363"/>
      <c r="CQ78" s="363"/>
      <c r="CR78" s="363"/>
      <c r="CS78" s="363"/>
      <c r="CT78" s="363"/>
      <c r="CU78" s="363"/>
      <c r="CV78" s="363"/>
      <c r="CW78" s="363"/>
      <c r="CX78" s="363"/>
      <c r="CY78" s="363"/>
      <c r="CZ78" s="363"/>
      <c r="DA78" s="363"/>
      <c r="DB78" s="363"/>
      <c r="DC78" s="363"/>
      <c r="DD78" s="363"/>
      <c r="DE78" s="363"/>
      <c r="DF78" s="363"/>
      <c r="DG78" s="363"/>
      <c r="DH78" s="363"/>
      <c r="DI78" s="363"/>
      <c r="DJ78" s="363"/>
    </row>
    <row r="79" spans="1:114" s="692" customFormat="1" ht="39.75" customHeight="1" x14ac:dyDescent="0.2">
      <c r="A79" s="2957" t="s">
        <v>1955</v>
      </c>
      <c r="B79" s="1725" t="s">
        <v>460</v>
      </c>
      <c r="C79" s="1725" t="s">
        <v>2165</v>
      </c>
      <c r="D79" s="2410">
        <v>31</v>
      </c>
      <c r="E79" s="2410">
        <v>29</v>
      </c>
      <c r="F79" s="2410">
        <v>60</v>
      </c>
      <c r="G79" s="2410">
        <v>31</v>
      </c>
      <c r="H79" s="2410">
        <v>29</v>
      </c>
      <c r="I79" s="2410">
        <v>60</v>
      </c>
      <c r="J79" s="2413" t="s">
        <v>2597</v>
      </c>
      <c r="K79" s="2108" t="s">
        <v>461</v>
      </c>
      <c r="L79" s="2586" t="s">
        <v>1956</v>
      </c>
      <c r="M79" s="363"/>
      <c r="N79" s="363"/>
      <c r="O79" s="363"/>
      <c r="P79" s="363"/>
      <c r="Q79" s="363"/>
      <c r="R79" s="363"/>
      <c r="S79" s="363"/>
      <c r="T79" s="363"/>
      <c r="U79" s="363"/>
      <c r="V79" s="363"/>
      <c r="W79" s="363"/>
      <c r="X79" s="363"/>
      <c r="Y79" s="363"/>
      <c r="Z79" s="363"/>
      <c r="AA79" s="363"/>
      <c r="AB79" s="363"/>
      <c r="AC79" s="363"/>
      <c r="AD79" s="363"/>
      <c r="AE79" s="363"/>
      <c r="AF79" s="363"/>
      <c r="AG79" s="363"/>
      <c r="AH79" s="363"/>
      <c r="AI79" s="363"/>
      <c r="AJ79" s="363"/>
      <c r="AK79" s="363"/>
      <c r="AL79" s="363"/>
      <c r="AM79" s="363"/>
      <c r="AN79" s="363"/>
      <c r="AO79" s="363"/>
      <c r="AP79" s="363"/>
      <c r="AQ79" s="363"/>
      <c r="AR79" s="363"/>
      <c r="AS79" s="363"/>
      <c r="AT79" s="363"/>
      <c r="AU79" s="363"/>
      <c r="AV79" s="363"/>
      <c r="AW79" s="363"/>
      <c r="AX79" s="363"/>
      <c r="AY79" s="363"/>
      <c r="AZ79" s="363"/>
      <c r="BA79" s="363"/>
      <c r="BB79" s="363"/>
      <c r="BC79" s="363"/>
      <c r="BD79" s="363"/>
      <c r="BE79" s="363"/>
      <c r="BF79" s="363"/>
      <c r="BG79" s="363"/>
      <c r="BH79" s="363"/>
      <c r="BI79" s="363"/>
      <c r="BJ79" s="363"/>
      <c r="BK79" s="363"/>
      <c r="BL79" s="363"/>
      <c r="BM79" s="363"/>
      <c r="BN79" s="363"/>
      <c r="BO79" s="363"/>
      <c r="BP79" s="363"/>
      <c r="BQ79" s="363"/>
      <c r="BR79" s="363"/>
      <c r="BS79" s="363"/>
      <c r="BT79" s="363"/>
      <c r="BU79" s="363"/>
      <c r="BV79" s="363"/>
      <c r="BW79" s="363"/>
      <c r="BX79" s="363"/>
      <c r="BY79" s="363"/>
      <c r="BZ79" s="363"/>
      <c r="CA79" s="363"/>
      <c r="CB79" s="363"/>
      <c r="CC79" s="363"/>
      <c r="CD79" s="363"/>
      <c r="CE79" s="363"/>
      <c r="CF79" s="363"/>
      <c r="CG79" s="363"/>
      <c r="CH79" s="363"/>
      <c r="CI79" s="363"/>
      <c r="CJ79" s="363"/>
      <c r="CK79" s="363"/>
      <c r="CL79" s="363"/>
      <c r="CM79" s="363"/>
      <c r="CN79" s="363"/>
      <c r="CO79" s="363"/>
      <c r="CP79" s="363"/>
      <c r="CQ79" s="363"/>
      <c r="CR79" s="363"/>
      <c r="CS79" s="363"/>
      <c r="CT79" s="363"/>
      <c r="CU79" s="363"/>
      <c r="CV79" s="363"/>
      <c r="CW79" s="363"/>
      <c r="CX79" s="363"/>
      <c r="CY79" s="363"/>
      <c r="CZ79" s="363"/>
      <c r="DA79" s="363"/>
      <c r="DB79" s="363"/>
      <c r="DC79" s="363"/>
      <c r="DD79" s="363"/>
      <c r="DE79" s="363"/>
      <c r="DF79" s="363"/>
      <c r="DG79" s="363"/>
      <c r="DH79" s="363"/>
      <c r="DI79" s="363"/>
      <c r="DJ79" s="363"/>
    </row>
    <row r="80" spans="1:114" s="692" customFormat="1" ht="27.75" customHeight="1" x14ac:dyDescent="0.2">
      <c r="A80" s="2960"/>
      <c r="B80" s="1725" t="s">
        <v>460</v>
      </c>
      <c r="C80" s="1725" t="s">
        <v>2166</v>
      </c>
      <c r="D80" s="2410">
        <v>0</v>
      </c>
      <c r="E80" s="2410">
        <v>1</v>
      </c>
      <c r="F80" s="2410">
        <v>1</v>
      </c>
      <c r="G80" s="2410">
        <v>0</v>
      </c>
      <c r="H80" s="2410">
        <v>1</v>
      </c>
      <c r="I80" s="2410">
        <v>1</v>
      </c>
      <c r="J80" s="2106" t="s">
        <v>461</v>
      </c>
      <c r="K80" s="2106" t="s">
        <v>461</v>
      </c>
      <c r="L80" s="2961"/>
      <c r="M80" s="363"/>
      <c r="N80" s="363"/>
      <c r="O80" s="363"/>
      <c r="P80" s="363"/>
      <c r="Q80" s="363"/>
      <c r="R80" s="363"/>
      <c r="S80" s="363"/>
      <c r="T80" s="363"/>
      <c r="U80" s="363"/>
      <c r="V80" s="363"/>
      <c r="W80" s="363"/>
      <c r="X80" s="363"/>
      <c r="Y80" s="363"/>
      <c r="Z80" s="363"/>
      <c r="AA80" s="363"/>
      <c r="AB80" s="363"/>
      <c r="AC80" s="363"/>
      <c r="AD80" s="363"/>
      <c r="AE80" s="363"/>
      <c r="AF80" s="363"/>
      <c r="AG80" s="363"/>
      <c r="AH80" s="363"/>
      <c r="AI80" s="363"/>
      <c r="AJ80" s="363"/>
      <c r="AK80" s="363"/>
      <c r="AL80" s="363"/>
      <c r="AM80" s="363"/>
      <c r="AN80" s="363"/>
      <c r="AO80" s="363"/>
      <c r="AP80" s="363"/>
      <c r="AQ80" s="363"/>
      <c r="AR80" s="363"/>
      <c r="AS80" s="363"/>
      <c r="AT80" s="363"/>
      <c r="AU80" s="363"/>
      <c r="AV80" s="363"/>
      <c r="AW80" s="363"/>
      <c r="AX80" s="363"/>
      <c r="AY80" s="363"/>
      <c r="AZ80" s="363"/>
      <c r="BA80" s="363"/>
      <c r="BB80" s="363"/>
      <c r="BC80" s="363"/>
      <c r="BD80" s="363"/>
      <c r="BE80" s="363"/>
      <c r="BF80" s="363"/>
      <c r="BG80" s="363"/>
      <c r="BH80" s="363"/>
      <c r="BI80" s="363"/>
      <c r="BJ80" s="363"/>
      <c r="BK80" s="363"/>
      <c r="BL80" s="363"/>
      <c r="BM80" s="363"/>
      <c r="BN80" s="363"/>
      <c r="BO80" s="363"/>
      <c r="BP80" s="363"/>
      <c r="BQ80" s="363"/>
      <c r="BR80" s="363"/>
      <c r="BS80" s="363"/>
      <c r="BT80" s="363"/>
      <c r="BU80" s="363"/>
      <c r="BV80" s="363"/>
      <c r="BW80" s="363"/>
      <c r="BX80" s="363"/>
      <c r="BY80" s="363"/>
      <c r="BZ80" s="363"/>
      <c r="CA80" s="363"/>
      <c r="CB80" s="363"/>
      <c r="CC80" s="363"/>
      <c r="CD80" s="363"/>
      <c r="CE80" s="363"/>
      <c r="CF80" s="363"/>
      <c r="CG80" s="363"/>
      <c r="CH80" s="363"/>
      <c r="CI80" s="363"/>
      <c r="CJ80" s="363"/>
      <c r="CK80" s="363"/>
      <c r="CL80" s="363"/>
      <c r="CM80" s="363"/>
      <c r="CN80" s="363"/>
      <c r="CO80" s="363"/>
      <c r="CP80" s="363"/>
      <c r="CQ80" s="363"/>
      <c r="CR80" s="363"/>
      <c r="CS80" s="363"/>
      <c r="CT80" s="363"/>
      <c r="CU80" s="363"/>
      <c r="CV80" s="363"/>
      <c r="CW80" s="363"/>
      <c r="CX80" s="363"/>
      <c r="CY80" s="363"/>
      <c r="CZ80" s="363"/>
      <c r="DA80" s="363"/>
      <c r="DB80" s="363"/>
      <c r="DC80" s="363"/>
      <c r="DD80" s="363"/>
      <c r="DE80" s="363"/>
      <c r="DF80" s="363"/>
      <c r="DG80" s="363"/>
      <c r="DH80" s="363"/>
      <c r="DI80" s="363"/>
      <c r="DJ80" s="363"/>
    </row>
    <row r="81" spans="1:114" s="692" customFormat="1" ht="27.75" customHeight="1" x14ac:dyDescent="0.2">
      <c r="A81" s="1738" t="s">
        <v>1915</v>
      </c>
      <c r="B81" s="1725" t="s">
        <v>1957</v>
      </c>
      <c r="C81" s="1725" t="s">
        <v>1957</v>
      </c>
      <c r="D81" s="2410">
        <v>5</v>
      </c>
      <c r="E81" s="2410">
        <v>2</v>
      </c>
      <c r="F81" s="2410">
        <v>7</v>
      </c>
      <c r="G81" s="2410">
        <v>5</v>
      </c>
      <c r="H81" s="2410">
        <v>2</v>
      </c>
      <c r="I81" s="2410">
        <v>7</v>
      </c>
      <c r="J81" s="2106" t="s">
        <v>1782</v>
      </c>
      <c r="K81" s="2106" t="s">
        <v>1782</v>
      </c>
      <c r="L81" s="2106" t="s">
        <v>1958</v>
      </c>
      <c r="M81" s="363"/>
      <c r="N81" s="363"/>
      <c r="O81" s="363"/>
      <c r="P81" s="363"/>
      <c r="Q81" s="363"/>
      <c r="R81" s="363"/>
      <c r="S81" s="363"/>
      <c r="T81" s="363"/>
      <c r="U81" s="363"/>
      <c r="V81" s="363"/>
      <c r="W81" s="363"/>
      <c r="X81" s="363"/>
      <c r="Y81" s="363"/>
      <c r="Z81" s="363"/>
      <c r="AA81" s="363"/>
      <c r="AB81" s="363"/>
      <c r="AC81" s="363"/>
      <c r="AD81" s="363"/>
      <c r="AE81" s="363"/>
      <c r="AF81" s="363"/>
      <c r="AG81" s="363"/>
      <c r="AH81" s="363"/>
      <c r="AI81" s="363"/>
      <c r="AJ81" s="363"/>
      <c r="AK81" s="363"/>
      <c r="AL81" s="363"/>
      <c r="AM81" s="363"/>
      <c r="AN81" s="363"/>
      <c r="AO81" s="363"/>
      <c r="AP81" s="363"/>
      <c r="AQ81" s="363"/>
      <c r="AR81" s="363"/>
      <c r="AS81" s="363"/>
      <c r="AT81" s="363"/>
      <c r="AU81" s="363"/>
      <c r="AV81" s="363"/>
      <c r="AW81" s="363"/>
      <c r="AX81" s="363"/>
      <c r="AY81" s="363"/>
      <c r="AZ81" s="363"/>
      <c r="BA81" s="363"/>
      <c r="BB81" s="363"/>
      <c r="BC81" s="363"/>
      <c r="BD81" s="363"/>
      <c r="BE81" s="363"/>
      <c r="BF81" s="363"/>
      <c r="BG81" s="363"/>
      <c r="BH81" s="363"/>
      <c r="BI81" s="363"/>
      <c r="BJ81" s="363"/>
      <c r="BK81" s="363"/>
      <c r="BL81" s="363"/>
      <c r="BM81" s="363"/>
      <c r="BN81" s="363"/>
      <c r="BO81" s="363"/>
      <c r="BP81" s="363"/>
      <c r="BQ81" s="363"/>
      <c r="BR81" s="363"/>
      <c r="BS81" s="363"/>
      <c r="BT81" s="363"/>
      <c r="BU81" s="363"/>
      <c r="BV81" s="363"/>
      <c r="BW81" s="363"/>
      <c r="BX81" s="363"/>
      <c r="BY81" s="363"/>
      <c r="BZ81" s="363"/>
      <c r="CA81" s="363"/>
      <c r="CB81" s="363"/>
      <c r="CC81" s="363"/>
      <c r="CD81" s="363"/>
      <c r="CE81" s="363"/>
      <c r="CF81" s="363"/>
      <c r="CG81" s="363"/>
      <c r="CH81" s="363"/>
      <c r="CI81" s="363"/>
      <c r="CJ81" s="363"/>
      <c r="CK81" s="363"/>
      <c r="CL81" s="363"/>
      <c r="CM81" s="363"/>
      <c r="CN81" s="363"/>
      <c r="CO81" s="363"/>
      <c r="CP81" s="363"/>
      <c r="CQ81" s="363"/>
      <c r="CR81" s="363"/>
      <c r="CS81" s="363"/>
      <c r="CT81" s="363"/>
      <c r="CU81" s="363"/>
      <c r="CV81" s="363"/>
      <c r="CW81" s="363"/>
      <c r="CX81" s="363"/>
      <c r="CY81" s="363"/>
      <c r="CZ81" s="363"/>
      <c r="DA81" s="363"/>
      <c r="DB81" s="363"/>
      <c r="DC81" s="363"/>
      <c r="DD81" s="363"/>
      <c r="DE81" s="363"/>
      <c r="DF81" s="363"/>
      <c r="DG81" s="363"/>
      <c r="DH81" s="363"/>
      <c r="DI81" s="363"/>
      <c r="DJ81" s="363"/>
    </row>
    <row r="82" spans="1:114" s="692" customFormat="1" ht="30.75" customHeight="1" x14ac:dyDescent="0.2">
      <c r="A82" s="1738" t="s">
        <v>1915</v>
      </c>
      <c r="B82" s="1725" t="s">
        <v>1959</v>
      </c>
      <c r="C82" s="1725" t="s">
        <v>1959</v>
      </c>
      <c r="D82" s="2410">
        <v>2</v>
      </c>
      <c r="E82" s="2410">
        <v>0</v>
      </c>
      <c r="F82" s="2410">
        <v>2</v>
      </c>
      <c r="G82" s="2410">
        <v>2</v>
      </c>
      <c r="H82" s="2410">
        <v>0</v>
      </c>
      <c r="I82" s="2410">
        <v>2</v>
      </c>
      <c r="J82" s="2120" t="s">
        <v>1960</v>
      </c>
      <c r="K82" s="2120" t="s">
        <v>1961</v>
      </c>
      <c r="L82" s="2106" t="s">
        <v>1958</v>
      </c>
      <c r="M82" s="363"/>
      <c r="N82" s="363"/>
      <c r="O82" s="363"/>
      <c r="P82" s="363"/>
      <c r="Q82" s="363"/>
      <c r="R82" s="363"/>
      <c r="S82" s="363"/>
      <c r="T82" s="363"/>
      <c r="U82" s="363"/>
      <c r="V82" s="363"/>
      <c r="W82" s="363"/>
      <c r="X82" s="363"/>
      <c r="Y82" s="363"/>
      <c r="Z82" s="363"/>
      <c r="AA82" s="363"/>
      <c r="AB82" s="363"/>
      <c r="AC82" s="363"/>
      <c r="AD82" s="363"/>
      <c r="AE82" s="363"/>
      <c r="AF82" s="363"/>
      <c r="AG82" s="363"/>
      <c r="AH82" s="363"/>
      <c r="AI82" s="363"/>
      <c r="AJ82" s="363"/>
      <c r="AK82" s="363"/>
      <c r="AL82" s="363"/>
      <c r="AM82" s="363"/>
      <c r="AN82" s="363"/>
      <c r="AO82" s="363"/>
      <c r="AP82" s="363"/>
      <c r="AQ82" s="363"/>
      <c r="AR82" s="363"/>
      <c r="AS82" s="363"/>
      <c r="AT82" s="363"/>
      <c r="AU82" s="363"/>
      <c r="AV82" s="363"/>
      <c r="AW82" s="363"/>
      <c r="AX82" s="363"/>
      <c r="AY82" s="363"/>
      <c r="AZ82" s="363"/>
      <c r="BA82" s="363"/>
      <c r="BB82" s="363"/>
      <c r="BC82" s="363"/>
      <c r="BD82" s="363"/>
      <c r="BE82" s="363"/>
      <c r="BF82" s="363"/>
      <c r="BG82" s="363"/>
      <c r="BH82" s="363"/>
      <c r="BI82" s="363"/>
      <c r="BJ82" s="363"/>
      <c r="BK82" s="363"/>
      <c r="BL82" s="363"/>
      <c r="BM82" s="363"/>
      <c r="BN82" s="363"/>
      <c r="BO82" s="363"/>
      <c r="BP82" s="363"/>
      <c r="BQ82" s="363"/>
      <c r="BR82" s="363"/>
      <c r="BS82" s="363"/>
      <c r="BT82" s="363"/>
      <c r="BU82" s="363"/>
      <c r="BV82" s="363"/>
      <c r="BW82" s="363"/>
      <c r="BX82" s="363"/>
      <c r="BY82" s="363"/>
      <c r="BZ82" s="363"/>
      <c r="CA82" s="363"/>
      <c r="CB82" s="363"/>
      <c r="CC82" s="363"/>
      <c r="CD82" s="363"/>
      <c r="CE82" s="363"/>
      <c r="CF82" s="363"/>
      <c r="CG82" s="363"/>
      <c r="CH82" s="363"/>
      <c r="CI82" s="363"/>
      <c r="CJ82" s="363"/>
      <c r="CK82" s="363"/>
      <c r="CL82" s="363"/>
      <c r="CM82" s="363"/>
      <c r="CN82" s="363"/>
      <c r="CO82" s="363"/>
      <c r="CP82" s="363"/>
      <c r="CQ82" s="363"/>
      <c r="CR82" s="363"/>
      <c r="CS82" s="363"/>
      <c r="CT82" s="363"/>
      <c r="CU82" s="363"/>
      <c r="CV82" s="363"/>
      <c r="CW82" s="363"/>
      <c r="CX82" s="363"/>
      <c r="CY82" s="363"/>
      <c r="CZ82" s="363"/>
      <c r="DA82" s="363"/>
      <c r="DB82" s="363"/>
      <c r="DC82" s="363"/>
      <c r="DD82" s="363"/>
      <c r="DE82" s="363"/>
      <c r="DF82" s="363"/>
      <c r="DG82" s="363"/>
      <c r="DH82" s="363"/>
      <c r="DI82" s="363"/>
      <c r="DJ82" s="363"/>
    </row>
    <row r="83" spans="1:114" s="692" customFormat="1" ht="27.75" customHeight="1" x14ac:dyDescent="0.2">
      <c r="A83" s="2957" t="s">
        <v>1858</v>
      </c>
      <c r="B83" s="1740" t="s">
        <v>1978</v>
      </c>
      <c r="C83" s="1740" t="s">
        <v>1978</v>
      </c>
      <c r="D83" s="2411">
        <v>2</v>
      </c>
      <c r="E83" s="2411">
        <v>0</v>
      </c>
      <c r="F83" s="2411">
        <v>2</v>
      </c>
      <c r="G83" s="2411">
        <v>2</v>
      </c>
      <c r="H83" s="2411">
        <v>0</v>
      </c>
      <c r="I83" s="2411">
        <v>2</v>
      </c>
      <c r="J83" s="722" t="s">
        <v>2598</v>
      </c>
      <c r="K83" s="722" t="s">
        <v>2598</v>
      </c>
      <c r="L83" s="2586" t="s">
        <v>1910</v>
      </c>
      <c r="M83" s="363"/>
      <c r="N83" s="363"/>
      <c r="O83" s="363"/>
      <c r="P83" s="363"/>
      <c r="Q83" s="363"/>
      <c r="R83" s="363"/>
      <c r="S83" s="363"/>
      <c r="T83" s="363"/>
      <c r="U83" s="363"/>
      <c r="V83" s="363"/>
      <c r="W83" s="363"/>
      <c r="X83" s="363"/>
      <c r="Y83" s="363"/>
      <c r="Z83" s="363"/>
      <c r="AA83" s="363"/>
      <c r="AB83" s="363"/>
      <c r="AC83" s="363"/>
      <c r="AD83" s="363"/>
      <c r="AE83" s="363"/>
      <c r="AF83" s="363"/>
      <c r="AG83" s="363"/>
      <c r="AH83" s="363"/>
      <c r="AI83" s="363"/>
      <c r="AJ83" s="363"/>
      <c r="AK83" s="363"/>
      <c r="AL83" s="363"/>
      <c r="AM83" s="363"/>
      <c r="AN83" s="363"/>
      <c r="AO83" s="363"/>
      <c r="AP83" s="363"/>
      <c r="AQ83" s="363"/>
      <c r="AR83" s="363"/>
      <c r="AS83" s="363"/>
      <c r="AT83" s="363"/>
      <c r="AU83" s="363"/>
      <c r="AV83" s="363"/>
      <c r="AW83" s="363"/>
      <c r="AX83" s="363"/>
      <c r="AY83" s="363"/>
      <c r="AZ83" s="363"/>
      <c r="BA83" s="363"/>
      <c r="BB83" s="363"/>
      <c r="BC83" s="363"/>
      <c r="BD83" s="363"/>
      <c r="BE83" s="363"/>
      <c r="BF83" s="363"/>
      <c r="BG83" s="363"/>
      <c r="BH83" s="363"/>
      <c r="BI83" s="363"/>
      <c r="BJ83" s="363"/>
      <c r="BK83" s="363"/>
      <c r="BL83" s="363"/>
      <c r="BM83" s="363"/>
      <c r="BN83" s="363"/>
      <c r="BO83" s="363"/>
      <c r="BP83" s="363"/>
      <c r="BQ83" s="363"/>
      <c r="BR83" s="363"/>
      <c r="BS83" s="363"/>
      <c r="BT83" s="363"/>
      <c r="BU83" s="363"/>
      <c r="BV83" s="363"/>
      <c r="BW83" s="363"/>
      <c r="BX83" s="363"/>
      <c r="BY83" s="363"/>
      <c r="BZ83" s="363"/>
      <c r="CA83" s="363"/>
      <c r="CB83" s="363"/>
      <c r="CC83" s="363"/>
      <c r="CD83" s="363"/>
      <c r="CE83" s="363"/>
      <c r="CF83" s="363"/>
      <c r="CG83" s="363"/>
      <c r="CH83" s="363"/>
      <c r="CI83" s="363"/>
      <c r="CJ83" s="363"/>
      <c r="CK83" s="363"/>
      <c r="CL83" s="363"/>
      <c r="CM83" s="363"/>
      <c r="CN83" s="363"/>
      <c r="CO83" s="363"/>
      <c r="CP83" s="363"/>
      <c r="CQ83" s="363"/>
      <c r="CR83" s="363"/>
      <c r="CS83" s="363"/>
      <c r="CT83" s="363"/>
      <c r="CU83" s="363"/>
      <c r="CV83" s="363"/>
      <c r="CW83" s="363"/>
      <c r="CX83" s="363"/>
      <c r="CY83" s="363"/>
      <c r="CZ83" s="363"/>
      <c r="DA83" s="363"/>
      <c r="DB83" s="363"/>
      <c r="DC83" s="363"/>
      <c r="DD83" s="363"/>
      <c r="DE83" s="363"/>
      <c r="DF83" s="363"/>
      <c r="DG83" s="363"/>
      <c r="DH83" s="363"/>
      <c r="DI83" s="363"/>
      <c r="DJ83" s="363"/>
    </row>
    <row r="84" spans="1:114" s="692" customFormat="1" ht="36" customHeight="1" thickBot="1" x14ac:dyDescent="0.25">
      <c r="A84" s="2958"/>
      <c r="B84" s="2153" t="s">
        <v>2167</v>
      </c>
      <c r="C84" s="2153" t="s">
        <v>2167</v>
      </c>
      <c r="D84" s="2154">
        <v>5</v>
      </c>
      <c r="E84" s="2154">
        <v>0</v>
      </c>
      <c r="F84" s="2154">
        <v>5</v>
      </c>
      <c r="G84" s="2154">
        <v>5</v>
      </c>
      <c r="H84" s="2154">
        <v>0</v>
      </c>
      <c r="I84" s="2154">
        <v>5</v>
      </c>
      <c r="J84" s="722" t="s">
        <v>2599</v>
      </c>
      <c r="K84" s="722" t="s">
        <v>2599</v>
      </c>
      <c r="L84" s="2959"/>
      <c r="M84" s="363"/>
      <c r="N84" s="363"/>
      <c r="O84" s="363"/>
      <c r="P84" s="363"/>
      <c r="Q84" s="363"/>
      <c r="R84" s="363"/>
      <c r="S84" s="363"/>
      <c r="T84" s="363"/>
      <c r="U84" s="363"/>
      <c r="V84" s="363"/>
      <c r="W84" s="363"/>
      <c r="X84" s="363"/>
      <c r="Y84" s="363"/>
      <c r="Z84" s="363"/>
      <c r="AA84" s="363"/>
      <c r="AB84" s="363"/>
      <c r="AC84" s="363"/>
      <c r="AD84" s="363"/>
      <c r="AE84" s="363"/>
      <c r="AF84" s="363"/>
      <c r="AG84" s="363"/>
      <c r="AH84" s="363"/>
      <c r="AI84" s="363"/>
      <c r="AJ84" s="363"/>
      <c r="AK84" s="363"/>
      <c r="AL84" s="363"/>
      <c r="AM84" s="363"/>
      <c r="AN84" s="363"/>
      <c r="AO84" s="363"/>
      <c r="AP84" s="363"/>
      <c r="AQ84" s="363"/>
      <c r="AR84" s="363"/>
      <c r="AS84" s="363"/>
      <c r="AT84" s="363"/>
      <c r="AU84" s="363"/>
      <c r="AV84" s="363"/>
      <c r="AW84" s="363"/>
      <c r="AX84" s="363"/>
      <c r="AY84" s="363"/>
      <c r="AZ84" s="363"/>
      <c r="BA84" s="363"/>
      <c r="BB84" s="363"/>
      <c r="BC84" s="363"/>
      <c r="BD84" s="363"/>
      <c r="BE84" s="363"/>
      <c r="BF84" s="363"/>
      <c r="BG84" s="363"/>
      <c r="BH84" s="363"/>
      <c r="BI84" s="363"/>
      <c r="BJ84" s="363"/>
      <c r="BK84" s="363"/>
      <c r="BL84" s="363"/>
      <c r="BM84" s="363"/>
      <c r="BN84" s="363"/>
      <c r="BO84" s="363"/>
      <c r="BP84" s="363"/>
      <c r="BQ84" s="363"/>
      <c r="BR84" s="363"/>
      <c r="BS84" s="363"/>
      <c r="BT84" s="363"/>
      <c r="BU84" s="363"/>
      <c r="BV84" s="363"/>
      <c r="BW84" s="363"/>
      <c r="BX84" s="363"/>
      <c r="BY84" s="363"/>
      <c r="BZ84" s="363"/>
      <c r="CA84" s="363"/>
      <c r="CB84" s="363"/>
      <c r="CC84" s="363"/>
      <c r="CD84" s="363"/>
      <c r="CE84" s="363"/>
      <c r="CF84" s="363"/>
      <c r="CG84" s="363"/>
      <c r="CH84" s="363"/>
      <c r="CI84" s="363"/>
      <c r="CJ84" s="363"/>
      <c r="CK84" s="363"/>
      <c r="CL84" s="363"/>
      <c r="CM84" s="363"/>
      <c r="CN84" s="363"/>
      <c r="CO84" s="363"/>
      <c r="CP84" s="363"/>
      <c r="CQ84" s="363"/>
      <c r="CR84" s="363"/>
      <c r="CS84" s="363"/>
      <c r="CT84" s="363"/>
      <c r="CU84" s="363"/>
      <c r="CV84" s="363"/>
      <c r="CW84" s="363"/>
      <c r="CX84" s="363"/>
      <c r="CY84" s="363"/>
      <c r="CZ84" s="363"/>
      <c r="DA84" s="363"/>
      <c r="DB84" s="363"/>
      <c r="DC84" s="363"/>
      <c r="DD84" s="363"/>
      <c r="DE84" s="363"/>
      <c r="DF84" s="363"/>
      <c r="DG84" s="363"/>
      <c r="DH84" s="363"/>
      <c r="DI84" s="363"/>
      <c r="DJ84" s="363"/>
    </row>
    <row r="85" spans="1:114" s="692" customFormat="1" ht="23.25" customHeight="1" thickBot="1" x14ac:dyDescent="0.25">
      <c r="A85" s="2955" t="s">
        <v>29</v>
      </c>
      <c r="B85" s="2956"/>
      <c r="C85" s="2956"/>
      <c r="D85" s="341">
        <f t="shared" ref="D85:I85" si="0">SUM(D8:D17,D30:D42,D51:D63,D73:D84)</f>
        <v>286</v>
      </c>
      <c r="E85" s="341">
        <f t="shared" si="0"/>
        <v>318</v>
      </c>
      <c r="F85" s="341">
        <f t="shared" si="0"/>
        <v>604</v>
      </c>
      <c r="G85" s="341">
        <f t="shared" si="0"/>
        <v>286</v>
      </c>
      <c r="H85" s="341">
        <f t="shared" si="0"/>
        <v>318</v>
      </c>
      <c r="I85" s="341">
        <f t="shared" si="0"/>
        <v>604</v>
      </c>
      <c r="J85" s="983"/>
      <c r="K85" s="983" t="s">
        <v>101</v>
      </c>
      <c r="L85" s="983"/>
      <c r="M85" s="363"/>
      <c r="N85" s="363"/>
      <c r="O85" s="363"/>
      <c r="P85" s="363"/>
      <c r="Q85" s="363"/>
      <c r="R85" s="363"/>
      <c r="S85" s="363"/>
      <c r="T85" s="363"/>
      <c r="U85" s="363"/>
      <c r="V85" s="363"/>
      <c r="W85" s="363"/>
      <c r="X85" s="363"/>
      <c r="Y85" s="363"/>
      <c r="Z85" s="363"/>
      <c r="AA85" s="363"/>
      <c r="AB85" s="363"/>
      <c r="AC85" s="363"/>
      <c r="AD85" s="363"/>
      <c r="AE85" s="363"/>
      <c r="AF85" s="363"/>
      <c r="AG85" s="363"/>
      <c r="AH85" s="363"/>
      <c r="AI85" s="363"/>
      <c r="AJ85" s="363"/>
      <c r="AK85" s="363"/>
      <c r="AL85" s="363"/>
      <c r="AM85" s="363"/>
      <c r="AN85" s="363"/>
      <c r="AO85" s="363"/>
      <c r="AP85" s="363"/>
      <c r="AQ85" s="363"/>
      <c r="AR85" s="363"/>
      <c r="AS85" s="363"/>
      <c r="AT85" s="363"/>
      <c r="AU85" s="363"/>
      <c r="AV85" s="363"/>
      <c r="AW85" s="363"/>
      <c r="AX85" s="363"/>
      <c r="AY85" s="363"/>
      <c r="AZ85" s="363"/>
      <c r="BA85" s="363"/>
      <c r="BB85" s="363"/>
      <c r="BC85" s="363"/>
      <c r="BD85" s="363"/>
      <c r="BE85" s="363"/>
      <c r="BF85" s="363"/>
      <c r="BG85" s="363"/>
      <c r="BH85" s="363"/>
      <c r="BI85" s="363"/>
      <c r="BJ85" s="363"/>
      <c r="BK85" s="363"/>
      <c r="BL85" s="363"/>
      <c r="BM85" s="363"/>
      <c r="BN85" s="363"/>
      <c r="BO85" s="363"/>
      <c r="BP85" s="363"/>
      <c r="BQ85" s="363"/>
      <c r="BR85" s="363"/>
      <c r="BS85" s="363"/>
      <c r="BT85" s="363"/>
      <c r="BU85" s="363"/>
      <c r="BV85" s="363"/>
      <c r="BW85" s="363"/>
      <c r="BX85" s="363"/>
      <c r="BY85" s="363"/>
      <c r="BZ85" s="363"/>
      <c r="CA85" s="363"/>
      <c r="CB85" s="363"/>
      <c r="CC85" s="363"/>
      <c r="CD85" s="363"/>
      <c r="CE85" s="363"/>
      <c r="CF85" s="363"/>
      <c r="CG85" s="363"/>
      <c r="CH85" s="363"/>
      <c r="CI85" s="363"/>
      <c r="CJ85" s="363"/>
      <c r="CK85" s="363"/>
      <c r="CL85" s="363"/>
      <c r="CM85" s="363"/>
      <c r="CN85" s="363"/>
      <c r="CO85" s="363"/>
      <c r="CP85" s="363"/>
      <c r="CQ85" s="363"/>
      <c r="CR85" s="363"/>
      <c r="CS85" s="363"/>
      <c r="CT85" s="363"/>
      <c r="CU85" s="363"/>
      <c r="CV85" s="363"/>
      <c r="CW85" s="363"/>
      <c r="CX85" s="363"/>
      <c r="CY85" s="363"/>
      <c r="CZ85" s="363"/>
      <c r="DA85" s="363"/>
      <c r="DB85" s="363"/>
      <c r="DC85" s="363"/>
      <c r="DD85" s="363"/>
      <c r="DE85" s="363"/>
      <c r="DF85" s="363"/>
      <c r="DG85" s="363"/>
      <c r="DH85" s="363"/>
      <c r="DI85" s="363"/>
      <c r="DJ85" s="363"/>
    </row>
    <row r="86" spans="1:114" s="692" customFormat="1" ht="20.100000000000001" customHeight="1" thickTop="1" x14ac:dyDescent="0.2">
      <c r="A86" s="973"/>
      <c r="B86" s="974"/>
      <c r="C86" s="974"/>
      <c r="D86" s="973"/>
      <c r="E86" s="973"/>
      <c r="F86" s="973"/>
      <c r="G86" s="973"/>
      <c r="H86" s="973"/>
      <c r="I86" s="973"/>
      <c r="J86" s="973"/>
      <c r="K86" s="973"/>
      <c r="L86" s="973"/>
      <c r="M86" s="363"/>
      <c r="N86" s="363"/>
      <c r="O86" s="363"/>
      <c r="P86" s="363"/>
      <c r="Q86" s="363"/>
      <c r="R86" s="363"/>
      <c r="S86" s="363"/>
      <c r="T86" s="363"/>
      <c r="U86" s="363"/>
      <c r="V86" s="363"/>
      <c r="W86" s="363"/>
      <c r="X86" s="363"/>
      <c r="Y86" s="363"/>
      <c r="Z86" s="363"/>
      <c r="AA86" s="363"/>
      <c r="AB86" s="363"/>
      <c r="AC86" s="363"/>
      <c r="AD86" s="363"/>
      <c r="AE86" s="363"/>
      <c r="AF86" s="363"/>
      <c r="AG86" s="363"/>
      <c r="AH86" s="363"/>
      <c r="AI86" s="363"/>
      <c r="AJ86" s="363"/>
      <c r="AK86" s="363"/>
      <c r="AL86" s="363"/>
      <c r="AM86" s="363"/>
      <c r="AN86" s="363"/>
      <c r="AO86" s="363"/>
      <c r="AP86" s="363"/>
      <c r="AQ86" s="363"/>
      <c r="AR86" s="363"/>
      <c r="AS86" s="363"/>
      <c r="AT86" s="363"/>
      <c r="AU86" s="363"/>
      <c r="AV86" s="363"/>
      <c r="AW86" s="363"/>
      <c r="AX86" s="363"/>
      <c r="AY86" s="363"/>
      <c r="AZ86" s="363"/>
      <c r="BA86" s="363"/>
      <c r="BB86" s="363"/>
      <c r="BC86" s="363"/>
      <c r="BD86" s="363"/>
      <c r="BE86" s="363"/>
      <c r="BF86" s="363"/>
      <c r="BG86" s="363"/>
      <c r="BH86" s="363"/>
      <c r="BI86" s="363"/>
      <c r="BJ86" s="363"/>
      <c r="BK86" s="363"/>
      <c r="BL86" s="363"/>
      <c r="BM86" s="363"/>
      <c r="BN86" s="363"/>
      <c r="BO86" s="363"/>
      <c r="BP86" s="363"/>
      <c r="BQ86" s="363"/>
      <c r="BR86" s="363"/>
      <c r="BS86" s="363"/>
      <c r="BT86" s="363"/>
      <c r="BU86" s="363"/>
      <c r="BV86" s="363"/>
      <c r="BW86" s="363"/>
      <c r="BX86" s="363"/>
      <c r="BY86" s="363"/>
      <c r="BZ86" s="363"/>
      <c r="CA86" s="363"/>
      <c r="CB86" s="363"/>
      <c r="CC86" s="363"/>
      <c r="CD86" s="363"/>
      <c r="CE86" s="363"/>
      <c r="CF86" s="363"/>
      <c r="CG86" s="363"/>
      <c r="CH86" s="363"/>
      <c r="CI86" s="363"/>
      <c r="CJ86" s="363"/>
      <c r="CK86" s="363"/>
      <c r="CL86" s="363"/>
      <c r="CM86" s="363"/>
      <c r="CN86" s="363"/>
      <c r="CO86" s="363"/>
      <c r="CP86" s="363"/>
      <c r="CQ86" s="363"/>
      <c r="CR86" s="363"/>
      <c r="CS86" s="363"/>
      <c r="CT86" s="363"/>
      <c r="CU86" s="363"/>
      <c r="CV86" s="363"/>
      <c r="CW86" s="363"/>
      <c r="CX86" s="363"/>
      <c r="CY86" s="363"/>
      <c r="CZ86" s="363"/>
      <c r="DA86" s="363"/>
      <c r="DB86" s="363"/>
      <c r="DC86" s="363"/>
      <c r="DD86" s="363"/>
      <c r="DE86" s="363"/>
      <c r="DF86" s="363"/>
      <c r="DG86" s="363"/>
      <c r="DH86" s="363"/>
      <c r="DI86" s="363"/>
      <c r="DJ86" s="363"/>
    </row>
    <row r="87" spans="1:114" s="692" customFormat="1" ht="19.5" customHeight="1" x14ac:dyDescent="0.2">
      <c r="A87" s="975"/>
      <c r="B87" s="975"/>
      <c r="C87" s="975"/>
      <c r="D87" s="975"/>
      <c r="E87" s="975"/>
      <c r="F87" s="975"/>
      <c r="G87" s="975"/>
      <c r="H87" s="975"/>
      <c r="I87" s="975"/>
      <c r="J87" s="975"/>
      <c r="K87" s="975"/>
      <c r="L87" s="975"/>
      <c r="M87" s="363"/>
      <c r="N87" s="363"/>
      <c r="O87" s="363"/>
      <c r="P87" s="363"/>
      <c r="Q87" s="363"/>
      <c r="R87" s="363"/>
      <c r="S87" s="363"/>
      <c r="T87" s="363"/>
      <c r="U87" s="363"/>
      <c r="V87" s="363"/>
      <c r="W87" s="363"/>
      <c r="X87" s="363"/>
      <c r="Y87" s="363"/>
      <c r="Z87" s="363"/>
      <c r="AA87" s="363"/>
      <c r="AB87" s="363"/>
      <c r="AC87" s="363"/>
      <c r="AD87" s="363"/>
      <c r="AE87" s="363"/>
      <c r="AF87" s="363"/>
      <c r="AG87" s="363"/>
      <c r="AH87" s="363"/>
      <c r="AI87" s="363"/>
      <c r="AJ87" s="363"/>
      <c r="AK87" s="363"/>
      <c r="AL87" s="363"/>
      <c r="AM87" s="363"/>
      <c r="AN87" s="363"/>
      <c r="AO87" s="363"/>
      <c r="AP87" s="363"/>
      <c r="AQ87" s="363"/>
      <c r="AR87" s="363"/>
      <c r="AS87" s="363"/>
      <c r="AT87" s="363"/>
      <c r="AU87" s="363"/>
      <c r="AV87" s="363"/>
      <c r="AW87" s="363"/>
      <c r="AX87" s="363"/>
      <c r="AY87" s="363"/>
      <c r="AZ87" s="363"/>
      <c r="BA87" s="363"/>
      <c r="BB87" s="363"/>
      <c r="BC87" s="363"/>
      <c r="BD87" s="363"/>
      <c r="BE87" s="363"/>
      <c r="BF87" s="363"/>
      <c r="BG87" s="363"/>
      <c r="BH87" s="363"/>
      <c r="BI87" s="363"/>
      <c r="BJ87" s="363"/>
      <c r="BK87" s="363"/>
      <c r="BL87" s="363"/>
      <c r="BM87" s="363"/>
      <c r="BN87" s="363"/>
      <c r="BO87" s="363"/>
      <c r="BP87" s="363"/>
      <c r="BQ87" s="363"/>
      <c r="BR87" s="363"/>
      <c r="BS87" s="363"/>
      <c r="BT87" s="363"/>
      <c r="BU87" s="363"/>
      <c r="BV87" s="363"/>
      <c r="BW87" s="363"/>
      <c r="BX87" s="363"/>
      <c r="BY87" s="363"/>
      <c r="BZ87" s="363"/>
      <c r="CA87" s="363"/>
      <c r="CB87" s="363"/>
      <c r="CC87" s="363"/>
      <c r="CD87" s="363"/>
      <c r="CE87" s="363"/>
      <c r="CF87" s="363"/>
      <c r="CG87" s="363"/>
      <c r="CH87" s="363"/>
      <c r="CI87" s="363"/>
      <c r="CJ87" s="363"/>
      <c r="CK87" s="363"/>
      <c r="CL87" s="363"/>
      <c r="CM87" s="363"/>
      <c r="CN87" s="363"/>
      <c r="CO87" s="363"/>
      <c r="CP87" s="363"/>
      <c r="CQ87" s="363"/>
      <c r="CR87" s="363"/>
      <c r="CS87" s="363"/>
      <c r="CT87" s="363"/>
      <c r="CU87" s="363"/>
      <c r="CV87" s="363"/>
      <c r="CW87" s="363"/>
      <c r="CX87" s="363"/>
      <c r="CY87" s="363"/>
      <c r="CZ87" s="363"/>
      <c r="DA87" s="363"/>
      <c r="DB87" s="363"/>
      <c r="DC87" s="363"/>
      <c r="DD87" s="363"/>
      <c r="DE87" s="363"/>
      <c r="DF87" s="363"/>
      <c r="DG87" s="363"/>
      <c r="DH87" s="363"/>
      <c r="DI87" s="363"/>
      <c r="DJ87" s="363"/>
    </row>
    <row r="88" spans="1:114" s="692" customFormat="1" ht="19.5" customHeight="1" x14ac:dyDescent="0.2">
      <c r="A88" s="975"/>
      <c r="B88" s="975"/>
      <c r="C88" s="975"/>
      <c r="D88" s="975"/>
      <c r="E88" s="975"/>
      <c r="F88" s="975"/>
      <c r="G88" s="975"/>
      <c r="H88" s="975"/>
      <c r="I88" s="975"/>
      <c r="J88" s="975"/>
      <c r="K88" s="975"/>
      <c r="L88" s="975"/>
      <c r="M88" s="363"/>
      <c r="N88" s="363"/>
      <c r="O88" s="363"/>
      <c r="P88" s="363"/>
      <c r="Q88" s="363"/>
      <c r="R88" s="363"/>
      <c r="S88" s="363"/>
      <c r="T88" s="363"/>
      <c r="U88" s="363"/>
      <c r="V88" s="363"/>
      <c r="W88" s="363"/>
      <c r="X88" s="363"/>
      <c r="Y88" s="363"/>
      <c r="Z88" s="363"/>
      <c r="AA88" s="363"/>
      <c r="AB88" s="363"/>
      <c r="AC88" s="363"/>
      <c r="AD88" s="363"/>
      <c r="AE88" s="363"/>
      <c r="AF88" s="363"/>
      <c r="AG88" s="363"/>
      <c r="AH88" s="363"/>
      <c r="AI88" s="363"/>
      <c r="AJ88" s="363"/>
      <c r="AK88" s="363"/>
      <c r="AL88" s="363"/>
      <c r="AM88" s="363"/>
      <c r="AN88" s="363"/>
      <c r="AO88" s="363"/>
      <c r="AP88" s="363"/>
      <c r="AQ88" s="363"/>
      <c r="AR88" s="363"/>
      <c r="AS88" s="363"/>
      <c r="AT88" s="363"/>
      <c r="AU88" s="363"/>
      <c r="AV88" s="363"/>
      <c r="AW88" s="363"/>
      <c r="AX88" s="363"/>
      <c r="AY88" s="363"/>
      <c r="AZ88" s="363"/>
      <c r="BA88" s="363"/>
      <c r="BB88" s="363"/>
      <c r="BC88" s="363"/>
      <c r="BD88" s="363"/>
      <c r="BE88" s="363"/>
      <c r="BF88" s="363"/>
      <c r="BG88" s="363"/>
      <c r="BH88" s="363"/>
      <c r="BI88" s="363"/>
      <c r="BJ88" s="363"/>
      <c r="BK88" s="363"/>
      <c r="BL88" s="363"/>
      <c r="BM88" s="363"/>
      <c r="BN88" s="363"/>
      <c r="BO88" s="363"/>
      <c r="BP88" s="363"/>
      <c r="BQ88" s="363"/>
      <c r="BR88" s="363"/>
      <c r="BS88" s="363"/>
      <c r="BT88" s="363"/>
      <c r="BU88" s="363"/>
      <c r="BV88" s="363"/>
      <c r="BW88" s="363"/>
      <c r="BX88" s="363"/>
      <c r="BY88" s="363"/>
      <c r="BZ88" s="363"/>
      <c r="CA88" s="363"/>
      <c r="CB88" s="363"/>
      <c r="CC88" s="363"/>
      <c r="CD88" s="363"/>
      <c r="CE88" s="363"/>
      <c r="CF88" s="363"/>
      <c r="CG88" s="363"/>
      <c r="CH88" s="363"/>
      <c r="CI88" s="363"/>
      <c r="CJ88" s="363"/>
      <c r="CK88" s="363"/>
      <c r="CL88" s="363"/>
      <c r="CM88" s="363"/>
      <c r="CN88" s="363"/>
      <c r="CO88" s="363"/>
      <c r="CP88" s="363"/>
      <c r="CQ88" s="363"/>
      <c r="CR88" s="363"/>
      <c r="CS88" s="363"/>
      <c r="CT88" s="363"/>
      <c r="CU88" s="363"/>
      <c r="CV88" s="363"/>
      <c r="CW88" s="363"/>
      <c r="CX88" s="363"/>
      <c r="CY88" s="363"/>
      <c r="CZ88" s="363"/>
      <c r="DA88" s="363"/>
      <c r="DB88" s="363"/>
      <c r="DC88" s="363"/>
      <c r="DD88" s="363"/>
      <c r="DE88" s="363"/>
      <c r="DF88" s="363"/>
      <c r="DG88" s="363"/>
      <c r="DH88" s="363"/>
      <c r="DI88" s="363"/>
      <c r="DJ88" s="363"/>
    </row>
    <row r="89" spans="1:114" s="692" customFormat="1" ht="19.5" customHeight="1" x14ac:dyDescent="0.2">
      <c r="A89" s="975"/>
      <c r="B89" s="975"/>
      <c r="C89" s="975"/>
      <c r="D89" s="975"/>
      <c r="E89" s="975"/>
      <c r="F89" s="975"/>
      <c r="G89" s="975"/>
      <c r="H89" s="975"/>
      <c r="I89" s="975"/>
      <c r="J89" s="975"/>
      <c r="K89" s="975"/>
      <c r="L89" s="975"/>
      <c r="M89" s="363"/>
      <c r="N89" s="363"/>
      <c r="O89" s="363"/>
      <c r="P89" s="363"/>
      <c r="Q89" s="363"/>
      <c r="R89" s="363"/>
      <c r="S89" s="363"/>
      <c r="T89" s="363"/>
      <c r="U89" s="363"/>
      <c r="V89" s="363"/>
      <c r="W89" s="363"/>
      <c r="X89" s="363"/>
      <c r="Y89" s="363"/>
      <c r="Z89" s="363"/>
      <c r="AA89" s="363"/>
      <c r="AB89" s="363"/>
      <c r="AC89" s="363"/>
      <c r="AD89" s="363"/>
      <c r="AE89" s="363"/>
      <c r="AF89" s="363"/>
      <c r="AG89" s="363"/>
      <c r="AH89" s="363"/>
      <c r="AI89" s="363"/>
      <c r="AJ89" s="363"/>
      <c r="AK89" s="363"/>
      <c r="AL89" s="363"/>
      <c r="AM89" s="363"/>
      <c r="AN89" s="363"/>
      <c r="AO89" s="363"/>
      <c r="AP89" s="363"/>
      <c r="AQ89" s="363"/>
      <c r="AR89" s="363"/>
      <c r="AS89" s="363"/>
      <c r="AT89" s="363"/>
      <c r="AU89" s="363"/>
      <c r="AV89" s="363"/>
      <c r="AW89" s="363"/>
      <c r="AX89" s="363"/>
      <c r="AY89" s="363"/>
      <c r="AZ89" s="363"/>
      <c r="BA89" s="363"/>
      <c r="BB89" s="363"/>
      <c r="BC89" s="363"/>
      <c r="BD89" s="363"/>
      <c r="BE89" s="363"/>
      <c r="BF89" s="363"/>
      <c r="BG89" s="363"/>
      <c r="BH89" s="363"/>
      <c r="BI89" s="363"/>
      <c r="BJ89" s="363"/>
      <c r="BK89" s="363"/>
      <c r="BL89" s="363"/>
      <c r="BM89" s="363"/>
      <c r="BN89" s="363"/>
      <c r="BO89" s="363"/>
      <c r="BP89" s="363"/>
      <c r="BQ89" s="363"/>
      <c r="BR89" s="363"/>
      <c r="BS89" s="363"/>
      <c r="BT89" s="363"/>
      <c r="BU89" s="363"/>
      <c r="BV89" s="363"/>
      <c r="BW89" s="363"/>
      <c r="BX89" s="363"/>
      <c r="BY89" s="363"/>
      <c r="BZ89" s="363"/>
      <c r="CA89" s="363"/>
      <c r="CB89" s="363"/>
      <c r="CC89" s="363"/>
      <c r="CD89" s="363"/>
      <c r="CE89" s="363"/>
      <c r="CF89" s="363"/>
      <c r="CG89" s="363"/>
      <c r="CH89" s="363"/>
      <c r="CI89" s="363"/>
      <c r="CJ89" s="363"/>
      <c r="CK89" s="363"/>
      <c r="CL89" s="363"/>
      <c r="CM89" s="363"/>
      <c r="CN89" s="363"/>
      <c r="CO89" s="363"/>
      <c r="CP89" s="363"/>
      <c r="CQ89" s="363"/>
      <c r="CR89" s="363"/>
      <c r="CS89" s="363"/>
      <c r="CT89" s="363"/>
      <c r="CU89" s="363"/>
      <c r="CV89" s="363"/>
      <c r="CW89" s="363"/>
      <c r="CX89" s="363"/>
      <c r="CY89" s="363"/>
      <c r="CZ89" s="363"/>
      <c r="DA89" s="363"/>
      <c r="DB89" s="363"/>
      <c r="DC89" s="363"/>
      <c r="DD89" s="363"/>
      <c r="DE89" s="363"/>
      <c r="DF89" s="363"/>
      <c r="DG89" s="363"/>
      <c r="DH89" s="363"/>
      <c r="DI89" s="363"/>
      <c r="DJ89" s="363"/>
    </row>
    <row r="90" spans="1:114" s="692" customFormat="1" ht="19.5" customHeight="1" x14ac:dyDescent="0.2">
      <c r="A90" s="975"/>
      <c r="B90" s="975"/>
      <c r="C90" s="975"/>
      <c r="D90" s="975"/>
      <c r="E90" s="975"/>
      <c r="F90" s="975"/>
      <c r="G90" s="975"/>
      <c r="H90" s="975"/>
      <c r="I90" s="975"/>
      <c r="J90" s="975"/>
      <c r="K90" s="975"/>
      <c r="L90" s="975"/>
      <c r="M90" s="363"/>
      <c r="N90" s="363"/>
      <c r="O90" s="363"/>
      <c r="P90" s="363"/>
      <c r="Q90" s="363"/>
      <c r="R90" s="363"/>
      <c r="S90" s="363"/>
      <c r="T90" s="363"/>
      <c r="U90" s="363"/>
      <c r="V90" s="363"/>
      <c r="W90" s="363"/>
      <c r="X90" s="363"/>
      <c r="Y90" s="363"/>
      <c r="Z90" s="363"/>
      <c r="AA90" s="363"/>
      <c r="AB90" s="363"/>
      <c r="AC90" s="363"/>
      <c r="AD90" s="363"/>
      <c r="AE90" s="363"/>
      <c r="AF90" s="363"/>
      <c r="AG90" s="363"/>
      <c r="AH90" s="363"/>
      <c r="AI90" s="363"/>
      <c r="AJ90" s="363"/>
      <c r="AK90" s="363"/>
      <c r="AL90" s="363"/>
      <c r="AM90" s="363"/>
      <c r="AN90" s="363"/>
      <c r="AO90" s="363"/>
      <c r="AP90" s="363"/>
      <c r="AQ90" s="363"/>
      <c r="AR90" s="363"/>
      <c r="AS90" s="363"/>
      <c r="AT90" s="363"/>
      <c r="AU90" s="363"/>
      <c r="AV90" s="363"/>
      <c r="AW90" s="363"/>
      <c r="AX90" s="363"/>
      <c r="AY90" s="363"/>
      <c r="AZ90" s="363"/>
      <c r="BA90" s="363"/>
      <c r="BB90" s="363"/>
      <c r="BC90" s="363"/>
      <c r="BD90" s="363"/>
      <c r="BE90" s="363"/>
      <c r="BF90" s="363"/>
      <c r="BG90" s="363"/>
      <c r="BH90" s="363"/>
      <c r="BI90" s="363"/>
      <c r="BJ90" s="363"/>
      <c r="BK90" s="363"/>
      <c r="BL90" s="363"/>
      <c r="BM90" s="363"/>
      <c r="BN90" s="363"/>
      <c r="BO90" s="363"/>
      <c r="BP90" s="363"/>
      <c r="BQ90" s="363"/>
      <c r="BR90" s="363"/>
      <c r="BS90" s="363"/>
      <c r="BT90" s="363"/>
      <c r="BU90" s="363"/>
      <c r="BV90" s="363"/>
      <c r="BW90" s="363"/>
      <c r="BX90" s="363"/>
      <c r="BY90" s="363"/>
      <c r="BZ90" s="363"/>
      <c r="CA90" s="363"/>
      <c r="CB90" s="363"/>
      <c r="CC90" s="363"/>
      <c r="CD90" s="363"/>
      <c r="CE90" s="363"/>
      <c r="CF90" s="363"/>
      <c r="CG90" s="363"/>
      <c r="CH90" s="363"/>
      <c r="CI90" s="363"/>
      <c r="CJ90" s="363"/>
      <c r="CK90" s="363"/>
      <c r="CL90" s="363"/>
      <c r="CM90" s="363"/>
      <c r="CN90" s="363"/>
      <c r="CO90" s="363"/>
      <c r="CP90" s="363"/>
      <c r="CQ90" s="363"/>
      <c r="CR90" s="363"/>
      <c r="CS90" s="363"/>
      <c r="CT90" s="363"/>
      <c r="CU90" s="363"/>
      <c r="CV90" s="363"/>
      <c r="CW90" s="363"/>
      <c r="CX90" s="363"/>
      <c r="CY90" s="363"/>
      <c r="CZ90" s="363"/>
      <c r="DA90" s="363"/>
      <c r="DB90" s="363"/>
      <c r="DC90" s="363"/>
      <c r="DD90" s="363"/>
      <c r="DE90" s="363"/>
      <c r="DF90" s="363"/>
      <c r="DG90" s="363"/>
      <c r="DH90" s="363"/>
      <c r="DI90" s="363"/>
      <c r="DJ90" s="363"/>
    </row>
    <row r="91" spans="1:114" s="692" customFormat="1" ht="19.5" customHeight="1" x14ac:dyDescent="0.2">
      <c r="A91" s="975"/>
      <c r="B91" s="975"/>
      <c r="C91" s="975"/>
      <c r="D91" s="975"/>
      <c r="E91" s="975"/>
      <c r="F91" s="975"/>
      <c r="G91" s="975"/>
      <c r="H91" s="975"/>
      <c r="I91" s="975"/>
      <c r="J91" s="975"/>
      <c r="K91" s="975"/>
      <c r="L91" s="975"/>
      <c r="M91" s="363"/>
      <c r="N91" s="363"/>
      <c r="O91" s="363"/>
      <c r="P91" s="363"/>
      <c r="Q91" s="363"/>
      <c r="R91" s="363"/>
      <c r="S91" s="363"/>
      <c r="T91" s="363"/>
      <c r="U91" s="363"/>
      <c r="V91" s="363"/>
      <c r="W91" s="363"/>
      <c r="X91" s="363"/>
      <c r="Y91" s="363"/>
      <c r="Z91" s="363"/>
      <c r="AA91" s="363"/>
      <c r="AB91" s="363"/>
      <c r="AC91" s="363"/>
      <c r="AD91" s="363"/>
      <c r="AE91" s="363"/>
      <c r="AF91" s="363"/>
      <c r="AG91" s="363"/>
      <c r="AH91" s="363"/>
      <c r="AI91" s="363"/>
      <c r="AJ91" s="363"/>
      <c r="AK91" s="363"/>
      <c r="AL91" s="363"/>
      <c r="AM91" s="363"/>
      <c r="AN91" s="363"/>
      <c r="AO91" s="363"/>
      <c r="AP91" s="363"/>
      <c r="AQ91" s="363"/>
      <c r="AR91" s="363"/>
      <c r="AS91" s="363"/>
      <c r="AT91" s="363"/>
      <c r="AU91" s="363"/>
      <c r="AV91" s="363"/>
      <c r="AW91" s="363"/>
      <c r="AX91" s="363"/>
      <c r="AY91" s="363"/>
      <c r="AZ91" s="363"/>
      <c r="BA91" s="363"/>
      <c r="BB91" s="363"/>
      <c r="BC91" s="363"/>
      <c r="BD91" s="363"/>
      <c r="BE91" s="363"/>
      <c r="BF91" s="363"/>
      <c r="BG91" s="363"/>
      <c r="BH91" s="363"/>
      <c r="BI91" s="363"/>
      <c r="BJ91" s="363"/>
      <c r="BK91" s="363"/>
      <c r="BL91" s="363"/>
      <c r="BM91" s="363"/>
      <c r="BN91" s="363"/>
      <c r="BO91" s="363"/>
      <c r="BP91" s="363"/>
      <c r="BQ91" s="363"/>
      <c r="BR91" s="363"/>
      <c r="BS91" s="363"/>
      <c r="BT91" s="363"/>
      <c r="BU91" s="363"/>
      <c r="BV91" s="363"/>
      <c r="BW91" s="363"/>
      <c r="BX91" s="363"/>
      <c r="BY91" s="363"/>
      <c r="BZ91" s="363"/>
      <c r="CA91" s="363"/>
      <c r="CB91" s="363"/>
      <c r="CC91" s="363"/>
      <c r="CD91" s="363"/>
      <c r="CE91" s="363"/>
      <c r="CF91" s="363"/>
      <c r="CG91" s="363"/>
      <c r="CH91" s="363"/>
      <c r="CI91" s="363"/>
      <c r="CJ91" s="363"/>
      <c r="CK91" s="363"/>
      <c r="CL91" s="363"/>
      <c r="CM91" s="363"/>
      <c r="CN91" s="363"/>
      <c r="CO91" s="363"/>
      <c r="CP91" s="363"/>
      <c r="CQ91" s="363"/>
      <c r="CR91" s="363"/>
      <c r="CS91" s="363"/>
      <c r="CT91" s="363"/>
      <c r="CU91" s="363"/>
      <c r="CV91" s="363"/>
      <c r="CW91" s="363"/>
      <c r="CX91" s="363"/>
      <c r="CY91" s="363"/>
      <c r="CZ91" s="363"/>
      <c r="DA91" s="363"/>
      <c r="DB91" s="363"/>
      <c r="DC91" s="363"/>
      <c r="DD91" s="363"/>
      <c r="DE91" s="363"/>
      <c r="DF91" s="363"/>
      <c r="DG91" s="363"/>
      <c r="DH91" s="363"/>
      <c r="DI91" s="363"/>
      <c r="DJ91" s="363"/>
    </row>
    <row r="92" spans="1:114" s="692" customFormat="1" ht="19.5" customHeight="1" x14ac:dyDescent="0.2">
      <c r="A92" s="363"/>
      <c r="B92" s="363"/>
      <c r="C92" s="363"/>
      <c r="D92" s="363"/>
      <c r="E92" s="363"/>
      <c r="F92" s="363"/>
      <c r="G92" s="363"/>
      <c r="H92" s="363"/>
      <c r="I92" s="363"/>
      <c r="J92" s="363"/>
      <c r="K92" s="363"/>
      <c r="L92" s="363"/>
      <c r="M92" s="363"/>
      <c r="N92" s="363"/>
      <c r="O92" s="363"/>
      <c r="P92" s="363"/>
      <c r="Q92" s="363"/>
      <c r="R92" s="363"/>
      <c r="S92" s="363"/>
      <c r="T92" s="363"/>
      <c r="U92" s="363"/>
      <c r="V92" s="363"/>
      <c r="W92" s="363"/>
      <c r="X92" s="363"/>
      <c r="Y92" s="363"/>
      <c r="Z92" s="363"/>
      <c r="AA92" s="363"/>
      <c r="AB92" s="363"/>
      <c r="AC92" s="363"/>
      <c r="AD92" s="363"/>
      <c r="AE92" s="363"/>
      <c r="AF92" s="363"/>
      <c r="AG92" s="363"/>
      <c r="AH92" s="363"/>
      <c r="AI92" s="363"/>
      <c r="AJ92" s="363"/>
      <c r="AK92" s="363"/>
      <c r="AL92" s="363"/>
      <c r="AM92" s="363"/>
      <c r="AN92" s="363"/>
      <c r="AO92" s="363"/>
      <c r="AP92" s="363"/>
      <c r="AQ92" s="363"/>
      <c r="AR92" s="363"/>
      <c r="AS92" s="363"/>
      <c r="AT92" s="363"/>
      <c r="AU92" s="363"/>
      <c r="AV92" s="363"/>
      <c r="AW92" s="363"/>
      <c r="AX92" s="363"/>
      <c r="AY92" s="363"/>
      <c r="AZ92" s="363"/>
      <c r="BA92" s="363"/>
      <c r="BB92" s="363"/>
      <c r="BC92" s="363"/>
      <c r="BD92" s="363"/>
      <c r="BE92" s="363"/>
      <c r="BF92" s="363"/>
      <c r="BG92" s="363"/>
      <c r="BH92" s="363"/>
      <c r="BI92" s="363"/>
      <c r="BJ92" s="363"/>
      <c r="BK92" s="363"/>
      <c r="BL92" s="363"/>
      <c r="BM92" s="363"/>
      <c r="BN92" s="363"/>
      <c r="BO92" s="363"/>
      <c r="BP92" s="363"/>
      <c r="BQ92" s="363"/>
      <c r="BR92" s="363"/>
      <c r="BS92" s="363"/>
      <c r="BT92" s="363"/>
      <c r="BU92" s="363"/>
      <c r="BV92" s="363"/>
      <c r="BW92" s="363"/>
      <c r="BX92" s="363"/>
      <c r="BY92" s="363"/>
      <c r="BZ92" s="363"/>
      <c r="CA92" s="363"/>
      <c r="CB92" s="363"/>
      <c r="CC92" s="363"/>
      <c r="CD92" s="363"/>
      <c r="CE92" s="363"/>
      <c r="CF92" s="363"/>
      <c r="CG92" s="363"/>
      <c r="CH92" s="363"/>
      <c r="CI92" s="363"/>
      <c r="CJ92" s="363"/>
      <c r="CK92" s="363"/>
      <c r="CL92" s="363"/>
      <c r="CM92" s="363"/>
      <c r="CN92" s="363"/>
      <c r="CO92" s="363"/>
      <c r="CP92" s="363"/>
      <c r="CQ92" s="363"/>
      <c r="CR92" s="363"/>
      <c r="CS92" s="363"/>
      <c r="CT92" s="363"/>
      <c r="CU92" s="363"/>
      <c r="CV92" s="363"/>
      <c r="CW92" s="363"/>
      <c r="CX92" s="363"/>
      <c r="CY92" s="363"/>
    </row>
    <row r="93" spans="1:114" s="692" customFormat="1" ht="19.5" customHeight="1" x14ac:dyDescent="0.2">
      <c r="A93" s="363"/>
      <c r="B93" s="363"/>
      <c r="C93" s="363"/>
      <c r="D93" s="363"/>
      <c r="E93" s="363"/>
      <c r="F93" s="363"/>
      <c r="G93" s="363"/>
      <c r="H93" s="363"/>
      <c r="I93" s="363"/>
      <c r="J93" s="363"/>
      <c r="K93" s="363"/>
      <c r="L93" s="363"/>
      <c r="M93" s="363"/>
      <c r="N93" s="363"/>
      <c r="O93" s="363"/>
      <c r="P93" s="363"/>
      <c r="Q93" s="363"/>
      <c r="R93" s="363"/>
      <c r="S93" s="363"/>
      <c r="T93" s="363"/>
      <c r="U93" s="363"/>
      <c r="V93" s="363"/>
      <c r="W93" s="363"/>
      <c r="X93" s="363"/>
      <c r="Y93" s="363"/>
      <c r="Z93" s="363"/>
      <c r="AA93" s="363"/>
      <c r="AB93" s="363"/>
      <c r="AC93" s="363"/>
      <c r="AD93" s="363"/>
      <c r="AE93" s="363"/>
      <c r="AF93" s="363"/>
      <c r="AG93" s="363"/>
      <c r="AH93" s="363"/>
      <c r="AI93" s="363"/>
      <c r="AJ93" s="363"/>
      <c r="AK93" s="363"/>
      <c r="AL93" s="363"/>
      <c r="AM93" s="363"/>
      <c r="AN93" s="363"/>
      <c r="AO93" s="363"/>
      <c r="AP93" s="363"/>
      <c r="AQ93" s="363"/>
      <c r="AR93" s="363"/>
      <c r="AS93" s="363"/>
      <c r="AT93" s="363"/>
      <c r="AU93" s="363"/>
      <c r="AV93" s="363"/>
      <c r="AW93" s="363"/>
      <c r="AX93" s="363"/>
      <c r="AY93" s="363"/>
      <c r="AZ93" s="363"/>
      <c r="BA93" s="363"/>
      <c r="BB93" s="363"/>
      <c r="BC93" s="363"/>
      <c r="BD93" s="363"/>
      <c r="BE93" s="363"/>
      <c r="BF93" s="363"/>
      <c r="BG93" s="363"/>
      <c r="BH93" s="363"/>
      <c r="BI93" s="363"/>
      <c r="BJ93" s="363"/>
      <c r="BK93" s="363"/>
      <c r="BL93" s="363"/>
      <c r="BM93" s="363"/>
      <c r="BN93" s="363"/>
      <c r="BO93" s="363"/>
      <c r="BP93" s="363"/>
      <c r="BQ93" s="363"/>
      <c r="BR93" s="363"/>
      <c r="BS93" s="363"/>
      <c r="BT93" s="363"/>
      <c r="BU93" s="363"/>
      <c r="BV93" s="363"/>
      <c r="BW93" s="363"/>
      <c r="BX93" s="363"/>
      <c r="BY93" s="363"/>
      <c r="BZ93" s="363"/>
      <c r="CA93" s="363"/>
      <c r="CB93" s="363"/>
      <c r="CC93" s="363"/>
      <c r="CD93" s="363"/>
      <c r="CE93" s="363"/>
      <c r="CF93" s="363"/>
      <c r="CG93" s="363"/>
      <c r="CH93" s="363"/>
      <c r="CI93" s="363"/>
      <c r="CJ93" s="363"/>
      <c r="CK93" s="363"/>
      <c r="CL93" s="363"/>
      <c r="CM93" s="363"/>
      <c r="CN93" s="363"/>
      <c r="CO93" s="363"/>
      <c r="CP93" s="363"/>
      <c r="CQ93" s="363"/>
      <c r="CR93" s="363"/>
      <c r="CS93" s="363"/>
      <c r="CT93" s="363"/>
      <c r="CU93" s="363"/>
      <c r="CV93" s="363"/>
      <c r="CW93" s="363"/>
      <c r="CX93" s="363"/>
      <c r="CY93" s="363"/>
    </row>
    <row r="94" spans="1:114" s="692" customFormat="1" ht="19.5" customHeight="1" x14ac:dyDescent="0.2">
      <c r="A94" s="363"/>
      <c r="B94" s="363"/>
      <c r="C94" s="363"/>
      <c r="D94" s="363"/>
      <c r="E94" s="363"/>
      <c r="F94" s="363"/>
      <c r="G94" s="363"/>
      <c r="H94" s="363"/>
      <c r="I94" s="363"/>
      <c r="J94" s="363"/>
      <c r="K94" s="363"/>
      <c r="L94" s="363"/>
      <c r="M94" s="363"/>
      <c r="N94" s="363"/>
      <c r="O94" s="363"/>
      <c r="P94" s="363"/>
      <c r="Q94" s="363"/>
      <c r="R94" s="363"/>
      <c r="S94" s="363"/>
      <c r="T94" s="363"/>
      <c r="U94" s="363"/>
      <c r="V94" s="363"/>
      <c r="W94" s="363"/>
      <c r="X94" s="363"/>
      <c r="Y94" s="363"/>
      <c r="Z94" s="363"/>
      <c r="AA94" s="363"/>
      <c r="AB94" s="363"/>
      <c r="AC94" s="363"/>
      <c r="AD94" s="363"/>
      <c r="AE94" s="363"/>
      <c r="AF94" s="363"/>
      <c r="AG94" s="363"/>
      <c r="AH94" s="363"/>
      <c r="AI94" s="363"/>
      <c r="AJ94" s="363"/>
      <c r="AK94" s="363"/>
      <c r="AL94" s="363"/>
      <c r="AM94" s="363"/>
      <c r="AN94" s="363"/>
      <c r="AO94" s="363"/>
      <c r="AP94" s="363"/>
      <c r="AQ94" s="363"/>
      <c r="AR94" s="363"/>
      <c r="AS94" s="363"/>
      <c r="AT94" s="363"/>
      <c r="AU94" s="363"/>
      <c r="AV94" s="363"/>
      <c r="AW94" s="363"/>
      <c r="AX94" s="363"/>
      <c r="AY94" s="363"/>
      <c r="AZ94" s="363"/>
      <c r="BA94" s="363"/>
      <c r="BB94" s="363"/>
      <c r="BC94" s="363"/>
      <c r="BD94" s="363"/>
      <c r="BE94" s="363"/>
      <c r="BF94" s="363"/>
      <c r="BG94" s="363"/>
      <c r="BH94" s="363"/>
      <c r="BI94" s="363"/>
      <c r="BJ94" s="363"/>
      <c r="BK94" s="363"/>
      <c r="BL94" s="363"/>
      <c r="BM94" s="363"/>
      <c r="BN94" s="363"/>
      <c r="BO94" s="363"/>
      <c r="BP94" s="363"/>
      <c r="BQ94" s="363"/>
      <c r="BR94" s="363"/>
      <c r="BS94" s="363"/>
      <c r="BT94" s="363"/>
      <c r="BU94" s="363"/>
      <c r="BV94" s="363"/>
      <c r="BW94" s="363"/>
      <c r="BX94" s="363"/>
      <c r="BY94" s="363"/>
      <c r="BZ94" s="363"/>
      <c r="CA94" s="363"/>
      <c r="CB94" s="363"/>
      <c r="CC94" s="363"/>
      <c r="CD94" s="363"/>
      <c r="CE94" s="363"/>
      <c r="CF94" s="363"/>
      <c r="CG94" s="363"/>
      <c r="CH94" s="363"/>
      <c r="CI94" s="363"/>
      <c r="CJ94" s="363"/>
      <c r="CK94" s="363"/>
      <c r="CL94" s="363"/>
      <c r="CM94" s="363"/>
      <c r="CN94" s="363"/>
      <c r="CO94" s="363"/>
      <c r="CP94" s="363"/>
      <c r="CQ94" s="363"/>
      <c r="CR94" s="363"/>
      <c r="CS94" s="363"/>
      <c r="CT94" s="363"/>
      <c r="CU94" s="363"/>
      <c r="CV94" s="363"/>
      <c r="CW94" s="363"/>
      <c r="CX94" s="363"/>
      <c r="CY94" s="363"/>
    </row>
    <row r="95" spans="1:114" s="692" customFormat="1" ht="19.5" customHeight="1" x14ac:dyDescent="0.2">
      <c r="A95" s="363"/>
      <c r="B95" s="363"/>
      <c r="C95" s="363"/>
      <c r="D95" s="363"/>
      <c r="E95" s="363"/>
      <c r="F95" s="363"/>
      <c r="G95" s="363"/>
      <c r="H95" s="363"/>
      <c r="I95" s="363"/>
      <c r="J95" s="363"/>
      <c r="K95" s="363"/>
      <c r="L95" s="363"/>
      <c r="M95" s="363"/>
      <c r="N95" s="363"/>
      <c r="O95" s="363"/>
      <c r="P95" s="363"/>
      <c r="Q95" s="363"/>
      <c r="R95" s="363"/>
      <c r="S95" s="363"/>
      <c r="T95" s="363"/>
      <c r="U95" s="363"/>
      <c r="V95" s="363"/>
      <c r="W95" s="363"/>
      <c r="X95" s="363"/>
      <c r="Y95" s="363"/>
      <c r="Z95" s="363"/>
      <c r="AA95" s="363"/>
      <c r="AB95" s="363"/>
      <c r="AC95" s="363"/>
      <c r="AD95" s="363"/>
      <c r="AE95" s="363"/>
      <c r="AF95" s="363"/>
      <c r="AG95" s="363"/>
      <c r="AH95" s="363"/>
      <c r="AI95" s="363"/>
      <c r="AJ95" s="363"/>
      <c r="AK95" s="363"/>
      <c r="AL95" s="363"/>
      <c r="AM95" s="363"/>
      <c r="AN95" s="363"/>
      <c r="AO95" s="363"/>
      <c r="AP95" s="363"/>
      <c r="AQ95" s="363"/>
      <c r="AR95" s="363"/>
      <c r="AS95" s="363"/>
      <c r="AT95" s="363"/>
      <c r="AU95" s="363"/>
      <c r="AV95" s="363"/>
      <c r="AW95" s="363"/>
      <c r="AX95" s="363"/>
      <c r="AY95" s="363"/>
      <c r="AZ95" s="363"/>
      <c r="BA95" s="363"/>
      <c r="BB95" s="363"/>
      <c r="BC95" s="363"/>
      <c r="BD95" s="363"/>
      <c r="BE95" s="363"/>
      <c r="BF95" s="363"/>
      <c r="BG95" s="363"/>
      <c r="BH95" s="363"/>
      <c r="BI95" s="363"/>
      <c r="BJ95" s="363"/>
      <c r="BK95" s="363"/>
      <c r="BL95" s="363"/>
      <c r="BM95" s="363"/>
      <c r="BN95" s="363"/>
      <c r="BO95" s="363"/>
      <c r="BP95" s="363"/>
      <c r="BQ95" s="363"/>
      <c r="BR95" s="363"/>
      <c r="BS95" s="363"/>
      <c r="BT95" s="363"/>
      <c r="BU95" s="363"/>
      <c r="BV95" s="363"/>
      <c r="BW95" s="363"/>
      <c r="BX95" s="363"/>
      <c r="BY95" s="363"/>
      <c r="BZ95" s="363"/>
      <c r="CA95" s="363"/>
      <c r="CB95" s="363"/>
      <c r="CC95" s="363"/>
      <c r="CD95" s="363"/>
      <c r="CE95" s="363"/>
      <c r="CF95" s="363"/>
      <c r="CG95" s="363"/>
      <c r="CH95" s="363"/>
      <c r="CI95" s="363"/>
      <c r="CJ95" s="363"/>
      <c r="CK95" s="363"/>
      <c r="CL95" s="363"/>
      <c r="CM95" s="363"/>
      <c r="CN95" s="363"/>
      <c r="CO95" s="363"/>
      <c r="CP95" s="363"/>
      <c r="CQ95" s="363"/>
      <c r="CR95" s="363"/>
      <c r="CS95" s="363"/>
      <c r="CT95" s="363"/>
      <c r="CU95" s="363"/>
      <c r="CV95" s="363"/>
      <c r="CW95" s="363"/>
      <c r="CX95" s="363"/>
      <c r="CY95" s="363"/>
    </row>
    <row r="96" spans="1:114" s="692" customFormat="1" ht="31.5" customHeight="1" x14ac:dyDescent="0.2">
      <c r="A96" s="363"/>
      <c r="B96" s="363"/>
      <c r="C96" s="363"/>
      <c r="D96" s="363"/>
      <c r="E96" s="363"/>
      <c r="F96" s="363"/>
      <c r="G96" s="363"/>
      <c r="H96" s="363"/>
      <c r="I96" s="363"/>
      <c r="J96" s="363"/>
      <c r="K96" s="363"/>
      <c r="L96" s="363"/>
      <c r="M96" s="363"/>
      <c r="N96" s="363"/>
      <c r="O96" s="363"/>
      <c r="P96" s="363"/>
      <c r="Q96" s="363"/>
      <c r="R96" s="363"/>
      <c r="S96" s="363"/>
      <c r="T96" s="363"/>
      <c r="U96" s="363"/>
      <c r="V96" s="363"/>
      <c r="W96" s="363"/>
      <c r="X96" s="363"/>
      <c r="Y96" s="363"/>
      <c r="Z96" s="363"/>
      <c r="AA96" s="363"/>
      <c r="AB96" s="363"/>
      <c r="AC96" s="363"/>
      <c r="AD96" s="363"/>
      <c r="AE96" s="363"/>
      <c r="AF96" s="363"/>
      <c r="AG96" s="363"/>
      <c r="AH96" s="363"/>
      <c r="AI96" s="363"/>
      <c r="AJ96" s="363"/>
      <c r="AK96" s="363"/>
      <c r="AL96" s="363"/>
      <c r="AM96" s="363"/>
      <c r="AN96" s="363"/>
      <c r="AO96" s="363"/>
      <c r="AP96" s="363"/>
      <c r="AQ96" s="363"/>
      <c r="AR96" s="363"/>
      <c r="AS96" s="363"/>
      <c r="AT96" s="363"/>
      <c r="AU96" s="363"/>
      <c r="AV96" s="363"/>
      <c r="AW96" s="363"/>
      <c r="AX96" s="363"/>
      <c r="AY96" s="363"/>
      <c r="AZ96" s="363"/>
      <c r="BA96" s="363"/>
      <c r="BB96" s="363"/>
      <c r="BC96" s="363"/>
      <c r="BD96" s="363"/>
      <c r="BE96" s="363"/>
      <c r="BF96" s="363"/>
      <c r="BG96" s="363"/>
      <c r="BH96" s="363"/>
      <c r="BI96" s="363"/>
      <c r="BJ96" s="363"/>
      <c r="BK96" s="363"/>
      <c r="BL96" s="363"/>
      <c r="BM96" s="363"/>
      <c r="BN96" s="363"/>
      <c r="BO96" s="363"/>
      <c r="BP96" s="363"/>
      <c r="BQ96" s="363"/>
      <c r="BR96" s="363"/>
      <c r="BS96" s="363"/>
      <c r="BT96" s="363"/>
      <c r="BU96" s="363"/>
      <c r="BV96" s="363"/>
      <c r="BW96" s="363"/>
      <c r="BX96" s="363"/>
      <c r="BY96" s="363"/>
      <c r="BZ96" s="363"/>
      <c r="CA96" s="363"/>
      <c r="CB96" s="363"/>
      <c r="CC96" s="363"/>
      <c r="CD96" s="363"/>
      <c r="CE96" s="363"/>
      <c r="CF96" s="363"/>
      <c r="CG96" s="363"/>
      <c r="CH96" s="363"/>
      <c r="CI96" s="363"/>
      <c r="CJ96" s="363"/>
      <c r="CK96" s="363"/>
      <c r="CL96" s="363"/>
      <c r="CM96" s="363"/>
      <c r="CN96" s="363"/>
      <c r="CO96" s="363"/>
      <c r="CP96" s="363"/>
      <c r="CQ96" s="363"/>
      <c r="CR96" s="363"/>
      <c r="CS96" s="363"/>
      <c r="CT96" s="363"/>
      <c r="CU96" s="363"/>
      <c r="CV96" s="363"/>
      <c r="CW96" s="363"/>
      <c r="CX96" s="363"/>
      <c r="CY96" s="363"/>
    </row>
    <row r="97" spans="1:114" s="692" customFormat="1" ht="33" customHeight="1" x14ac:dyDescent="0.2">
      <c r="A97" s="363"/>
      <c r="B97" s="363"/>
      <c r="C97" s="363"/>
      <c r="D97" s="363"/>
      <c r="E97" s="363"/>
      <c r="F97" s="363"/>
      <c r="G97" s="363"/>
      <c r="H97" s="363"/>
      <c r="I97" s="363"/>
      <c r="J97" s="363"/>
      <c r="K97" s="363"/>
      <c r="L97" s="363"/>
      <c r="M97" s="363"/>
      <c r="N97" s="363"/>
      <c r="O97" s="363"/>
      <c r="P97" s="363"/>
      <c r="Q97" s="363"/>
      <c r="R97" s="363"/>
      <c r="S97" s="363"/>
      <c r="T97" s="363"/>
      <c r="U97" s="363"/>
      <c r="V97" s="363"/>
      <c r="W97" s="363"/>
      <c r="X97" s="363"/>
      <c r="Y97" s="363"/>
      <c r="Z97" s="363"/>
      <c r="AA97" s="363"/>
      <c r="AB97" s="363"/>
      <c r="AC97" s="363"/>
      <c r="AD97" s="363"/>
      <c r="AE97" s="363"/>
      <c r="AF97" s="363"/>
      <c r="AG97" s="363"/>
      <c r="AH97" s="363"/>
      <c r="AI97" s="363"/>
      <c r="AJ97" s="363"/>
      <c r="AK97" s="363"/>
      <c r="AL97" s="363"/>
      <c r="AM97" s="363"/>
      <c r="AN97" s="363"/>
      <c r="AO97" s="363"/>
      <c r="AP97" s="363"/>
      <c r="AQ97" s="363"/>
      <c r="AR97" s="363"/>
      <c r="AS97" s="363"/>
      <c r="AT97" s="363"/>
      <c r="AU97" s="363"/>
      <c r="AV97" s="363"/>
      <c r="AW97" s="363"/>
      <c r="AX97" s="363"/>
      <c r="AY97" s="363"/>
      <c r="AZ97" s="363"/>
      <c r="BA97" s="363"/>
      <c r="BB97" s="363"/>
      <c r="BC97" s="363"/>
      <c r="BD97" s="363"/>
      <c r="BE97" s="363"/>
      <c r="BF97" s="363"/>
      <c r="BG97" s="363"/>
      <c r="BH97" s="363"/>
      <c r="BI97" s="363"/>
      <c r="BJ97" s="363"/>
      <c r="BK97" s="363"/>
      <c r="BL97" s="363"/>
      <c r="BM97" s="363"/>
      <c r="BN97" s="363"/>
      <c r="BO97" s="363"/>
      <c r="BP97" s="363"/>
      <c r="BQ97" s="363"/>
      <c r="BR97" s="363"/>
      <c r="BS97" s="363"/>
      <c r="BT97" s="363"/>
      <c r="BU97" s="363"/>
      <c r="BV97" s="363"/>
      <c r="BW97" s="363"/>
      <c r="BX97" s="363"/>
      <c r="BY97" s="363"/>
      <c r="BZ97" s="363"/>
      <c r="CA97" s="363"/>
      <c r="CB97" s="363"/>
      <c r="CC97" s="363"/>
      <c r="CD97" s="363"/>
      <c r="CE97" s="363"/>
      <c r="CF97" s="363"/>
      <c r="CG97" s="363"/>
      <c r="CH97" s="363"/>
      <c r="CI97" s="363"/>
      <c r="CJ97" s="363"/>
      <c r="CK97" s="363"/>
      <c r="CL97" s="363"/>
      <c r="CM97" s="363"/>
      <c r="CN97" s="363"/>
      <c r="CO97" s="363"/>
      <c r="CP97" s="363"/>
      <c r="CQ97" s="363"/>
      <c r="CR97" s="363"/>
      <c r="CS97" s="363"/>
      <c r="CT97" s="363"/>
      <c r="CU97" s="363"/>
      <c r="CV97" s="363"/>
      <c r="CW97" s="363"/>
      <c r="CX97" s="363"/>
      <c r="CY97" s="363"/>
    </row>
    <row r="98" spans="1:114" s="692" customFormat="1" ht="19.5" customHeight="1" x14ac:dyDescent="0.2">
      <c r="A98" s="363"/>
      <c r="B98" s="363"/>
      <c r="C98" s="363"/>
      <c r="D98" s="363"/>
      <c r="E98" s="363"/>
      <c r="F98" s="363"/>
      <c r="G98" s="363"/>
      <c r="H98" s="363"/>
      <c r="I98" s="363"/>
      <c r="J98" s="363"/>
      <c r="K98" s="363"/>
      <c r="L98" s="363"/>
      <c r="M98" s="363"/>
      <c r="N98" s="363"/>
      <c r="O98" s="363"/>
      <c r="P98" s="363"/>
      <c r="Q98" s="363"/>
      <c r="R98" s="363"/>
      <c r="S98" s="363"/>
      <c r="T98" s="363"/>
      <c r="U98" s="363"/>
      <c r="V98" s="363"/>
      <c r="W98" s="363"/>
      <c r="X98" s="363"/>
      <c r="Y98" s="363"/>
      <c r="Z98" s="363"/>
      <c r="AA98" s="363"/>
      <c r="AB98" s="363"/>
      <c r="AC98" s="363"/>
      <c r="AD98" s="363"/>
      <c r="AE98" s="363"/>
      <c r="AF98" s="363"/>
      <c r="AG98" s="363"/>
      <c r="AH98" s="363"/>
      <c r="AI98" s="363"/>
      <c r="AJ98" s="363"/>
      <c r="AK98" s="363"/>
      <c r="AL98" s="363"/>
      <c r="AM98" s="363"/>
      <c r="AN98" s="363"/>
      <c r="AO98" s="363"/>
      <c r="AP98" s="363"/>
      <c r="AQ98" s="363"/>
      <c r="AR98" s="363"/>
      <c r="AS98" s="363"/>
      <c r="AT98" s="363"/>
      <c r="AU98" s="363"/>
      <c r="AV98" s="363"/>
      <c r="AW98" s="363"/>
      <c r="AX98" s="363"/>
      <c r="AY98" s="363"/>
      <c r="AZ98" s="363"/>
      <c r="BA98" s="363"/>
      <c r="BB98" s="363"/>
      <c r="BC98" s="363"/>
      <c r="BD98" s="363"/>
      <c r="BE98" s="363"/>
      <c r="BF98" s="363"/>
      <c r="BG98" s="363"/>
      <c r="BH98" s="363"/>
      <c r="BI98" s="363"/>
      <c r="BJ98" s="363"/>
      <c r="BK98" s="363"/>
      <c r="BL98" s="363"/>
      <c r="BM98" s="363"/>
      <c r="BN98" s="363"/>
      <c r="BO98" s="363"/>
      <c r="BP98" s="363"/>
      <c r="BQ98" s="363"/>
      <c r="BR98" s="363"/>
      <c r="BS98" s="363"/>
      <c r="BT98" s="363"/>
      <c r="BU98" s="363"/>
      <c r="BV98" s="363"/>
      <c r="BW98" s="363"/>
      <c r="BX98" s="363"/>
      <c r="BY98" s="363"/>
      <c r="BZ98" s="363"/>
      <c r="CA98" s="363"/>
      <c r="CB98" s="363"/>
      <c r="CC98" s="363"/>
      <c r="CD98" s="363"/>
      <c r="CE98" s="363"/>
      <c r="CF98" s="363"/>
      <c r="CG98" s="363"/>
      <c r="CH98" s="363"/>
      <c r="CI98" s="363"/>
      <c r="CJ98" s="363"/>
      <c r="CK98" s="363"/>
      <c r="CL98" s="363"/>
      <c r="CM98" s="363"/>
      <c r="CN98" s="363"/>
      <c r="CO98" s="363"/>
      <c r="CP98" s="363"/>
      <c r="CQ98" s="363"/>
      <c r="CR98" s="363"/>
      <c r="CS98" s="363"/>
      <c r="CT98" s="363"/>
      <c r="CU98" s="363"/>
      <c r="CV98" s="363"/>
      <c r="CW98" s="363"/>
      <c r="CX98" s="363"/>
      <c r="CY98" s="363"/>
    </row>
    <row r="99" spans="1:114" s="692" customFormat="1" ht="19.5" customHeight="1" x14ac:dyDescent="0.2">
      <c r="A99" s="363"/>
      <c r="B99" s="363"/>
      <c r="C99" s="363"/>
      <c r="D99" s="363"/>
      <c r="E99" s="363"/>
      <c r="F99" s="363"/>
      <c r="G99" s="363"/>
      <c r="H99" s="363"/>
      <c r="I99" s="363"/>
      <c r="J99" s="363"/>
      <c r="K99" s="363"/>
      <c r="L99" s="363"/>
      <c r="M99" s="363"/>
      <c r="N99" s="363"/>
      <c r="O99" s="363"/>
      <c r="P99" s="363"/>
      <c r="Q99" s="363"/>
      <c r="R99" s="363"/>
      <c r="S99" s="363"/>
      <c r="T99" s="363"/>
      <c r="U99" s="363"/>
      <c r="V99" s="363"/>
      <c r="W99" s="363"/>
      <c r="X99" s="363"/>
      <c r="Y99" s="363"/>
      <c r="Z99" s="363"/>
      <c r="AA99" s="363"/>
      <c r="AB99" s="363"/>
      <c r="AC99" s="363"/>
      <c r="AD99" s="363"/>
      <c r="AE99" s="363"/>
      <c r="AF99" s="363"/>
      <c r="AG99" s="363"/>
      <c r="AH99" s="363"/>
      <c r="AI99" s="363"/>
      <c r="AJ99" s="363"/>
      <c r="AK99" s="363"/>
      <c r="AL99" s="363"/>
      <c r="AM99" s="363"/>
      <c r="AN99" s="363"/>
      <c r="AO99" s="363"/>
      <c r="AP99" s="363"/>
      <c r="AQ99" s="363"/>
      <c r="AR99" s="363"/>
      <c r="AS99" s="363"/>
      <c r="AT99" s="363"/>
      <c r="AU99" s="363"/>
      <c r="AV99" s="363"/>
      <c r="AW99" s="363"/>
      <c r="AX99" s="363"/>
      <c r="AY99" s="363"/>
      <c r="AZ99" s="363"/>
      <c r="BA99" s="363"/>
      <c r="BB99" s="363"/>
      <c r="BC99" s="363"/>
      <c r="BD99" s="363"/>
      <c r="BE99" s="363"/>
      <c r="BF99" s="363"/>
      <c r="BG99" s="363"/>
      <c r="BH99" s="363"/>
      <c r="BI99" s="363"/>
      <c r="BJ99" s="363"/>
      <c r="BK99" s="363"/>
      <c r="BL99" s="363"/>
      <c r="BM99" s="363"/>
      <c r="BN99" s="363"/>
      <c r="BO99" s="363"/>
      <c r="BP99" s="363"/>
      <c r="BQ99" s="363"/>
      <c r="BR99" s="363"/>
      <c r="BS99" s="363"/>
      <c r="BT99" s="363"/>
      <c r="BU99" s="363"/>
      <c r="BV99" s="363"/>
      <c r="BW99" s="363"/>
      <c r="BX99" s="363"/>
      <c r="BY99" s="363"/>
      <c r="BZ99" s="363"/>
      <c r="CA99" s="363"/>
      <c r="CB99" s="363"/>
      <c r="CC99" s="363"/>
      <c r="CD99" s="363"/>
      <c r="CE99" s="363"/>
      <c r="CF99" s="363"/>
      <c r="CG99" s="363"/>
      <c r="CH99" s="363"/>
      <c r="CI99" s="363"/>
      <c r="CJ99" s="363"/>
      <c r="CK99" s="363"/>
      <c r="CL99" s="363"/>
      <c r="CM99" s="363"/>
      <c r="CN99" s="363"/>
      <c r="CO99" s="363"/>
      <c r="CP99" s="363"/>
      <c r="CQ99" s="363"/>
      <c r="CR99" s="363"/>
      <c r="CS99" s="363"/>
      <c r="CT99" s="363"/>
      <c r="CU99" s="363"/>
      <c r="CV99" s="363"/>
      <c r="CW99" s="363"/>
      <c r="CX99" s="363"/>
      <c r="CY99" s="363"/>
    </row>
    <row r="100" spans="1:114" s="692" customFormat="1" ht="19.5" customHeight="1" x14ac:dyDescent="0.2">
      <c r="A100" s="363"/>
      <c r="B100" s="363"/>
      <c r="C100" s="363"/>
      <c r="D100" s="363"/>
      <c r="E100" s="363"/>
      <c r="F100" s="363"/>
      <c r="G100" s="363"/>
      <c r="H100" s="363"/>
      <c r="I100" s="363"/>
      <c r="J100" s="363"/>
      <c r="K100" s="363"/>
      <c r="L100" s="363"/>
      <c r="M100" s="363"/>
      <c r="N100" s="363"/>
      <c r="O100" s="363"/>
      <c r="P100" s="363"/>
      <c r="Q100" s="363"/>
      <c r="R100" s="363"/>
      <c r="S100" s="363"/>
      <c r="T100" s="363"/>
      <c r="U100" s="363"/>
      <c r="V100" s="363"/>
      <c r="W100" s="363"/>
      <c r="X100" s="363"/>
      <c r="Y100" s="363"/>
      <c r="Z100" s="363"/>
      <c r="AA100" s="363"/>
      <c r="AB100" s="363"/>
      <c r="AC100" s="363"/>
      <c r="AD100" s="363"/>
      <c r="AE100" s="363"/>
      <c r="AF100" s="363"/>
      <c r="AG100" s="363"/>
      <c r="AH100" s="363"/>
      <c r="AI100" s="363"/>
      <c r="AJ100" s="363"/>
      <c r="AK100" s="363"/>
      <c r="AL100" s="363"/>
      <c r="AM100" s="363"/>
      <c r="AN100" s="363"/>
      <c r="AO100" s="363"/>
      <c r="AP100" s="363"/>
      <c r="AQ100" s="363"/>
      <c r="AR100" s="363"/>
      <c r="AS100" s="363"/>
      <c r="AT100" s="363"/>
      <c r="AU100" s="363"/>
      <c r="AV100" s="363"/>
      <c r="AW100" s="363"/>
      <c r="AX100" s="363"/>
      <c r="AY100" s="363"/>
      <c r="AZ100" s="363"/>
      <c r="BA100" s="363"/>
      <c r="BB100" s="363"/>
      <c r="BC100" s="363"/>
      <c r="BD100" s="363"/>
      <c r="BE100" s="363"/>
      <c r="BF100" s="363"/>
      <c r="BG100" s="363"/>
      <c r="BH100" s="363"/>
      <c r="BI100" s="363"/>
      <c r="BJ100" s="363"/>
      <c r="BK100" s="363"/>
      <c r="BL100" s="363"/>
      <c r="BM100" s="363"/>
      <c r="BN100" s="363"/>
      <c r="BO100" s="363"/>
      <c r="BP100" s="363"/>
      <c r="BQ100" s="363"/>
      <c r="BR100" s="363"/>
      <c r="BS100" s="363"/>
      <c r="BT100" s="363"/>
      <c r="BU100" s="363"/>
      <c r="BV100" s="363"/>
      <c r="BW100" s="363"/>
      <c r="BX100" s="363"/>
      <c r="BY100" s="363"/>
      <c r="BZ100" s="363"/>
      <c r="CA100" s="363"/>
      <c r="CB100" s="363"/>
      <c r="CC100" s="363"/>
      <c r="CD100" s="363"/>
      <c r="CE100" s="363"/>
      <c r="CF100" s="363"/>
      <c r="CG100" s="363"/>
      <c r="CH100" s="363"/>
      <c r="CI100" s="363"/>
      <c r="CJ100" s="363"/>
      <c r="CK100" s="363"/>
      <c r="CL100" s="363"/>
      <c r="CM100" s="363"/>
      <c r="CN100" s="363"/>
      <c r="CO100" s="363"/>
      <c r="CP100" s="363"/>
      <c r="CQ100" s="363"/>
      <c r="CR100" s="363"/>
      <c r="CS100" s="363"/>
      <c r="CT100" s="363"/>
      <c r="CU100" s="363"/>
      <c r="CV100" s="363"/>
      <c r="CW100" s="363"/>
      <c r="CX100" s="363"/>
      <c r="CY100" s="363"/>
    </row>
    <row r="101" spans="1:114" x14ac:dyDescent="0.2">
      <c r="A101" s="363"/>
      <c r="B101" s="363"/>
      <c r="C101" s="363"/>
      <c r="D101" s="363"/>
      <c r="E101" s="363"/>
      <c r="F101" s="363"/>
      <c r="G101" s="363"/>
      <c r="H101" s="363"/>
      <c r="I101" s="363"/>
      <c r="J101" s="363"/>
      <c r="K101" s="363"/>
      <c r="L101" s="363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</row>
    <row r="102" spans="1:114" x14ac:dyDescent="0.2">
      <c r="C102" s="766"/>
    </row>
  </sheetData>
  <mergeCells count="64">
    <mergeCell ref="A30:A31"/>
    <mergeCell ref="L30:L31"/>
    <mergeCell ref="A32:A37"/>
    <mergeCell ref="L32:L37"/>
    <mergeCell ref="A54:A55"/>
    <mergeCell ref="L54:L55"/>
    <mergeCell ref="A41:A42"/>
    <mergeCell ref="L41:L42"/>
    <mergeCell ref="A52:A53"/>
    <mergeCell ref="L52:L53"/>
    <mergeCell ref="J69:J72"/>
    <mergeCell ref="K69:K72"/>
    <mergeCell ref="L69:L72"/>
    <mergeCell ref="D70:F70"/>
    <mergeCell ref="A83:A84"/>
    <mergeCell ref="L83:L84"/>
    <mergeCell ref="G70:I70"/>
    <mergeCell ref="G69:I69"/>
    <mergeCell ref="A79:A80"/>
    <mergeCell ref="L79:L80"/>
    <mergeCell ref="A85:C85"/>
    <mergeCell ref="A69:A72"/>
    <mergeCell ref="B69:B72"/>
    <mergeCell ref="C69:C72"/>
    <mergeCell ref="D69:F69"/>
    <mergeCell ref="A57:A58"/>
    <mergeCell ref="L57:L58"/>
    <mergeCell ref="A47:A50"/>
    <mergeCell ref="B47:B50"/>
    <mergeCell ref="C47:C50"/>
    <mergeCell ref="D47:F47"/>
    <mergeCell ref="G47:I47"/>
    <mergeCell ref="J47:J50"/>
    <mergeCell ref="K47:K50"/>
    <mergeCell ref="L47:L50"/>
    <mergeCell ref="D48:F48"/>
    <mergeCell ref="G48:I48"/>
    <mergeCell ref="L15:L17"/>
    <mergeCell ref="A26:A29"/>
    <mergeCell ref="B26:B29"/>
    <mergeCell ref="C26:C29"/>
    <mergeCell ref="D26:F26"/>
    <mergeCell ref="G26:I26"/>
    <mergeCell ref="J26:J29"/>
    <mergeCell ref="K26:K29"/>
    <mergeCell ref="L26:L29"/>
    <mergeCell ref="D27:F27"/>
    <mergeCell ref="G27:I27"/>
    <mergeCell ref="P25:R25"/>
    <mergeCell ref="A1:L1"/>
    <mergeCell ref="A2:L2"/>
    <mergeCell ref="A4:A7"/>
    <mergeCell ref="B4:B7"/>
    <mergeCell ref="C4:C7"/>
    <mergeCell ref="D4:F4"/>
    <mergeCell ref="G4:I4"/>
    <mergeCell ref="J4:J7"/>
    <mergeCell ref="K4:K7"/>
    <mergeCell ref="L4:L7"/>
    <mergeCell ref="D5:F5"/>
    <mergeCell ref="G5:I5"/>
    <mergeCell ref="A8:A12"/>
    <mergeCell ref="L8:L12"/>
    <mergeCell ref="A15:A17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136" orientation="landscape" useFirstPageNumber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84"/>
  <sheetViews>
    <sheetView rightToLeft="1" view="pageBreakPreview" zoomScale="79" zoomScaleSheetLayoutView="79" workbookViewId="0">
      <selection activeCell="H15" sqref="H15"/>
    </sheetView>
  </sheetViews>
  <sheetFormatPr defaultColWidth="16.42578125" defaultRowHeight="15" customHeight="1" x14ac:dyDescent="0.2"/>
  <cols>
    <col min="1" max="1" width="30" style="344" customWidth="1"/>
    <col min="2" max="7" width="15" style="344" customWidth="1"/>
    <col min="8" max="8" width="33.140625" style="344" customWidth="1"/>
    <col min="9" max="16384" width="16.42578125" style="344"/>
  </cols>
  <sheetData>
    <row r="1" spans="1:9" ht="34.5" customHeight="1" x14ac:dyDescent="0.2">
      <c r="A1" s="2558" t="s">
        <v>2168</v>
      </c>
      <c r="B1" s="2558"/>
      <c r="C1" s="2558"/>
      <c r="D1" s="2558"/>
      <c r="E1" s="2558"/>
      <c r="F1" s="2558"/>
      <c r="G1" s="2558"/>
      <c r="H1" s="2558"/>
    </row>
    <row r="2" spans="1:9" ht="51" customHeight="1" x14ac:dyDescent="0.2">
      <c r="A2" s="2466" t="s">
        <v>2169</v>
      </c>
      <c r="B2" s="2466"/>
      <c r="C2" s="2466"/>
      <c r="D2" s="2466"/>
      <c r="E2" s="2466"/>
      <c r="F2" s="2466"/>
      <c r="G2" s="2466"/>
      <c r="H2" s="2466"/>
    </row>
    <row r="3" spans="1:9" ht="27" customHeight="1" thickBot="1" x14ac:dyDescent="0.25">
      <c r="A3" s="1089" t="s">
        <v>1963</v>
      </c>
      <c r="B3" s="618"/>
      <c r="C3" s="618"/>
      <c r="D3" s="618"/>
      <c r="E3" s="618"/>
      <c r="F3" s="618"/>
      <c r="G3" s="618"/>
      <c r="H3" s="1088" t="s">
        <v>1442</v>
      </c>
      <c r="I3" s="356"/>
    </row>
    <row r="4" spans="1:9" ht="27" customHeight="1" thickTop="1" x14ac:dyDescent="0.2">
      <c r="A4" s="2967" t="s">
        <v>2030</v>
      </c>
      <c r="B4" s="2967" t="s">
        <v>1849</v>
      </c>
      <c r="C4" s="2967"/>
      <c r="D4" s="2967"/>
      <c r="E4" s="2967" t="s">
        <v>34</v>
      </c>
      <c r="F4" s="2967"/>
      <c r="G4" s="2967"/>
      <c r="H4" s="2947" t="s">
        <v>1856</v>
      </c>
    </row>
    <row r="5" spans="1:9" ht="30.75" customHeight="1" x14ac:dyDescent="0.2">
      <c r="A5" s="2968"/>
      <c r="B5" s="2970" t="s">
        <v>1850</v>
      </c>
      <c r="C5" s="2970"/>
      <c r="D5" s="2970"/>
      <c r="E5" s="2970" t="s">
        <v>120</v>
      </c>
      <c r="F5" s="2970"/>
      <c r="G5" s="2970"/>
      <c r="H5" s="2862"/>
    </row>
    <row r="6" spans="1:9" s="976" customFormat="1" ht="25.5" customHeight="1" x14ac:dyDescent="0.2">
      <c r="A6" s="2968"/>
      <c r="B6" s="985" t="s">
        <v>187</v>
      </c>
      <c r="C6" s="985" t="s">
        <v>203</v>
      </c>
      <c r="D6" s="985" t="s">
        <v>204</v>
      </c>
      <c r="E6" s="985" t="s">
        <v>187</v>
      </c>
      <c r="F6" s="985" t="s">
        <v>203</v>
      </c>
      <c r="G6" s="985" t="s">
        <v>204</v>
      </c>
      <c r="H6" s="2862"/>
    </row>
    <row r="7" spans="1:9" s="976" customFormat="1" ht="25.5" customHeight="1" thickBot="1" x14ac:dyDescent="0.25">
      <c r="A7" s="2969"/>
      <c r="B7" s="121" t="s">
        <v>188</v>
      </c>
      <c r="C7" s="121" t="s">
        <v>189</v>
      </c>
      <c r="D7" s="121" t="s">
        <v>190</v>
      </c>
      <c r="E7" s="121" t="s">
        <v>188</v>
      </c>
      <c r="F7" s="121" t="s">
        <v>189</v>
      </c>
      <c r="G7" s="121" t="s">
        <v>190</v>
      </c>
      <c r="H7" s="2948"/>
    </row>
    <row r="8" spans="1:9" s="978" customFormat="1" ht="40.5" customHeight="1" thickBot="1" x14ac:dyDescent="0.25">
      <c r="A8" s="977" t="s">
        <v>1851</v>
      </c>
      <c r="B8" s="1741">
        <v>1234</v>
      </c>
      <c r="C8" s="1741">
        <v>1024</v>
      </c>
      <c r="D8" s="1741">
        <v>2258</v>
      </c>
      <c r="E8" s="1741">
        <v>1234</v>
      </c>
      <c r="F8" s="1741">
        <v>1024</v>
      </c>
      <c r="G8" s="1741">
        <v>2258</v>
      </c>
      <c r="H8" s="617" t="s">
        <v>1852</v>
      </c>
    </row>
    <row r="9" spans="1:9" s="978" customFormat="1" ht="39" customHeight="1" thickBot="1" x14ac:dyDescent="0.25">
      <c r="A9" s="979" t="s">
        <v>29</v>
      </c>
      <c r="B9" s="341">
        <f>SUM(B8)</f>
        <v>1234</v>
      </c>
      <c r="C9" s="341">
        <f t="shared" ref="C9:G9" si="0">SUM(C8)</f>
        <v>1024</v>
      </c>
      <c r="D9" s="341">
        <f t="shared" si="0"/>
        <v>2258</v>
      </c>
      <c r="E9" s="341">
        <f t="shared" si="0"/>
        <v>1234</v>
      </c>
      <c r="F9" s="341">
        <f t="shared" si="0"/>
        <v>1024</v>
      </c>
      <c r="G9" s="341">
        <f t="shared" si="0"/>
        <v>2258</v>
      </c>
      <c r="H9" s="980" t="s">
        <v>101</v>
      </c>
    </row>
    <row r="10" spans="1:9" ht="15" customHeight="1" thickTop="1" x14ac:dyDescent="0.25">
      <c r="A10" s="981"/>
    </row>
    <row r="11" spans="1:9" ht="15" customHeight="1" x14ac:dyDescent="0.25">
      <c r="A11" s="981"/>
    </row>
    <row r="12" spans="1:9" ht="15" customHeight="1" x14ac:dyDescent="0.25">
      <c r="A12" s="981"/>
    </row>
    <row r="13" spans="1:9" ht="15" customHeight="1" x14ac:dyDescent="0.25">
      <c r="A13" s="981"/>
    </row>
    <row r="14" spans="1:9" ht="15" customHeight="1" x14ac:dyDescent="0.25">
      <c r="A14" s="981"/>
    </row>
    <row r="15" spans="1:9" ht="15" customHeight="1" x14ac:dyDescent="0.25">
      <c r="A15" s="981"/>
    </row>
    <row r="16" spans="1:9" ht="15" customHeight="1" x14ac:dyDescent="0.25">
      <c r="A16" s="981"/>
    </row>
    <row r="17" spans="1:1" ht="15" customHeight="1" x14ac:dyDescent="0.25">
      <c r="A17" s="981"/>
    </row>
    <row r="18" spans="1:1" ht="15" customHeight="1" x14ac:dyDescent="0.25">
      <c r="A18" s="981"/>
    </row>
    <row r="19" spans="1:1" ht="15" customHeight="1" x14ac:dyDescent="0.25">
      <c r="A19" s="981"/>
    </row>
    <row r="20" spans="1:1" ht="15" customHeight="1" x14ac:dyDescent="0.25">
      <c r="A20" s="981"/>
    </row>
    <row r="21" spans="1:1" ht="15" customHeight="1" x14ac:dyDescent="0.25">
      <c r="A21" s="981"/>
    </row>
    <row r="22" spans="1:1" ht="15" customHeight="1" x14ac:dyDescent="0.25">
      <c r="A22" s="981"/>
    </row>
    <row r="23" spans="1:1" ht="15" customHeight="1" x14ac:dyDescent="0.25">
      <c r="A23" s="981"/>
    </row>
    <row r="24" spans="1:1" ht="15" customHeight="1" x14ac:dyDescent="0.25">
      <c r="A24" s="981"/>
    </row>
    <row r="25" spans="1:1" ht="15" customHeight="1" x14ac:dyDescent="0.25">
      <c r="A25" s="981"/>
    </row>
    <row r="26" spans="1:1" ht="15" customHeight="1" x14ac:dyDescent="0.25">
      <c r="A26" s="981"/>
    </row>
    <row r="27" spans="1:1" ht="15" customHeight="1" x14ac:dyDescent="0.25">
      <c r="A27" s="981"/>
    </row>
    <row r="28" spans="1:1" ht="15" customHeight="1" x14ac:dyDescent="0.25">
      <c r="A28" s="981"/>
    </row>
    <row r="29" spans="1:1" ht="15" customHeight="1" x14ac:dyDescent="0.25">
      <c r="A29" s="981"/>
    </row>
    <row r="30" spans="1:1" ht="15" customHeight="1" x14ac:dyDescent="0.25">
      <c r="A30" s="981"/>
    </row>
    <row r="31" spans="1:1" ht="15" customHeight="1" x14ac:dyDescent="0.25">
      <c r="A31" s="981"/>
    </row>
    <row r="32" spans="1:1" ht="15" customHeight="1" x14ac:dyDescent="0.25">
      <c r="A32" s="981"/>
    </row>
    <row r="33" spans="1:1" ht="15" customHeight="1" x14ac:dyDescent="0.25">
      <c r="A33" s="981"/>
    </row>
    <row r="34" spans="1:1" ht="15" customHeight="1" x14ac:dyDescent="0.25">
      <c r="A34" s="981"/>
    </row>
    <row r="35" spans="1:1" ht="15" customHeight="1" x14ac:dyDescent="0.25">
      <c r="A35" s="981"/>
    </row>
    <row r="36" spans="1:1" ht="15" customHeight="1" x14ac:dyDescent="0.25">
      <c r="A36" s="981"/>
    </row>
    <row r="37" spans="1:1" ht="15" customHeight="1" x14ac:dyDescent="0.25">
      <c r="A37" s="981"/>
    </row>
    <row r="38" spans="1:1" ht="15" customHeight="1" x14ac:dyDescent="0.25">
      <c r="A38" s="981"/>
    </row>
    <row r="39" spans="1:1" ht="15" customHeight="1" x14ac:dyDescent="0.25">
      <c r="A39" s="981"/>
    </row>
    <row r="40" spans="1:1" ht="15" customHeight="1" x14ac:dyDescent="0.25">
      <c r="A40" s="981"/>
    </row>
    <row r="41" spans="1:1" ht="15" customHeight="1" x14ac:dyDescent="0.25">
      <c r="A41" s="981"/>
    </row>
    <row r="42" spans="1:1" ht="15" customHeight="1" x14ac:dyDescent="0.25">
      <c r="A42" s="981"/>
    </row>
    <row r="43" spans="1:1" ht="15" customHeight="1" x14ac:dyDescent="0.25">
      <c r="A43" s="981"/>
    </row>
    <row r="44" spans="1:1" ht="15" customHeight="1" x14ac:dyDescent="0.25">
      <c r="A44" s="981"/>
    </row>
    <row r="45" spans="1:1" ht="15" customHeight="1" x14ac:dyDescent="0.25">
      <c r="A45" s="981"/>
    </row>
    <row r="46" spans="1:1" ht="15" customHeight="1" x14ac:dyDescent="0.25">
      <c r="A46" s="981"/>
    </row>
    <row r="47" spans="1:1" ht="15" customHeight="1" x14ac:dyDescent="0.25">
      <c r="A47" s="981"/>
    </row>
    <row r="48" spans="1:1" ht="15" customHeight="1" x14ac:dyDescent="0.25">
      <c r="A48" s="981"/>
    </row>
    <row r="49" spans="1:1" ht="15" customHeight="1" x14ac:dyDescent="0.25">
      <c r="A49" s="981"/>
    </row>
    <row r="50" spans="1:1" ht="15" customHeight="1" x14ac:dyDescent="0.25">
      <c r="A50" s="981"/>
    </row>
    <row r="51" spans="1:1" ht="15" customHeight="1" x14ac:dyDescent="0.25">
      <c r="A51" s="981"/>
    </row>
    <row r="52" spans="1:1" ht="15" customHeight="1" x14ac:dyDescent="0.25">
      <c r="A52" s="981"/>
    </row>
    <row r="53" spans="1:1" ht="15" customHeight="1" x14ac:dyDescent="0.25">
      <c r="A53" s="981"/>
    </row>
    <row r="54" spans="1:1" ht="15" customHeight="1" x14ac:dyDescent="0.25">
      <c r="A54" s="981"/>
    </row>
    <row r="55" spans="1:1" ht="15" customHeight="1" x14ac:dyDescent="0.25">
      <c r="A55" s="981"/>
    </row>
    <row r="56" spans="1:1" ht="15" customHeight="1" x14ac:dyDescent="0.25">
      <c r="A56" s="981"/>
    </row>
    <row r="57" spans="1:1" ht="15" customHeight="1" x14ac:dyDescent="0.25">
      <c r="A57" s="981"/>
    </row>
    <row r="58" spans="1:1" ht="15" customHeight="1" x14ac:dyDescent="0.25">
      <c r="A58" s="981"/>
    </row>
    <row r="59" spans="1:1" ht="15" customHeight="1" x14ac:dyDescent="0.25">
      <c r="A59" s="981"/>
    </row>
    <row r="60" spans="1:1" ht="15" customHeight="1" x14ac:dyDescent="0.25">
      <c r="A60" s="981"/>
    </row>
    <row r="61" spans="1:1" ht="15" customHeight="1" x14ac:dyDescent="0.25">
      <c r="A61" s="981"/>
    </row>
    <row r="62" spans="1:1" ht="15" customHeight="1" x14ac:dyDescent="0.25">
      <c r="A62" s="981"/>
    </row>
    <row r="63" spans="1:1" ht="15" customHeight="1" x14ac:dyDescent="0.25">
      <c r="A63" s="981"/>
    </row>
    <row r="64" spans="1:1" ht="15" customHeight="1" x14ac:dyDescent="0.25">
      <c r="A64" s="981"/>
    </row>
    <row r="65" spans="1:1" ht="15" customHeight="1" x14ac:dyDescent="0.25">
      <c r="A65" s="981"/>
    </row>
    <row r="66" spans="1:1" ht="15" customHeight="1" x14ac:dyDescent="0.25">
      <c r="A66" s="981"/>
    </row>
    <row r="67" spans="1:1" ht="15" customHeight="1" x14ac:dyDescent="0.25">
      <c r="A67" s="981"/>
    </row>
    <row r="68" spans="1:1" ht="15" customHeight="1" x14ac:dyDescent="0.25">
      <c r="A68" s="981"/>
    </row>
    <row r="69" spans="1:1" ht="15" customHeight="1" x14ac:dyDescent="0.25">
      <c r="A69" s="981"/>
    </row>
    <row r="70" spans="1:1" ht="15" customHeight="1" x14ac:dyDescent="0.25">
      <c r="A70" s="981"/>
    </row>
    <row r="71" spans="1:1" ht="15" customHeight="1" x14ac:dyDescent="0.25">
      <c r="A71" s="981"/>
    </row>
    <row r="72" spans="1:1" ht="15" customHeight="1" x14ac:dyDescent="0.25">
      <c r="A72" s="981"/>
    </row>
    <row r="73" spans="1:1" ht="15" customHeight="1" x14ac:dyDescent="0.25">
      <c r="A73" s="981"/>
    </row>
    <row r="74" spans="1:1" ht="15" customHeight="1" x14ac:dyDescent="0.25">
      <c r="A74" s="981"/>
    </row>
    <row r="75" spans="1:1" ht="15" customHeight="1" x14ac:dyDescent="0.25">
      <c r="A75" s="981"/>
    </row>
    <row r="76" spans="1:1" ht="15" customHeight="1" x14ac:dyDescent="0.25">
      <c r="A76" s="981"/>
    </row>
    <row r="77" spans="1:1" ht="15" customHeight="1" x14ac:dyDescent="0.25">
      <c r="A77" s="981"/>
    </row>
    <row r="78" spans="1:1" ht="15" customHeight="1" x14ac:dyDescent="0.25">
      <c r="A78" s="981"/>
    </row>
    <row r="79" spans="1:1" ht="15" customHeight="1" x14ac:dyDescent="0.25">
      <c r="A79" s="981"/>
    </row>
    <row r="80" spans="1:1" ht="15" customHeight="1" x14ac:dyDescent="0.25">
      <c r="A80" s="981"/>
    </row>
    <row r="81" spans="1:1" ht="15" customHeight="1" x14ac:dyDescent="0.25">
      <c r="A81" s="981"/>
    </row>
    <row r="82" spans="1:1" ht="15" customHeight="1" x14ac:dyDescent="0.25">
      <c r="A82" s="981"/>
    </row>
    <row r="83" spans="1:1" ht="15" customHeight="1" x14ac:dyDescent="0.25">
      <c r="A83" s="981"/>
    </row>
    <row r="84" spans="1:1" ht="15" customHeight="1" x14ac:dyDescent="0.25">
      <c r="A84" s="981"/>
    </row>
  </sheetData>
  <mergeCells count="8">
    <mergeCell ref="A1:H1"/>
    <mergeCell ref="A2:H2"/>
    <mergeCell ref="A4:A7"/>
    <mergeCell ref="B4:D4"/>
    <mergeCell ref="E4:G4"/>
    <mergeCell ref="H4:H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5" firstPageNumber="140" orientation="landscape" useFirstPageNumber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84"/>
  <sheetViews>
    <sheetView rightToLeft="1" view="pageBreakPreview" topLeftCell="A64" zoomScale="80" zoomScaleNormal="80" zoomScaleSheetLayoutView="80" workbookViewId="0">
      <selection activeCell="H15" sqref="H15"/>
    </sheetView>
  </sheetViews>
  <sheetFormatPr defaultRowHeight="12.75" x14ac:dyDescent="0.2"/>
  <cols>
    <col min="1" max="3" width="17.28515625" customWidth="1"/>
    <col min="4" max="9" width="12.42578125" customWidth="1"/>
    <col min="10" max="10" width="25.85546875" bestFit="1" customWidth="1"/>
    <col min="11" max="11" width="24.28515625" customWidth="1"/>
    <col min="12" max="12" width="19.140625" customWidth="1"/>
  </cols>
  <sheetData>
    <row r="1" spans="1:14" ht="25.5" customHeight="1" x14ac:dyDescent="0.2">
      <c r="A1" s="2647" t="s">
        <v>2969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</row>
    <row r="2" spans="1:14" ht="36" customHeight="1" x14ac:dyDescent="0.2">
      <c r="A2" s="2971" t="s">
        <v>2170</v>
      </c>
      <c r="B2" s="2971"/>
      <c r="C2" s="2971"/>
      <c r="D2" s="2971"/>
      <c r="E2" s="2971"/>
      <c r="F2" s="2971"/>
      <c r="G2" s="2971"/>
      <c r="H2" s="2971"/>
      <c r="I2" s="2971"/>
      <c r="J2" s="2971"/>
      <c r="K2" s="2971"/>
      <c r="L2" s="2971"/>
    </row>
    <row r="3" spans="1:14" ht="25.5" customHeight="1" thickBot="1" x14ac:dyDescent="0.3">
      <c r="A3" s="1089" t="s">
        <v>2788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1088" t="s">
        <v>1990</v>
      </c>
    </row>
    <row r="4" spans="1:14" ht="18" customHeight="1" thickTop="1" x14ac:dyDescent="0.25">
      <c r="A4" s="2941" t="s">
        <v>1855</v>
      </c>
      <c r="B4" s="2941" t="s">
        <v>1297</v>
      </c>
      <c r="C4" s="2941" t="s">
        <v>48</v>
      </c>
      <c r="D4" s="2946" t="s">
        <v>1849</v>
      </c>
      <c r="E4" s="2946"/>
      <c r="F4" s="2946"/>
      <c r="G4" s="2946" t="s">
        <v>34</v>
      </c>
      <c r="H4" s="2946"/>
      <c r="I4" s="2946"/>
      <c r="J4" s="2947" t="s">
        <v>103</v>
      </c>
      <c r="K4" s="2947" t="s">
        <v>132</v>
      </c>
      <c r="L4" s="2947" t="s">
        <v>1856</v>
      </c>
    </row>
    <row r="5" spans="1:14" ht="18" customHeight="1" x14ac:dyDescent="0.2">
      <c r="A5" s="2942"/>
      <c r="B5" s="2942"/>
      <c r="C5" s="2942"/>
      <c r="D5" s="2949" t="s">
        <v>1857</v>
      </c>
      <c r="E5" s="2949"/>
      <c r="F5" s="2949"/>
      <c r="G5" s="2950" t="s">
        <v>120</v>
      </c>
      <c r="H5" s="2950"/>
      <c r="I5" s="2950"/>
      <c r="J5" s="2862"/>
      <c r="K5" s="2862"/>
      <c r="L5" s="2862"/>
    </row>
    <row r="6" spans="1:14" ht="21" customHeight="1" x14ac:dyDescent="0.2">
      <c r="A6" s="2942"/>
      <c r="B6" s="2942"/>
      <c r="C6" s="2942"/>
      <c r="D6" s="985" t="s">
        <v>187</v>
      </c>
      <c r="E6" s="985" t="s">
        <v>203</v>
      </c>
      <c r="F6" s="985" t="s">
        <v>204</v>
      </c>
      <c r="G6" s="985" t="s">
        <v>187</v>
      </c>
      <c r="H6" s="985" t="s">
        <v>203</v>
      </c>
      <c r="I6" s="985" t="s">
        <v>204</v>
      </c>
      <c r="J6" s="2862"/>
      <c r="K6" s="2862"/>
      <c r="L6" s="2862"/>
    </row>
    <row r="7" spans="1:14" ht="25.5" customHeight="1" thickBot="1" x14ac:dyDescent="0.25">
      <c r="A7" s="2945"/>
      <c r="B7" s="2945"/>
      <c r="C7" s="2945"/>
      <c r="D7" s="121" t="s">
        <v>188</v>
      </c>
      <c r="E7" s="121" t="s">
        <v>189</v>
      </c>
      <c r="F7" s="121" t="s">
        <v>190</v>
      </c>
      <c r="G7" s="121" t="s">
        <v>188</v>
      </c>
      <c r="H7" s="121" t="s">
        <v>189</v>
      </c>
      <c r="I7" s="121" t="s">
        <v>190</v>
      </c>
      <c r="J7" s="2948"/>
      <c r="K7" s="2948"/>
      <c r="L7" s="2948"/>
    </row>
    <row r="8" spans="1:14" ht="41.25" customHeight="1" x14ac:dyDescent="0.2">
      <c r="A8" s="2951" t="s">
        <v>1858</v>
      </c>
      <c r="B8" s="1724" t="s">
        <v>1859</v>
      </c>
      <c r="C8" s="1724" t="s">
        <v>1859</v>
      </c>
      <c r="D8" s="1623">
        <v>11</v>
      </c>
      <c r="E8" s="1623">
        <v>59</v>
      </c>
      <c r="F8" s="1623">
        <v>70</v>
      </c>
      <c r="G8" s="1623">
        <v>11</v>
      </c>
      <c r="H8" s="1623">
        <v>59</v>
      </c>
      <c r="I8" s="1623">
        <v>70</v>
      </c>
      <c r="J8" s="1618" t="s">
        <v>1860</v>
      </c>
      <c r="K8" s="1618" t="s">
        <v>1860</v>
      </c>
      <c r="L8" s="2516" t="s">
        <v>1861</v>
      </c>
      <c r="M8" s="1009"/>
      <c r="N8" s="6"/>
    </row>
    <row r="9" spans="1:14" ht="47.25" x14ac:dyDescent="0.2">
      <c r="A9" s="2952"/>
      <c r="B9" s="1725" t="s">
        <v>1862</v>
      </c>
      <c r="C9" s="1725" t="s">
        <v>1862</v>
      </c>
      <c r="D9" s="2104">
        <v>15</v>
      </c>
      <c r="E9" s="2104">
        <v>74</v>
      </c>
      <c r="F9" s="2104">
        <v>89</v>
      </c>
      <c r="G9" s="2104">
        <v>15</v>
      </c>
      <c r="H9" s="2104">
        <v>74</v>
      </c>
      <c r="I9" s="2104">
        <v>89</v>
      </c>
      <c r="J9" s="389" t="s">
        <v>1976</v>
      </c>
      <c r="K9" s="389" t="s">
        <v>1976</v>
      </c>
      <c r="L9" s="2517"/>
      <c r="M9" s="1009"/>
      <c r="N9" s="6"/>
    </row>
    <row r="10" spans="1:14" ht="31.5" x14ac:dyDescent="0.2">
      <c r="A10" s="2952"/>
      <c r="B10" s="1725" t="s">
        <v>2968</v>
      </c>
      <c r="C10" s="1725" t="s">
        <v>2968</v>
      </c>
      <c r="D10" s="2104">
        <v>5</v>
      </c>
      <c r="E10" s="2104">
        <v>29</v>
      </c>
      <c r="F10" s="2104">
        <v>34</v>
      </c>
      <c r="G10" s="2104">
        <v>5</v>
      </c>
      <c r="H10" s="2104">
        <v>29</v>
      </c>
      <c r="I10" s="2104">
        <v>34</v>
      </c>
      <c r="J10" s="389" t="s">
        <v>1863</v>
      </c>
      <c r="K10" s="389" t="s">
        <v>1863</v>
      </c>
      <c r="L10" s="2517"/>
      <c r="M10" s="1009"/>
      <c r="N10" s="6"/>
    </row>
    <row r="11" spans="1:14" ht="30" customHeight="1" x14ac:dyDescent="0.2">
      <c r="A11" s="2952"/>
      <c r="B11" s="1725" t="s">
        <v>1864</v>
      </c>
      <c r="C11" s="1725" t="s">
        <v>1864</v>
      </c>
      <c r="D11" s="2104">
        <v>1</v>
      </c>
      <c r="E11" s="2104">
        <v>7</v>
      </c>
      <c r="F11" s="2104">
        <v>8</v>
      </c>
      <c r="G11" s="2104">
        <v>1</v>
      </c>
      <c r="H11" s="2104">
        <v>7</v>
      </c>
      <c r="I11" s="2104">
        <v>8</v>
      </c>
      <c r="J11" s="389" t="s">
        <v>1865</v>
      </c>
      <c r="K11" s="389" t="s">
        <v>1865</v>
      </c>
      <c r="L11" s="2517"/>
      <c r="M11" s="1009"/>
      <c r="N11" s="6"/>
    </row>
    <row r="12" spans="1:14" ht="30" customHeight="1" x14ac:dyDescent="0.2">
      <c r="A12" s="2952"/>
      <c r="B12" s="1725" t="s">
        <v>1964</v>
      </c>
      <c r="C12" s="1725" t="s">
        <v>1964</v>
      </c>
      <c r="D12" s="2104">
        <v>2</v>
      </c>
      <c r="E12" s="2104">
        <v>1</v>
      </c>
      <c r="F12" s="2104">
        <v>3</v>
      </c>
      <c r="G12" s="2104">
        <v>2</v>
      </c>
      <c r="H12" s="2104">
        <v>1</v>
      </c>
      <c r="I12" s="2104">
        <v>3</v>
      </c>
      <c r="J12" s="389" t="s">
        <v>2026</v>
      </c>
      <c r="K12" s="389" t="s">
        <v>2026</v>
      </c>
      <c r="L12" s="2517"/>
      <c r="M12" s="1009"/>
      <c r="N12" s="6"/>
    </row>
    <row r="13" spans="1:14" ht="34.5" customHeight="1" x14ac:dyDescent="0.2">
      <c r="A13" s="2952"/>
      <c r="B13" s="1725" t="s">
        <v>1866</v>
      </c>
      <c r="C13" s="1725" t="s">
        <v>1866</v>
      </c>
      <c r="D13" s="2104">
        <v>2</v>
      </c>
      <c r="E13" s="2104">
        <v>0</v>
      </c>
      <c r="F13" s="2104">
        <v>2</v>
      </c>
      <c r="G13" s="2104">
        <v>2</v>
      </c>
      <c r="H13" s="2104">
        <v>0</v>
      </c>
      <c r="I13" s="2104">
        <v>2</v>
      </c>
      <c r="J13" s="389" t="s">
        <v>1867</v>
      </c>
      <c r="K13" s="389" t="s">
        <v>1867</v>
      </c>
      <c r="L13" s="2522"/>
      <c r="M13" s="1009"/>
      <c r="N13" s="6"/>
    </row>
    <row r="14" spans="1:14" ht="32.25" customHeight="1" x14ac:dyDescent="0.2">
      <c r="A14" s="1738" t="s">
        <v>1868</v>
      </c>
      <c r="B14" s="1725" t="s">
        <v>1869</v>
      </c>
      <c r="C14" s="1725" t="s">
        <v>1869</v>
      </c>
      <c r="D14" s="2104">
        <v>3</v>
      </c>
      <c r="E14" s="2104">
        <v>0</v>
      </c>
      <c r="F14" s="2104">
        <v>3</v>
      </c>
      <c r="G14" s="2104">
        <v>3</v>
      </c>
      <c r="H14" s="2104">
        <v>0</v>
      </c>
      <c r="I14" s="2104">
        <v>3</v>
      </c>
      <c r="J14" s="389" t="s">
        <v>1870</v>
      </c>
      <c r="K14" s="389" t="s">
        <v>1870</v>
      </c>
      <c r="L14" s="982" t="s">
        <v>1871</v>
      </c>
      <c r="M14" s="1035"/>
      <c r="N14" s="6"/>
    </row>
    <row r="15" spans="1:14" ht="51.75" customHeight="1" x14ac:dyDescent="0.2">
      <c r="A15" s="1738" t="s">
        <v>1872</v>
      </c>
      <c r="B15" s="1725" t="s">
        <v>1873</v>
      </c>
      <c r="C15" s="1725" t="s">
        <v>1873</v>
      </c>
      <c r="D15" s="2104">
        <v>7</v>
      </c>
      <c r="E15" s="2104">
        <v>1</v>
      </c>
      <c r="F15" s="2104">
        <v>8</v>
      </c>
      <c r="G15" s="2104">
        <v>7</v>
      </c>
      <c r="H15" s="2104">
        <v>1</v>
      </c>
      <c r="I15" s="2104">
        <v>8</v>
      </c>
      <c r="J15" s="1584" t="s">
        <v>1874</v>
      </c>
      <c r="K15" s="1584" t="s">
        <v>1874</v>
      </c>
      <c r="L15" s="982" t="s">
        <v>1875</v>
      </c>
    </row>
    <row r="16" spans="1:14" ht="41.25" customHeight="1" x14ac:dyDescent="0.2">
      <c r="A16" s="2973" t="s">
        <v>1876</v>
      </c>
      <c r="B16" s="1725" t="s">
        <v>1877</v>
      </c>
      <c r="C16" s="1725" t="s">
        <v>1877</v>
      </c>
      <c r="D16" s="2104">
        <v>5</v>
      </c>
      <c r="E16" s="2104">
        <v>0</v>
      </c>
      <c r="F16" s="2104">
        <v>5</v>
      </c>
      <c r="G16" s="2104">
        <v>5</v>
      </c>
      <c r="H16" s="2104">
        <v>0</v>
      </c>
      <c r="I16" s="2104">
        <v>5</v>
      </c>
      <c r="J16" s="389" t="s">
        <v>1878</v>
      </c>
      <c r="K16" s="389" t="s">
        <v>1878</v>
      </c>
      <c r="L16" s="2527" t="s">
        <v>1879</v>
      </c>
    </row>
    <row r="17" spans="1:12" ht="33.75" customHeight="1" x14ac:dyDescent="0.2">
      <c r="A17" s="2973"/>
      <c r="B17" s="1734" t="s">
        <v>1880</v>
      </c>
      <c r="C17" s="1734" t="s">
        <v>1880</v>
      </c>
      <c r="D17" s="2105">
        <v>16</v>
      </c>
      <c r="E17" s="2105">
        <v>25</v>
      </c>
      <c r="F17" s="2105">
        <v>41</v>
      </c>
      <c r="G17" s="2105">
        <v>16</v>
      </c>
      <c r="H17" s="2105">
        <v>25</v>
      </c>
      <c r="I17" s="2105">
        <v>41</v>
      </c>
      <c r="J17" s="389" t="s">
        <v>1881</v>
      </c>
      <c r="K17" s="389" t="s">
        <v>1881</v>
      </c>
      <c r="L17" s="2517"/>
    </row>
    <row r="18" spans="1:12" ht="53.25" customHeight="1" thickBot="1" x14ac:dyDescent="0.25">
      <c r="A18" s="2973"/>
      <c r="B18" s="1735" t="s">
        <v>1882</v>
      </c>
      <c r="C18" s="1735" t="s">
        <v>1882</v>
      </c>
      <c r="D18" s="1573">
        <v>1</v>
      </c>
      <c r="E18" s="1573">
        <v>1</v>
      </c>
      <c r="F18" s="1573">
        <v>2</v>
      </c>
      <c r="G18" s="1573">
        <v>1</v>
      </c>
      <c r="H18" s="1573">
        <v>1</v>
      </c>
      <c r="I18" s="1573">
        <v>2</v>
      </c>
      <c r="J18" s="1736" t="s">
        <v>1883</v>
      </c>
      <c r="K18" s="1736" t="s">
        <v>1883</v>
      </c>
      <c r="L18" s="2518"/>
    </row>
    <row r="19" spans="1:12" ht="30" customHeight="1" thickTop="1" x14ac:dyDescent="0.2">
      <c r="A19" s="966"/>
      <c r="B19" s="967"/>
      <c r="C19" s="967"/>
      <c r="D19" s="715"/>
      <c r="E19" s="715"/>
      <c r="F19" s="715"/>
      <c r="G19" s="715"/>
      <c r="H19" s="715"/>
      <c r="I19" s="715"/>
      <c r="J19" s="715"/>
      <c r="K19" s="715"/>
      <c r="L19" s="715"/>
    </row>
    <row r="20" spans="1:12" ht="29.25" customHeight="1" x14ac:dyDescent="0.2">
      <c r="A20" s="1004"/>
      <c r="B20" s="965"/>
      <c r="C20" s="965"/>
      <c r="D20" s="359"/>
      <c r="E20" s="359"/>
      <c r="F20" s="359"/>
      <c r="G20" s="359"/>
      <c r="H20" s="359"/>
      <c r="I20" s="359"/>
      <c r="J20" s="359"/>
      <c r="K20" s="359"/>
      <c r="L20" s="359"/>
    </row>
    <row r="21" spans="1:12" ht="29.25" customHeight="1" x14ac:dyDescent="0.2">
      <c r="A21" s="1004"/>
      <c r="B21" s="965"/>
      <c r="C21" s="965"/>
      <c r="D21" s="359"/>
      <c r="E21" s="359"/>
      <c r="F21" s="359"/>
      <c r="G21" s="359"/>
      <c r="H21" s="359"/>
      <c r="I21" s="359"/>
      <c r="J21" s="359"/>
      <c r="K21" s="359"/>
      <c r="L21" s="359"/>
    </row>
    <row r="22" spans="1:12" s="2122" customFormat="1" ht="29.25" customHeight="1" x14ac:dyDescent="0.2">
      <c r="A22" s="2115"/>
      <c r="B22" s="965"/>
      <c r="C22" s="965"/>
      <c r="D22" s="359"/>
      <c r="E22" s="359"/>
      <c r="F22" s="359"/>
      <c r="G22" s="359"/>
      <c r="H22" s="359"/>
      <c r="I22" s="359"/>
      <c r="J22" s="359"/>
      <c r="K22" s="359"/>
      <c r="L22" s="359"/>
    </row>
    <row r="23" spans="1:12" s="2122" customFormat="1" ht="29.25" customHeight="1" x14ac:dyDescent="0.2">
      <c r="A23" s="2115"/>
      <c r="B23" s="965"/>
      <c r="C23" s="965"/>
      <c r="D23" s="359"/>
      <c r="E23" s="359"/>
      <c r="F23" s="359"/>
      <c r="G23" s="359"/>
      <c r="H23" s="359"/>
      <c r="I23" s="359"/>
      <c r="J23" s="359"/>
      <c r="K23" s="359"/>
      <c r="L23" s="359"/>
    </row>
    <row r="24" spans="1:12" ht="29.25" customHeight="1" thickBot="1" x14ac:dyDescent="0.25">
      <c r="A24" s="1494" t="s">
        <v>2789</v>
      </c>
      <c r="B24" s="1497"/>
      <c r="C24" s="926"/>
      <c r="D24" s="7"/>
      <c r="E24" s="7"/>
      <c r="F24" s="7"/>
      <c r="G24" s="7"/>
      <c r="H24" s="7"/>
      <c r="I24" s="7"/>
      <c r="J24" s="7"/>
      <c r="K24" s="7"/>
      <c r="L24" s="7" t="s">
        <v>1991</v>
      </c>
    </row>
    <row r="25" spans="1:12" ht="23.25" customHeight="1" thickTop="1" x14ac:dyDescent="0.25">
      <c r="A25" s="2941" t="s">
        <v>1855</v>
      </c>
      <c r="B25" s="2941" t="s">
        <v>1297</v>
      </c>
      <c r="C25" s="2941" t="s">
        <v>48</v>
      </c>
      <c r="D25" s="2946" t="s">
        <v>1849</v>
      </c>
      <c r="E25" s="2946"/>
      <c r="F25" s="2946"/>
      <c r="G25" s="2946" t="s">
        <v>34</v>
      </c>
      <c r="H25" s="2946"/>
      <c r="I25" s="2946"/>
      <c r="J25" s="2947" t="s">
        <v>103</v>
      </c>
      <c r="K25" s="2947" t="s">
        <v>132</v>
      </c>
      <c r="L25" s="2947" t="s">
        <v>1856</v>
      </c>
    </row>
    <row r="26" spans="1:12" ht="23.25" customHeight="1" x14ac:dyDescent="0.2">
      <c r="A26" s="2942"/>
      <c r="B26" s="2942"/>
      <c r="C26" s="2942"/>
      <c r="D26" s="2954" t="s">
        <v>1857</v>
      </c>
      <c r="E26" s="2954"/>
      <c r="F26" s="2954"/>
      <c r="G26" s="2579" t="s">
        <v>120</v>
      </c>
      <c r="H26" s="2579"/>
      <c r="I26" s="2579"/>
      <c r="J26" s="2862"/>
      <c r="K26" s="2862"/>
      <c r="L26" s="2862"/>
    </row>
    <row r="27" spans="1:12" ht="23.25" customHeight="1" x14ac:dyDescent="0.2">
      <c r="A27" s="2942"/>
      <c r="B27" s="2942"/>
      <c r="C27" s="2942"/>
      <c r="D27" s="985" t="s">
        <v>187</v>
      </c>
      <c r="E27" s="985" t="s">
        <v>203</v>
      </c>
      <c r="F27" s="985" t="s">
        <v>204</v>
      </c>
      <c r="G27" s="985" t="s">
        <v>187</v>
      </c>
      <c r="H27" s="985" t="s">
        <v>203</v>
      </c>
      <c r="I27" s="985" t="s">
        <v>204</v>
      </c>
      <c r="J27" s="2862"/>
      <c r="K27" s="2862"/>
      <c r="L27" s="2862"/>
    </row>
    <row r="28" spans="1:12" ht="23.25" customHeight="1" thickBot="1" x14ac:dyDescent="0.25">
      <c r="A28" s="2945"/>
      <c r="B28" s="2945"/>
      <c r="C28" s="2945"/>
      <c r="D28" s="121" t="s">
        <v>188</v>
      </c>
      <c r="E28" s="121" t="s">
        <v>189</v>
      </c>
      <c r="F28" s="121" t="s">
        <v>190</v>
      </c>
      <c r="G28" s="121" t="s">
        <v>188</v>
      </c>
      <c r="H28" s="121" t="s">
        <v>189</v>
      </c>
      <c r="I28" s="121" t="s">
        <v>190</v>
      </c>
      <c r="J28" s="2948"/>
      <c r="K28" s="2948"/>
      <c r="L28" s="2948"/>
    </row>
    <row r="29" spans="1:12" ht="35.25" customHeight="1" x14ac:dyDescent="0.2">
      <c r="A29" s="2974" t="s">
        <v>1965</v>
      </c>
      <c r="B29" s="1033" t="s">
        <v>1966</v>
      </c>
      <c r="C29" s="1003"/>
      <c r="D29" s="1569">
        <v>4</v>
      </c>
      <c r="E29" s="1569">
        <v>0</v>
      </c>
      <c r="F29" s="1569">
        <v>4</v>
      </c>
      <c r="G29" s="1569">
        <v>4</v>
      </c>
      <c r="H29" s="1569">
        <v>0</v>
      </c>
      <c r="I29" s="1569">
        <v>4</v>
      </c>
      <c r="J29" s="1739"/>
      <c r="K29" s="389" t="s">
        <v>2023</v>
      </c>
      <c r="L29" s="2976" t="s">
        <v>1910</v>
      </c>
    </row>
    <row r="30" spans="1:12" ht="30.75" customHeight="1" x14ac:dyDescent="0.2">
      <c r="A30" s="2975"/>
      <c r="B30" s="1034" t="s">
        <v>1967</v>
      </c>
      <c r="C30" s="1029"/>
      <c r="D30" s="1569">
        <v>19</v>
      </c>
      <c r="E30" s="1569">
        <v>1</v>
      </c>
      <c r="F30" s="1569">
        <v>20</v>
      </c>
      <c r="G30" s="1569">
        <v>19</v>
      </c>
      <c r="H30" s="1569">
        <v>1</v>
      </c>
      <c r="I30" s="1569">
        <v>20</v>
      </c>
      <c r="J30" s="389" t="s">
        <v>2024</v>
      </c>
      <c r="K30" s="389" t="s">
        <v>2024</v>
      </c>
      <c r="L30" s="2961"/>
    </row>
    <row r="31" spans="1:12" ht="35.25" customHeight="1" x14ac:dyDescent="0.2">
      <c r="A31" s="2964" t="s">
        <v>1858</v>
      </c>
      <c r="B31" s="1028" t="s">
        <v>1884</v>
      </c>
      <c r="C31" s="997" t="s">
        <v>2971</v>
      </c>
      <c r="D31" s="1569">
        <v>0</v>
      </c>
      <c r="E31" s="1569">
        <v>1</v>
      </c>
      <c r="F31" s="1569">
        <v>1</v>
      </c>
      <c r="G31" s="1569">
        <v>0</v>
      </c>
      <c r="H31" s="1569">
        <v>1</v>
      </c>
      <c r="I31" s="1569">
        <v>1</v>
      </c>
      <c r="J31" s="1584" t="s">
        <v>1885</v>
      </c>
      <c r="K31" s="1584" t="s">
        <v>1885</v>
      </c>
      <c r="L31" s="2517" t="s">
        <v>1861</v>
      </c>
    </row>
    <row r="32" spans="1:12" ht="41.25" customHeight="1" x14ac:dyDescent="0.2">
      <c r="A32" s="2953"/>
      <c r="B32" s="1028" t="s">
        <v>1884</v>
      </c>
      <c r="C32" s="997" t="s">
        <v>2970</v>
      </c>
      <c r="D32" s="2104">
        <v>0</v>
      </c>
      <c r="E32" s="2104">
        <v>1</v>
      </c>
      <c r="F32" s="2104">
        <v>1</v>
      </c>
      <c r="G32" s="2104">
        <v>0</v>
      </c>
      <c r="H32" s="2104">
        <v>1</v>
      </c>
      <c r="I32" s="2104">
        <v>1</v>
      </c>
      <c r="J32" s="1584" t="s">
        <v>1885</v>
      </c>
      <c r="K32" s="1584" t="s">
        <v>1885</v>
      </c>
      <c r="L32" s="2517"/>
    </row>
    <row r="33" spans="1:12" ht="51.75" customHeight="1" x14ac:dyDescent="0.2">
      <c r="A33" s="2953"/>
      <c r="B33" s="997" t="s">
        <v>1886</v>
      </c>
      <c r="C33" s="997" t="s">
        <v>1886</v>
      </c>
      <c r="D33" s="2104">
        <v>14</v>
      </c>
      <c r="E33" s="2104">
        <v>18</v>
      </c>
      <c r="F33" s="2104">
        <v>32</v>
      </c>
      <c r="G33" s="2104">
        <v>14</v>
      </c>
      <c r="H33" s="2104">
        <v>18</v>
      </c>
      <c r="I33" s="2104">
        <v>32</v>
      </c>
      <c r="J33" s="1628" t="s">
        <v>1887</v>
      </c>
      <c r="K33" s="1628" t="s">
        <v>1887</v>
      </c>
      <c r="L33" s="2517"/>
    </row>
    <row r="34" spans="1:12" ht="48" customHeight="1" x14ac:dyDescent="0.2">
      <c r="A34" s="2953"/>
      <c r="B34" s="997" t="s">
        <v>1968</v>
      </c>
      <c r="C34" s="997" t="s">
        <v>1968</v>
      </c>
      <c r="D34" s="2104">
        <v>3</v>
      </c>
      <c r="E34" s="2104">
        <v>0</v>
      </c>
      <c r="F34" s="2104">
        <v>3</v>
      </c>
      <c r="G34" s="2104">
        <v>3</v>
      </c>
      <c r="H34" s="2104">
        <v>0</v>
      </c>
      <c r="I34" s="2104">
        <v>3</v>
      </c>
      <c r="J34" s="1628" t="s">
        <v>2025</v>
      </c>
      <c r="K34" s="1628" t="s">
        <v>2025</v>
      </c>
      <c r="L34" s="2517"/>
    </row>
    <row r="35" spans="1:12" ht="51" customHeight="1" x14ac:dyDescent="0.2">
      <c r="A35" s="2953"/>
      <c r="B35" s="997" t="s">
        <v>1888</v>
      </c>
      <c r="C35" s="997" t="s">
        <v>1888</v>
      </c>
      <c r="D35" s="2104">
        <v>6</v>
      </c>
      <c r="E35" s="2104">
        <v>6</v>
      </c>
      <c r="F35" s="2104">
        <v>12</v>
      </c>
      <c r="G35" s="2104">
        <v>6</v>
      </c>
      <c r="H35" s="2104">
        <v>6</v>
      </c>
      <c r="I35" s="2104">
        <v>12</v>
      </c>
      <c r="J35" s="1628" t="s">
        <v>1889</v>
      </c>
      <c r="K35" s="1628" t="s">
        <v>1889</v>
      </c>
      <c r="L35" s="2517"/>
    </row>
    <row r="36" spans="1:12" ht="41.25" customHeight="1" x14ac:dyDescent="0.2">
      <c r="A36" s="2953"/>
      <c r="B36" s="997" t="s">
        <v>1890</v>
      </c>
      <c r="C36" s="997" t="s">
        <v>1890</v>
      </c>
      <c r="D36" s="2104">
        <v>11</v>
      </c>
      <c r="E36" s="2104">
        <v>0</v>
      </c>
      <c r="F36" s="2104">
        <v>11</v>
      </c>
      <c r="G36" s="2104">
        <v>11</v>
      </c>
      <c r="H36" s="2104">
        <v>0</v>
      </c>
      <c r="I36" s="2104">
        <v>11</v>
      </c>
      <c r="J36" s="1628" t="s">
        <v>1891</v>
      </c>
      <c r="K36" s="1628" t="s">
        <v>1891</v>
      </c>
      <c r="L36" s="2517"/>
    </row>
    <row r="37" spans="1:12" ht="32.25" customHeight="1" x14ac:dyDescent="0.2">
      <c r="A37" s="2965"/>
      <c r="B37" s="997" t="s">
        <v>1977</v>
      </c>
      <c r="C37" s="997" t="s">
        <v>1977</v>
      </c>
      <c r="D37" s="2104">
        <v>1</v>
      </c>
      <c r="E37" s="2104">
        <v>0</v>
      </c>
      <c r="F37" s="2104">
        <v>1</v>
      </c>
      <c r="G37" s="2104">
        <v>1</v>
      </c>
      <c r="H37" s="2104">
        <v>0</v>
      </c>
      <c r="I37" s="2104">
        <v>1</v>
      </c>
      <c r="J37" s="1628" t="s">
        <v>2027</v>
      </c>
      <c r="K37" s="1628" t="s">
        <v>2027</v>
      </c>
      <c r="L37" s="2522"/>
    </row>
    <row r="38" spans="1:12" ht="51.75" customHeight="1" x14ac:dyDescent="0.2">
      <c r="A38" s="964" t="s">
        <v>1892</v>
      </c>
      <c r="B38" s="997" t="s">
        <v>1893</v>
      </c>
      <c r="C38" s="997" t="s">
        <v>1893</v>
      </c>
      <c r="D38" s="2104">
        <v>13</v>
      </c>
      <c r="E38" s="2104">
        <v>36</v>
      </c>
      <c r="F38" s="2104">
        <v>49</v>
      </c>
      <c r="G38" s="2104">
        <v>13</v>
      </c>
      <c r="H38" s="2104">
        <v>36</v>
      </c>
      <c r="I38" s="2104">
        <v>49</v>
      </c>
      <c r="J38" s="389" t="s">
        <v>1894</v>
      </c>
      <c r="K38" s="389" t="s">
        <v>1894</v>
      </c>
      <c r="L38" s="2106" t="s">
        <v>1895</v>
      </c>
    </row>
    <row r="39" spans="1:12" ht="37.5" customHeight="1" x14ac:dyDescent="0.2">
      <c r="A39" s="964" t="s">
        <v>1876</v>
      </c>
      <c r="B39" s="964" t="s">
        <v>501</v>
      </c>
      <c r="C39" s="964" t="s">
        <v>501</v>
      </c>
      <c r="D39" s="2104">
        <v>110</v>
      </c>
      <c r="E39" s="2104">
        <v>26</v>
      </c>
      <c r="F39" s="2104">
        <v>136</v>
      </c>
      <c r="G39" s="2104">
        <v>110</v>
      </c>
      <c r="H39" s="2104">
        <v>26</v>
      </c>
      <c r="I39" s="2104">
        <v>136</v>
      </c>
      <c r="J39" s="1628" t="s">
        <v>504</v>
      </c>
      <c r="K39" s="1628" t="s">
        <v>504</v>
      </c>
      <c r="L39" s="1628" t="s">
        <v>1879</v>
      </c>
    </row>
    <row r="40" spans="1:12" ht="37.5" customHeight="1" x14ac:dyDescent="0.2">
      <c r="A40" s="964" t="s">
        <v>1896</v>
      </c>
      <c r="B40" s="997" t="s">
        <v>1456</v>
      </c>
      <c r="C40" s="997" t="s">
        <v>1456</v>
      </c>
      <c r="D40" s="2104">
        <v>66</v>
      </c>
      <c r="E40" s="2104">
        <v>62</v>
      </c>
      <c r="F40" s="2104">
        <v>128</v>
      </c>
      <c r="G40" s="2104">
        <v>66</v>
      </c>
      <c r="H40" s="2104">
        <v>62</v>
      </c>
      <c r="I40" s="2104">
        <v>128</v>
      </c>
      <c r="J40" s="389" t="s">
        <v>1457</v>
      </c>
      <c r="K40" s="389" t="s">
        <v>1457</v>
      </c>
      <c r="L40" s="2106" t="s">
        <v>1897</v>
      </c>
    </row>
    <row r="41" spans="1:12" ht="25.5" customHeight="1" x14ac:dyDescent="0.2">
      <c r="A41" s="2952" t="s">
        <v>1899</v>
      </c>
      <c r="B41" s="997" t="s">
        <v>474</v>
      </c>
      <c r="C41" s="997" t="s">
        <v>474</v>
      </c>
      <c r="D41" s="2104">
        <v>12</v>
      </c>
      <c r="E41" s="2104">
        <v>20</v>
      </c>
      <c r="F41" s="2104">
        <v>32</v>
      </c>
      <c r="G41" s="2104">
        <v>12</v>
      </c>
      <c r="H41" s="2104">
        <v>20</v>
      </c>
      <c r="I41" s="2104">
        <v>32</v>
      </c>
      <c r="J41" s="389" t="s">
        <v>1900</v>
      </c>
      <c r="K41" s="389" t="s">
        <v>1900</v>
      </c>
      <c r="L41" s="2977" t="s">
        <v>1901</v>
      </c>
    </row>
    <row r="42" spans="1:12" ht="33.75" customHeight="1" thickBot="1" x14ac:dyDescent="0.25">
      <c r="A42" s="2966"/>
      <c r="B42" s="1027" t="s">
        <v>678</v>
      </c>
      <c r="C42" s="1027" t="s">
        <v>678</v>
      </c>
      <c r="D42" s="1573">
        <v>12</v>
      </c>
      <c r="E42" s="1573">
        <v>126</v>
      </c>
      <c r="F42" s="1573">
        <v>138</v>
      </c>
      <c r="G42" s="1573">
        <v>12</v>
      </c>
      <c r="H42" s="1573">
        <v>126</v>
      </c>
      <c r="I42" s="1573">
        <v>138</v>
      </c>
      <c r="J42" s="1736" t="s">
        <v>475</v>
      </c>
      <c r="K42" s="1736" t="s">
        <v>475</v>
      </c>
      <c r="L42" s="2978"/>
    </row>
    <row r="43" spans="1:12" ht="31.5" customHeight="1" thickTop="1" x14ac:dyDescent="0.2">
      <c r="A43" s="692"/>
      <c r="B43" s="692"/>
      <c r="C43" s="692"/>
      <c r="D43" s="692"/>
      <c r="E43" s="692"/>
      <c r="F43" s="692"/>
      <c r="G43" s="692"/>
      <c r="H43" s="692"/>
      <c r="I43" s="692"/>
      <c r="J43" s="692"/>
      <c r="K43" s="692"/>
      <c r="L43" s="692"/>
    </row>
    <row r="44" spans="1:12" s="2122" customFormat="1" ht="31.5" customHeight="1" x14ac:dyDescent="0.2">
      <c r="A44" s="692"/>
      <c r="B44" s="692"/>
      <c r="C44" s="692"/>
      <c r="D44" s="692"/>
      <c r="E44" s="692"/>
      <c r="F44" s="692"/>
      <c r="G44" s="692"/>
      <c r="H44" s="692"/>
      <c r="I44" s="692"/>
      <c r="J44" s="692"/>
      <c r="K44" s="692"/>
      <c r="L44" s="692"/>
    </row>
    <row r="45" spans="1:12" ht="37.5" customHeight="1" thickBot="1" x14ac:dyDescent="0.25">
      <c r="A45" s="1494" t="s">
        <v>2790</v>
      </c>
      <c r="B45" s="1497"/>
      <c r="C45" s="926"/>
      <c r="D45" s="7"/>
      <c r="E45" s="7"/>
      <c r="F45" s="7"/>
      <c r="G45" s="7"/>
      <c r="H45" s="7"/>
      <c r="I45" s="7"/>
      <c r="J45" s="7"/>
      <c r="K45" s="7"/>
      <c r="L45" s="7" t="s">
        <v>1991</v>
      </c>
    </row>
    <row r="46" spans="1:12" ht="26.25" customHeight="1" thickTop="1" x14ac:dyDescent="0.25">
      <c r="A46" s="2941" t="s">
        <v>1855</v>
      </c>
      <c r="B46" s="2941" t="s">
        <v>1297</v>
      </c>
      <c r="C46" s="2941" t="s">
        <v>48</v>
      </c>
      <c r="D46" s="2946" t="s">
        <v>1849</v>
      </c>
      <c r="E46" s="2946"/>
      <c r="F46" s="2946"/>
      <c r="G46" s="2946" t="s">
        <v>34</v>
      </c>
      <c r="H46" s="2946"/>
      <c r="I46" s="2946"/>
      <c r="J46" s="2947" t="s">
        <v>103</v>
      </c>
      <c r="K46" s="2947" t="s">
        <v>132</v>
      </c>
      <c r="L46" s="2947" t="s">
        <v>1856</v>
      </c>
    </row>
    <row r="47" spans="1:12" ht="26.25" customHeight="1" x14ac:dyDescent="0.2">
      <c r="A47" s="2942"/>
      <c r="B47" s="2942"/>
      <c r="C47" s="2942"/>
      <c r="D47" s="2954" t="s">
        <v>1857</v>
      </c>
      <c r="E47" s="2954"/>
      <c r="F47" s="2954"/>
      <c r="G47" s="2579" t="s">
        <v>120</v>
      </c>
      <c r="H47" s="2579"/>
      <c r="I47" s="2579"/>
      <c r="J47" s="2862"/>
      <c r="K47" s="2862"/>
      <c r="L47" s="2862"/>
    </row>
    <row r="48" spans="1:12" ht="26.25" customHeight="1" x14ac:dyDescent="0.2">
      <c r="A48" s="2942"/>
      <c r="B48" s="2942"/>
      <c r="C48" s="2942"/>
      <c r="D48" s="985" t="s">
        <v>187</v>
      </c>
      <c r="E48" s="985" t="s">
        <v>203</v>
      </c>
      <c r="F48" s="985" t="s">
        <v>204</v>
      </c>
      <c r="G48" s="985" t="s">
        <v>187</v>
      </c>
      <c r="H48" s="985" t="s">
        <v>203</v>
      </c>
      <c r="I48" s="985" t="s">
        <v>204</v>
      </c>
      <c r="J48" s="2862"/>
      <c r="K48" s="2862"/>
      <c r="L48" s="2862"/>
    </row>
    <row r="49" spans="1:12" ht="26.25" customHeight="1" thickBot="1" x14ac:dyDescent="0.25">
      <c r="A49" s="2945"/>
      <c r="B49" s="2945"/>
      <c r="C49" s="2945"/>
      <c r="D49" s="121" t="s">
        <v>188</v>
      </c>
      <c r="E49" s="121" t="s">
        <v>189</v>
      </c>
      <c r="F49" s="121" t="s">
        <v>190</v>
      </c>
      <c r="G49" s="121" t="s">
        <v>188</v>
      </c>
      <c r="H49" s="121" t="s">
        <v>189</v>
      </c>
      <c r="I49" s="121" t="s">
        <v>190</v>
      </c>
      <c r="J49" s="2948"/>
      <c r="K49" s="2948"/>
      <c r="L49" s="2948"/>
    </row>
    <row r="50" spans="1:12" ht="41.25" customHeight="1" x14ac:dyDescent="0.2">
      <c r="A50" s="972" t="s">
        <v>1911</v>
      </c>
      <c r="B50" s="125" t="s">
        <v>1912</v>
      </c>
      <c r="C50" s="125" t="s">
        <v>1912</v>
      </c>
      <c r="D50" s="535">
        <v>8</v>
      </c>
      <c r="E50" s="535">
        <v>16</v>
      </c>
      <c r="F50" s="535">
        <v>24</v>
      </c>
      <c r="G50" s="535">
        <v>8</v>
      </c>
      <c r="H50" s="535">
        <v>16</v>
      </c>
      <c r="I50" s="535">
        <v>24</v>
      </c>
      <c r="J50" s="1618" t="s">
        <v>1913</v>
      </c>
      <c r="K50" s="1618" t="s">
        <v>1913</v>
      </c>
      <c r="L50" s="1618" t="s">
        <v>1914</v>
      </c>
    </row>
    <row r="51" spans="1:12" ht="37.5" customHeight="1" x14ac:dyDescent="0.2">
      <c r="A51" s="969" t="s">
        <v>1902</v>
      </c>
      <c r="B51" s="965" t="s">
        <v>1903</v>
      </c>
      <c r="C51" s="965" t="s">
        <v>1903</v>
      </c>
      <c r="D51" s="2117">
        <v>34</v>
      </c>
      <c r="E51" s="2117">
        <v>19</v>
      </c>
      <c r="F51" s="2117">
        <v>53</v>
      </c>
      <c r="G51" s="2117">
        <v>34</v>
      </c>
      <c r="H51" s="2117">
        <v>19</v>
      </c>
      <c r="I51" s="2117">
        <v>53</v>
      </c>
      <c r="J51" s="1584" t="s">
        <v>1904</v>
      </c>
      <c r="K51" s="1584" t="s">
        <v>1904</v>
      </c>
      <c r="L51" s="2116" t="s">
        <v>1905</v>
      </c>
    </row>
    <row r="52" spans="1:12" ht="37.5" customHeight="1" x14ac:dyDescent="0.2">
      <c r="A52" s="964" t="s">
        <v>1906</v>
      </c>
      <c r="B52" s="997" t="s">
        <v>1907</v>
      </c>
      <c r="C52" s="997" t="s">
        <v>1907</v>
      </c>
      <c r="D52" s="2104">
        <v>53</v>
      </c>
      <c r="E52" s="2104">
        <v>11</v>
      </c>
      <c r="F52" s="2104">
        <v>64</v>
      </c>
      <c r="G52" s="2104">
        <v>53</v>
      </c>
      <c r="H52" s="2104">
        <v>11</v>
      </c>
      <c r="I52" s="2104">
        <v>64</v>
      </c>
      <c r="J52" s="389" t="s">
        <v>1908</v>
      </c>
      <c r="K52" s="389" t="s">
        <v>1908</v>
      </c>
      <c r="L52" s="2106" t="s">
        <v>1909</v>
      </c>
    </row>
    <row r="53" spans="1:12" s="1287" customFormat="1" ht="33" customHeight="1" x14ac:dyDescent="0.2">
      <c r="A53" s="2964" t="s">
        <v>1858</v>
      </c>
      <c r="B53" s="965" t="s">
        <v>1962</v>
      </c>
      <c r="C53" s="965" t="s">
        <v>1962</v>
      </c>
      <c r="D53" s="1569">
        <v>1</v>
      </c>
      <c r="E53" s="1569">
        <v>11</v>
      </c>
      <c r="F53" s="1569">
        <v>12</v>
      </c>
      <c r="G53" s="1569">
        <v>1</v>
      </c>
      <c r="H53" s="1569">
        <v>11</v>
      </c>
      <c r="I53" s="1569">
        <v>12</v>
      </c>
      <c r="J53" s="1543" t="s">
        <v>1908</v>
      </c>
      <c r="K53" s="1543" t="s">
        <v>1908</v>
      </c>
      <c r="L53" s="2527" t="s">
        <v>1910</v>
      </c>
    </row>
    <row r="54" spans="1:12" ht="37.5" customHeight="1" x14ac:dyDescent="0.2">
      <c r="A54" s="2953"/>
      <c r="B54" s="997" t="s">
        <v>685</v>
      </c>
      <c r="C54" s="997" t="s">
        <v>685</v>
      </c>
      <c r="D54" s="2104">
        <v>0</v>
      </c>
      <c r="E54" s="2104">
        <v>0</v>
      </c>
      <c r="F54" s="2104">
        <v>0</v>
      </c>
      <c r="G54" s="2104">
        <v>0</v>
      </c>
      <c r="H54" s="2104">
        <v>0</v>
      </c>
      <c r="I54" s="2104">
        <v>0</v>
      </c>
      <c r="J54" s="389" t="s">
        <v>1986</v>
      </c>
      <c r="K54" s="2342" t="s">
        <v>1986</v>
      </c>
      <c r="L54" s="2517"/>
    </row>
    <row r="55" spans="1:12" ht="37.5" customHeight="1" x14ac:dyDescent="0.2">
      <c r="A55" s="2965"/>
      <c r="B55" s="964" t="s">
        <v>1619</v>
      </c>
      <c r="C55" s="964" t="s">
        <v>1619</v>
      </c>
      <c r="D55" s="2104">
        <v>9</v>
      </c>
      <c r="E55" s="2104">
        <v>3</v>
      </c>
      <c r="F55" s="2104">
        <v>12</v>
      </c>
      <c r="G55" s="2104">
        <v>9</v>
      </c>
      <c r="H55" s="2104">
        <v>3</v>
      </c>
      <c r="I55" s="2104">
        <v>12</v>
      </c>
      <c r="J55" s="389" t="s">
        <v>257</v>
      </c>
      <c r="K55" s="389" t="s">
        <v>257</v>
      </c>
      <c r="L55" s="2522"/>
    </row>
    <row r="56" spans="1:12" ht="30" customHeight="1" x14ac:dyDescent="0.2">
      <c r="A56" s="2952" t="s">
        <v>1915</v>
      </c>
      <c r="B56" s="997" t="s">
        <v>1916</v>
      </c>
      <c r="C56" s="997" t="s">
        <v>1916</v>
      </c>
      <c r="D56" s="2104">
        <v>26</v>
      </c>
      <c r="E56" s="2104">
        <v>34</v>
      </c>
      <c r="F56" s="2104">
        <v>60</v>
      </c>
      <c r="G56" s="2104">
        <v>26</v>
      </c>
      <c r="H56" s="2104">
        <v>34</v>
      </c>
      <c r="I56" s="2104">
        <v>60</v>
      </c>
      <c r="J56" s="389" t="s">
        <v>1917</v>
      </c>
      <c r="K56" s="389" t="s">
        <v>1917</v>
      </c>
      <c r="L56" s="2585" t="s">
        <v>1918</v>
      </c>
    </row>
    <row r="57" spans="1:12" ht="30" customHeight="1" x14ac:dyDescent="0.2">
      <c r="A57" s="2952"/>
      <c r="B57" s="964" t="s">
        <v>92</v>
      </c>
      <c r="C57" s="964" t="s">
        <v>92</v>
      </c>
      <c r="D57" s="2104">
        <v>143</v>
      </c>
      <c r="E57" s="2104">
        <v>28</v>
      </c>
      <c r="F57" s="2104">
        <v>171</v>
      </c>
      <c r="G57" s="2104">
        <v>143</v>
      </c>
      <c r="H57" s="2104">
        <v>28</v>
      </c>
      <c r="I57" s="2104">
        <v>171</v>
      </c>
      <c r="J57" s="389" t="s">
        <v>1919</v>
      </c>
      <c r="K57" s="389" t="s">
        <v>1919</v>
      </c>
      <c r="L57" s="2585"/>
    </row>
    <row r="58" spans="1:12" ht="47.25" x14ac:dyDescent="0.2">
      <c r="A58" s="964" t="s">
        <v>1920</v>
      </c>
      <c r="B58" s="997" t="s">
        <v>1921</v>
      </c>
      <c r="C58" s="997" t="s">
        <v>1921</v>
      </c>
      <c r="D58" s="2104">
        <v>83</v>
      </c>
      <c r="E58" s="2104">
        <v>34</v>
      </c>
      <c r="F58" s="2104">
        <v>117</v>
      </c>
      <c r="G58" s="2104">
        <v>83</v>
      </c>
      <c r="H58" s="2104">
        <v>34</v>
      </c>
      <c r="I58" s="2104">
        <v>117</v>
      </c>
      <c r="J58" s="389" t="s">
        <v>1922</v>
      </c>
      <c r="K58" s="389" t="s">
        <v>1922</v>
      </c>
      <c r="L58" s="2106" t="s">
        <v>1923</v>
      </c>
    </row>
    <row r="59" spans="1:12" ht="51" customHeight="1" x14ac:dyDescent="0.2">
      <c r="A59" s="964" t="s">
        <v>1924</v>
      </c>
      <c r="B59" s="997" t="s">
        <v>720</v>
      </c>
      <c r="C59" s="997" t="s">
        <v>720</v>
      </c>
      <c r="D59" s="2104">
        <v>37</v>
      </c>
      <c r="E59" s="2104">
        <v>9</v>
      </c>
      <c r="F59" s="2104">
        <v>46</v>
      </c>
      <c r="G59" s="2104">
        <v>37</v>
      </c>
      <c r="H59" s="2104">
        <v>9</v>
      </c>
      <c r="I59" s="2104">
        <v>46</v>
      </c>
      <c r="J59" s="389" t="s">
        <v>721</v>
      </c>
      <c r="K59" s="389" t="s">
        <v>721</v>
      </c>
      <c r="L59" s="2106" t="s">
        <v>1925</v>
      </c>
    </row>
    <row r="60" spans="1:12" ht="52.5" customHeight="1" x14ac:dyDescent="0.2">
      <c r="A60" s="964" t="s">
        <v>1926</v>
      </c>
      <c r="B60" s="997" t="s">
        <v>458</v>
      </c>
      <c r="C60" s="997" t="s">
        <v>458</v>
      </c>
      <c r="D60" s="2104">
        <v>118</v>
      </c>
      <c r="E60" s="2104"/>
      <c r="F60" s="2104">
        <v>118</v>
      </c>
      <c r="G60" s="2104">
        <v>118</v>
      </c>
      <c r="H60" s="2104">
        <v>0</v>
      </c>
      <c r="I60" s="2104">
        <v>118</v>
      </c>
      <c r="J60" s="389" t="s">
        <v>1927</v>
      </c>
      <c r="K60" s="389" t="s">
        <v>1927</v>
      </c>
      <c r="L60" s="2106" t="s">
        <v>1928</v>
      </c>
    </row>
    <row r="61" spans="1:12" ht="44.25" customHeight="1" x14ac:dyDescent="0.2">
      <c r="A61" s="1030" t="s">
        <v>1929</v>
      </c>
      <c r="B61" s="1031" t="s">
        <v>1930</v>
      </c>
      <c r="C61" s="1031" t="s">
        <v>1930</v>
      </c>
      <c r="D61" s="2105">
        <v>20</v>
      </c>
      <c r="E61" s="2105">
        <v>13</v>
      </c>
      <c r="F61" s="2105">
        <v>33</v>
      </c>
      <c r="G61" s="2105">
        <v>20</v>
      </c>
      <c r="H61" s="2105">
        <v>13</v>
      </c>
      <c r="I61" s="2105">
        <v>33</v>
      </c>
      <c r="J61" s="1520" t="s">
        <v>1931</v>
      </c>
      <c r="K61" s="1520" t="s">
        <v>1931</v>
      </c>
      <c r="L61" s="2107" t="s">
        <v>1932</v>
      </c>
    </row>
    <row r="62" spans="1:12" ht="40.5" customHeight="1" thickBot="1" x14ac:dyDescent="0.25">
      <c r="A62" s="1032" t="s">
        <v>1868</v>
      </c>
      <c r="B62" s="1027" t="s">
        <v>1933</v>
      </c>
      <c r="C62" s="1027" t="s">
        <v>1933</v>
      </c>
      <c r="D62" s="1573">
        <v>81</v>
      </c>
      <c r="E62" s="1573">
        <v>3</v>
      </c>
      <c r="F62" s="1573">
        <v>84</v>
      </c>
      <c r="G62" s="1573">
        <v>81</v>
      </c>
      <c r="H62" s="1573">
        <v>3</v>
      </c>
      <c r="I62" s="1573">
        <v>84</v>
      </c>
      <c r="J62" s="1736" t="s">
        <v>1934</v>
      </c>
      <c r="K62" s="1736" t="s">
        <v>1934</v>
      </c>
      <c r="L62" s="1736" t="s">
        <v>1935</v>
      </c>
    </row>
    <row r="63" spans="1:12" ht="34.5" customHeight="1" thickTop="1" x14ac:dyDescent="0.2">
      <c r="A63" s="1004"/>
      <c r="B63" s="969"/>
      <c r="C63" s="969"/>
      <c r="D63" s="359"/>
      <c r="E63" s="359"/>
      <c r="F63" s="359"/>
      <c r="G63" s="359"/>
      <c r="H63" s="359"/>
      <c r="I63" s="359"/>
      <c r="J63" s="971"/>
      <c r="K63" s="971"/>
      <c r="L63" s="971"/>
    </row>
    <row r="64" spans="1:12" s="2122" customFormat="1" ht="34.5" customHeight="1" x14ac:dyDescent="0.2">
      <c r="A64" s="2115"/>
      <c r="B64" s="969"/>
      <c r="C64" s="969"/>
      <c r="D64" s="359"/>
      <c r="E64" s="359"/>
      <c r="F64" s="359"/>
      <c r="G64" s="359"/>
      <c r="H64" s="359"/>
      <c r="I64" s="359"/>
      <c r="J64" s="971"/>
      <c r="K64" s="971"/>
      <c r="L64" s="971"/>
    </row>
    <row r="65" spans="1:12" s="2122" customFormat="1" ht="34.5" customHeight="1" x14ac:dyDescent="0.2">
      <c r="A65" s="2115"/>
      <c r="B65" s="969"/>
      <c r="C65" s="969"/>
      <c r="D65" s="359"/>
      <c r="E65" s="359"/>
      <c r="F65" s="359"/>
      <c r="G65" s="359"/>
      <c r="H65" s="359"/>
      <c r="I65" s="359"/>
      <c r="J65" s="971"/>
      <c r="K65" s="971"/>
      <c r="L65" s="971"/>
    </row>
    <row r="66" spans="1:12" ht="34.5" customHeight="1" thickBot="1" x14ac:dyDescent="0.25">
      <c r="A66" s="1494" t="s">
        <v>2790</v>
      </c>
      <c r="B66" s="1497"/>
      <c r="C66" s="926"/>
      <c r="D66" s="7"/>
      <c r="E66" s="7"/>
      <c r="F66" s="7"/>
      <c r="G66" s="7"/>
      <c r="H66" s="7"/>
      <c r="I66" s="7"/>
      <c r="J66" s="7"/>
      <c r="K66" s="7"/>
      <c r="L66" s="7" t="s">
        <v>1991</v>
      </c>
    </row>
    <row r="67" spans="1:12" ht="34.5" customHeight="1" thickTop="1" x14ac:dyDescent="0.25">
      <c r="A67" s="2941" t="s">
        <v>1855</v>
      </c>
      <c r="B67" s="2941" t="s">
        <v>1297</v>
      </c>
      <c r="C67" s="2941" t="s">
        <v>48</v>
      </c>
      <c r="D67" s="2946" t="s">
        <v>1849</v>
      </c>
      <c r="E67" s="2946"/>
      <c r="F67" s="2946"/>
      <c r="G67" s="2946" t="s">
        <v>34</v>
      </c>
      <c r="H67" s="2946"/>
      <c r="I67" s="2946"/>
      <c r="J67" s="2947" t="s">
        <v>103</v>
      </c>
      <c r="K67" s="2947" t="s">
        <v>132</v>
      </c>
      <c r="L67" s="2947" t="s">
        <v>1856</v>
      </c>
    </row>
    <row r="68" spans="1:12" ht="34.5" customHeight="1" x14ac:dyDescent="0.2">
      <c r="A68" s="2942"/>
      <c r="B68" s="2942"/>
      <c r="C68" s="2942"/>
      <c r="D68" s="2954" t="s">
        <v>1857</v>
      </c>
      <c r="E68" s="2954"/>
      <c r="F68" s="2954"/>
      <c r="G68" s="2579" t="s">
        <v>120</v>
      </c>
      <c r="H68" s="2579"/>
      <c r="I68" s="2579"/>
      <c r="J68" s="2862"/>
      <c r="K68" s="2862"/>
      <c r="L68" s="2862"/>
    </row>
    <row r="69" spans="1:12" ht="33" customHeight="1" x14ac:dyDescent="0.2">
      <c r="A69" s="2942"/>
      <c r="B69" s="2942"/>
      <c r="C69" s="2942"/>
      <c r="D69" s="985" t="s">
        <v>187</v>
      </c>
      <c r="E69" s="985" t="s">
        <v>203</v>
      </c>
      <c r="F69" s="985" t="s">
        <v>204</v>
      </c>
      <c r="G69" s="985" t="s">
        <v>187</v>
      </c>
      <c r="H69" s="985" t="s">
        <v>203</v>
      </c>
      <c r="I69" s="985" t="s">
        <v>204</v>
      </c>
      <c r="J69" s="2862"/>
      <c r="K69" s="2862"/>
      <c r="L69" s="2862"/>
    </row>
    <row r="70" spans="1:12" ht="33" customHeight="1" thickBot="1" x14ac:dyDescent="0.25">
      <c r="A70" s="2945"/>
      <c r="B70" s="2945"/>
      <c r="C70" s="2945"/>
      <c r="D70" s="121" t="s">
        <v>188</v>
      </c>
      <c r="E70" s="121" t="s">
        <v>189</v>
      </c>
      <c r="F70" s="121" t="s">
        <v>190</v>
      </c>
      <c r="G70" s="121" t="s">
        <v>188</v>
      </c>
      <c r="H70" s="121" t="s">
        <v>189</v>
      </c>
      <c r="I70" s="121" t="s">
        <v>190</v>
      </c>
      <c r="J70" s="2948"/>
      <c r="K70" s="2948"/>
      <c r="L70" s="2948"/>
    </row>
    <row r="71" spans="1:12" ht="45" customHeight="1" x14ac:dyDescent="0.2">
      <c r="A71" s="972" t="s">
        <v>1906</v>
      </c>
      <c r="B71" s="125" t="s">
        <v>1936</v>
      </c>
      <c r="C71" s="125" t="s">
        <v>1936</v>
      </c>
      <c r="D71" s="2104">
        <v>44</v>
      </c>
      <c r="E71" s="2104">
        <v>1</v>
      </c>
      <c r="F71" s="2104">
        <v>45</v>
      </c>
      <c r="G71" s="2104">
        <v>44</v>
      </c>
      <c r="H71" s="2104">
        <v>1</v>
      </c>
      <c r="I71" s="2104">
        <v>45</v>
      </c>
      <c r="J71" s="1618" t="s">
        <v>1937</v>
      </c>
      <c r="K71" s="1618" t="s">
        <v>1937</v>
      </c>
      <c r="L71" s="1618" t="s">
        <v>1938</v>
      </c>
    </row>
    <row r="72" spans="1:12" ht="47.25" customHeight="1" x14ac:dyDescent="0.2">
      <c r="A72" s="964" t="s">
        <v>1872</v>
      </c>
      <c r="B72" s="997" t="s">
        <v>1939</v>
      </c>
      <c r="C72" s="997" t="s">
        <v>1939</v>
      </c>
      <c r="D72" s="2104">
        <v>8</v>
      </c>
      <c r="E72" s="2104">
        <v>0</v>
      </c>
      <c r="F72" s="2104">
        <v>8</v>
      </c>
      <c r="G72" s="2104">
        <v>8</v>
      </c>
      <c r="H72" s="2104">
        <v>0</v>
      </c>
      <c r="I72" s="2104">
        <v>8</v>
      </c>
      <c r="J72" s="389" t="s">
        <v>1940</v>
      </c>
      <c r="K72" s="389" t="s">
        <v>1940</v>
      </c>
      <c r="L72" s="2106" t="s">
        <v>1941</v>
      </c>
    </row>
    <row r="73" spans="1:12" ht="41.25" customHeight="1" x14ac:dyDescent="0.2">
      <c r="A73" s="964" t="s">
        <v>1942</v>
      </c>
      <c r="B73" s="997" t="s">
        <v>1943</v>
      </c>
      <c r="C73" s="997" t="s">
        <v>1943</v>
      </c>
      <c r="D73" s="2104">
        <v>29</v>
      </c>
      <c r="E73" s="2104">
        <v>11</v>
      </c>
      <c r="F73" s="2104">
        <v>40</v>
      </c>
      <c r="G73" s="2104">
        <v>29</v>
      </c>
      <c r="H73" s="2104">
        <v>11</v>
      </c>
      <c r="I73" s="2104">
        <v>40</v>
      </c>
      <c r="J73" s="389" t="s">
        <v>1944</v>
      </c>
      <c r="K73" s="389" t="s">
        <v>1944</v>
      </c>
      <c r="L73" s="2106" t="s">
        <v>1945</v>
      </c>
    </row>
    <row r="74" spans="1:12" ht="52.5" customHeight="1" x14ac:dyDescent="0.2">
      <c r="A74" s="964" t="s">
        <v>1946</v>
      </c>
      <c r="B74" s="997" t="s">
        <v>1947</v>
      </c>
      <c r="C74" s="997" t="s">
        <v>1947</v>
      </c>
      <c r="D74" s="2104">
        <v>32</v>
      </c>
      <c r="E74" s="2104">
        <v>3</v>
      </c>
      <c r="F74" s="2104">
        <v>35</v>
      </c>
      <c r="G74" s="2104">
        <v>32</v>
      </c>
      <c r="H74" s="2104">
        <v>3</v>
      </c>
      <c r="I74" s="2104">
        <v>35</v>
      </c>
      <c r="J74" s="389" t="s">
        <v>1948</v>
      </c>
      <c r="K74" s="389" t="s">
        <v>1948</v>
      </c>
      <c r="L74" s="2106" t="s">
        <v>1949</v>
      </c>
    </row>
    <row r="75" spans="1:12" ht="45" customHeight="1" x14ac:dyDescent="0.2">
      <c r="A75" s="964" t="s">
        <v>1950</v>
      </c>
      <c r="B75" s="997" t="s">
        <v>558</v>
      </c>
      <c r="C75" s="997" t="s">
        <v>558</v>
      </c>
      <c r="D75" s="2104">
        <v>1</v>
      </c>
      <c r="E75" s="2104">
        <v>187</v>
      </c>
      <c r="F75" s="2104">
        <v>188</v>
      </c>
      <c r="G75" s="2104">
        <v>1</v>
      </c>
      <c r="H75" s="2104">
        <v>187</v>
      </c>
      <c r="I75" s="2104">
        <v>188</v>
      </c>
      <c r="J75" s="389" t="s">
        <v>465</v>
      </c>
      <c r="K75" s="389" t="s">
        <v>465</v>
      </c>
      <c r="L75" s="2106" t="s">
        <v>1951</v>
      </c>
    </row>
    <row r="76" spans="1:12" ht="43.5" customHeight="1" x14ac:dyDescent="0.2">
      <c r="A76" s="964" t="s">
        <v>1952</v>
      </c>
      <c r="B76" s="997" t="s">
        <v>666</v>
      </c>
      <c r="C76" s="997" t="s">
        <v>666</v>
      </c>
      <c r="D76" s="2104">
        <v>37</v>
      </c>
      <c r="E76" s="2104">
        <v>46</v>
      </c>
      <c r="F76" s="2104">
        <v>83</v>
      </c>
      <c r="G76" s="2104">
        <v>37</v>
      </c>
      <c r="H76" s="2104">
        <v>46</v>
      </c>
      <c r="I76" s="2104">
        <v>83</v>
      </c>
      <c r="J76" s="389" t="s">
        <v>1953</v>
      </c>
      <c r="K76" s="389" t="s">
        <v>1953</v>
      </c>
      <c r="L76" s="2106" t="s">
        <v>1954</v>
      </c>
    </row>
    <row r="77" spans="1:12" ht="39" customHeight="1" x14ac:dyDescent="0.2">
      <c r="A77" s="2964" t="s">
        <v>1955</v>
      </c>
      <c r="B77" s="2888" t="s">
        <v>460</v>
      </c>
      <c r="C77" s="997" t="s">
        <v>2165</v>
      </c>
      <c r="D77" s="2104">
        <v>99</v>
      </c>
      <c r="E77" s="2104">
        <v>86</v>
      </c>
      <c r="F77" s="2104">
        <v>185</v>
      </c>
      <c r="G77" s="2104">
        <v>99</v>
      </c>
      <c r="H77" s="2104">
        <v>86</v>
      </c>
      <c r="I77" s="2104">
        <v>185</v>
      </c>
      <c r="J77" s="2233" t="s">
        <v>2597</v>
      </c>
      <c r="K77" s="2527" t="s">
        <v>461</v>
      </c>
      <c r="L77" s="2586" t="s">
        <v>1956</v>
      </c>
    </row>
    <row r="78" spans="1:12" s="1287" customFormat="1" ht="27.75" customHeight="1" x14ac:dyDescent="0.2">
      <c r="A78" s="2965"/>
      <c r="B78" s="2877"/>
      <c r="C78" s="997" t="s">
        <v>2166</v>
      </c>
      <c r="D78" s="2104">
        <v>0</v>
      </c>
      <c r="E78" s="2104">
        <v>1</v>
      </c>
      <c r="F78" s="2104">
        <v>1</v>
      </c>
      <c r="G78" s="2104">
        <v>0</v>
      </c>
      <c r="H78" s="2104">
        <v>1</v>
      </c>
      <c r="I78" s="2104">
        <v>1</v>
      </c>
      <c r="J78" s="2233" t="s">
        <v>461</v>
      </c>
      <c r="K78" s="2522"/>
      <c r="L78" s="2961"/>
    </row>
    <row r="79" spans="1:12" ht="33" customHeight="1" x14ac:dyDescent="0.2">
      <c r="A79" s="2964" t="s">
        <v>1915</v>
      </c>
      <c r="B79" s="997" t="s">
        <v>1957</v>
      </c>
      <c r="C79" s="997" t="s">
        <v>1957</v>
      </c>
      <c r="D79" s="2104">
        <v>19</v>
      </c>
      <c r="E79" s="2104">
        <v>13</v>
      </c>
      <c r="F79" s="2104">
        <v>32</v>
      </c>
      <c r="G79" s="2104">
        <v>19</v>
      </c>
      <c r="H79" s="2104">
        <v>13</v>
      </c>
      <c r="I79" s="2104">
        <v>32</v>
      </c>
      <c r="J79" s="389" t="s">
        <v>1782</v>
      </c>
      <c r="K79" s="389" t="s">
        <v>1782</v>
      </c>
      <c r="L79" s="982" t="s">
        <v>1958</v>
      </c>
    </row>
    <row r="80" spans="1:12" ht="41.25" customHeight="1" x14ac:dyDescent="0.2">
      <c r="A80" s="2965"/>
      <c r="B80" s="997" t="s">
        <v>1959</v>
      </c>
      <c r="C80" s="997" t="s">
        <v>1959</v>
      </c>
      <c r="D80" s="2104">
        <v>5</v>
      </c>
      <c r="E80" s="2104">
        <v>0</v>
      </c>
      <c r="F80" s="2104">
        <v>5</v>
      </c>
      <c r="G80" s="2104">
        <v>5</v>
      </c>
      <c r="H80" s="2104">
        <v>0</v>
      </c>
      <c r="I80" s="2104">
        <v>5</v>
      </c>
      <c r="J80" s="255" t="s">
        <v>1960</v>
      </c>
      <c r="K80" s="255" t="s">
        <v>1961</v>
      </c>
      <c r="L80" s="982" t="s">
        <v>1958</v>
      </c>
    </row>
    <row r="81" spans="1:12" ht="29.25" customHeight="1" x14ac:dyDescent="0.2">
      <c r="A81" s="2964" t="s">
        <v>1858</v>
      </c>
      <c r="B81" s="1031" t="s">
        <v>1978</v>
      </c>
      <c r="C81" s="1031" t="s">
        <v>2972</v>
      </c>
      <c r="D81" s="2105">
        <v>3</v>
      </c>
      <c r="E81" s="2105">
        <v>1</v>
      </c>
      <c r="F81" s="2105">
        <v>4</v>
      </c>
      <c r="G81" s="2105">
        <v>3</v>
      </c>
      <c r="H81" s="2105">
        <v>1</v>
      </c>
      <c r="I81" s="2105">
        <v>4</v>
      </c>
      <c r="J81" s="2412" t="s">
        <v>2022</v>
      </c>
      <c r="K81" s="2412" t="s">
        <v>2022</v>
      </c>
      <c r="L81" s="2586" t="s">
        <v>1910</v>
      </c>
    </row>
    <row r="82" spans="1:12" ht="35.25" customHeight="1" thickBot="1" x14ac:dyDescent="0.25">
      <c r="A82" s="2972"/>
      <c r="B82" s="296" t="s">
        <v>2167</v>
      </c>
      <c r="C82" s="296" t="s">
        <v>2167</v>
      </c>
      <c r="D82" s="2154">
        <v>5</v>
      </c>
      <c r="E82" s="2154"/>
      <c r="F82" s="2154">
        <v>5</v>
      </c>
      <c r="G82" s="2154">
        <v>5</v>
      </c>
      <c r="H82" s="2154">
        <v>0</v>
      </c>
      <c r="I82" s="2154">
        <v>5</v>
      </c>
      <c r="J82" s="2412" t="s">
        <v>2599</v>
      </c>
      <c r="K82" s="2412" t="s">
        <v>2599</v>
      </c>
      <c r="L82" s="2959"/>
    </row>
    <row r="83" spans="1:12" ht="25.5" customHeight="1" thickBot="1" x14ac:dyDescent="0.25">
      <c r="A83" s="2955" t="s">
        <v>29</v>
      </c>
      <c r="B83" s="2955"/>
      <c r="C83" s="2955"/>
      <c r="D83" s="341">
        <f t="shared" ref="D83:I83" si="0">SUM(D8:D18,D29:D42,D50:D62,D71:D82)</f>
        <v>1234</v>
      </c>
      <c r="E83" s="341">
        <f t="shared" si="0"/>
        <v>1024</v>
      </c>
      <c r="F83" s="341">
        <f t="shared" si="0"/>
        <v>2258</v>
      </c>
      <c r="G83" s="341">
        <f t="shared" si="0"/>
        <v>1234</v>
      </c>
      <c r="H83" s="341">
        <f t="shared" si="0"/>
        <v>1024</v>
      </c>
      <c r="I83" s="341">
        <f t="shared" si="0"/>
        <v>2258</v>
      </c>
      <c r="J83" s="983"/>
      <c r="K83" s="983" t="s">
        <v>101</v>
      </c>
      <c r="L83" s="983"/>
    </row>
    <row r="84" spans="1:12" ht="41.25" customHeight="1" thickTop="1" x14ac:dyDescent="0.2">
      <c r="A84" s="973"/>
      <c r="B84" s="974"/>
      <c r="C84" s="974"/>
      <c r="D84" s="973"/>
      <c r="E84" s="973"/>
      <c r="F84" s="973"/>
      <c r="G84" s="973"/>
      <c r="H84" s="973"/>
      <c r="I84" s="973"/>
      <c r="J84" s="973"/>
      <c r="K84" s="973"/>
      <c r="L84" s="973"/>
    </row>
  </sheetData>
  <mergeCells count="64">
    <mergeCell ref="A53:A55"/>
    <mergeCell ref="L53:L55"/>
    <mergeCell ref="A77:A78"/>
    <mergeCell ref="L77:L78"/>
    <mergeCell ref="A56:A57"/>
    <mergeCell ref="L56:L57"/>
    <mergeCell ref="B77:B78"/>
    <mergeCell ref="K77:K78"/>
    <mergeCell ref="L31:L37"/>
    <mergeCell ref="A41:A42"/>
    <mergeCell ref="L41:L42"/>
    <mergeCell ref="D46:F46"/>
    <mergeCell ref="G46:I46"/>
    <mergeCell ref="J46:J49"/>
    <mergeCell ref="K46:K49"/>
    <mergeCell ref="L46:L49"/>
    <mergeCell ref="D47:F47"/>
    <mergeCell ref="G47:I47"/>
    <mergeCell ref="A46:A49"/>
    <mergeCell ref="B46:B49"/>
    <mergeCell ref="C46:C49"/>
    <mergeCell ref="A31:A37"/>
    <mergeCell ref="A29:A30"/>
    <mergeCell ref="L29:L30"/>
    <mergeCell ref="A25:A28"/>
    <mergeCell ref="B25:B28"/>
    <mergeCell ref="C25:C28"/>
    <mergeCell ref="J25:J28"/>
    <mergeCell ref="K25:K28"/>
    <mergeCell ref="D25:F25"/>
    <mergeCell ref="G25:I25"/>
    <mergeCell ref="A8:A13"/>
    <mergeCell ref="L8:L13"/>
    <mergeCell ref="A16:A18"/>
    <mergeCell ref="L16:L18"/>
    <mergeCell ref="L25:L28"/>
    <mergeCell ref="D26:F26"/>
    <mergeCell ref="G26:I26"/>
    <mergeCell ref="A81:A82"/>
    <mergeCell ref="L81:L82"/>
    <mergeCell ref="A83:C83"/>
    <mergeCell ref="A67:A70"/>
    <mergeCell ref="B67:B70"/>
    <mergeCell ref="C67:C70"/>
    <mergeCell ref="D67:F67"/>
    <mergeCell ref="G67:I67"/>
    <mergeCell ref="J67:J70"/>
    <mergeCell ref="K67:K70"/>
    <mergeCell ref="L67:L70"/>
    <mergeCell ref="D68:F68"/>
    <mergeCell ref="G68:I68"/>
    <mergeCell ref="A79:A80"/>
    <mergeCell ref="A1:L1"/>
    <mergeCell ref="A2:L2"/>
    <mergeCell ref="A4:A7"/>
    <mergeCell ref="B4:B7"/>
    <mergeCell ref="C4:C7"/>
    <mergeCell ref="D4:F4"/>
    <mergeCell ref="G4:I4"/>
    <mergeCell ref="J4:J7"/>
    <mergeCell ref="K4:K7"/>
    <mergeCell ref="L4:L7"/>
    <mergeCell ref="D5:F5"/>
    <mergeCell ref="G5:I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141" orientation="landscape" useFirstPageNumber="1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7:M18"/>
  <sheetViews>
    <sheetView rightToLeft="1" view="pageBreakPreview" zoomScaleSheetLayoutView="100" workbookViewId="0">
      <selection activeCell="E76" sqref="E76"/>
    </sheetView>
  </sheetViews>
  <sheetFormatPr defaultRowHeight="12.75" x14ac:dyDescent="0.2"/>
  <sheetData>
    <row r="17" spans="1:13" ht="60" x14ac:dyDescent="0.8">
      <c r="A17" s="2800" t="s">
        <v>2063</v>
      </c>
      <c r="B17" s="2800"/>
      <c r="C17" s="2800"/>
      <c r="D17" s="2800"/>
      <c r="E17" s="2800"/>
      <c r="F17" s="2800"/>
      <c r="G17" s="2800"/>
      <c r="H17" s="2800"/>
      <c r="I17" s="2800"/>
      <c r="J17" s="2800"/>
      <c r="K17" s="2800"/>
      <c r="L17" s="2800"/>
      <c r="M17" s="2800"/>
    </row>
    <row r="18" spans="1:13" ht="60" x14ac:dyDescent="0.8">
      <c r="A18" s="1118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11"/>
  <sheetViews>
    <sheetView rightToLeft="1" view="pageBreakPreview" zoomScale="85" zoomScaleNormal="75" zoomScaleSheetLayoutView="85" workbookViewId="0">
      <selection activeCell="E76" sqref="E76"/>
    </sheetView>
  </sheetViews>
  <sheetFormatPr defaultColWidth="6.7109375" defaultRowHeight="15" customHeight="1" x14ac:dyDescent="0.25"/>
  <cols>
    <col min="1" max="1" width="26.5703125" style="422" customWidth="1"/>
    <col min="2" max="10" width="9.140625" style="422" customWidth="1"/>
    <col min="11" max="12" width="9.140625" style="432" customWidth="1"/>
    <col min="13" max="13" width="6.42578125" style="432" customWidth="1"/>
    <col min="14" max="14" width="31.28515625" style="951" customWidth="1"/>
    <col min="15" max="16384" width="6.7109375" style="951"/>
  </cols>
  <sheetData>
    <row r="1" spans="1:14" ht="26.25" customHeight="1" x14ac:dyDescent="0.25">
      <c r="A1" s="2647" t="s">
        <v>3015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  <c r="M1" s="2647"/>
      <c r="N1" s="2647"/>
    </row>
    <row r="2" spans="1:14" ht="36" customHeight="1" x14ac:dyDescent="0.25">
      <c r="A2" s="2472" t="s">
        <v>2171</v>
      </c>
      <c r="B2" s="2472"/>
      <c r="C2" s="2472"/>
      <c r="D2" s="2472"/>
      <c r="E2" s="2472"/>
      <c r="F2" s="2472"/>
      <c r="G2" s="2472"/>
      <c r="H2" s="2472"/>
      <c r="I2" s="2472"/>
      <c r="J2" s="2472"/>
      <c r="K2" s="2472"/>
      <c r="L2" s="2472"/>
      <c r="M2" s="2472"/>
      <c r="N2" s="2472"/>
    </row>
    <row r="3" spans="1:14" ht="26.25" customHeight="1" thickBot="1" x14ac:dyDescent="0.3">
      <c r="A3" s="1089" t="s">
        <v>2791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1095" t="s">
        <v>1448</v>
      </c>
    </row>
    <row r="4" spans="1:14" ht="26.25" customHeight="1" thickTop="1" x14ac:dyDescent="0.25">
      <c r="A4" s="2980" t="s">
        <v>2973</v>
      </c>
      <c r="B4" s="2980" t="s">
        <v>36</v>
      </c>
      <c r="C4" s="2980"/>
      <c r="D4" s="2980"/>
      <c r="E4" s="2980" t="s">
        <v>2</v>
      </c>
      <c r="F4" s="2980"/>
      <c r="G4" s="2980"/>
      <c r="H4" s="2980" t="s">
        <v>3</v>
      </c>
      <c r="I4" s="2980"/>
      <c r="J4" s="2980"/>
      <c r="K4" s="2980" t="s">
        <v>29</v>
      </c>
      <c r="L4" s="2980"/>
      <c r="M4" s="2980"/>
      <c r="N4" s="2980" t="s">
        <v>2974</v>
      </c>
    </row>
    <row r="5" spans="1:14" ht="28.5" customHeight="1" x14ac:dyDescent="0.25">
      <c r="A5" s="2688"/>
      <c r="B5" s="2896" t="s">
        <v>98</v>
      </c>
      <c r="C5" s="2896"/>
      <c r="D5" s="2896"/>
      <c r="E5" s="2896" t="s">
        <v>99</v>
      </c>
      <c r="F5" s="2896"/>
      <c r="G5" s="2896"/>
      <c r="H5" s="2896" t="s">
        <v>100</v>
      </c>
      <c r="I5" s="2896"/>
      <c r="J5" s="2896"/>
      <c r="K5" s="2896" t="s">
        <v>126</v>
      </c>
      <c r="L5" s="2896"/>
      <c r="M5" s="2896"/>
      <c r="N5" s="2982"/>
    </row>
    <row r="6" spans="1:14" ht="24.95" customHeight="1" x14ac:dyDescent="0.25">
      <c r="A6" s="2688"/>
      <c r="B6" s="985" t="s">
        <v>187</v>
      </c>
      <c r="C6" s="985" t="s">
        <v>203</v>
      </c>
      <c r="D6" s="985" t="s">
        <v>204</v>
      </c>
      <c r="E6" s="985" t="s">
        <v>187</v>
      </c>
      <c r="F6" s="985" t="s">
        <v>203</v>
      </c>
      <c r="G6" s="985" t="s">
        <v>204</v>
      </c>
      <c r="H6" s="985" t="s">
        <v>187</v>
      </c>
      <c r="I6" s="985" t="s">
        <v>203</v>
      </c>
      <c r="J6" s="985" t="s">
        <v>204</v>
      </c>
      <c r="K6" s="985" t="s">
        <v>187</v>
      </c>
      <c r="L6" s="985" t="s">
        <v>203</v>
      </c>
      <c r="M6" s="985" t="s">
        <v>204</v>
      </c>
      <c r="N6" s="2982"/>
    </row>
    <row r="7" spans="1:14" ht="27" customHeight="1" thickBot="1" x14ac:dyDescent="0.3">
      <c r="A7" s="2981"/>
      <c r="B7" s="121" t="s">
        <v>188</v>
      </c>
      <c r="C7" s="121" t="s">
        <v>189</v>
      </c>
      <c r="D7" s="121" t="s">
        <v>190</v>
      </c>
      <c r="E7" s="121" t="s">
        <v>188</v>
      </c>
      <c r="F7" s="121" t="s">
        <v>189</v>
      </c>
      <c r="G7" s="121" t="s">
        <v>190</v>
      </c>
      <c r="H7" s="121" t="s">
        <v>188</v>
      </c>
      <c r="I7" s="121" t="s">
        <v>189</v>
      </c>
      <c r="J7" s="121" t="s">
        <v>190</v>
      </c>
      <c r="K7" s="121" t="s">
        <v>188</v>
      </c>
      <c r="L7" s="121" t="s">
        <v>189</v>
      </c>
      <c r="M7" s="121" t="s">
        <v>190</v>
      </c>
      <c r="N7" s="2983"/>
    </row>
    <row r="8" spans="1:14" s="955" customFormat="1" ht="49.5" customHeight="1" thickBot="1" x14ac:dyDescent="0.3">
      <c r="A8" s="952" t="s">
        <v>1839</v>
      </c>
      <c r="B8" s="953">
        <v>10</v>
      </c>
      <c r="C8" s="953">
        <v>10</v>
      </c>
      <c r="D8" s="953">
        <v>20</v>
      </c>
      <c r="E8" s="953">
        <v>5</v>
      </c>
      <c r="F8" s="953">
        <v>16</v>
      </c>
      <c r="G8" s="953">
        <v>21</v>
      </c>
      <c r="H8" s="953">
        <v>1</v>
      </c>
      <c r="I8" s="953">
        <v>6</v>
      </c>
      <c r="J8" s="953">
        <v>7</v>
      </c>
      <c r="K8" s="953">
        <f>SUM(B8,E8,H8)</f>
        <v>16</v>
      </c>
      <c r="L8" s="953">
        <f>SUM(C8,F8,I8)</f>
        <v>32</v>
      </c>
      <c r="M8" s="953">
        <f>SUM(K8:L8)</f>
        <v>48</v>
      </c>
      <c r="N8" s="954" t="s">
        <v>1840</v>
      </c>
    </row>
    <row r="9" spans="1:14" s="955" customFormat="1" ht="45" customHeight="1" thickBot="1" x14ac:dyDescent="0.3">
      <c r="A9" s="708" t="s">
        <v>2976</v>
      </c>
      <c r="B9" s="709">
        <f>SUM(B8)</f>
        <v>10</v>
      </c>
      <c r="C9" s="709">
        <f t="shared" ref="C9:M9" si="0">SUM(C8)</f>
        <v>10</v>
      </c>
      <c r="D9" s="709">
        <f t="shared" si="0"/>
        <v>20</v>
      </c>
      <c r="E9" s="709">
        <f t="shared" si="0"/>
        <v>5</v>
      </c>
      <c r="F9" s="709">
        <f t="shared" si="0"/>
        <v>16</v>
      </c>
      <c r="G9" s="709">
        <f t="shared" si="0"/>
        <v>21</v>
      </c>
      <c r="H9" s="709">
        <f t="shared" si="0"/>
        <v>1</v>
      </c>
      <c r="I9" s="709">
        <f t="shared" si="0"/>
        <v>6</v>
      </c>
      <c r="J9" s="709">
        <f t="shared" si="0"/>
        <v>7</v>
      </c>
      <c r="K9" s="709">
        <f t="shared" si="0"/>
        <v>16</v>
      </c>
      <c r="L9" s="709">
        <f t="shared" si="0"/>
        <v>32</v>
      </c>
      <c r="M9" s="709">
        <f t="shared" si="0"/>
        <v>48</v>
      </c>
      <c r="N9" s="956" t="s">
        <v>2977</v>
      </c>
    </row>
    <row r="10" spans="1:14" ht="15" customHeight="1" thickTop="1" x14ac:dyDescent="0.25"/>
    <row r="11" spans="1:14" ht="15" customHeight="1" x14ac:dyDescent="0.25">
      <c r="A11" s="2979"/>
      <c r="B11" s="2979"/>
      <c r="C11" s="2979"/>
      <c r="D11" s="2979"/>
      <c r="E11" s="2979"/>
      <c r="F11" s="2979"/>
      <c r="G11" s="2979"/>
      <c r="H11" s="2979"/>
      <c r="I11" s="2979"/>
      <c r="J11" s="2979"/>
      <c r="K11" s="2979"/>
      <c r="L11" s="2979"/>
      <c r="M11" s="2979"/>
    </row>
  </sheetData>
  <mergeCells count="13">
    <mergeCell ref="H5:J5"/>
    <mergeCell ref="K5:M5"/>
    <mergeCell ref="A11:M11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5" firstPageNumber="147" orientation="landscape" useFirstPageNumber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10"/>
  <sheetViews>
    <sheetView rightToLeft="1" view="pageBreakPreview" zoomScale="80" zoomScaleNormal="80" zoomScaleSheetLayoutView="80" workbookViewId="0">
      <selection activeCell="E76" sqref="E76"/>
    </sheetView>
  </sheetViews>
  <sheetFormatPr defaultRowHeight="12.75" x14ac:dyDescent="0.2"/>
  <cols>
    <col min="2" max="2" width="11" bestFit="1" customWidth="1"/>
    <col min="3" max="3" width="13.85546875" bestFit="1" customWidth="1"/>
    <col min="4" max="4" width="6.7109375" customWidth="1"/>
    <col min="5" max="14" width="7.42578125" customWidth="1"/>
    <col min="15" max="15" width="6.85546875" customWidth="1"/>
    <col min="16" max="16" width="15.85546875" customWidth="1"/>
    <col min="17" max="17" width="21.140625" customWidth="1"/>
    <col min="18" max="19" width="15" customWidth="1"/>
  </cols>
  <sheetData>
    <row r="1" spans="1:18" ht="33" customHeight="1" x14ac:dyDescent="0.2">
      <c r="A1" s="2855" t="s">
        <v>2981</v>
      </c>
      <c r="B1" s="2855"/>
      <c r="C1" s="2855"/>
      <c r="D1" s="2855"/>
      <c r="E1" s="2855"/>
      <c r="F1" s="2855"/>
      <c r="G1" s="2855"/>
      <c r="H1" s="2855"/>
      <c r="I1" s="2855"/>
      <c r="J1" s="2855"/>
      <c r="K1" s="2855"/>
      <c r="L1" s="2855"/>
      <c r="M1" s="2855"/>
      <c r="N1" s="2855"/>
      <c r="O1" s="2855"/>
      <c r="P1" s="2855"/>
      <c r="Q1" s="2855"/>
      <c r="R1" s="2855"/>
    </row>
    <row r="2" spans="1:18" ht="42" customHeight="1" x14ac:dyDescent="0.2">
      <c r="A2" s="2856" t="s">
        <v>3016</v>
      </c>
      <c r="B2" s="2856"/>
      <c r="C2" s="2856"/>
      <c r="D2" s="2856"/>
      <c r="E2" s="2856"/>
      <c r="F2" s="2856"/>
      <c r="G2" s="2856"/>
      <c r="H2" s="2856"/>
      <c r="I2" s="2856"/>
      <c r="J2" s="2856"/>
      <c r="K2" s="2856"/>
      <c r="L2" s="2856"/>
      <c r="M2" s="2856"/>
      <c r="N2" s="2856"/>
      <c r="O2" s="2856"/>
      <c r="P2" s="2856"/>
      <c r="Q2" s="2856"/>
      <c r="R2" s="2856"/>
    </row>
    <row r="3" spans="1:18" ht="42" customHeight="1" thickBot="1" x14ac:dyDescent="0.25">
      <c r="A3" s="226" t="s">
        <v>2792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921" t="s">
        <v>1992</v>
      </c>
      <c r="R3" s="2921"/>
    </row>
    <row r="4" spans="1:18" ht="18.75" thickTop="1" x14ac:dyDescent="0.2">
      <c r="A4" s="2984" t="s">
        <v>2973</v>
      </c>
      <c r="B4" s="2858" t="s">
        <v>90</v>
      </c>
      <c r="C4" s="2984" t="s">
        <v>48</v>
      </c>
      <c r="D4" s="2984" t="s">
        <v>36</v>
      </c>
      <c r="E4" s="2984"/>
      <c r="F4" s="2984"/>
      <c r="G4" s="2984" t="s">
        <v>2</v>
      </c>
      <c r="H4" s="2984"/>
      <c r="I4" s="2984"/>
      <c r="J4" s="2984" t="s">
        <v>3</v>
      </c>
      <c r="K4" s="2984"/>
      <c r="L4" s="2984"/>
      <c r="M4" s="2984" t="s">
        <v>29</v>
      </c>
      <c r="N4" s="2984"/>
      <c r="O4" s="2984"/>
      <c r="P4" s="2988" t="s">
        <v>103</v>
      </c>
      <c r="Q4" s="2866" t="s">
        <v>132</v>
      </c>
      <c r="R4" s="2866" t="s">
        <v>2974</v>
      </c>
    </row>
    <row r="5" spans="1:18" ht="23.25" customHeight="1" x14ac:dyDescent="0.2">
      <c r="A5" s="2864"/>
      <c r="B5" s="2859"/>
      <c r="C5" s="2864"/>
      <c r="D5" s="2896" t="s">
        <v>98</v>
      </c>
      <c r="E5" s="2896"/>
      <c r="F5" s="2896"/>
      <c r="G5" s="2896" t="s">
        <v>99</v>
      </c>
      <c r="H5" s="2896"/>
      <c r="I5" s="2896"/>
      <c r="J5" s="2896" t="s">
        <v>100</v>
      </c>
      <c r="K5" s="2896"/>
      <c r="L5" s="2896"/>
      <c r="M5" s="2896" t="s">
        <v>126</v>
      </c>
      <c r="N5" s="2896"/>
      <c r="O5" s="2896"/>
      <c r="P5" s="2989"/>
      <c r="Q5" s="2867"/>
      <c r="R5" s="2867"/>
    </row>
    <row r="6" spans="1:18" ht="23.25" customHeight="1" x14ac:dyDescent="0.2">
      <c r="A6" s="2864"/>
      <c r="B6" s="2859"/>
      <c r="C6" s="2864"/>
      <c r="D6" s="985" t="s">
        <v>187</v>
      </c>
      <c r="E6" s="985" t="s">
        <v>203</v>
      </c>
      <c r="F6" s="985" t="s">
        <v>204</v>
      </c>
      <c r="G6" s="985" t="s">
        <v>187</v>
      </c>
      <c r="H6" s="985" t="s">
        <v>203</v>
      </c>
      <c r="I6" s="985" t="s">
        <v>204</v>
      </c>
      <c r="J6" s="985" t="s">
        <v>187</v>
      </c>
      <c r="K6" s="985" t="s">
        <v>203</v>
      </c>
      <c r="L6" s="985" t="s">
        <v>204</v>
      </c>
      <c r="M6" s="985" t="s">
        <v>187</v>
      </c>
      <c r="N6" s="985" t="s">
        <v>203</v>
      </c>
      <c r="O6" s="985" t="s">
        <v>204</v>
      </c>
      <c r="P6" s="2989"/>
      <c r="Q6" s="2867"/>
      <c r="R6" s="2867"/>
    </row>
    <row r="7" spans="1:18" ht="23.25" customHeight="1" thickBot="1" x14ac:dyDescent="0.25">
      <c r="A7" s="2985"/>
      <c r="B7" s="2860"/>
      <c r="C7" s="2985"/>
      <c r="D7" s="121" t="s">
        <v>188</v>
      </c>
      <c r="E7" s="121" t="s">
        <v>189</v>
      </c>
      <c r="F7" s="121" t="s">
        <v>190</v>
      </c>
      <c r="G7" s="121" t="s">
        <v>188</v>
      </c>
      <c r="H7" s="121" t="s">
        <v>189</v>
      </c>
      <c r="I7" s="121" t="s">
        <v>190</v>
      </c>
      <c r="J7" s="121" t="s">
        <v>188</v>
      </c>
      <c r="K7" s="121" t="s">
        <v>189</v>
      </c>
      <c r="L7" s="121" t="s">
        <v>190</v>
      </c>
      <c r="M7" s="121" t="s">
        <v>188</v>
      </c>
      <c r="N7" s="121" t="s">
        <v>189</v>
      </c>
      <c r="O7" s="121" t="s">
        <v>190</v>
      </c>
      <c r="P7" s="2990"/>
      <c r="Q7" s="2868"/>
      <c r="R7" s="2868"/>
    </row>
    <row r="8" spans="1:18" ht="62.25" customHeight="1" thickBot="1" x14ac:dyDescent="0.25">
      <c r="A8" s="1286" t="s">
        <v>1841</v>
      </c>
      <c r="B8" s="2155" t="s">
        <v>2978</v>
      </c>
      <c r="C8" s="2155" t="s">
        <v>2978</v>
      </c>
      <c r="D8" s="957">
        <v>10</v>
      </c>
      <c r="E8" s="957">
        <v>10</v>
      </c>
      <c r="F8" s="957">
        <v>20</v>
      </c>
      <c r="G8" s="957">
        <v>5</v>
      </c>
      <c r="H8" s="957">
        <v>16</v>
      </c>
      <c r="I8" s="957">
        <v>21</v>
      </c>
      <c r="J8" s="957">
        <v>1</v>
      </c>
      <c r="K8" s="957">
        <v>6</v>
      </c>
      <c r="L8" s="957">
        <v>7</v>
      </c>
      <c r="M8" s="957">
        <f>SUM(D8,G8,J8)</f>
        <v>16</v>
      </c>
      <c r="N8" s="957">
        <f>SUM(E8,H8,K8)</f>
        <v>32</v>
      </c>
      <c r="O8" s="957">
        <f>SUM(M8:N8)</f>
        <v>48</v>
      </c>
      <c r="P8" s="2156" t="s">
        <v>2979</v>
      </c>
      <c r="Q8" s="2156" t="s">
        <v>2979</v>
      </c>
      <c r="R8" s="1588" t="s">
        <v>1840</v>
      </c>
    </row>
    <row r="9" spans="1:18" ht="33" customHeight="1" thickBot="1" x14ac:dyDescent="0.25">
      <c r="A9" s="2986" t="s">
        <v>2976</v>
      </c>
      <c r="B9" s="2986"/>
      <c r="C9" s="2986"/>
      <c r="D9" s="202">
        <f t="shared" ref="D9:O9" si="0">SUM(D8:D8)</f>
        <v>10</v>
      </c>
      <c r="E9" s="202">
        <f t="shared" si="0"/>
        <v>10</v>
      </c>
      <c r="F9" s="202">
        <f t="shared" si="0"/>
        <v>20</v>
      </c>
      <c r="G9" s="202">
        <f t="shared" si="0"/>
        <v>5</v>
      </c>
      <c r="H9" s="202">
        <f t="shared" si="0"/>
        <v>16</v>
      </c>
      <c r="I9" s="202">
        <f t="shared" si="0"/>
        <v>21</v>
      </c>
      <c r="J9" s="202">
        <f t="shared" si="0"/>
        <v>1</v>
      </c>
      <c r="K9" s="202">
        <f t="shared" si="0"/>
        <v>6</v>
      </c>
      <c r="L9" s="202">
        <f t="shared" si="0"/>
        <v>7</v>
      </c>
      <c r="M9" s="202">
        <f t="shared" si="0"/>
        <v>16</v>
      </c>
      <c r="N9" s="202">
        <f t="shared" si="0"/>
        <v>32</v>
      </c>
      <c r="O9" s="202">
        <f t="shared" si="0"/>
        <v>48</v>
      </c>
      <c r="P9" s="2987" t="s">
        <v>2977</v>
      </c>
      <c r="Q9" s="2987"/>
      <c r="R9" s="2987"/>
    </row>
    <row r="10" spans="1:18" ht="13.5" thickTop="1" x14ac:dyDescent="0.2"/>
  </sheetData>
  <mergeCells count="19">
    <mergeCell ref="A9:C9"/>
    <mergeCell ref="P9:R9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148" orientation="landscape" useFirstPageNumber="1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10"/>
  <sheetViews>
    <sheetView rightToLeft="1" view="pageBreakPreview" zoomScale="80" zoomScaleSheetLayoutView="80" workbookViewId="0">
      <selection activeCell="E76" sqref="E76"/>
    </sheetView>
  </sheetViews>
  <sheetFormatPr defaultRowHeight="12.75" x14ac:dyDescent="0.2"/>
  <cols>
    <col min="1" max="1" width="23.7109375" customWidth="1"/>
    <col min="14" max="14" width="30.28515625" customWidth="1"/>
  </cols>
  <sheetData>
    <row r="1" spans="1:14" ht="26.25" customHeight="1" x14ac:dyDescent="0.2">
      <c r="A1" s="2647" t="s">
        <v>2982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  <c r="M1" s="2647"/>
      <c r="N1" s="2647"/>
    </row>
    <row r="2" spans="1:14" ht="36.75" customHeight="1" x14ac:dyDescent="0.2">
      <c r="A2" s="2472" t="s">
        <v>2172</v>
      </c>
      <c r="B2" s="2472"/>
      <c r="C2" s="2472"/>
      <c r="D2" s="2472"/>
      <c r="E2" s="2472"/>
      <c r="F2" s="2472"/>
      <c r="G2" s="2472"/>
      <c r="H2" s="2472"/>
      <c r="I2" s="2472"/>
      <c r="J2" s="2472"/>
      <c r="K2" s="2472"/>
      <c r="L2" s="2472"/>
      <c r="M2" s="2472"/>
      <c r="N2" s="2472"/>
    </row>
    <row r="3" spans="1:14" ht="18.75" thickBot="1" x14ac:dyDescent="0.25">
      <c r="A3" s="1089" t="s">
        <v>2517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1095" t="s">
        <v>1485</v>
      </c>
    </row>
    <row r="4" spans="1:14" ht="21.75" customHeight="1" thickTop="1" x14ac:dyDescent="0.2">
      <c r="A4" s="2980" t="s">
        <v>2975</v>
      </c>
      <c r="B4" s="2980" t="s">
        <v>36</v>
      </c>
      <c r="C4" s="2980"/>
      <c r="D4" s="2980"/>
      <c r="E4" s="2980" t="s">
        <v>2</v>
      </c>
      <c r="F4" s="2980"/>
      <c r="G4" s="2980"/>
      <c r="H4" s="2980" t="s">
        <v>3</v>
      </c>
      <c r="I4" s="2980"/>
      <c r="J4" s="2980"/>
      <c r="K4" s="2980" t="s">
        <v>29</v>
      </c>
      <c r="L4" s="2980"/>
      <c r="M4" s="2980"/>
      <c r="N4" s="2980" t="s">
        <v>2974</v>
      </c>
    </row>
    <row r="5" spans="1:14" ht="20.25" customHeight="1" x14ac:dyDescent="0.2">
      <c r="A5" s="2688"/>
      <c r="B5" s="2896" t="s">
        <v>98</v>
      </c>
      <c r="C5" s="2896"/>
      <c r="D5" s="2896"/>
      <c r="E5" s="2896" t="s">
        <v>99</v>
      </c>
      <c r="F5" s="2896"/>
      <c r="G5" s="2896"/>
      <c r="H5" s="2896" t="s">
        <v>100</v>
      </c>
      <c r="I5" s="2896"/>
      <c r="J5" s="2896"/>
      <c r="K5" s="2896" t="s">
        <v>126</v>
      </c>
      <c r="L5" s="2896"/>
      <c r="M5" s="2896"/>
      <c r="N5" s="2688"/>
    </row>
    <row r="6" spans="1:14" ht="21.75" customHeight="1" x14ac:dyDescent="0.2">
      <c r="A6" s="2688"/>
      <c r="B6" s="985" t="s">
        <v>187</v>
      </c>
      <c r="C6" s="985" t="s">
        <v>203</v>
      </c>
      <c r="D6" s="985" t="s">
        <v>204</v>
      </c>
      <c r="E6" s="985" t="s">
        <v>187</v>
      </c>
      <c r="F6" s="985" t="s">
        <v>203</v>
      </c>
      <c r="G6" s="985" t="s">
        <v>204</v>
      </c>
      <c r="H6" s="985" t="s">
        <v>187</v>
      </c>
      <c r="I6" s="985" t="s">
        <v>203</v>
      </c>
      <c r="J6" s="985" t="s">
        <v>204</v>
      </c>
      <c r="K6" s="985" t="s">
        <v>187</v>
      </c>
      <c r="L6" s="985" t="s">
        <v>203</v>
      </c>
      <c r="M6" s="985" t="s">
        <v>204</v>
      </c>
      <c r="N6" s="2688"/>
    </row>
    <row r="7" spans="1:14" ht="21" customHeight="1" thickBot="1" x14ac:dyDescent="0.25">
      <c r="A7" s="2981"/>
      <c r="B7" s="121" t="s">
        <v>188</v>
      </c>
      <c r="C7" s="121" t="s">
        <v>189</v>
      </c>
      <c r="D7" s="121" t="s">
        <v>190</v>
      </c>
      <c r="E7" s="121" t="s">
        <v>188</v>
      </c>
      <c r="F7" s="121" t="s">
        <v>189</v>
      </c>
      <c r="G7" s="121" t="s">
        <v>190</v>
      </c>
      <c r="H7" s="121" t="s">
        <v>188</v>
      </c>
      <c r="I7" s="121" t="s">
        <v>189</v>
      </c>
      <c r="J7" s="121" t="s">
        <v>190</v>
      </c>
      <c r="K7" s="121" t="s">
        <v>188</v>
      </c>
      <c r="L7" s="121" t="s">
        <v>189</v>
      </c>
      <c r="M7" s="121" t="s">
        <v>190</v>
      </c>
      <c r="N7" s="2981"/>
    </row>
    <row r="8" spans="1:14" ht="43.5" customHeight="1" thickBot="1" x14ac:dyDescent="0.25">
      <c r="A8" s="952" t="s">
        <v>1839</v>
      </c>
      <c r="B8" s="953">
        <v>11</v>
      </c>
      <c r="C8" s="953">
        <v>11</v>
      </c>
      <c r="D8" s="953">
        <v>22</v>
      </c>
      <c r="E8" s="953">
        <v>35</v>
      </c>
      <c r="F8" s="953">
        <v>38</v>
      </c>
      <c r="G8" s="953">
        <v>73</v>
      </c>
      <c r="H8" s="953">
        <v>11</v>
      </c>
      <c r="I8" s="953">
        <v>16</v>
      </c>
      <c r="J8" s="953">
        <v>27</v>
      </c>
      <c r="K8" s="953">
        <f>SUM(B8,E8,H8)</f>
        <v>57</v>
      </c>
      <c r="L8" s="953">
        <f>SUM(C8,F8,I8)</f>
        <v>65</v>
      </c>
      <c r="M8" s="953">
        <f>SUM(K8:L8)</f>
        <v>122</v>
      </c>
      <c r="N8" s="954" t="s">
        <v>1840</v>
      </c>
    </row>
    <row r="9" spans="1:14" ht="35.25" customHeight="1" thickBot="1" x14ac:dyDescent="0.25">
      <c r="A9" s="708" t="s">
        <v>2976</v>
      </c>
      <c r="B9" s="709">
        <f>SUM(B8)</f>
        <v>11</v>
      </c>
      <c r="C9" s="709">
        <f t="shared" ref="C9:M9" si="0">SUM(C8)</f>
        <v>11</v>
      </c>
      <c r="D9" s="709">
        <f t="shared" si="0"/>
        <v>22</v>
      </c>
      <c r="E9" s="709">
        <f t="shared" si="0"/>
        <v>35</v>
      </c>
      <c r="F9" s="709">
        <f t="shared" si="0"/>
        <v>38</v>
      </c>
      <c r="G9" s="709">
        <f t="shared" si="0"/>
        <v>73</v>
      </c>
      <c r="H9" s="709">
        <f t="shared" si="0"/>
        <v>11</v>
      </c>
      <c r="I9" s="709">
        <f t="shared" si="0"/>
        <v>16</v>
      </c>
      <c r="J9" s="709">
        <f t="shared" si="0"/>
        <v>27</v>
      </c>
      <c r="K9" s="709">
        <f t="shared" si="0"/>
        <v>57</v>
      </c>
      <c r="L9" s="709">
        <f t="shared" si="0"/>
        <v>65</v>
      </c>
      <c r="M9" s="709">
        <f t="shared" si="0"/>
        <v>122</v>
      </c>
      <c r="N9" s="956" t="s">
        <v>2977</v>
      </c>
    </row>
    <row r="10" spans="1:14" ht="13.5" thickTop="1" x14ac:dyDescent="0.2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149" orientation="landscape" useFirstPageNumber="1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25"/>
  <sheetViews>
    <sheetView rightToLeft="1" view="pageBreakPreview" zoomScale="76" zoomScaleNormal="75" zoomScaleSheetLayoutView="76" workbookViewId="0">
      <selection activeCell="E76" sqref="E76"/>
    </sheetView>
  </sheetViews>
  <sheetFormatPr defaultColWidth="10.28515625" defaultRowHeight="15" x14ac:dyDescent="0.25"/>
  <cols>
    <col min="1" max="1" width="13" style="422" customWidth="1"/>
    <col min="2" max="2" width="13.28515625" style="422" customWidth="1"/>
    <col min="3" max="3" width="11" style="422" customWidth="1"/>
    <col min="4" max="4" width="6" style="422" customWidth="1"/>
    <col min="5" max="5" width="9.140625" style="422" customWidth="1"/>
    <col min="6" max="6" width="6.42578125" style="422" customWidth="1"/>
    <col min="7" max="7" width="6" style="422" customWidth="1"/>
    <col min="8" max="8" width="9" style="422" customWidth="1"/>
    <col min="9" max="9" width="6.5703125" style="422" customWidth="1"/>
    <col min="10" max="10" width="6" style="422" customWidth="1"/>
    <col min="11" max="11" width="8.7109375" style="422" customWidth="1"/>
    <col min="12" max="12" width="6.7109375" style="422" customWidth="1"/>
    <col min="13" max="13" width="6" style="432" customWidth="1"/>
    <col min="14" max="14" width="9.140625" style="432" bestFit="1" customWidth="1"/>
    <col min="15" max="15" width="6.85546875" style="432" bestFit="1" customWidth="1"/>
    <col min="16" max="16" width="16.85546875" style="422" customWidth="1"/>
    <col min="17" max="17" width="14.7109375" style="422" customWidth="1"/>
    <col min="18" max="18" width="27.85546875" style="422" customWidth="1"/>
    <col min="19" max="16384" width="10.28515625" style="951"/>
  </cols>
  <sheetData>
    <row r="1" spans="1:18" ht="39" customHeight="1" x14ac:dyDescent="0.25">
      <c r="A1" s="2465" t="s">
        <v>2983</v>
      </c>
      <c r="B1" s="2465"/>
      <c r="C1" s="2465"/>
      <c r="D1" s="2465"/>
      <c r="E1" s="2465"/>
      <c r="F1" s="2465"/>
      <c r="G1" s="2465"/>
      <c r="H1" s="2465"/>
      <c r="I1" s="2465"/>
      <c r="J1" s="2465"/>
      <c r="K1" s="2465"/>
      <c r="L1" s="2465"/>
      <c r="M1" s="2465"/>
      <c r="N1" s="2465"/>
      <c r="O1" s="2465"/>
      <c r="P1" s="2465"/>
      <c r="Q1" s="2465"/>
      <c r="R1" s="2465"/>
    </row>
    <row r="2" spans="1:18" ht="42" customHeight="1" x14ac:dyDescent="0.25">
      <c r="A2" s="2524" t="s">
        <v>2174</v>
      </c>
      <c r="B2" s="2524"/>
      <c r="C2" s="2524"/>
      <c r="D2" s="2524"/>
      <c r="E2" s="2524"/>
      <c r="F2" s="2524"/>
      <c r="G2" s="2524"/>
      <c r="H2" s="2524"/>
      <c r="I2" s="2524"/>
      <c r="J2" s="2524"/>
      <c r="K2" s="2524"/>
      <c r="L2" s="2524"/>
      <c r="M2" s="2524"/>
      <c r="N2" s="2524"/>
      <c r="O2" s="2524"/>
      <c r="P2" s="2524"/>
      <c r="Q2" s="2524"/>
      <c r="R2" s="2524"/>
    </row>
    <row r="3" spans="1:18" ht="38.25" customHeight="1" thickBot="1" x14ac:dyDescent="0.3">
      <c r="A3" s="1089" t="s">
        <v>2518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2650" t="s">
        <v>2031</v>
      </c>
      <c r="R3" s="2650"/>
    </row>
    <row r="4" spans="1:18" ht="27.75" customHeight="1" thickTop="1" x14ac:dyDescent="0.25">
      <c r="A4" s="2980" t="s">
        <v>2973</v>
      </c>
      <c r="B4" s="2980" t="s">
        <v>90</v>
      </c>
      <c r="C4" s="2980" t="s">
        <v>48</v>
      </c>
      <c r="D4" s="2980" t="s">
        <v>36</v>
      </c>
      <c r="E4" s="2980"/>
      <c r="F4" s="2980"/>
      <c r="G4" s="2980" t="s">
        <v>2</v>
      </c>
      <c r="H4" s="2980"/>
      <c r="I4" s="2980"/>
      <c r="J4" s="2980" t="s">
        <v>3</v>
      </c>
      <c r="K4" s="2980"/>
      <c r="L4" s="2980"/>
      <c r="M4" s="2980" t="s">
        <v>29</v>
      </c>
      <c r="N4" s="2980"/>
      <c r="O4" s="2980"/>
      <c r="P4" s="2947" t="s">
        <v>103</v>
      </c>
      <c r="Q4" s="2947" t="s">
        <v>132</v>
      </c>
      <c r="R4" s="2994" t="s">
        <v>2974</v>
      </c>
    </row>
    <row r="5" spans="1:18" ht="39" customHeight="1" x14ac:dyDescent="0.25">
      <c r="A5" s="2688"/>
      <c r="B5" s="2688"/>
      <c r="C5" s="2688"/>
      <c r="D5" s="2896" t="s">
        <v>98</v>
      </c>
      <c r="E5" s="2896"/>
      <c r="F5" s="2896"/>
      <c r="G5" s="2896" t="s">
        <v>99</v>
      </c>
      <c r="H5" s="2896"/>
      <c r="I5" s="2896"/>
      <c r="J5" s="2896" t="s">
        <v>100</v>
      </c>
      <c r="K5" s="2896"/>
      <c r="L5" s="2896"/>
      <c r="M5" s="2896" t="s">
        <v>126</v>
      </c>
      <c r="N5" s="2896"/>
      <c r="O5" s="2896"/>
      <c r="P5" s="2862"/>
      <c r="Q5" s="2862"/>
      <c r="R5" s="2856"/>
    </row>
    <row r="6" spans="1:18" ht="26.25" customHeight="1" x14ac:dyDescent="0.25">
      <c r="A6" s="2688"/>
      <c r="B6" s="2688"/>
      <c r="C6" s="2688"/>
      <c r="D6" s="985" t="s">
        <v>187</v>
      </c>
      <c r="E6" s="985" t="s">
        <v>203</v>
      </c>
      <c r="F6" s="985" t="s">
        <v>204</v>
      </c>
      <c r="G6" s="985" t="s">
        <v>187</v>
      </c>
      <c r="H6" s="985" t="s">
        <v>203</v>
      </c>
      <c r="I6" s="985" t="s">
        <v>204</v>
      </c>
      <c r="J6" s="985" t="s">
        <v>187</v>
      </c>
      <c r="K6" s="985" t="s">
        <v>203</v>
      </c>
      <c r="L6" s="985" t="s">
        <v>204</v>
      </c>
      <c r="M6" s="985" t="s">
        <v>187</v>
      </c>
      <c r="N6" s="985" t="s">
        <v>203</v>
      </c>
      <c r="O6" s="985" t="s">
        <v>204</v>
      </c>
      <c r="P6" s="2862"/>
      <c r="Q6" s="2862"/>
      <c r="R6" s="2856"/>
    </row>
    <row r="7" spans="1:18" ht="29.25" customHeight="1" thickBot="1" x14ac:dyDescent="0.3">
      <c r="A7" s="2981"/>
      <c r="B7" s="2981"/>
      <c r="C7" s="2981"/>
      <c r="D7" s="121" t="s">
        <v>188</v>
      </c>
      <c r="E7" s="121" t="s">
        <v>189</v>
      </c>
      <c r="F7" s="121" t="s">
        <v>190</v>
      </c>
      <c r="G7" s="121" t="s">
        <v>188</v>
      </c>
      <c r="H7" s="121" t="s">
        <v>189</v>
      </c>
      <c r="I7" s="121" t="s">
        <v>190</v>
      </c>
      <c r="J7" s="121" t="s">
        <v>188</v>
      </c>
      <c r="K7" s="121" t="s">
        <v>189</v>
      </c>
      <c r="L7" s="121" t="s">
        <v>190</v>
      </c>
      <c r="M7" s="121" t="s">
        <v>188</v>
      </c>
      <c r="N7" s="121" t="s">
        <v>189</v>
      </c>
      <c r="O7" s="121" t="s">
        <v>190</v>
      </c>
      <c r="P7" s="2948"/>
      <c r="Q7" s="2948"/>
      <c r="R7" s="2995"/>
    </row>
    <row r="8" spans="1:18" s="958" customFormat="1" ht="39.75" customHeight="1" x14ac:dyDescent="0.25">
      <c r="A8" s="2991" t="s">
        <v>1841</v>
      </c>
      <c r="B8" s="2157" t="s">
        <v>2978</v>
      </c>
      <c r="C8" s="2157" t="s">
        <v>2978</v>
      </c>
      <c r="D8" s="427">
        <v>10</v>
      </c>
      <c r="E8" s="1751">
        <v>10</v>
      </c>
      <c r="F8" s="427">
        <v>20</v>
      </c>
      <c r="G8" s="427">
        <v>32</v>
      </c>
      <c r="H8" s="427">
        <v>32</v>
      </c>
      <c r="I8" s="427">
        <v>64</v>
      </c>
      <c r="J8" s="1751">
        <v>11</v>
      </c>
      <c r="K8" s="427">
        <v>16</v>
      </c>
      <c r="L8" s="427">
        <v>27</v>
      </c>
      <c r="M8" s="1564">
        <f t="shared" ref="M8:N10" si="0">SUM(D8,G8,J8)</f>
        <v>53</v>
      </c>
      <c r="N8" s="1564">
        <f t="shared" si="0"/>
        <v>58</v>
      </c>
      <c r="O8" s="1564">
        <f>SUM(M8:N8)</f>
        <v>111</v>
      </c>
      <c r="P8" s="1588" t="s">
        <v>2979</v>
      </c>
      <c r="Q8" s="2159" t="s">
        <v>2979</v>
      </c>
      <c r="R8" s="2651" t="s">
        <v>1840</v>
      </c>
    </row>
    <row r="9" spans="1:18" s="958" customFormat="1" ht="39.75" customHeight="1" x14ac:dyDescent="0.25">
      <c r="A9" s="2666"/>
      <c r="B9" s="2124" t="s">
        <v>2173</v>
      </c>
      <c r="C9" s="2124" t="s">
        <v>2173</v>
      </c>
      <c r="D9" s="1743">
        <v>0</v>
      </c>
      <c r="E9" s="1752">
        <v>0</v>
      </c>
      <c r="F9" s="1565">
        <v>0</v>
      </c>
      <c r="G9" s="1565">
        <v>3</v>
      </c>
      <c r="H9" s="1565">
        <v>6</v>
      </c>
      <c r="I9" s="1565">
        <v>9</v>
      </c>
      <c r="J9" s="1752">
        <v>0</v>
      </c>
      <c r="K9" s="1565">
        <v>0</v>
      </c>
      <c r="L9" s="1565">
        <v>0</v>
      </c>
      <c r="M9" s="1565">
        <f t="shared" si="0"/>
        <v>3</v>
      </c>
      <c r="N9" s="1565">
        <f t="shared" si="0"/>
        <v>6</v>
      </c>
      <c r="O9" s="1565">
        <f>SUM(M9:N9)</f>
        <v>9</v>
      </c>
      <c r="P9" s="2108" t="s">
        <v>1843</v>
      </c>
      <c r="Q9" s="1605" t="s">
        <v>1843</v>
      </c>
      <c r="R9" s="2530"/>
    </row>
    <row r="10" spans="1:18" s="958" customFormat="1" ht="42.75" customHeight="1" thickBot="1" x14ac:dyDescent="0.3">
      <c r="A10" s="2992"/>
      <c r="B10" s="2123" t="s">
        <v>1844</v>
      </c>
      <c r="C10" s="2158" t="s">
        <v>1845</v>
      </c>
      <c r="D10" s="1567">
        <v>1</v>
      </c>
      <c r="E10" s="1567">
        <v>1</v>
      </c>
      <c r="F10" s="1567">
        <v>2</v>
      </c>
      <c r="G10" s="1567">
        <v>0</v>
      </c>
      <c r="H10" s="1567">
        <v>0</v>
      </c>
      <c r="I10" s="1567">
        <v>0</v>
      </c>
      <c r="J10" s="1753">
        <v>0</v>
      </c>
      <c r="K10" s="1567">
        <v>0</v>
      </c>
      <c r="L10" s="1567">
        <v>0</v>
      </c>
      <c r="M10" s="427">
        <f t="shared" si="0"/>
        <v>1</v>
      </c>
      <c r="N10" s="427">
        <f t="shared" si="0"/>
        <v>1</v>
      </c>
      <c r="O10" s="427">
        <f>SUM(M10:N10)</f>
        <v>2</v>
      </c>
      <c r="P10" s="2160" t="s">
        <v>1846</v>
      </c>
      <c r="Q10" s="2161" t="s">
        <v>1847</v>
      </c>
      <c r="R10" s="2531"/>
    </row>
    <row r="11" spans="1:18" ht="36" customHeight="1" thickBot="1" x14ac:dyDescent="0.3">
      <c r="A11" s="2993" t="s">
        <v>2976</v>
      </c>
      <c r="B11" s="2993"/>
      <c r="C11" s="2993"/>
      <c r="D11" s="1750">
        <f>SUM(D8:D10)</f>
        <v>11</v>
      </c>
      <c r="E11" s="1750">
        <f t="shared" ref="E11:O11" si="1">SUM(E8:E10)</f>
        <v>11</v>
      </c>
      <c r="F11" s="1750">
        <f t="shared" si="1"/>
        <v>22</v>
      </c>
      <c r="G11" s="1750">
        <f t="shared" si="1"/>
        <v>35</v>
      </c>
      <c r="H11" s="1750">
        <f t="shared" si="1"/>
        <v>38</v>
      </c>
      <c r="I11" s="1750">
        <f t="shared" si="1"/>
        <v>73</v>
      </c>
      <c r="J11" s="1750">
        <f t="shared" si="1"/>
        <v>11</v>
      </c>
      <c r="K11" s="1750">
        <f t="shared" si="1"/>
        <v>16</v>
      </c>
      <c r="L11" s="1750">
        <f t="shared" si="1"/>
        <v>27</v>
      </c>
      <c r="M11" s="1750">
        <f t="shared" si="1"/>
        <v>57</v>
      </c>
      <c r="N11" s="1750">
        <f t="shared" si="1"/>
        <v>65</v>
      </c>
      <c r="O11" s="1750">
        <f t="shared" si="1"/>
        <v>122</v>
      </c>
      <c r="P11" s="2987" t="s">
        <v>2977</v>
      </c>
      <c r="Q11" s="2987"/>
      <c r="R11" s="2987"/>
    </row>
    <row r="12" spans="1:18" ht="15.75" thickTop="1" x14ac:dyDescent="0.25">
      <c r="M12" s="422"/>
      <c r="N12" s="422"/>
      <c r="O12" s="422"/>
    </row>
    <row r="13" spans="1:18" x14ac:dyDescent="0.25">
      <c r="M13" s="422"/>
      <c r="N13" s="422"/>
      <c r="O13" s="422"/>
    </row>
    <row r="14" spans="1:18" x14ac:dyDescent="0.25">
      <c r="M14" s="422"/>
      <c r="N14" s="422"/>
      <c r="O14" s="422"/>
    </row>
    <row r="15" spans="1:18" x14ac:dyDescent="0.25">
      <c r="M15" s="422"/>
      <c r="N15" s="422"/>
      <c r="O15" s="422"/>
    </row>
    <row r="16" spans="1:18" x14ac:dyDescent="0.25">
      <c r="M16" s="422"/>
      <c r="N16" s="422"/>
      <c r="O16" s="422"/>
    </row>
    <row r="17" spans="13:15" x14ac:dyDescent="0.25">
      <c r="M17" s="422"/>
      <c r="N17" s="422"/>
      <c r="O17" s="422"/>
    </row>
    <row r="18" spans="13:15" x14ac:dyDescent="0.25">
      <c r="M18" s="422"/>
      <c r="N18" s="422"/>
      <c r="O18" s="422"/>
    </row>
    <row r="19" spans="13:15" x14ac:dyDescent="0.25">
      <c r="M19" s="422"/>
      <c r="N19" s="422"/>
      <c r="O19" s="422"/>
    </row>
    <row r="20" spans="13:15" x14ac:dyDescent="0.25">
      <c r="M20" s="422"/>
      <c r="N20" s="422"/>
      <c r="O20" s="422"/>
    </row>
    <row r="21" spans="13:15" x14ac:dyDescent="0.25">
      <c r="M21" s="422"/>
      <c r="N21" s="422"/>
      <c r="O21" s="422"/>
    </row>
    <row r="22" spans="13:15" x14ac:dyDescent="0.25">
      <c r="M22" s="422"/>
      <c r="N22" s="422"/>
      <c r="O22" s="422"/>
    </row>
    <row r="23" spans="13:15" x14ac:dyDescent="0.25">
      <c r="M23" s="422"/>
      <c r="N23" s="422"/>
      <c r="O23" s="422"/>
    </row>
    <row r="24" spans="13:15" x14ac:dyDescent="0.25">
      <c r="M24" s="422"/>
      <c r="N24" s="422"/>
      <c r="O24" s="422"/>
    </row>
    <row r="25" spans="13:15" x14ac:dyDescent="0.25">
      <c r="M25" s="422"/>
      <c r="N25" s="422"/>
      <c r="O25" s="422"/>
    </row>
  </sheetData>
  <mergeCells count="21">
    <mergeCell ref="A8:A10"/>
    <mergeCell ref="R8:R10"/>
    <mergeCell ref="A11:C11"/>
    <mergeCell ref="P11:R11"/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150" orientation="landscape" useFirstPageNumber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7:M18"/>
  <sheetViews>
    <sheetView rightToLeft="1" view="pageBreakPreview" zoomScaleSheetLayoutView="100" workbookViewId="0">
      <selection activeCell="L9" sqref="L9:L10"/>
    </sheetView>
  </sheetViews>
  <sheetFormatPr defaultRowHeight="12.75" x14ac:dyDescent="0.2"/>
  <cols>
    <col min="1" max="16384" width="9.140625" style="2165"/>
  </cols>
  <sheetData>
    <row r="17" spans="1:13" ht="60" x14ac:dyDescent="0.8">
      <c r="A17" s="2800" t="s">
        <v>2577</v>
      </c>
      <c r="B17" s="2800"/>
      <c r="C17" s="2800"/>
      <c r="D17" s="2800"/>
      <c r="E17" s="2800"/>
      <c r="F17" s="2800"/>
      <c r="G17" s="2800"/>
      <c r="H17" s="2800"/>
      <c r="I17" s="2800"/>
      <c r="J17" s="2800"/>
      <c r="K17" s="2800"/>
      <c r="L17" s="2800"/>
      <c r="M17" s="2800"/>
    </row>
    <row r="18" spans="1:13" ht="60" x14ac:dyDescent="0.8">
      <c r="A18" s="2164"/>
    </row>
  </sheetData>
  <mergeCells count="1">
    <mergeCell ref="A17:M17"/>
  </mergeCells>
  <printOptions horizontalCentered="1"/>
  <pageMargins left="0.39370078740157483" right="0.39370078740157483" top="0.78740157480314965" bottom="0.39370078740157483" header="0.78740157480314965" footer="0.3937007874015748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51"/>
  <sheetViews>
    <sheetView rightToLeft="1" view="pageBreakPreview" topLeftCell="A10" zoomScale="75" zoomScaleNormal="75" zoomScaleSheetLayoutView="75" workbookViewId="0">
      <selection activeCell="Q7" sqref="Q7"/>
    </sheetView>
  </sheetViews>
  <sheetFormatPr defaultRowHeight="12.75" x14ac:dyDescent="0.2"/>
  <cols>
    <col min="1" max="1" width="29.7109375" style="124" customWidth="1"/>
    <col min="2" max="7" width="9.7109375" style="124" customWidth="1"/>
    <col min="8" max="8" width="10.28515625" style="124" customWidth="1"/>
    <col min="9" max="13" width="9.7109375" style="124" customWidth="1"/>
    <col min="14" max="14" width="35.5703125" style="124" customWidth="1"/>
    <col min="15" max="16384" width="9.140625" style="124"/>
  </cols>
  <sheetData>
    <row r="1" spans="1:14" ht="21.75" customHeight="1" x14ac:dyDescent="0.2">
      <c r="A1" s="2465" t="s">
        <v>2092</v>
      </c>
      <c r="B1" s="2465"/>
      <c r="C1" s="2465"/>
      <c r="D1" s="2465"/>
      <c r="E1" s="2465"/>
      <c r="F1" s="2465"/>
      <c r="G1" s="2465"/>
      <c r="H1" s="2465"/>
      <c r="I1" s="2465"/>
      <c r="J1" s="2465"/>
      <c r="K1" s="2465"/>
      <c r="L1" s="2465"/>
      <c r="M1" s="2465"/>
      <c r="N1" s="2465"/>
    </row>
    <row r="2" spans="1:14" ht="43.5" customHeight="1" x14ac:dyDescent="0.2">
      <c r="A2" s="2485" t="s">
        <v>2093</v>
      </c>
      <c r="B2" s="2485"/>
      <c r="C2" s="2485"/>
      <c r="D2" s="2485"/>
      <c r="E2" s="2485"/>
      <c r="F2" s="2485"/>
      <c r="G2" s="2485"/>
      <c r="H2" s="2485"/>
      <c r="I2" s="2485"/>
      <c r="J2" s="2485"/>
      <c r="K2" s="2485"/>
      <c r="L2" s="2485"/>
      <c r="M2" s="2485"/>
      <c r="N2" s="2485"/>
    </row>
    <row r="3" spans="1:14" ht="18.75" customHeight="1" thickBot="1" x14ac:dyDescent="0.3">
      <c r="A3" s="754" t="s">
        <v>183</v>
      </c>
      <c r="B3" s="754"/>
      <c r="C3" s="754"/>
      <c r="D3" s="754"/>
      <c r="E3" s="754"/>
      <c r="F3" s="754"/>
      <c r="G3" s="754"/>
      <c r="H3" s="754"/>
      <c r="I3" s="754"/>
      <c r="J3" s="754"/>
      <c r="K3" s="754"/>
      <c r="L3" s="754"/>
      <c r="M3" s="754"/>
      <c r="N3" s="324" t="s">
        <v>128</v>
      </c>
    </row>
    <row r="4" spans="1:14" ht="23.25" customHeight="1" thickTop="1" x14ac:dyDescent="0.2">
      <c r="A4" s="2468" t="s">
        <v>0</v>
      </c>
      <c r="B4" s="2468" t="s">
        <v>26</v>
      </c>
      <c r="C4" s="2468"/>
      <c r="D4" s="2468"/>
      <c r="E4" s="2468" t="s">
        <v>27</v>
      </c>
      <c r="F4" s="2468"/>
      <c r="G4" s="2468"/>
      <c r="H4" s="2478" t="s">
        <v>28</v>
      </c>
      <c r="I4" s="2478"/>
      <c r="J4" s="2478"/>
      <c r="K4" s="2478" t="s">
        <v>29</v>
      </c>
      <c r="L4" s="2478"/>
      <c r="M4" s="2478"/>
      <c r="N4" s="2468" t="s">
        <v>105</v>
      </c>
    </row>
    <row r="5" spans="1:14" ht="23.25" customHeight="1" x14ac:dyDescent="0.2">
      <c r="A5" s="2469"/>
      <c r="B5" s="2478" t="s">
        <v>122</v>
      </c>
      <c r="C5" s="2478"/>
      <c r="D5" s="2478"/>
      <c r="E5" s="2478" t="s">
        <v>124</v>
      </c>
      <c r="F5" s="2478"/>
      <c r="G5" s="2478"/>
      <c r="H5" s="2478" t="s">
        <v>123</v>
      </c>
      <c r="I5" s="2478"/>
      <c r="J5" s="2478"/>
      <c r="K5" s="2478" t="s">
        <v>101</v>
      </c>
      <c r="L5" s="2478"/>
      <c r="M5" s="2478"/>
      <c r="N5" s="2469"/>
    </row>
    <row r="6" spans="1:14" ht="23.25" customHeight="1" x14ac:dyDescent="0.2">
      <c r="A6" s="2469"/>
      <c r="B6" s="1149" t="s">
        <v>187</v>
      </c>
      <c r="C6" s="1149" t="s">
        <v>203</v>
      </c>
      <c r="D6" s="1149" t="s">
        <v>204</v>
      </c>
      <c r="E6" s="1149" t="s">
        <v>187</v>
      </c>
      <c r="F6" s="1149" t="s">
        <v>203</v>
      </c>
      <c r="G6" s="1149" t="s">
        <v>204</v>
      </c>
      <c r="H6" s="1149" t="s">
        <v>187</v>
      </c>
      <c r="I6" s="1149" t="s">
        <v>203</v>
      </c>
      <c r="J6" s="1149" t="s">
        <v>204</v>
      </c>
      <c r="K6" s="1149" t="s">
        <v>187</v>
      </c>
      <c r="L6" s="1149" t="s">
        <v>203</v>
      </c>
      <c r="M6" s="1149" t="s">
        <v>204</v>
      </c>
      <c r="N6" s="2469"/>
    </row>
    <row r="7" spans="1:14" ht="23.25" customHeight="1" thickBot="1" x14ac:dyDescent="0.25">
      <c r="A7" s="2470"/>
      <c r="B7" s="325" t="s">
        <v>188</v>
      </c>
      <c r="C7" s="325" t="s">
        <v>189</v>
      </c>
      <c r="D7" s="325" t="s">
        <v>190</v>
      </c>
      <c r="E7" s="325" t="s">
        <v>188</v>
      </c>
      <c r="F7" s="325" t="s">
        <v>189</v>
      </c>
      <c r="G7" s="325" t="s">
        <v>190</v>
      </c>
      <c r="H7" s="325" t="s">
        <v>188</v>
      </c>
      <c r="I7" s="325" t="s">
        <v>189</v>
      </c>
      <c r="J7" s="325" t="s">
        <v>190</v>
      </c>
      <c r="K7" s="325" t="s">
        <v>188</v>
      </c>
      <c r="L7" s="325" t="s">
        <v>189</v>
      </c>
      <c r="M7" s="325" t="s">
        <v>190</v>
      </c>
      <c r="N7" s="2470"/>
    </row>
    <row r="8" spans="1:14" ht="24.75" customHeight="1" x14ac:dyDescent="0.2">
      <c r="A8" s="326" t="s">
        <v>30</v>
      </c>
      <c r="B8" s="1574">
        <v>3674</v>
      </c>
      <c r="C8" s="1574">
        <v>3990</v>
      </c>
      <c r="D8" s="1574">
        <v>7664</v>
      </c>
      <c r="E8" s="1574">
        <v>1</v>
      </c>
      <c r="F8" s="1574">
        <v>5</v>
      </c>
      <c r="G8" s="1574">
        <v>6</v>
      </c>
      <c r="H8" s="535">
        <v>0</v>
      </c>
      <c r="I8" s="535">
        <v>0</v>
      </c>
      <c r="J8" s="535">
        <v>0</v>
      </c>
      <c r="K8" s="535">
        <v>3675</v>
      </c>
      <c r="L8" s="535">
        <v>3995</v>
      </c>
      <c r="M8" s="535">
        <v>7670</v>
      </c>
      <c r="N8" s="371" t="s">
        <v>106</v>
      </c>
    </row>
    <row r="9" spans="1:14" ht="24.75" customHeight="1" x14ac:dyDescent="0.2">
      <c r="A9" s="329" t="s">
        <v>31</v>
      </c>
      <c r="B9" s="1575">
        <v>1264</v>
      </c>
      <c r="C9" s="1575">
        <v>1151</v>
      </c>
      <c r="D9" s="1575">
        <v>2415</v>
      </c>
      <c r="E9" s="1512">
        <v>0</v>
      </c>
      <c r="F9" s="1512">
        <v>1</v>
      </c>
      <c r="G9" s="1512">
        <v>1</v>
      </c>
      <c r="H9" s="1512">
        <v>0</v>
      </c>
      <c r="I9" s="1512">
        <v>0</v>
      </c>
      <c r="J9" s="1512">
        <v>0</v>
      </c>
      <c r="K9" s="1512">
        <v>1264</v>
      </c>
      <c r="L9" s="1512">
        <v>1152</v>
      </c>
      <c r="M9" s="1512">
        <v>2416</v>
      </c>
      <c r="N9" s="330" t="s">
        <v>107</v>
      </c>
    </row>
    <row r="10" spans="1:14" ht="24.75" customHeight="1" x14ac:dyDescent="0.2">
      <c r="A10" s="329" t="s">
        <v>7</v>
      </c>
      <c r="B10" s="1575">
        <v>677</v>
      </c>
      <c r="C10" s="1575">
        <v>707</v>
      </c>
      <c r="D10" s="1575">
        <v>1384</v>
      </c>
      <c r="E10" s="1575">
        <v>0</v>
      </c>
      <c r="F10" s="1575">
        <v>1</v>
      </c>
      <c r="G10" s="1575">
        <v>1</v>
      </c>
      <c r="H10" s="1512">
        <v>0</v>
      </c>
      <c r="I10" s="1512">
        <v>0</v>
      </c>
      <c r="J10" s="1512">
        <v>0</v>
      </c>
      <c r="K10" s="1512">
        <v>677</v>
      </c>
      <c r="L10" s="1512">
        <v>708</v>
      </c>
      <c r="M10" s="1512">
        <v>1385</v>
      </c>
      <c r="N10" s="330" t="s">
        <v>197</v>
      </c>
    </row>
    <row r="11" spans="1:14" ht="24.75" customHeight="1" x14ac:dyDescent="0.2">
      <c r="A11" s="329" t="s">
        <v>8</v>
      </c>
      <c r="B11" s="1575">
        <v>535</v>
      </c>
      <c r="C11" s="1575">
        <v>704</v>
      </c>
      <c r="D11" s="1575">
        <v>1239</v>
      </c>
      <c r="E11" s="1575">
        <v>0</v>
      </c>
      <c r="F11" s="1575">
        <v>1</v>
      </c>
      <c r="G11" s="1575">
        <v>1</v>
      </c>
      <c r="H11" s="1512">
        <v>0</v>
      </c>
      <c r="I11" s="1512">
        <v>0</v>
      </c>
      <c r="J11" s="1512">
        <v>0</v>
      </c>
      <c r="K11" s="1512">
        <v>535</v>
      </c>
      <c r="L11" s="1512">
        <v>705</v>
      </c>
      <c r="M11" s="1512">
        <v>1240</v>
      </c>
      <c r="N11" s="330" t="s">
        <v>108</v>
      </c>
    </row>
    <row r="12" spans="1:14" ht="24.75" customHeight="1" x14ac:dyDescent="0.2">
      <c r="A12" s="329" t="s">
        <v>9</v>
      </c>
      <c r="B12" s="1512">
        <v>520</v>
      </c>
      <c r="C12" s="1512">
        <v>443</v>
      </c>
      <c r="D12" s="1512">
        <v>963</v>
      </c>
      <c r="E12" s="1512">
        <v>1</v>
      </c>
      <c r="F12" s="1512">
        <v>0</v>
      </c>
      <c r="G12" s="1512">
        <v>1</v>
      </c>
      <c r="H12" s="1512">
        <v>0</v>
      </c>
      <c r="I12" s="1512">
        <v>0</v>
      </c>
      <c r="J12" s="1512">
        <v>0</v>
      </c>
      <c r="K12" s="1512">
        <v>521</v>
      </c>
      <c r="L12" s="1512">
        <v>443</v>
      </c>
      <c r="M12" s="1512">
        <v>964</v>
      </c>
      <c r="N12" s="330" t="s">
        <v>109</v>
      </c>
    </row>
    <row r="13" spans="1:14" ht="41.25" customHeight="1" x14ac:dyDescent="0.2">
      <c r="A13" s="331" t="s">
        <v>32</v>
      </c>
      <c r="B13" s="1569">
        <v>1234</v>
      </c>
      <c r="C13" s="1569">
        <v>1024</v>
      </c>
      <c r="D13" s="1569">
        <v>2258</v>
      </c>
      <c r="E13" s="1569">
        <v>0</v>
      </c>
      <c r="F13" s="1569">
        <v>0</v>
      </c>
      <c r="G13" s="1569">
        <v>0</v>
      </c>
      <c r="H13" s="1569">
        <v>0</v>
      </c>
      <c r="I13" s="1569">
        <v>0</v>
      </c>
      <c r="J13" s="1569">
        <v>0</v>
      </c>
      <c r="K13" s="1569">
        <v>1234</v>
      </c>
      <c r="L13" s="1569">
        <v>1024</v>
      </c>
      <c r="M13" s="1569">
        <v>2258</v>
      </c>
      <c r="N13" s="319" t="s">
        <v>196</v>
      </c>
    </row>
    <row r="14" spans="1:14" ht="33" customHeight="1" x14ac:dyDescent="0.2">
      <c r="A14" s="1151" t="s">
        <v>2028</v>
      </c>
      <c r="B14" s="1512">
        <v>57</v>
      </c>
      <c r="C14" s="1512">
        <v>65</v>
      </c>
      <c r="D14" s="1512">
        <v>122</v>
      </c>
      <c r="E14" s="1512">
        <v>0</v>
      </c>
      <c r="F14" s="1512">
        <v>0</v>
      </c>
      <c r="G14" s="1512">
        <v>0</v>
      </c>
      <c r="H14" s="1512">
        <v>0</v>
      </c>
      <c r="I14" s="1512">
        <v>0</v>
      </c>
      <c r="J14" s="1512">
        <v>0</v>
      </c>
      <c r="K14" s="1512">
        <v>57</v>
      </c>
      <c r="L14" s="1512">
        <v>65</v>
      </c>
      <c r="M14" s="1512">
        <v>122</v>
      </c>
      <c r="N14" s="320" t="s">
        <v>2029</v>
      </c>
    </row>
    <row r="15" spans="1:14" ht="24.75" customHeight="1" x14ac:dyDescent="0.2">
      <c r="A15" s="1151" t="s">
        <v>2049</v>
      </c>
      <c r="B15" s="1512">
        <v>882</v>
      </c>
      <c r="C15" s="1512">
        <v>749</v>
      </c>
      <c r="D15" s="1512">
        <v>1631</v>
      </c>
      <c r="E15" s="1512">
        <v>0</v>
      </c>
      <c r="F15" s="1512">
        <v>0</v>
      </c>
      <c r="G15" s="1512">
        <v>0</v>
      </c>
      <c r="H15" s="1512">
        <v>0</v>
      </c>
      <c r="I15" s="1512">
        <v>0</v>
      </c>
      <c r="J15" s="1512">
        <v>0</v>
      </c>
      <c r="K15" s="1512">
        <v>882</v>
      </c>
      <c r="L15" s="1512">
        <v>749</v>
      </c>
      <c r="M15" s="1512">
        <v>1631</v>
      </c>
      <c r="N15" s="320" t="s">
        <v>2522</v>
      </c>
    </row>
    <row r="16" spans="1:14" ht="23.25" customHeight="1" x14ac:dyDescent="0.2">
      <c r="A16" s="1153" t="s">
        <v>2050</v>
      </c>
      <c r="B16" s="1512">
        <v>11</v>
      </c>
      <c r="C16" s="1512">
        <v>13</v>
      </c>
      <c r="D16" s="1512">
        <v>24</v>
      </c>
      <c r="E16" s="1512">
        <v>0</v>
      </c>
      <c r="F16" s="1512">
        <v>0</v>
      </c>
      <c r="G16" s="1512">
        <v>0</v>
      </c>
      <c r="H16" s="1512">
        <v>0</v>
      </c>
      <c r="I16" s="1512">
        <v>0</v>
      </c>
      <c r="J16" s="1512">
        <v>0</v>
      </c>
      <c r="K16" s="1512">
        <v>11</v>
      </c>
      <c r="L16" s="1512">
        <v>13</v>
      </c>
      <c r="M16" s="1512">
        <v>24</v>
      </c>
      <c r="N16" s="320" t="s">
        <v>2521</v>
      </c>
    </row>
    <row r="17" spans="1:14" ht="21.75" customHeight="1" x14ac:dyDescent="0.2">
      <c r="A17" s="332" t="s">
        <v>11</v>
      </c>
      <c r="B17" s="1512">
        <v>1171</v>
      </c>
      <c r="C17" s="1512">
        <v>961</v>
      </c>
      <c r="D17" s="1512">
        <v>2132</v>
      </c>
      <c r="E17" s="1512">
        <v>0</v>
      </c>
      <c r="F17" s="1512">
        <v>0</v>
      </c>
      <c r="G17" s="1512">
        <v>0</v>
      </c>
      <c r="H17" s="1512">
        <v>0</v>
      </c>
      <c r="I17" s="1512">
        <v>0</v>
      </c>
      <c r="J17" s="1512">
        <v>0</v>
      </c>
      <c r="K17" s="1512">
        <v>1171</v>
      </c>
      <c r="L17" s="1512">
        <v>961</v>
      </c>
      <c r="M17" s="1512">
        <v>2132</v>
      </c>
      <c r="N17" s="330" t="s">
        <v>191</v>
      </c>
    </row>
    <row r="18" spans="1:14" ht="27" customHeight="1" x14ac:dyDescent="0.2">
      <c r="A18" s="332" t="s">
        <v>12</v>
      </c>
      <c r="B18" s="1512">
        <v>980</v>
      </c>
      <c r="C18" s="1512">
        <v>1098</v>
      </c>
      <c r="D18" s="1512">
        <v>2078</v>
      </c>
      <c r="E18" s="1512">
        <v>1</v>
      </c>
      <c r="F18" s="1512">
        <v>0</v>
      </c>
      <c r="G18" s="1512">
        <v>1</v>
      </c>
      <c r="H18" s="1512">
        <v>0</v>
      </c>
      <c r="I18" s="1512">
        <v>0</v>
      </c>
      <c r="J18" s="1512">
        <v>0</v>
      </c>
      <c r="K18" s="1512">
        <v>981</v>
      </c>
      <c r="L18" s="1512">
        <v>1098</v>
      </c>
      <c r="M18" s="1512">
        <v>2079</v>
      </c>
      <c r="N18" s="330" t="s">
        <v>192</v>
      </c>
    </row>
    <row r="19" spans="1:14" ht="24.75" customHeight="1" x14ac:dyDescent="0.2">
      <c r="A19" s="332" t="s">
        <v>13</v>
      </c>
      <c r="B19" s="1512">
        <v>1835</v>
      </c>
      <c r="C19" s="1512">
        <v>1060</v>
      </c>
      <c r="D19" s="1512">
        <v>2895</v>
      </c>
      <c r="E19" s="1512">
        <v>0</v>
      </c>
      <c r="F19" s="1512">
        <v>0</v>
      </c>
      <c r="G19" s="1512">
        <v>0</v>
      </c>
      <c r="H19" s="1512">
        <v>0</v>
      </c>
      <c r="I19" s="1512">
        <v>0</v>
      </c>
      <c r="J19" s="1512">
        <v>0</v>
      </c>
      <c r="K19" s="1512">
        <v>1835</v>
      </c>
      <c r="L19" s="1512">
        <v>1060</v>
      </c>
      <c r="M19" s="1512">
        <v>2895</v>
      </c>
      <c r="N19" s="330" t="s">
        <v>110</v>
      </c>
    </row>
    <row r="20" spans="1:14" ht="18.75" customHeight="1" x14ac:dyDescent="0.2">
      <c r="A20" s="332" t="s">
        <v>14</v>
      </c>
      <c r="B20" s="1512">
        <v>220</v>
      </c>
      <c r="C20" s="1512">
        <v>137</v>
      </c>
      <c r="D20" s="1512">
        <v>357</v>
      </c>
      <c r="E20" s="1512">
        <v>0</v>
      </c>
      <c r="F20" s="1512">
        <v>0</v>
      </c>
      <c r="G20" s="1512">
        <v>0</v>
      </c>
      <c r="H20" s="1512">
        <v>0</v>
      </c>
      <c r="I20" s="1512">
        <v>0</v>
      </c>
      <c r="J20" s="1512">
        <v>0</v>
      </c>
      <c r="K20" s="1512">
        <v>220</v>
      </c>
      <c r="L20" s="1512">
        <v>137</v>
      </c>
      <c r="M20" s="1512">
        <v>357</v>
      </c>
      <c r="N20" s="330" t="s">
        <v>111</v>
      </c>
    </row>
    <row r="21" spans="1:14" ht="27" customHeight="1" x14ac:dyDescent="0.2">
      <c r="A21" s="332" t="s">
        <v>15</v>
      </c>
      <c r="B21" s="1512">
        <v>582</v>
      </c>
      <c r="C21" s="1512">
        <v>463</v>
      </c>
      <c r="D21" s="1512">
        <v>1045</v>
      </c>
      <c r="E21" s="1512">
        <v>0</v>
      </c>
      <c r="F21" s="1512">
        <v>0</v>
      </c>
      <c r="G21" s="1512">
        <v>0</v>
      </c>
      <c r="H21" s="1512">
        <v>0</v>
      </c>
      <c r="I21" s="1512">
        <v>0</v>
      </c>
      <c r="J21" s="1512">
        <v>0</v>
      </c>
      <c r="K21" s="1512">
        <v>582</v>
      </c>
      <c r="L21" s="1512">
        <v>463</v>
      </c>
      <c r="M21" s="1512">
        <v>1045</v>
      </c>
      <c r="N21" s="330" t="s">
        <v>193</v>
      </c>
    </row>
    <row r="22" spans="1:14" ht="27" customHeight="1" x14ac:dyDescent="0.2">
      <c r="A22" s="332" t="s">
        <v>33</v>
      </c>
      <c r="B22" s="1512">
        <v>757</v>
      </c>
      <c r="C22" s="1512">
        <v>436</v>
      </c>
      <c r="D22" s="1512">
        <v>1193</v>
      </c>
      <c r="E22" s="1512">
        <v>0</v>
      </c>
      <c r="F22" s="1512">
        <v>0</v>
      </c>
      <c r="G22" s="1512">
        <v>0</v>
      </c>
      <c r="H22" s="1512">
        <v>0</v>
      </c>
      <c r="I22" s="1512">
        <v>0</v>
      </c>
      <c r="J22" s="1512">
        <v>0</v>
      </c>
      <c r="K22" s="1512">
        <v>757</v>
      </c>
      <c r="L22" s="1512">
        <v>436</v>
      </c>
      <c r="M22" s="1512">
        <v>1193</v>
      </c>
      <c r="N22" s="330" t="s">
        <v>112</v>
      </c>
    </row>
    <row r="23" spans="1:14" ht="27" customHeight="1" x14ac:dyDescent="0.2">
      <c r="A23" s="332" t="s">
        <v>181</v>
      </c>
      <c r="B23" s="1500">
        <v>42</v>
      </c>
      <c r="C23" s="1512">
        <v>18</v>
      </c>
      <c r="D23" s="1512">
        <v>60</v>
      </c>
      <c r="E23" s="1512">
        <v>0</v>
      </c>
      <c r="F23" s="1512">
        <v>0</v>
      </c>
      <c r="G23" s="1512">
        <v>0</v>
      </c>
      <c r="H23" s="1512">
        <v>0</v>
      </c>
      <c r="I23" s="1512">
        <v>0</v>
      </c>
      <c r="J23" s="1512">
        <v>0</v>
      </c>
      <c r="K23" s="1512">
        <v>42</v>
      </c>
      <c r="L23" s="1512">
        <v>18</v>
      </c>
      <c r="M23" s="1512">
        <v>60</v>
      </c>
      <c r="N23" s="310" t="s">
        <v>209</v>
      </c>
    </row>
    <row r="24" spans="1:14" ht="27" customHeight="1" x14ac:dyDescent="0.2">
      <c r="A24" s="332" t="s">
        <v>17</v>
      </c>
      <c r="B24" s="1512">
        <v>1339</v>
      </c>
      <c r="C24" s="1512">
        <v>1267</v>
      </c>
      <c r="D24" s="1512">
        <v>2606</v>
      </c>
      <c r="E24" s="1512">
        <v>0</v>
      </c>
      <c r="F24" s="1512">
        <v>0</v>
      </c>
      <c r="G24" s="1512">
        <v>0</v>
      </c>
      <c r="H24" s="1512">
        <v>0</v>
      </c>
      <c r="I24" s="1512">
        <v>0</v>
      </c>
      <c r="J24" s="1512">
        <v>0</v>
      </c>
      <c r="K24" s="1512">
        <v>1339</v>
      </c>
      <c r="L24" s="1512">
        <v>1267</v>
      </c>
      <c r="M24" s="1512">
        <v>2606</v>
      </c>
      <c r="N24" s="310" t="s">
        <v>113</v>
      </c>
    </row>
    <row r="25" spans="1:14" ht="27" customHeight="1" x14ac:dyDescent="0.2">
      <c r="A25" s="333" t="s">
        <v>179</v>
      </c>
      <c r="B25" s="1513">
        <v>49</v>
      </c>
      <c r="C25" s="1513">
        <v>57</v>
      </c>
      <c r="D25" s="1513">
        <v>106</v>
      </c>
      <c r="E25" s="1512">
        <v>0</v>
      </c>
      <c r="F25" s="1512">
        <v>0</v>
      </c>
      <c r="G25" s="1512">
        <v>0</v>
      </c>
      <c r="H25" s="1512">
        <v>0</v>
      </c>
      <c r="I25" s="1512">
        <v>0</v>
      </c>
      <c r="J25" s="1512">
        <v>0</v>
      </c>
      <c r="K25" s="1513">
        <v>49</v>
      </c>
      <c r="L25" s="1513">
        <v>57</v>
      </c>
      <c r="M25" s="1513">
        <v>106</v>
      </c>
      <c r="N25" s="334" t="s">
        <v>194</v>
      </c>
    </row>
    <row r="26" spans="1:14" ht="27" customHeight="1" thickBot="1" x14ac:dyDescent="0.25">
      <c r="A26" s="335" t="s">
        <v>18</v>
      </c>
      <c r="B26" s="1573">
        <v>536</v>
      </c>
      <c r="C26" s="1573">
        <v>539</v>
      </c>
      <c r="D26" s="1573">
        <v>1075</v>
      </c>
      <c r="E26" s="1573">
        <v>0</v>
      </c>
      <c r="F26" s="1573">
        <v>0</v>
      </c>
      <c r="G26" s="1573">
        <v>0</v>
      </c>
      <c r="H26" s="1573">
        <v>0</v>
      </c>
      <c r="I26" s="1573">
        <v>0</v>
      </c>
      <c r="J26" s="1573">
        <v>0</v>
      </c>
      <c r="K26" s="1573">
        <v>536</v>
      </c>
      <c r="L26" s="1573">
        <v>539</v>
      </c>
      <c r="M26" s="1573">
        <v>1075</v>
      </c>
      <c r="N26" s="336" t="s">
        <v>114</v>
      </c>
    </row>
    <row r="27" spans="1:14" ht="23.25" customHeight="1" thickTop="1" x14ac:dyDescent="0.2">
      <c r="A27" s="326"/>
      <c r="B27" s="328"/>
      <c r="C27" s="328"/>
      <c r="D27" s="328"/>
      <c r="E27" s="328"/>
      <c r="F27" s="328"/>
      <c r="G27" s="328"/>
      <c r="H27" s="328"/>
      <c r="I27" s="328"/>
      <c r="J27" s="328"/>
      <c r="K27" s="328"/>
      <c r="L27" s="328"/>
      <c r="M27" s="328"/>
      <c r="N27" s="328"/>
    </row>
    <row r="28" spans="1:14" ht="23.25" customHeight="1" x14ac:dyDescent="0.2">
      <c r="A28" s="326"/>
      <c r="B28" s="328"/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28"/>
      <c r="N28" s="328"/>
    </row>
    <row r="29" spans="1:14" ht="23.25" customHeight="1" thickBot="1" x14ac:dyDescent="0.25">
      <c r="A29" s="17" t="s">
        <v>404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2474" t="s">
        <v>600</v>
      </c>
      <c r="M29" s="2474"/>
      <c r="N29" s="2474"/>
    </row>
    <row r="30" spans="1:14" ht="23.25" customHeight="1" thickTop="1" x14ac:dyDescent="0.2">
      <c r="A30" s="2468" t="s">
        <v>0</v>
      </c>
      <c r="B30" s="2468" t="s">
        <v>26</v>
      </c>
      <c r="C30" s="2468"/>
      <c r="D30" s="2468"/>
      <c r="E30" s="2468" t="s">
        <v>27</v>
      </c>
      <c r="F30" s="2468"/>
      <c r="G30" s="2468"/>
      <c r="H30" s="2478" t="s">
        <v>28</v>
      </c>
      <c r="I30" s="2478"/>
      <c r="J30" s="2478"/>
      <c r="K30" s="2478" t="s">
        <v>29</v>
      </c>
      <c r="L30" s="2478"/>
      <c r="M30" s="2478"/>
      <c r="N30" s="2468" t="s">
        <v>105</v>
      </c>
    </row>
    <row r="31" spans="1:14" ht="23.25" customHeight="1" x14ac:dyDescent="0.2">
      <c r="A31" s="2469"/>
      <c r="B31" s="2478" t="s">
        <v>122</v>
      </c>
      <c r="C31" s="2478"/>
      <c r="D31" s="2478"/>
      <c r="E31" s="2478" t="s">
        <v>124</v>
      </c>
      <c r="F31" s="2478"/>
      <c r="G31" s="2478"/>
      <c r="H31" s="2478" t="s">
        <v>123</v>
      </c>
      <c r="I31" s="2478"/>
      <c r="J31" s="2478"/>
      <c r="K31" s="2478" t="s">
        <v>101</v>
      </c>
      <c r="L31" s="2478"/>
      <c r="M31" s="2478"/>
      <c r="N31" s="2469"/>
    </row>
    <row r="32" spans="1:14" ht="23.25" customHeight="1" x14ac:dyDescent="0.2">
      <c r="A32" s="2469"/>
      <c r="B32" s="1152" t="s">
        <v>187</v>
      </c>
      <c r="C32" s="1152" t="s">
        <v>203</v>
      </c>
      <c r="D32" s="1152" t="s">
        <v>204</v>
      </c>
      <c r="E32" s="1152" t="s">
        <v>187</v>
      </c>
      <c r="F32" s="1152" t="s">
        <v>203</v>
      </c>
      <c r="G32" s="1152" t="s">
        <v>204</v>
      </c>
      <c r="H32" s="1152" t="s">
        <v>187</v>
      </c>
      <c r="I32" s="1152" t="s">
        <v>203</v>
      </c>
      <c r="J32" s="1152" t="s">
        <v>204</v>
      </c>
      <c r="K32" s="1152" t="s">
        <v>187</v>
      </c>
      <c r="L32" s="1152" t="s">
        <v>203</v>
      </c>
      <c r="M32" s="1152" t="s">
        <v>204</v>
      </c>
      <c r="N32" s="2469"/>
    </row>
    <row r="33" spans="1:14" ht="23.25" customHeight="1" thickBot="1" x14ac:dyDescent="0.25">
      <c r="A33" s="2470"/>
      <c r="B33" s="325" t="s">
        <v>188</v>
      </c>
      <c r="C33" s="325" t="s">
        <v>189</v>
      </c>
      <c r="D33" s="325" t="s">
        <v>190</v>
      </c>
      <c r="E33" s="325" t="s">
        <v>188</v>
      </c>
      <c r="F33" s="325" t="s">
        <v>189</v>
      </c>
      <c r="G33" s="325" t="s">
        <v>190</v>
      </c>
      <c r="H33" s="325" t="s">
        <v>188</v>
      </c>
      <c r="I33" s="325" t="s">
        <v>189</v>
      </c>
      <c r="J33" s="325" t="s">
        <v>190</v>
      </c>
      <c r="K33" s="325" t="s">
        <v>188</v>
      </c>
      <c r="L33" s="325" t="s">
        <v>189</v>
      </c>
      <c r="M33" s="325" t="s">
        <v>190</v>
      </c>
      <c r="N33" s="2470"/>
    </row>
    <row r="34" spans="1:14" ht="31.5" customHeight="1" x14ac:dyDescent="0.2">
      <c r="A34" s="337" t="s">
        <v>19</v>
      </c>
      <c r="B34" s="1569">
        <v>471</v>
      </c>
      <c r="C34" s="1569">
        <v>383</v>
      </c>
      <c r="D34" s="1569">
        <v>854</v>
      </c>
      <c r="E34" s="1569">
        <v>0</v>
      </c>
      <c r="F34" s="1569">
        <v>0</v>
      </c>
      <c r="G34" s="1569">
        <v>0</v>
      </c>
      <c r="H34" s="1569">
        <v>0</v>
      </c>
      <c r="I34" s="1569">
        <v>0</v>
      </c>
      <c r="J34" s="1569">
        <v>0</v>
      </c>
      <c r="K34" s="1569">
        <v>471</v>
      </c>
      <c r="L34" s="1569">
        <v>383</v>
      </c>
      <c r="M34" s="1569">
        <v>854</v>
      </c>
      <c r="N34" s="338" t="s">
        <v>115</v>
      </c>
    </row>
    <row r="35" spans="1:14" ht="31.5" customHeight="1" x14ac:dyDescent="0.2">
      <c r="A35" s="332" t="s">
        <v>20</v>
      </c>
      <c r="B35" s="1512">
        <v>371</v>
      </c>
      <c r="C35" s="1512">
        <v>432</v>
      </c>
      <c r="D35" s="1512">
        <v>803</v>
      </c>
      <c r="E35" s="1512">
        <v>0</v>
      </c>
      <c r="F35" s="1512">
        <v>0</v>
      </c>
      <c r="G35" s="1512">
        <v>0</v>
      </c>
      <c r="H35" s="1512">
        <v>0</v>
      </c>
      <c r="I35" s="1512">
        <v>0</v>
      </c>
      <c r="J35" s="1512">
        <v>0</v>
      </c>
      <c r="K35" s="1512">
        <v>371</v>
      </c>
      <c r="L35" s="1512">
        <v>432</v>
      </c>
      <c r="M35" s="1512">
        <v>803</v>
      </c>
      <c r="N35" s="330" t="s">
        <v>195</v>
      </c>
    </row>
    <row r="36" spans="1:14" ht="31.5" customHeight="1" x14ac:dyDescent="0.2">
      <c r="A36" s="332" t="s">
        <v>598</v>
      </c>
      <c r="B36" s="1512">
        <v>9</v>
      </c>
      <c r="C36" s="1512">
        <v>23</v>
      </c>
      <c r="D36" s="1512">
        <v>32</v>
      </c>
      <c r="E36" s="1512">
        <v>0</v>
      </c>
      <c r="F36" s="1512">
        <v>0</v>
      </c>
      <c r="G36" s="1512">
        <v>0</v>
      </c>
      <c r="H36" s="1512">
        <v>0</v>
      </c>
      <c r="I36" s="1512">
        <v>0</v>
      </c>
      <c r="J36" s="1512">
        <v>0</v>
      </c>
      <c r="K36" s="1512">
        <v>9</v>
      </c>
      <c r="L36" s="1512">
        <v>23</v>
      </c>
      <c r="M36" s="1512">
        <v>32</v>
      </c>
      <c r="N36" s="330" t="s">
        <v>596</v>
      </c>
    </row>
    <row r="37" spans="1:14" ht="31.5" customHeight="1" x14ac:dyDescent="0.2">
      <c r="A37" s="332" t="s">
        <v>22</v>
      </c>
      <c r="B37" s="1512">
        <v>291</v>
      </c>
      <c r="C37" s="1512">
        <v>364</v>
      </c>
      <c r="D37" s="1512">
        <v>655</v>
      </c>
      <c r="E37" s="1512">
        <v>0</v>
      </c>
      <c r="F37" s="1512">
        <v>0</v>
      </c>
      <c r="G37" s="1512">
        <v>0</v>
      </c>
      <c r="H37" s="1512">
        <v>0</v>
      </c>
      <c r="I37" s="1512">
        <v>0</v>
      </c>
      <c r="J37" s="1512">
        <v>0</v>
      </c>
      <c r="K37" s="1512">
        <v>291</v>
      </c>
      <c r="L37" s="1512">
        <v>364</v>
      </c>
      <c r="M37" s="1512">
        <v>655</v>
      </c>
      <c r="N37" s="330" t="s">
        <v>117</v>
      </c>
    </row>
    <row r="38" spans="1:14" ht="31.5" customHeight="1" x14ac:dyDescent="0.2">
      <c r="A38" s="329" t="s">
        <v>21</v>
      </c>
      <c r="B38" s="1576">
        <v>167</v>
      </c>
      <c r="C38" s="1576">
        <v>177</v>
      </c>
      <c r="D38" s="1512">
        <v>344</v>
      </c>
      <c r="E38" s="1512">
        <v>0</v>
      </c>
      <c r="F38" s="1512">
        <v>0</v>
      </c>
      <c r="G38" s="1512">
        <v>0</v>
      </c>
      <c r="H38" s="1512">
        <v>0</v>
      </c>
      <c r="I38" s="1512">
        <v>0</v>
      </c>
      <c r="J38" s="1512">
        <v>0</v>
      </c>
      <c r="K38" s="1512">
        <v>167</v>
      </c>
      <c r="L38" s="1512">
        <v>177</v>
      </c>
      <c r="M38" s="1512">
        <v>344</v>
      </c>
      <c r="N38" s="330" t="s">
        <v>116</v>
      </c>
    </row>
    <row r="39" spans="1:14" ht="31.5" customHeight="1" x14ac:dyDescent="0.2">
      <c r="A39" s="329" t="s">
        <v>24</v>
      </c>
      <c r="B39" s="1512">
        <v>99</v>
      </c>
      <c r="C39" s="1512">
        <v>112</v>
      </c>
      <c r="D39" s="1512">
        <v>211</v>
      </c>
      <c r="E39" s="1512">
        <v>0</v>
      </c>
      <c r="F39" s="1512">
        <v>0</v>
      </c>
      <c r="G39" s="1512">
        <v>0</v>
      </c>
      <c r="H39" s="1512">
        <v>0</v>
      </c>
      <c r="I39" s="1512">
        <v>0</v>
      </c>
      <c r="J39" s="1512">
        <v>0</v>
      </c>
      <c r="K39" s="1512">
        <v>99</v>
      </c>
      <c r="L39" s="1512">
        <v>112</v>
      </c>
      <c r="M39" s="1512">
        <v>211</v>
      </c>
      <c r="N39" s="330" t="s">
        <v>119</v>
      </c>
    </row>
    <row r="40" spans="1:14" ht="31.5" customHeight="1" x14ac:dyDescent="0.2">
      <c r="A40" s="329" t="s">
        <v>23</v>
      </c>
      <c r="B40" s="1512">
        <v>102</v>
      </c>
      <c r="C40" s="1512">
        <v>132</v>
      </c>
      <c r="D40" s="1512">
        <v>234</v>
      </c>
      <c r="E40" s="1512">
        <v>0</v>
      </c>
      <c r="F40" s="1512">
        <v>0</v>
      </c>
      <c r="G40" s="1512">
        <v>0</v>
      </c>
      <c r="H40" s="1512">
        <v>0</v>
      </c>
      <c r="I40" s="1512">
        <v>0</v>
      </c>
      <c r="J40" s="1512">
        <v>0</v>
      </c>
      <c r="K40" s="1512">
        <v>102</v>
      </c>
      <c r="L40" s="1512">
        <v>132</v>
      </c>
      <c r="M40" s="1512">
        <v>234</v>
      </c>
      <c r="N40" s="330" t="s">
        <v>118</v>
      </c>
    </row>
    <row r="41" spans="1:14" ht="36.75" customHeight="1" x14ac:dyDescent="0.2">
      <c r="A41" s="339" t="s">
        <v>175</v>
      </c>
      <c r="B41" s="1512">
        <v>42</v>
      </c>
      <c r="C41" s="1512">
        <v>36</v>
      </c>
      <c r="D41" s="1512">
        <v>78</v>
      </c>
      <c r="E41" s="1512">
        <v>0</v>
      </c>
      <c r="F41" s="1512">
        <v>0</v>
      </c>
      <c r="G41" s="1512">
        <v>0</v>
      </c>
      <c r="H41" s="1512">
        <v>0</v>
      </c>
      <c r="I41" s="1512">
        <v>0</v>
      </c>
      <c r="J41" s="1512">
        <v>0</v>
      </c>
      <c r="K41" s="1512">
        <v>42</v>
      </c>
      <c r="L41" s="1512">
        <v>36</v>
      </c>
      <c r="M41" s="1512">
        <v>78</v>
      </c>
      <c r="N41" s="320" t="s">
        <v>205</v>
      </c>
    </row>
    <row r="42" spans="1:14" ht="41.25" customHeight="1" x14ac:dyDescent="0.2">
      <c r="A42" s="339" t="s">
        <v>176</v>
      </c>
      <c r="B42" s="1576">
        <v>213</v>
      </c>
      <c r="C42" s="1576">
        <v>230</v>
      </c>
      <c r="D42" s="1512">
        <v>443</v>
      </c>
      <c r="E42" s="1512">
        <v>0</v>
      </c>
      <c r="F42" s="1512">
        <v>0</v>
      </c>
      <c r="G42" s="1512">
        <v>0</v>
      </c>
      <c r="H42" s="1512">
        <v>0</v>
      </c>
      <c r="I42" s="1512">
        <v>0</v>
      </c>
      <c r="J42" s="1512">
        <v>0</v>
      </c>
      <c r="K42" s="1512">
        <v>213</v>
      </c>
      <c r="L42" s="1512">
        <v>230</v>
      </c>
      <c r="M42" s="1576">
        <v>443</v>
      </c>
      <c r="N42" s="320" t="s">
        <v>206</v>
      </c>
    </row>
    <row r="43" spans="1:14" ht="40.5" customHeight="1" x14ac:dyDescent="0.2">
      <c r="A43" s="339" t="s">
        <v>178</v>
      </c>
      <c r="B43" s="1512">
        <v>54</v>
      </c>
      <c r="C43" s="1512">
        <v>46</v>
      </c>
      <c r="D43" s="1512">
        <v>100</v>
      </c>
      <c r="E43" s="1512">
        <v>0</v>
      </c>
      <c r="F43" s="1512">
        <v>0</v>
      </c>
      <c r="G43" s="1512">
        <v>0</v>
      </c>
      <c r="H43" s="1512">
        <v>0</v>
      </c>
      <c r="I43" s="1512">
        <v>0</v>
      </c>
      <c r="J43" s="1512">
        <v>0</v>
      </c>
      <c r="K43" s="1512">
        <v>54</v>
      </c>
      <c r="L43" s="1512">
        <v>46</v>
      </c>
      <c r="M43" s="1512">
        <v>100</v>
      </c>
      <c r="N43" s="320" t="s">
        <v>208</v>
      </c>
    </row>
    <row r="44" spans="1:14" ht="40.5" customHeight="1" thickBot="1" x14ac:dyDescent="0.25">
      <c r="A44" s="339" t="s">
        <v>177</v>
      </c>
      <c r="B44" s="1512">
        <v>16</v>
      </c>
      <c r="C44" s="1512">
        <v>27</v>
      </c>
      <c r="D44" s="1512">
        <v>43</v>
      </c>
      <c r="E44" s="1512">
        <v>0</v>
      </c>
      <c r="F44" s="1512">
        <v>0</v>
      </c>
      <c r="G44" s="1512">
        <v>0</v>
      </c>
      <c r="H44" s="1512">
        <v>0</v>
      </c>
      <c r="I44" s="1512">
        <v>0</v>
      </c>
      <c r="J44" s="1512">
        <v>0</v>
      </c>
      <c r="K44" s="1512">
        <v>16</v>
      </c>
      <c r="L44" s="1512">
        <v>27</v>
      </c>
      <c r="M44" s="1512">
        <v>43</v>
      </c>
      <c r="N44" s="320" t="s">
        <v>207</v>
      </c>
    </row>
    <row r="45" spans="1:14" ht="31.5" customHeight="1" thickBot="1" x14ac:dyDescent="0.25">
      <c r="A45" s="1150" t="s">
        <v>34</v>
      </c>
      <c r="B45" s="341">
        <f>SUM(B8:B26,B34:B44)</f>
        <v>18200</v>
      </c>
      <c r="C45" s="341">
        <f>SUM(C8:C26,C34:C44)</f>
        <v>16844</v>
      </c>
      <c r="D45" s="341">
        <f>SUM(D8:D26,D34:D44)</f>
        <v>35044</v>
      </c>
      <c r="E45" s="341">
        <v>3</v>
      </c>
      <c r="F45" s="341">
        <v>8</v>
      </c>
      <c r="G45" s="341">
        <v>11</v>
      </c>
      <c r="H45" s="341">
        <v>0</v>
      </c>
      <c r="I45" s="341">
        <v>0</v>
      </c>
      <c r="J45" s="341">
        <v>0</v>
      </c>
      <c r="K45" s="341">
        <f>SUM(K8:K26,K34:K44)</f>
        <v>18203</v>
      </c>
      <c r="L45" s="341">
        <f>SUM(L8:L26,L34:L44)</f>
        <v>16852</v>
      </c>
      <c r="M45" s="341">
        <f>SUM(M8:M26,M34:M44)</f>
        <v>35055</v>
      </c>
      <c r="N45" s="341" t="s">
        <v>120</v>
      </c>
    </row>
    <row r="46" spans="1:14" ht="23.25" customHeight="1" thickTop="1" x14ac:dyDescent="0.2">
      <c r="A46" s="342"/>
      <c r="B46" s="342"/>
      <c r="C46" s="342"/>
      <c r="D46" s="342"/>
      <c r="E46" s="342"/>
      <c r="F46" s="342"/>
      <c r="G46" s="342"/>
      <c r="H46" s="342"/>
      <c r="I46" s="342"/>
      <c r="J46" s="342"/>
      <c r="K46" s="342"/>
      <c r="L46" s="342"/>
      <c r="M46" s="342"/>
    </row>
    <row r="47" spans="1:14" ht="21.75" customHeight="1" x14ac:dyDescent="0.2">
      <c r="A47" s="343"/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</row>
    <row r="48" spans="1:14" x14ac:dyDescent="0.2">
      <c r="A48" s="343"/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</row>
    <row r="49" spans="1:14" x14ac:dyDescent="0.2">
      <c r="A49" s="343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</row>
    <row r="51" spans="1:14" ht="18" x14ac:dyDescent="0.2">
      <c r="F51" s="304"/>
      <c r="G51" s="304"/>
      <c r="H51" s="304"/>
      <c r="I51" s="304"/>
      <c r="J51" s="304"/>
      <c r="K51" s="304"/>
      <c r="L51" s="304"/>
      <c r="M51" s="304"/>
      <c r="N51" s="304"/>
    </row>
  </sheetData>
  <mergeCells count="23">
    <mergeCell ref="L29:N29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  <mergeCell ref="H5:J5"/>
    <mergeCell ref="K5:M5"/>
    <mergeCell ref="A30:A33"/>
    <mergeCell ref="B30:D30"/>
    <mergeCell ref="E30:G30"/>
    <mergeCell ref="H30:J30"/>
    <mergeCell ref="K30:M30"/>
    <mergeCell ref="N30:N33"/>
    <mergeCell ref="B31:D31"/>
    <mergeCell ref="E31:G31"/>
    <mergeCell ref="H31:J31"/>
    <mergeCell ref="K31:M31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11" orientation="landscape" useFirstPageNumber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21"/>
  <sheetViews>
    <sheetView rightToLeft="1" view="pageBreakPreview" topLeftCell="A4" zoomScaleNormal="100" zoomScaleSheetLayoutView="100" workbookViewId="0">
      <selection activeCell="L9" sqref="L9:L10"/>
    </sheetView>
  </sheetViews>
  <sheetFormatPr defaultRowHeight="12.75" x14ac:dyDescent="0.2"/>
  <cols>
    <col min="1" max="1" width="26.5703125" customWidth="1"/>
    <col min="2" max="13" width="8.85546875" customWidth="1"/>
    <col min="14" max="14" width="33.5703125" customWidth="1"/>
  </cols>
  <sheetData>
    <row r="1" spans="1:14" ht="28.5" customHeight="1" x14ac:dyDescent="0.2">
      <c r="A1" s="2647" t="s">
        <v>2234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  <c r="M1" s="2647"/>
      <c r="N1" s="2647"/>
    </row>
    <row r="2" spans="1:14" s="1290" customFormat="1" ht="35.25" customHeight="1" x14ac:dyDescent="0.2">
      <c r="A2" s="2485" t="s">
        <v>2560</v>
      </c>
      <c r="B2" s="2485"/>
      <c r="C2" s="2485"/>
      <c r="D2" s="2485"/>
      <c r="E2" s="2485"/>
      <c r="F2" s="2485"/>
      <c r="G2" s="2485"/>
      <c r="H2" s="2485"/>
      <c r="I2" s="2485"/>
      <c r="J2" s="2485"/>
      <c r="K2" s="2485"/>
      <c r="L2" s="2485"/>
      <c r="M2" s="2485"/>
      <c r="N2" s="2485"/>
    </row>
    <row r="3" spans="1:14" s="1290" customFormat="1" ht="21" customHeight="1" thickBot="1" x14ac:dyDescent="0.25">
      <c r="A3" s="1288" t="s">
        <v>2032</v>
      </c>
      <c r="B3" s="1288"/>
      <c r="C3" s="1288"/>
      <c r="D3" s="1288"/>
      <c r="E3" s="1288"/>
      <c r="F3" s="1288"/>
      <c r="G3" s="1288"/>
      <c r="H3" s="1288"/>
      <c r="I3" s="1288"/>
      <c r="J3" s="1288"/>
      <c r="K3" s="1288"/>
      <c r="L3" s="1288"/>
      <c r="M3" s="1288"/>
      <c r="N3" s="1291" t="s">
        <v>1486</v>
      </c>
    </row>
    <row r="4" spans="1:14" ht="16.5" thickTop="1" x14ac:dyDescent="0.2">
      <c r="A4" s="2980" t="s">
        <v>35</v>
      </c>
      <c r="B4" s="2980" t="s">
        <v>36</v>
      </c>
      <c r="C4" s="2980"/>
      <c r="D4" s="2980"/>
      <c r="E4" s="2980" t="s">
        <v>2</v>
      </c>
      <c r="F4" s="2980"/>
      <c r="G4" s="2980"/>
      <c r="H4" s="2980" t="s">
        <v>3</v>
      </c>
      <c r="I4" s="2980"/>
      <c r="J4" s="2980"/>
      <c r="K4" s="2980" t="s">
        <v>29</v>
      </c>
      <c r="L4" s="2980"/>
      <c r="M4" s="2980"/>
      <c r="N4" s="2996" t="s">
        <v>102</v>
      </c>
    </row>
    <row r="5" spans="1:14" ht="12.75" customHeight="1" x14ac:dyDescent="0.2">
      <c r="A5" s="2688"/>
      <c r="B5" s="2896" t="s">
        <v>98</v>
      </c>
      <c r="C5" s="2896"/>
      <c r="D5" s="2896"/>
      <c r="E5" s="2896" t="s">
        <v>99</v>
      </c>
      <c r="F5" s="2896"/>
      <c r="G5" s="2896"/>
      <c r="H5" s="2896" t="s">
        <v>100</v>
      </c>
      <c r="I5" s="2896"/>
      <c r="J5" s="2896"/>
      <c r="K5" s="2896" t="s">
        <v>126</v>
      </c>
      <c r="L5" s="2896"/>
      <c r="M5" s="2896"/>
      <c r="N5" s="2982"/>
    </row>
    <row r="6" spans="1:14" s="1290" customFormat="1" ht="15.75" x14ac:dyDescent="0.2">
      <c r="A6" s="2688"/>
      <c r="B6" s="1289" t="s">
        <v>187</v>
      </c>
      <c r="C6" s="1289" t="s">
        <v>203</v>
      </c>
      <c r="D6" s="1289" t="s">
        <v>204</v>
      </c>
      <c r="E6" s="1289" t="s">
        <v>187</v>
      </c>
      <c r="F6" s="1289" t="s">
        <v>203</v>
      </c>
      <c r="G6" s="1289" t="s">
        <v>204</v>
      </c>
      <c r="H6" s="1289" t="s">
        <v>187</v>
      </c>
      <c r="I6" s="1289" t="s">
        <v>203</v>
      </c>
      <c r="J6" s="1289" t="s">
        <v>204</v>
      </c>
      <c r="K6" s="1289" t="s">
        <v>187</v>
      </c>
      <c r="L6" s="1289" t="s">
        <v>203</v>
      </c>
      <c r="M6" s="1289" t="s">
        <v>204</v>
      </c>
      <c r="N6" s="2982"/>
    </row>
    <row r="7" spans="1:14" s="1290" customFormat="1" ht="13.5" customHeight="1" thickBot="1" x14ac:dyDescent="0.25">
      <c r="A7" s="2981"/>
      <c r="B7" s="121" t="s">
        <v>188</v>
      </c>
      <c r="C7" s="121" t="s">
        <v>189</v>
      </c>
      <c r="D7" s="121" t="s">
        <v>190</v>
      </c>
      <c r="E7" s="121" t="s">
        <v>188</v>
      </c>
      <c r="F7" s="121" t="s">
        <v>189</v>
      </c>
      <c r="G7" s="121" t="s">
        <v>190</v>
      </c>
      <c r="H7" s="121" t="s">
        <v>188</v>
      </c>
      <c r="I7" s="121" t="s">
        <v>189</v>
      </c>
      <c r="J7" s="121" t="s">
        <v>190</v>
      </c>
      <c r="K7" s="121" t="s">
        <v>188</v>
      </c>
      <c r="L7" s="121" t="s">
        <v>189</v>
      </c>
      <c r="M7" s="121" t="s">
        <v>190</v>
      </c>
      <c r="N7" s="2983"/>
    </row>
    <row r="8" spans="1:14" ht="24" customHeight="1" x14ac:dyDescent="0.2">
      <c r="A8" s="2113" t="s">
        <v>2177</v>
      </c>
      <c r="B8" s="137">
        <f>[1]موصل!D147</f>
        <v>0</v>
      </c>
      <c r="C8" s="137">
        <f>[1]موصل!E147</f>
        <v>0</v>
      </c>
      <c r="D8" s="137">
        <f>[1]موصل!F147</f>
        <v>0</v>
      </c>
      <c r="E8" s="137">
        <f>[1]موصل!G147</f>
        <v>8</v>
      </c>
      <c r="F8" s="137">
        <f>[1]موصل!H147</f>
        <v>7</v>
      </c>
      <c r="G8" s="137">
        <f>[1]موصل!I147</f>
        <v>15</v>
      </c>
      <c r="H8" s="137">
        <f>[1]موصل!J147</f>
        <v>0</v>
      </c>
      <c r="I8" s="137">
        <f>[1]موصل!K147</f>
        <v>0</v>
      </c>
      <c r="J8" s="137">
        <f>[1]موصل!L147</f>
        <v>0</v>
      </c>
      <c r="K8" s="137">
        <f t="shared" ref="K8:M16" si="0">SUM(H8,E8,B8)</f>
        <v>8</v>
      </c>
      <c r="L8" s="137">
        <f t="shared" si="0"/>
        <v>7</v>
      </c>
      <c r="M8" s="137">
        <f t="shared" si="0"/>
        <v>15</v>
      </c>
      <c r="N8" s="1055" t="s">
        <v>2179</v>
      </c>
    </row>
    <row r="9" spans="1:14" ht="24" customHeight="1" x14ac:dyDescent="0.2">
      <c r="A9" s="2113" t="s">
        <v>1472</v>
      </c>
      <c r="B9" s="137">
        <f>[1]موصل!D156</f>
        <v>7</v>
      </c>
      <c r="C9" s="137">
        <f>[1]موصل!E156</f>
        <v>1</v>
      </c>
      <c r="D9" s="137">
        <f>[1]موصل!F156</f>
        <v>8</v>
      </c>
      <c r="E9" s="137">
        <f>[1]موصل!G156</f>
        <v>26</v>
      </c>
      <c r="F9" s="137">
        <f>[1]موصل!H156</f>
        <v>9</v>
      </c>
      <c r="G9" s="137">
        <f>[1]موصل!I156</f>
        <v>35</v>
      </c>
      <c r="H9" s="137">
        <f>[1]موصل!J156</f>
        <v>11</v>
      </c>
      <c r="I9" s="137">
        <f>[1]موصل!K156</f>
        <v>4</v>
      </c>
      <c r="J9" s="137">
        <f>[1]موصل!L156</f>
        <v>15</v>
      </c>
      <c r="K9" s="137">
        <f t="shared" si="0"/>
        <v>44</v>
      </c>
      <c r="L9" s="137">
        <f t="shared" si="0"/>
        <v>14</v>
      </c>
      <c r="M9" s="137">
        <f>SUM(J9,G9,D9)</f>
        <v>58</v>
      </c>
      <c r="N9" s="231" t="s">
        <v>166</v>
      </c>
    </row>
    <row r="10" spans="1:14" ht="31.5" customHeight="1" x14ac:dyDescent="0.2">
      <c r="A10" s="2113" t="s">
        <v>223</v>
      </c>
      <c r="B10" s="137">
        <f>[1]موصل!D194</f>
        <v>3</v>
      </c>
      <c r="C10" s="137">
        <f>[1]موصل!E194</f>
        <v>1</v>
      </c>
      <c r="D10" s="137">
        <f>[1]موصل!F194</f>
        <v>4</v>
      </c>
      <c r="E10" s="137">
        <f>[1]موصل!G194</f>
        <v>50</v>
      </c>
      <c r="F10" s="137">
        <f>[1]موصل!H194</f>
        <v>25</v>
      </c>
      <c r="G10" s="137">
        <f>[1]موصل!I194</f>
        <v>75</v>
      </c>
      <c r="H10" s="137">
        <f>[1]موصل!J194</f>
        <v>12</v>
      </c>
      <c r="I10" s="137">
        <f>[1]موصل!K194</f>
        <v>3</v>
      </c>
      <c r="J10" s="137">
        <f>[1]موصل!L194</f>
        <v>15</v>
      </c>
      <c r="K10" s="137">
        <f t="shared" si="0"/>
        <v>65</v>
      </c>
      <c r="L10" s="137">
        <f t="shared" si="0"/>
        <v>29</v>
      </c>
      <c r="M10" s="137">
        <f t="shared" si="0"/>
        <v>94</v>
      </c>
      <c r="N10" s="231" t="s">
        <v>584</v>
      </c>
    </row>
    <row r="11" spans="1:14" ht="24" customHeight="1" x14ac:dyDescent="0.2">
      <c r="A11" s="2113" t="s">
        <v>312</v>
      </c>
      <c r="B11" s="137">
        <f>[1]موصل!D203</f>
        <v>0</v>
      </c>
      <c r="C11" s="137">
        <f>[1]موصل!E203</f>
        <v>0</v>
      </c>
      <c r="D11" s="137">
        <f>[1]موصل!F203</f>
        <v>0</v>
      </c>
      <c r="E11" s="137">
        <f>[1]موصل!G203</f>
        <v>24</v>
      </c>
      <c r="F11" s="137">
        <f>[1]موصل!H203</f>
        <v>12</v>
      </c>
      <c r="G11" s="137">
        <f>[1]موصل!I203</f>
        <v>36</v>
      </c>
      <c r="H11" s="137">
        <f>[1]موصل!J203</f>
        <v>0</v>
      </c>
      <c r="I11" s="137">
        <f>[1]موصل!K203</f>
        <v>0</v>
      </c>
      <c r="J11" s="137">
        <f>[1]موصل!L203</f>
        <v>0</v>
      </c>
      <c r="K11" s="137">
        <f t="shared" si="0"/>
        <v>24</v>
      </c>
      <c r="L11" s="137">
        <f t="shared" si="0"/>
        <v>12</v>
      </c>
      <c r="M11" s="137">
        <f t="shared" si="0"/>
        <v>36</v>
      </c>
      <c r="N11" s="231" t="s">
        <v>311</v>
      </c>
    </row>
    <row r="12" spans="1:14" ht="24" customHeight="1" x14ac:dyDescent="0.2">
      <c r="A12" s="2113" t="s">
        <v>1055</v>
      </c>
      <c r="B12" s="137">
        <f>[1]موصل!D208</f>
        <v>0</v>
      </c>
      <c r="C12" s="137">
        <f>[1]موصل!E208</f>
        <v>0</v>
      </c>
      <c r="D12" s="137">
        <f>[1]موصل!F208</f>
        <v>0</v>
      </c>
      <c r="E12" s="137">
        <f>[1]موصل!G208</f>
        <v>0</v>
      </c>
      <c r="F12" s="137">
        <f>[1]موصل!H208</f>
        <v>8</v>
      </c>
      <c r="G12" s="137">
        <f>[1]موصل!I208</f>
        <v>8</v>
      </c>
      <c r="H12" s="137">
        <f>[1]موصل!J208</f>
        <v>0</v>
      </c>
      <c r="I12" s="137">
        <f>[1]موصل!K208</f>
        <v>0</v>
      </c>
      <c r="J12" s="137">
        <f>[1]موصل!L208</f>
        <v>0</v>
      </c>
      <c r="K12" s="137">
        <f t="shared" si="0"/>
        <v>0</v>
      </c>
      <c r="L12" s="137">
        <f t="shared" si="0"/>
        <v>8</v>
      </c>
      <c r="M12" s="137">
        <f t="shared" si="0"/>
        <v>8</v>
      </c>
      <c r="N12" s="231" t="s">
        <v>454</v>
      </c>
    </row>
    <row r="13" spans="1:14" ht="24" customHeight="1" x14ac:dyDescent="0.2">
      <c r="A13" s="2113" t="s">
        <v>42</v>
      </c>
      <c r="B13" s="137">
        <f>[1]موصل!D222</f>
        <v>0</v>
      </c>
      <c r="C13" s="137">
        <f>[1]موصل!E222</f>
        <v>0</v>
      </c>
      <c r="D13" s="137">
        <f>[1]موصل!F222</f>
        <v>0</v>
      </c>
      <c r="E13" s="137">
        <f>[1]موصل!G222</f>
        <v>32</v>
      </c>
      <c r="F13" s="137">
        <f>[1]موصل!H222</f>
        <v>15</v>
      </c>
      <c r="G13" s="137">
        <f>[1]موصل!I222</f>
        <v>47</v>
      </c>
      <c r="H13" s="137">
        <f>[1]موصل!J222</f>
        <v>0</v>
      </c>
      <c r="I13" s="137">
        <f>[1]موصل!K222</f>
        <v>0</v>
      </c>
      <c r="J13" s="137">
        <f>[1]موصل!L222</f>
        <v>0</v>
      </c>
      <c r="K13" s="137">
        <f t="shared" si="0"/>
        <v>32</v>
      </c>
      <c r="L13" s="137">
        <f t="shared" si="0"/>
        <v>15</v>
      </c>
      <c r="M13" s="137">
        <f t="shared" si="0"/>
        <v>47</v>
      </c>
      <c r="N13" s="231" t="s">
        <v>623</v>
      </c>
    </row>
    <row r="14" spans="1:14" ht="24" customHeight="1" x14ac:dyDescent="0.2">
      <c r="A14" s="2113" t="s">
        <v>963</v>
      </c>
      <c r="B14" s="137">
        <f>[1]موصل!D223</f>
        <v>0</v>
      </c>
      <c r="C14" s="137">
        <f>[1]موصل!E223</f>
        <v>0</v>
      </c>
      <c r="D14" s="137">
        <f>[1]موصل!F223</f>
        <v>0</v>
      </c>
      <c r="E14" s="137">
        <f>[1]موصل!G223</f>
        <v>1</v>
      </c>
      <c r="F14" s="137">
        <f>[1]موصل!H223</f>
        <v>1</v>
      </c>
      <c r="G14" s="137">
        <f>[1]موصل!I223</f>
        <v>2</v>
      </c>
      <c r="H14" s="137">
        <f>[1]موصل!J223</f>
        <v>0</v>
      </c>
      <c r="I14" s="137">
        <f>[1]موصل!K223</f>
        <v>0</v>
      </c>
      <c r="J14" s="137">
        <f>[1]موصل!L223</f>
        <v>0</v>
      </c>
      <c r="K14" s="137">
        <f t="shared" si="0"/>
        <v>1</v>
      </c>
      <c r="L14" s="137">
        <f t="shared" si="0"/>
        <v>1</v>
      </c>
      <c r="M14" s="137">
        <f t="shared" si="0"/>
        <v>2</v>
      </c>
      <c r="N14" s="231" t="s">
        <v>964</v>
      </c>
    </row>
    <row r="15" spans="1:14" ht="24" customHeight="1" x14ac:dyDescent="0.2">
      <c r="A15" s="2113" t="s">
        <v>1494</v>
      </c>
      <c r="B15" s="137">
        <f>[1]موصل!D227</f>
        <v>8</v>
      </c>
      <c r="C15" s="137">
        <f>[1]موصل!E227</f>
        <v>2</v>
      </c>
      <c r="D15" s="137">
        <f>[1]موصل!F227</f>
        <v>10</v>
      </c>
      <c r="E15" s="137">
        <f>[1]موصل!G227</f>
        <v>44</v>
      </c>
      <c r="F15" s="137">
        <f>[1]موصل!H227</f>
        <v>14</v>
      </c>
      <c r="G15" s="137">
        <f>[1]موصل!I227</f>
        <v>58</v>
      </c>
      <c r="H15" s="137">
        <f>[1]موصل!J227</f>
        <v>18</v>
      </c>
      <c r="I15" s="137">
        <f>[1]موصل!K227</f>
        <v>9</v>
      </c>
      <c r="J15" s="137">
        <f>[1]موصل!L227</f>
        <v>27</v>
      </c>
      <c r="K15" s="137">
        <f t="shared" si="0"/>
        <v>70</v>
      </c>
      <c r="L15" s="137">
        <f t="shared" si="0"/>
        <v>25</v>
      </c>
      <c r="M15" s="137">
        <f t="shared" si="0"/>
        <v>95</v>
      </c>
      <c r="N15" s="1000" t="s">
        <v>130</v>
      </c>
    </row>
    <row r="16" spans="1:14" ht="24" customHeight="1" thickBot="1" x14ac:dyDescent="0.25">
      <c r="A16" s="2113" t="s">
        <v>210</v>
      </c>
      <c r="B16" s="137">
        <f>[1]موصل!D239</f>
        <v>0</v>
      </c>
      <c r="C16" s="137">
        <f>[1]موصل!E239</f>
        <v>0</v>
      </c>
      <c r="D16" s="137">
        <f>[1]موصل!F239</f>
        <v>0</v>
      </c>
      <c r="E16" s="137">
        <f>[1]موصل!G239</f>
        <v>10</v>
      </c>
      <c r="F16" s="137">
        <f>[1]موصل!H239</f>
        <v>1</v>
      </c>
      <c r="G16" s="137">
        <f>[1]موصل!I239</f>
        <v>11</v>
      </c>
      <c r="H16" s="137">
        <f>[1]موصل!J239</f>
        <v>12</v>
      </c>
      <c r="I16" s="137">
        <f>[1]موصل!K239</f>
        <v>1</v>
      </c>
      <c r="J16" s="137">
        <f>[1]موصل!L239</f>
        <v>13</v>
      </c>
      <c r="K16" s="137">
        <f t="shared" si="0"/>
        <v>22</v>
      </c>
      <c r="L16" s="137">
        <f t="shared" si="0"/>
        <v>2</v>
      </c>
      <c r="M16" s="137">
        <f t="shared" si="0"/>
        <v>24</v>
      </c>
      <c r="N16" s="231" t="s">
        <v>455</v>
      </c>
    </row>
    <row r="17" spans="1:14" ht="20.100000000000001" customHeight="1" thickBot="1" x14ac:dyDescent="0.3">
      <c r="A17" s="208" t="s">
        <v>91</v>
      </c>
      <c r="B17" s="141">
        <f t="shared" ref="B17:M17" si="1">SUM(B8:B16)</f>
        <v>18</v>
      </c>
      <c r="C17" s="141">
        <f t="shared" si="1"/>
        <v>4</v>
      </c>
      <c r="D17" s="141">
        <f t="shared" si="1"/>
        <v>22</v>
      </c>
      <c r="E17" s="141">
        <f t="shared" si="1"/>
        <v>195</v>
      </c>
      <c r="F17" s="141">
        <f t="shared" si="1"/>
        <v>92</v>
      </c>
      <c r="G17" s="141">
        <f t="shared" si="1"/>
        <v>287</v>
      </c>
      <c r="H17" s="141">
        <f t="shared" si="1"/>
        <v>53</v>
      </c>
      <c r="I17" s="141">
        <f t="shared" si="1"/>
        <v>17</v>
      </c>
      <c r="J17" s="141">
        <f t="shared" si="1"/>
        <v>70</v>
      </c>
      <c r="K17" s="141">
        <f t="shared" si="1"/>
        <v>266</v>
      </c>
      <c r="L17" s="141">
        <f t="shared" si="1"/>
        <v>113</v>
      </c>
      <c r="M17" s="141">
        <f t="shared" si="1"/>
        <v>379</v>
      </c>
      <c r="N17" s="2162" t="s">
        <v>1495</v>
      </c>
    </row>
    <row r="18" spans="1:14" ht="13.5" thickTop="1" x14ac:dyDescent="0.2"/>
    <row r="21" spans="1:14" x14ac:dyDescent="0.2">
      <c r="H21" s="2122"/>
    </row>
  </sheetData>
  <mergeCells count="12">
    <mergeCell ref="A1:N1"/>
    <mergeCell ref="A2:N2"/>
    <mergeCell ref="A4:A7"/>
    <mergeCell ref="N4:N7"/>
    <mergeCell ref="B5:D5"/>
    <mergeCell ref="E5:G5"/>
    <mergeCell ref="H5:J5"/>
    <mergeCell ref="K5:M5"/>
    <mergeCell ref="B4:D4"/>
    <mergeCell ref="E4:G4"/>
    <mergeCell ref="H4:J4"/>
    <mergeCell ref="K4:M4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0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62"/>
  <sheetViews>
    <sheetView rightToLeft="1" view="pageBreakPreview" topLeftCell="A40" zoomScale="85" zoomScaleNormal="100" zoomScaleSheetLayoutView="85" workbookViewId="0">
      <selection activeCell="L9" sqref="L9:L10"/>
    </sheetView>
  </sheetViews>
  <sheetFormatPr defaultRowHeight="12.75" x14ac:dyDescent="0.2"/>
  <cols>
    <col min="1" max="1" width="10.28515625" customWidth="1"/>
    <col min="2" max="2" width="24.140625" bestFit="1" customWidth="1"/>
    <col min="3" max="3" width="14.7109375" customWidth="1"/>
    <col min="4" max="6" width="5.42578125" customWidth="1"/>
    <col min="7" max="7" width="7.85546875" customWidth="1"/>
    <col min="8" max="8" width="5.42578125" customWidth="1"/>
    <col min="9" max="9" width="7.140625" customWidth="1"/>
    <col min="10" max="12" width="5.42578125" customWidth="1"/>
    <col min="13" max="13" width="7.28515625" customWidth="1"/>
    <col min="14" max="14" width="6.85546875" bestFit="1" customWidth="1"/>
    <col min="15" max="15" width="7.140625" customWidth="1"/>
    <col min="16" max="16" width="18.28515625" customWidth="1"/>
    <col min="17" max="17" width="20.28515625" customWidth="1"/>
    <col min="18" max="18" width="14.28515625" customWidth="1"/>
  </cols>
  <sheetData>
    <row r="1" spans="1:18" ht="22.5" customHeight="1" x14ac:dyDescent="0.2">
      <c r="A1" s="2855" t="s">
        <v>2997</v>
      </c>
      <c r="B1" s="2855"/>
      <c r="C1" s="2855"/>
      <c r="D1" s="2855"/>
      <c r="E1" s="2855"/>
      <c r="F1" s="2855"/>
      <c r="G1" s="2855"/>
      <c r="H1" s="2855"/>
      <c r="I1" s="2855"/>
      <c r="J1" s="2855"/>
      <c r="K1" s="2855"/>
      <c r="L1" s="2855"/>
      <c r="M1" s="2855"/>
      <c r="N1" s="2855"/>
      <c r="O1" s="2855"/>
      <c r="P1" s="2855"/>
      <c r="Q1" s="2855"/>
      <c r="R1" s="2855"/>
    </row>
    <row r="2" spans="1:18" ht="34.5" customHeight="1" x14ac:dyDescent="0.2">
      <c r="A2" s="3009" t="s">
        <v>2561</v>
      </c>
      <c r="B2" s="3009"/>
      <c r="C2" s="3009"/>
      <c r="D2" s="3009"/>
      <c r="E2" s="3009"/>
      <c r="F2" s="3009"/>
      <c r="G2" s="3009"/>
      <c r="H2" s="3009"/>
      <c r="I2" s="3009"/>
      <c r="J2" s="3009"/>
      <c r="K2" s="3009"/>
      <c r="L2" s="3009"/>
      <c r="M2" s="3009"/>
      <c r="N2" s="3009"/>
      <c r="O2" s="3009"/>
      <c r="P2" s="3009"/>
      <c r="Q2" s="3009"/>
      <c r="R2" s="3009"/>
    </row>
    <row r="3" spans="1:18" ht="16.5" customHeight="1" thickBot="1" x14ac:dyDescent="0.25">
      <c r="A3" s="1292" t="s">
        <v>2519</v>
      </c>
      <c r="Q3" s="2650" t="s">
        <v>2033</v>
      </c>
      <c r="R3" s="2650"/>
    </row>
    <row r="4" spans="1:18" s="1305" customFormat="1" ht="18.75" customHeight="1" thickTop="1" x14ac:dyDescent="0.2">
      <c r="A4" s="2984" t="s">
        <v>47</v>
      </c>
      <c r="B4" s="2858" t="s">
        <v>90</v>
      </c>
      <c r="C4" s="2984" t="s">
        <v>48</v>
      </c>
      <c r="D4" s="2984" t="s">
        <v>36</v>
      </c>
      <c r="E4" s="2984"/>
      <c r="F4" s="2984"/>
      <c r="G4" s="2984" t="s">
        <v>2</v>
      </c>
      <c r="H4" s="2984"/>
      <c r="I4" s="2984"/>
      <c r="J4" s="2984" t="s">
        <v>3</v>
      </c>
      <c r="K4" s="2984"/>
      <c r="L4" s="2984"/>
      <c r="M4" s="2984" t="s">
        <v>29</v>
      </c>
      <c r="N4" s="2984"/>
      <c r="O4" s="2984"/>
      <c r="P4" s="2988" t="s">
        <v>103</v>
      </c>
      <c r="Q4" s="2866" t="s">
        <v>132</v>
      </c>
      <c r="R4" s="2866" t="s">
        <v>310</v>
      </c>
    </row>
    <row r="5" spans="1:18" s="1305" customFormat="1" ht="15" customHeight="1" x14ac:dyDescent="0.2">
      <c r="A5" s="2864"/>
      <c r="B5" s="2859"/>
      <c r="C5" s="2864"/>
      <c r="D5" s="2896" t="s">
        <v>98</v>
      </c>
      <c r="E5" s="2896"/>
      <c r="F5" s="2896"/>
      <c r="G5" s="2896" t="s">
        <v>99</v>
      </c>
      <c r="H5" s="2896"/>
      <c r="I5" s="2896"/>
      <c r="J5" s="2896" t="s">
        <v>100</v>
      </c>
      <c r="K5" s="2896"/>
      <c r="L5" s="2896"/>
      <c r="M5" s="2896" t="s">
        <v>126</v>
      </c>
      <c r="N5" s="2896"/>
      <c r="O5" s="2896"/>
      <c r="P5" s="2989"/>
      <c r="Q5" s="2867"/>
      <c r="R5" s="2867"/>
    </row>
    <row r="6" spans="1:18" ht="15.75" x14ac:dyDescent="0.2">
      <c r="A6" s="2864"/>
      <c r="B6" s="2859"/>
      <c r="C6" s="2864"/>
      <c r="D6" s="1293" t="s">
        <v>187</v>
      </c>
      <c r="E6" s="1293" t="s">
        <v>203</v>
      </c>
      <c r="F6" s="1293" t="s">
        <v>204</v>
      </c>
      <c r="G6" s="1293" t="s">
        <v>187</v>
      </c>
      <c r="H6" s="1293" t="s">
        <v>203</v>
      </c>
      <c r="I6" s="1293" t="s">
        <v>204</v>
      </c>
      <c r="J6" s="1293" t="s">
        <v>187</v>
      </c>
      <c r="K6" s="1293" t="s">
        <v>203</v>
      </c>
      <c r="L6" s="1293" t="s">
        <v>204</v>
      </c>
      <c r="M6" s="1293" t="s">
        <v>187</v>
      </c>
      <c r="N6" s="1293" t="s">
        <v>203</v>
      </c>
      <c r="O6" s="1293" t="s">
        <v>204</v>
      </c>
      <c r="P6" s="2989"/>
      <c r="Q6" s="2867"/>
      <c r="R6" s="2867"/>
    </row>
    <row r="7" spans="1:18" ht="9" customHeight="1" thickBot="1" x14ac:dyDescent="0.25">
      <c r="A7" s="2985"/>
      <c r="B7" s="2860"/>
      <c r="C7" s="2985"/>
      <c r="D7" s="121" t="s">
        <v>188</v>
      </c>
      <c r="E7" s="121" t="s">
        <v>189</v>
      </c>
      <c r="F7" s="121" t="s">
        <v>190</v>
      </c>
      <c r="G7" s="121" t="s">
        <v>188</v>
      </c>
      <c r="H7" s="121" t="s">
        <v>189</v>
      </c>
      <c r="I7" s="121" t="s">
        <v>190</v>
      </c>
      <c r="J7" s="121" t="s">
        <v>188</v>
      </c>
      <c r="K7" s="121" t="s">
        <v>189</v>
      </c>
      <c r="L7" s="121" t="s">
        <v>190</v>
      </c>
      <c r="M7" s="121" t="s">
        <v>188</v>
      </c>
      <c r="N7" s="121" t="s">
        <v>189</v>
      </c>
      <c r="O7" s="121" t="s">
        <v>190</v>
      </c>
      <c r="P7" s="2990"/>
      <c r="Q7" s="2868"/>
      <c r="R7" s="2868"/>
    </row>
    <row r="8" spans="1:18" ht="33" customHeight="1" x14ac:dyDescent="0.2">
      <c r="A8" s="2052" t="s">
        <v>2177</v>
      </c>
      <c r="B8" s="2052" t="s">
        <v>511</v>
      </c>
      <c r="C8" s="125" t="s">
        <v>2216</v>
      </c>
      <c r="D8" s="129">
        <v>0</v>
      </c>
      <c r="E8" s="129">
        <v>0</v>
      </c>
      <c r="F8" s="129">
        <f t="shared" ref="F8:F10" si="0">SUM(D8:E8)</f>
        <v>0</v>
      </c>
      <c r="G8" s="129">
        <v>8</v>
      </c>
      <c r="H8" s="129">
        <v>7</v>
      </c>
      <c r="I8" s="129">
        <f t="shared" ref="I8:I14" si="1">SUM(G8:H8)</f>
        <v>15</v>
      </c>
      <c r="J8" s="129">
        <v>0</v>
      </c>
      <c r="K8" s="129">
        <v>0</v>
      </c>
      <c r="L8" s="129">
        <f t="shared" ref="L8" si="2">SUM(J8:K8)</f>
        <v>0</v>
      </c>
      <c r="M8" s="129">
        <f t="shared" ref="M8:O11" si="3">SUM(J8,G8,D8)</f>
        <v>8</v>
      </c>
      <c r="N8" s="129">
        <f t="shared" si="3"/>
        <v>7</v>
      </c>
      <c r="O8" s="129">
        <f t="shared" si="3"/>
        <v>15</v>
      </c>
      <c r="P8" s="2260" t="s">
        <v>2600</v>
      </c>
      <c r="Q8" s="2020" t="s">
        <v>146</v>
      </c>
      <c r="R8" s="2021" t="s">
        <v>2554</v>
      </c>
    </row>
    <row r="9" spans="1:18" ht="15.75" customHeight="1" x14ac:dyDescent="0.2">
      <c r="A9" s="2875" t="s">
        <v>96</v>
      </c>
      <c r="B9" s="2875"/>
      <c r="C9" s="2875"/>
      <c r="D9" s="137">
        <f>SUM(D8)</f>
        <v>0</v>
      </c>
      <c r="E9" s="137">
        <f t="shared" ref="E9:O9" si="4">SUM(E8)</f>
        <v>0</v>
      </c>
      <c r="F9" s="137">
        <f t="shared" si="4"/>
        <v>0</v>
      </c>
      <c r="G9" s="137">
        <f t="shared" si="4"/>
        <v>8</v>
      </c>
      <c r="H9" s="137">
        <f t="shared" si="4"/>
        <v>7</v>
      </c>
      <c r="I9" s="137">
        <f t="shared" si="4"/>
        <v>15</v>
      </c>
      <c r="J9" s="137">
        <f t="shared" si="4"/>
        <v>0</v>
      </c>
      <c r="K9" s="137">
        <f t="shared" si="4"/>
        <v>0</v>
      </c>
      <c r="L9" s="137">
        <f t="shared" si="4"/>
        <v>0</v>
      </c>
      <c r="M9" s="137">
        <f t="shared" si="4"/>
        <v>8</v>
      </c>
      <c r="N9" s="137">
        <f t="shared" si="4"/>
        <v>7</v>
      </c>
      <c r="O9" s="137">
        <f t="shared" si="4"/>
        <v>15</v>
      </c>
      <c r="P9" s="3004" t="s">
        <v>136</v>
      </c>
      <c r="Q9" s="3004"/>
      <c r="R9" s="3004"/>
    </row>
    <row r="10" spans="1:18" ht="21" customHeight="1" x14ac:dyDescent="0.2">
      <c r="A10" s="2888" t="s">
        <v>41</v>
      </c>
      <c r="B10" s="1725" t="s">
        <v>71</v>
      </c>
      <c r="C10" s="1725" t="s">
        <v>71</v>
      </c>
      <c r="D10" s="137">
        <v>0</v>
      </c>
      <c r="E10" s="137">
        <v>0</v>
      </c>
      <c r="F10" s="137">
        <f t="shared" si="0"/>
        <v>0</v>
      </c>
      <c r="G10" s="137">
        <v>12</v>
      </c>
      <c r="H10" s="137">
        <v>5</v>
      </c>
      <c r="I10" s="137">
        <f t="shared" si="1"/>
        <v>17</v>
      </c>
      <c r="J10" s="137">
        <v>7</v>
      </c>
      <c r="K10" s="137">
        <v>2</v>
      </c>
      <c r="L10" s="137">
        <f>SUM(J10:K10)</f>
        <v>9</v>
      </c>
      <c r="M10" s="137">
        <f t="shared" si="3"/>
        <v>19</v>
      </c>
      <c r="N10" s="137">
        <f t="shared" si="3"/>
        <v>7</v>
      </c>
      <c r="O10" s="137">
        <f t="shared" si="3"/>
        <v>26</v>
      </c>
      <c r="P10" s="907" t="s">
        <v>2601</v>
      </c>
      <c r="Q10" s="907" t="s">
        <v>2601</v>
      </c>
      <c r="R10" s="3010" t="s">
        <v>166</v>
      </c>
    </row>
    <row r="11" spans="1:18" ht="15" customHeight="1" x14ac:dyDescent="0.2">
      <c r="A11" s="2877"/>
      <c r="B11" s="1725" t="s">
        <v>73</v>
      </c>
      <c r="C11" s="1725" t="s">
        <v>73</v>
      </c>
      <c r="D11" s="137">
        <v>7</v>
      </c>
      <c r="E11" s="137">
        <v>1</v>
      </c>
      <c r="F11" s="137">
        <f>SUM(D11:E11)</f>
        <v>8</v>
      </c>
      <c r="G11" s="137">
        <v>14</v>
      </c>
      <c r="H11" s="137">
        <v>4</v>
      </c>
      <c r="I11" s="137">
        <f t="shared" si="1"/>
        <v>18</v>
      </c>
      <c r="J11" s="137">
        <v>4</v>
      </c>
      <c r="K11" s="137">
        <v>2</v>
      </c>
      <c r="L11" s="137">
        <f t="shared" ref="L11:L14" si="5">SUM(J11:K11)</f>
        <v>6</v>
      </c>
      <c r="M11" s="137">
        <f t="shared" si="3"/>
        <v>25</v>
      </c>
      <c r="N11" s="137">
        <f t="shared" si="3"/>
        <v>7</v>
      </c>
      <c r="O11" s="137">
        <f t="shared" si="3"/>
        <v>32</v>
      </c>
      <c r="P11" s="907" t="s">
        <v>170</v>
      </c>
      <c r="Q11" s="907" t="s">
        <v>170</v>
      </c>
      <c r="R11" s="3011"/>
    </row>
    <row r="12" spans="1:18" ht="15.75" customHeight="1" x14ac:dyDescent="0.2">
      <c r="A12" s="2875" t="s">
        <v>96</v>
      </c>
      <c r="B12" s="2875"/>
      <c r="C12" s="2875"/>
      <c r="D12" s="137">
        <f>SUM(D10:D11)</f>
        <v>7</v>
      </c>
      <c r="E12" s="137">
        <f t="shared" ref="E12:O12" si="6">SUM(E10:E11)</f>
        <v>1</v>
      </c>
      <c r="F12" s="137">
        <f t="shared" si="6"/>
        <v>8</v>
      </c>
      <c r="G12" s="137">
        <f t="shared" si="6"/>
        <v>26</v>
      </c>
      <c r="H12" s="137">
        <f t="shared" si="6"/>
        <v>9</v>
      </c>
      <c r="I12" s="137">
        <f t="shared" si="6"/>
        <v>35</v>
      </c>
      <c r="J12" s="137">
        <f t="shared" si="6"/>
        <v>11</v>
      </c>
      <c r="K12" s="137">
        <f t="shared" si="6"/>
        <v>4</v>
      </c>
      <c r="L12" s="137">
        <f t="shared" si="6"/>
        <v>15</v>
      </c>
      <c r="M12" s="137">
        <f t="shared" si="6"/>
        <v>44</v>
      </c>
      <c r="N12" s="137">
        <f t="shared" si="6"/>
        <v>14</v>
      </c>
      <c r="O12" s="137">
        <f t="shared" si="6"/>
        <v>58</v>
      </c>
      <c r="P12" s="2869" t="s">
        <v>2602</v>
      </c>
      <c r="Q12" s="2869"/>
      <c r="R12" s="2869"/>
    </row>
    <row r="13" spans="1:18" ht="17.25" customHeight="1" x14ac:dyDescent="0.2">
      <c r="A13" s="2888" t="s">
        <v>223</v>
      </c>
      <c r="B13" s="2888" t="s">
        <v>75</v>
      </c>
      <c r="C13" s="997" t="s">
        <v>75</v>
      </c>
      <c r="D13" s="137">
        <v>0</v>
      </c>
      <c r="E13" s="137">
        <v>0</v>
      </c>
      <c r="F13" s="137">
        <f t="shared" ref="F13:F14" si="7">SUM(D13:E13)</f>
        <v>0</v>
      </c>
      <c r="G13" s="137">
        <v>9</v>
      </c>
      <c r="H13" s="137">
        <v>2</v>
      </c>
      <c r="I13" s="137">
        <f t="shared" si="1"/>
        <v>11</v>
      </c>
      <c r="J13" s="137">
        <v>0</v>
      </c>
      <c r="K13" s="137">
        <v>0</v>
      </c>
      <c r="L13" s="137">
        <f t="shared" si="5"/>
        <v>0</v>
      </c>
      <c r="M13" s="137">
        <f t="shared" ref="M13:O20" si="8">SUM(J13,G13,D13)</f>
        <v>9</v>
      </c>
      <c r="N13" s="137">
        <f t="shared" si="8"/>
        <v>2</v>
      </c>
      <c r="O13" s="137">
        <f t="shared" si="8"/>
        <v>11</v>
      </c>
      <c r="P13" s="907" t="s">
        <v>2603</v>
      </c>
      <c r="Q13" s="3002" t="s">
        <v>2603</v>
      </c>
      <c r="R13" s="2999" t="s">
        <v>2604</v>
      </c>
    </row>
    <row r="14" spans="1:18" ht="15" customHeight="1" x14ac:dyDescent="0.2">
      <c r="A14" s="2854"/>
      <c r="B14" s="2877"/>
      <c r="C14" s="997" t="s">
        <v>76</v>
      </c>
      <c r="D14" s="137">
        <v>0</v>
      </c>
      <c r="E14" s="137">
        <v>0</v>
      </c>
      <c r="F14" s="137">
        <f t="shared" si="7"/>
        <v>0</v>
      </c>
      <c r="G14" s="137">
        <v>5</v>
      </c>
      <c r="H14" s="137">
        <v>5</v>
      </c>
      <c r="I14" s="137">
        <f t="shared" si="1"/>
        <v>10</v>
      </c>
      <c r="J14" s="137">
        <v>0</v>
      </c>
      <c r="K14" s="137">
        <v>0</v>
      </c>
      <c r="L14" s="137">
        <f t="shared" si="5"/>
        <v>0</v>
      </c>
      <c r="M14" s="137">
        <f t="shared" si="8"/>
        <v>5</v>
      </c>
      <c r="N14" s="137">
        <f t="shared" si="8"/>
        <v>5</v>
      </c>
      <c r="O14" s="137">
        <f t="shared" si="8"/>
        <v>10</v>
      </c>
      <c r="P14" s="907" t="s">
        <v>165</v>
      </c>
      <c r="Q14" s="3003"/>
      <c r="R14" s="3000"/>
    </row>
    <row r="15" spans="1:18" ht="20.100000000000001" customHeight="1" x14ac:dyDescent="0.2">
      <c r="A15" s="2854"/>
      <c r="B15" s="2875" t="s">
        <v>49</v>
      </c>
      <c r="C15" s="2875"/>
      <c r="D15" s="137">
        <v>0</v>
      </c>
      <c r="E15" s="137">
        <v>0</v>
      </c>
      <c r="F15" s="137">
        <f t="shared" ref="F15:L15" si="9">SUM(F13:F14)</f>
        <v>0</v>
      </c>
      <c r="G15" s="137">
        <f t="shared" si="9"/>
        <v>14</v>
      </c>
      <c r="H15" s="137">
        <f t="shared" si="9"/>
        <v>7</v>
      </c>
      <c r="I15" s="137">
        <f t="shared" si="9"/>
        <v>21</v>
      </c>
      <c r="J15" s="137">
        <f t="shared" si="9"/>
        <v>0</v>
      </c>
      <c r="K15" s="137">
        <f t="shared" si="9"/>
        <v>0</v>
      </c>
      <c r="L15" s="137">
        <f t="shared" si="9"/>
        <v>0</v>
      </c>
      <c r="M15" s="137">
        <f t="shared" si="8"/>
        <v>14</v>
      </c>
      <c r="N15" s="137">
        <f t="shared" si="8"/>
        <v>7</v>
      </c>
      <c r="O15" s="137">
        <f t="shared" si="8"/>
        <v>21</v>
      </c>
      <c r="P15" s="3004" t="s">
        <v>139</v>
      </c>
      <c r="Q15" s="3004"/>
      <c r="R15" s="3000"/>
    </row>
    <row r="16" spans="1:18" ht="17.25" customHeight="1" x14ac:dyDescent="0.2">
      <c r="A16" s="2854"/>
      <c r="B16" s="997" t="s">
        <v>78</v>
      </c>
      <c r="C16" s="1725" t="s">
        <v>79</v>
      </c>
      <c r="D16" s="137">
        <v>0</v>
      </c>
      <c r="E16" s="137">
        <v>0</v>
      </c>
      <c r="F16" s="137">
        <v>0</v>
      </c>
      <c r="G16" s="137">
        <v>10</v>
      </c>
      <c r="H16" s="137">
        <v>2</v>
      </c>
      <c r="I16" s="137">
        <f>SUM(G16:H16)</f>
        <v>12</v>
      </c>
      <c r="J16" s="137">
        <v>5</v>
      </c>
      <c r="K16" s="137">
        <v>0</v>
      </c>
      <c r="L16" s="137">
        <f>SUM(J16:K16)</f>
        <v>5</v>
      </c>
      <c r="M16" s="137">
        <f t="shared" si="8"/>
        <v>15</v>
      </c>
      <c r="N16" s="137">
        <f t="shared" si="8"/>
        <v>2</v>
      </c>
      <c r="O16" s="137">
        <f t="shared" si="8"/>
        <v>17</v>
      </c>
      <c r="P16" s="907" t="s">
        <v>159</v>
      </c>
      <c r="Q16" s="2258" t="s">
        <v>1760</v>
      </c>
      <c r="R16" s="3000"/>
    </row>
    <row r="17" spans="1:18" ht="20.100000000000001" customHeight="1" x14ac:dyDescent="0.2">
      <c r="A17" s="2854"/>
      <c r="B17" s="2888" t="s">
        <v>82</v>
      </c>
      <c r="C17" s="1725" t="s">
        <v>82</v>
      </c>
      <c r="D17" s="137">
        <v>3</v>
      </c>
      <c r="E17" s="137">
        <v>1</v>
      </c>
      <c r="F17" s="137">
        <f>SUM(D17:E17)</f>
        <v>4</v>
      </c>
      <c r="G17" s="137">
        <v>0</v>
      </c>
      <c r="H17" s="137">
        <v>0</v>
      </c>
      <c r="I17" s="137">
        <f t="shared" ref="I17:I60" si="10">SUM(G17:H17)</f>
        <v>0</v>
      </c>
      <c r="J17" s="137">
        <v>0</v>
      </c>
      <c r="K17" s="137">
        <v>0</v>
      </c>
      <c r="L17" s="137">
        <f t="shared" ref="L17:L60" si="11">SUM(J17:K17)</f>
        <v>0</v>
      </c>
      <c r="M17" s="137">
        <f t="shared" si="8"/>
        <v>3</v>
      </c>
      <c r="N17" s="137">
        <f t="shared" si="8"/>
        <v>1</v>
      </c>
      <c r="O17" s="137">
        <f t="shared" si="8"/>
        <v>4</v>
      </c>
      <c r="P17" s="907" t="s">
        <v>2605</v>
      </c>
      <c r="Q17" s="3002" t="s">
        <v>2605</v>
      </c>
      <c r="R17" s="3000"/>
    </row>
    <row r="18" spans="1:18" ht="24" customHeight="1" x14ac:dyDescent="0.2">
      <c r="A18" s="2854"/>
      <c r="B18" s="2854"/>
      <c r="C18" s="1725" t="s">
        <v>84</v>
      </c>
      <c r="D18" s="137">
        <v>0</v>
      </c>
      <c r="E18" s="137">
        <v>0</v>
      </c>
      <c r="F18" s="137">
        <f>SUM(D18:E18)</f>
        <v>0</v>
      </c>
      <c r="G18" s="137">
        <v>8</v>
      </c>
      <c r="H18" s="137">
        <v>0</v>
      </c>
      <c r="I18" s="137">
        <f t="shared" si="10"/>
        <v>8</v>
      </c>
      <c r="J18" s="137">
        <v>6</v>
      </c>
      <c r="K18" s="137">
        <v>2</v>
      </c>
      <c r="L18" s="137">
        <f t="shared" si="11"/>
        <v>8</v>
      </c>
      <c r="M18" s="137">
        <f t="shared" si="8"/>
        <v>14</v>
      </c>
      <c r="N18" s="137">
        <f t="shared" si="8"/>
        <v>2</v>
      </c>
      <c r="O18" s="137">
        <f t="shared" si="8"/>
        <v>16</v>
      </c>
      <c r="P18" s="2236" t="s">
        <v>2606</v>
      </c>
      <c r="Q18" s="3005"/>
      <c r="R18" s="3000"/>
    </row>
    <row r="19" spans="1:18" ht="19.5" customHeight="1" x14ac:dyDescent="0.2">
      <c r="A19" s="2854"/>
      <c r="B19" s="2877"/>
      <c r="C19" s="1725" t="s">
        <v>83</v>
      </c>
      <c r="D19" s="137">
        <v>0</v>
      </c>
      <c r="E19" s="137">
        <v>0</v>
      </c>
      <c r="F19" s="137">
        <f>SUM(D19:E19)</f>
        <v>0</v>
      </c>
      <c r="G19" s="137">
        <v>6</v>
      </c>
      <c r="H19" s="137">
        <v>2</v>
      </c>
      <c r="I19" s="137">
        <f t="shared" si="10"/>
        <v>8</v>
      </c>
      <c r="J19" s="137">
        <v>1</v>
      </c>
      <c r="K19" s="137">
        <v>1</v>
      </c>
      <c r="L19" s="137">
        <f t="shared" si="11"/>
        <v>2</v>
      </c>
      <c r="M19" s="137">
        <f t="shared" si="8"/>
        <v>7</v>
      </c>
      <c r="N19" s="137">
        <f t="shared" si="8"/>
        <v>3</v>
      </c>
      <c r="O19" s="137">
        <f t="shared" si="8"/>
        <v>10</v>
      </c>
      <c r="P19" s="907" t="s">
        <v>2607</v>
      </c>
      <c r="Q19" s="3003"/>
      <c r="R19" s="3000"/>
    </row>
    <row r="20" spans="1:18" ht="20.100000000000001" customHeight="1" x14ac:dyDescent="0.2">
      <c r="A20" s="2854"/>
      <c r="B20" s="2875" t="s">
        <v>49</v>
      </c>
      <c r="C20" s="2875"/>
      <c r="D20" s="137">
        <f t="shared" ref="D20:L20" si="12">SUM(D17:D19)</f>
        <v>3</v>
      </c>
      <c r="E20" s="137">
        <f t="shared" si="12"/>
        <v>1</v>
      </c>
      <c r="F20" s="137">
        <f t="shared" si="12"/>
        <v>4</v>
      </c>
      <c r="G20" s="137">
        <f t="shared" si="12"/>
        <v>14</v>
      </c>
      <c r="H20" s="137">
        <f t="shared" si="12"/>
        <v>2</v>
      </c>
      <c r="I20" s="137">
        <f t="shared" si="12"/>
        <v>16</v>
      </c>
      <c r="J20" s="137">
        <f t="shared" si="12"/>
        <v>7</v>
      </c>
      <c r="K20" s="137">
        <f t="shared" si="12"/>
        <v>3</v>
      </c>
      <c r="L20" s="137">
        <f t="shared" si="12"/>
        <v>10</v>
      </c>
      <c r="M20" s="137">
        <f t="shared" si="8"/>
        <v>24</v>
      </c>
      <c r="N20" s="137">
        <f t="shared" si="8"/>
        <v>6</v>
      </c>
      <c r="O20" s="137">
        <f t="shared" si="8"/>
        <v>30</v>
      </c>
      <c r="P20" s="3004" t="s">
        <v>139</v>
      </c>
      <c r="Q20" s="3004"/>
      <c r="R20" s="3000"/>
    </row>
    <row r="21" spans="1:18" ht="29.25" customHeight="1" x14ac:dyDescent="0.2">
      <c r="A21" s="2854"/>
      <c r="B21" s="1725" t="s">
        <v>86</v>
      </c>
      <c r="C21" s="1725" t="s">
        <v>85</v>
      </c>
      <c r="D21" s="137">
        <v>0</v>
      </c>
      <c r="E21" s="137">
        <v>0</v>
      </c>
      <c r="F21" s="137">
        <v>0</v>
      </c>
      <c r="G21" s="137">
        <v>6</v>
      </c>
      <c r="H21" s="137">
        <v>3</v>
      </c>
      <c r="I21" s="137">
        <f t="shared" si="10"/>
        <v>9</v>
      </c>
      <c r="J21" s="137">
        <v>0</v>
      </c>
      <c r="K21" s="137">
        <v>0</v>
      </c>
      <c r="L21" s="137">
        <f t="shared" si="11"/>
        <v>0</v>
      </c>
      <c r="M21" s="137">
        <f t="shared" ref="M21:O29" si="13">SUM(J21,G21,D21)</f>
        <v>6</v>
      </c>
      <c r="N21" s="137">
        <f t="shared" si="13"/>
        <v>3</v>
      </c>
      <c r="O21" s="137">
        <f t="shared" si="13"/>
        <v>9</v>
      </c>
      <c r="P21" s="2259" t="s">
        <v>163</v>
      </c>
      <c r="Q21" s="2259" t="s">
        <v>163</v>
      </c>
      <c r="R21" s="3000"/>
    </row>
    <row r="22" spans="1:18" ht="55.5" customHeight="1" x14ac:dyDescent="0.2">
      <c r="A22" s="2877"/>
      <c r="B22" s="1725" t="s">
        <v>938</v>
      </c>
      <c r="C22" s="1725" t="s">
        <v>938</v>
      </c>
      <c r="D22" s="137">
        <v>0</v>
      </c>
      <c r="E22" s="137">
        <v>0</v>
      </c>
      <c r="F22" s="137">
        <v>0</v>
      </c>
      <c r="G22" s="137">
        <v>6</v>
      </c>
      <c r="H22" s="137">
        <v>11</v>
      </c>
      <c r="I22" s="137">
        <f t="shared" si="10"/>
        <v>17</v>
      </c>
      <c r="J22" s="137">
        <v>0</v>
      </c>
      <c r="K22" s="137">
        <v>0</v>
      </c>
      <c r="L22" s="137">
        <f t="shared" si="11"/>
        <v>0</v>
      </c>
      <c r="M22" s="137">
        <f t="shared" si="13"/>
        <v>6</v>
      </c>
      <c r="N22" s="137">
        <f t="shared" si="13"/>
        <v>11</v>
      </c>
      <c r="O22" s="137">
        <f t="shared" si="13"/>
        <v>17</v>
      </c>
      <c r="P22" s="2259" t="s">
        <v>2608</v>
      </c>
      <c r="Q22" s="2259" t="s">
        <v>2608</v>
      </c>
      <c r="R22" s="3001"/>
    </row>
    <row r="23" spans="1:18" ht="16.5" customHeight="1" x14ac:dyDescent="0.2">
      <c r="A23" s="2875" t="s">
        <v>96</v>
      </c>
      <c r="B23" s="2875"/>
      <c r="C23" s="2875"/>
      <c r="D23" s="137">
        <f>SUM(D15,D16,D20,D21:D22)</f>
        <v>3</v>
      </c>
      <c r="E23" s="137">
        <f t="shared" ref="E23:O23" si="14">SUM(E15,E16,E20,E21:E22)</f>
        <v>1</v>
      </c>
      <c r="F23" s="137">
        <f t="shared" si="14"/>
        <v>4</v>
      </c>
      <c r="G23" s="137">
        <f t="shared" si="14"/>
        <v>50</v>
      </c>
      <c r="H23" s="137">
        <f t="shared" si="14"/>
        <v>25</v>
      </c>
      <c r="I23" s="137">
        <f t="shared" si="14"/>
        <v>75</v>
      </c>
      <c r="J23" s="137">
        <f t="shared" si="14"/>
        <v>12</v>
      </c>
      <c r="K23" s="137">
        <f t="shared" si="14"/>
        <v>3</v>
      </c>
      <c r="L23" s="137">
        <f t="shared" si="14"/>
        <v>15</v>
      </c>
      <c r="M23" s="137">
        <f t="shared" si="14"/>
        <v>65</v>
      </c>
      <c r="N23" s="137">
        <f t="shared" si="14"/>
        <v>29</v>
      </c>
      <c r="O23" s="137">
        <f t="shared" si="14"/>
        <v>94</v>
      </c>
      <c r="P23" s="2869" t="s">
        <v>136</v>
      </c>
      <c r="Q23" s="2869"/>
      <c r="R23" s="2869"/>
    </row>
    <row r="24" spans="1:18" ht="21.75" customHeight="1" x14ac:dyDescent="0.2">
      <c r="A24" s="2888" t="s">
        <v>312</v>
      </c>
      <c r="B24" s="997" t="s">
        <v>227</v>
      </c>
      <c r="C24" s="997" t="s">
        <v>2223</v>
      </c>
      <c r="D24" s="137">
        <v>0</v>
      </c>
      <c r="E24" s="137">
        <v>0</v>
      </c>
      <c r="F24" s="137">
        <v>0</v>
      </c>
      <c r="G24" s="137">
        <v>13</v>
      </c>
      <c r="H24" s="137">
        <v>2</v>
      </c>
      <c r="I24" s="137">
        <f t="shared" si="10"/>
        <v>15</v>
      </c>
      <c r="J24" s="137">
        <v>0</v>
      </c>
      <c r="K24" s="137">
        <v>0</v>
      </c>
      <c r="L24" s="137">
        <f t="shared" si="11"/>
        <v>0</v>
      </c>
      <c r="M24" s="137">
        <f t="shared" si="13"/>
        <v>13</v>
      </c>
      <c r="N24" s="137">
        <f t="shared" si="13"/>
        <v>2</v>
      </c>
      <c r="O24" s="137">
        <f t="shared" si="13"/>
        <v>15</v>
      </c>
      <c r="P24" s="2259" t="s">
        <v>455</v>
      </c>
      <c r="Q24" s="2259" t="s">
        <v>455</v>
      </c>
      <c r="R24" s="2997" t="s">
        <v>311</v>
      </c>
    </row>
    <row r="25" spans="1:18" ht="35.25" customHeight="1" x14ac:dyDescent="0.2">
      <c r="A25" s="2877"/>
      <c r="B25" s="997" t="s">
        <v>1214</v>
      </c>
      <c r="C25" s="997" t="s">
        <v>2224</v>
      </c>
      <c r="D25" s="137">
        <v>0</v>
      </c>
      <c r="E25" s="137">
        <v>0</v>
      </c>
      <c r="F25" s="137">
        <v>0</v>
      </c>
      <c r="G25" s="137">
        <v>11</v>
      </c>
      <c r="H25" s="137">
        <v>10</v>
      </c>
      <c r="I25" s="137">
        <f t="shared" si="10"/>
        <v>21</v>
      </c>
      <c r="J25" s="137">
        <v>0</v>
      </c>
      <c r="K25" s="137">
        <v>0</v>
      </c>
      <c r="L25" s="137">
        <v>0</v>
      </c>
      <c r="M25" s="137">
        <f t="shared" si="13"/>
        <v>11</v>
      </c>
      <c r="N25" s="137">
        <f t="shared" si="13"/>
        <v>10</v>
      </c>
      <c r="O25" s="137">
        <f t="shared" si="13"/>
        <v>21</v>
      </c>
      <c r="P25" s="2259" t="s">
        <v>2609</v>
      </c>
      <c r="Q25" s="2259" t="s">
        <v>2610</v>
      </c>
      <c r="R25" s="2998"/>
    </row>
    <row r="26" spans="1:18" ht="15.75" customHeight="1" x14ac:dyDescent="0.2">
      <c r="A26" s="2875" t="s">
        <v>96</v>
      </c>
      <c r="B26" s="2875"/>
      <c r="C26" s="2875"/>
      <c r="D26" s="137">
        <f>SUM(D24:D25)</f>
        <v>0</v>
      </c>
      <c r="E26" s="137">
        <f t="shared" ref="E26:O26" si="15">SUM(E24:E25)</f>
        <v>0</v>
      </c>
      <c r="F26" s="137">
        <f t="shared" si="15"/>
        <v>0</v>
      </c>
      <c r="G26" s="137">
        <f t="shared" si="15"/>
        <v>24</v>
      </c>
      <c r="H26" s="137">
        <f t="shared" si="15"/>
        <v>12</v>
      </c>
      <c r="I26" s="137">
        <f t="shared" si="15"/>
        <v>36</v>
      </c>
      <c r="J26" s="137">
        <f t="shared" si="15"/>
        <v>0</v>
      </c>
      <c r="K26" s="137">
        <f t="shared" si="15"/>
        <v>0</v>
      </c>
      <c r="L26" s="137">
        <f t="shared" si="15"/>
        <v>0</v>
      </c>
      <c r="M26" s="137">
        <f t="shared" si="15"/>
        <v>24</v>
      </c>
      <c r="N26" s="137">
        <f t="shared" si="15"/>
        <v>12</v>
      </c>
      <c r="O26" s="137">
        <f t="shared" si="15"/>
        <v>36</v>
      </c>
      <c r="P26" s="3006" t="s">
        <v>2602</v>
      </c>
      <c r="Q26" s="3006"/>
      <c r="R26" s="3006"/>
    </row>
    <row r="27" spans="1:18" ht="23.25" customHeight="1" x14ac:dyDescent="0.2">
      <c r="A27" s="2888" t="s">
        <v>1055</v>
      </c>
      <c r="B27" s="2888" t="s">
        <v>75</v>
      </c>
      <c r="C27" s="997" t="s">
        <v>75</v>
      </c>
      <c r="D27" s="137">
        <f t="shared" ref="D27:D28" si="16">SUM(D25:D26)</f>
        <v>0</v>
      </c>
      <c r="E27" s="137">
        <f t="shared" ref="E27:E28" si="17">SUM(E25:E26)</f>
        <v>0</v>
      </c>
      <c r="F27" s="137">
        <f t="shared" ref="F27:F28" si="18">SUM(F25:F26)</f>
        <v>0</v>
      </c>
      <c r="G27" s="137">
        <v>0</v>
      </c>
      <c r="H27" s="137">
        <v>5</v>
      </c>
      <c r="I27" s="137">
        <f t="shared" si="10"/>
        <v>5</v>
      </c>
      <c r="J27" s="137">
        <f t="shared" ref="J27:J28" si="19">SUM(J25:J26)</f>
        <v>0</v>
      </c>
      <c r="K27" s="137">
        <f t="shared" ref="K27:K28" si="20">SUM(K25:K26)</f>
        <v>0</v>
      </c>
      <c r="L27" s="137">
        <f t="shared" si="11"/>
        <v>0</v>
      </c>
      <c r="M27" s="137">
        <f t="shared" si="13"/>
        <v>0</v>
      </c>
      <c r="N27" s="137">
        <f t="shared" si="13"/>
        <v>5</v>
      </c>
      <c r="O27" s="137">
        <f t="shared" si="13"/>
        <v>5</v>
      </c>
      <c r="P27" s="2259" t="s">
        <v>151</v>
      </c>
      <c r="Q27" s="2997" t="s">
        <v>151</v>
      </c>
      <c r="R27" s="3002" t="s">
        <v>2612</v>
      </c>
    </row>
    <row r="28" spans="1:18" ht="21" customHeight="1" x14ac:dyDescent="0.2">
      <c r="A28" s="2854"/>
      <c r="B28" s="2877"/>
      <c r="C28" s="997" t="s">
        <v>76</v>
      </c>
      <c r="D28" s="137">
        <f t="shared" si="16"/>
        <v>0</v>
      </c>
      <c r="E28" s="137">
        <f t="shared" si="17"/>
        <v>0</v>
      </c>
      <c r="F28" s="137">
        <f t="shared" si="18"/>
        <v>0</v>
      </c>
      <c r="G28" s="137">
        <v>0</v>
      </c>
      <c r="H28" s="137">
        <v>3</v>
      </c>
      <c r="I28" s="137">
        <f t="shared" si="10"/>
        <v>3</v>
      </c>
      <c r="J28" s="137">
        <f t="shared" si="19"/>
        <v>0</v>
      </c>
      <c r="K28" s="137">
        <f t="shared" si="20"/>
        <v>0</v>
      </c>
      <c r="L28" s="137">
        <f t="shared" si="11"/>
        <v>0</v>
      </c>
      <c r="M28" s="137">
        <f t="shared" si="13"/>
        <v>0</v>
      </c>
      <c r="N28" s="137">
        <f t="shared" si="13"/>
        <v>3</v>
      </c>
      <c r="O28" s="137">
        <f t="shared" si="13"/>
        <v>3</v>
      </c>
      <c r="P28" s="2259" t="s">
        <v>165</v>
      </c>
      <c r="Q28" s="2998"/>
      <c r="R28" s="3003"/>
    </row>
    <row r="29" spans="1:18" ht="18" customHeight="1" x14ac:dyDescent="0.2">
      <c r="A29" s="2877"/>
      <c r="B29" s="2875" t="s">
        <v>49</v>
      </c>
      <c r="C29" s="2875"/>
      <c r="D29" s="137">
        <f t="shared" ref="D29:L29" si="21">SUM(D27:D28)</f>
        <v>0</v>
      </c>
      <c r="E29" s="137">
        <f t="shared" si="21"/>
        <v>0</v>
      </c>
      <c r="F29" s="137">
        <f t="shared" si="21"/>
        <v>0</v>
      </c>
      <c r="G29" s="137">
        <f t="shared" si="21"/>
        <v>0</v>
      </c>
      <c r="H29" s="137">
        <f t="shared" si="21"/>
        <v>8</v>
      </c>
      <c r="I29" s="137">
        <f t="shared" si="21"/>
        <v>8</v>
      </c>
      <c r="J29" s="137">
        <f t="shared" si="21"/>
        <v>0</v>
      </c>
      <c r="K29" s="137">
        <f t="shared" si="21"/>
        <v>0</v>
      </c>
      <c r="L29" s="137">
        <f t="shared" si="21"/>
        <v>0</v>
      </c>
      <c r="M29" s="137">
        <f t="shared" si="13"/>
        <v>0</v>
      </c>
      <c r="N29" s="137">
        <f t="shared" si="13"/>
        <v>8</v>
      </c>
      <c r="O29" s="137">
        <f t="shared" si="13"/>
        <v>8</v>
      </c>
      <c r="P29" s="3006" t="s">
        <v>139</v>
      </c>
      <c r="Q29" s="3006"/>
      <c r="R29" s="3006"/>
    </row>
    <row r="30" spans="1:18" ht="18" customHeight="1" thickBot="1" x14ac:dyDescent="0.25">
      <c r="A30" s="2888" t="s">
        <v>96</v>
      </c>
      <c r="B30" s="2888"/>
      <c r="C30" s="2888"/>
      <c r="D30" s="1337">
        <f>SUM(D29)</f>
        <v>0</v>
      </c>
      <c r="E30" s="1337">
        <f t="shared" ref="E30:O30" si="22">SUM(E29)</f>
        <v>0</v>
      </c>
      <c r="F30" s="1337">
        <f t="shared" si="22"/>
        <v>0</v>
      </c>
      <c r="G30" s="1337">
        <f t="shared" si="22"/>
        <v>0</v>
      </c>
      <c r="H30" s="1337">
        <f t="shared" si="22"/>
        <v>8</v>
      </c>
      <c r="I30" s="1337">
        <f t="shared" si="22"/>
        <v>8</v>
      </c>
      <c r="J30" s="1337">
        <f t="shared" si="22"/>
        <v>0</v>
      </c>
      <c r="K30" s="1337">
        <f t="shared" si="22"/>
        <v>0</v>
      </c>
      <c r="L30" s="1337">
        <f t="shared" si="22"/>
        <v>0</v>
      </c>
      <c r="M30" s="1337">
        <f t="shared" si="22"/>
        <v>0</v>
      </c>
      <c r="N30" s="1337">
        <f t="shared" si="22"/>
        <v>8</v>
      </c>
      <c r="O30" s="1337">
        <f t="shared" si="22"/>
        <v>8</v>
      </c>
      <c r="P30" s="3006" t="s">
        <v>136</v>
      </c>
      <c r="Q30" s="3006"/>
      <c r="R30" s="3006"/>
    </row>
    <row r="31" spans="1:18" s="1305" customFormat="1" ht="15.75" customHeight="1" thickTop="1" x14ac:dyDescent="0.2">
      <c r="A31" s="1338"/>
      <c r="B31" s="1338"/>
      <c r="C31" s="1338"/>
      <c r="D31" s="1339"/>
      <c r="E31" s="1339"/>
      <c r="F31" s="1339"/>
      <c r="G31" s="1339"/>
      <c r="H31" s="1339"/>
      <c r="I31" s="1339"/>
      <c r="J31" s="1339"/>
      <c r="K31" s="1339"/>
      <c r="L31" s="1339"/>
      <c r="M31" s="1339"/>
      <c r="N31" s="1339"/>
      <c r="O31" s="1339"/>
      <c r="P31" s="2163" t="s">
        <v>97</v>
      </c>
      <c r="Q31" s="1340"/>
      <c r="R31" s="1340"/>
    </row>
    <row r="32" spans="1:18" s="2237" customFormat="1" ht="15.75" customHeight="1" x14ac:dyDescent="0.2">
      <c r="A32" s="2235"/>
      <c r="B32" s="2235"/>
      <c r="C32" s="2235"/>
      <c r="D32" s="1341"/>
      <c r="E32" s="1341"/>
      <c r="F32" s="1341"/>
      <c r="G32" s="1341"/>
      <c r="H32" s="1341"/>
      <c r="I32" s="1341"/>
      <c r="J32" s="1341"/>
      <c r="K32" s="1341"/>
      <c r="L32" s="1341"/>
      <c r="M32" s="1341"/>
      <c r="N32" s="1341"/>
      <c r="O32" s="1341"/>
      <c r="P32" s="2262"/>
      <c r="Q32" s="1342"/>
      <c r="R32" s="1342"/>
    </row>
    <row r="33" spans="1:18" s="2237" customFormat="1" ht="15.75" customHeight="1" x14ac:dyDescent="0.2">
      <c r="A33" s="2235"/>
      <c r="B33" s="2235"/>
      <c r="C33" s="2235"/>
      <c r="D33" s="1341"/>
      <c r="E33" s="1341"/>
      <c r="F33" s="1341"/>
      <c r="G33" s="1341"/>
      <c r="H33" s="1341"/>
      <c r="I33" s="1341"/>
      <c r="J33" s="1341"/>
      <c r="K33" s="1341"/>
      <c r="L33" s="1341"/>
      <c r="M33" s="1341"/>
      <c r="N33" s="1341"/>
      <c r="O33" s="1341"/>
      <c r="P33" s="2262"/>
      <c r="Q33" s="1342"/>
      <c r="R33" s="1342"/>
    </row>
    <row r="34" spans="1:18" s="2237" customFormat="1" ht="15.75" customHeight="1" x14ac:dyDescent="0.2">
      <c r="A34" s="2235"/>
      <c r="B34" s="2235"/>
      <c r="C34" s="2235"/>
      <c r="D34" s="1341"/>
      <c r="E34" s="1341"/>
      <c r="F34" s="1341"/>
      <c r="G34" s="1341"/>
      <c r="H34" s="1341"/>
      <c r="I34" s="1341"/>
      <c r="J34" s="1341"/>
      <c r="K34" s="1341"/>
      <c r="L34" s="1341"/>
      <c r="M34" s="1341"/>
      <c r="N34" s="1341"/>
      <c r="O34" s="1341"/>
      <c r="P34" s="2262"/>
      <c r="Q34" s="1342"/>
      <c r="R34" s="1342"/>
    </row>
    <row r="35" spans="1:18" s="2237" customFormat="1" ht="15.75" customHeight="1" x14ac:dyDescent="0.2">
      <c r="A35" s="2235"/>
      <c r="B35" s="2235"/>
      <c r="C35" s="2235"/>
      <c r="D35" s="1341"/>
      <c r="E35" s="1341"/>
      <c r="F35" s="1341"/>
      <c r="G35" s="1341"/>
      <c r="H35" s="1341"/>
      <c r="I35" s="1341"/>
      <c r="J35" s="1341"/>
      <c r="K35" s="1341"/>
      <c r="L35" s="1341"/>
      <c r="M35" s="1341"/>
      <c r="N35" s="1341"/>
      <c r="O35" s="1341"/>
      <c r="P35" s="2262"/>
      <c r="Q35" s="1342"/>
      <c r="R35" s="1342"/>
    </row>
    <row r="36" spans="1:18" s="2237" customFormat="1" ht="15.75" customHeight="1" x14ac:dyDescent="0.2">
      <c r="A36" s="2235"/>
      <c r="B36" s="2235"/>
      <c r="C36" s="2235"/>
      <c r="D36" s="1341"/>
      <c r="E36" s="1341"/>
      <c r="F36" s="1341"/>
      <c r="G36" s="1341"/>
      <c r="H36" s="1341"/>
      <c r="I36" s="1341"/>
      <c r="J36" s="1341"/>
      <c r="K36" s="1341"/>
      <c r="L36" s="1341"/>
      <c r="M36" s="1341"/>
      <c r="N36" s="1341"/>
      <c r="O36" s="1341"/>
      <c r="P36" s="2262"/>
      <c r="Q36" s="1342"/>
      <c r="R36" s="1342"/>
    </row>
    <row r="37" spans="1:18" s="2237" customFormat="1" ht="15.75" customHeight="1" x14ac:dyDescent="0.2">
      <c r="A37" s="2235"/>
      <c r="B37" s="2235"/>
      <c r="C37" s="2235"/>
      <c r="D37" s="1341"/>
      <c r="E37" s="1341"/>
      <c r="F37" s="1341"/>
      <c r="G37" s="1341"/>
      <c r="H37" s="1341"/>
      <c r="I37" s="1341"/>
      <c r="J37" s="1341"/>
      <c r="K37" s="1341"/>
      <c r="L37" s="1341"/>
      <c r="M37" s="1341"/>
      <c r="N37" s="1341"/>
      <c r="O37" s="1341"/>
      <c r="P37" s="2262"/>
      <c r="Q37" s="1342"/>
      <c r="R37" s="1342"/>
    </row>
    <row r="38" spans="1:18" s="1305" customFormat="1" ht="15.75" customHeight="1" thickBot="1" x14ac:dyDescent="0.25">
      <c r="A38" s="2658" t="s">
        <v>2793</v>
      </c>
      <c r="B38" s="2658"/>
      <c r="Q38" s="2650" t="s">
        <v>2794</v>
      </c>
      <c r="R38" s="2650"/>
    </row>
    <row r="39" spans="1:18" s="1305" customFormat="1" ht="15.75" customHeight="1" thickTop="1" x14ac:dyDescent="0.2">
      <c r="A39" s="2984" t="s">
        <v>47</v>
      </c>
      <c r="B39" s="2858" t="s">
        <v>90</v>
      </c>
      <c r="C39" s="2984" t="s">
        <v>48</v>
      </c>
      <c r="D39" s="2984" t="s">
        <v>36</v>
      </c>
      <c r="E39" s="2984"/>
      <c r="F39" s="2984"/>
      <c r="G39" s="2984" t="s">
        <v>2</v>
      </c>
      <c r="H39" s="2984"/>
      <c r="I39" s="2984"/>
      <c r="J39" s="2984" t="s">
        <v>3</v>
      </c>
      <c r="K39" s="2984"/>
      <c r="L39" s="2984"/>
      <c r="M39" s="2984" t="s">
        <v>29</v>
      </c>
      <c r="N39" s="2984"/>
      <c r="O39" s="2984"/>
      <c r="P39" s="2988" t="s">
        <v>103</v>
      </c>
      <c r="Q39" s="2866" t="s">
        <v>132</v>
      </c>
      <c r="R39" s="2866" t="s">
        <v>310</v>
      </c>
    </row>
    <row r="40" spans="1:18" s="1305" customFormat="1" ht="15.75" customHeight="1" x14ac:dyDescent="0.2">
      <c r="A40" s="2864"/>
      <c r="B40" s="2859"/>
      <c r="C40" s="2864"/>
      <c r="D40" s="2896" t="s">
        <v>98</v>
      </c>
      <c r="E40" s="2896"/>
      <c r="F40" s="2896"/>
      <c r="G40" s="2896" t="s">
        <v>99</v>
      </c>
      <c r="H40" s="2896"/>
      <c r="I40" s="2896"/>
      <c r="J40" s="2896" t="s">
        <v>100</v>
      </c>
      <c r="K40" s="2896"/>
      <c r="L40" s="2896"/>
      <c r="M40" s="2896" t="s">
        <v>126</v>
      </c>
      <c r="N40" s="2896"/>
      <c r="O40" s="2896"/>
      <c r="P40" s="2989"/>
      <c r="Q40" s="2867"/>
      <c r="R40" s="2867"/>
    </row>
    <row r="41" spans="1:18" s="1305" customFormat="1" ht="15.75" customHeight="1" x14ac:dyDescent="0.2">
      <c r="A41" s="2864"/>
      <c r="B41" s="2859"/>
      <c r="C41" s="2864"/>
      <c r="D41" s="1293" t="s">
        <v>187</v>
      </c>
      <c r="E41" s="1293" t="s">
        <v>203</v>
      </c>
      <c r="F41" s="1293" t="s">
        <v>204</v>
      </c>
      <c r="G41" s="1293" t="s">
        <v>187</v>
      </c>
      <c r="H41" s="1293" t="s">
        <v>203</v>
      </c>
      <c r="I41" s="1293" t="s">
        <v>204</v>
      </c>
      <c r="J41" s="1293" t="s">
        <v>187</v>
      </c>
      <c r="K41" s="1293" t="s">
        <v>203</v>
      </c>
      <c r="L41" s="1293" t="s">
        <v>204</v>
      </c>
      <c r="M41" s="1293" t="s">
        <v>187</v>
      </c>
      <c r="N41" s="1293" t="s">
        <v>203</v>
      </c>
      <c r="O41" s="1293" t="s">
        <v>204</v>
      </c>
      <c r="P41" s="2989"/>
      <c r="Q41" s="2867"/>
      <c r="R41" s="2867"/>
    </row>
    <row r="42" spans="1:18" s="1305" customFormat="1" ht="15.75" customHeight="1" thickBot="1" x14ac:dyDescent="0.25">
      <c r="A42" s="2985"/>
      <c r="B42" s="2860"/>
      <c r="C42" s="2985"/>
      <c r="D42" s="121" t="s">
        <v>188</v>
      </c>
      <c r="E42" s="121" t="s">
        <v>189</v>
      </c>
      <c r="F42" s="121" t="s">
        <v>190</v>
      </c>
      <c r="G42" s="121" t="s">
        <v>188</v>
      </c>
      <c r="H42" s="121" t="s">
        <v>189</v>
      </c>
      <c r="I42" s="121" t="s">
        <v>190</v>
      </c>
      <c r="J42" s="121" t="s">
        <v>188</v>
      </c>
      <c r="K42" s="121" t="s">
        <v>189</v>
      </c>
      <c r="L42" s="121" t="s">
        <v>190</v>
      </c>
      <c r="M42" s="121" t="s">
        <v>188</v>
      </c>
      <c r="N42" s="121" t="s">
        <v>189</v>
      </c>
      <c r="O42" s="121" t="s">
        <v>190</v>
      </c>
      <c r="P42" s="2990"/>
      <c r="Q42" s="2868"/>
      <c r="R42" s="2868"/>
    </row>
    <row r="43" spans="1:18" ht="24" customHeight="1" x14ac:dyDescent="0.2">
      <c r="A43" s="2878" t="s">
        <v>42</v>
      </c>
      <c r="B43" s="997" t="s">
        <v>77</v>
      </c>
      <c r="C43" s="1725" t="s">
        <v>77</v>
      </c>
      <c r="D43" s="2363">
        <f>SUM(D30)</f>
        <v>0</v>
      </c>
      <c r="E43" s="2363">
        <f>SUM(E30)</f>
        <v>0</v>
      </c>
      <c r="F43" s="2363">
        <f>SUM(F30)</f>
        <v>0</v>
      </c>
      <c r="G43" s="923">
        <v>8</v>
      </c>
      <c r="H43" s="923">
        <v>9</v>
      </c>
      <c r="I43" s="923">
        <f t="shared" si="10"/>
        <v>17</v>
      </c>
      <c r="J43" s="2363">
        <f>SUM(J30)</f>
        <v>0</v>
      </c>
      <c r="K43" s="2363">
        <f>SUM(K30)</f>
        <v>0</v>
      </c>
      <c r="L43" s="923">
        <f t="shared" si="11"/>
        <v>0</v>
      </c>
      <c r="M43" s="923">
        <f t="shared" ref="M43:O60" si="23">SUM(J43,G43,D43)</f>
        <v>8</v>
      </c>
      <c r="N43" s="923">
        <f t="shared" si="23"/>
        <v>9</v>
      </c>
      <c r="O43" s="923">
        <f t="shared" si="23"/>
        <v>17</v>
      </c>
      <c r="P43" s="2259" t="s">
        <v>158</v>
      </c>
      <c r="Q43" s="2259" t="s">
        <v>158</v>
      </c>
      <c r="R43" s="3016" t="s">
        <v>623</v>
      </c>
    </row>
    <row r="44" spans="1:18" ht="15.75" x14ac:dyDescent="0.2">
      <c r="A44" s="2854"/>
      <c r="B44" s="2888" t="s">
        <v>78</v>
      </c>
      <c r="C44" s="1725" t="s">
        <v>79</v>
      </c>
      <c r="D44" s="2363">
        <f t="shared" ref="D44:D45" si="24">SUM(D43)</f>
        <v>0</v>
      </c>
      <c r="E44" s="2363">
        <f t="shared" ref="E44:E45" si="25">SUM(E43)</f>
        <v>0</v>
      </c>
      <c r="F44" s="2363">
        <f t="shared" ref="F44:F45" si="26">SUM(F43)</f>
        <v>0</v>
      </c>
      <c r="G44" s="923">
        <v>4</v>
      </c>
      <c r="H44" s="923">
        <v>2</v>
      </c>
      <c r="I44" s="923">
        <f t="shared" si="10"/>
        <v>6</v>
      </c>
      <c r="J44" s="2363">
        <f t="shared" ref="J44:J45" si="27">SUM(J43)</f>
        <v>0</v>
      </c>
      <c r="K44" s="2363">
        <f t="shared" ref="K44:K45" si="28">SUM(K43)</f>
        <v>0</v>
      </c>
      <c r="L44" s="923">
        <f t="shared" si="11"/>
        <v>0</v>
      </c>
      <c r="M44" s="923">
        <f t="shared" si="23"/>
        <v>4</v>
      </c>
      <c r="N44" s="923">
        <f t="shared" si="23"/>
        <v>2</v>
      </c>
      <c r="O44" s="923">
        <f t="shared" si="23"/>
        <v>6</v>
      </c>
      <c r="P44" s="2258" t="s">
        <v>159</v>
      </c>
      <c r="Q44" s="3014" t="s">
        <v>1760</v>
      </c>
      <c r="R44" s="3017"/>
    </row>
    <row r="45" spans="1:18" ht="15.75" x14ac:dyDescent="0.2">
      <c r="A45" s="2854"/>
      <c r="B45" s="2877"/>
      <c r="C45" s="1725" t="s">
        <v>80</v>
      </c>
      <c r="D45" s="2363">
        <f t="shared" si="24"/>
        <v>0</v>
      </c>
      <c r="E45" s="2363">
        <f t="shared" si="25"/>
        <v>0</v>
      </c>
      <c r="F45" s="2363">
        <f t="shared" si="26"/>
        <v>0</v>
      </c>
      <c r="G45" s="923">
        <v>7</v>
      </c>
      <c r="H45" s="923">
        <v>2</v>
      </c>
      <c r="I45" s="923">
        <f t="shared" si="10"/>
        <v>9</v>
      </c>
      <c r="J45" s="2363">
        <f t="shared" si="27"/>
        <v>0</v>
      </c>
      <c r="K45" s="2363">
        <f t="shared" si="28"/>
        <v>0</v>
      </c>
      <c r="L45" s="923">
        <f t="shared" si="11"/>
        <v>0</v>
      </c>
      <c r="M45" s="923">
        <f t="shared" si="23"/>
        <v>7</v>
      </c>
      <c r="N45" s="923">
        <f t="shared" si="23"/>
        <v>2</v>
      </c>
      <c r="O45" s="923">
        <f t="shared" si="23"/>
        <v>9</v>
      </c>
      <c r="P45" s="2258" t="s">
        <v>2611</v>
      </c>
      <c r="Q45" s="3015"/>
      <c r="R45" s="3017"/>
    </row>
    <row r="46" spans="1:18" ht="18.75" customHeight="1" x14ac:dyDescent="0.2">
      <c r="A46" s="2854"/>
      <c r="B46" s="2875" t="s">
        <v>49</v>
      </c>
      <c r="C46" s="2875"/>
      <c r="D46" s="923">
        <f t="shared" ref="D46:L46" si="29">SUM(D44:D45)</f>
        <v>0</v>
      </c>
      <c r="E46" s="923">
        <f t="shared" si="29"/>
        <v>0</v>
      </c>
      <c r="F46" s="923">
        <f t="shared" si="29"/>
        <v>0</v>
      </c>
      <c r="G46" s="923">
        <f t="shared" si="29"/>
        <v>11</v>
      </c>
      <c r="H46" s="923">
        <f t="shared" si="29"/>
        <v>4</v>
      </c>
      <c r="I46" s="923">
        <f t="shared" si="29"/>
        <v>15</v>
      </c>
      <c r="J46" s="923">
        <f t="shared" si="29"/>
        <v>0</v>
      </c>
      <c r="K46" s="923">
        <f t="shared" si="29"/>
        <v>0</v>
      </c>
      <c r="L46" s="923">
        <f t="shared" si="29"/>
        <v>0</v>
      </c>
      <c r="M46" s="923">
        <f t="shared" si="23"/>
        <v>11</v>
      </c>
      <c r="N46" s="923">
        <f t="shared" si="23"/>
        <v>4</v>
      </c>
      <c r="O46" s="923">
        <f t="shared" si="23"/>
        <v>15</v>
      </c>
      <c r="P46" s="2886" t="s">
        <v>139</v>
      </c>
      <c r="Q46" s="2886"/>
      <c r="R46" s="3017"/>
    </row>
    <row r="47" spans="1:18" ht="20.25" customHeight="1" x14ac:dyDescent="0.2">
      <c r="A47" s="2877"/>
      <c r="B47" s="1297" t="s">
        <v>958</v>
      </c>
      <c r="C47" s="1297" t="s">
        <v>958</v>
      </c>
      <c r="D47" s="923">
        <v>0</v>
      </c>
      <c r="E47" s="923">
        <v>0</v>
      </c>
      <c r="F47" s="923">
        <f t="shared" ref="F47:F60" si="30">SUM(D47:E47)</f>
        <v>0</v>
      </c>
      <c r="G47" s="923">
        <v>13</v>
      </c>
      <c r="H47" s="923">
        <v>2</v>
      </c>
      <c r="I47" s="923">
        <f t="shared" si="10"/>
        <v>15</v>
      </c>
      <c r="J47" s="923">
        <v>0</v>
      </c>
      <c r="K47" s="923">
        <v>0</v>
      </c>
      <c r="L47" s="923">
        <f t="shared" si="11"/>
        <v>0</v>
      </c>
      <c r="M47" s="923">
        <f t="shared" si="23"/>
        <v>13</v>
      </c>
      <c r="N47" s="923">
        <f t="shared" si="23"/>
        <v>2</v>
      </c>
      <c r="O47" s="923">
        <f t="shared" si="23"/>
        <v>15</v>
      </c>
      <c r="P47" s="2258" t="s">
        <v>959</v>
      </c>
      <c r="Q47" s="2258" t="s">
        <v>959</v>
      </c>
      <c r="R47" s="3018"/>
    </row>
    <row r="48" spans="1:18" ht="19.5" customHeight="1" x14ac:dyDescent="0.2">
      <c r="A48" s="2875" t="s">
        <v>96</v>
      </c>
      <c r="B48" s="2875"/>
      <c r="C48" s="2875"/>
      <c r="D48" s="923">
        <f>SUM(D43,D46:D47)</f>
        <v>0</v>
      </c>
      <c r="E48" s="923">
        <f t="shared" ref="E48:O48" si="31">SUM(E43,E46:E47)</f>
        <v>0</v>
      </c>
      <c r="F48" s="923">
        <f t="shared" si="31"/>
        <v>0</v>
      </c>
      <c r="G48" s="923">
        <f t="shared" si="31"/>
        <v>32</v>
      </c>
      <c r="H48" s="923">
        <f t="shared" si="31"/>
        <v>15</v>
      </c>
      <c r="I48" s="923">
        <f t="shared" si="31"/>
        <v>47</v>
      </c>
      <c r="J48" s="923">
        <f t="shared" si="31"/>
        <v>0</v>
      </c>
      <c r="K48" s="923">
        <f t="shared" si="31"/>
        <v>0</v>
      </c>
      <c r="L48" s="923">
        <f t="shared" si="31"/>
        <v>0</v>
      </c>
      <c r="M48" s="923">
        <f t="shared" si="31"/>
        <v>32</v>
      </c>
      <c r="N48" s="923">
        <f t="shared" si="31"/>
        <v>15</v>
      </c>
      <c r="O48" s="923">
        <f t="shared" si="31"/>
        <v>47</v>
      </c>
      <c r="P48" s="3006" t="s">
        <v>136</v>
      </c>
      <c r="Q48" s="3006"/>
      <c r="R48" s="3006"/>
    </row>
    <row r="49" spans="1:18" ht="41.25" customHeight="1" x14ac:dyDescent="0.2">
      <c r="A49" s="1297" t="s">
        <v>963</v>
      </c>
      <c r="B49" s="997" t="s">
        <v>2225</v>
      </c>
      <c r="C49" s="1725" t="s">
        <v>2225</v>
      </c>
      <c r="D49" s="923">
        <v>0</v>
      </c>
      <c r="E49" s="923">
        <v>0</v>
      </c>
      <c r="F49" s="923">
        <f t="shared" si="30"/>
        <v>0</v>
      </c>
      <c r="G49" s="923">
        <v>1</v>
      </c>
      <c r="H49" s="923">
        <v>1</v>
      </c>
      <c r="I49" s="923">
        <f t="shared" si="10"/>
        <v>2</v>
      </c>
      <c r="J49" s="923">
        <v>0</v>
      </c>
      <c r="K49" s="923">
        <v>0</v>
      </c>
      <c r="L49" s="923">
        <f t="shared" si="11"/>
        <v>0</v>
      </c>
      <c r="M49" s="923">
        <f t="shared" si="23"/>
        <v>1</v>
      </c>
      <c r="N49" s="923">
        <f t="shared" si="23"/>
        <v>1</v>
      </c>
      <c r="O49" s="923">
        <f t="shared" si="23"/>
        <v>2</v>
      </c>
      <c r="P49" s="2259" t="s">
        <v>2614</v>
      </c>
      <c r="Q49" s="2259" t="s">
        <v>2614</v>
      </c>
      <c r="R49" s="2263" t="s">
        <v>2613</v>
      </c>
    </row>
    <row r="50" spans="1:18" ht="18.75" customHeight="1" x14ac:dyDescent="0.2">
      <c r="A50" s="2888" t="s">
        <v>1494</v>
      </c>
      <c r="B50" s="997" t="s">
        <v>2226</v>
      </c>
      <c r="C50" s="1725" t="s">
        <v>2226</v>
      </c>
      <c r="D50" s="923">
        <v>3</v>
      </c>
      <c r="E50" s="923">
        <v>1</v>
      </c>
      <c r="F50" s="923">
        <f t="shared" si="30"/>
        <v>4</v>
      </c>
      <c r="G50" s="923">
        <v>12</v>
      </c>
      <c r="H50" s="923">
        <v>5</v>
      </c>
      <c r="I50" s="923">
        <f t="shared" si="10"/>
        <v>17</v>
      </c>
      <c r="J50" s="923"/>
      <c r="K50" s="923">
        <v>0</v>
      </c>
      <c r="L50" s="923">
        <f t="shared" si="11"/>
        <v>0</v>
      </c>
      <c r="M50" s="923">
        <f t="shared" si="23"/>
        <v>15</v>
      </c>
      <c r="N50" s="923">
        <f t="shared" si="23"/>
        <v>6</v>
      </c>
      <c r="O50" s="923">
        <f t="shared" si="23"/>
        <v>21</v>
      </c>
      <c r="P50" s="2263" t="s">
        <v>2615</v>
      </c>
      <c r="Q50" s="2263" t="s">
        <v>2615</v>
      </c>
      <c r="R50" s="3002" t="s">
        <v>130</v>
      </c>
    </row>
    <row r="51" spans="1:18" ht="18.75" customHeight="1" x14ac:dyDescent="0.2">
      <c r="A51" s="2854"/>
      <c r="B51" s="997" t="s">
        <v>89</v>
      </c>
      <c r="C51" s="1725" t="s">
        <v>89</v>
      </c>
      <c r="D51" s="923">
        <v>2</v>
      </c>
      <c r="E51" s="923">
        <v>0</v>
      </c>
      <c r="F51" s="923">
        <f>SUM(D51:E51)</f>
        <v>2</v>
      </c>
      <c r="G51" s="923">
        <v>19</v>
      </c>
      <c r="H51" s="923">
        <v>2</v>
      </c>
      <c r="I51" s="923">
        <f>SUM(G51:H51)</f>
        <v>21</v>
      </c>
      <c r="J51" s="923">
        <v>8</v>
      </c>
      <c r="K51" s="923">
        <v>4</v>
      </c>
      <c r="L51" s="923">
        <f t="shared" si="11"/>
        <v>12</v>
      </c>
      <c r="M51" s="923">
        <f t="shared" si="23"/>
        <v>29</v>
      </c>
      <c r="N51" s="923">
        <f t="shared" si="23"/>
        <v>6</v>
      </c>
      <c r="O51" s="923">
        <f t="shared" si="23"/>
        <v>35</v>
      </c>
      <c r="P51" s="2263" t="s">
        <v>2616</v>
      </c>
      <c r="Q51" s="2263" t="s">
        <v>2616</v>
      </c>
      <c r="R51" s="3005"/>
    </row>
    <row r="52" spans="1:18" ht="18.75" customHeight="1" x14ac:dyDescent="0.2">
      <c r="A52" s="2877"/>
      <c r="B52" s="997" t="s">
        <v>213</v>
      </c>
      <c r="C52" s="1725" t="s">
        <v>213</v>
      </c>
      <c r="D52" s="923">
        <v>3</v>
      </c>
      <c r="E52" s="923">
        <v>1</v>
      </c>
      <c r="F52" s="923">
        <f t="shared" si="30"/>
        <v>4</v>
      </c>
      <c r="G52" s="923">
        <v>13</v>
      </c>
      <c r="H52" s="923">
        <v>7</v>
      </c>
      <c r="I52" s="923">
        <f t="shared" si="10"/>
        <v>20</v>
      </c>
      <c r="J52" s="923">
        <v>10</v>
      </c>
      <c r="K52" s="923">
        <v>5</v>
      </c>
      <c r="L52" s="923">
        <f t="shared" si="11"/>
        <v>15</v>
      </c>
      <c r="M52" s="923">
        <f t="shared" si="23"/>
        <v>26</v>
      </c>
      <c r="N52" s="923">
        <f t="shared" si="23"/>
        <v>13</v>
      </c>
      <c r="O52" s="923">
        <f t="shared" si="23"/>
        <v>39</v>
      </c>
      <c r="P52" s="2263" t="s">
        <v>2617</v>
      </c>
      <c r="Q52" s="2263" t="s">
        <v>2617</v>
      </c>
      <c r="R52" s="3003"/>
    </row>
    <row r="53" spans="1:18" ht="21" customHeight="1" x14ac:dyDescent="0.2">
      <c r="A53" s="2875" t="s">
        <v>96</v>
      </c>
      <c r="B53" s="2875"/>
      <c r="C53" s="2875"/>
      <c r="D53" s="923">
        <f t="shared" ref="D53:K53" si="32">SUM(D50:D52)</f>
        <v>8</v>
      </c>
      <c r="E53" s="923">
        <f t="shared" si="32"/>
        <v>2</v>
      </c>
      <c r="F53" s="923">
        <f t="shared" si="30"/>
        <v>10</v>
      </c>
      <c r="G53" s="923">
        <f t="shared" si="32"/>
        <v>44</v>
      </c>
      <c r="H53" s="923">
        <f t="shared" si="32"/>
        <v>14</v>
      </c>
      <c r="I53" s="923">
        <f t="shared" si="10"/>
        <v>58</v>
      </c>
      <c r="J53" s="923">
        <f t="shared" si="32"/>
        <v>18</v>
      </c>
      <c r="K53" s="923">
        <f t="shared" si="32"/>
        <v>9</v>
      </c>
      <c r="L53" s="923">
        <f t="shared" si="11"/>
        <v>27</v>
      </c>
      <c r="M53" s="923">
        <f t="shared" si="23"/>
        <v>70</v>
      </c>
      <c r="N53" s="923">
        <f t="shared" si="23"/>
        <v>25</v>
      </c>
      <c r="O53" s="923">
        <f t="shared" si="23"/>
        <v>95</v>
      </c>
      <c r="P53" s="3004" t="s">
        <v>136</v>
      </c>
      <c r="Q53" s="3004"/>
      <c r="R53" s="3004"/>
    </row>
    <row r="54" spans="1:18" ht="39" customHeight="1" x14ac:dyDescent="0.2">
      <c r="A54" s="2888" t="s">
        <v>210</v>
      </c>
      <c r="B54" s="1297"/>
      <c r="C54" s="1725" t="s">
        <v>210</v>
      </c>
      <c r="D54" s="923">
        <v>0</v>
      </c>
      <c r="E54" s="923">
        <v>0</v>
      </c>
      <c r="F54" s="923">
        <f t="shared" si="30"/>
        <v>0</v>
      </c>
      <c r="G54" s="923">
        <v>10</v>
      </c>
      <c r="H54" s="923">
        <v>1</v>
      </c>
      <c r="I54" s="923">
        <f t="shared" si="10"/>
        <v>11</v>
      </c>
      <c r="J54" s="923">
        <v>0</v>
      </c>
      <c r="K54" s="923">
        <v>0</v>
      </c>
      <c r="L54" s="923">
        <f t="shared" si="11"/>
        <v>0</v>
      </c>
      <c r="M54" s="923">
        <f t="shared" si="23"/>
        <v>10</v>
      </c>
      <c r="N54" s="923">
        <f t="shared" si="23"/>
        <v>1</v>
      </c>
      <c r="O54" s="923">
        <f t="shared" si="23"/>
        <v>11</v>
      </c>
      <c r="P54" s="2259" t="s">
        <v>2618</v>
      </c>
      <c r="Q54" s="2263"/>
      <c r="R54" s="2997" t="s">
        <v>2618</v>
      </c>
    </row>
    <row r="55" spans="1:18" ht="31.5" x14ac:dyDescent="0.2">
      <c r="A55" s="2854"/>
      <c r="B55" s="1297"/>
      <c r="C55" s="1725" t="s">
        <v>2228</v>
      </c>
      <c r="D55" s="923">
        <v>0</v>
      </c>
      <c r="E55" s="923">
        <v>0</v>
      </c>
      <c r="F55" s="923">
        <f t="shared" si="30"/>
        <v>0</v>
      </c>
      <c r="G55" s="923">
        <v>0</v>
      </c>
      <c r="H55" s="923">
        <v>0</v>
      </c>
      <c r="I55" s="923">
        <f t="shared" si="10"/>
        <v>0</v>
      </c>
      <c r="J55" s="923">
        <v>1</v>
      </c>
      <c r="K55" s="923">
        <v>0</v>
      </c>
      <c r="L55" s="923">
        <f t="shared" si="11"/>
        <v>1</v>
      </c>
      <c r="M55" s="923">
        <f t="shared" si="23"/>
        <v>1</v>
      </c>
      <c r="N55" s="923">
        <f t="shared" si="23"/>
        <v>0</v>
      </c>
      <c r="O55" s="923">
        <f t="shared" si="23"/>
        <v>1</v>
      </c>
      <c r="P55" s="2259" t="s">
        <v>2619</v>
      </c>
      <c r="Q55" s="2263"/>
      <c r="R55" s="3012"/>
    </row>
    <row r="56" spans="1:18" ht="33.75" customHeight="1" x14ac:dyDescent="0.2">
      <c r="A56" s="2854"/>
      <c r="B56" s="1297"/>
      <c r="C56" s="1725" t="s">
        <v>2229</v>
      </c>
      <c r="D56" s="923">
        <v>0</v>
      </c>
      <c r="E56" s="923">
        <v>0</v>
      </c>
      <c r="F56" s="923">
        <f t="shared" si="30"/>
        <v>0</v>
      </c>
      <c r="G56" s="923">
        <v>0</v>
      </c>
      <c r="H56" s="923">
        <v>0</v>
      </c>
      <c r="I56" s="923">
        <f t="shared" si="10"/>
        <v>0</v>
      </c>
      <c r="J56" s="923">
        <v>1</v>
      </c>
      <c r="K56" s="923">
        <v>1</v>
      </c>
      <c r="L56" s="923">
        <f t="shared" si="11"/>
        <v>2</v>
      </c>
      <c r="M56" s="923">
        <f t="shared" si="23"/>
        <v>1</v>
      </c>
      <c r="N56" s="923">
        <f t="shared" si="23"/>
        <v>1</v>
      </c>
      <c r="O56" s="923">
        <f t="shared" si="23"/>
        <v>2</v>
      </c>
      <c r="P56" s="2259" t="s">
        <v>2620</v>
      </c>
      <c r="Q56" s="2263"/>
      <c r="R56" s="3012"/>
    </row>
    <row r="57" spans="1:18" ht="24.75" customHeight="1" x14ac:dyDescent="0.2">
      <c r="A57" s="2854"/>
      <c r="B57" s="1297"/>
      <c r="C57" s="1725" t="s">
        <v>2230</v>
      </c>
      <c r="D57" s="923">
        <v>0</v>
      </c>
      <c r="E57" s="923">
        <v>0</v>
      </c>
      <c r="F57" s="923">
        <f t="shared" si="30"/>
        <v>0</v>
      </c>
      <c r="G57" s="923">
        <v>0</v>
      </c>
      <c r="H57" s="923">
        <v>0</v>
      </c>
      <c r="I57" s="923">
        <f t="shared" si="10"/>
        <v>0</v>
      </c>
      <c r="J57" s="923">
        <v>8</v>
      </c>
      <c r="K57" s="923">
        <v>0</v>
      </c>
      <c r="L57" s="923">
        <f t="shared" si="11"/>
        <v>8</v>
      </c>
      <c r="M57" s="923">
        <f t="shared" si="23"/>
        <v>8</v>
      </c>
      <c r="N57" s="923">
        <f t="shared" si="23"/>
        <v>0</v>
      </c>
      <c r="O57" s="923">
        <f t="shared" si="23"/>
        <v>8</v>
      </c>
      <c r="P57" s="2259" t="s">
        <v>2621</v>
      </c>
      <c r="Q57" s="2263"/>
      <c r="R57" s="3012"/>
    </row>
    <row r="58" spans="1:18" ht="22.5" customHeight="1" x14ac:dyDescent="0.2">
      <c r="A58" s="2854"/>
      <c r="B58" s="1297"/>
      <c r="C58" s="1725" t="s">
        <v>2231</v>
      </c>
      <c r="D58" s="923">
        <v>0</v>
      </c>
      <c r="E58" s="923">
        <v>0</v>
      </c>
      <c r="F58" s="923">
        <v>0</v>
      </c>
      <c r="G58" s="923">
        <v>0</v>
      </c>
      <c r="H58" s="923">
        <v>0</v>
      </c>
      <c r="I58" s="923">
        <f t="shared" si="10"/>
        <v>0</v>
      </c>
      <c r="J58" s="923">
        <v>1</v>
      </c>
      <c r="K58" s="923">
        <v>0</v>
      </c>
      <c r="L58" s="923">
        <f t="shared" si="11"/>
        <v>1</v>
      </c>
      <c r="M58" s="923">
        <f t="shared" si="23"/>
        <v>1</v>
      </c>
      <c r="N58" s="923">
        <f t="shared" si="23"/>
        <v>0</v>
      </c>
      <c r="O58" s="923">
        <f t="shared" si="23"/>
        <v>1</v>
      </c>
      <c r="P58" s="2259" t="s">
        <v>2622</v>
      </c>
      <c r="Q58" s="2263"/>
      <c r="R58" s="3012"/>
    </row>
    <row r="59" spans="1:18" ht="32.25" customHeight="1" x14ac:dyDescent="0.2">
      <c r="A59" s="2877"/>
      <c r="B59" s="1297"/>
      <c r="C59" s="1725" t="s">
        <v>440</v>
      </c>
      <c r="D59" s="923">
        <v>0</v>
      </c>
      <c r="E59" s="923">
        <v>0</v>
      </c>
      <c r="F59" s="923">
        <v>0</v>
      </c>
      <c r="G59" s="923">
        <v>0</v>
      </c>
      <c r="H59" s="923">
        <v>0</v>
      </c>
      <c r="I59" s="923">
        <f t="shared" si="10"/>
        <v>0</v>
      </c>
      <c r="J59" s="923">
        <v>1</v>
      </c>
      <c r="K59" s="923">
        <v>0</v>
      </c>
      <c r="L59" s="923">
        <f t="shared" si="11"/>
        <v>1</v>
      </c>
      <c r="M59" s="923">
        <f t="shared" si="23"/>
        <v>1</v>
      </c>
      <c r="N59" s="923">
        <f t="shared" si="23"/>
        <v>0</v>
      </c>
      <c r="O59" s="923">
        <f t="shared" si="23"/>
        <v>1</v>
      </c>
      <c r="P59" s="2259" t="s">
        <v>2623</v>
      </c>
      <c r="Q59" s="2263"/>
      <c r="R59" s="2998"/>
    </row>
    <row r="60" spans="1:18" ht="19.5" customHeight="1" thickBot="1" x14ac:dyDescent="0.3">
      <c r="A60" s="3008" t="s">
        <v>96</v>
      </c>
      <c r="B60" s="3008"/>
      <c r="C60" s="3008"/>
      <c r="D60" s="2372">
        <f>SUM(D54:D59)</f>
        <v>0</v>
      </c>
      <c r="E60" s="2372">
        <f>SUM(E54:E59)</f>
        <v>0</v>
      </c>
      <c r="F60" s="2372">
        <f t="shared" si="30"/>
        <v>0</v>
      </c>
      <c r="G60" s="2372">
        <f>SUM(G54:G59)</f>
        <v>10</v>
      </c>
      <c r="H60" s="2372">
        <f>SUM(H54:H59)</f>
        <v>1</v>
      </c>
      <c r="I60" s="2372">
        <f t="shared" si="10"/>
        <v>11</v>
      </c>
      <c r="J60" s="2372">
        <f>SUM(J54:J59)</f>
        <v>12</v>
      </c>
      <c r="K60" s="2372">
        <f>SUM(K54:K59)</f>
        <v>1</v>
      </c>
      <c r="L60" s="2372">
        <f t="shared" si="11"/>
        <v>13</v>
      </c>
      <c r="M60" s="2372">
        <f t="shared" si="23"/>
        <v>22</v>
      </c>
      <c r="N60" s="2372">
        <f t="shared" si="23"/>
        <v>2</v>
      </c>
      <c r="O60" s="2372">
        <f t="shared" si="23"/>
        <v>24</v>
      </c>
      <c r="P60" s="3013" t="s">
        <v>136</v>
      </c>
      <c r="Q60" s="3013"/>
      <c r="R60" s="3013"/>
    </row>
    <row r="61" spans="1:18" ht="20.25" customHeight="1" thickBot="1" x14ac:dyDescent="0.3">
      <c r="A61" s="3007" t="s">
        <v>91</v>
      </c>
      <c r="B61" s="3007"/>
      <c r="C61" s="3007"/>
      <c r="D61" s="2365">
        <f t="shared" ref="D61:O61" si="33">SUM(D9,D12,D23,D26,D30,D48,D49,D53,D60)</f>
        <v>18</v>
      </c>
      <c r="E61" s="2365">
        <f t="shared" si="33"/>
        <v>4</v>
      </c>
      <c r="F61" s="2365">
        <f t="shared" si="33"/>
        <v>22</v>
      </c>
      <c r="G61" s="2365">
        <f t="shared" si="33"/>
        <v>195</v>
      </c>
      <c r="H61" s="2365">
        <f t="shared" si="33"/>
        <v>92</v>
      </c>
      <c r="I61" s="2365">
        <f t="shared" si="33"/>
        <v>287</v>
      </c>
      <c r="J61" s="2365">
        <f t="shared" si="33"/>
        <v>53</v>
      </c>
      <c r="K61" s="2365">
        <f t="shared" si="33"/>
        <v>17</v>
      </c>
      <c r="L61" s="2365">
        <f t="shared" si="33"/>
        <v>70</v>
      </c>
      <c r="M61" s="2365">
        <f t="shared" si="33"/>
        <v>266</v>
      </c>
      <c r="N61" s="2365">
        <f t="shared" si="33"/>
        <v>113</v>
      </c>
      <c r="O61" s="2365">
        <f t="shared" si="33"/>
        <v>379</v>
      </c>
      <c r="P61" s="2264"/>
      <c r="Q61" s="2264" t="s">
        <v>2624</v>
      </c>
      <c r="R61" s="2264"/>
    </row>
    <row r="62" spans="1:18" ht="13.5" thickTop="1" x14ac:dyDescent="0.2"/>
  </sheetData>
  <mergeCells count="80">
    <mergeCell ref="R54:R59"/>
    <mergeCell ref="P60:R60"/>
    <mergeCell ref="P26:R26"/>
    <mergeCell ref="Q44:Q45"/>
    <mergeCell ref="Q27:Q28"/>
    <mergeCell ref="P30:R30"/>
    <mergeCell ref="P29:R29"/>
    <mergeCell ref="R27:R28"/>
    <mergeCell ref="R43:R47"/>
    <mergeCell ref="R10:R11"/>
    <mergeCell ref="P9:R9"/>
    <mergeCell ref="Q3:R3"/>
    <mergeCell ref="Q38:R38"/>
    <mergeCell ref="A39:A42"/>
    <mergeCell ref="B39:B42"/>
    <mergeCell ref="C39:C42"/>
    <mergeCell ref="D39:F39"/>
    <mergeCell ref="G39:I39"/>
    <mergeCell ref="J39:L39"/>
    <mergeCell ref="M39:O39"/>
    <mergeCell ref="P39:P42"/>
    <mergeCell ref="Q39:Q42"/>
    <mergeCell ref="R39:R42"/>
    <mergeCell ref="D40:F40"/>
    <mergeCell ref="G40:I40"/>
    <mergeCell ref="A9:C9"/>
    <mergeCell ref="A24:A25"/>
    <mergeCell ref="A23:C23"/>
    <mergeCell ref="A26:C26"/>
    <mergeCell ref="J40:L40"/>
    <mergeCell ref="A27:A29"/>
    <mergeCell ref="B29:C29"/>
    <mergeCell ref="A10:A11"/>
    <mergeCell ref="A12:C12"/>
    <mergeCell ref="A13:A22"/>
    <mergeCell ref="B15:C15"/>
    <mergeCell ref="B20:C20"/>
    <mergeCell ref="B13:B14"/>
    <mergeCell ref="B17:B19"/>
    <mergeCell ref="B27:B28"/>
    <mergeCell ref="A1:R1"/>
    <mergeCell ref="A4:A7"/>
    <mergeCell ref="B4:B7"/>
    <mergeCell ref="C4:C7"/>
    <mergeCell ref="D4:F4"/>
    <mergeCell ref="G4:I4"/>
    <mergeCell ref="D5:F5"/>
    <mergeCell ref="G5:I5"/>
    <mergeCell ref="J5:L5"/>
    <mergeCell ref="M5:O5"/>
    <mergeCell ref="J4:L4"/>
    <mergeCell ref="M4:O4"/>
    <mergeCell ref="A2:R2"/>
    <mergeCell ref="P4:P7"/>
    <mergeCell ref="Q4:Q7"/>
    <mergeCell ref="R4:R7"/>
    <mergeCell ref="B44:B45"/>
    <mergeCell ref="A30:C30"/>
    <mergeCell ref="B46:C46"/>
    <mergeCell ref="A61:C61"/>
    <mergeCell ref="A48:C48"/>
    <mergeCell ref="A53:C53"/>
    <mergeCell ref="A54:A59"/>
    <mergeCell ref="A60:C60"/>
    <mergeCell ref="A43:A47"/>
    <mergeCell ref="A50:A52"/>
    <mergeCell ref="A38:B38"/>
    <mergeCell ref="M40:O40"/>
    <mergeCell ref="P46:Q46"/>
    <mergeCell ref="P48:R48"/>
    <mergeCell ref="P53:R53"/>
    <mergeCell ref="R50:R52"/>
    <mergeCell ref="P23:R23"/>
    <mergeCell ref="R24:R25"/>
    <mergeCell ref="P12:R12"/>
    <mergeCell ref="R13:R22"/>
    <mergeCell ref="Q13:Q14"/>
    <mergeCell ref="P15:Q15"/>
    <mergeCell ref="Q17:Q19"/>
    <mergeCell ref="P20:Q20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29"/>
  <sheetViews>
    <sheetView rightToLeft="1" view="pageBreakPreview" topLeftCell="A10" zoomScaleNormal="100" zoomScaleSheetLayoutView="100" workbookViewId="0">
      <selection activeCell="L9" sqref="L9:L10"/>
    </sheetView>
  </sheetViews>
  <sheetFormatPr defaultRowHeight="12.75" x14ac:dyDescent="0.2"/>
  <cols>
    <col min="1" max="1" width="25.140625" customWidth="1"/>
    <col min="2" max="13" width="8.7109375" customWidth="1"/>
    <col min="14" max="14" width="35" customWidth="1"/>
  </cols>
  <sheetData>
    <row r="1" spans="1:14" ht="18" x14ac:dyDescent="0.2">
      <c r="A1" s="2647" t="s">
        <v>2178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  <c r="M1" s="2647"/>
      <c r="N1" s="2647"/>
    </row>
    <row r="2" spans="1:14" ht="40.5" customHeight="1" x14ac:dyDescent="0.2">
      <c r="A2" s="2472" t="s">
        <v>2562</v>
      </c>
      <c r="B2" s="2472"/>
      <c r="C2" s="2472"/>
      <c r="D2" s="2472"/>
      <c r="E2" s="2472"/>
      <c r="F2" s="2472"/>
      <c r="G2" s="2472"/>
      <c r="H2" s="2472"/>
      <c r="I2" s="2472"/>
      <c r="J2" s="2472"/>
      <c r="K2" s="2472"/>
      <c r="L2" s="2472"/>
      <c r="M2" s="2472"/>
      <c r="N2" s="2472"/>
    </row>
    <row r="3" spans="1:14" ht="24" customHeight="1" thickBot="1" x14ac:dyDescent="0.25">
      <c r="A3" s="2320" t="s">
        <v>2034</v>
      </c>
      <c r="B3" s="1292"/>
      <c r="C3" s="1292"/>
      <c r="D3" s="1292"/>
      <c r="E3" s="1292"/>
      <c r="F3" s="1292"/>
      <c r="G3" s="1292"/>
      <c r="H3" s="1292"/>
      <c r="I3" s="1292"/>
      <c r="J3" s="1292"/>
      <c r="K3" s="1292"/>
      <c r="L3" s="1292"/>
      <c r="M3" s="1292"/>
      <c r="N3" s="2321" t="s">
        <v>1492</v>
      </c>
    </row>
    <row r="4" spans="1:14" ht="16.5" thickTop="1" x14ac:dyDescent="0.2">
      <c r="A4" s="2980" t="s">
        <v>35</v>
      </c>
      <c r="B4" s="2980" t="s">
        <v>36</v>
      </c>
      <c r="C4" s="2980"/>
      <c r="D4" s="2980"/>
      <c r="E4" s="2980" t="s">
        <v>2</v>
      </c>
      <c r="F4" s="2980"/>
      <c r="G4" s="2980"/>
      <c r="H4" s="2980" t="s">
        <v>3</v>
      </c>
      <c r="I4" s="2980"/>
      <c r="J4" s="2980"/>
      <c r="K4" s="2980" t="s">
        <v>29</v>
      </c>
      <c r="L4" s="2980"/>
      <c r="M4" s="2980"/>
      <c r="N4" s="2996" t="s">
        <v>102</v>
      </c>
    </row>
    <row r="5" spans="1:14" x14ac:dyDescent="0.2">
      <c r="A5" s="2688"/>
      <c r="B5" s="2896" t="s">
        <v>98</v>
      </c>
      <c r="C5" s="2896"/>
      <c r="D5" s="2896"/>
      <c r="E5" s="2896" t="s">
        <v>99</v>
      </c>
      <c r="F5" s="2896"/>
      <c r="G5" s="2896"/>
      <c r="H5" s="2896" t="s">
        <v>100</v>
      </c>
      <c r="I5" s="2896"/>
      <c r="J5" s="2896"/>
      <c r="K5" s="2896" t="s">
        <v>126</v>
      </c>
      <c r="L5" s="2896"/>
      <c r="M5" s="2896"/>
      <c r="N5" s="2982"/>
    </row>
    <row r="6" spans="1:14" ht="15.75" x14ac:dyDescent="0.2">
      <c r="A6" s="2688"/>
      <c r="B6" s="1293" t="s">
        <v>187</v>
      </c>
      <c r="C6" s="1293" t="s">
        <v>203</v>
      </c>
      <c r="D6" s="1293" t="s">
        <v>204</v>
      </c>
      <c r="E6" s="1293" t="s">
        <v>187</v>
      </c>
      <c r="F6" s="1293" t="s">
        <v>203</v>
      </c>
      <c r="G6" s="1293" t="s">
        <v>204</v>
      </c>
      <c r="H6" s="1293" t="s">
        <v>187</v>
      </c>
      <c r="I6" s="1293" t="s">
        <v>203</v>
      </c>
      <c r="J6" s="1293" t="s">
        <v>204</v>
      </c>
      <c r="K6" s="1293" t="s">
        <v>187</v>
      </c>
      <c r="L6" s="1293" t="s">
        <v>203</v>
      </c>
      <c r="M6" s="1293" t="s">
        <v>204</v>
      </c>
      <c r="N6" s="2982"/>
    </row>
    <row r="7" spans="1:14" ht="13.5" thickBot="1" x14ac:dyDescent="0.25">
      <c r="A7" s="2981"/>
      <c r="B7" s="121" t="s">
        <v>188</v>
      </c>
      <c r="C7" s="121" t="s">
        <v>189</v>
      </c>
      <c r="D7" s="121" t="s">
        <v>190</v>
      </c>
      <c r="E7" s="121" t="s">
        <v>188</v>
      </c>
      <c r="F7" s="121" t="s">
        <v>189</v>
      </c>
      <c r="G7" s="121" t="s">
        <v>190</v>
      </c>
      <c r="H7" s="121" t="s">
        <v>188</v>
      </c>
      <c r="I7" s="121" t="s">
        <v>189</v>
      </c>
      <c r="J7" s="121" t="s">
        <v>190</v>
      </c>
      <c r="K7" s="121" t="s">
        <v>188</v>
      </c>
      <c r="L7" s="121" t="s">
        <v>189</v>
      </c>
      <c r="M7" s="121" t="s">
        <v>190</v>
      </c>
      <c r="N7" s="2983"/>
    </row>
    <row r="8" spans="1:14" s="1305" customFormat="1" ht="19.5" customHeight="1" x14ac:dyDescent="0.2">
      <c r="A8" s="447" t="s">
        <v>37</v>
      </c>
      <c r="B8" s="2286">
        <v>6</v>
      </c>
      <c r="C8" s="2286">
        <v>6</v>
      </c>
      <c r="D8" s="2286">
        <v>12</v>
      </c>
      <c r="E8" s="2286">
        <v>3</v>
      </c>
      <c r="F8" s="2286">
        <v>7</v>
      </c>
      <c r="G8" s="2286">
        <v>10</v>
      </c>
      <c r="H8" s="2286">
        <v>3</v>
      </c>
      <c r="I8" s="2286">
        <v>3</v>
      </c>
      <c r="J8" s="2286">
        <v>6</v>
      </c>
      <c r="K8" s="2286">
        <f t="shared" ref="K8:M10" si="0">SUM(H8,E8,B8)</f>
        <v>12</v>
      </c>
      <c r="L8" s="2286">
        <f t="shared" si="0"/>
        <v>16</v>
      </c>
      <c r="M8" s="2286">
        <f t="shared" si="0"/>
        <v>28</v>
      </c>
      <c r="N8" s="1295" t="s">
        <v>1161</v>
      </c>
    </row>
    <row r="9" spans="1:14" s="1305" customFormat="1" ht="19.5" customHeight="1" x14ac:dyDescent="0.2">
      <c r="A9" s="1306" t="s">
        <v>1162</v>
      </c>
      <c r="B9" s="578">
        <v>0</v>
      </c>
      <c r="C9" s="578">
        <v>0</v>
      </c>
      <c r="D9" s="578">
        <v>0</v>
      </c>
      <c r="E9" s="578">
        <v>0</v>
      </c>
      <c r="F9" s="578">
        <v>5</v>
      </c>
      <c r="G9" s="578">
        <v>5</v>
      </c>
      <c r="H9" s="578">
        <v>5</v>
      </c>
      <c r="I9" s="578">
        <v>6</v>
      </c>
      <c r="J9" s="578">
        <v>11</v>
      </c>
      <c r="K9" s="578">
        <f t="shared" si="0"/>
        <v>5</v>
      </c>
      <c r="L9" s="578">
        <f t="shared" si="0"/>
        <v>11</v>
      </c>
      <c r="M9" s="578">
        <f t="shared" si="0"/>
        <v>16</v>
      </c>
      <c r="N9" s="1900" t="s">
        <v>607</v>
      </c>
    </row>
    <row r="10" spans="1:14" s="1305" customFormat="1" ht="19.5" customHeight="1" x14ac:dyDescent="0.2">
      <c r="A10" s="1306" t="s">
        <v>608</v>
      </c>
      <c r="B10" s="578">
        <v>0</v>
      </c>
      <c r="C10" s="578">
        <v>0</v>
      </c>
      <c r="D10" s="578">
        <v>0</v>
      </c>
      <c r="E10" s="578">
        <v>0</v>
      </c>
      <c r="F10" s="578">
        <v>4</v>
      </c>
      <c r="G10" s="578">
        <v>4</v>
      </c>
      <c r="H10" s="578">
        <v>3</v>
      </c>
      <c r="I10" s="578">
        <v>0</v>
      </c>
      <c r="J10" s="578">
        <v>3</v>
      </c>
      <c r="K10" s="578">
        <f t="shared" si="0"/>
        <v>3</v>
      </c>
      <c r="L10" s="578">
        <f t="shared" si="0"/>
        <v>4</v>
      </c>
      <c r="M10" s="578">
        <f t="shared" si="0"/>
        <v>7</v>
      </c>
      <c r="N10" s="1900" t="s">
        <v>609</v>
      </c>
    </row>
    <row r="11" spans="1:14" s="1305" customFormat="1" ht="19.5" customHeight="1" x14ac:dyDescent="0.2">
      <c r="A11" s="1306" t="s">
        <v>54</v>
      </c>
      <c r="B11" s="578">
        <v>8</v>
      </c>
      <c r="C11" s="578">
        <v>3</v>
      </c>
      <c r="D11" s="578">
        <v>11</v>
      </c>
      <c r="E11" s="578">
        <v>46</v>
      </c>
      <c r="F11" s="578">
        <v>33</v>
      </c>
      <c r="G11" s="578">
        <v>79</v>
      </c>
      <c r="H11" s="578">
        <v>26</v>
      </c>
      <c r="I11" s="578">
        <v>7</v>
      </c>
      <c r="J11" s="578">
        <v>33</v>
      </c>
      <c r="K11" s="578">
        <f t="shared" ref="K11:K27" si="1">SUM(H11,E11,B11)</f>
        <v>80</v>
      </c>
      <c r="L11" s="578">
        <f t="shared" ref="L11:L27" si="2">SUM(I11,F11,C11)</f>
        <v>43</v>
      </c>
      <c r="M11" s="578">
        <f t="shared" ref="M11:M27" si="3">SUM(J11,G11,D11)</f>
        <v>123</v>
      </c>
      <c r="N11" s="1900" t="s">
        <v>104</v>
      </c>
    </row>
    <row r="12" spans="1:14" s="1305" customFormat="1" ht="19.5" customHeight="1" x14ac:dyDescent="0.2">
      <c r="A12" s="1306" t="s">
        <v>2175</v>
      </c>
      <c r="B12" s="578">
        <v>9</v>
      </c>
      <c r="C12" s="578">
        <v>7</v>
      </c>
      <c r="D12" s="578">
        <v>16</v>
      </c>
      <c r="E12" s="578">
        <v>43</v>
      </c>
      <c r="F12" s="578">
        <v>35</v>
      </c>
      <c r="G12" s="578">
        <v>78</v>
      </c>
      <c r="H12" s="578">
        <v>27</v>
      </c>
      <c r="I12" s="578">
        <v>13</v>
      </c>
      <c r="J12" s="578">
        <v>40</v>
      </c>
      <c r="K12" s="578">
        <f t="shared" si="1"/>
        <v>79</v>
      </c>
      <c r="L12" s="578">
        <f t="shared" si="2"/>
        <v>55</v>
      </c>
      <c r="M12" s="578">
        <f t="shared" si="3"/>
        <v>134</v>
      </c>
      <c r="N12" s="2238" t="s">
        <v>451</v>
      </c>
    </row>
    <row r="13" spans="1:14" s="1305" customFormat="1" ht="19.5" customHeight="1" x14ac:dyDescent="0.2">
      <c r="A13" s="1306" t="s">
        <v>61</v>
      </c>
      <c r="B13" s="578">
        <v>1</v>
      </c>
      <c r="C13" s="578">
        <v>1</v>
      </c>
      <c r="D13" s="578">
        <v>2</v>
      </c>
      <c r="E13" s="578">
        <v>6</v>
      </c>
      <c r="F13" s="578">
        <v>6</v>
      </c>
      <c r="G13" s="578">
        <v>12</v>
      </c>
      <c r="H13" s="578">
        <v>8</v>
      </c>
      <c r="I13" s="578">
        <v>9</v>
      </c>
      <c r="J13" s="578">
        <v>17</v>
      </c>
      <c r="K13" s="578">
        <f t="shared" si="1"/>
        <v>15</v>
      </c>
      <c r="L13" s="578">
        <f t="shared" si="2"/>
        <v>16</v>
      </c>
      <c r="M13" s="578">
        <f t="shared" si="3"/>
        <v>31</v>
      </c>
      <c r="N13" s="2238" t="s">
        <v>142</v>
      </c>
    </row>
    <row r="14" spans="1:14" s="1305" customFormat="1" ht="19.5" customHeight="1" x14ac:dyDescent="0.2">
      <c r="A14" s="1306" t="s">
        <v>40</v>
      </c>
      <c r="B14" s="578">
        <v>0</v>
      </c>
      <c r="C14" s="578">
        <v>0</v>
      </c>
      <c r="D14" s="578">
        <v>0</v>
      </c>
      <c r="E14" s="578">
        <v>15</v>
      </c>
      <c r="F14" s="578">
        <v>43</v>
      </c>
      <c r="G14" s="578">
        <v>58</v>
      </c>
      <c r="H14" s="578">
        <v>27</v>
      </c>
      <c r="I14" s="578">
        <v>37</v>
      </c>
      <c r="J14" s="578">
        <v>64</v>
      </c>
      <c r="K14" s="578">
        <f t="shared" si="1"/>
        <v>42</v>
      </c>
      <c r="L14" s="578">
        <f t="shared" si="2"/>
        <v>80</v>
      </c>
      <c r="M14" s="578">
        <f t="shared" si="3"/>
        <v>122</v>
      </c>
      <c r="N14" s="1900" t="s">
        <v>131</v>
      </c>
    </row>
    <row r="15" spans="1:14" s="1305" customFormat="1" ht="19.5" customHeight="1" x14ac:dyDescent="0.2">
      <c r="A15" s="1306" t="s">
        <v>833</v>
      </c>
      <c r="B15" s="578">
        <v>0</v>
      </c>
      <c r="C15" s="578">
        <v>0</v>
      </c>
      <c r="D15" s="578">
        <v>0</v>
      </c>
      <c r="E15" s="578">
        <v>2</v>
      </c>
      <c r="F15" s="578">
        <v>11</v>
      </c>
      <c r="G15" s="578">
        <v>13</v>
      </c>
      <c r="H15" s="578">
        <v>0</v>
      </c>
      <c r="I15" s="578">
        <v>0</v>
      </c>
      <c r="J15" s="578">
        <v>0</v>
      </c>
      <c r="K15" s="578">
        <f t="shared" si="1"/>
        <v>2</v>
      </c>
      <c r="L15" s="578">
        <f t="shared" si="2"/>
        <v>11</v>
      </c>
      <c r="M15" s="578">
        <f t="shared" si="3"/>
        <v>13</v>
      </c>
      <c r="N15" s="1900" t="s">
        <v>834</v>
      </c>
    </row>
    <row r="16" spans="1:14" s="1305" customFormat="1" ht="19.5" customHeight="1" x14ac:dyDescent="0.2">
      <c r="A16" s="1306" t="s">
        <v>2235</v>
      </c>
      <c r="B16" s="578">
        <v>3</v>
      </c>
      <c r="C16" s="578">
        <v>8</v>
      </c>
      <c r="D16" s="578">
        <v>11</v>
      </c>
      <c r="E16" s="578">
        <v>25</v>
      </c>
      <c r="F16" s="578">
        <v>25</v>
      </c>
      <c r="G16" s="578">
        <v>50</v>
      </c>
      <c r="H16" s="578">
        <v>9</v>
      </c>
      <c r="I16" s="578">
        <v>17</v>
      </c>
      <c r="J16" s="578">
        <v>26</v>
      </c>
      <c r="K16" s="578">
        <f t="shared" si="1"/>
        <v>37</v>
      </c>
      <c r="L16" s="578">
        <f t="shared" si="2"/>
        <v>50</v>
      </c>
      <c r="M16" s="578">
        <f t="shared" si="3"/>
        <v>87</v>
      </c>
      <c r="N16" s="1900" t="s">
        <v>2625</v>
      </c>
    </row>
    <row r="17" spans="1:14" s="1305" customFormat="1" ht="19.5" customHeight="1" x14ac:dyDescent="0.2">
      <c r="A17" s="1306" t="s">
        <v>41</v>
      </c>
      <c r="B17" s="578">
        <v>35</v>
      </c>
      <c r="C17" s="578">
        <v>30</v>
      </c>
      <c r="D17" s="578">
        <v>65</v>
      </c>
      <c r="E17" s="578">
        <v>55</v>
      </c>
      <c r="F17" s="578">
        <v>35</v>
      </c>
      <c r="G17" s="578">
        <v>90</v>
      </c>
      <c r="H17" s="578">
        <v>20</v>
      </c>
      <c r="I17" s="578">
        <v>7</v>
      </c>
      <c r="J17" s="578">
        <v>27</v>
      </c>
      <c r="K17" s="578">
        <f t="shared" si="1"/>
        <v>110</v>
      </c>
      <c r="L17" s="578">
        <f t="shared" si="2"/>
        <v>72</v>
      </c>
      <c r="M17" s="578">
        <f t="shared" si="3"/>
        <v>182</v>
      </c>
      <c r="N17" s="1900" t="s">
        <v>166</v>
      </c>
    </row>
    <row r="18" spans="1:14" s="1305" customFormat="1" ht="19.5" customHeight="1" x14ac:dyDescent="0.2">
      <c r="A18" s="1306" t="s">
        <v>225</v>
      </c>
      <c r="B18" s="578">
        <v>0</v>
      </c>
      <c r="C18" s="578">
        <v>0</v>
      </c>
      <c r="D18" s="578">
        <v>0</v>
      </c>
      <c r="E18" s="578">
        <v>25</v>
      </c>
      <c r="F18" s="578">
        <v>44</v>
      </c>
      <c r="G18" s="578">
        <v>69</v>
      </c>
      <c r="H18" s="578">
        <v>20</v>
      </c>
      <c r="I18" s="578">
        <v>21</v>
      </c>
      <c r="J18" s="578">
        <v>41</v>
      </c>
      <c r="K18" s="578">
        <f t="shared" si="1"/>
        <v>45</v>
      </c>
      <c r="L18" s="578">
        <f t="shared" si="2"/>
        <v>65</v>
      </c>
      <c r="M18" s="578">
        <f t="shared" si="3"/>
        <v>110</v>
      </c>
      <c r="N18" s="1900" t="s">
        <v>1164</v>
      </c>
    </row>
    <row r="19" spans="1:14" s="1305" customFormat="1" ht="19.5" customHeight="1" x14ac:dyDescent="0.2">
      <c r="A19" s="1306" t="s">
        <v>223</v>
      </c>
      <c r="B19" s="578">
        <v>9</v>
      </c>
      <c r="C19" s="578">
        <v>2</v>
      </c>
      <c r="D19" s="578">
        <v>11</v>
      </c>
      <c r="E19" s="578">
        <v>80</v>
      </c>
      <c r="F19" s="578">
        <v>70</v>
      </c>
      <c r="G19" s="578">
        <v>150</v>
      </c>
      <c r="H19" s="578">
        <v>31</v>
      </c>
      <c r="I19" s="578">
        <v>18</v>
      </c>
      <c r="J19" s="578">
        <v>49</v>
      </c>
      <c r="K19" s="578">
        <f t="shared" si="1"/>
        <v>120</v>
      </c>
      <c r="L19" s="578">
        <f t="shared" si="2"/>
        <v>90</v>
      </c>
      <c r="M19" s="578">
        <f t="shared" si="3"/>
        <v>210</v>
      </c>
      <c r="N19" s="2238" t="s">
        <v>584</v>
      </c>
    </row>
    <row r="20" spans="1:14" s="1305" customFormat="1" ht="19.5" customHeight="1" x14ac:dyDescent="0.2">
      <c r="A20" s="1306" t="s">
        <v>1165</v>
      </c>
      <c r="B20" s="578">
        <v>0</v>
      </c>
      <c r="C20" s="578">
        <v>0</v>
      </c>
      <c r="D20" s="578">
        <v>0</v>
      </c>
      <c r="E20" s="578">
        <v>47</v>
      </c>
      <c r="F20" s="578">
        <v>45</v>
      </c>
      <c r="G20" s="578">
        <v>92</v>
      </c>
      <c r="H20" s="578">
        <v>0</v>
      </c>
      <c r="I20" s="578">
        <v>4</v>
      </c>
      <c r="J20" s="578">
        <v>4</v>
      </c>
      <c r="K20" s="578">
        <f t="shared" si="1"/>
        <v>47</v>
      </c>
      <c r="L20" s="578">
        <f t="shared" si="2"/>
        <v>49</v>
      </c>
      <c r="M20" s="578">
        <f t="shared" si="3"/>
        <v>96</v>
      </c>
      <c r="N20" s="1900" t="s">
        <v>1166</v>
      </c>
    </row>
    <row r="21" spans="1:14" s="1305" customFormat="1" ht="19.5" customHeight="1" x14ac:dyDescent="0.2">
      <c r="A21" s="1306" t="s">
        <v>1055</v>
      </c>
      <c r="B21" s="578">
        <v>0</v>
      </c>
      <c r="C21" s="578">
        <v>0</v>
      </c>
      <c r="D21" s="578">
        <v>0</v>
      </c>
      <c r="E21" s="578">
        <v>0</v>
      </c>
      <c r="F21" s="578">
        <v>27</v>
      </c>
      <c r="G21" s="578">
        <v>27</v>
      </c>
      <c r="H21" s="578">
        <v>0</v>
      </c>
      <c r="I21" s="578">
        <v>0</v>
      </c>
      <c r="J21" s="578">
        <v>0</v>
      </c>
      <c r="K21" s="578">
        <f t="shared" si="1"/>
        <v>0</v>
      </c>
      <c r="L21" s="578">
        <f t="shared" si="2"/>
        <v>27</v>
      </c>
      <c r="M21" s="578">
        <f t="shared" si="3"/>
        <v>27</v>
      </c>
      <c r="N21" s="2238" t="s">
        <v>454</v>
      </c>
    </row>
    <row r="22" spans="1:14" s="1305" customFormat="1" ht="19.5" customHeight="1" x14ac:dyDescent="0.2">
      <c r="A22" s="1306" t="s">
        <v>42</v>
      </c>
      <c r="B22" s="578">
        <v>1</v>
      </c>
      <c r="C22" s="578">
        <v>2</v>
      </c>
      <c r="D22" s="578">
        <v>3</v>
      </c>
      <c r="E22" s="578">
        <v>97</v>
      </c>
      <c r="F22" s="578">
        <v>62</v>
      </c>
      <c r="G22" s="578">
        <v>159</v>
      </c>
      <c r="H22" s="578">
        <v>45</v>
      </c>
      <c r="I22" s="578">
        <v>23</v>
      </c>
      <c r="J22" s="578">
        <v>68</v>
      </c>
      <c r="K22" s="578">
        <f t="shared" si="1"/>
        <v>143</v>
      </c>
      <c r="L22" s="578">
        <f t="shared" si="2"/>
        <v>87</v>
      </c>
      <c r="M22" s="578">
        <f t="shared" si="3"/>
        <v>230</v>
      </c>
      <c r="N22" s="1900" t="s">
        <v>623</v>
      </c>
    </row>
    <row r="23" spans="1:14" s="1305" customFormat="1" ht="19.5" customHeight="1" x14ac:dyDescent="0.2">
      <c r="A23" s="19" t="s">
        <v>963</v>
      </c>
      <c r="B23" s="578">
        <v>0</v>
      </c>
      <c r="C23" s="578">
        <v>0</v>
      </c>
      <c r="D23" s="578">
        <v>0</v>
      </c>
      <c r="E23" s="578">
        <v>1</v>
      </c>
      <c r="F23" s="578">
        <v>1</v>
      </c>
      <c r="G23" s="578">
        <v>2</v>
      </c>
      <c r="H23" s="578">
        <v>0</v>
      </c>
      <c r="I23" s="578">
        <v>0</v>
      </c>
      <c r="J23" s="578">
        <v>0</v>
      </c>
      <c r="K23" s="578">
        <f t="shared" si="1"/>
        <v>1</v>
      </c>
      <c r="L23" s="578">
        <f t="shared" si="2"/>
        <v>1</v>
      </c>
      <c r="M23" s="578">
        <f t="shared" si="3"/>
        <v>2</v>
      </c>
      <c r="N23" s="1900" t="s">
        <v>964</v>
      </c>
    </row>
    <row r="24" spans="1:14" s="1305" customFormat="1" ht="19.5" customHeight="1" x14ac:dyDescent="0.2">
      <c r="A24" s="1306" t="s">
        <v>1494</v>
      </c>
      <c r="B24" s="578">
        <v>10</v>
      </c>
      <c r="C24" s="578">
        <v>4</v>
      </c>
      <c r="D24" s="578">
        <v>14</v>
      </c>
      <c r="E24" s="578">
        <v>49</v>
      </c>
      <c r="F24" s="578">
        <v>26</v>
      </c>
      <c r="G24" s="578">
        <v>75</v>
      </c>
      <c r="H24" s="578">
        <v>22</v>
      </c>
      <c r="I24" s="578">
        <v>21</v>
      </c>
      <c r="J24" s="578">
        <v>43</v>
      </c>
      <c r="K24" s="578">
        <f t="shared" si="1"/>
        <v>81</v>
      </c>
      <c r="L24" s="578">
        <f t="shared" si="2"/>
        <v>51</v>
      </c>
      <c r="M24" s="578">
        <f t="shared" si="3"/>
        <v>132</v>
      </c>
      <c r="N24" s="1900" t="s">
        <v>130</v>
      </c>
    </row>
    <row r="25" spans="1:14" s="1305" customFormat="1" ht="19.5" customHeight="1" x14ac:dyDescent="0.2">
      <c r="A25" s="1306" t="s">
        <v>630</v>
      </c>
      <c r="B25" s="578">
        <v>0</v>
      </c>
      <c r="C25" s="578">
        <v>0</v>
      </c>
      <c r="D25" s="578">
        <v>0</v>
      </c>
      <c r="E25" s="578">
        <v>7</v>
      </c>
      <c r="F25" s="578">
        <v>6</v>
      </c>
      <c r="G25" s="578">
        <v>13</v>
      </c>
      <c r="H25" s="578">
        <v>0</v>
      </c>
      <c r="I25" s="578">
        <v>0</v>
      </c>
      <c r="J25" s="578">
        <v>0</v>
      </c>
      <c r="K25" s="578">
        <f t="shared" si="1"/>
        <v>7</v>
      </c>
      <c r="L25" s="578">
        <f t="shared" si="2"/>
        <v>6</v>
      </c>
      <c r="M25" s="578">
        <f t="shared" si="3"/>
        <v>13</v>
      </c>
      <c r="N25" s="1900" t="s">
        <v>1168</v>
      </c>
    </row>
    <row r="26" spans="1:14" s="1305" customFormat="1" ht="19.5" customHeight="1" x14ac:dyDescent="0.2">
      <c r="A26" s="448" t="s">
        <v>210</v>
      </c>
      <c r="B26" s="2287">
        <v>0</v>
      </c>
      <c r="C26" s="2287">
        <v>0</v>
      </c>
      <c r="D26" s="2287">
        <v>0</v>
      </c>
      <c r="E26" s="2287">
        <v>21</v>
      </c>
      <c r="F26" s="2287">
        <v>6</v>
      </c>
      <c r="G26" s="2287">
        <v>27</v>
      </c>
      <c r="H26" s="2287">
        <v>30</v>
      </c>
      <c r="I26" s="2287">
        <v>3</v>
      </c>
      <c r="J26" s="2287">
        <v>33</v>
      </c>
      <c r="K26" s="578">
        <f t="shared" si="1"/>
        <v>51</v>
      </c>
      <c r="L26" s="578">
        <f t="shared" si="2"/>
        <v>9</v>
      </c>
      <c r="M26" s="578">
        <f t="shared" si="3"/>
        <v>60</v>
      </c>
      <c r="N26" s="2265" t="s">
        <v>455</v>
      </c>
    </row>
    <row r="27" spans="1:14" s="1305" customFormat="1" ht="19.5" customHeight="1" thickBot="1" x14ac:dyDescent="0.25">
      <c r="A27" s="289" t="s">
        <v>44</v>
      </c>
      <c r="B27" s="1705">
        <v>0</v>
      </c>
      <c r="C27" s="1705">
        <v>0</v>
      </c>
      <c r="D27" s="1705">
        <v>0</v>
      </c>
      <c r="E27" s="1705">
        <v>2</v>
      </c>
      <c r="F27" s="1705">
        <v>6</v>
      </c>
      <c r="G27" s="1705">
        <v>8</v>
      </c>
      <c r="H27" s="1705">
        <v>0</v>
      </c>
      <c r="I27" s="1705">
        <v>0</v>
      </c>
      <c r="J27" s="1705">
        <v>0</v>
      </c>
      <c r="K27" s="578">
        <f t="shared" si="1"/>
        <v>2</v>
      </c>
      <c r="L27" s="578">
        <f t="shared" si="2"/>
        <v>6</v>
      </c>
      <c r="M27" s="578">
        <f t="shared" si="3"/>
        <v>8</v>
      </c>
      <c r="N27" s="2265" t="s">
        <v>2626</v>
      </c>
    </row>
    <row r="28" spans="1:14" s="1305" customFormat="1" ht="19.5" customHeight="1" thickBot="1" x14ac:dyDescent="0.25">
      <c r="A28" s="103" t="s">
        <v>91</v>
      </c>
      <c r="B28" s="2288">
        <f>SUM(B8:B27)</f>
        <v>82</v>
      </c>
      <c r="C28" s="2288">
        <f t="shared" ref="C28:J28" si="4">SUM(C8:C27)</f>
        <v>63</v>
      </c>
      <c r="D28" s="2288">
        <f t="shared" si="4"/>
        <v>145</v>
      </c>
      <c r="E28" s="2288">
        <f t="shared" si="4"/>
        <v>524</v>
      </c>
      <c r="F28" s="2288">
        <f t="shared" si="4"/>
        <v>497</v>
      </c>
      <c r="G28" s="2288">
        <f t="shared" si="4"/>
        <v>1021</v>
      </c>
      <c r="H28" s="2288">
        <f t="shared" si="4"/>
        <v>276</v>
      </c>
      <c r="I28" s="2288">
        <f t="shared" si="4"/>
        <v>189</v>
      </c>
      <c r="J28" s="2288">
        <f t="shared" si="4"/>
        <v>465</v>
      </c>
      <c r="K28" s="2288">
        <f>SUM(K8:K27)</f>
        <v>882</v>
      </c>
      <c r="L28" s="2288">
        <f>SUM(L8:L27)</f>
        <v>749</v>
      </c>
      <c r="M28" s="2288">
        <f>SUM(M8:M27)</f>
        <v>1631</v>
      </c>
      <c r="N28" s="2234" t="s">
        <v>153</v>
      </c>
    </row>
    <row r="29" spans="1:14" ht="13.5" thickTop="1" x14ac:dyDescent="0.2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0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289"/>
  <sheetViews>
    <sheetView rightToLeft="1" view="pageBreakPreview" topLeftCell="A265" zoomScale="80" zoomScaleNormal="100" zoomScaleSheetLayoutView="80" workbookViewId="0">
      <selection activeCell="L9" sqref="L9:L10"/>
    </sheetView>
  </sheetViews>
  <sheetFormatPr defaultRowHeight="12.75" x14ac:dyDescent="0.2"/>
  <cols>
    <col min="1" max="1" width="10.140625" customWidth="1"/>
    <col min="2" max="2" width="12.85546875" customWidth="1"/>
    <col min="3" max="3" width="19" customWidth="1"/>
    <col min="4" max="15" width="6.85546875" customWidth="1"/>
    <col min="16" max="16" width="23.7109375" customWidth="1"/>
    <col min="17" max="17" width="18.28515625" customWidth="1"/>
    <col min="18" max="18" width="18.42578125" customWidth="1"/>
  </cols>
  <sheetData>
    <row r="1" spans="1:18" ht="18" x14ac:dyDescent="0.2">
      <c r="A1" s="2855" t="s">
        <v>2996</v>
      </c>
      <c r="B1" s="2855"/>
      <c r="C1" s="2855"/>
      <c r="D1" s="2855"/>
      <c r="E1" s="2855"/>
      <c r="F1" s="2855"/>
      <c r="G1" s="2855"/>
      <c r="H1" s="2855"/>
      <c r="I1" s="2855"/>
      <c r="J1" s="2855"/>
      <c r="K1" s="2855"/>
      <c r="L1" s="2855"/>
      <c r="M1" s="2855"/>
      <c r="N1" s="2855"/>
      <c r="O1" s="2855"/>
      <c r="P1" s="2855"/>
      <c r="Q1" s="2855"/>
      <c r="R1" s="2855"/>
    </row>
    <row r="2" spans="1:18" ht="27.75" customHeight="1" x14ac:dyDescent="0.2">
      <c r="A2" s="2855" t="s">
        <v>2563</v>
      </c>
      <c r="B2" s="2855"/>
      <c r="C2" s="2855"/>
      <c r="D2" s="2855"/>
      <c r="E2" s="2855"/>
      <c r="F2" s="2855"/>
      <c r="G2" s="2855"/>
      <c r="H2" s="2855"/>
      <c r="I2" s="2855"/>
      <c r="J2" s="2855"/>
      <c r="K2" s="2855"/>
      <c r="L2" s="2855"/>
      <c r="M2" s="2855"/>
      <c r="N2" s="2855"/>
      <c r="O2" s="2855"/>
      <c r="P2" s="2855"/>
      <c r="Q2" s="2855"/>
      <c r="R2" s="2855"/>
    </row>
    <row r="3" spans="1:18" ht="15.75" customHeight="1" thickBot="1" x14ac:dyDescent="0.25">
      <c r="A3" s="1292" t="s">
        <v>2567</v>
      </c>
      <c r="B3" s="1305"/>
      <c r="C3" s="1305"/>
      <c r="D3" s="1305"/>
      <c r="E3" s="1305"/>
      <c r="F3" s="1305"/>
      <c r="G3" s="1305"/>
      <c r="H3" s="1305"/>
      <c r="I3" s="1305"/>
      <c r="J3" s="1305"/>
      <c r="K3" s="1305"/>
      <c r="L3" s="1305"/>
      <c r="M3" s="1305"/>
      <c r="N3" s="1305"/>
      <c r="O3" s="1305"/>
      <c r="P3" s="1305"/>
      <c r="Q3" s="2650" t="s">
        <v>1496</v>
      </c>
      <c r="R3" s="2650"/>
    </row>
    <row r="4" spans="1:18" ht="18.75" thickTop="1" x14ac:dyDescent="0.2">
      <c r="A4" s="2984" t="s">
        <v>47</v>
      </c>
      <c r="B4" s="2858" t="s">
        <v>90</v>
      </c>
      <c r="C4" s="2984" t="s">
        <v>48</v>
      </c>
      <c r="D4" s="2984" t="s">
        <v>36</v>
      </c>
      <c r="E4" s="2984"/>
      <c r="F4" s="2984"/>
      <c r="G4" s="2984" t="s">
        <v>2</v>
      </c>
      <c r="H4" s="2984"/>
      <c r="I4" s="2984"/>
      <c r="J4" s="2984" t="s">
        <v>3</v>
      </c>
      <c r="K4" s="2984"/>
      <c r="L4" s="2984"/>
      <c r="M4" s="2984" t="s">
        <v>29</v>
      </c>
      <c r="N4" s="2984"/>
      <c r="O4" s="2984"/>
      <c r="P4" s="2988" t="s">
        <v>103</v>
      </c>
      <c r="Q4" s="2866" t="s">
        <v>132</v>
      </c>
      <c r="R4" s="2866" t="s">
        <v>310</v>
      </c>
    </row>
    <row r="5" spans="1:18" x14ac:dyDescent="0.2">
      <c r="A5" s="2864"/>
      <c r="B5" s="2859"/>
      <c r="C5" s="2864"/>
      <c r="D5" s="2896" t="s">
        <v>98</v>
      </c>
      <c r="E5" s="2896"/>
      <c r="F5" s="2896"/>
      <c r="G5" s="2896" t="s">
        <v>99</v>
      </c>
      <c r="H5" s="2896"/>
      <c r="I5" s="2896"/>
      <c r="J5" s="2896" t="s">
        <v>100</v>
      </c>
      <c r="K5" s="2896"/>
      <c r="L5" s="2896"/>
      <c r="M5" s="2896" t="s">
        <v>126</v>
      </c>
      <c r="N5" s="2896"/>
      <c r="O5" s="2896"/>
      <c r="P5" s="2989"/>
      <c r="Q5" s="2867"/>
      <c r="R5" s="2867"/>
    </row>
    <row r="6" spans="1:18" ht="15.75" x14ac:dyDescent="0.2">
      <c r="A6" s="2864"/>
      <c r="B6" s="2859"/>
      <c r="C6" s="2864"/>
      <c r="D6" s="1293" t="s">
        <v>187</v>
      </c>
      <c r="E6" s="1293" t="s">
        <v>203</v>
      </c>
      <c r="F6" s="1293" t="s">
        <v>204</v>
      </c>
      <c r="G6" s="1293" t="s">
        <v>187</v>
      </c>
      <c r="H6" s="1293" t="s">
        <v>203</v>
      </c>
      <c r="I6" s="1293" t="s">
        <v>204</v>
      </c>
      <c r="J6" s="1293" t="s">
        <v>187</v>
      </c>
      <c r="K6" s="1293" t="s">
        <v>203</v>
      </c>
      <c r="L6" s="1293" t="s">
        <v>204</v>
      </c>
      <c r="M6" s="1293" t="s">
        <v>187</v>
      </c>
      <c r="N6" s="1293" t="s">
        <v>203</v>
      </c>
      <c r="O6" s="1293" t="s">
        <v>204</v>
      </c>
      <c r="P6" s="2989"/>
      <c r="Q6" s="2867"/>
      <c r="R6" s="2867"/>
    </row>
    <row r="7" spans="1:18" ht="13.5" thickBot="1" x14ac:dyDescent="0.25">
      <c r="A7" s="2985"/>
      <c r="B7" s="2860"/>
      <c r="C7" s="2985"/>
      <c r="D7" s="121" t="s">
        <v>188</v>
      </c>
      <c r="E7" s="121" t="s">
        <v>189</v>
      </c>
      <c r="F7" s="121" t="s">
        <v>190</v>
      </c>
      <c r="G7" s="121" t="s">
        <v>188</v>
      </c>
      <c r="H7" s="121" t="s">
        <v>189</v>
      </c>
      <c r="I7" s="121" t="s">
        <v>190</v>
      </c>
      <c r="J7" s="121" t="s">
        <v>188</v>
      </c>
      <c r="K7" s="121" t="s">
        <v>189</v>
      </c>
      <c r="L7" s="121" t="s">
        <v>190</v>
      </c>
      <c r="M7" s="121" t="s">
        <v>188</v>
      </c>
      <c r="N7" s="121" t="s">
        <v>189</v>
      </c>
      <c r="O7" s="121" t="s">
        <v>190</v>
      </c>
      <c r="P7" s="2990"/>
      <c r="Q7" s="2868"/>
      <c r="R7" s="2868"/>
    </row>
    <row r="8" spans="1:18" ht="28.5" customHeight="1" x14ac:dyDescent="0.2">
      <c r="A8" s="3022" t="s">
        <v>37</v>
      </c>
      <c r="B8" s="1881" t="s">
        <v>462</v>
      </c>
      <c r="C8" s="1881" t="s">
        <v>462</v>
      </c>
      <c r="D8" s="923">
        <v>0</v>
      </c>
      <c r="E8" s="923">
        <v>0</v>
      </c>
      <c r="F8" s="923">
        <f t="shared" ref="F8:H69" si="0">SUM(D8:E8)</f>
        <v>0</v>
      </c>
      <c r="G8" s="923">
        <v>1</v>
      </c>
      <c r="H8" s="923">
        <v>0</v>
      </c>
      <c r="I8" s="923">
        <f t="shared" ref="I8:I71" si="1">SUM(G8:H8)</f>
        <v>1</v>
      </c>
      <c r="J8" s="923">
        <v>0</v>
      </c>
      <c r="K8" s="923">
        <v>2</v>
      </c>
      <c r="L8" s="923">
        <f t="shared" ref="L8:L71" si="2">SUM(J8:K8)</f>
        <v>2</v>
      </c>
      <c r="M8" s="923">
        <f t="shared" ref="M8:O60" si="3">SUM(J8,G8,D8)</f>
        <v>1</v>
      </c>
      <c r="N8" s="923">
        <f t="shared" si="3"/>
        <v>2</v>
      </c>
      <c r="O8" s="923">
        <f t="shared" si="3"/>
        <v>3</v>
      </c>
      <c r="P8" s="2259" t="s">
        <v>2627</v>
      </c>
      <c r="Q8" s="2259" t="s">
        <v>2627</v>
      </c>
      <c r="R8" s="3052" t="s">
        <v>134</v>
      </c>
    </row>
    <row r="9" spans="1:18" ht="27.75" customHeight="1" x14ac:dyDescent="0.2">
      <c r="A9" s="3020"/>
      <c r="B9" s="1881" t="s">
        <v>50</v>
      </c>
      <c r="C9" s="1881" t="s">
        <v>673</v>
      </c>
      <c r="D9" s="923">
        <v>0</v>
      </c>
      <c r="E9" s="923">
        <v>0</v>
      </c>
      <c r="F9" s="923">
        <f t="shared" si="0"/>
        <v>0</v>
      </c>
      <c r="G9" s="923">
        <v>1</v>
      </c>
      <c r="H9" s="923">
        <v>0</v>
      </c>
      <c r="I9" s="923">
        <f t="shared" si="1"/>
        <v>1</v>
      </c>
      <c r="J9" s="923">
        <v>0</v>
      </c>
      <c r="K9" s="923">
        <v>0</v>
      </c>
      <c r="L9" s="923">
        <f t="shared" si="2"/>
        <v>0</v>
      </c>
      <c r="M9" s="923">
        <f t="shared" si="3"/>
        <v>1</v>
      </c>
      <c r="N9" s="923">
        <f t="shared" si="3"/>
        <v>0</v>
      </c>
      <c r="O9" s="923">
        <f t="shared" si="3"/>
        <v>1</v>
      </c>
      <c r="P9" s="2259" t="s">
        <v>468</v>
      </c>
      <c r="Q9" s="2259" t="s">
        <v>2628</v>
      </c>
      <c r="R9" s="3005"/>
    </row>
    <row r="10" spans="1:18" ht="25.5" x14ac:dyDescent="0.2">
      <c r="A10" s="3020"/>
      <c r="B10" s="1881" t="s">
        <v>1461</v>
      </c>
      <c r="C10" s="1881" t="s">
        <v>1461</v>
      </c>
      <c r="D10" s="923">
        <v>0</v>
      </c>
      <c r="E10" s="923">
        <v>0</v>
      </c>
      <c r="F10" s="923">
        <f t="shared" si="0"/>
        <v>0</v>
      </c>
      <c r="G10" s="923">
        <v>0</v>
      </c>
      <c r="H10" s="923">
        <v>1</v>
      </c>
      <c r="I10" s="923">
        <f t="shared" si="1"/>
        <v>1</v>
      </c>
      <c r="J10" s="923">
        <v>0</v>
      </c>
      <c r="K10" s="923">
        <v>0</v>
      </c>
      <c r="L10" s="923">
        <f t="shared" si="2"/>
        <v>0</v>
      </c>
      <c r="M10" s="923">
        <f t="shared" si="3"/>
        <v>0</v>
      </c>
      <c r="N10" s="923">
        <f t="shared" si="3"/>
        <v>1</v>
      </c>
      <c r="O10" s="923">
        <f t="shared" si="3"/>
        <v>1</v>
      </c>
      <c r="P10" s="2259" t="s">
        <v>2014</v>
      </c>
      <c r="Q10" s="2259" t="s">
        <v>2014</v>
      </c>
      <c r="R10" s="3005"/>
    </row>
    <row r="11" spans="1:18" ht="19.5" customHeight="1" x14ac:dyDescent="0.2">
      <c r="A11" s="3020"/>
      <c r="B11" s="1881" t="s">
        <v>469</v>
      </c>
      <c r="C11" s="1881" t="s">
        <v>469</v>
      </c>
      <c r="D11" s="923">
        <v>0</v>
      </c>
      <c r="E11" s="923">
        <v>0</v>
      </c>
      <c r="F11" s="923">
        <f t="shared" si="0"/>
        <v>0</v>
      </c>
      <c r="G11" s="923">
        <v>1</v>
      </c>
      <c r="H11" s="923">
        <v>5</v>
      </c>
      <c r="I11" s="923">
        <f t="shared" si="1"/>
        <v>6</v>
      </c>
      <c r="J11" s="923">
        <v>0</v>
      </c>
      <c r="K11" s="923">
        <v>0</v>
      </c>
      <c r="L11" s="923">
        <f t="shared" si="2"/>
        <v>0</v>
      </c>
      <c r="M11" s="923">
        <f t="shared" si="3"/>
        <v>1</v>
      </c>
      <c r="N11" s="923">
        <f t="shared" si="3"/>
        <v>5</v>
      </c>
      <c r="O11" s="923">
        <f t="shared" si="3"/>
        <v>6</v>
      </c>
      <c r="P11" s="2259" t="s">
        <v>2629</v>
      </c>
      <c r="Q11" s="2259" t="s">
        <v>2629</v>
      </c>
      <c r="R11" s="3005"/>
    </row>
    <row r="12" spans="1:18" ht="31.5" customHeight="1" x14ac:dyDescent="0.2">
      <c r="A12" s="3020"/>
      <c r="B12" s="1881" t="s">
        <v>474</v>
      </c>
      <c r="C12" s="1881" t="s">
        <v>678</v>
      </c>
      <c r="D12" s="923">
        <v>6</v>
      </c>
      <c r="E12" s="923">
        <v>6</v>
      </c>
      <c r="F12" s="923">
        <f t="shared" si="0"/>
        <v>12</v>
      </c>
      <c r="G12" s="923">
        <v>0</v>
      </c>
      <c r="H12" s="923">
        <v>0</v>
      </c>
      <c r="I12" s="923">
        <f t="shared" si="1"/>
        <v>0</v>
      </c>
      <c r="J12" s="923">
        <v>1</v>
      </c>
      <c r="K12" s="923">
        <v>1</v>
      </c>
      <c r="L12" s="923">
        <f t="shared" si="2"/>
        <v>2</v>
      </c>
      <c r="M12" s="923">
        <f t="shared" si="3"/>
        <v>7</v>
      </c>
      <c r="N12" s="923">
        <f t="shared" si="3"/>
        <v>7</v>
      </c>
      <c r="O12" s="923">
        <f t="shared" si="3"/>
        <v>14</v>
      </c>
      <c r="P12" s="2259" t="s">
        <v>2630</v>
      </c>
      <c r="Q12" s="2259" t="s">
        <v>2007</v>
      </c>
      <c r="R12" s="3005"/>
    </row>
    <row r="13" spans="1:18" ht="19.5" customHeight="1" x14ac:dyDescent="0.2">
      <c r="A13" s="3021"/>
      <c r="B13" s="1881" t="s">
        <v>51</v>
      </c>
      <c r="C13" s="1881" t="s">
        <v>51</v>
      </c>
      <c r="D13" s="923">
        <v>0</v>
      </c>
      <c r="E13" s="923">
        <v>0</v>
      </c>
      <c r="F13" s="923">
        <f t="shared" si="0"/>
        <v>0</v>
      </c>
      <c r="G13" s="923">
        <v>0</v>
      </c>
      <c r="H13" s="923">
        <v>1</v>
      </c>
      <c r="I13" s="923">
        <f t="shared" si="1"/>
        <v>1</v>
      </c>
      <c r="J13" s="923">
        <v>2</v>
      </c>
      <c r="K13" s="923">
        <v>0</v>
      </c>
      <c r="L13" s="923">
        <f t="shared" si="2"/>
        <v>2</v>
      </c>
      <c r="M13" s="923">
        <f t="shared" si="3"/>
        <v>2</v>
      </c>
      <c r="N13" s="923">
        <f t="shared" si="3"/>
        <v>1</v>
      </c>
      <c r="O13" s="923">
        <f t="shared" si="3"/>
        <v>3</v>
      </c>
      <c r="P13" s="2259" t="s">
        <v>2631</v>
      </c>
      <c r="Q13" s="2259" t="s">
        <v>477</v>
      </c>
      <c r="R13" s="3003"/>
    </row>
    <row r="14" spans="1:18" ht="18.75" customHeight="1" x14ac:dyDescent="0.2">
      <c r="A14" s="2887" t="s">
        <v>96</v>
      </c>
      <c r="B14" s="2887"/>
      <c r="C14" s="2887"/>
      <c r="D14" s="923">
        <f>SUM(D8:D13)</f>
        <v>6</v>
      </c>
      <c r="E14" s="923">
        <f>SUM(E8:E13)</f>
        <v>6</v>
      </c>
      <c r="F14" s="923">
        <f t="shared" si="0"/>
        <v>12</v>
      </c>
      <c r="G14" s="923">
        <f>SUM(G8:G13)</f>
        <v>3</v>
      </c>
      <c r="H14" s="923">
        <f>SUM(H8:H13)</f>
        <v>7</v>
      </c>
      <c r="I14" s="923">
        <f t="shared" si="1"/>
        <v>10</v>
      </c>
      <c r="J14" s="923">
        <f>SUM(J8:J13)</f>
        <v>3</v>
      </c>
      <c r="K14" s="923">
        <f>SUM(K8:K13)</f>
        <v>3</v>
      </c>
      <c r="L14" s="923">
        <f t="shared" si="2"/>
        <v>6</v>
      </c>
      <c r="M14" s="923">
        <f t="shared" si="3"/>
        <v>12</v>
      </c>
      <c r="N14" s="923">
        <f t="shared" si="3"/>
        <v>16</v>
      </c>
      <c r="O14" s="923">
        <f t="shared" si="3"/>
        <v>28</v>
      </c>
      <c r="P14" s="3004" t="s">
        <v>136</v>
      </c>
      <c r="Q14" s="3004"/>
      <c r="R14" s="3004"/>
    </row>
    <row r="15" spans="1:18" ht="20.25" customHeight="1" x14ac:dyDescent="0.2">
      <c r="A15" s="3019" t="s">
        <v>606</v>
      </c>
      <c r="B15" s="2054" t="s">
        <v>692</v>
      </c>
      <c r="C15" s="2054" t="s">
        <v>692</v>
      </c>
      <c r="D15" s="923">
        <v>0</v>
      </c>
      <c r="E15" s="923">
        <v>0</v>
      </c>
      <c r="F15" s="923">
        <f t="shared" si="0"/>
        <v>0</v>
      </c>
      <c r="G15" s="923">
        <v>0</v>
      </c>
      <c r="H15" s="923">
        <v>2</v>
      </c>
      <c r="I15" s="923">
        <f t="shared" si="1"/>
        <v>2</v>
      </c>
      <c r="J15" s="923">
        <v>0</v>
      </c>
      <c r="K15" s="923">
        <v>1</v>
      </c>
      <c r="L15" s="923">
        <f t="shared" si="2"/>
        <v>1</v>
      </c>
      <c r="M15" s="923">
        <f t="shared" si="3"/>
        <v>0</v>
      </c>
      <c r="N15" s="923">
        <f t="shared" si="3"/>
        <v>3</v>
      </c>
      <c r="O15" s="923">
        <f t="shared" si="3"/>
        <v>3</v>
      </c>
      <c r="P15" s="2263" t="s">
        <v>2632</v>
      </c>
      <c r="Q15" s="2263" t="s">
        <v>2632</v>
      </c>
      <c r="R15" s="3002" t="s">
        <v>607</v>
      </c>
    </row>
    <row r="16" spans="1:18" ht="38.25" x14ac:dyDescent="0.2">
      <c r="A16" s="3020"/>
      <c r="B16" s="2054" t="s">
        <v>692</v>
      </c>
      <c r="C16" s="2055" t="s">
        <v>695</v>
      </c>
      <c r="D16" s="923">
        <v>0</v>
      </c>
      <c r="E16" s="923">
        <v>0</v>
      </c>
      <c r="F16" s="923">
        <f t="shared" si="0"/>
        <v>0</v>
      </c>
      <c r="G16" s="923">
        <v>0</v>
      </c>
      <c r="H16" s="923">
        <v>2</v>
      </c>
      <c r="I16" s="923">
        <f t="shared" si="1"/>
        <v>2</v>
      </c>
      <c r="J16" s="923">
        <v>0</v>
      </c>
      <c r="K16" s="923">
        <v>0</v>
      </c>
      <c r="L16" s="923">
        <f t="shared" si="2"/>
        <v>0</v>
      </c>
      <c r="M16" s="923">
        <f t="shared" si="3"/>
        <v>0</v>
      </c>
      <c r="N16" s="923">
        <f t="shared" si="3"/>
        <v>2</v>
      </c>
      <c r="O16" s="923">
        <f t="shared" si="3"/>
        <v>2</v>
      </c>
      <c r="P16" s="2259" t="s">
        <v>2633</v>
      </c>
      <c r="Q16" s="2259" t="s">
        <v>2633</v>
      </c>
      <c r="R16" s="3005"/>
    </row>
    <row r="17" spans="1:18" ht="19.5" customHeight="1" x14ac:dyDescent="0.2">
      <c r="A17" s="3020"/>
      <c r="B17" s="3047" t="s">
        <v>49</v>
      </c>
      <c r="C17" s="3047"/>
      <c r="D17" s="923">
        <f t="shared" ref="D17:L17" si="4">SUM(D15:D16)</f>
        <v>0</v>
      </c>
      <c r="E17" s="923">
        <f t="shared" si="4"/>
        <v>0</v>
      </c>
      <c r="F17" s="923">
        <f t="shared" si="4"/>
        <v>0</v>
      </c>
      <c r="G17" s="923">
        <f t="shared" si="4"/>
        <v>0</v>
      </c>
      <c r="H17" s="923">
        <f t="shared" si="4"/>
        <v>4</v>
      </c>
      <c r="I17" s="923">
        <f t="shared" si="4"/>
        <v>4</v>
      </c>
      <c r="J17" s="923">
        <f t="shared" si="4"/>
        <v>0</v>
      </c>
      <c r="K17" s="923">
        <f t="shared" si="4"/>
        <v>1</v>
      </c>
      <c r="L17" s="923">
        <f t="shared" si="4"/>
        <v>1</v>
      </c>
      <c r="M17" s="923">
        <f t="shared" si="3"/>
        <v>0</v>
      </c>
      <c r="N17" s="923">
        <f t="shared" si="3"/>
        <v>5</v>
      </c>
      <c r="O17" s="923">
        <f t="shared" si="3"/>
        <v>5</v>
      </c>
      <c r="P17" s="3004" t="s">
        <v>139</v>
      </c>
      <c r="Q17" s="3004"/>
      <c r="R17" s="3005"/>
    </row>
    <row r="18" spans="1:18" ht="19.5" customHeight="1" x14ac:dyDescent="0.2">
      <c r="A18" s="3020"/>
      <c r="B18" s="2054" t="s">
        <v>53</v>
      </c>
      <c r="C18" s="2054" t="s">
        <v>53</v>
      </c>
      <c r="D18" s="923">
        <f t="shared" ref="D18:E18" si="5">SUM(D16:D17)</f>
        <v>0</v>
      </c>
      <c r="E18" s="923">
        <f t="shared" si="5"/>
        <v>0</v>
      </c>
      <c r="F18" s="923">
        <f t="shared" si="0"/>
        <v>0</v>
      </c>
      <c r="G18" s="923">
        <f t="shared" si="0"/>
        <v>0</v>
      </c>
      <c r="H18" s="923">
        <f t="shared" si="0"/>
        <v>0</v>
      </c>
      <c r="I18" s="923">
        <f t="shared" si="1"/>
        <v>0</v>
      </c>
      <c r="J18" s="923">
        <v>1</v>
      </c>
      <c r="K18" s="923">
        <v>0</v>
      </c>
      <c r="L18" s="923">
        <f t="shared" si="2"/>
        <v>1</v>
      </c>
      <c r="M18" s="923">
        <f t="shared" si="3"/>
        <v>1</v>
      </c>
      <c r="N18" s="923">
        <f t="shared" si="3"/>
        <v>0</v>
      </c>
      <c r="O18" s="923">
        <f t="shared" si="3"/>
        <v>1</v>
      </c>
      <c r="P18" s="2259" t="s">
        <v>2632</v>
      </c>
      <c r="Q18" s="2259" t="s">
        <v>2632</v>
      </c>
      <c r="R18" s="3005"/>
    </row>
    <row r="19" spans="1:18" ht="38.25" x14ac:dyDescent="0.2">
      <c r="A19" s="3020"/>
      <c r="B19" s="2054" t="s">
        <v>2180</v>
      </c>
      <c r="C19" s="2054" t="s">
        <v>2180</v>
      </c>
      <c r="D19" s="923">
        <f t="shared" ref="D19:E19" si="6">SUM(D17:D18)</f>
        <v>0</v>
      </c>
      <c r="E19" s="923">
        <f t="shared" si="6"/>
        <v>0</v>
      </c>
      <c r="F19" s="923">
        <f t="shared" si="0"/>
        <v>0</v>
      </c>
      <c r="G19" s="923">
        <f t="shared" si="0"/>
        <v>0</v>
      </c>
      <c r="H19" s="923">
        <f t="shared" si="0"/>
        <v>0</v>
      </c>
      <c r="I19" s="923">
        <f t="shared" si="1"/>
        <v>0</v>
      </c>
      <c r="J19" s="923">
        <v>2</v>
      </c>
      <c r="K19" s="923">
        <v>0</v>
      </c>
      <c r="L19" s="923">
        <f t="shared" si="2"/>
        <v>2</v>
      </c>
      <c r="M19" s="923">
        <f t="shared" si="3"/>
        <v>2</v>
      </c>
      <c r="N19" s="923">
        <f t="shared" si="3"/>
        <v>0</v>
      </c>
      <c r="O19" s="923">
        <f t="shared" si="3"/>
        <v>2</v>
      </c>
      <c r="P19" s="2259" t="s">
        <v>2633</v>
      </c>
      <c r="Q19" s="2259" t="s">
        <v>2633</v>
      </c>
      <c r="R19" s="3005"/>
    </row>
    <row r="20" spans="1:18" ht="46.5" customHeight="1" x14ac:dyDescent="0.2">
      <c r="A20" s="3020"/>
      <c r="B20" s="2054" t="s">
        <v>2236</v>
      </c>
      <c r="C20" s="2054" t="s">
        <v>2236</v>
      </c>
      <c r="D20" s="923">
        <f t="shared" ref="D20:E20" si="7">SUM(D18:D19)</f>
        <v>0</v>
      </c>
      <c r="E20" s="923">
        <f t="shared" si="7"/>
        <v>0</v>
      </c>
      <c r="F20" s="923">
        <f t="shared" si="0"/>
        <v>0</v>
      </c>
      <c r="G20" s="923">
        <f t="shared" si="0"/>
        <v>0</v>
      </c>
      <c r="H20" s="923">
        <f t="shared" si="0"/>
        <v>0</v>
      </c>
      <c r="I20" s="923">
        <f t="shared" si="1"/>
        <v>0</v>
      </c>
      <c r="J20" s="923">
        <v>1</v>
      </c>
      <c r="K20" s="923">
        <v>3</v>
      </c>
      <c r="L20" s="923">
        <f t="shared" si="2"/>
        <v>4</v>
      </c>
      <c r="M20" s="923">
        <f t="shared" si="3"/>
        <v>1</v>
      </c>
      <c r="N20" s="923">
        <f t="shared" si="3"/>
        <v>3</v>
      </c>
      <c r="O20" s="923">
        <f t="shared" si="3"/>
        <v>4</v>
      </c>
      <c r="P20" s="2259" t="s">
        <v>2634</v>
      </c>
      <c r="Q20" s="2259" t="s">
        <v>2634</v>
      </c>
      <c r="R20" s="3005"/>
    </row>
    <row r="21" spans="1:18" ht="19.5" customHeight="1" x14ac:dyDescent="0.2">
      <c r="A21" s="3020"/>
      <c r="B21" s="3019" t="s">
        <v>715</v>
      </c>
      <c r="C21" s="2054" t="s">
        <v>2181</v>
      </c>
      <c r="D21" s="923">
        <f t="shared" ref="D21:E21" si="8">SUM(D19:D20)</f>
        <v>0</v>
      </c>
      <c r="E21" s="923">
        <f t="shared" si="8"/>
        <v>0</v>
      </c>
      <c r="F21" s="923">
        <f t="shared" si="0"/>
        <v>0</v>
      </c>
      <c r="G21" s="923">
        <f t="shared" si="0"/>
        <v>0</v>
      </c>
      <c r="H21" s="923">
        <f t="shared" si="0"/>
        <v>0</v>
      </c>
      <c r="I21" s="923">
        <f t="shared" si="1"/>
        <v>0</v>
      </c>
      <c r="J21" s="923">
        <v>1</v>
      </c>
      <c r="K21" s="923">
        <v>1</v>
      </c>
      <c r="L21" s="923">
        <f t="shared" si="2"/>
        <v>2</v>
      </c>
      <c r="M21" s="923">
        <f t="shared" si="3"/>
        <v>1</v>
      </c>
      <c r="N21" s="923">
        <f t="shared" si="3"/>
        <v>1</v>
      </c>
      <c r="O21" s="923">
        <f t="shared" si="3"/>
        <v>2</v>
      </c>
      <c r="P21" s="2263" t="s">
        <v>2636</v>
      </c>
      <c r="Q21" s="3002" t="s">
        <v>2635</v>
      </c>
      <c r="R21" s="3005"/>
    </row>
    <row r="22" spans="1:18" ht="19.5" customHeight="1" x14ac:dyDescent="0.25">
      <c r="A22" s="3020"/>
      <c r="B22" s="3021"/>
      <c r="C22" s="2054" t="s">
        <v>2182</v>
      </c>
      <c r="D22" s="923">
        <f t="shared" ref="D22:E22" si="9">SUM(D20:D21)</f>
        <v>0</v>
      </c>
      <c r="E22" s="923">
        <f t="shared" si="9"/>
        <v>0</v>
      </c>
      <c r="F22" s="923">
        <f t="shared" si="0"/>
        <v>0</v>
      </c>
      <c r="G22" s="923">
        <f t="shared" si="0"/>
        <v>0</v>
      </c>
      <c r="H22" s="923">
        <v>1</v>
      </c>
      <c r="I22" s="923">
        <f t="shared" si="1"/>
        <v>1</v>
      </c>
      <c r="J22" s="923">
        <v>0</v>
      </c>
      <c r="K22" s="1580">
        <v>1</v>
      </c>
      <c r="L22" s="923">
        <f t="shared" si="2"/>
        <v>1</v>
      </c>
      <c r="M22" s="923">
        <f t="shared" si="3"/>
        <v>0</v>
      </c>
      <c r="N22" s="923">
        <f t="shared" si="3"/>
        <v>2</v>
      </c>
      <c r="O22" s="923">
        <f t="shared" si="3"/>
        <v>2</v>
      </c>
      <c r="P22" s="2263" t="s">
        <v>2637</v>
      </c>
      <c r="Q22" s="3003"/>
      <c r="R22" s="3005"/>
    </row>
    <row r="23" spans="1:18" ht="15.75" x14ac:dyDescent="0.2">
      <c r="A23" s="3021"/>
      <c r="B23" s="3047" t="s">
        <v>49</v>
      </c>
      <c r="C23" s="3047"/>
      <c r="D23" s="923">
        <f t="shared" ref="D23:L23" si="10">SUM(D21:D22)</f>
        <v>0</v>
      </c>
      <c r="E23" s="923">
        <f t="shared" si="10"/>
        <v>0</v>
      </c>
      <c r="F23" s="923">
        <f t="shared" si="10"/>
        <v>0</v>
      </c>
      <c r="G23" s="923">
        <f t="shared" si="10"/>
        <v>0</v>
      </c>
      <c r="H23" s="923">
        <f t="shared" si="10"/>
        <v>1</v>
      </c>
      <c r="I23" s="923">
        <f t="shared" si="10"/>
        <v>1</v>
      </c>
      <c r="J23" s="923">
        <f t="shared" si="10"/>
        <v>1</v>
      </c>
      <c r="K23" s="923">
        <f t="shared" si="10"/>
        <v>2</v>
      </c>
      <c r="L23" s="923">
        <f t="shared" si="10"/>
        <v>3</v>
      </c>
      <c r="M23" s="923">
        <f t="shared" si="3"/>
        <v>1</v>
      </c>
      <c r="N23" s="923">
        <f t="shared" si="3"/>
        <v>3</v>
      </c>
      <c r="O23" s="923">
        <f t="shared" si="3"/>
        <v>4</v>
      </c>
      <c r="P23" s="3004" t="s">
        <v>139</v>
      </c>
      <c r="Q23" s="3004"/>
      <c r="R23" s="3003"/>
    </row>
    <row r="24" spans="1:18" ht="18" customHeight="1" x14ac:dyDescent="0.2">
      <c r="A24" s="2887" t="s">
        <v>96</v>
      </c>
      <c r="B24" s="2887"/>
      <c r="C24" s="2887"/>
      <c r="D24" s="923">
        <f t="shared" ref="D24:L24" si="11">SUM(D23,D20,D19,D18,D17)</f>
        <v>0</v>
      </c>
      <c r="E24" s="923">
        <f t="shared" si="11"/>
        <v>0</v>
      </c>
      <c r="F24" s="923">
        <f t="shared" si="11"/>
        <v>0</v>
      </c>
      <c r="G24" s="923">
        <f t="shared" si="11"/>
        <v>0</v>
      </c>
      <c r="H24" s="923">
        <f t="shared" si="11"/>
        <v>5</v>
      </c>
      <c r="I24" s="923">
        <f t="shared" si="11"/>
        <v>5</v>
      </c>
      <c r="J24" s="923">
        <f t="shared" si="11"/>
        <v>5</v>
      </c>
      <c r="K24" s="923">
        <f t="shared" si="11"/>
        <v>6</v>
      </c>
      <c r="L24" s="923">
        <f t="shared" si="11"/>
        <v>11</v>
      </c>
      <c r="M24" s="923">
        <f t="shared" si="3"/>
        <v>5</v>
      </c>
      <c r="N24" s="923">
        <f t="shared" si="3"/>
        <v>11</v>
      </c>
      <c r="O24" s="923">
        <f t="shared" si="3"/>
        <v>16</v>
      </c>
      <c r="P24" s="3004" t="s">
        <v>136</v>
      </c>
      <c r="Q24" s="3004"/>
      <c r="R24" s="3004"/>
    </row>
    <row r="25" spans="1:18" ht="30" x14ac:dyDescent="0.2">
      <c r="A25" s="3019" t="s">
        <v>608</v>
      </c>
      <c r="B25" s="1881" t="s">
        <v>735</v>
      </c>
      <c r="C25" s="1881" t="s">
        <v>735</v>
      </c>
      <c r="D25" s="923">
        <f t="shared" ref="D25:E25" si="12">SUM(D24,D21,D20,D19,D18)</f>
        <v>0</v>
      </c>
      <c r="E25" s="923">
        <f t="shared" si="12"/>
        <v>0</v>
      </c>
      <c r="F25" s="923">
        <f t="shared" si="0"/>
        <v>0</v>
      </c>
      <c r="G25" s="923">
        <f t="shared" si="0"/>
        <v>0</v>
      </c>
      <c r="H25" s="923">
        <v>1</v>
      </c>
      <c r="I25" s="923">
        <f t="shared" si="1"/>
        <v>1</v>
      </c>
      <c r="J25" s="923">
        <v>0</v>
      </c>
      <c r="K25" s="923">
        <v>0</v>
      </c>
      <c r="L25" s="923">
        <f t="shared" si="2"/>
        <v>0</v>
      </c>
      <c r="M25" s="923">
        <f t="shared" si="3"/>
        <v>0</v>
      </c>
      <c r="N25" s="923">
        <f t="shared" si="3"/>
        <v>1</v>
      </c>
      <c r="O25" s="923">
        <f t="shared" si="3"/>
        <v>1</v>
      </c>
      <c r="P25" s="2259" t="s">
        <v>2638</v>
      </c>
      <c r="Q25" s="2259" t="s">
        <v>2638</v>
      </c>
      <c r="R25" s="3002" t="s">
        <v>609</v>
      </c>
    </row>
    <row r="26" spans="1:18" ht="18.75" customHeight="1" x14ac:dyDescent="0.2">
      <c r="A26" s="3020"/>
      <c r="B26" s="1881" t="s">
        <v>727</v>
      </c>
      <c r="C26" s="1881" t="s">
        <v>727</v>
      </c>
      <c r="D26" s="923">
        <f t="shared" ref="D26:E26" si="13">SUM(D25,D22,D21,D20,D19)</f>
        <v>0</v>
      </c>
      <c r="E26" s="923">
        <f t="shared" si="13"/>
        <v>0</v>
      </c>
      <c r="F26" s="923">
        <f t="shared" si="0"/>
        <v>0</v>
      </c>
      <c r="G26" s="923">
        <f t="shared" si="0"/>
        <v>0</v>
      </c>
      <c r="H26" s="923">
        <v>1</v>
      </c>
      <c r="I26" s="923">
        <f t="shared" si="1"/>
        <v>1</v>
      </c>
      <c r="J26" s="923">
        <v>0</v>
      </c>
      <c r="K26" s="923">
        <v>0</v>
      </c>
      <c r="L26" s="923">
        <f t="shared" si="2"/>
        <v>0</v>
      </c>
      <c r="M26" s="923">
        <f t="shared" si="3"/>
        <v>0</v>
      </c>
      <c r="N26" s="923">
        <f t="shared" si="3"/>
        <v>1</v>
      </c>
      <c r="O26" s="923"/>
      <c r="P26" s="2259" t="s">
        <v>725</v>
      </c>
      <c r="Q26" s="2259" t="s">
        <v>725</v>
      </c>
      <c r="R26" s="3005"/>
    </row>
    <row r="27" spans="1:18" ht="30" x14ac:dyDescent="0.2">
      <c r="A27" s="3020"/>
      <c r="B27" s="1881" t="s">
        <v>730</v>
      </c>
      <c r="C27" s="1881" t="s">
        <v>730</v>
      </c>
      <c r="D27" s="923">
        <f t="shared" ref="D27:E27" si="14">SUM(D26,D23,D22,D21,D20)</f>
        <v>0</v>
      </c>
      <c r="E27" s="923">
        <f t="shared" si="14"/>
        <v>0</v>
      </c>
      <c r="F27" s="923">
        <f t="shared" si="0"/>
        <v>0</v>
      </c>
      <c r="G27" s="923">
        <f t="shared" si="0"/>
        <v>0</v>
      </c>
      <c r="H27" s="923">
        <v>2</v>
      </c>
      <c r="I27" s="923">
        <f t="shared" si="1"/>
        <v>2</v>
      </c>
      <c r="J27" s="923">
        <v>0</v>
      </c>
      <c r="K27" s="923">
        <v>0</v>
      </c>
      <c r="L27" s="923">
        <f t="shared" si="2"/>
        <v>0</v>
      </c>
      <c r="M27" s="923">
        <f t="shared" si="3"/>
        <v>0</v>
      </c>
      <c r="N27" s="923">
        <f t="shared" si="3"/>
        <v>2</v>
      </c>
      <c r="O27" s="923">
        <f t="shared" si="3"/>
        <v>2</v>
      </c>
      <c r="P27" s="2259" t="s">
        <v>731</v>
      </c>
      <c r="Q27" s="2259" t="s">
        <v>731</v>
      </c>
      <c r="R27" s="3005"/>
    </row>
    <row r="28" spans="1:18" ht="30" x14ac:dyDescent="0.2">
      <c r="A28" s="3021"/>
      <c r="B28" s="1881" t="s">
        <v>732</v>
      </c>
      <c r="C28" s="1881" t="s">
        <v>732</v>
      </c>
      <c r="D28" s="923">
        <f t="shared" ref="D28:E28" si="15">SUM(D27,D24,D23,D22,D21)</f>
        <v>0</v>
      </c>
      <c r="E28" s="923">
        <f t="shared" si="15"/>
        <v>0</v>
      </c>
      <c r="F28" s="923">
        <f t="shared" si="0"/>
        <v>0</v>
      </c>
      <c r="G28" s="923">
        <f t="shared" si="0"/>
        <v>0</v>
      </c>
      <c r="H28" s="923">
        <v>0</v>
      </c>
      <c r="I28" s="923">
        <f t="shared" si="1"/>
        <v>0</v>
      </c>
      <c r="J28" s="923">
        <v>3</v>
      </c>
      <c r="K28" s="923">
        <v>0</v>
      </c>
      <c r="L28" s="923">
        <f t="shared" si="2"/>
        <v>3</v>
      </c>
      <c r="M28" s="923">
        <f t="shared" si="3"/>
        <v>3</v>
      </c>
      <c r="N28" s="923">
        <f t="shared" si="3"/>
        <v>0</v>
      </c>
      <c r="O28" s="923">
        <f t="shared" si="3"/>
        <v>3</v>
      </c>
      <c r="P28" s="2259" t="s">
        <v>2639</v>
      </c>
      <c r="Q28" s="2259" t="s">
        <v>2639</v>
      </c>
      <c r="R28" s="3003"/>
    </row>
    <row r="29" spans="1:18" ht="16.5" thickBot="1" x14ac:dyDescent="0.25">
      <c r="A29" s="3048" t="s">
        <v>96</v>
      </c>
      <c r="B29" s="3048"/>
      <c r="C29" s="3048"/>
      <c r="D29" s="1018">
        <f t="shared" ref="D29:E29" si="16">SUM(D28,D25,D24,D23,D22)</f>
        <v>0</v>
      </c>
      <c r="E29" s="1018">
        <f t="shared" si="16"/>
        <v>0</v>
      </c>
      <c r="F29" s="1018">
        <f t="shared" si="0"/>
        <v>0</v>
      </c>
      <c r="G29" s="1018">
        <f>SUM(G25:G28)</f>
        <v>0</v>
      </c>
      <c r="H29" s="1018">
        <f>SUM(H25:H28)</f>
        <v>4</v>
      </c>
      <c r="I29" s="1018">
        <f t="shared" si="1"/>
        <v>4</v>
      </c>
      <c r="J29" s="1018">
        <f>SUM(J25:J28)</f>
        <v>3</v>
      </c>
      <c r="K29" s="1018">
        <f>SUM(K25:K28)</f>
        <v>0</v>
      </c>
      <c r="L29" s="1018">
        <f t="shared" si="2"/>
        <v>3</v>
      </c>
      <c r="M29" s="1018">
        <f t="shared" si="3"/>
        <v>3</v>
      </c>
      <c r="N29" s="1018">
        <f t="shared" si="3"/>
        <v>4</v>
      </c>
      <c r="O29" s="1018">
        <f t="shared" si="3"/>
        <v>7</v>
      </c>
      <c r="P29" s="2373"/>
      <c r="Q29" s="2373" t="s">
        <v>136</v>
      </c>
      <c r="R29" s="2374"/>
    </row>
    <row r="30" spans="1:18" s="2457" customFormat="1" ht="16.5" thickTop="1" x14ac:dyDescent="0.2">
      <c r="A30" s="2454"/>
      <c r="B30" s="2454"/>
      <c r="C30" s="2454"/>
      <c r="D30" s="2452"/>
      <c r="E30" s="2452"/>
      <c r="F30" s="2452"/>
      <c r="G30" s="2452"/>
      <c r="H30" s="2452"/>
      <c r="I30" s="2452"/>
      <c r="J30" s="2452"/>
      <c r="K30" s="2452"/>
      <c r="L30" s="2452"/>
      <c r="M30" s="2452"/>
      <c r="N30" s="2452"/>
      <c r="O30" s="2452"/>
      <c r="P30" s="2461"/>
      <c r="Q30" s="2461"/>
      <c r="R30" s="243"/>
    </row>
    <row r="31" spans="1:18" s="1305" customFormat="1" ht="18.75" customHeight="1" thickBot="1" x14ac:dyDescent="0.25">
      <c r="A31" s="2658" t="s">
        <v>2795</v>
      </c>
      <c r="B31" s="2658"/>
      <c r="C31" s="2375"/>
      <c r="D31" s="2375"/>
      <c r="E31" s="2375"/>
      <c r="F31" s="2375"/>
      <c r="G31" s="2375"/>
      <c r="H31" s="2375"/>
      <c r="I31" s="2375"/>
      <c r="J31" s="2375"/>
      <c r="K31" s="2375"/>
      <c r="L31" s="2375"/>
      <c r="M31" s="2375"/>
      <c r="N31" s="2375"/>
      <c r="O31" s="2375"/>
      <c r="P31" s="3030" t="s">
        <v>2796</v>
      </c>
      <c r="Q31" s="3030"/>
      <c r="R31" s="3030"/>
    </row>
    <row r="32" spans="1:18" s="1305" customFormat="1" ht="18.75" customHeight="1" thickTop="1" x14ac:dyDescent="0.2">
      <c r="A32" s="2984" t="s">
        <v>47</v>
      </c>
      <c r="B32" s="2858" t="s">
        <v>90</v>
      </c>
      <c r="C32" s="2984" t="s">
        <v>48</v>
      </c>
      <c r="D32" s="2984" t="s">
        <v>36</v>
      </c>
      <c r="E32" s="2984"/>
      <c r="F32" s="2984"/>
      <c r="G32" s="2984" t="s">
        <v>2</v>
      </c>
      <c r="H32" s="2984"/>
      <c r="I32" s="2984"/>
      <c r="J32" s="2984" t="s">
        <v>3</v>
      </c>
      <c r="K32" s="2984"/>
      <c r="L32" s="2984"/>
      <c r="M32" s="2984" t="s">
        <v>29</v>
      </c>
      <c r="N32" s="2984"/>
      <c r="O32" s="2984"/>
      <c r="P32" s="3044" t="s">
        <v>103</v>
      </c>
      <c r="Q32" s="3041" t="s">
        <v>132</v>
      </c>
      <c r="R32" s="3041" t="s">
        <v>310</v>
      </c>
    </row>
    <row r="33" spans="1:18" s="1305" customFormat="1" ht="12.75" customHeight="1" x14ac:dyDescent="0.2">
      <c r="A33" s="2864"/>
      <c r="B33" s="2859"/>
      <c r="C33" s="2864"/>
      <c r="D33" s="2896" t="s">
        <v>98</v>
      </c>
      <c r="E33" s="2896"/>
      <c r="F33" s="2896"/>
      <c r="G33" s="2896" t="s">
        <v>99</v>
      </c>
      <c r="H33" s="2896"/>
      <c r="I33" s="2896"/>
      <c r="J33" s="2896" t="s">
        <v>100</v>
      </c>
      <c r="K33" s="2896"/>
      <c r="L33" s="2896"/>
      <c r="M33" s="2896" t="s">
        <v>126</v>
      </c>
      <c r="N33" s="2896"/>
      <c r="O33" s="2896"/>
      <c r="P33" s="3045"/>
      <c r="Q33" s="3042"/>
      <c r="R33" s="3042"/>
    </row>
    <row r="34" spans="1:18" s="1305" customFormat="1" ht="15.75" customHeight="1" x14ac:dyDescent="0.2">
      <c r="A34" s="2864"/>
      <c r="B34" s="2859"/>
      <c r="C34" s="2864"/>
      <c r="D34" s="1293" t="s">
        <v>187</v>
      </c>
      <c r="E34" s="1293" t="s">
        <v>203</v>
      </c>
      <c r="F34" s="1293" t="s">
        <v>204</v>
      </c>
      <c r="G34" s="1293" t="s">
        <v>187</v>
      </c>
      <c r="H34" s="1293" t="s">
        <v>203</v>
      </c>
      <c r="I34" s="1293" t="s">
        <v>204</v>
      </c>
      <c r="J34" s="1293" t="s">
        <v>187</v>
      </c>
      <c r="K34" s="1293" t="s">
        <v>203</v>
      </c>
      <c r="L34" s="1293" t="s">
        <v>204</v>
      </c>
      <c r="M34" s="1293" t="s">
        <v>187</v>
      </c>
      <c r="N34" s="1293" t="s">
        <v>203</v>
      </c>
      <c r="O34" s="1293" t="s">
        <v>204</v>
      </c>
      <c r="P34" s="3045"/>
      <c r="Q34" s="3042"/>
      <c r="R34" s="3042"/>
    </row>
    <row r="35" spans="1:18" s="1305" customFormat="1" ht="13.5" customHeight="1" thickBot="1" x14ac:dyDescent="0.25">
      <c r="A35" s="2985"/>
      <c r="B35" s="2860"/>
      <c r="C35" s="2985"/>
      <c r="D35" s="121" t="s">
        <v>188</v>
      </c>
      <c r="E35" s="121" t="s">
        <v>189</v>
      </c>
      <c r="F35" s="121" t="s">
        <v>190</v>
      </c>
      <c r="G35" s="121" t="s">
        <v>188</v>
      </c>
      <c r="H35" s="121" t="s">
        <v>189</v>
      </c>
      <c r="I35" s="121" t="s">
        <v>190</v>
      </c>
      <c r="J35" s="121" t="s">
        <v>188</v>
      </c>
      <c r="K35" s="121" t="s">
        <v>189</v>
      </c>
      <c r="L35" s="121" t="s">
        <v>190</v>
      </c>
      <c r="M35" s="121" t="s">
        <v>188</v>
      </c>
      <c r="N35" s="121" t="s">
        <v>189</v>
      </c>
      <c r="O35" s="121" t="s">
        <v>190</v>
      </c>
      <c r="P35" s="3046"/>
      <c r="Q35" s="3043"/>
      <c r="R35" s="3043"/>
    </row>
    <row r="36" spans="1:18" ht="45.75" customHeight="1" x14ac:dyDescent="0.2">
      <c r="A36" s="3022" t="s">
        <v>38</v>
      </c>
      <c r="B36" s="3047" t="s">
        <v>55</v>
      </c>
      <c r="C36" s="1328" t="s">
        <v>1278</v>
      </c>
      <c r="D36" s="923">
        <v>1</v>
      </c>
      <c r="E36" s="923">
        <v>2</v>
      </c>
      <c r="F36" s="923">
        <f t="shared" si="0"/>
        <v>3</v>
      </c>
      <c r="G36" s="923">
        <v>3</v>
      </c>
      <c r="H36" s="923"/>
      <c r="I36" s="923">
        <f t="shared" si="1"/>
        <v>3</v>
      </c>
      <c r="J36" s="923"/>
      <c r="K36" s="923">
        <v>2</v>
      </c>
      <c r="L36" s="923">
        <f t="shared" si="2"/>
        <v>2</v>
      </c>
      <c r="M36" s="923">
        <f t="shared" si="3"/>
        <v>4</v>
      </c>
      <c r="N36" s="923">
        <f t="shared" si="3"/>
        <v>4</v>
      </c>
      <c r="O36" s="923">
        <f t="shared" si="3"/>
        <v>8</v>
      </c>
      <c r="P36" s="2259" t="s">
        <v>2641</v>
      </c>
      <c r="Q36" s="3052" t="s">
        <v>2640</v>
      </c>
      <c r="R36" s="3052" t="s">
        <v>1738</v>
      </c>
    </row>
    <row r="37" spans="1:18" ht="41.25" customHeight="1" x14ac:dyDescent="0.2">
      <c r="A37" s="3020"/>
      <c r="B37" s="3047"/>
      <c r="C37" s="1298" t="s">
        <v>1629</v>
      </c>
      <c r="D37" s="923">
        <v>1</v>
      </c>
      <c r="E37" s="923">
        <v>1</v>
      </c>
      <c r="F37" s="923">
        <f t="shared" si="0"/>
        <v>2</v>
      </c>
      <c r="G37" s="923">
        <v>4</v>
      </c>
      <c r="H37" s="923">
        <v>2</v>
      </c>
      <c r="I37" s="923">
        <f t="shared" si="1"/>
        <v>6</v>
      </c>
      <c r="J37" s="923"/>
      <c r="K37" s="923"/>
      <c r="L37" s="923">
        <f t="shared" si="2"/>
        <v>0</v>
      </c>
      <c r="M37" s="923">
        <f t="shared" si="3"/>
        <v>5</v>
      </c>
      <c r="N37" s="923">
        <f t="shared" si="3"/>
        <v>3</v>
      </c>
      <c r="O37" s="923">
        <f t="shared" si="3"/>
        <v>8</v>
      </c>
      <c r="P37" s="2259" t="s">
        <v>2642</v>
      </c>
      <c r="Q37" s="3005"/>
      <c r="R37" s="3005"/>
    </row>
    <row r="38" spans="1:18" ht="42.75" customHeight="1" x14ac:dyDescent="0.2">
      <c r="A38" s="3020"/>
      <c r="B38" s="3047"/>
      <c r="C38" s="1328" t="s">
        <v>752</v>
      </c>
      <c r="D38" s="923">
        <v>1</v>
      </c>
      <c r="E38" s="923">
        <v>0</v>
      </c>
      <c r="F38" s="923">
        <f t="shared" si="0"/>
        <v>1</v>
      </c>
      <c r="G38" s="923">
        <v>1</v>
      </c>
      <c r="H38" s="923">
        <v>1</v>
      </c>
      <c r="I38" s="923">
        <f t="shared" si="1"/>
        <v>2</v>
      </c>
      <c r="J38" s="923">
        <v>4</v>
      </c>
      <c r="K38" s="923">
        <v>1</v>
      </c>
      <c r="L38" s="923">
        <f t="shared" si="2"/>
        <v>5</v>
      </c>
      <c r="M38" s="923">
        <f t="shared" si="3"/>
        <v>6</v>
      </c>
      <c r="N38" s="923">
        <f t="shared" si="3"/>
        <v>2</v>
      </c>
      <c r="O38" s="923">
        <f t="shared" si="3"/>
        <v>8</v>
      </c>
      <c r="P38" s="2259" t="s">
        <v>2643</v>
      </c>
      <c r="Q38" s="3003"/>
      <c r="R38" s="3005"/>
    </row>
    <row r="39" spans="1:18" ht="20.25" customHeight="1" x14ac:dyDescent="0.2">
      <c r="A39" s="3020"/>
      <c r="B39" s="3047" t="s">
        <v>49</v>
      </c>
      <c r="C39" s="3047"/>
      <c r="D39" s="923">
        <f t="shared" ref="D39:L39" si="17">SUM(D36:D38)</f>
        <v>3</v>
      </c>
      <c r="E39" s="923">
        <f t="shared" si="17"/>
        <v>3</v>
      </c>
      <c r="F39" s="923">
        <f t="shared" si="17"/>
        <v>6</v>
      </c>
      <c r="G39" s="923">
        <f t="shared" si="17"/>
        <v>8</v>
      </c>
      <c r="H39" s="923">
        <f t="shared" si="17"/>
        <v>3</v>
      </c>
      <c r="I39" s="923">
        <f t="shared" si="17"/>
        <v>11</v>
      </c>
      <c r="J39" s="923">
        <f t="shared" si="17"/>
        <v>4</v>
      </c>
      <c r="K39" s="923">
        <f t="shared" si="17"/>
        <v>3</v>
      </c>
      <c r="L39" s="923">
        <f t="shared" si="17"/>
        <v>7</v>
      </c>
      <c r="M39" s="923">
        <f t="shared" si="3"/>
        <v>15</v>
      </c>
      <c r="N39" s="923">
        <f t="shared" si="3"/>
        <v>9</v>
      </c>
      <c r="O39" s="923">
        <f t="shared" si="3"/>
        <v>24</v>
      </c>
      <c r="P39" s="3004" t="s">
        <v>139</v>
      </c>
      <c r="Q39" s="3004"/>
      <c r="R39" s="3005"/>
    </row>
    <row r="40" spans="1:18" ht="20.25" customHeight="1" x14ac:dyDescent="0.2">
      <c r="A40" s="3020"/>
      <c r="B40" s="1328" t="s">
        <v>1971</v>
      </c>
      <c r="C40" s="1328" t="s">
        <v>2237</v>
      </c>
      <c r="D40" s="923">
        <v>0</v>
      </c>
      <c r="E40" s="923">
        <v>0</v>
      </c>
      <c r="F40" s="923">
        <f t="shared" si="0"/>
        <v>0</v>
      </c>
      <c r="G40" s="923">
        <v>2</v>
      </c>
      <c r="H40" s="923">
        <v>11</v>
      </c>
      <c r="I40" s="923">
        <f t="shared" si="1"/>
        <v>13</v>
      </c>
      <c r="J40" s="923">
        <v>0</v>
      </c>
      <c r="K40" s="923">
        <v>0</v>
      </c>
      <c r="L40" s="923">
        <f t="shared" si="2"/>
        <v>0</v>
      </c>
      <c r="M40" s="923">
        <f t="shared" si="3"/>
        <v>2</v>
      </c>
      <c r="N40" s="923">
        <f t="shared" si="3"/>
        <v>11</v>
      </c>
      <c r="O40" s="923">
        <f t="shared" si="3"/>
        <v>13</v>
      </c>
      <c r="P40" s="2258" t="s">
        <v>2644</v>
      </c>
      <c r="Q40" s="2258" t="s">
        <v>2644</v>
      </c>
      <c r="R40" s="3005"/>
    </row>
    <row r="41" spans="1:18" ht="15.75" x14ac:dyDescent="0.2">
      <c r="A41" s="3020"/>
      <c r="B41" s="3047" t="s">
        <v>49</v>
      </c>
      <c r="C41" s="3047"/>
      <c r="D41" s="923">
        <v>0</v>
      </c>
      <c r="E41" s="923">
        <v>0</v>
      </c>
      <c r="F41" s="923">
        <f t="shared" ref="F41:L41" si="18">SUM(F40:F40)</f>
        <v>0</v>
      </c>
      <c r="G41" s="923">
        <f t="shared" si="18"/>
        <v>2</v>
      </c>
      <c r="H41" s="923">
        <f t="shared" si="18"/>
        <v>11</v>
      </c>
      <c r="I41" s="923">
        <f t="shared" si="18"/>
        <v>13</v>
      </c>
      <c r="J41" s="923">
        <f t="shared" si="18"/>
        <v>0</v>
      </c>
      <c r="K41" s="923">
        <f t="shared" si="18"/>
        <v>0</v>
      </c>
      <c r="L41" s="923">
        <f t="shared" si="18"/>
        <v>0</v>
      </c>
      <c r="M41" s="923">
        <f t="shared" si="3"/>
        <v>2</v>
      </c>
      <c r="N41" s="923">
        <f t="shared" si="3"/>
        <v>11</v>
      </c>
      <c r="O41" s="923">
        <f t="shared" si="3"/>
        <v>13</v>
      </c>
      <c r="P41" s="3006" t="s">
        <v>139</v>
      </c>
      <c r="Q41" s="3006"/>
      <c r="R41" s="3005"/>
    </row>
    <row r="42" spans="1:18" ht="30" customHeight="1" x14ac:dyDescent="0.2">
      <c r="A42" s="3020"/>
      <c r="B42" s="3034" t="s">
        <v>56</v>
      </c>
      <c r="C42" s="1881" t="s">
        <v>2238</v>
      </c>
      <c r="D42" s="923">
        <v>0</v>
      </c>
      <c r="E42" s="923">
        <v>0</v>
      </c>
      <c r="F42" s="923">
        <f t="shared" si="0"/>
        <v>0</v>
      </c>
      <c r="G42" s="923">
        <v>2</v>
      </c>
      <c r="H42" s="923">
        <v>1</v>
      </c>
      <c r="I42" s="923">
        <f t="shared" si="1"/>
        <v>3</v>
      </c>
      <c r="J42" s="923">
        <v>1</v>
      </c>
      <c r="K42" s="923"/>
      <c r="L42" s="923">
        <f t="shared" si="2"/>
        <v>1</v>
      </c>
      <c r="M42" s="923">
        <f t="shared" si="3"/>
        <v>3</v>
      </c>
      <c r="N42" s="923">
        <f t="shared" si="3"/>
        <v>1</v>
      </c>
      <c r="O42" s="923">
        <f t="shared" si="3"/>
        <v>4</v>
      </c>
      <c r="P42" s="2259" t="s">
        <v>2645</v>
      </c>
      <c r="Q42" s="2997" t="s">
        <v>759</v>
      </c>
      <c r="R42" s="3005"/>
    </row>
    <row r="43" spans="1:18" ht="21.75" customHeight="1" x14ac:dyDescent="0.2">
      <c r="A43" s="3020"/>
      <c r="B43" s="3035"/>
      <c r="C43" s="1881" t="s">
        <v>761</v>
      </c>
      <c r="D43" s="923">
        <v>0</v>
      </c>
      <c r="E43" s="923">
        <v>0</v>
      </c>
      <c r="F43" s="923">
        <f t="shared" si="0"/>
        <v>0</v>
      </c>
      <c r="G43" s="923">
        <v>4</v>
      </c>
      <c r="H43" s="923">
        <v>4</v>
      </c>
      <c r="I43" s="923">
        <f t="shared" si="1"/>
        <v>8</v>
      </c>
      <c r="J43" s="923">
        <v>0</v>
      </c>
      <c r="K43" s="2261">
        <v>0</v>
      </c>
      <c r="L43" s="923">
        <f t="shared" si="2"/>
        <v>0</v>
      </c>
      <c r="M43" s="923">
        <f t="shared" si="3"/>
        <v>4</v>
      </c>
      <c r="N43" s="923">
        <f t="shared" si="3"/>
        <v>4</v>
      </c>
      <c r="O43" s="923">
        <f t="shared" si="3"/>
        <v>8</v>
      </c>
      <c r="P43" s="2259" t="s">
        <v>2646</v>
      </c>
      <c r="Q43" s="3012"/>
      <c r="R43" s="3005"/>
    </row>
    <row r="44" spans="1:18" ht="19.5" customHeight="1" x14ac:dyDescent="0.2">
      <c r="A44" s="3020"/>
      <c r="B44" s="3036"/>
      <c r="C44" s="2053" t="s">
        <v>760</v>
      </c>
      <c r="D44" s="923">
        <v>0</v>
      </c>
      <c r="E44" s="923">
        <v>0</v>
      </c>
      <c r="F44" s="923">
        <f t="shared" si="0"/>
        <v>0</v>
      </c>
      <c r="G44" s="923">
        <v>2</v>
      </c>
      <c r="H44" s="923">
        <v>1</v>
      </c>
      <c r="I44" s="923">
        <f t="shared" si="1"/>
        <v>3</v>
      </c>
      <c r="J44" s="923">
        <v>0</v>
      </c>
      <c r="K44" s="923">
        <v>0</v>
      </c>
      <c r="L44" s="923">
        <f t="shared" si="2"/>
        <v>0</v>
      </c>
      <c r="M44" s="923">
        <f t="shared" si="3"/>
        <v>2</v>
      </c>
      <c r="N44" s="923">
        <f t="shared" si="3"/>
        <v>1</v>
      </c>
      <c r="O44" s="923">
        <f t="shared" si="3"/>
        <v>3</v>
      </c>
      <c r="P44" s="2259" t="s">
        <v>2647</v>
      </c>
      <c r="Q44" s="2998"/>
      <c r="R44" s="3005"/>
    </row>
    <row r="45" spans="1:18" ht="19.5" customHeight="1" x14ac:dyDescent="0.2">
      <c r="A45" s="3020"/>
      <c r="B45" s="2887" t="s">
        <v>49</v>
      </c>
      <c r="C45" s="2887"/>
      <c r="D45" s="923">
        <f t="shared" ref="D45:L45" si="19">SUM(D42:D44)</f>
        <v>0</v>
      </c>
      <c r="E45" s="923">
        <f t="shared" si="19"/>
        <v>0</v>
      </c>
      <c r="F45" s="923">
        <f t="shared" si="19"/>
        <v>0</v>
      </c>
      <c r="G45" s="923">
        <f t="shared" si="19"/>
        <v>8</v>
      </c>
      <c r="H45" s="923">
        <f t="shared" si="19"/>
        <v>6</v>
      </c>
      <c r="I45" s="923">
        <f t="shared" si="19"/>
        <v>14</v>
      </c>
      <c r="J45" s="923">
        <f t="shared" si="19"/>
        <v>1</v>
      </c>
      <c r="K45" s="923">
        <f t="shared" si="19"/>
        <v>0</v>
      </c>
      <c r="L45" s="923">
        <f t="shared" si="19"/>
        <v>1</v>
      </c>
      <c r="M45" s="923">
        <f t="shared" si="3"/>
        <v>9</v>
      </c>
      <c r="N45" s="923">
        <f t="shared" si="3"/>
        <v>6</v>
      </c>
      <c r="O45" s="923">
        <f t="shared" si="3"/>
        <v>15</v>
      </c>
      <c r="P45" s="3006" t="s">
        <v>139</v>
      </c>
      <c r="Q45" s="3006"/>
      <c r="R45" s="3005"/>
    </row>
    <row r="46" spans="1:18" ht="31.5" customHeight="1" x14ac:dyDescent="0.2">
      <c r="A46" s="3020"/>
      <c r="B46" s="3034" t="s">
        <v>486</v>
      </c>
      <c r="C46" s="2053" t="s">
        <v>1342</v>
      </c>
      <c r="D46" s="923">
        <v>2</v>
      </c>
      <c r="E46" s="923">
        <v>0</v>
      </c>
      <c r="F46" s="923">
        <f t="shared" si="0"/>
        <v>2</v>
      </c>
      <c r="G46" s="923">
        <v>3</v>
      </c>
      <c r="H46" s="923">
        <v>0</v>
      </c>
      <c r="I46" s="923">
        <f t="shared" si="1"/>
        <v>3</v>
      </c>
      <c r="J46" s="923">
        <v>2</v>
      </c>
      <c r="K46" s="923">
        <v>1</v>
      </c>
      <c r="L46" s="923">
        <f t="shared" si="2"/>
        <v>3</v>
      </c>
      <c r="M46" s="923">
        <f t="shared" si="3"/>
        <v>7</v>
      </c>
      <c r="N46" s="923">
        <f t="shared" si="3"/>
        <v>1</v>
      </c>
      <c r="O46" s="923">
        <f t="shared" si="3"/>
        <v>8</v>
      </c>
      <c r="P46" s="2259" t="s">
        <v>2649</v>
      </c>
      <c r="Q46" s="2997" t="s">
        <v>2648</v>
      </c>
      <c r="R46" s="3005"/>
    </row>
    <row r="47" spans="1:18" ht="26.25" customHeight="1" x14ac:dyDescent="0.2">
      <c r="A47" s="3020"/>
      <c r="B47" s="3035"/>
      <c r="C47" s="2053" t="s">
        <v>1157</v>
      </c>
      <c r="D47" s="923">
        <v>0</v>
      </c>
      <c r="E47" s="923">
        <v>0</v>
      </c>
      <c r="F47" s="923">
        <f t="shared" si="0"/>
        <v>0</v>
      </c>
      <c r="G47" s="923">
        <f t="shared" ref="G47:G48" si="20">SUM(E47:F47)</f>
        <v>0</v>
      </c>
      <c r="H47" s="923">
        <f t="shared" ref="H47:H48" si="21">SUM(F47:G47)</f>
        <v>0</v>
      </c>
      <c r="I47" s="923">
        <f t="shared" si="1"/>
        <v>0</v>
      </c>
      <c r="J47" s="923">
        <v>2</v>
      </c>
      <c r="K47" s="923">
        <v>0</v>
      </c>
      <c r="L47" s="923">
        <f t="shared" si="2"/>
        <v>2</v>
      </c>
      <c r="M47" s="923">
        <f t="shared" si="3"/>
        <v>2</v>
      </c>
      <c r="N47" s="923">
        <f t="shared" si="3"/>
        <v>0</v>
      </c>
      <c r="O47" s="923">
        <f t="shared" si="3"/>
        <v>2</v>
      </c>
      <c r="P47" s="2259" t="s">
        <v>2650</v>
      </c>
      <c r="Q47" s="3012"/>
      <c r="R47" s="3005"/>
    </row>
    <row r="48" spans="1:18" ht="18.75" customHeight="1" x14ac:dyDescent="0.2">
      <c r="A48" s="3020"/>
      <c r="B48" s="3035"/>
      <c r="C48" s="2053" t="s">
        <v>2210</v>
      </c>
      <c r="D48" s="923">
        <v>0</v>
      </c>
      <c r="E48" s="923">
        <v>0</v>
      </c>
      <c r="F48" s="923">
        <f t="shared" si="0"/>
        <v>0</v>
      </c>
      <c r="G48" s="923">
        <f t="shared" si="20"/>
        <v>0</v>
      </c>
      <c r="H48" s="923">
        <f t="shared" si="21"/>
        <v>0</v>
      </c>
      <c r="I48" s="923">
        <f t="shared" si="1"/>
        <v>0</v>
      </c>
      <c r="J48" s="923">
        <v>3</v>
      </c>
      <c r="K48" s="923">
        <v>0</v>
      </c>
      <c r="L48" s="923">
        <f t="shared" si="2"/>
        <v>3</v>
      </c>
      <c r="M48" s="923">
        <f t="shared" si="3"/>
        <v>3</v>
      </c>
      <c r="N48" s="923">
        <f t="shared" si="3"/>
        <v>0</v>
      </c>
      <c r="O48" s="923">
        <f t="shared" si="3"/>
        <v>3</v>
      </c>
      <c r="P48" s="2259" t="s">
        <v>2651</v>
      </c>
      <c r="Q48" s="3012"/>
      <c r="R48" s="3005"/>
    </row>
    <row r="49" spans="1:18" ht="18.75" customHeight="1" x14ac:dyDescent="0.2">
      <c r="A49" s="3020"/>
      <c r="B49" s="3035"/>
      <c r="C49" s="2053" t="s">
        <v>2183</v>
      </c>
      <c r="D49" s="923">
        <v>0</v>
      </c>
      <c r="E49" s="923">
        <v>0</v>
      </c>
      <c r="F49" s="923">
        <f t="shared" si="0"/>
        <v>0</v>
      </c>
      <c r="G49" s="923">
        <v>2</v>
      </c>
      <c r="H49" s="923">
        <v>3</v>
      </c>
      <c r="I49" s="923">
        <f t="shared" si="1"/>
        <v>5</v>
      </c>
      <c r="J49" s="923">
        <v>2</v>
      </c>
      <c r="K49" s="923">
        <v>0</v>
      </c>
      <c r="L49" s="923">
        <f t="shared" si="2"/>
        <v>2</v>
      </c>
      <c r="M49" s="923">
        <f t="shared" si="3"/>
        <v>4</v>
      </c>
      <c r="N49" s="923">
        <f t="shared" si="3"/>
        <v>3</v>
      </c>
      <c r="O49" s="923">
        <f t="shared" si="3"/>
        <v>7</v>
      </c>
      <c r="P49" s="2259" t="s">
        <v>2652</v>
      </c>
      <c r="Q49" s="3012"/>
      <c r="R49" s="3005"/>
    </row>
    <row r="50" spans="1:18" ht="18.75" customHeight="1" x14ac:dyDescent="0.2">
      <c r="A50" s="3020"/>
      <c r="B50" s="3035"/>
      <c r="C50" s="2053" t="s">
        <v>1088</v>
      </c>
      <c r="D50" s="923">
        <v>3</v>
      </c>
      <c r="E50" s="923">
        <v>0</v>
      </c>
      <c r="F50" s="923">
        <f t="shared" si="0"/>
        <v>3</v>
      </c>
      <c r="G50" s="923">
        <v>8</v>
      </c>
      <c r="H50" s="923">
        <v>1</v>
      </c>
      <c r="I50" s="923">
        <f t="shared" si="1"/>
        <v>9</v>
      </c>
      <c r="J50" s="923">
        <v>5</v>
      </c>
      <c r="K50" s="923">
        <v>0</v>
      </c>
      <c r="L50" s="923">
        <f t="shared" si="2"/>
        <v>5</v>
      </c>
      <c r="M50" s="923">
        <f t="shared" si="3"/>
        <v>16</v>
      </c>
      <c r="N50" s="923">
        <f t="shared" si="3"/>
        <v>1</v>
      </c>
      <c r="O50" s="923">
        <f t="shared" si="3"/>
        <v>17</v>
      </c>
      <c r="P50" s="2259" t="s">
        <v>2653</v>
      </c>
      <c r="Q50" s="3012"/>
      <c r="R50" s="3005"/>
    </row>
    <row r="51" spans="1:18" ht="18.75" customHeight="1" x14ac:dyDescent="0.2">
      <c r="A51" s="3020"/>
      <c r="B51" s="3035"/>
      <c r="C51" s="2053" t="s">
        <v>2184</v>
      </c>
      <c r="D51" s="923">
        <v>0</v>
      </c>
      <c r="E51" s="923">
        <v>0</v>
      </c>
      <c r="F51" s="923">
        <f t="shared" si="0"/>
        <v>0</v>
      </c>
      <c r="G51" s="923">
        <v>1</v>
      </c>
      <c r="H51" s="923">
        <v>0</v>
      </c>
      <c r="I51" s="923">
        <f t="shared" si="1"/>
        <v>1</v>
      </c>
      <c r="J51" s="923">
        <v>0</v>
      </c>
      <c r="K51" s="923">
        <v>0</v>
      </c>
      <c r="L51" s="923">
        <f t="shared" si="2"/>
        <v>0</v>
      </c>
      <c r="M51" s="923">
        <f t="shared" si="3"/>
        <v>1</v>
      </c>
      <c r="N51" s="923">
        <f t="shared" si="3"/>
        <v>0</v>
      </c>
      <c r="O51" s="923">
        <f t="shared" si="3"/>
        <v>1</v>
      </c>
      <c r="P51" s="2259" t="s">
        <v>2654</v>
      </c>
      <c r="Q51" s="3012"/>
      <c r="R51" s="3005"/>
    </row>
    <row r="52" spans="1:18" ht="18.75" customHeight="1" x14ac:dyDescent="0.2">
      <c r="A52" s="3020"/>
      <c r="B52" s="3035"/>
      <c r="C52" s="2053" t="s">
        <v>2185</v>
      </c>
      <c r="D52" s="923">
        <v>0</v>
      </c>
      <c r="E52" s="923">
        <v>0</v>
      </c>
      <c r="F52" s="923">
        <f t="shared" si="0"/>
        <v>0</v>
      </c>
      <c r="G52" s="923">
        <v>7</v>
      </c>
      <c r="H52" s="923">
        <v>0</v>
      </c>
      <c r="I52" s="923">
        <f t="shared" si="1"/>
        <v>7</v>
      </c>
      <c r="J52" s="923">
        <v>5</v>
      </c>
      <c r="K52" s="923">
        <v>0</v>
      </c>
      <c r="L52" s="923">
        <f t="shared" si="2"/>
        <v>5</v>
      </c>
      <c r="M52" s="923">
        <f t="shared" si="3"/>
        <v>12</v>
      </c>
      <c r="N52" s="923">
        <f t="shared" si="3"/>
        <v>0</v>
      </c>
      <c r="O52" s="923">
        <f t="shared" si="3"/>
        <v>12</v>
      </c>
      <c r="P52" s="2259" t="s">
        <v>2655</v>
      </c>
      <c r="Q52" s="3012"/>
      <c r="R52" s="3005"/>
    </row>
    <row r="53" spans="1:18" ht="18.75" customHeight="1" x14ac:dyDescent="0.2">
      <c r="A53" s="3020"/>
      <c r="B53" s="3036"/>
      <c r="C53" s="2053" t="s">
        <v>2186</v>
      </c>
      <c r="D53" s="923">
        <v>0</v>
      </c>
      <c r="E53" s="923">
        <v>0</v>
      </c>
      <c r="F53" s="923">
        <f t="shared" si="0"/>
        <v>0</v>
      </c>
      <c r="G53" s="923">
        <v>2</v>
      </c>
      <c r="H53" s="923">
        <v>2</v>
      </c>
      <c r="I53" s="923">
        <f t="shared" si="1"/>
        <v>4</v>
      </c>
      <c r="J53" s="923">
        <v>0</v>
      </c>
      <c r="K53" s="923">
        <v>0</v>
      </c>
      <c r="L53" s="923">
        <f t="shared" si="2"/>
        <v>0</v>
      </c>
      <c r="M53" s="923">
        <f t="shared" si="3"/>
        <v>2</v>
      </c>
      <c r="N53" s="923">
        <f t="shared" si="3"/>
        <v>2</v>
      </c>
      <c r="O53" s="923">
        <f t="shared" si="3"/>
        <v>4</v>
      </c>
      <c r="P53" s="2259" t="s">
        <v>2656</v>
      </c>
      <c r="Q53" s="2998"/>
      <c r="R53" s="3005"/>
    </row>
    <row r="54" spans="1:18" ht="20.25" customHeight="1" x14ac:dyDescent="0.2">
      <c r="A54" s="3020"/>
      <c r="B54" s="2887" t="s">
        <v>49</v>
      </c>
      <c r="C54" s="2887"/>
      <c r="D54" s="923">
        <f t="shared" ref="D54:L54" si="22">SUM(D46:D53)</f>
        <v>5</v>
      </c>
      <c r="E54" s="923">
        <f t="shared" si="22"/>
        <v>0</v>
      </c>
      <c r="F54" s="923">
        <f t="shared" si="22"/>
        <v>5</v>
      </c>
      <c r="G54" s="923">
        <f t="shared" si="22"/>
        <v>23</v>
      </c>
      <c r="H54" s="923">
        <f t="shared" si="22"/>
        <v>6</v>
      </c>
      <c r="I54" s="923">
        <f t="shared" si="22"/>
        <v>29</v>
      </c>
      <c r="J54" s="923">
        <f t="shared" si="22"/>
        <v>19</v>
      </c>
      <c r="K54" s="923">
        <f t="shared" si="22"/>
        <v>1</v>
      </c>
      <c r="L54" s="923">
        <f t="shared" si="22"/>
        <v>20</v>
      </c>
      <c r="M54" s="923">
        <f t="shared" si="3"/>
        <v>47</v>
      </c>
      <c r="N54" s="923">
        <f t="shared" si="3"/>
        <v>7</v>
      </c>
      <c r="O54" s="923">
        <f t="shared" si="3"/>
        <v>54</v>
      </c>
      <c r="P54" s="3004" t="s">
        <v>139</v>
      </c>
      <c r="Q54" s="3004"/>
      <c r="R54" s="3005"/>
    </row>
    <row r="55" spans="1:18" ht="20.25" customHeight="1" x14ac:dyDescent="0.2">
      <c r="A55" s="3020"/>
      <c r="B55" s="1328" t="s">
        <v>774</v>
      </c>
      <c r="C55" s="1298"/>
      <c r="D55" s="923">
        <v>0</v>
      </c>
      <c r="E55" s="923">
        <v>0</v>
      </c>
      <c r="F55" s="923">
        <f t="shared" si="0"/>
        <v>0</v>
      </c>
      <c r="G55" s="923">
        <v>0</v>
      </c>
      <c r="H55" s="923">
        <v>3</v>
      </c>
      <c r="I55" s="923">
        <f t="shared" si="1"/>
        <v>3</v>
      </c>
      <c r="J55" s="923">
        <v>2</v>
      </c>
      <c r="K55" s="923">
        <v>3</v>
      </c>
      <c r="L55" s="923">
        <f t="shared" si="2"/>
        <v>5</v>
      </c>
      <c r="M55" s="923">
        <f t="shared" si="3"/>
        <v>2</v>
      </c>
      <c r="N55" s="923">
        <f t="shared" si="3"/>
        <v>6</v>
      </c>
      <c r="O55" s="923">
        <f t="shared" si="3"/>
        <v>8</v>
      </c>
      <c r="P55" s="2258"/>
      <c r="Q55" s="2258" t="s">
        <v>2657</v>
      </c>
      <c r="R55" s="3005"/>
    </row>
    <row r="56" spans="1:18" ht="20.25" customHeight="1" x14ac:dyDescent="0.2">
      <c r="A56" s="3020"/>
      <c r="B56" s="3034" t="s">
        <v>2239</v>
      </c>
      <c r="C56" s="1881" t="s">
        <v>2187</v>
      </c>
      <c r="D56" s="923">
        <v>0</v>
      </c>
      <c r="E56" s="923">
        <v>0</v>
      </c>
      <c r="F56" s="923">
        <f t="shared" si="0"/>
        <v>0</v>
      </c>
      <c r="G56" s="923">
        <v>1</v>
      </c>
      <c r="H56" s="923">
        <v>2</v>
      </c>
      <c r="I56" s="923">
        <f t="shared" si="1"/>
        <v>3</v>
      </c>
      <c r="J56" s="923">
        <v>0</v>
      </c>
      <c r="K56" s="923">
        <v>0</v>
      </c>
      <c r="L56" s="923">
        <f t="shared" si="2"/>
        <v>0</v>
      </c>
      <c r="M56" s="923">
        <f t="shared" si="3"/>
        <v>1</v>
      </c>
      <c r="N56" s="923">
        <f t="shared" si="3"/>
        <v>2</v>
      </c>
      <c r="O56" s="923">
        <f t="shared" si="3"/>
        <v>3</v>
      </c>
      <c r="P56" s="2263" t="s">
        <v>2659</v>
      </c>
      <c r="Q56" s="2997" t="s">
        <v>2658</v>
      </c>
      <c r="R56" s="3005"/>
    </row>
    <row r="57" spans="1:18" ht="24" customHeight="1" x14ac:dyDescent="0.2">
      <c r="A57" s="3020"/>
      <c r="B57" s="3035"/>
      <c r="C57" s="1881" t="s">
        <v>2188</v>
      </c>
      <c r="D57" s="923">
        <v>0</v>
      </c>
      <c r="E57" s="923">
        <v>0</v>
      </c>
      <c r="F57" s="923">
        <f t="shared" si="0"/>
        <v>0</v>
      </c>
      <c r="G57" s="923">
        <v>3</v>
      </c>
      <c r="H57" s="923">
        <v>2</v>
      </c>
      <c r="I57" s="923">
        <f t="shared" si="1"/>
        <v>5</v>
      </c>
      <c r="J57" s="923">
        <v>0</v>
      </c>
      <c r="K57" s="923">
        <v>0</v>
      </c>
      <c r="L57" s="923">
        <f t="shared" si="2"/>
        <v>0</v>
      </c>
      <c r="M57" s="923">
        <f t="shared" si="3"/>
        <v>3</v>
      </c>
      <c r="N57" s="923">
        <f t="shared" si="3"/>
        <v>2</v>
      </c>
      <c r="O57" s="923">
        <f t="shared" si="3"/>
        <v>5</v>
      </c>
      <c r="P57" s="2263" t="s">
        <v>2660</v>
      </c>
      <c r="Q57" s="3012"/>
      <c r="R57" s="3005"/>
    </row>
    <row r="58" spans="1:18" ht="26.25" customHeight="1" x14ac:dyDescent="0.2">
      <c r="A58" s="3020"/>
      <c r="B58" s="3036"/>
      <c r="C58" s="1881" t="s">
        <v>2240</v>
      </c>
      <c r="D58" s="923">
        <v>0</v>
      </c>
      <c r="E58" s="923">
        <v>0</v>
      </c>
      <c r="F58" s="923">
        <f t="shared" si="0"/>
        <v>0</v>
      </c>
      <c r="G58" s="923">
        <v>1</v>
      </c>
      <c r="H58" s="923">
        <v>0</v>
      </c>
      <c r="I58" s="923">
        <f t="shared" si="1"/>
        <v>1</v>
      </c>
      <c r="J58" s="923">
        <v>0</v>
      </c>
      <c r="K58" s="923">
        <v>0</v>
      </c>
      <c r="L58" s="923">
        <f t="shared" si="2"/>
        <v>0</v>
      </c>
      <c r="M58" s="923">
        <f t="shared" si="3"/>
        <v>1</v>
      </c>
      <c r="N58" s="923">
        <f t="shared" si="3"/>
        <v>0</v>
      </c>
      <c r="O58" s="923">
        <f t="shared" si="3"/>
        <v>1</v>
      </c>
      <c r="P58" s="2263" t="s">
        <v>2661</v>
      </c>
      <c r="Q58" s="3012"/>
      <c r="R58" s="3005"/>
    </row>
    <row r="59" spans="1:18" ht="20.25" customHeight="1" x14ac:dyDescent="0.2">
      <c r="A59" s="3021"/>
      <c r="B59" s="2887" t="s">
        <v>49</v>
      </c>
      <c r="C59" s="2887"/>
      <c r="D59" s="923">
        <f t="shared" ref="D59:L59" si="23">SUM(D56:D58)</f>
        <v>0</v>
      </c>
      <c r="E59" s="923">
        <f t="shared" si="23"/>
        <v>0</v>
      </c>
      <c r="F59" s="923">
        <f t="shared" si="23"/>
        <v>0</v>
      </c>
      <c r="G59" s="923">
        <f t="shared" si="23"/>
        <v>5</v>
      </c>
      <c r="H59" s="923">
        <f t="shared" si="23"/>
        <v>4</v>
      </c>
      <c r="I59" s="923">
        <f t="shared" si="23"/>
        <v>9</v>
      </c>
      <c r="J59" s="923">
        <f t="shared" si="23"/>
        <v>0</v>
      </c>
      <c r="K59" s="923">
        <f t="shared" si="23"/>
        <v>0</v>
      </c>
      <c r="L59" s="923">
        <f t="shared" si="23"/>
        <v>0</v>
      </c>
      <c r="M59" s="923">
        <f t="shared" si="3"/>
        <v>5</v>
      </c>
      <c r="N59" s="923">
        <f t="shared" si="3"/>
        <v>4</v>
      </c>
      <c r="O59" s="923">
        <f t="shared" si="3"/>
        <v>9</v>
      </c>
      <c r="P59" s="3003" t="s">
        <v>139</v>
      </c>
      <c r="Q59" s="3003"/>
      <c r="R59" s="3003"/>
    </row>
    <row r="60" spans="1:18" ht="20.25" customHeight="1" thickBot="1" x14ac:dyDescent="0.25">
      <c r="A60" s="3048" t="s">
        <v>96</v>
      </c>
      <c r="B60" s="3048"/>
      <c r="C60" s="3048"/>
      <c r="D60" s="1018">
        <f>SUM(D59,D55,D54,D45,D41,D39)</f>
        <v>8</v>
      </c>
      <c r="E60" s="1018">
        <f>SUM(E59,E55,E54,E45,E41,E39)</f>
        <v>3</v>
      </c>
      <c r="F60" s="1018">
        <f t="shared" si="0"/>
        <v>11</v>
      </c>
      <c r="G60" s="1018">
        <f>SUM(G59,G55,G54,G45,G41,G39)</f>
        <v>46</v>
      </c>
      <c r="H60" s="1018">
        <f>SUM(H59,H55,H54,H45,H41,H39)</f>
        <v>33</v>
      </c>
      <c r="I60" s="1018">
        <f t="shared" si="1"/>
        <v>79</v>
      </c>
      <c r="J60" s="1018">
        <f>SUM(J59,J55,J54,J45,J41,J39)</f>
        <v>26</v>
      </c>
      <c r="K60" s="1018">
        <f>SUM(K59,K55,K54,K45,K41,K39)</f>
        <v>7</v>
      </c>
      <c r="L60" s="1018">
        <f t="shared" si="2"/>
        <v>33</v>
      </c>
      <c r="M60" s="1018">
        <f t="shared" si="3"/>
        <v>80</v>
      </c>
      <c r="N60" s="1018">
        <f t="shared" si="3"/>
        <v>43</v>
      </c>
      <c r="O60" s="1018">
        <f t="shared" si="3"/>
        <v>123</v>
      </c>
      <c r="P60" s="3061" t="s">
        <v>136</v>
      </c>
      <c r="Q60" s="3061"/>
      <c r="R60" s="3061"/>
    </row>
    <row r="61" spans="1:18" s="2457" customFormat="1" ht="20.25" customHeight="1" thickTop="1" x14ac:dyDescent="0.2">
      <c r="A61" s="1332"/>
      <c r="B61" s="1332"/>
      <c r="C61" s="1332"/>
      <c r="D61" s="2401"/>
      <c r="E61" s="2401"/>
      <c r="F61" s="2401"/>
      <c r="G61" s="2401"/>
      <c r="H61" s="2401"/>
      <c r="I61" s="2401"/>
      <c r="J61" s="2401"/>
      <c r="K61" s="2401"/>
      <c r="L61" s="2401"/>
      <c r="M61" s="2401"/>
      <c r="N61" s="2401"/>
      <c r="O61" s="2401"/>
      <c r="P61" s="2462"/>
      <c r="Q61" s="2462"/>
      <c r="R61" s="2462"/>
    </row>
    <row r="62" spans="1:18" s="1305" customFormat="1" ht="18.75" customHeight="1" thickBot="1" x14ac:dyDescent="0.25">
      <c r="A62" s="2658" t="s">
        <v>2795</v>
      </c>
      <c r="B62" s="2658"/>
      <c r="C62" s="2658"/>
      <c r="P62" s="3030" t="s">
        <v>2796</v>
      </c>
      <c r="Q62" s="3030"/>
      <c r="R62" s="3030"/>
    </row>
    <row r="63" spans="1:18" s="1305" customFormat="1" ht="18.75" thickTop="1" x14ac:dyDescent="0.2">
      <c r="A63" s="2984" t="s">
        <v>47</v>
      </c>
      <c r="B63" s="2858" t="s">
        <v>90</v>
      </c>
      <c r="C63" s="2984" t="s">
        <v>48</v>
      </c>
      <c r="D63" s="2984" t="s">
        <v>36</v>
      </c>
      <c r="E63" s="2984"/>
      <c r="F63" s="2984"/>
      <c r="G63" s="2984" t="s">
        <v>2</v>
      </c>
      <c r="H63" s="2984"/>
      <c r="I63" s="2984"/>
      <c r="J63" s="2984" t="s">
        <v>3</v>
      </c>
      <c r="K63" s="2984"/>
      <c r="L63" s="2984"/>
      <c r="M63" s="2984" t="s">
        <v>29</v>
      </c>
      <c r="N63" s="2984"/>
      <c r="O63" s="2984"/>
      <c r="P63" s="3044" t="s">
        <v>103</v>
      </c>
      <c r="Q63" s="3041" t="s">
        <v>132</v>
      </c>
      <c r="R63" s="3041" t="s">
        <v>310</v>
      </c>
    </row>
    <row r="64" spans="1:18" s="1305" customFormat="1" x14ac:dyDescent="0.2">
      <c r="A64" s="2864"/>
      <c r="B64" s="2859"/>
      <c r="C64" s="2864"/>
      <c r="D64" s="2896" t="s">
        <v>98</v>
      </c>
      <c r="E64" s="2896"/>
      <c r="F64" s="2896"/>
      <c r="G64" s="2896" t="s">
        <v>99</v>
      </c>
      <c r="H64" s="2896"/>
      <c r="I64" s="2896"/>
      <c r="J64" s="2896" t="s">
        <v>100</v>
      </c>
      <c r="K64" s="2896"/>
      <c r="L64" s="2896"/>
      <c r="M64" s="2896" t="s">
        <v>126</v>
      </c>
      <c r="N64" s="2896"/>
      <c r="O64" s="2896"/>
      <c r="P64" s="3045"/>
      <c r="Q64" s="3042"/>
      <c r="R64" s="3042"/>
    </row>
    <row r="65" spans="1:18" s="1305" customFormat="1" ht="15.75" x14ac:dyDescent="0.2">
      <c r="A65" s="2864"/>
      <c r="B65" s="2859"/>
      <c r="C65" s="2864"/>
      <c r="D65" s="1293" t="s">
        <v>187</v>
      </c>
      <c r="E65" s="1293" t="s">
        <v>203</v>
      </c>
      <c r="F65" s="1293" t="s">
        <v>204</v>
      </c>
      <c r="G65" s="1293" t="s">
        <v>187</v>
      </c>
      <c r="H65" s="1293" t="s">
        <v>203</v>
      </c>
      <c r="I65" s="1293" t="s">
        <v>204</v>
      </c>
      <c r="J65" s="1293" t="s">
        <v>187</v>
      </c>
      <c r="K65" s="1293" t="s">
        <v>203</v>
      </c>
      <c r="L65" s="1293" t="s">
        <v>204</v>
      </c>
      <c r="M65" s="1293" t="s">
        <v>187</v>
      </c>
      <c r="N65" s="1293" t="s">
        <v>203</v>
      </c>
      <c r="O65" s="1293" t="s">
        <v>204</v>
      </c>
      <c r="P65" s="3045"/>
      <c r="Q65" s="3042"/>
      <c r="R65" s="3042"/>
    </row>
    <row r="66" spans="1:18" s="1305" customFormat="1" ht="13.5" thickBot="1" x14ac:dyDescent="0.25">
      <c r="A66" s="2985"/>
      <c r="B66" s="2860"/>
      <c r="C66" s="2985"/>
      <c r="D66" s="121" t="s">
        <v>188</v>
      </c>
      <c r="E66" s="121" t="s">
        <v>189</v>
      </c>
      <c r="F66" s="121" t="s">
        <v>190</v>
      </c>
      <c r="G66" s="121" t="s">
        <v>188</v>
      </c>
      <c r="H66" s="121" t="s">
        <v>189</v>
      </c>
      <c r="I66" s="121" t="s">
        <v>190</v>
      </c>
      <c r="J66" s="121" t="s">
        <v>188</v>
      </c>
      <c r="K66" s="121" t="s">
        <v>189</v>
      </c>
      <c r="L66" s="121" t="s">
        <v>190</v>
      </c>
      <c r="M66" s="121" t="s">
        <v>188</v>
      </c>
      <c r="N66" s="121" t="s">
        <v>189</v>
      </c>
      <c r="O66" s="121" t="s">
        <v>190</v>
      </c>
      <c r="P66" s="3046"/>
      <c r="Q66" s="3043"/>
      <c r="R66" s="3043"/>
    </row>
    <row r="67" spans="1:18" ht="28.5" customHeight="1" x14ac:dyDescent="0.2">
      <c r="A67" s="3022" t="s">
        <v>2175</v>
      </c>
      <c r="B67" s="1328" t="s">
        <v>2241</v>
      </c>
      <c r="C67" s="2053" t="s">
        <v>2241</v>
      </c>
      <c r="D67" s="923">
        <v>0</v>
      </c>
      <c r="E67" s="923">
        <v>0</v>
      </c>
      <c r="F67" s="923">
        <f t="shared" si="0"/>
        <v>0</v>
      </c>
      <c r="G67" s="923">
        <v>1</v>
      </c>
      <c r="H67" s="923">
        <v>1</v>
      </c>
      <c r="I67" s="923">
        <f t="shared" si="1"/>
        <v>2</v>
      </c>
      <c r="J67" s="923">
        <v>0</v>
      </c>
      <c r="K67" s="923">
        <v>0</v>
      </c>
      <c r="L67" s="923">
        <f t="shared" si="2"/>
        <v>0</v>
      </c>
      <c r="M67" s="923">
        <f t="shared" ref="M67:O123" si="24">SUM(J67,G67,D67)</f>
        <v>1</v>
      </c>
      <c r="N67" s="923">
        <f t="shared" si="24"/>
        <v>1</v>
      </c>
      <c r="O67" s="923">
        <f t="shared" si="24"/>
        <v>2</v>
      </c>
      <c r="P67" s="2259" t="s">
        <v>2663</v>
      </c>
      <c r="Q67" s="2259" t="s">
        <v>2663</v>
      </c>
      <c r="R67" s="3038" t="s">
        <v>2662</v>
      </c>
    </row>
    <row r="68" spans="1:18" ht="30" x14ac:dyDescent="0.2">
      <c r="A68" s="3020"/>
      <c r="B68" s="1328" t="s">
        <v>798</v>
      </c>
      <c r="C68" s="2053" t="s">
        <v>798</v>
      </c>
      <c r="D68" s="923">
        <v>0</v>
      </c>
      <c r="E68" s="923">
        <v>0</v>
      </c>
      <c r="F68" s="923">
        <f t="shared" si="0"/>
        <v>0</v>
      </c>
      <c r="G68" s="923">
        <v>3</v>
      </c>
      <c r="H68" s="923">
        <v>4</v>
      </c>
      <c r="I68" s="923">
        <f t="shared" si="1"/>
        <v>7</v>
      </c>
      <c r="J68" s="923">
        <v>2</v>
      </c>
      <c r="K68" s="923">
        <v>2</v>
      </c>
      <c r="L68" s="923">
        <f t="shared" si="2"/>
        <v>4</v>
      </c>
      <c r="M68" s="923">
        <f t="shared" si="24"/>
        <v>5</v>
      </c>
      <c r="N68" s="923">
        <f t="shared" si="24"/>
        <v>6</v>
      </c>
      <c r="O68" s="923">
        <f t="shared" si="24"/>
        <v>11</v>
      </c>
      <c r="P68" s="2259" t="s">
        <v>2664</v>
      </c>
      <c r="Q68" s="2259" t="s">
        <v>2664</v>
      </c>
      <c r="R68" s="3012"/>
    </row>
    <row r="69" spans="1:18" ht="24" customHeight="1" x14ac:dyDescent="0.2">
      <c r="A69" s="3020"/>
      <c r="B69" s="3019" t="s">
        <v>57</v>
      </c>
      <c r="C69" s="1881" t="s">
        <v>2242</v>
      </c>
      <c r="D69" s="923">
        <v>3</v>
      </c>
      <c r="E69" s="923">
        <v>4</v>
      </c>
      <c r="F69" s="923">
        <f t="shared" si="0"/>
        <v>7</v>
      </c>
      <c r="G69" s="923">
        <v>5</v>
      </c>
      <c r="H69" s="923">
        <v>5</v>
      </c>
      <c r="I69" s="923">
        <f t="shared" si="1"/>
        <v>10</v>
      </c>
      <c r="J69" s="923">
        <v>0</v>
      </c>
      <c r="K69" s="923">
        <v>0</v>
      </c>
      <c r="L69" s="923">
        <f t="shared" si="2"/>
        <v>0</v>
      </c>
      <c r="M69" s="923">
        <f t="shared" si="24"/>
        <v>8</v>
      </c>
      <c r="N69" s="923">
        <f t="shared" si="24"/>
        <v>9</v>
      </c>
      <c r="O69" s="923">
        <f t="shared" si="24"/>
        <v>17</v>
      </c>
      <c r="P69" s="2259" t="s">
        <v>2666</v>
      </c>
      <c r="Q69" s="2997" t="s">
        <v>2665</v>
      </c>
      <c r="R69" s="3012"/>
    </row>
    <row r="70" spans="1:18" ht="16.5" customHeight="1" x14ac:dyDescent="0.2">
      <c r="A70" s="3020"/>
      <c r="B70" s="3020"/>
      <c r="C70" s="1881" t="s">
        <v>2189</v>
      </c>
      <c r="D70" s="923">
        <v>0</v>
      </c>
      <c r="E70" s="923">
        <v>0</v>
      </c>
      <c r="F70" s="923">
        <v>0</v>
      </c>
      <c r="G70" s="923">
        <v>0</v>
      </c>
      <c r="H70" s="923">
        <v>0</v>
      </c>
      <c r="I70" s="923">
        <f t="shared" si="1"/>
        <v>0</v>
      </c>
      <c r="J70" s="923">
        <v>2</v>
      </c>
      <c r="K70" s="923">
        <v>1</v>
      </c>
      <c r="L70" s="923">
        <f t="shared" si="2"/>
        <v>3</v>
      </c>
      <c r="M70" s="923">
        <f t="shared" si="24"/>
        <v>2</v>
      </c>
      <c r="N70" s="923">
        <f t="shared" si="24"/>
        <v>1</v>
      </c>
      <c r="O70" s="923">
        <f t="shared" si="24"/>
        <v>3</v>
      </c>
      <c r="P70" s="2259" t="s">
        <v>2667</v>
      </c>
      <c r="Q70" s="3012"/>
      <c r="R70" s="3012"/>
    </row>
    <row r="71" spans="1:18" ht="16.5" customHeight="1" x14ac:dyDescent="0.2">
      <c r="A71" s="3020"/>
      <c r="B71" s="3020"/>
      <c r="C71" s="1881" t="s">
        <v>2190</v>
      </c>
      <c r="D71" s="923">
        <v>0</v>
      </c>
      <c r="E71" s="923">
        <v>0</v>
      </c>
      <c r="F71" s="923">
        <v>0</v>
      </c>
      <c r="G71" s="923">
        <v>0</v>
      </c>
      <c r="H71" s="923">
        <v>0</v>
      </c>
      <c r="I71" s="923">
        <f t="shared" si="1"/>
        <v>0</v>
      </c>
      <c r="J71" s="923">
        <v>0</v>
      </c>
      <c r="K71" s="923">
        <v>1</v>
      </c>
      <c r="L71" s="923">
        <f t="shared" si="2"/>
        <v>1</v>
      </c>
      <c r="M71" s="923">
        <f t="shared" si="24"/>
        <v>0</v>
      </c>
      <c r="N71" s="923">
        <f t="shared" si="24"/>
        <v>1</v>
      </c>
      <c r="O71" s="923">
        <f t="shared" si="24"/>
        <v>1</v>
      </c>
      <c r="P71" s="2259" t="s">
        <v>2668</v>
      </c>
      <c r="Q71" s="3012"/>
      <c r="R71" s="3012"/>
    </row>
    <row r="72" spans="1:18" ht="16.5" customHeight="1" x14ac:dyDescent="0.2">
      <c r="A72" s="3020"/>
      <c r="B72" s="3020"/>
      <c r="C72" s="1881" t="s">
        <v>2191</v>
      </c>
      <c r="D72" s="923">
        <v>0</v>
      </c>
      <c r="E72" s="923">
        <v>0</v>
      </c>
      <c r="F72" s="923">
        <v>0</v>
      </c>
      <c r="G72" s="923">
        <v>0</v>
      </c>
      <c r="H72" s="923">
        <v>0</v>
      </c>
      <c r="I72" s="923">
        <f t="shared" ref="I72:I136" si="25">SUM(G72:H72)</f>
        <v>0</v>
      </c>
      <c r="J72" s="923">
        <v>2</v>
      </c>
      <c r="K72" s="923">
        <v>0</v>
      </c>
      <c r="L72" s="923">
        <f t="shared" ref="L72:L136" si="26">SUM(J72:K72)</f>
        <v>2</v>
      </c>
      <c r="M72" s="923">
        <f t="shared" si="24"/>
        <v>2</v>
      </c>
      <c r="N72" s="923">
        <f t="shared" si="24"/>
        <v>0</v>
      </c>
      <c r="O72" s="923">
        <f t="shared" si="24"/>
        <v>2</v>
      </c>
      <c r="P72" s="2259" t="s">
        <v>2669</v>
      </c>
      <c r="Q72" s="3012"/>
      <c r="R72" s="3012"/>
    </row>
    <row r="73" spans="1:18" ht="16.5" customHeight="1" x14ac:dyDescent="0.2">
      <c r="A73" s="3020"/>
      <c r="B73" s="3021"/>
      <c r="C73" s="1881" t="s">
        <v>2192</v>
      </c>
      <c r="D73" s="923">
        <v>0</v>
      </c>
      <c r="E73" s="923">
        <v>0</v>
      </c>
      <c r="F73" s="923">
        <v>0</v>
      </c>
      <c r="G73" s="923">
        <v>0</v>
      </c>
      <c r="H73" s="923">
        <v>0</v>
      </c>
      <c r="I73" s="923">
        <f t="shared" si="25"/>
        <v>0</v>
      </c>
      <c r="J73" s="923">
        <v>1</v>
      </c>
      <c r="K73" s="923">
        <v>0</v>
      </c>
      <c r="L73" s="923">
        <f t="shared" si="26"/>
        <v>1</v>
      </c>
      <c r="M73" s="923">
        <f t="shared" si="24"/>
        <v>1</v>
      </c>
      <c r="N73" s="923">
        <f t="shared" si="24"/>
        <v>0</v>
      </c>
      <c r="O73" s="923">
        <f t="shared" si="24"/>
        <v>1</v>
      </c>
      <c r="P73" s="2259" t="s">
        <v>2670</v>
      </c>
      <c r="Q73" s="2998"/>
      <c r="R73" s="3012"/>
    </row>
    <row r="74" spans="1:18" ht="22.5" customHeight="1" x14ac:dyDescent="0.2">
      <c r="A74" s="3020"/>
      <c r="B74" s="2887" t="s">
        <v>49</v>
      </c>
      <c r="C74" s="2887"/>
      <c r="D74" s="923">
        <f t="shared" ref="D74:K74" si="27">SUM(D69:D73)</f>
        <v>3</v>
      </c>
      <c r="E74" s="923">
        <f t="shared" si="27"/>
        <v>4</v>
      </c>
      <c r="F74" s="923">
        <f t="shared" ref="F74:F104" si="28">SUM(D74:E74)</f>
        <v>7</v>
      </c>
      <c r="G74" s="923">
        <f t="shared" si="27"/>
        <v>5</v>
      </c>
      <c r="H74" s="923">
        <f t="shared" si="27"/>
        <v>5</v>
      </c>
      <c r="I74" s="923">
        <f t="shared" si="25"/>
        <v>10</v>
      </c>
      <c r="J74" s="923">
        <f t="shared" si="27"/>
        <v>5</v>
      </c>
      <c r="K74" s="923">
        <f t="shared" si="27"/>
        <v>2</v>
      </c>
      <c r="L74" s="923">
        <f t="shared" si="26"/>
        <v>7</v>
      </c>
      <c r="M74" s="923">
        <f t="shared" si="24"/>
        <v>13</v>
      </c>
      <c r="N74" s="923">
        <f t="shared" si="24"/>
        <v>11</v>
      </c>
      <c r="O74" s="923">
        <f t="shared" si="24"/>
        <v>24</v>
      </c>
      <c r="P74" s="2263" t="s">
        <v>139</v>
      </c>
      <c r="Q74" s="2258"/>
      <c r="R74" s="3012"/>
    </row>
    <row r="75" spans="1:18" ht="29.25" customHeight="1" x14ac:dyDescent="0.2">
      <c r="A75" s="3020"/>
      <c r="B75" s="3019" t="s">
        <v>490</v>
      </c>
      <c r="C75" s="1881" t="s">
        <v>2243</v>
      </c>
      <c r="D75" s="923">
        <v>2</v>
      </c>
      <c r="E75" s="923">
        <v>2</v>
      </c>
      <c r="F75" s="923">
        <f t="shared" si="28"/>
        <v>4</v>
      </c>
      <c r="G75" s="923">
        <v>7</v>
      </c>
      <c r="H75" s="923">
        <v>10</v>
      </c>
      <c r="I75" s="923">
        <f t="shared" si="25"/>
        <v>17</v>
      </c>
      <c r="J75" s="923">
        <v>0</v>
      </c>
      <c r="K75" s="923">
        <v>0</v>
      </c>
      <c r="L75" s="923">
        <f t="shared" si="26"/>
        <v>0</v>
      </c>
      <c r="M75" s="923">
        <f t="shared" si="24"/>
        <v>9</v>
      </c>
      <c r="N75" s="923">
        <f t="shared" si="24"/>
        <v>12</v>
      </c>
      <c r="O75" s="923">
        <f t="shared" si="24"/>
        <v>21</v>
      </c>
      <c r="P75" s="2259" t="s">
        <v>491</v>
      </c>
      <c r="Q75" s="2997" t="s">
        <v>491</v>
      </c>
      <c r="R75" s="3012"/>
    </row>
    <row r="76" spans="1:18" ht="18" customHeight="1" x14ac:dyDescent="0.2">
      <c r="A76" s="3020"/>
      <c r="B76" s="3020"/>
      <c r="C76" s="1881" t="s">
        <v>2193</v>
      </c>
      <c r="D76" s="923">
        <v>0</v>
      </c>
      <c r="E76" s="923">
        <v>0</v>
      </c>
      <c r="F76" s="923">
        <v>0</v>
      </c>
      <c r="G76" s="923">
        <v>0</v>
      </c>
      <c r="H76" s="923">
        <v>0</v>
      </c>
      <c r="I76" s="923">
        <f t="shared" si="25"/>
        <v>0</v>
      </c>
      <c r="J76" s="923">
        <v>2</v>
      </c>
      <c r="K76" s="923">
        <v>0</v>
      </c>
      <c r="L76" s="923">
        <f t="shared" si="26"/>
        <v>2</v>
      </c>
      <c r="M76" s="923">
        <f t="shared" si="24"/>
        <v>2</v>
      </c>
      <c r="N76" s="923">
        <f t="shared" si="24"/>
        <v>0</v>
      </c>
      <c r="O76" s="923">
        <f t="shared" si="24"/>
        <v>2</v>
      </c>
      <c r="P76" s="2258" t="s">
        <v>2671</v>
      </c>
      <c r="Q76" s="3012"/>
      <c r="R76" s="3012"/>
    </row>
    <row r="77" spans="1:18" ht="30" customHeight="1" x14ac:dyDescent="0.2">
      <c r="A77" s="3020"/>
      <c r="B77" s="3020"/>
      <c r="C77" s="1881" t="s">
        <v>2244</v>
      </c>
      <c r="D77" s="923">
        <v>0</v>
      </c>
      <c r="E77" s="923">
        <v>0</v>
      </c>
      <c r="F77" s="923">
        <v>0</v>
      </c>
      <c r="G77" s="923">
        <v>0</v>
      </c>
      <c r="H77" s="923">
        <v>0</v>
      </c>
      <c r="I77" s="923">
        <f t="shared" si="25"/>
        <v>0</v>
      </c>
      <c r="J77" s="923">
        <v>1</v>
      </c>
      <c r="K77" s="923">
        <v>0</v>
      </c>
      <c r="L77" s="923">
        <f t="shared" si="26"/>
        <v>1</v>
      </c>
      <c r="M77" s="923">
        <f t="shared" si="24"/>
        <v>1</v>
      </c>
      <c r="N77" s="923">
        <f t="shared" si="24"/>
        <v>0</v>
      </c>
      <c r="O77" s="923">
        <f t="shared" si="24"/>
        <v>1</v>
      </c>
      <c r="P77" s="2259" t="s">
        <v>2672</v>
      </c>
      <c r="Q77" s="3012"/>
      <c r="R77" s="3012"/>
    </row>
    <row r="78" spans="1:18" ht="33" customHeight="1" x14ac:dyDescent="0.2">
      <c r="A78" s="3020"/>
      <c r="B78" s="3020"/>
      <c r="C78" s="1881" t="s">
        <v>2245</v>
      </c>
      <c r="D78" s="923">
        <v>0</v>
      </c>
      <c r="E78" s="923">
        <v>0</v>
      </c>
      <c r="F78" s="923">
        <v>0</v>
      </c>
      <c r="G78" s="923">
        <v>0</v>
      </c>
      <c r="H78" s="923">
        <v>0</v>
      </c>
      <c r="I78" s="923">
        <f t="shared" si="25"/>
        <v>0</v>
      </c>
      <c r="J78" s="923">
        <v>1</v>
      </c>
      <c r="K78" s="923">
        <v>0</v>
      </c>
      <c r="L78" s="923">
        <f t="shared" si="26"/>
        <v>1</v>
      </c>
      <c r="M78" s="923">
        <f t="shared" si="24"/>
        <v>1</v>
      </c>
      <c r="N78" s="923">
        <f t="shared" si="24"/>
        <v>0</v>
      </c>
      <c r="O78" s="923">
        <f t="shared" si="24"/>
        <v>1</v>
      </c>
      <c r="P78" s="2259" t="s">
        <v>2673</v>
      </c>
      <c r="Q78" s="3012"/>
      <c r="R78" s="3012"/>
    </row>
    <row r="79" spans="1:18" ht="18" customHeight="1" x14ac:dyDescent="0.2">
      <c r="A79" s="3020"/>
      <c r="B79" s="2887" t="s">
        <v>49</v>
      </c>
      <c r="C79" s="2887"/>
      <c r="D79" s="923">
        <f t="shared" ref="D79:L79" si="29">SUM(D75:D78)</f>
        <v>2</v>
      </c>
      <c r="E79" s="923">
        <f t="shared" si="29"/>
        <v>2</v>
      </c>
      <c r="F79" s="923">
        <f t="shared" si="29"/>
        <v>4</v>
      </c>
      <c r="G79" s="923">
        <f t="shared" si="29"/>
        <v>7</v>
      </c>
      <c r="H79" s="923">
        <f t="shared" si="29"/>
        <v>10</v>
      </c>
      <c r="I79" s="923">
        <f t="shared" si="29"/>
        <v>17</v>
      </c>
      <c r="J79" s="923">
        <f t="shared" si="29"/>
        <v>4</v>
      </c>
      <c r="K79" s="923">
        <f t="shared" si="29"/>
        <v>0</v>
      </c>
      <c r="L79" s="923">
        <f t="shared" si="29"/>
        <v>4</v>
      </c>
      <c r="M79" s="923">
        <f t="shared" si="24"/>
        <v>13</v>
      </c>
      <c r="N79" s="923">
        <f t="shared" si="24"/>
        <v>12</v>
      </c>
      <c r="O79" s="923">
        <f t="shared" si="24"/>
        <v>25</v>
      </c>
      <c r="P79" s="3004" t="s">
        <v>139</v>
      </c>
      <c r="Q79" s="3004"/>
      <c r="R79" s="3012"/>
    </row>
    <row r="80" spans="1:18" ht="23.25" customHeight="1" x14ac:dyDescent="0.2">
      <c r="A80" s="3020"/>
      <c r="B80" s="3034" t="s">
        <v>58</v>
      </c>
      <c r="C80" s="2053" t="s">
        <v>58</v>
      </c>
      <c r="D80" s="923">
        <v>0</v>
      </c>
      <c r="E80" s="923">
        <v>0</v>
      </c>
      <c r="F80" s="923">
        <f t="shared" si="28"/>
        <v>0</v>
      </c>
      <c r="G80" s="923">
        <v>8</v>
      </c>
      <c r="H80" s="923">
        <v>3</v>
      </c>
      <c r="I80" s="923">
        <f t="shared" si="25"/>
        <v>11</v>
      </c>
      <c r="J80" s="923">
        <v>0</v>
      </c>
      <c r="K80" s="923">
        <v>0</v>
      </c>
      <c r="L80" s="923">
        <f t="shared" si="26"/>
        <v>0</v>
      </c>
      <c r="M80" s="923">
        <f t="shared" si="24"/>
        <v>8</v>
      </c>
      <c r="N80" s="923">
        <f t="shared" si="24"/>
        <v>3</v>
      </c>
      <c r="O80" s="923">
        <f t="shared" si="24"/>
        <v>11</v>
      </c>
      <c r="P80" s="2263" t="s">
        <v>493</v>
      </c>
      <c r="Q80" s="3002" t="s">
        <v>493</v>
      </c>
      <c r="R80" s="3012"/>
    </row>
    <row r="81" spans="1:18" ht="29.25" customHeight="1" x14ac:dyDescent="0.2">
      <c r="A81" s="3020"/>
      <c r="B81" s="3035"/>
      <c r="C81" s="1881" t="s">
        <v>2246</v>
      </c>
      <c r="D81" s="923">
        <v>0</v>
      </c>
      <c r="E81" s="923">
        <v>0</v>
      </c>
      <c r="F81" s="923">
        <f t="shared" si="28"/>
        <v>0</v>
      </c>
      <c r="G81" s="923">
        <f t="shared" ref="G81:G83" si="30">SUM(E81:F81)</f>
        <v>0</v>
      </c>
      <c r="H81" s="923">
        <f t="shared" ref="H81:H83" si="31">SUM(F81:G81)</f>
        <v>0</v>
      </c>
      <c r="I81" s="923">
        <f t="shared" si="25"/>
        <v>0</v>
      </c>
      <c r="J81" s="923">
        <v>0</v>
      </c>
      <c r="K81" s="923">
        <v>1</v>
      </c>
      <c r="L81" s="923">
        <f t="shared" si="26"/>
        <v>1</v>
      </c>
      <c r="M81" s="923">
        <f t="shared" si="24"/>
        <v>0</v>
      </c>
      <c r="N81" s="923">
        <f t="shared" si="24"/>
        <v>1</v>
      </c>
      <c r="O81" s="923">
        <f t="shared" si="24"/>
        <v>1</v>
      </c>
      <c r="P81" s="2259" t="s">
        <v>2674</v>
      </c>
      <c r="Q81" s="3005"/>
      <c r="R81" s="3012"/>
    </row>
    <row r="82" spans="1:18" ht="25.5" customHeight="1" x14ac:dyDescent="0.2">
      <c r="A82" s="3020"/>
      <c r="B82" s="3035"/>
      <c r="C82" s="1881" t="s">
        <v>2247</v>
      </c>
      <c r="D82" s="923">
        <v>0</v>
      </c>
      <c r="E82" s="923">
        <v>0</v>
      </c>
      <c r="F82" s="923">
        <f t="shared" si="28"/>
        <v>0</v>
      </c>
      <c r="G82" s="923">
        <f t="shared" si="30"/>
        <v>0</v>
      </c>
      <c r="H82" s="923">
        <f t="shared" si="31"/>
        <v>0</v>
      </c>
      <c r="I82" s="923">
        <f t="shared" si="25"/>
        <v>0</v>
      </c>
      <c r="J82" s="923">
        <v>1</v>
      </c>
      <c r="K82" s="923">
        <v>0</v>
      </c>
      <c r="L82" s="923">
        <f t="shared" si="26"/>
        <v>1</v>
      </c>
      <c r="M82" s="923">
        <f t="shared" si="24"/>
        <v>1</v>
      </c>
      <c r="N82" s="923">
        <f t="shared" si="24"/>
        <v>0</v>
      </c>
      <c r="O82" s="923">
        <f t="shared" si="24"/>
        <v>1</v>
      </c>
      <c r="P82" s="2258" t="s">
        <v>2675</v>
      </c>
      <c r="Q82" s="3005"/>
      <c r="R82" s="3012"/>
    </row>
    <row r="83" spans="1:18" ht="23.25" customHeight="1" x14ac:dyDescent="0.2">
      <c r="A83" s="3020"/>
      <c r="B83" s="3035"/>
      <c r="C83" s="1881" t="s">
        <v>2248</v>
      </c>
      <c r="D83" s="923">
        <v>0</v>
      </c>
      <c r="E83" s="923">
        <v>0</v>
      </c>
      <c r="F83" s="923">
        <f t="shared" si="28"/>
        <v>0</v>
      </c>
      <c r="G83" s="923">
        <f t="shared" si="30"/>
        <v>0</v>
      </c>
      <c r="H83" s="923">
        <f t="shared" si="31"/>
        <v>0</v>
      </c>
      <c r="I83" s="923">
        <f t="shared" si="25"/>
        <v>0</v>
      </c>
      <c r="J83" s="923">
        <v>1</v>
      </c>
      <c r="K83" s="923">
        <v>1</v>
      </c>
      <c r="L83" s="923">
        <f t="shared" si="26"/>
        <v>2</v>
      </c>
      <c r="M83" s="923">
        <f t="shared" si="24"/>
        <v>1</v>
      </c>
      <c r="N83" s="923">
        <f t="shared" si="24"/>
        <v>1</v>
      </c>
      <c r="O83" s="923">
        <f t="shared" si="24"/>
        <v>2</v>
      </c>
      <c r="P83" s="2258" t="s">
        <v>2676</v>
      </c>
      <c r="Q83" s="3003"/>
      <c r="R83" s="3012"/>
    </row>
    <row r="84" spans="1:18" ht="17.25" customHeight="1" x14ac:dyDescent="0.2">
      <c r="A84" s="3020"/>
      <c r="B84" s="2887" t="s">
        <v>49</v>
      </c>
      <c r="C84" s="2887"/>
      <c r="D84" s="923">
        <f t="shared" ref="D84:L84" si="32">SUM(D80:D83)</f>
        <v>0</v>
      </c>
      <c r="E84" s="923">
        <f t="shared" si="32"/>
        <v>0</v>
      </c>
      <c r="F84" s="923">
        <f t="shared" si="32"/>
        <v>0</v>
      </c>
      <c r="G84" s="923">
        <f t="shared" si="32"/>
        <v>8</v>
      </c>
      <c r="H84" s="923">
        <f t="shared" si="32"/>
        <v>3</v>
      </c>
      <c r="I84" s="923">
        <f t="shared" si="32"/>
        <v>11</v>
      </c>
      <c r="J84" s="923">
        <f t="shared" si="32"/>
        <v>2</v>
      </c>
      <c r="K84" s="923">
        <f t="shared" si="32"/>
        <v>2</v>
      </c>
      <c r="L84" s="923">
        <f t="shared" si="32"/>
        <v>4</v>
      </c>
      <c r="M84" s="923">
        <f t="shared" si="24"/>
        <v>10</v>
      </c>
      <c r="N84" s="923">
        <f t="shared" si="24"/>
        <v>5</v>
      </c>
      <c r="O84" s="923">
        <f t="shared" si="24"/>
        <v>15</v>
      </c>
      <c r="P84" s="3004" t="s">
        <v>139</v>
      </c>
      <c r="Q84" s="3004"/>
      <c r="R84" s="3012"/>
    </row>
    <row r="85" spans="1:18" ht="19.5" customHeight="1" x14ac:dyDescent="0.2">
      <c r="A85" s="3020"/>
      <c r="B85" s="3034" t="s">
        <v>1470</v>
      </c>
      <c r="C85" s="2053" t="s">
        <v>1470</v>
      </c>
      <c r="D85" s="923">
        <f t="shared" ref="D85:E85" si="33">SUM(D81:D84)</f>
        <v>0</v>
      </c>
      <c r="E85" s="923">
        <f t="shared" si="33"/>
        <v>0</v>
      </c>
      <c r="F85" s="923">
        <f t="shared" si="28"/>
        <v>0</v>
      </c>
      <c r="G85" s="923">
        <v>4</v>
      </c>
      <c r="H85" s="923">
        <v>2</v>
      </c>
      <c r="I85" s="923">
        <f t="shared" si="25"/>
        <v>6</v>
      </c>
      <c r="J85" s="923">
        <v>2</v>
      </c>
      <c r="K85" s="923">
        <v>4</v>
      </c>
      <c r="L85" s="923">
        <f t="shared" si="26"/>
        <v>6</v>
      </c>
      <c r="M85" s="923">
        <f t="shared" si="24"/>
        <v>6</v>
      </c>
      <c r="N85" s="923">
        <f t="shared" si="24"/>
        <v>6</v>
      </c>
      <c r="O85" s="923">
        <f t="shared" si="24"/>
        <v>12</v>
      </c>
      <c r="P85" s="2259" t="s">
        <v>495</v>
      </c>
      <c r="Q85" s="3002" t="s">
        <v>495</v>
      </c>
      <c r="R85" s="3012"/>
    </row>
    <row r="86" spans="1:18" ht="19.5" customHeight="1" x14ac:dyDescent="0.2">
      <c r="A86" s="3020"/>
      <c r="B86" s="3036"/>
      <c r="C86" s="1881" t="s">
        <v>2194</v>
      </c>
      <c r="D86" s="923">
        <f t="shared" ref="D86:E86" si="34">SUM(D82:D85)</f>
        <v>0</v>
      </c>
      <c r="E86" s="923">
        <f t="shared" si="34"/>
        <v>0</v>
      </c>
      <c r="F86" s="923">
        <f t="shared" si="28"/>
        <v>0</v>
      </c>
      <c r="G86" s="923">
        <v>4</v>
      </c>
      <c r="H86" s="923">
        <v>2</v>
      </c>
      <c r="I86" s="923">
        <f t="shared" si="25"/>
        <v>6</v>
      </c>
      <c r="J86" s="923">
        <v>1</v>
      </c>
      <c r="K86" s="923">
        <v>2</v>
      </c>
      <c r="L86" s="923">
        <f t="shared" si="26"/>
        <v>3</v>
      </c>
      <c r="M86" s="923">
        <f t="shared" si="24"/>
        <v>5</v>
      </c>
      <c r="N86" s="923">
        <f t="shared" si="24"/>
        <v>4</v>
      </c>
      <c r="O86" s="923">
        <f t="shared" si="24"/>
        <v>9</v>
      </c>
      <c r="P86" s="2258" t="s">
        <v>2677</v>
      </c>
      <c r="Q86" s="3003"/>
      <c r="R86" s="3012"/>
    </row>
    <row r="87" spans="1:18" ht="19.5" customHeight="1" x14ac:dyDescent="0.2">
      <c r="A87" s="3020"/>
      <c r="B87" s="2887" t="s">
        <v>49</v>
      </c>
      <c r="C87" s="2887"/>
      <c r="D87" s="923">
        <f t="shared" ref="D87:E87" si="35">SUM(D83:D86)</f>
        <v>0</v>
      </c>
      <c r="E87" s="923">
        <f t="shared" si="35"/>
        <v>0</v>
      </c>
      <c r="F87" s="923">
        <f t="shared" ref="F87:L87" si="36">SUM(F85:F86)</f>
        <v>0</v>
      </c>
      <c r="G87" s="923">
        <f t="shared" si="36"/>
        <v>8</v>
      </c>
      <c r="H87" s="923">
        <f t="shared" si="36"/>
        <v>4</v>
      </c>
      <c r="I87" s="923">
        <f t="shared" si="36"/>
        <v>12</v>
      </c>
      <c r="J87" s="923">
        <f t="shared" si="36"/>
        <v>3</v>
      </c>
      <c r="K87" s="923">
        <f t="shared" si="36"/>
        <v>6</v>
      </c>
      <c r="L87" s="923">
        <f t="shared" si="36"/>
        <v>9</v>
      </c>
      <c r="M87" s="923">
        <f t="shared" si="24"/>
        <v>11</v>
      </c>
      <c r="N87" s="923">
        <f t="shared" si="24"/>
        <v>10</v>
      </c>
      <c r="O87" s="923">
        <f t="shared" si="24"/>
        <v>21</v>
      </c>
      <c r="P87" s="3004" t="s">
        <v>139</v>
      </c>
      <c r="Q87" s="3004"/>
      <c r="R87" s="3012"/>
    </row>
    <row r="88" spans="1:18" ht="21" customHeight="1" x14ac:dyDescent="0.2">
      <c r="A88" s="3020"/>
      <c r="B88" s="3034" t="s">
        <v>59</v>
      </c>
      <c r="C88" s="1881" t="s">
        <v>2195</v>
      </c>
      <c r="D88" s="923">
        <f t="shared" ref="D88:E88" si="37">SUM(D84:D87)</f>
        <v>0</v>
      </c>
      <c r="E88" s="923">
        <f t="shared" si="37"/>
        <v>0</v>
      </c>
      <c r="F88" s="923">
        <f t="shared" si="28"/>
        <v>0</v>
      </c>
      <c r="G88" s="923">
        <v>1</v>
      </c>
      <c r="H88" s="923">
        <v>1</v>
      </c>
      <c r="I88" s="923">
        <f t="shared" si="25"/>
        <v>2</v>
      </c>
      <c r="J88" s="923">
        <v>1</v>
      </c>
      <c r="K88" s="923">
        <v>1</v>
      </c>
      <c r="L88" s="923">
        <f t="shared" si="26"/>
        <v>2</v>
      </c>
      <c r="M88" s="923">
        <f t="shared" si="24"/>
        <v>2</v>
      </c>
      <c r="N88" s="923">
        <f t="shared" si="24"/>
        <v>2</v>
      </c>
      <c r="O88" s="923">
        <f t="shared" si="24"/>
        <v>4</v>
      </c>
      <c r="P88" s="2263" t="s">
        <v>2679</v>
      </c>
      <c r="Q88" s="3002" t="s">
        <v>2678</v>
      </c>
      <c r="R88" s="3012"/>
    </row>
    <row r="89" spans="1:18" ht="21" customHeight="1" x14ac:dyDescent="0.2">
      <c r="A89" s="3020"/>
      <c r="B89" s="3036"/>
      <c r="C89" s="1881" t="s">
        <v>2196</v>
      </c>
      <c r="D89" s="923">
        <f t="shared" ref="D89:E89" si="38">SUM(D85:D88)</f>
        <v>0</v>
      </c>
      <c r="E89" s="923">
        <f t="shared" si="38"/>
        <v>0</v>
      </c>
      <c r="F89" s="923">
        <f t="shared" si="28"/>
        <v>0</v>
      </c>
      <c r="G89" s="923">
        <v>0</v>
      </c>
      <c r="H89" s="923">
        <v>1</v>
      </c>
      <c r="I89" s="923">
        <f t="shared" si="25"/>
        <v>1</v>
      </c>
      <c r="J89" s="923">
        <v>1</v>
      </c>
      <c r="K89" s="923">
        <v>0</v>
      </c>
      <c r="L89" s="923">
        <f t="shared" si="26"/>
        <v>1</v>
      </c>
      <c r="M89" s="923">
        <f t="shared" si="24"/>
        <v>1</v>
      </c>
      <c r="N89" s="923">
        <f t="shared" si="24"/>
        <v>1</v>
      </c>
      <c r="O89" s="923">
        <f t="shared" si="24"/>
        <v>2</v>
      </c>
      <c r="P89" s="2263" t="s">
        <v>2680</v>
      </c>
      <c r="Q89" s="3003"/>
      <c r="R89" s="3012"/>
    </row>
    <row r="90" spans="1:18" ht="21" customHeight="1" x14ac:dyDescent="0.2">
      <c r="A90" s="3020"/>
      <c r="B90" s="2887" t="s">
        <v>49</v>
      </c>
      <c r="C90" s="2887"/>
      <c r="D90" s="923">
        <f t="shared" ref="D90:E90" si="39">SUM(D86:D89)</f>
        <v>0</v>
      </c>
      <c r="E90" s="923">
        <f t="shared" si="39"/>
        <v>0</v>
      </c>
      <c r="F90" s="923">
        <f t="shared" ref="F90:L90" si="40">SUM(F88:F89)</f>
        <v>0</v>
      </c>
      <c r="G90" s="923">
        <f t="shared" si="40"/>
        <v>1</v>
      </c>
      <c r="H90" s="923">
        <f t="shared" si="40"/>
        <v>2</v>
      </c>
      <c r="I90" s="923">
        <f t="shared" si="40"/>
        <v>3</v>
      </c>
      <c r="J90" s="923">
        <f t="shared" si="40"/>
        <v>2</v>
      </c>
      <c r="K90" s="923">
        <f t="shared" si="40"/>
        <v>1</v>
      </c>
      <c r="L90" s="923">
        <f t="shared" si="40"/>
        <v>3</v>
      </c>
      <c r="M90" s="923">
        <f t="shared" si="24"/>
        <v>3</v>
      </c>
      <c r="N90" s="923">
        <f t="shared" si="24"/>
        <v>3</v>
      </c>
      <c r="O90" s="923">
        <f t="shared" si="24"/>
        <v>6</v>
      </c>
      <c r="P90" s="3004" t="s">
        <v>139</v>
      </c>
      <c r="Q90" s="3004"/>
      <c r="R90" s="3012"/>
    </row>
    <row r="91" spans="1:18" ht="40.5" customHeight="1" thickBot="1" x14ac:dyDescent="0.25">
      <c r="A91" s="3020"/>
      <c r="B91" s="1330" t="s">
        <v>801</v>
      </c>
      <c r="C91" s="1329"/>
      <c r="D91" s="2239">
        <f t="shared" ref="D91:E91" si="41">SUM(D87:D90)</f>
        <v>0</v>
      </c>
      <c r="E91" s="2239">
        <f t="shared" si="41"/>
        <v>0</v>
      </c>
      <c r="F91" s="2239">
        <f t="shared" si="28"/>
        <v>0</v>
      </c>
      <c r="G91" s="2239">
        <v>4</v>
      </c>
      <c r="H91" s="2239">
        <v>1</v>
      </c>
      <c r="I91" s="2239">
        <f t="shared" si="25"/>
        <v>5</v>
      </c>
      <c r="J91" s="2239">
        <v>0</v>
      </c>
      <c r="K91" s="2239">
        <v>0</v>
      </c>
      <c r="L91" s="2239">
        <f t="shared" si="26"/>
        <v>0</v>
      </c>
      <c r="M91" s="2239">
        <f t="shared" si="24"/>
        <v>4</v>
      </c>
      <c r="N91" s="2239">
        <f t="shared" si="24"/>
        <v>1</v>
      </c>
      <c r="O91" s="2239">
        <f t="shared" si="24"/>
        <v>5</v>
      </c>
      <c r="P91" s="2268"/>
      <c r="Q91" s="2270" t="s">
        <v>2681</v>
      </c>
      <c r="R91" s="3037"/>
    </row>
    <row r="92" spans="1:18" s="1305" customFormat="1" ht="16.5" thickTop="1" x14ac:dyDescent="0.2">
      <c r="A92" s="1332"/>
      <c r="B92" s="1335"/>
      <c r="C92" s="1332"/>
      <c r="D92" s="1333"/>
      <c r="E92" s="1333"/>
      <c r="F92" s="1333"/>
      <c r="G92" s="1333"/>
      <c r="H92" s="1333"/>
      <c r="I92" s="1333"/>
      <c r="J92" s="1333"/>
      <c r="K92" s="1333"/>
      <c r="L92" s="1333"/>
      <c r="M92" s="1333"/>
      <c r="N92" s="1333"/>
      <c r="O92" s="1333"/>
      <c r="P92" s="2266"/>
      <c r="Q92" s="2269"/>
      <c r="R92" s="2266"/>
    </row>
    <row r="93" spans="1:18" s="1305" customFormat="1" ht="15.75" x14ac:dyDescent="0.2">
      <c r="A93" s="1334"/>
      <c r="B93" s="1331"/>
      <c r="C93" s="1334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2267"/>
      <c r="Q93" s="2267"/>
      <c r="R93" s="2267"/>
    </row>
    <row r="94" spans="1:18" s="2191" customFormat="1" ht="15.75" x14ac:dyDescent="0.2">
      <c r="A94" s="2176"/>
      <c r="B94" s="2177"/>
      <c r="C94" s="2176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2267"/>
      <c r="Q94" s="2267"/>
      <c r="R94" s="2267"/>
    </row>
    <row r="95" spans="1:18" s="1305" customFormat="1" ht="27.75" customHeight="1" thickBot="1" x14ac:dyDescent="0.25">
      <c r="A95" s="2658" t="s">
        <v>2795</v>
      </c>
      <c r="B95" s="2658"/>
      <c r="C95" s="2658"/>
      <c r="P95" s="3030" t="s">
        <v>2796</v>
      </c>
      <c r="Q95" s="3030"/>
      <c r="R95" s="3030"/>
    </row>
    <row r="96" spans="1:18" s="1305" customFormat="1" ht="18.75" thickTop="1" x14ac:dyDescent="0.2">
      <c r="A96" s="2984" t="s">
        <v>47</v>
      </c>
      <c r="B96" s="2858" t="s">
        <v>90</v>
      </c>
      <c r="C96" s="2984" t="s">
        <v>48</v>
      </c>
      <c r="D96" s="2984" t="s">
        <v>36</v>
      </c>
      <c r="E96" s="2984"/>
      <c r="F96" s="2984"/>
      <c r="G96" s="2984" t="s">
        <v>2</v>
      </c>
      <c r="H96" s="2984"/>
      <c r="I96" s="2984"/>
      <c r="J96" s="2984" t="s">
        <v>3</v>
      </c>
      <c r="K96" s="2984"/>
      <c r="L96" s="2984"/>
      <c r="M96" s="2984" t="s">
        <v>29</v>
      </c>
      <c r="N96" s="2984"/>
      <c r="O96" s="2984"/>
      <c r="P96" s="3044" t="s">
        <v>103</v>
      </c>
      <c r="Q96" s="3041" t="s">
        <v>132</v>
      </c>
      <c r="R96" s="3041" t="s">
        <v>310</v>
      </c>
    </row>
    <row r="97" spans="1:18" s="1305" customFormat="1" x14ac:dyDescent="0.2">
      <c r="A97" s="2864"/>
      <c r="B97" s="2859"/>
      <c r="C97" s="2864"/>
      <c r="D97" s="2896" t="s">
        <v>98</v>
      </c>
      <c r="E97" s="2896"/>
      <c r="F97" s="2896"/>
      <c r="G97" s="2896" t="s">
        <v>99</v>
      </c>
      <c r="H97" s="2896"/>
      <c r="I97" s="2896"/>
      <c r="J97" s="2896" t="s">
        <v>100</v>
      </c>
      <c r="K97" s="2896"/>
      <c r="L97" s="2896"/>
      <c r="M97" s="2896" t="s">
        <v>126</v>
      </c>
      <c r="N97" s="2896"/>
      <c r="O97" s="2896"/>
      <c r="P97" s="3045"/>
      <c r="Q97" s="3042"/>
      <c r="R97" s="3042"/>
    </row>
    <row r="98" spans="1:18" s="1305" customFormat="1" ht="15.75" x14ac:dyDescent="0.2">
      <c r="A98" s="2864"/>
      <c r="B98" s="2859"/>
      <c r="C98" s="2864"/>
      <c r="D98" s="1293" t="s">
        <v>187</v>
      </c>
      <c r="E98" s="1293" t="s">
        <v>203</v>
      </c>
      <c r="F98" s="1293" t="s">
        <v>204</v>
      </c>
      <c r="G98" s="1293" t="s">
        <v>187</v>
      </c>
      <c r="H98" s="1293" t="s">
        <v>203</v>
      </c>
      <c r="I98" s="1293" t="s">
        <v>204</v>
      </c>
      <c r="J98" s="1293" t="s">
        <v>187</v>
      </c>
      <c r="K98" s="1293" t="s">
        <v>203</v>
      </c>
      <c r="L98" s="1293" t="s">
        <v>204</v>
      </c>
      <c r="M98" s="1293" t="s">
        <v>187</v>
      </c>
      <c r="N98" s="1293" t="s">
        <v>203</v>
      </c>
      <c r="O98" s="1293" t="s">
        <v>204</v>
      </c>
      <c r="P98" s="3045"/>
      <c r="Q98" s="3042"/>
      <c r="R98" s="3042"/>
    </row>
    <row r="99" spans="1:18" s="1305" customFormat="1" ht="13.5" thickBot="1" x14ac:dyDescent="0.25">
      <c r="A99" s="2985"/>
      <c r="B99" s="2860"/>
      <c r="C99" s="2985"/>
      <c r="D99" s="121" t="s">
        <v>188</v>
      </c>
      <c r="E99" s="121" t="s">
        <v>189</v>
      </c>
      <c r="F99" s="121" t="s">
        <v>190</v>
      </c>
      <c r="G99" s="121" t="s">
        <v>188</v>
      </c>
      <c r="H99" s="121" t="s">
        <v>189</v>
      </c>
      <c r="I99" s="121" t="s">
        <v>190</v>
      </c>
      <c r="J99" s="121" t="s">
        <v>188</v>
      </c>
      <c r="K99" s="121" t="s">
        <v>189</v>
      </c>
      <c r="L99" s="121" t="s">
        <v>190</v>
      </c>
      <c r="M99" s="121" t="s">
        <v>188</v>
      </c>
      <c r="N99" s="121" t="s">
        <v>189</v>
      </c>
      <c r="O99" s="121" t="s">
        <v>190</v>
      </c>
      <c r="P99" s="3046"/>
      <c r="Q99" s="3043"/>
      <c r="R99" s="3043"/>
    </row>
    <row r="100" spans="1:18" ht="22.5" customHeight="1" x14ac:dyDescent="0.2">
      <c r="A100" s="3022" t="s">
        <v>2175</v>
      </c>
      <c r="B100" s="3034" t="s">
        <v>60</v>
      </c>
      <c r="C100" s="2053" t="s">
        <v>60</v>
      </c>
      <c r="D100" s="923">
        <f>SUM(D88:D91)</f>
        <v>0</v>
      </c>
      <c r="E100" s="923">
        <f>SUM(E88:E91)</f>
        <v>0</v>
      </c>
      <c r="F100" s="923">
        <f t="shared" si="28"/>
        <v>0</v>
      </c>
      <c r="G100" s="923">
        <v>3</v>
      </c>
      <c r="H100" s="923">
        <v>2</v>
      </c>
      <c r="I100" s="923">
        <f t="shared" si="25"/>
        <v>5</v>
      </c>
      <c r="J100" s="923">
        <v>0</v>
      </c>
      <c r="K100" s="923">
        <v>0</v>
      </c>
      <c r="L100" s="923">
        <f t="shared" si="26"/>
        <v>0</v>
      </c>
      <c r="M100" s="923">
        <f t="shared" si="24"/>
        <v>3</v>
      </c>
      <c r="N100" s="923">
        <f t="shared" si="24"/>
        <v>2</v>
      </c>
      <c r="O100" s="923">
        <f t="shared" si="24"/>
        <v>5</v>
      </c>
      <c r="P100" s="2258" t="s">
        <v>2682</v>
      </c>
      <c r="Q100" s="3052" t="s">
        <v>2682</v>
      </c>
      <c r="R100" s="3054" t="s">
        <v>2662</v>
      </c>
    </row>
    <row r="101" spans="1:18" ht="22.5" customHeight="1" x14ac:dyDescent="0.2">
      <c r="A101" s="3020"/>
      <c r="B101" s="3035"/>
      <c r="C101" s="1881" t="s">
        <v>2197</v>
      </c>
      <c r="D101" s="923">
        <f t="shared" ref="D101:E103" si="42">SUM(D89:D100)</f>
        <v>0</v>
      </c>
      <c r="E101" s="923">
        <f t="shared" si="42"/>
        <v>0</v>
      </c>
      <c r="F101" s="923">
        <f t="shared" si="28"/>
        <v>0</v>
      </c>
      <c r="G101" s="923">
        <f t="shared" ref="G101:G104" si="43">SUM(E101:F101)</f>
        <v>0</v>
      </c>
      <c r="H101" s="923">
        <f t="shared" ref="H101:H104" si="44">SUM(F101:G101)</f>
        <v>0</v>
      </c>
      <c r="I101" s="923">
        <f t="shared" si="25"/>
        <v>0</v>
      </c>
      <c r="J101" s="923">
        <v>1</v>
      </c>
      <c r="K101" s="923">
        <v>0</v>
      </c>
      <c r="L101" s="923">
        <f t="shared" si="26"/>
        <v>1</v>
      </c>
      <c r="M101" s="923">
        <f t="shared" si="24"/>
        <v>1</v>
      </c>
      <c r="N101" s="923">
        <f t="shared" si="24"/>
        <v>0</v>
      </c>
      <c r="O101" s="923">
        <f t="shared" si="24"/>
        <v>1</v>
      </c>
      <c r="P101" s="2258" t="s">
        <v>2683</v>
      </c>
      <c r="Q101" s="3005"/>
      <c r="R101" s="3055"/>
    </row>
    <row r="102" spans="1:18" ht="22.5" customHeight="1" x14ac:dyDescent="0.2">
      <c r="A102" s="3020"/>
      <c r="B102" s="3035"/>
      <c r="C102" s="1881" t="s">
        <v>2198</v>
      </c>
      <c r="D102" s="923">
        <f t="shared" si="42"/>
        <v>0</v>
      </c>
      <c r="E102" s="923">
        <f t="shared" si="42"/>
        <v>0</v>
      </c>
      <c r="F102" s="923">
        <f t="shared" si="28"/>
        <v>0</v>
      </c>
      <c r="G102" s="923">
        <f t="shared" si="43"/>
        <v>0</v>
      </c>
      <c r="H102" s="923">
        <f t="shared" si="44"/>
        <v>0</v>
      </c>
      <c r="I102" s="923">
        <f t="shared" si="25"/>
        <v>0</v>
      </c>
      <c r="J102" s="923">
        <v>2</v>
      </c>
      <c r="K102" s="923">
        <v>0</v>
      </c>
      <c r="L102" s="923">
        <f t="shared" si="26"/>
        <v>2</v>
      </c>
      <c r="M102" s="923">
        <f t="shared" si="24"/>
        <v>2</v>
      </c>
      <c r="N102" s="923">
        <f t="shared" si="24"/>
        <v>0</v>
      </c>
      <c r="O102" s="923">
        <f t="shared" si="24"/>
        <v>2</v>
      </c>
      <c r="P102" s="2258" t="s">
        <v>2684</v>
      </c>
      <c r="Q102" s="3005"/>
      <c r="R102" s="3055"/>
    </row>
    <row r="103" spans="1:18" ht="22.5" customHeight="1" x14ac:dyDescent="0.2">
      <c r="A103" s="3020"/>
      <c r="B103" s="3035"/>
      <c r="C103" s="1881" t="s">
        <v>2199</v>
      </c>
      <c r="D103" s="923">
        <f t="shared" si="42"/>
        <v>0</v>
      </c>
      <c r="E103" s="923">
        <f t="shared" si="42"/>
        <v>0</v>
      </c>
      <c r="F103" s="923">
        <f t="shared" si="28"/>
        <v>0</v>
      </c>
      <c r="G103" s="923">
        <f t="shared" si="43"/>
        <v>0</v>
      </c>
      <c r="H103" s="923">
        <f t="shared" si="44"/>
        <v>0</v>
      </c>
      <c r="I103" s="923">
        <f t="shared" si="25"/>
        <v>0</v>
      </c>
      <c r="J103" s="923">
        <v>3</v>
      </c>
      <c r="K103" s="923">
        <v>0</v>
      </c>
      <c r="L103" s="923">
        <f t="shared" si="26"/>
        <v>3</v>
      </c>
      <c r="M103" s="923">
        <f t="shared" si="24"/>
        <v>3</v>
      </c>
      <c r="N103" s="923">
        <f t="shared" si="24"/>
        <v>0</v>
      </c>
      <c r="O103" s="923">
        <f t="shared" si="24"/>
        <v>3</v>
      </c>
      <c r="P103" s="2258" t="s">
        <v>2685</v>
      </c>
      <c r="Q103" s="3005"/>
      <c r="R103" s="3055"/>
    </row>
    <row r="104" spans="1:18" ht="22.5" customHeight="1" x14ac:dyDescent="0.2">
      <c r="A104" s="3020"/>
      <c r="B104" s="3036"/>
      <c r="C104" s="1881" t="s">
        <v>2200</v>
      </c>
      <c r="D104" s="923">
        <f t="shared" ref="D104:E104" si="45">SUM(D100:D103)</f>
        <v>0</v>
      </c>
      <c r="E104" s="923">
        <f t="shared" si="45"/>
        <v>0</v>
      </c>
      <c r="F104" s="923">
        <f t="shared" si="28"/>
        <v>0</v>
      </c>
      <c r="G104" s="923">
        <f t="shared" si="43"/>
        <v>0</v>
      </c>
      <c r="H104" s="923">
        <f t="shared" si="44"/>
        <v>0</v>
      </c>
      <c r="I104" s="923">
        <f t="shared" si="25"/>
        <v>0</v>
      </c>
      <c r="J104" s="923">
        <v>1</v>
      </c>
      <c r="K104" s="923">
        <v>0</v>
      </c>
      <c r="L104" s="923">
        <f t="shared" si="26"/>
        <v>1</v>
      </c>
      <c r="M104" s="923">
        <f t="shared" si="24"/>
        <v>1</v>
      </c>
      <c r="N104" s="923">
        <f t="shared" si="24"/>
        <v>0</v>
      </c>
      <c r="O104" s="923">
        <f t="shared" si="24"/>
        <v>1</v>
      </c>
      <c r="P104" s="2258" t="s">
        <v>2686</v>
      </c>
      <c r="Q104" s="3003"/>
      <c r="R104" s="3055"/>
    </row>
    <row r="105" spans="1:18" ht="22.5" customHeight="1" x14ac:dyDescent="0.2">
      <c r="A105" s="3020"/>
      <c r="B105" s="2887" t="s">
        <v>49</v>
      </c>
      <c r="C105" s="2887"/>
      <c r="D105" s="923">
        <f t="shared" ref="D105:L105" si="46">SUM(D100:D104)</f>
        <v>0</v>
      </c>
      <c r="E105" s="923">
        <f t="shared" si="46"/>
        <v>0</v>
      </c>
      <c r="F105" s="923">
        <f t="shared" si="46"/>
        <v>0</v>
      </c>
      <c r="G105" s="923">
        <f t="shared" si="46"/>
        <v>3</v>
      </c>
      <c r="H105" s="923">
        <f t="shared" si="46"/>
        <v>2</v>
      </c>
      <c r="I105" s="923">
        <f t="shared" si="46"/>
        <v>5</v>
      </c>
      <c r="J105" s="923">
        <f t="shared" si="46"/>
        <v>7</v>
      </c>
      <c r="K105" s="923">
        <f t="shared" si="46"/>
        <v>0</v>
      </c>
      <c r="L105" s="923">
        <f t="shared" si="46"/>
        <v>7</v>
      </c>
      <c r="M105" s="923">
        <f t="shared" si="24"/>
        <v>10</v>
      </c>
      <c r="N105" s="923">
        <f t="shared" si="24"/>
        <v>2</v>
      </c>
      <c r="O105" s="923">
        <f t="shared" si="24"/>
        <v>12</v>
      </c>
      <c r="P105" s="3004" t="s">
        <v>139</v>
      </c>
      <c r="Q105" s="3004"/>
      <c r="R105" s="3055"/>
    </row>
    <row r="106" spans="1:18" ht="20.25" customHeight="1" x14ac:dyDescent="0.2">
      <c r="A106" s="3021"/>
      <c r="B106" s="1329" t="s">
        <v>2201</v>
      </c>
      <c r="C106" s="1298" t="s">
        <v>2202</v>
      </c>
      <c r="D106" s="923">
        <v>4</v>
      </c>
      <c r="E106" s="923">
        <v>1</v>
      </c>
      <c r="F106" s="923">
        <f t="shared" ref="F106:F157" si="47">SUM(D106:E106)</f>
        <v>5</v>
      </c>
      <c r="G106" s="923">
        <v>3</v>
      </c>
      <c r="H106" s="923">
        <v>3</v>
      </c>
      <c r="I106" s="923">
        <f t="shared" si="25"/>
        <v>6</v>
      </c>
      <c r="J106" s="923">
        <v>2</v>
      </c>
      <c r="K106" s="923">
        <v>0</v>
      </c>
      <c r="L106" s="923">
        <f t="shared" si="26"/>
        <v>2</v>
      </c>
      <c r="M106" s="923">
        <f t="shared" si="24"/>
        <v>9</v>
      </c>
      <c r="N106" s="923">
        <f t="shared" si="24"/>
        <v>4</v>
      </c>
      <c r="O106" s="923">
        <f t="shared" si="24"/>
        <v>13</v>
      </c>
      <c r="P106" s="2258" t="s">
        <v>2687</v>
      </c>
      <c r="Q106" s="2258" t="s">
        <v>2688</v>
      </c>
      <c r="R106" s="3056"/>
    </row>
    <row r="107" spans="1:18" ht="22.5" customHeight="1" x14ac:dyDescent="0.2">
      <c r="A107" s="2887" t="s">
        <v>96</v>
      </c>
      <c r="B107" s="2887"/>
      <c r="C107" s="2887"/>
      <c r="D107" s="923">
        <f t="shared" ref="D107:O107" si="48">SUM(D106,D105,D91,D90,D87,D84,D79,D74,D67:D68)</f>
        <v>9</v>
      </c>
      <c r="E107" s="923">
        <f t="shared" si="48"/>
        <v>7</v>
      </c>
      <c r="F107" s="923">
        <f t="shared" si="48"/>
        <v>16</v>
      </c>
      <c r="G107" s="923">
        <f t="shared" si="48"/>
        <v>43</v>
      </c>
      <c r="H107" s="923">
        <f t="shared" si="48"/>
        <v>35</v>
      </c>
      <c r="I107" s="923">
        <f t="shared" si="48"/>
        <v>78</v>
      </c>
      <c r="J107" s="923">
        <f t="shared" si="48"/>
        <v>27</v>
      </c>
      <c r="K107" s="923">
        <f t="shared" si="48"/>
        <v>13</v>
      </c>
      <c r="L107" s="923">
        <f t="shared" si="48"/>
        <v>40</v>
      </c>
      <c r="M107" s="923">
        <f t="shared" si="48"/>
        <v>79</v>
      </c>
      <c r="N107" s="923">
        <f t="shared" si="48"/>
        <v>55</v>
      </c>
      <c r="O107" s="923">
        <f t="shared" si="48"/>
        <v>134</v>
      </c>
      <c r="P107" s="3004" t="s">
        <v>136</v>
      </c>
      <c r="Q107" s="3004"/>
      <c r="R107" s="2249"/>
    </row>
    <row r="108" spans="1:18" ht="24" customHeight="1" x14ac:dyDescent="0.2">
      <c r="A108" s="3034" t="s">
        <v>500</v>
      </c>
      <c r="B108" s="3019" t="s">
        <v>2249</v>
      </c>
      <c r="C108" s="1881" t="s">
        <v>2249</v>
      </c>
      <c r="D108" s="923">
        <v>0</v>
      </c>
      <c r="E108" s="923">
        <v>0</v>
      </c>
      <c r="F108" s="923">
        <v>0</v>
      </c>
      <c r="G108" s="923">
        <v>0</v>
      </c>
      <c r="H108" s="923">
        <v>0</v>
      </c>
      <c r="I108" s="923">
        <f t="shared" si="25"/>
        <v>0</v>
      </c>
      <c r="J108" s="923">
        <v>5</v>
      </c>
      <c r="K108" s="923">
        <v>0</v>
      </c>
      <c r="L108" s="923">
        <f t="shared" si="26"/>
        <v>5</v>
      </c>
      <c r="M108" s="923">
        <f t="shared" si="24"/>
        <v>5</v>
      </c>
      <c r="N108" s="923">
        <f t="shared" si="24"/>
        <v>0</v>
      </c>
      <c r="O108" s="923">
        <f t="shared" si="24"/>
        <v>5</v>
      </c>
      <c r="P108" s="2263" t="s">
        <v>2690</v>
      </c>
      <c r="Q108" s="2997" t="s">
        <v>2690</v>
      </c>
      <c r="R108" s="3014" t="s">
        <v>2689</v>
      </c>
    </row>
    <row r="109" spans="1:18" ht="24" customHeight="1" x14ac:dyDescent="0.2">
      <c r="A109" s="3035"/>
      <c r="B109" s="3021"/>
      <c r="C109" s="1881" t="s">
        <v>2250</v>
      </c>
      <c r="D109" s="923">
        <v>1</v>
      </c>
      <c r="E109" s="923">
        <v>1</v>
      </c>
      <c r="F109" s="923">
        <f t="shared" si="47"/>
        <v>2</v>
      </c>
      <c r="G109" s="923">
        <v>0</v>
      </c>
      <c r="H109" s="923">
        <v>0</v>
      </c>
      <c r="I109" s="923">
        <f t="shared" si="25"/>
        <v>0</v>
      </c>
      <c r="J109" s="923">
        <v>0</v>
      </c>
      <c r="K109" s="923">
        <v>0</v>
      </c>
      <c r="L109" s="923">
        <f t="shared" si="26"/>
        <v>0</v>
      </c>
      <c r="M109" s="923">
        <f t="shared" si="24"/>
        <v>1</v>
      </c>
      <c r="N109" s="923">
        <f t="shared" si="24"/>
        <v>1</v>
      </c>
      <c r="O109" s="923">
        <f t="shared" si="24"/>
        <v>2</v>
      </c>
      <c r="P109" s="2263" t="s">
        <v>2691</v>
      </c>
      <c r="Q109" s="3012"/>
      <c r="R109" s="3063"/>
    </row>
    <row r="110" spans="1:18" ht="24" customHeight="1" x14ac:dyDescent="0.2">
      <c r="A110" s="3035"/>
      <c r="B110" s="2887" t="s">
        <v>49</v>
      </c>
      <c r="C110" s="2887"/>
      <c r="D110" s="923">
        <f t="shared" ref="D110:L110" si="49">SUM(D108:D109)</f>
        <v>1</v>
      </c>
      <c r="E110" s="923">
        <f t="shared" si="49"/>
        <v>1</v>
      </c>
      <c r="F110" s="923">
        <f t="shared" si="49"/>
        <v>2</v>
      </c>
      <c r="G110" s="923">
        <f t="shared" si="49"/>
        <v>0</v>
      </c>
      <c r="H110" s="923">
        <f t="shared" si="49"/>
        <v>0</v>
      </c>
      <c r="I110" s="923">
        <f t="shared" si="49"/>
        <v>0</v>
      </c>
      <c r="J110" s="923">
        <f t="shared" si="49"/>
        <v>5</v>
      </c>
      <c r="K110" s="923">
        <f t="shared" si="49"/>
        <v>0</v>
      </c>
      <c r="L110" s="923">
        <f t="shared" si="49"/>
        <v>5</v>
      </c>
      <c r="M110" s="923">
        <f t="shared" si="24"/>
        <v>6</v>
      </c>
      <c r="N110" s="923">
        <f t="shared" si="24"/>
        <v>1</v>
      </c>
      <c r="O110" s="923">
        <f t="shared" si="24"/>
        <v>7</v>
      </c>
      <c r="P110" s="2263" t="s">
        <v>139</v>
      </c>
      <c r="Q110" s="2998"/>
      <c r="R110" s="3063"/>
    </row>
    <row r="111" spans="1:18" ht="24" customHeight="1" x14ac:dyDescent="0.2">
      <c r="A111" s="3035"/>
      <c r="B111" s="3019" t="s">
        <v>51</v>
      </c>
      <c r="C111" s="1881" t="s">
        <v>806</v>
      </c>
      <c r="D111" s="923">
        <v>0</v>
      </c>
      <c r="E111" s="923">
        <v>0</v>
      </c>
      <c r="F111" s="923">
        <f t="shared" si="47"/>
        <v>0</v>
      </c>
      <c r="G111" s="923">
        <v>1</v>
      </c>
      <c r="H111" s="923">
        <v>1</v>
      </c>
      <c r="I111" s="923">
        <f t="shared" si="25"/>
        <v>2</v>
      </c>
      <c r="J111" s="923">
        <v>0</v>
      </c>
      <c r="K111" s="923">
        <v>1</v>
      </c>
      <c r="L111" s="923">
        <f t="shared" si="26"/>
        <v>1</v>
      </c>
      <c r="M111" s="923">
        <f t="shared" si="24"/>
        <v>1</v>
      </c>
      <c r="N111" s="923">
        <f t="shared" si="24"/>
        <v>2</v>
      </c>
      <c r="O111" s="923">
        <f t="shared" si="24"/>
        <v>3</v>
      </c>
      <c r="P111" s="2263" t="s">
        <v>807</v>
      </c>
      <c r="Q111" s="3002" t="s">
        <v>477</v>
      </c>
      <c r="R111" s="3063"/>
    </row>
    <row r="112" spans="1:18" ht="24" customHeight="1" x14ac:dyDescent="0.2">
      <c r="A112" s="3035"/>
      <c r="B112" s="3021"/>
      <c r="C112" s="1881" t="s">
        <v>2203</v>
      </c>
      <c r="D112" s="923">
        <v>0</v>
      </c>
      <c r="E112" s="923">
        <v>0</v>
      </c>
      <c r="F112" s="923">
        <f t="shared" si="47"/>
        <v>0</v>
      </c>
      <c r="G112" s="923">
        <v>1</v>
      </c>
      <c r="H112" s="923">
        <v>1</v>
      </c>
      <c r="I112" s="923">
        <f t="shared" si="25"/>
        <v>2</v>
      </c>
      <c r="J112" s="923">
        <v>0</v>
      </c>
      <c r="K112" s="923">
        <v>2</v>
      </c>
      <c r="L112" s="923">
        <f t="shared" si="26"/>
        <v>2</v>
      </c>
      <c r="M112" s="923">
        <f t="shared" si="24"/>
        <v>1</v>
      </c>
      <c r="N112" s="923">
        <f t="shared" si="24"/>
        <v>3</v>
      </c>
      <c r="O112" s="923">
        <f t="shared" si="24"/>
        <v>4</v>
      </c>
      <c r="P112" s="2263" t="s">
        <v>2692</v>
      </c>
      <c r="Q112" s="3003"/>
      <c r="R112" s="3063"/>
    </row>
    <row r="113" spans="1:18" ht="24" customHeight="1" x14ac:dyDescent="0.2">
      <c r="A113" s="3035"/>
      <c r="B113" s="2887" t="s">
        <v>49</v>
      </c>
      <c r="C113" s="2887"/>
      <c r="D113" s="923">
        <v>0</v>
      </c>
      <c r="E113" s="923">
        <v>0</v>
      </c>
      <c r="F113" s="923">
        <f t="shared" ref="F113:L113" si="50">SUM(F111:F112)</f>
        <v>0</v>
      </c>
      <c r="G113" s="923">
        <f t="shared" si="50"/>
        <v>2</v>
      </c>
      <c r="H113" s="923">
        <f t="shared" si="50"/>
        <v>2</v>
      </c>
      <c r="I113" s="923">
        <f t="shared" si="50"/>
        <v>4</v>
      </c>
      <c r="J113" s="923">
        <f t="shared" si="50"/>
        <v>0</v>
      </c>
      <c r="K113" s="923">
        <f t="shared" si="50"/>
        <v>3</v>
      </c>
      <c r="L113" s="923">
        <f t="shared" si="50"/>
        <v>3</v>
      </c>
      <c r="M113" s="923">
        <f t="shared" si="24"/>
        <v>2</v>
      </c>
      <c r="N113" s="923">
        <f t="shared" si="24"/>
        <v>5</v>
      </c>
      <c r="O113" s="923">
        <f t="shared" si="24"/>
        <v>7</v>
      </c>
      <c r="P113" s="3004" t="s">
        <v>139</v>
      </c>
      <c r="Q113" s="3004"/>
      <c r="R113" s="3063"/>
    </row>
    <row r="114" spans="1:18" ht="18" customHeight="1" x14ac:dyDescent="0.2">
      <c r="A114" s="3035"/>
      <c r="B114" s="3019" t="s">
        <v>1105</v>
      </c>
      <c r="C114" s="1881" t="s">
        <v>2204</v>
      </c>
      <c r="D114" s="923">
        <v>0</v>
      </c>
      <c r="E114" s="923">
        <v>0</v>
      </c>
      <c r="F114" s="923">
        <f t="shared" si="47"/>
        <v>0</v>
      </c>
      <c r="G114" s="923">
        <v>2</v>
      </c>
      <c r="H114" s="923">
        <v>0</v>
      </c>
      <c r="I114" s="923">
        <f t="shared" si="25"/>
        <v>2</v>
      </c>
      <c r="J114" s="923">
        <v>2</v>
      </c>
      <c r="K114" s="923">
        <v>1</v>
      </c>
      <c r="L114" s="923">
        <f t="shared" si="26"/>
        <v>3</v>
      </c>
      <c r="M114" s="923">
        <f t="shared" si="24"/>
        <v>4</v>
      </c>
      <c r="N114" s="923">
        <f t="shared" si="24"/>
        <v>1</v>
      </c>
      <c r="O114" s="923">
        <f t="shared" si="24"/>
        <v>5</v>
      </c>
      <c r="P114" s="2263" t="s">
        <v>2694</v>
      </c>
      <c r="Q114" s="2997" t="s">
        <v>2693</v>
      </c>
      <c r="R114" s="3063"/>
    </row>
    <row r="115" spans="1:18" ht="18" customHeight="1" x14ac:dyDescent="0.2">
      <c r="A115" s="3035"/>
      <c r="B115" s="3021"/>
      <c r="C115" s="1881" t="s">
        <v>2205</v>
      </c>
      <c r="D115" s="923">
        <v>0</v>
      </c>
      <c r="E115" s="923">
        <v>0</v>
      </c>
      <c r="F115" s="923">
        <f t="shared" si="47"/>
        <v>0</v>
      </c>
      <c r="G115" s="923">
        <v>1</v>
      </c>
      <c r="H115" s="923">
        <v>0</v>
      </c>
      <c r="I115" s="923">
        <f t="shared" si="25"/>
        <v>1</v>
      </c>
      <c r="J115" s="923">
        <v>0</v>
      </c>
      <c r="K115" s="923">
        <v>0</v>
      </c>
      <c r="L115" s="923">
        <f t="shared" si="26"/>
        <v>0</v>
      </c>
      <c r="M115" s="923">
        <f t="shared" si="24"/>
        <v>1</v>
      </c>
      <c r="N115" s="2271">
        <f t="shared" si="24"/>
        <v>0</v>
      </c>
      <c r="O115" s="923">
        <f t="shared" si="24"/>
        <v>1</v>
      </c>
      <c r="P115" s="2263" t="s">
        <v>2695</v>
      </c>
      <c r="Q115" s="3012"/>
      <c r="R115" s="3063"/>
    </row>
    <row r="116" spans="1:18" ht="18" customHeight="1" x14ac:dyDescent="0.2">
      <c r="A116" s="3035"/>
      <c r="B116" s="2887" t="s">
        <v>49</v>
      </c>
      <c r="C116" s="2887"/>
      <c r="D116" s="923">
        <v>0</v>
      </c>
      <c r="E116" s="923">
        <v>0</v>
      </c>
      <c r="F116" s="923">
        <f t="shared" ref="F116:L116" si="51">SUM(F114:F115)</f>
        <v>0</v>
      </c>
      <c r="G116" s="923">
        <f t="shared" si="51"/>
        <v>3</v>
      </c>
      <c r="H116" s="923">
        <f t="shared" si="51"/>
        <v>0</v>
      </c>
      <c r="I116" s="923">
        <f t="shared" si="51"/>
        <v>3</v>
      </c>
      <c r="J116" s="923">
        <f t="shared" si="51"/>
        <v>2</v>
      </c>
      <c r="K116" s="923">
        <f t="shared" si="51"/>
        <v>1</v>
      </c>
      <c r="L116" s="923">
        <f t="shared" si="51"/>
        <v>3</v>
      </c>
      <c r="M116" s="923">
        <f t="shared" si="24"/>
        <v>5</v>
      </c>
      <c r="N116" s="923">
        <f t="shared" si="24"/>
        <v>1</v>
      </c>
      <c r="O116" s="923">
        <f t="shared" si="24"/>
        <v>6</v>
      </c>
      <c r="P116" s="2263" t="s">
        <v>139</v>
      </c>
      <c r="Q116" s="2241"/>
      <c r="R116" s="3063"/>
    </row>
    <row r="117" spans="1:18" ht="21" customHeight="1" x14ac:dyDescent="0.2">
      <c r="A117" s="3035"/>
      <c r="B117" s="3019" t="s">
        <v>505</v>
      </c>
      <c r="C117" s="1881" t="s">
        <v>2251</v>
      </c>
      <c r="D117" s="923">
        <v>0</v>
      </c>
      <c r="E117" s="923">
        <v>0</v>
      </c>
      <c r="F117" s="923">
        <f t="shared" si="47"/>
        <v>0</v>
      </c>
      <c r="G117" s="923">
        <v>1</v>
      </c>
      <c r="H117" s="923">
        <v>2</v>
      </c>
      <c r="I117" s="923">
        <f t="shared" si="25"/>
        <v>3</v>
      </c>
      <c r="J117" s="923">
        <v>0</v>
      </c>
      <c r="K117" s="923">
        <v>1</v>
      </c>
      <c r="L117" s="923">
        <f t="shared" si="26"/>
        <v>1</v>
      </c>
      <c r="M117" s="923">
        <f t="shared" si="24"/>
        <v>1</v>
      </c>
      <c r="N117" s="923">
        <f t="shared" si="24"/>
        <v>3</v>
      </c>
      <c r="O117" s="923">
        <f t="shared" si="24"/>
        <v>4</v>
      </c>
      <c r="P117" s="2241"/>
      <c r="Q117" s="2997" t="s">
        <v>2696</v>
      </c>
      <c r="R117" s="3063"/>
    </row>
    <row r="118" spans="1:18" ht="21" customHeight="1" x14ac:dyDescent="0.2">
      <c r="A118" s="3035"/>
      <c r="B118" s="3021"/>
      <c r="C118" s="1881" t="s">
        <v>505</v>
      </c>
      <c r="D118" s="923">
        <v>0</v>
      </c>
      <c r="E118" s="923">
        <v>0</v>
      </c>
      <c r="F118" s="923">
        <f t="shared" si="47"/>
        <v>0</v>
      </c>
      <c r="G118" s="923">
        <v>0</v>
      </c>
      <c r="H118" s="923">
        <v>1</v>
      </c>
      <c r="I118" s="923">
        <f t="shared" si="25"/>
        <v>1</v>
      </c>
      <c r="J118" s="923">
        <v>0</v>
      </c>
      <c r="K118" s="923">
        <v>3</v>
      </c>
      <c r="L118" s="923">
        <f t="shared" si="26"/>
        <v>3</v>
      </c>
      <c r="M118" s="923">
        <f t="shared" si="24"/>
        <v>0</v>
      </c>
      <c r="N118" s="923">
        <f t="shared" si="24"/>
        <v>4</v>
      </c>
      <c r="O118" s="923">
        <f t="shared" si="24"/>
        <v>4</v>
      </c>
      <c r="P118" s="2241"/>
      <c r="Q118" s="3012"/>
      <c r="R118" s="3063"/>
    </row>
    <row r="119" spans="1:18" ht="21.75" customHeight="1" x14ac:dyDescent="0.2">
      <c r="A119" s="3035"/>
      <c r="B119" s="2887" t="s">
        <v>49</v>
      </c>
      <c r="C119" s="2887"/>
      <c r="D119" s="923">
        <f t="shared" ref="D119:L119" si="52">SUM(D117:D118)</f>
        <v>0</v>
      </c>
      <c r="E119" s="923">
        <f t="shared" si="52"/>
        <v>0</v>
      </c>
      <c r="F119" s="923">
        <f t="shared" si="52"/>
        <v>0</v>
      </c>
      <c r="G119" s="923">
        <f t="shared" si="52"/>
        <v>1</v>
      </c>
      <c r="H119" s="923">
        <f t="shared" si="52"/>
        <v>3</v>
      </c>
      <c r="I119" s="923">
        <f t="shared" si="52"/>
        <v>4</v>
      </c>
      <c r="J119" s="923">
        <f t="shared" si="52"/>
        <v>0</v>
      </c>
      <c r="K119" s="923">
        <f t="shared" si="52"/>
        <v>4</v>
      </c>
      <c r="L119" s="923">
        <f t="shared" si="52"/>
        <v>4</v>
      </c>
      <c r="M119" s="923">
        <f t="shared" si="24"/>
        <v>1</v>
      </c>
      <c r="N119" s="923">
        <f t="shared" si="24"/>
        <v>7</v>
      </c>
      <c r="O119" s="923">
        <f t="shared" si="24"/>
        <v>8</v>
      </c>
      <c r="P119" s="3004" t="s">
        <v>139</v>
      </c>
      <c r="Q119" s="3004"/>
      <c r="R119" s="3063"/>
    </row>
    <row r="120" spans="1:18" ht="21.75" customHeight="1" x14ac:dyDescent="0.2">
      <c r="A120" s="3036"/>
      <c r="B120" s="1881" t="s">
        <v>563</v>
      </c>
      <c r="C120" s="1881" t="s">
        <v>2206</v>
      </c>
      <c r="D120" s="923">
        <v>0</v>
      </c>
      <c r="E120" s="923">
        <v>0</v>
      </c>
      <c r="F120" s="923">
        <f t="shared" si="47"/>
        <v>0</v>
      </c>
      <c r="G120" s="923">
        <v>0</v>
      </c>
      <c r="H120" s="923">
        <v>1</v>
      </c>
      <c r="I120" s="923">
        <f t="shared" si="25"/>
        <v>1</v>
      </c>
      <c r="J120" s="923">
        <v>1</v>
      </c>
      <c r="K120" s="923">
        <v>1</v>
      </c>
      <c r="L120" s="923">
        <f t="shared" si="26"/>
        <v>2</v>
      </c>
      <c r="M120" s="923">
        <f t="shared" si="24"/>
        <v>1</v>
      </c>
      <c r="N120" s="923">
        <f t="shared" si="24"/>
        <v>2</v>
      </c>
      <c r="O120" s="923">
        <f t="shared" si="24"/>
        <v>3</v>
      </c>
      <c r="P120" s="2263" t="s">
        <v>2697</v>
      </c>
      <c r="Q120" s="2263" t="s">
        <v>2698</v>
      </c>
      <c r="R120" s="3015"/>
    </row>
    <row r="121" spans="1:18" ht="18.75" customHeight="1" x14ac:dyDescent="0.2">
      <c r="A121" s="2887" t="s">
        <v>96</v>
      </c>
      <c r="B121" s="2887"/>
      <c r="C121" s="2887"/>
      <c r="D121" s="923">
        <f>SUM(D110,D113,D116,D119:D120)</f>
        <v>1</v>
      </c>
      <c r="E121" s="923">
        <f t="shared" ref="E121:O121" si="53">SUM(E110,E113,E116,E119:E120)</f>
        <v>1</v>
      </c>
      <c r="F121" s="923">
        <f t="shared" si="53"/>
        <v>2</v>
      </c>
      <c r="G121" s="923">
        <f t="shared" si="53"/>
        <v>6</v>
      </c>
      <c r="H121" s="923">
        <f t="shared" si="53"/>
        <v>6</v>
      </c>
      <c r="I121" s="923">
        <f t="shared" si="53"/>
        <v>12</v>
      </c>
      <c r="J121" s="923">
        <f t="shared" si="53"/>
        <v>8</v>
      </c>
      <c r="K121" s="923">
        <f t="shared" si="53"/>
        <v>9</v>
      </c>
      <c r="L121" s="923">
        <f t="shared" si="53"/>
        <v>17</v>
      </c>
      <c r="M121" s="923">
        <f t="shared" si="53"/>
        <v>15</v>
      </c>
      <c r="N121" s="923">
        <f t="shared" si="53"/>
        <v>16</v>
      </c>
      <c r="O121" s="923">
        <f t="shared" si="53"/>
        <v>31</v>
      </c>
      <c r="P121" s="3004" t="s">
        <v>136</v>
      </c>
      <c r="Q121" s="3004"/>
      <c r="R121" s="3004"/>
    </row>
    <row r="122" spans="1:18" ht="20.25" customHeight="1" x14ac:dyDescent="0.2">
      <c r="A122" s="3034" t="s">
        <v>46</v>
      </c>
      <c r="B122" s="3019" t="s">
        <v>62</v>
      </c>
      <c r="C122" s="1881" t="s">
        <v>51</v>
      </c>
      <c r="D122" s="923">
        <v>0</v>
      </c>
      <c r="E122" s="923">
        <v>0</v>
      </c>
      <c r="F122" s="923">
        <f t="shared" si="47"/>
        <v>0</v>
      </c>
      <c r="G122" s="923">
        <v>0</v>
      </c>
      <c r="H122" s="923">
        <v>7</v>
      </c>
      <c r="I122" s="923">
        <f t="shared" si="25"/>
        <v>7</v>
      </c>
      <c r="J122" s="923">
        <v>3</v>
      </c>
      <c r="K122" s="923">
        <v>4</v>
      </c>
      <c r="L122" s="923">
        <f t="shared" si="26"/>
        <v>7</v>
      </c>
      <c r="M122" s="923">
        <f t="shared" si="24"/>
        <v>3</v>
      </c>
      <c r="N122" s="923">
        <f t="shared" si="24"/>
        <v>11</v>
      </c>
      <c r="O122" s="923">
        <f t="shared" si="24"/>
        <v>14</v>
      </c>
      <c r="P122" s="2263" t="s">
        <v>477</v>
      </c>
      <c r="Q122" s="3002" t="s">
        <v>2700</v>
      </c>
      <c r="R122" s="3002" t="s">
        <v>2699</v>
      </c>
    </row>
    <row r="123" spans="1:18" ht="20.25" customHeight="1" x14ac:dyDescent="0.2">
      <c r="A123" s="3035"/>
      <c r="B123" s="3020"/>
      <c r="C123" s="1881" t="s">
        <v>67</v>
      </c>
      <c r="D123" s="923">
        <v>0</v>
      </c>
      <c r="E123" s="923">
        <v>0</v>
      </c>
      <c r="F123" s="923">
        <f t="shared" si="47"/>
        <v>0</v>
      </c>
      <c r="G123" s="923">
        <v>1</v>
      </c>
      <c r="H123" s="923">
        <v>5</v>
      </c>
      <c r="I123" s="923">
        <f t="shared" si="25"/>
        <v>6</v>
      </c>
      <c r="J123" s="923">
        <v>1</v>
      </c>
      <c r="K123" s="923">
        <v>4</v>
      </c>
      <c r="L123" s="923">
        <f t="shared" si="26"/>
        <v>5</v>
      </c>
      <c r="M123" s="923">
        <f t="shared" si="24"/>
        <v>2</v>
      </c>
      <c r="N123" s="923">
        <f t="shared" si="24"/>
        <v>9</v>
      </c>
      <c r="O123" s="923">
        <f t="shared" si="24"/>
        <v>11</v>
      </c>
      <c r="P123" s="2263" t="s">
        <v>148</v>
      </c>
      <c r="Q123" s="3005"/>
      <c r="R123" s="3005"/>
    </row>
    <row r="124" spans="1:18" ht="20.25" customHeight="1" x14ac:dyDescent="0.2">
      <c r="A124" s="3035"/>
      <c r="B124" s="3021"/>
      <c r="C124" s="1881" t="s">
        <v>68</v>
      </c>
      <c r="D124" s="923">
        <v>0</v>
      </c>
      <c r="E124" s="923">
        <v>0</v>
      </c>
      <c r="F124" s="923">
        <f t="shared" si="47"/>
        <v>0</v>
      </c>
      <c r="G124" s="923">
        <v>0</v>
      </c>
      <c r="H124" s="923">
        <v>6</v>
      </c>
      <c r="I124" s="923">
        <f t="shared" si="25"/>
        <v>6</v>
      </c>
      <c r="J124" s="923">
        <v>1</v>
      </c>
      <c r="K124" s="923">
        <v>4</v>
      </c>
      <c r="L124" s="923">
        <f t="shared" si="26"/>
        <v>5</v>
      </c>
      <c r="M124" s="923">
        <f t="shared" ref="M124:O190" si="54">SUM(J124,G124,D124)</f>
        <v>1</v>
      </c>
      <c r="N124" s="923">
        <f t="shared" si="54"/>
        <v>10</v>
      </c>
      <c r="O124" s="923">
        <f t="shared" si="54"/>
        <v>11</v>
      </c>
      <c r="P124" s="2263" t="s">
        <v>2701</v>
      </c>
      <c r="Q124" s="3003"/>
      <c r="R124" s="3003"/>
    </row>
    <row r="125" spans="1:18" ht="20.25" customHeight="1" thickBot="1" x14ac:dyDescent="0.25">
      <c r="A125" s="3062"/>
      <c r="B125" s="3048" t="s">
        <v>49</v>
      </c>
      <c r="C125" s="3048"/>
      <c r="D125" s="1018">
        <v>0</v>
      </c>
      <c r="E125" s="1018">
        <v>0</v>
      </c>
      <c r="F125" s="1018">
        <f t="shared" si="47"/>
        <v>0</v>
      </c>
      <c r="G125" s="1018">
        <f t="shared" ref="G125:K125" si="55">SUM(G122:G124)</f>
        <v>1</v>
      </c>
      <c r="H125" s="1018">
        <f t="shared" si="55"/>
        <v>18</v>
      </c>
      <c r="I125" s="1018">
        <f t="shared" si="25"/>
        <v>19</v>
      </c>
      <c r="J125" s="1018">
        <f t="shared" si="55"/>
        <v>5</v>
      </c>
      <c r="K125" s="1018">
        <f t="shared" si="55"/>
        <v>12</v>
      </c>
      <c r="L125" s="1018">
        <f t="shared" si="26"/>
        <v>17</v>
      </c>
      <c r="M125" s="1018">
        <f t="shared" si="54"/>
        <v>6</v>
      </c>
      <c r="N125" s="1018">
        <f t="shared" si="54"/>
        <v>30</v>
      </c>
      <c r="O125" s="1018">
        <f t="shared" si="54"/>
        <v>36</v>
      </c>
      <c r="P125" s="3031" t="s">
        <v>139</v>
      </c>
      <c r="Q125" s="3031"/>
      <c r="R125" s="3031"/>
    </row>
    <row r="126" spans="1:18" s="2457" customFormat="1" ht="20.25" customHeight="1" thickTop="1" x14ac:dyDescent="0.2">
      <c r="A126" s="2455"/>
      <c r="B126" s="2454"/>
      <c r="C126" s="2454"/>
      <c r="D126" s="2452"/>
      <c r="E126" s="2452"/>
      <c r="F126" s="2452"/>
      <c r="G126" s="2452"/>
      <c r="H126" s="2452"/>
      <c r="I126" s="2452"/>
      <c r="J126" s="2452"/>
      <c r="K126" s="2452"/>
      <c r="L126" s="2452"/>
      <c r="M126" s="2452"/>
      <c r="N126" s="2452"/>
      <c r="O126" s="2452"/>
      <c r="P126" s="2453"/>
      <c r="Q126" s="2453"/>
      <c r="R126" s="2453"/>
    </row>
    <row r="127" spans="1:18" s="2457" customFormat="1" ht="20.25" customHeight="1" x14ac:dyDescent="0.2">
      <c r="A127" s="2455"/>
      <c r="B127" s="2454"/>
      <c r="C127" s="2454"/>
      <c r="D127" s="2452"/>
      <c r="E127" s="2452"/>
      <c r="F127" s="2452"/>
      <c r="G127" s="2452"/>
      <c r="H127" s="2452"/>
      <c r="I127" s="2452"/>
      <c r="J127" s="2452"/>
      <c r="K127" s="2452"/>
      <c r="L127" s="2452"/>
      <c r="M127" s="2452"/>
      <c r="N127" s="2452"/>
      <c r="O127" s="2452"/>
      <c r="P127" s="2453"/>
      <c r="Q127" s="2453"/>
      <c r="R127" s="2453"/>
    </row>
    <row r="128" spans="1:18" s="1305" customFormat="1" ht="18.75" customHeight="1" thickBot="1" x14ac:dyDescent="0.25">
      <c r="A128" s="2658" t="s">
        <v>2795</v>
      </c>
      <c r="B128" s="2658"/>
      <c r="C128" s="2658"/>
      <c r="P128" s="3030" t="s">
        <v>2796</v>
      </c>
      <c r="Q128" s="3030"/>
      <c r="R128" s="3030"/>
    </row>
    <row r="129" spans="1:18" s="1305" customFormat="1" ht="18.75" thickTop="1" x14ac:dyDescent="0.2">
      <c r="A129" s="2984" t="s">
        <v>47</v>
      </c>
      <c r="B129" s="2858" t="s">
        <v>90</v>
      </c>
      <c r="C129" s="2984" t="s">
        <v>48</v>
      </c>
      <c r="D129" s="2984" t="s">
        <v>36</v>
      </c>
      <c r="E129" s="2984"/>
      <c r="F129" s="2984"/>
      <c r="G129" s="2984" t="s">
        <v>2</v>
      </c>
      <c r="H129" s="2984"/>
      <c r="I129" s="2984"/>
      <c r="J129" s="2984" t="s">
        <v>3</v>
      </c>
      <c r="K129" s="2984"/>
      <c r="L129" s="2984"/>
      <c r="M129" s="2984" t="s">
        <v>29</v>
      </c>
      <c r="N129" s="2984"/>
      <c r="O129" s="2984"/>
      <c r="P129" s="3044" t="s">
        <v>103</v>
      </c>
      <c r="Q129" s="3041" t="s">
        <v>132</v>
      </c>
      <c r="R129" s="3041" t="s">
        <v>310</v>
      </c>
    </row>
    <row r="130" spans="1:18" s="1305" customFormat="1" x14ac:dyDescent="0.2">
      <c r="A130" s="2864"/>
      <c r="B130" s="2859"/>
      <c r="C130" s="2864"/>
      <c r="D130" s="2896" t="s">
        <v>98</v>
      </c>
      <c r="E130" s="2896"/>
      <c r="F130" s="2896"/>
      <c r="G130" s="2896" t="s">
        <v>99</v>
      </c>
      <c r="H130" s="2896"/>
      <c r="I130" s="2896"/>
      <c r="J130" s="2896" t="s">
        <v>100</v>
      </c>
      <c r="K130" s="2896"/>
      <c r="L130" s="2896"/>
      <c r="M130" s="2896" t="s">
        <v>126</v>
      </c>
      <c r="N130" s="2896"/>
      <c r="O130" s="2896"/>
      <c r="P130" s="3045"/>
      <c r="Q130" s="3042"/>
      <c r="R130" s="3042"/>
    </row>
    <row r="131" spans="1:18" s="1305" customFormat="1" ht="15.75" x14ac:dyDescent="0.2">
      <c r="A131" s="2864"/>
      <c r="B131" s="2859"/>
      <c r="C131" s="2864"/>
      <c r="D131" s="1293" t="s">
        <v>187</v>
      </c>
      <c r="E131" s="1293" t="s">
        <v>203</v>
      </c>
      <c r="F131" s="1293" t="s">
        <v>204</v>
      </c>
      <c r="G131" s="1293" t="s">
        <v>187</v>
      </c>
      <c r="H131" s="1293" t="s">
        <v>203</v>
      </c>
      <c r="I131" s="1293" t="s">
        <v>204</v>
      </c>
      <c r="J131" s="1293" t="s">
        <v>187</v>
      </c>
      <c r="K131" s="1293" t="s">
        <v>203</v>
      </c>
      <c r="L131" s="1293" t="s">
        <v>204</v>
      </c>
      <c r="M131" s="1293" t="s">
        <v>187</v>
      </c>
      <c r="N131" s="1293" t="s">
        <v>203</v>
      </c>
      <c r="O131" s="1293" t="s">
        <v>204</v>
      </c>
      <c r="P131" s="3045"/>
      <c r="Q131" s="3042"/>
      <c r="R131" s="3042"/>
    </row>
    <row r="132" spans="1:18" s="1305" customFormat="1" ht="13.5" thickBot="1" x14ac:dyDescent="0.25">
      <c r="A132" s="2985"/>
      <c r="B132" s="2860"/>
      <c r="C132" s="2985"/>
      <c r="D132" s="121" t="s">
        <v>188</v>
      </c>
      <c r="E132" s="121" t="s">
        <v>189</v>
      </c>
      <c r="F132" s="121" t="s">
        <v>190</v>
      </c>
      <c r="G132" s="121" t="s">
        <v>188</v>
      </c>
      <c r="H132" s="121" t="s">
        <v>189</v>
      </c>
      <c r="I132" s="121" t="s">
        <v>190</v>
      </c>
      <c r="J132" s="121" t="s">
        <v>188</v>
      </c>
      <c r="K132" s="121" t="s">
        <v>189</v>
      </c>
      <c r="L132" s="121" t="s">
        <v>190</v>
      </c>
      <c r="M132" s="121" t="s">
        <v>188</v>
      </c>
      <c r="N132" s="121" t="s">
        <v>189</v>
      </c>
      <c r="O132" s="121" t="s">
        <v>190</v>
      </c>
      <c r="P132" s="3046"/>
      <c r="Q132" s="3043"/>
      <c r="R132" s="3043"/>
    </row>
    <row r="133" spans="1:18" ht="18.75" customHeight="1" x14ac:dyDescent="0.2">
      <c r="A133" s="3050" t="s">
        <v>46</v>
      </c>
      <c r="B133" s="3019" t="s">
        <v>63</v>
      </c>
      <c r="C133" s="1881" t="s">
        <v>2207</v>
      </c>
      <c r="D133" s="923">
        <v>0</v>
      </c>
      <c r="E133" s="923">
        <v>0</v>
      </c>
      <c r="F133" s="923">
        <f t="shared" si="47"/>
        <v>0</v>
      </c>
      <c r="G133" s="923">
        <v>1</v>
      </c>
      <c r="H133" s="923">
        <v>2</v>
      </c>
      <c r="I133" s="923">
        <f t="shared" si="25"/>
        <v>3</v>
      </c>
      <c r="J133" s="923">
        <v>1</v>
      </c>
      <c r="K133" s="923">
        <v>4</v>
      </c>
      <c r="L133" s="923">
        <f t="shared" si="26"/>
        <v>5</v>
      </c>
      <c r="M133" s="923">
        <f t="shared" si="54"/>
        <v>2</v>
      </c>
      <c r="N133" s="923">
        <f t="shared" si="54"/>
        <v>6</v>
      </c>
      <c r="O133" s="923">
        <f t="shared" si="54"/>
        <v>8</v>
      </c>
      <c r="P133" s="2281" t="s">
        <v>2702</v>
      </c>
      <c r="Q133" s="3032" t="s">
        <v>144</v>
      </c>
      <c r="R133" s="3016" t="s">
        <v>2699</v>
      </c>
    </row>
    <row r="134" spans="1:18" ht="18.75" customHeight="1" x14ac:dyDescent="0.2">
      <c r="A134" s="3035"/>
      <c r="B134" s="3020"/>
      <c r="C134" s="1881" t="s">
        <v>2208</v>
      </c>
      <c r="D134" s="923">
        <v>0</v>
      </c>
      <c r="E134" s="923">
        <v>0</v>
      </c>
      <c r="F134" s="923">
        <f t="shared" si="47"/>
        <v>0</v>
      </c>
      <c r="G134" s="923">
        <v>2</v>
      </c>
      <c r="H134" s="923">
        <v>7</v>
      </c>
      <c r="I134" s="923">
        <f t="shared" si="25"/>
        <v>9</v>
      </c>
      <c r="J134" s="923">
        <v>2</v>
      </c>
      <c r="K134" s="923">
        <v>3</v>
      </c>
      <c r="L134" s="923">
        <f t="shared" si="26"/>
        <v>5</v>
      </c>
      <c r="M134" s="923">
        <f t="shared" si="54"/>
        <v>4</v>
      </c>
      <c r="N134" s="923">
        <f t="shared" si="54"/>
        <v>10</v>
      </c>
      <c r="O134" s="923">
        <f t="shared" si="54"/>
        <v>14</v>
      </c>
      <c r="P134" s="2281" t="s">
        <v>2703</v>
      </c>
      <c r="Q134" s="3027"/>
      <c r="R134" s="3017"/>
    </row>
    <row r="135" spans="1:18" ht="18.75" customHeight="1" x14ac:dyDescent="0.2">
      <c r="A135" s="3035"/>
      <c r="B135" s="3020"/>
      <c r="C135" s="1881" t="s">
        <v>841</v>
      </c>
      <c r="D135" s="923">
        <v>0</v>
      </c>
      <c r="E135" s="923">
        <v>0</v>
      </c>
      <c r="F135" s="923">
        <f t="shared" si="47"/>
        <v>0</v>
      </c>
      <c r="G135" s="923">
        <v>2</v>
      </c>
      <c r="H135" s="923">
        <v>3</v>
      </c>
      <c r="I135" s="923">
        <f t="shared" si="25"/>
        <v>5</v>
      </c>
      <c r="J135" s="923">
        <v>0</v>
      </c>
      <c r="K135" s="923">
        <v>1</v>
      </c>
      <c r="L135" s="923">
        <f t="shared" si="26"/>
        <v>1</v>
      </c>
      <c r="M135" s="923">
        <f t="shared" si="54"/>
        <v>2</v>
      </c>
      <c r="N135" s="923">
        <f t="shared" si="54"/>
        <v>4</v>
      </c>
      <c r="O135" s="923">
        <f t="shared" si="54"/>
        <v>6</v>
      </c>
      <c r="P135" s="2281" t="s">
        <v>2704</v>
      </c>
      <c r="Q135" s="3027"/>
      <c r="R135" s="3017"/>
    </row>
    <row r="136" spans="1:18" ht="18.75" customHeight="1" x14ac:dyDescent="0.2">
      <c r="A136" s="3035"/>
      <c r="B136" s="3020"/>
      <c r="C136" s="1881" t="s">
        <v>845</v>
      </c>
      <c r="D136" s="923">
        <v>0</v>
      </c>
      <c r="E136" s="923">
        <v>0</v>
      </c>
      <c r="F136" s="923">
        <f t="shared" si="47"/>
        <v>0</v>
      </c>
      <c r="G136" s="923">
        <v>3</v>
      </c>
      <c r="H136" s="923">
        <v>0</v>
      </c>
      <c r="I136" s="923">
        <f t="shared" si="25"/>
        <v>3</v>
      </c>
      <c r="J136" s="923">
        <v>1</v>
      </c>
      <c r="K136" s="923">
        <v>6</v>
      </c>
      <c r="L136" s="923">
        <f t="shared" si="26"/>
        <v>7</v>
      </c>
      <c r="M136" s="923">
        <f t="shared" si="54"/>
        <v>4</v>
      </c>
      <c r="N136" s="923">
        <f t="shared" si="54"/>
        <v>6</v>
      </c>
      <c r="O136" s="923">
        <f t="shared" si="54"/>
        <v>10</v>
      </c>
      <c r="P136" s="2281" t="s">
        <v>480</v>
      </c>
      <c r="Q136" s="3027"/>
      <c r="R136" s="3017"/>
    </row>
    <row r="137" spans="1:18" ht="18.75" customHeight="1" x14ac:dyDescent="0.2">
      <c r="A137" s="3035"/>
      <c r="B137" s="3020"/>
      <c r="C137" s="1881" t="s">
        <v>843</v>
      </c>
      <c r="D137" s="923">
        <v>0</v>
      </c>
      <c r="E137" s="923">
        <v>0</v>
      </c>
      <c r="F137" s="923">
        <f t="shared" si="47"/>
        <v>0</v>
      </c>
      <c r="G137" s="923">
        <v>0</v>
      </c>
      <c r="H137" s="923">
        <v>2</v>
      </c>
      <c r="I137" s="923">
        <f t="shared" ref="I137:I198" si="56">SUM(G137:H137)</f>
        <v>2</v>
      </c>
      <c r="J137" s="923">
        <v>0</v>
      </c>
      <c r="K137" s="923">
        <v>4</v>
      </c>
      <c r="L137" s="923">
        <f t="shared" ref="L137:L198" si="57">SUM(J137:K137)</f>
        <v>4</v>
      </c>
      <c r="M137" s="923">
        <f t="shared" si="54"/>
        <v>0</v>
      </c>
      <c r="N137" s="923">
        <f t="shared" si="54"/>
        <v>6</v>
      </c>
      <c r="O137" s="923">
        <f t="shared" si="54"/>
        <v>6</v>
      </c>
      <c r="P137" s="2281" t="s">
        <v>2705</v>
      </c>
      <c r="Q137" s="3027"/>
      <c r="R137" s="3017"/>
    </row>
    <row r="138" spans="1:18" ht="18.75" customHeight="1" x14ac:dyDescent="0.2">
      <c r="A138" s="3035"/>
      <c r="B138" s="3021"/>
      <c r="C138" s="1881" t="s">
        <v>2209</v>
      </c>
      <c r="D138" s="923">
        <v>0</v>
      </c>
      <c r="E138" s="923">
        <v>0</v>
      </c>
      <c r="F138" s="923">
        <f t="shared" si="47"/>
        <v>0</v>
      </c>
      <c r="G138" s="923">
        <v>0</v>
      </c>
      <c r="H138" s="923">
        <v>2</v>
      </c>
      <c r="I138" s="923">
        <f t="shared" si="56"/>
        <v>2</v>
      </c>
      <c r="J138" s="923">
        <v>3</v>
      </c>
      <c r="K138" s="923">
        <v>3</v>
      </c>
      <c r="L138" s="923">
        <f t="shared" si="57"/>
        <v>6</v>
      </c>
      <c r="M138" s="923">
        <f t="shared" si="54"/>
        <v>3</v>
      </c>
      <c r="N138" s="923">
        <f t="shared" si="54"/>
        <v>5</v>
      </c>
      <c r="O138" s="923">
        <f t="shared" si="54"/>
        <v>8</v>
      </c>
      <c r="P138" s="2281" t="s">
        <v>883</v>
      </c>
      <c r="Q138" s="3028"/>
      <c r="R138" s="3017"/>
    </row>
    <row r="139" spans="1:18" ht="20.25" customHeight="1" x14ac:dyDescent="0.2">
      <c r="A139" s="3035"/>
      <c r="B139" s="2887" t="s">
        <v>49</v>
      </c>
      <c r="C139" s="2887"/>
      <c r="D139" s="923">
        <v>0</v>
      </c>
      <c r="E139" s="923">
        <v>0</v>
      </c>
      <c r="F139" s="923">
        <f t="shared" ref="F139:L139" si="58">SUM(F133:F138)</f>
        <v>0</v>
      </c>
      <c r="G139" s="923">
        <f t="shared" si="58"/>
        <v>8</v>
      </c>
      <c r="H139" s="923">
        <f t="shared" si="58"/>
        <v>16</v>
      </c>
      <c r="I139" s="923">
        <f t="shared" si="58"/>
        <v>24</v>
      </c>
      <c r="J139" s="923">
        <f t="shared" si="58"/>
        <v>7</v>
      </c>
      <c r="K139" s="923">
        <f t="shared" si="58"/>
        <v>21</v>
      </c>
      <c r="L139" s="923">
        <f t="shared" si="58"/>
        <v>28</v>
      </c>
      <c r="M139" s="923">
        <f t="shared" si="54"/>
        <v>15</v>
      </c>
      <c r="N139" s="923">
        <f t="shared" si="54"/>
        <v>37</v>
      </c>
      <c r="O139" s="923">
        <f t="shared" si="54"/>
        <v>52</v>
      </c>
      <c r="P139" s="3004" t="s">
        <v>139</v>
      </c>
      <c r="Q139" s="3004"/>
      <c r="R139" s="3017"/>
    </row>
    <row r="140" spans="1:18" ht="20.25" customHeight="1" x14ac:dyDescent="0.2">
      <c r="A140" s="3035"/>
      <c r="B140" s="3019" t="s">
        <v>64</v>
      </c>
      <c r="C140" s="1881" t="s">
        <v>64</v>
      </c>
      <c r="D140" s="923">
        <v>0</v>
      </c>
      <c r="E140" s="923">
        <v>0</v>
      </c>
      <c r="F140" s="923">
        <f t="shared" si="47"/>
        <v>0</v>
      </c>
      <c r="G140" s="923">
        <v>2</v>
      </c>
      <c r="H140" s="923">
        <v>1</v>
      </c>
      <c r="I140" s="923">
        <f t="shared" si="56"/>
        <v>3</v>
      </c>
      <c r="J140" s="923">
        <v>0</v>
      </c>
      <c r="K140" s="923">
        <v>0</v>
      </c>
      <c r="L140" s="923">
        <f t="shared" si="57"/>
        <v>0</v>
      </c>
      <c r="M140" s="923">
        <f t="shared" si="54"/>
        <v>2</v>
      </c>
      <c r="N140" s="923">
        <f t="shared" si="54"/>
        <v>1</v>
      </c>
      <c r="O140" s="923">
        <f t="shared" si="54"/>
        <v>3</v>
      </c>
      <c r="P140" s="2281" t="s">
        <v>145</v>
      </c>
      <c r="Q140" s="3026" t="s">
        <v>145</v>
      </c>
      <c r="R140" s="3017"/>
    </row>
    <row r="141" spans="1:18" ht="20.25" customHeight="1" x14ac:dyDescent="0.2">
      <c r="A141" s="3035"/>
      <c r="B141" s="3020"/>
      <c r="C141" s="1881" t="s">
        <v>2210</v>
      </c>
      <c r="D141" s="923">
        <v>0</v>
      </c>
      <c r="E141" s="923">
        <v>0</v>
      </c>
      <c r="F141" s="923">
        <f t="shared" si="47"/>
        <v>0</v>
      </c>
      <c r="G141" s="923">
        <v>0</v>
      </c>
      <c r="H141" s="923">
        <v>0</v>
      </c>
      <c r="I141" s="923">
        <f t="shared" si="56"/>
        <v>0</v>
      </c>
      <c r="J141" s="923">
        <v>3</v>
      </c>
      <c r="K141" s="923">
        <v>1</v>
      </c>
      <c r="L141" s="923">
        <f t="shared" si="57"/>
        <v>4</v>
      </c>
      <c r="M141" s="923">
        <f t="shared" si="54"/>
        <v>3</v>
      </c>
      <c r="N141" s="923">
        <f t="shared" si="54"/>
        <v>1</v>
      </c>
      <c r="O141" s="923">
        <f t="shared" si="54"/>
        <v>4</v>
      </c>
      <c r="P141" s="2281" t="s">
        <v>2651</v>
      </c>
      <c r="Q141" s="3027"/>
      <c r="R141" s="3017"/>
    </row>
    <row r="142" spans="1:18" ht="20.25" customHeight="1" x14ac:dyDescent="0.2">
      <c r="A142" s="3035"/>
      <c r="B142" s="3020"/>
      <c r="C142" s="1881" t="s">
        <v>1351</v>
      </c>
      <c r="D142" s="923">
        <v>0</v>
      </c>
      <c r="E142" s="923">
        <v>0</v>
      </c>
      <c r="F142" s="923">
        <f t="shared" si="47"/>
        <v>0</v>
      </c>
      <c r="G142" s="923">
        <v>0</v>
      </c>
      <c r="H142" s="923">
        <v>0</v>
      </c>
      <c r="I142" s="923">
        <f t="shared" si="56"/>
        <v>0</v>
      </c>
      <c r="J142" s="923">
        <v>1</v>
      </c>
      <c r="K142" s="923">
        <v>1</v>
      </c>
      <c r="L142" s="923">
        <f t="shared" si="57"/>
        <v>2</v>
      </c>
      <c r="M142" s="923">
        <f t="shared" si="54"/>
        <v>1</v>
      </c>
      <c r="N142" s="923">
        <f t="shared" si="54"/>
        <v>1</v>
      </c>
      <c r="O142" s="923">
        <f t="shared" si="54"/>
        <v>2</v>
      </c>
      <c r="P142" s="2281" t="s">
        <v>2706</v>
      </c>
      <c r="Q142" s="3027"/>
      <c r="R142" s="3017"/>
    </row>
    <row r="143" spans="1:18" ht="20.25" customHeight="1" x14ac:dyDescent="0.2">
      <c r="A143" s="3035"/>
      <c r="B143" s="3021"/>
      <c r="C143" s="1881" t="s">
        <v>2211</v>
      </c>
      <c r="D143" s="923">
        <v>0</v>
      </c>
      <c r="E143" s="923">
        <v>0</v>
      </c>
      <c r="F143" s="923">
        <f t="shared" si="47"/>
        <v>0</v>
      </c>
      <c r="G143" s="923">
        <v>0</v>
      </c>
      <c r="H143" s="923">
        <v>0</v>
      </c>
      <c r="I143" s="923">
        <f t="shared" si="56"/>
        <v>0</v>
      </c>
      <c r="J143" s="923">
        <v>1</v>
      </c>
      <c r="K143" s="923">
        <v>0</v>
      </c>
      <c r="L143" s="923">
        <f t="shared" si="57"/>
        <v>1</v>
      </c>
      <c r="M143" s="923">
        <f t="shared" si="54"/>
        <v>1</v>
      </c>
      <c r="N143" s="923">
        <f t="shared" si="54"/>
        <v>0</v>
      </c>
      <c r="O143" s="923">
        <f t="shared" si="54"/>
        <v>1</v>
      </c>
      <c r="P143" s="2281" t="s">
        <v>850</v>
      </c>
      <c r="Q143" s="3028"/>
      <c r="R143" s="3017"/>
    </row>
    <row r="144" spans="1:18" ht="19.5" customHeight="1" x14ac:dyDescent="0.2">
      <c r="A144" s="3035"/>
      <c r="B144" s="2887" t="s">
        <v>49</v>
      </c>
      <c r="C144" s="2887"/>
      <c r="D144" s="923">
        <v>0</v>
      </c>
      <c r="E144" s="923">
        <v>0</v>
      </c>
      <c r="F144" s="923">
        <f t="shared" ref="F144:L144" si="59">SUM(F140:F143)</f>
        <v>0</v>
      </c>
      <c r="G144" s="923">
        <f t="shared" si="59"/>
        <v>2</v>
      </c>
      <c r="H144" s="923">
        <f t="shared" si="59"/>
        <v>1</v>
      </c>
      <c r="I144" s="923">
        <f t="shared" si="59"/>
        <v>3</v>
      </c>
      <c r="J144" s="923">
        <f t="shared" si="59"/>
        <v>5</v>
      </c>
      <c r="K144" s="923">
        <f t="shared" si="59"/>
        <v>2</v>
      </c>
      <c r="L144" s="923">
        <f t="shared" si="59"/>
        <v>7</v>
      </c>
      <c r="M144" s="923">
        <f t="shared" si="54"/>
        <v>7</v>
      </c>
      <c r="N144" s="923">
        <f t="shared" si="54"/>
        <v>3</v>
      </c>
      <c r="O144" s="923">
        <f t="shared" si="54"/>
        <v>10</v>
      </c>
      <c r="P144" s="3004" t="s">
        <v>139</v>
      </c>
      <c r="Q144" s="3004"/>
      <c r="R144" s="3017"/>
    </row>
    <row r="145" spans="1:18" ht="22.5" customHeight="1" x14ac:dyDescent="0.2">
      <c r="A145" s="3035"/>
      <c r="B145" s="3019" t="s">
        <v>566</v>
      </c>
      <c r="C145" s="1881" t="s">
        <v>2212</v>
      </c>
      <c r="D145" s="923">
        <v>0</v>
      </c>
      <c r="E145" s="923">
        <v>0</v>
      </c>
      <c r="F145" s="923">
        <f t="shared" si="47"/>
        <v>0</v>
      </c>
      <c r="G145" s="923">
        <v>0</v>
      </c>
      <c r="H145" s="923">
        <v>0</v>
      </c>
      <c r="I145" s="923">
        <f t="shared" si="56"/>
        <v>0</v>
      </c>
      <c r="J145" s="923">
        <v>2</v>
      </c>
      <c r="K145" s="923">
        <v>1</v>
      </c>
      <c r="L145" s="923">
        <f t="shared" si="57"/>
        <v>3</v>
      </c>
      <c r="M145" s="923">
        <f t="shared" si="54"/>
        <v>2</v>
      </c>
      <c r="N145" s="923">
        <f t="shared" si="54"/>
        <v>1</v>
      </c>
      <c r="O145" s="923">
        <f t="shared" si="54"/>
        <v>3</v>
      </c>
      <c r="P145" s="2281" t="s">
        <v>2708</v>
      </c>
      <c r="Q145" s="3057" t="s">
        <v>2707</v>
      </c>
      <c r="R145" s="3017"/>
    </row>
    <row r="146" spans="1:18" ht="22.5" customHeight="1" x14ac:dyDescent="0.2">
      <c r="A146" s="3035"/>
      <c r="B146" s="3020"/>
      <c r="C146" s="1881" t="s">
        <v>867</v>
      </c>
      <c r="D146" s="923">
        <v>0</v>
      </c>
      <c r="E146" s="923">
        <v>0</v>
      </c>
      <c r="F146" s="923">
        <f t="shared" si="47"/>
        <v>0</v>
      </c>
      <c r="G146" s="923">
        <v>2</v>
      </c>
      <c r="H146" s="923">
        <v>0</v>
      </c>
      <c r="I146" s="923">
        <f t="shared" si="56"/>
        <v>2</v>
      </c>
      <c r="J146" s="923">
        <v>3</v>
      </c>
      <c r="K146" s="923">
        <v>0</v>
      </c>
      <c r="L146" s="923">
        <f t="shared" si="57"/>
        <v>3</v>
      </c>
      <c r="M146" s="923">
        <f t="shared" si="54"/>
        <v>5</v>
      </c>
      <c r="N146" s="923">
        <f t="shared" si="54"/>
        <v>0</v>
      </c>
      <c r="O146" s="923">
        <f t="shared" si="54"/>
        <v>5</v>
      </c>
      <c r="P146" s="2281" t="s">
        <v>2709</v>
      </c>
      <c r="Q146" s="3017"/>
      <c r="R146" s="3017"/>
    </row>
    <row r="147" spans="1:18" ht="22.5" customHeight="1" x14ac:dyDescent="0.2">
      <c r="A147" s="3035"/>
      <c r="B147" s="3020"/>
      <c r="C147" s="1881" t="s">
        <v>2213</v>
      </c>
      <c r="D147" s="923">
        <v>0</v>
      </c>
      <c r="E147" s="923">
        <v>0</v>
      </c>
      <c r="F147" s="923">
        <f t="shared" si="47"/>
        <v>0</v>
      </c>
      <c r="G147" s="923">
        <v>0</v>
      </c>
      <c r="H147" s="923">
        <v>0</v>
      </c>
      <c r="I147" s="923">
        <f t="shared" si="56"/>
        <v>0</v>
      </c>
      <c r="J147" s="923">
        <v>2</v>
      </c>
      <c r="K147" s="923">
        <v>0</v>
      </c>
      <c r="L147" s="923">
        <f t="shared" si="57"/>
        <v>2</v>
      </c>
      <c r="M147" s="923">
        <f t="shared" si="54"/>
        <v>2</v>
      </c>
      <c r="N147" s="923">
        <f t="shared" si="54"/>
        <v>0</v>
      </c>
      <c r="O147" s="923">
        <f t="shared" si="54"/>
        <v>2</v>
      </c>
      <c r="P147" s="2281" t="s">
        <v>2710</v>
      </c>
      <c r="Q147" s="3017"/>
      <c r="R147" s="3017"/>
    </row>
    <row r="148" spans="1:18" ht="22.5" customHeight="1" x14ac:dyDescent="0.2">
      <c r="A148" s="3035"/>
      <c r="B148" s="3020"/>
      <c r="C148" s="1881" t="s">
        <v>2214</v>
      </c>
      <c r="D148" s="923">
        <v>0</v>
      </c>
      <c r="E148" s="923">
        <v>0</v>
      </c>
      <c r="F148" s="923">
        <f t="shared" si="47"/>
        <v>0</v>
      </c>
      <c r="G148" s="923">
        <v>0</v>
      </c>
      <c r="H148" s="923">
        <v>2</v>
      </c>
      <c r="I148" s="923">
        <f t="shared" si="56"/>
        <v>2</v>
      </c>
      <c r="J148" s="923">
        <v>2</v>
      </c>
      <c r="K148" s="923">
        <v>0</v>
      </c>
      <c r="L148" s="923">
        <f t="shared" si="57"/>
        <v>2</v>
      </c>
      <c r="M148" s="923">
        <f t="shared" si="54"/>
        <v>2</v>
      </c>
      <c r="N148" s="923">
        <f t="shared" si="54"/>
        <v>2</v>
      </c>
      <c r="O148" s="923">
        <f t="shared" si="54"/>
        <v>4</v>
      </c>
      <c r="P148" s="2281" t="s">
        <v>2711</v>
      </c>
      <c r="Q148" s="3017"/>
      <c r="R148" s="3017"/>
    </row>
    <row r="149" spans="1:18" ht="22.5" customHeight="1" x14ac:dyDescent="0.2">
      <c r="A149" s="3035"/>
      <c r="B149" s="3020"/>
      <c r="C149" s="1881" t="s">
        <v>2252</v>
      </c>
      <c r="D149" s="923">
        <v>0</v>
      </c>
      <c r="E149" s="923">
        <v>0</v>
      </c>
      <c r="F149" s="923">
        <f t="shared" si="47"/>
        <v>0</v>
      </c>
      <c r="G149" s="923">
        <v>1</v>
      </c>
      <c r="H149" s="923">
        <v>1</v>
      </c>
      <c r="I149" s="923">
        <f t="shared" si="56"/>
        <v>2</v>
      </c>
      <c r="J149" s="923">
        <v>0</v>
      </c>
      <c r="K149" s="923">
        <v>0</v>
      </c>
      <c r="L149" s="923">
        <f t="shared" si="57"/>
        <v>0</v>
      </c>
      <c r="M149" s="923">
        <f t="shared" si="54"/>
        <v>1</v>
      </c>
      <c r="N149" s="923">
        <f t="shared" si="54"/>
        <v>1</v>
      </c>
      <c r="O149" s="923">
        <f t="shared" si="54"/>
        <v>2</v>
      </c>
      <c r="P149" s="2281" t="s">
        <v>2712</v>
      </c>
      <c r="Q149" s="3017"/>
      <c r="R149" s="3017"/>
    </row>
    <row r="150" spans="1:18" ht="22.5" customHeight="1" x14ac:dyDescent="0.2">
      <c r="A150" s="3035"/>
      <c r="B150" s="3021"/>
      <c r="C150" s="1881" t="s">
        <v>2253</v>
      </c>
      <c r="D150" s="923">
        <v>0</v>
      </c>
      <c r="E150" s="923">
        <v>0</v>
      </c>
      <c r="F150" s="923">
        <f t="shared" si="47"/>
        <v>0</v>
      </c>
      <c r="G150" s="923">
        <v>1</v>
      </c>
      <c r="H150" s="923">
        <v>5</v>
      </c>
      <c r="I150" s="923">
        <f t="shared" si="56"/>
        <v>6</v>
      </c>
      <c r="J150" s="923">
        <v>1</v>
      </c>
      <c r="K150" s="923">
        <v>1</v>
      </c>
      <c r="L150" s="923">
        <f t="shared" si="57"/>
        <v>2</v>
      </c>
      <c r="M150" s="923">
        <f t="shared" si="54"/>
        <v>2</v>
      </c>
      <c r="N150" s="923">
        <f t="shared" si="54"/>
        <v>6</v>
      </c>
      <c r="O150" s="923">
        <f t="shared" si="54"/>
        <v>8</v>
      </c>
      <c r="P150" s="2281" t="s">
        <v>2713</v>
      </c>
      <c r="Q150" s="3018"/>
      <c r="R150" s="3017"/>
    </row>
    <row r="151" spans="1:18" ht="24.75" customHeight="1" x14ac:dyDescent="0.2">
      <c r="A151" s="3036"/>
      <c r="B151" s="2887" t="s">
        <v>49</v>
      </c>
      <c r="C151" s="2887"/>
      <c r="D151" s="923">
        <f t="shared" ref="D151:L151" si="60">SUM(D145:D150)</f>
        <v>0</v>
      </c>
      <c r="E151" s="923">
        <f t="shared" si="60"/>
        <v>0</v>
      </c>
      <c r="F151" s="923">
        <f t="shared" si="60"/>
        <v>0</v>
      </c>
      <c r="G151" s="923">
        <f t="shared" si="60"/>
        <v>4</v>
      </c>
      <c r="H151" s="923">
        <f t="shared" si="60"/>
        <v>8</v>
      </c>
      <c r="I151" s="923">
        <f t="shared" si="60"/>
        <v>12</v>
      </c>
      <c r="J151" s="923">
        <f t="shared" si="60"/>
        <v>10</v>
      </c>
      <c r="K151" s="923">
        <f t="shared" si="60"/>
        <v>2</v>
      </c>
      <c r="L151" s="923">
        <f t="shared" si="60"/>
        <v>12</v>
      </c>
      <c r="M151" s="923">
        <f t="shared" si="54"/>
        <v>14</v>
      </c>
      <c r="N151" s="923">
        <f t="shared" si="54"/>
        <v>10</v>
      </c>
      <c r="O151" s="923">
        <f t="shared" si="54"/>
        <v>24</v>
      </c>
      <c r="P151" s="3004" t="s">
        <v>139</v>
      </c>
      <c r="Q151" s="3004"/>
      <c r="R151" s="3018"/>
    </row>
    <row r="152" spans="1:18" ht="26.25" customHeight="1" x14ac:dyDescent="0.2">
      <c r="A152" s="2887" t="s">
        <v>96</v>
      </c>
      <c r="B152" s="2887"/>
      <c r="C152" s="2887"/>
      <c r="D152" s="923">
        <f>SUM(D151,D144,D139,D125)</f>
        <v>0</v>
      </c>
      <c r="E152" s="923">
        <f>SUM(E151,E144,E139,E125)</f>
        <v>0</v>
      </c>
      <c r="F152" s="923">
        <f t="shared" si="47"/>
        <v>0</v>
      </c>
      <c r="G152" s="923">
        <f>SUM(G151,G144,G139,G125)</f>
        <v>15</v>
      </c>
      <c r="H152" s="923">
        <f>SUM(H151,H144,H139,H125)</f>
        <v>43</v>
      </c>
      <c r="I152" s="923">
        <f t="shared" si="56"/>
        <v>58</v>
      </c>
      <c r="J152" s="923">
        <f>SUM(J151,J144,J139,J125)</f>
        <v>27</v>
      </c>
      <c r="K152" s="923">
        <f>SUM(K151,K144,K139,K125)</f>
        <v>37</v>
      </c>
      <c r="L152" s="923">
        <f t="shared" si="57"/>
        <v>64</v>
      </c>
      <c r="M152" s="923">
        <f t="shared" si="54"/>
        <v>42</v>
      </c>
      <c r="N152" s="923">
        <f t="shared" si="54"/>
        <v>80</v>
      </c>
      <c r="O152" s="923">
        <f t="shared" si="54"/>
        <v>122</v>
      </c>
      <c r="P152" s="3004" t="s">
        <v>136</v>
      </c>
      <c r="Q152" s="3004"/>
      <c r="R152" s="3004"/>
    </row>
    <row r="153" spans="1:18" ht="21" customHeight="1" x14ac:dyDescent="0.2">
      <c r="A153" s="1298" t="s">
        <v>2176</v>
      </c>
      <c r="B153" s="1881" t="s">
        <v>2215</v>
      </c>
      <c r="C153" s="1881"/>
      <c r="D153" s="923">
        <v>0</v>
      </c>
      <c r="E153" s="923">
        <v>0</v>
      </c>
      <c r="F153" s="923">
        <f t="shared" si="47"/>
        <v>0</v>
      </c>
      <c r="G153" s="923">
        <v>2</v>
      </c>
      <c r="H153" s="923">
        <v>11</v>
      </c>
      <c r="I153" s="923">
        <f t="shared" si="56"/>
        <v>13</v>
      </c>
      <c r="J153" s="923">
        <v>0</v>
      </c>
      <c r="K153" s="923">
        <v>0</v>
      </c>
      <c r="L153" s="923">
        <f t="shared" si="57"/>
        <v>0</v>
      </c>
      <c r="M153" s="923">
        <f t="shared" si="54"/>
        <v>2</v>
      </c>
      <c r="N153" s="923">
        <f t="shared" si="54"/>
        <v>11</v>
      </c>
      <c r="O153" s="923">
        <f t="shared" si="54"/>
        <v>13</v>
      </c>
      <c r="P153" s="2241"/>
      <c r="Q153" s="2281" t="s">
        <v>2714</v>
      </c>
      <c r="R153" s="2281" t="s">
        <v>834</v>
      </c>
    </row>
    <row r="154" spans="1:18" ht="26.25" customHeight="1" x14ac:dyDescent="0.2">
      <c r="A154" s="3034" t="s">
        <v>2235</v>
      </c>
      <c r="B154" s="2056" t="s">
        <v>65</v>
      </c>
      <c r="C154" s="1881" t="s">
        <v>2216</v>
      </c>
      <c r="D154" s="923">
        <v>0</v>
      </c>
      <c r="E154" s="923">
        <v>0</v>
      </c>
      <c r="F154" s="923">
        <f t="shared" si="47"/>
        <v>0</v>
      </c>
      <c r="G154" s="923">
        <v>14</v>
      </c>
      <c r="H154" s="923">
        <v>12</v>
      </c>
      <c r="I154" s="923">
        <f t="shared" si="56"/>
        <v>26</v>
      </c>
      <c r="J154" s="923">
        <v>3</v>
      </c>
      <c r="K154" s="923">
        <v>9</v>
      </c>
      <c r="L154" s="923">
        <f t="shared" si="57"/>
        <v>12</v>
      </c>
      <c r="M154" s="923">
        <f t="shared" si="54"/>
        <v>17</v>
      </c>
      <c r="N154" s="923">
        <f t="shared" si="54"/>
        <v>21</v>
      </c>
      <c r="O154" s="923">
        <f t="shared" si="54"/>
        <v>38</v>
      </c>
      <c r="P154" s="2241"/>
      <c r="Q154" s="2281" t="s">
        <v>893</v>
      </c>
      <c r="R154" s="3058" t="s">
        <v>2715</v>
      </c>
    </row>
    <row r="155" spans="1:18" ht="26.25" customHeight="1" x14ac:dyDescent="0.2">
      <c r="A155" s="3035"/>
      <c r="B155" s="1881" t="s">
        <v>66</v>
      </c>
      <c r="C155" s="1881"/>
      <c r="D155" s="923">
        <v>2</v>
      </c>
      <c r="E155" s="923">
        <v>3</v>
      </c>
      <c r="F155" s="923">
        <f t="shared" si="47"/>
        <v>5</v>
      </c>
      <c r="G155" s="923">
        <v>4</v>
      </c>
      <c r="H155" s="923">
        <v>3</v>
      </c>
      <c r="I155" s="923">
        <f t="shared" si="56"/>
        <v>7</v>
      </c>
      <c r="J155" s="923">
        <v>3</v>
      </c>
      <c r="K155" s="923">
        <v>4</v>
      </c>
      <c r="L155" s="923">
        <f t="shared" si="57"/>
        <v>7</v>
      </c>
      <c r="M155" s="923">
        <f t="shared" si="54"/>
        <v>9</v>
      </c>
      <c r="N155" s="923">
        <f t="shared" si="54"/>
        <v>10</v>
      </c>
      <c r="O155" s="923">
        <f t="shared" si="54"/>
        <v>19</v>
      </c>
      <c r="P155" s="2241"/>
      <c r="Q155" s="2281" t="s">
        <v>2716</v>
      </c>
      <c r="R155" s="3059"/>
    </row>
    <row r="156" spans="1:18" ht="34.5" customHeight="1" x14ac:dyDescent="0.2">
      <c r="A156" s="3035"/>
      <c r="B156" s="1881" t="s">
        <v>2217</v>
      </c>
      <c r="C156" s="1881" t="s">
        <v>70</v>
      </c>
      <c r="D156" s="923">
        <v>1</v>
      </c>
      <c r="E156" s="923">
        <v>5</v>
      </c>
      <c r="F156" s="923">
        <f t="shared" si="47"/>
        <v>6</v>
      </c>
      <c r="G156" s="923">
        <v>2</v>
      </c>
      <c r="H156" s="923">
        <v>2</v>
      </c>
      <c r="I156" s="923">
        <f t="shared" si="56"/>
        <v>4</v>
      </c>
      <c r="J156" s="923">
        <v>3</v>
      </c>
      <c r="K156" s="923">
        <v>4</v>
      </c>
      <c r="L156" s="923">
        <f t="shared" si="57"/>
        <v>7</v>
      </c>
      <c r="M156" s="923">
        <f t="shared" si="54"/>
        <v>6</v>
      </c>
      <c r="N156" s="923">
        <f t="shared" si="54"/>
        <v>11</v>
      </c>
      <c r="O156" s="923">
        <f t="shared" si="54"/>
        <v>17</v>
      </c>
      <c r="P156" s="2241"/>
      <c r="Q156" s="2281" t="s">
        <v>2717</v>
      </c>
      <c r="R156" s="3059"/>
    </row>
    <row r="157" spans="1:18" ht="30.75" customHeight="1" thickBot="1" x14ac:dyDescent="0.25">
      <c r="A157" s="3035"/>
      <c r="B157" s="2056" t="s">
        <v>1842</v>
      </c>
      <c r="C157" s="2056"/>
      <c r="D157" s="2294">
        <v>0</v>
      </c>
      <c r="E157" s="2294">
        <v>0</v>
      </c>
      <c r="F157" s="2294">
        <f t="shared" si="47"/>
        <v>0</v>
      </c>
      <c r="G157" s="2294">
        <v>5</v>
      </c>
      <c r="H157" s="2294">
        <v>8</v>
      </c>
      <c r="I157" s="2294">
        <f t="shared" si="56"/>
        <v>13</v>
      </c>
      <c r="J157" s="2294">
        <v>0</v>
      </c>
      <c r="K157" s="2294">
        <v>0</v>
      </c>
      <c r="L157" s="2294">
        <f t="shared" si="57"/>
        <v>0</v>
      </c>
      <c r="M157" s="2294">
        <f t="shared" si="54"/>
        <v>5</v>
      </c>
      <c r="N157" s="2294">
        <f t="shared" si="54"/>
        <v>8</v>
      </c>
      <c r="O157" s="2294">
        <f t="shared" si="54"/>
        <v>13</v>
      </c>
      <c r="P157" s="2325"/>
      <c r="Q157" s="2326" t="s">
        <v>2718</v>
      </c>
      <c r="R157" s="3059"/>
    </row>
    <row r="158" spans="1:18" ht="22.5" customHeight="1" thickTop="1" thickBot="1" x14ac:dyDescent="0.25">
      <c r="A158" s="3053" t="s">
        <v>96</v>
      </c>
      <c r="B158" s="3053"/>
      <c r="C158" s="3053"/>
      <c r="D158" s="1872">
        <f>SUM(D154:D157)</f>
        <v>3</v>
      </c>
      <c r="E158" s="1872">
        <f t="shared" ref="E158:O158" si="61">SUM(E154:E157)</f>
        <v>8</v>
      </c>
      <c r="F158" s="1872">
        <f t="shared" si="61"/>
        <v>11</v>
      </c>
      <c r="G158" s="1872">
        <f t="shared" si="61"/>
        <v>25</v>
      </c>
      <c r="H158" s="1872">
        <f t="shared" si="61"/>
        <v>25</v>
      </c>
      <c r="I158" s="1872">
        <f t="shared" si="61"/>
        <v>50</v>
      </c>
      <c r="J158" s="1872">
        <f t="shared" si="61"/>
        <v>9</v>
      </c>
      <c r="K158" s="1872">
        <f t="shared" si="61"/>
        <v>17</v>
      </c>
      <c r="L158" s="1872">
        <f t="shared" si="61"/>
        <v>26</v>
      </c>
      <c r="M158" s="1872">
        <f t="shared" si="61"/>
        <v>37</v>
      </c>
      <c r="N158" s="1872">
        <f t="shared" si="61"/>
        <v>50</v>
      </c>
      <c r="O158" s="1872">
        <f t="shared" si="61"/>
        <v>87</v>
      </c>
      <c r="P158" s="3060" t="s">
        <v>136</v>
      </c>
      <c r="Q158" s="3060"/>
      <c r="R158" s="3060"/>
    </row>
    <row r="159" spans="1:18" s="2371" customFormat="1" ht="22.5" customHeight="1" thickTop="1" x14ac:dyDescent="0.2">
      <c r="A159" s="2369"/>
      <c r="B159" s="2369"/>
      <c r="C159" s="2369"/>
      <c r="D159" s="2366"/>
      <c r="E159" s="2366"/>
      <c r="F159" s="2366"/>
      <c r="G159" s="2366"/>
      <c r="H159" s="2366"/>
      <c r="I159" s="2366"/>
      <c r="J159" s="2366"/>
      <c r="K159" s="2366"/>
      <c r="L159" s="2366"/>
      <c r="M159" s="2366"/>
      <c r="N159" s="2366"/>
      <c r="O159" s="2366"/>
      <c r="P159" s="2367"/>
      <c r="Q159" s="2367"/>
      <c r="R159" s="2367"/>
    </row>
    <row r="160" spans="1:18" s="1305" customFormat="1" ht="22.5" customHeight="1" thickBot="1" x14ac:dyDescent="0.25">
      <c r="A160" s="2658" t="s">
        <v>2795</v>
      </c>
      <c r="B160" s="2658"/>
      <c r="C160" s="2375"/>
      <c r="D160" s="2375"/>
      <c r="E160" s="2375"/>
      <c r="F160" s="2375"/>
      <c r="G160" s="2375"/>
      <c r="H160" s="2375"/>
      <c r="I160" s="2375"/>
      <c r="J160" s="2375"/>
      <c r="K160" s="2375"/>
      <c r="L160" s="2375"/>
      <c r="M160" s="2375"/>
      <c r="N160" s="2375"/>
      <c r="O160" s="2375"/>
      <c r="P160" s="3030" t="s">
        <v>2796</v>
      </c>
      <c r="Q160" s="3030"/>
      <c r="R160" s="3030"/>
    </row>
    <row r="161" spans="1:18" s="1305" customFormat="1" ht="22.5" customHeight="1" thickTop="1" x14ac:dyDescent="0.2">
      <c r="A161" s="2984" t="s">
        <v>47</v>
      </c>
      <c r="B161" s="2858" t="s">
        <v>90</v>
      </c>
      <c r="C161" s="2984" t="s">
        <v>48</v>
      </c>
      <c r="D161" s="2984" t="s">
        <v>36</v>
      </c>
      <c r="E161" s="2984"/>
      <c r="F161" s="2984"/>
      <c r="G161" s="2984" t="s">
        <v>2</v>
      </c>
      <c r="H161" s="2984"/>
      <c r="I161" s="2984"/>
      <c r="J161" s="2984" t="s">
        <v>3</v>
      </c>
      <c r="K161" s="2984"/>
      <c r="L161" s="2984"/>
      <c r="M161" s="2984" t="s">
        <v>29</v>
      </c>
      <c r="N161" s="2984"/>
      <c r="O161" s="2984"/>
      <c r="P161" s="3044" t="s">
        <v>103</v>
      </c>
      <c r="Q161" s="3041" t="s">
        <v>132</v>
      </c>
      <c r="R161" s="3041" t="s">
        <v>310</v>
      </c>
    </row>
    <row r="162" spans="1:18" s="1305" customFormat="1" ht="22.5" customHeight="1" x14ac:dyDescent="0.2">
      <c r="A162" s="2864"/>
      <c r="B162" s="2859"/>
      <c r="C162" s="2864"/>
      <c r="D162" s="2896" t="s">
        <v>98</v>
      </c>
      <c r="E162" s="2896"/>
      <c r="F162" s="2896"/>
      <c r="G162" s="2896" t="s">
        <v>99</v>
      </c>
      <c r="H162" s="2896"/>
      <c r="I162" s="2896"/>
      <c r="J162" s="2896" t="s">
        <v>100</v>
      </c>
      <c r="K162" s="2896"/>
      <c r="L162" s="2896"/>
      <c r="M162" s="2896" t="s">
        <v>126</v>
      </c>
      <c r="N162" s="2896"/>
      <c r="O162" s="2896"/>
      <c r="P162" s="3045"/>
      <c r="Q162" s="3042"/>
      <c r="R162" s="3042"/>
    </row>
    <row r="163" spans="1:18" s="1305" customFormat="1" ht="22.5" customHeight="1" x14ac:dyDescent="0.2">
      <c r="A163" s="2864"/>
      <c r="B163" s="2859"/>
      <c r="C163" s="2864"/>
      <c r="D163" s="1293" t="s">
        <v>187</v>
      </c>
      <c r="E163" s="1293" t="s">
        <v>203</v>
      </c>
      <c r="F163" s="1293" t="s">
        <v>204</v>
      </c>
      <c r="G163" s="1293" t="s">
        <v>187</v>
      </c>
      <c r="H163" s="1293" t="s">
        <v>203</v>
      </c>
      <c r="I163" s="1293" t="s">
        <v>204</v>
      </c>
      <c r="J163" s="1293" t="s">
        <v>187</v>
      </c>
      <c r="K163" s="1293" t="s">
        <v>203</v>
      </c>
      <c r="L163" s="1293" t="s">
        <v>204</v>
      </c>
      <c r="M163" s="1293" t="s">
        <v>187</v>
      </c>
      <c r="N163" s="1293" t="s">
        <v>203</v>
      </c>
      <c r="O163" s="1293" t="s">
        <v>204</v>
      </c>
      <c r="P163" s="3045"/>
      <c r="Q163" s="3042"/>
      <c r="R163" s="3042"/>
    </row>
    <row r="164" spans="1:18" s="1305" customFormat="1" ht="22.5" customHeight="1" thickBot="1" x14ac:dyDescent="0.25">
      <c r="A164" s="2985"/>
      <c r="B164" s="2860"/>
      <c r="C164" s="2985"/>
      <c r="D164" s="121" t="s">
        <v>188</v>
      </c>
      <c r="E164" s="121" t="s">
        <v>189</v>
      </c>
      <c r="F164" s="121" t="s">
        <v>190</v>
      </c>
      <c r="G164" s="121" t="s">
        <v>188</v>
      </c>
      <c r="H164" s="121" t="s">
        <v>189</v>
      </c>
      <c r="I164" s="121" t="s">
        <v>190</v>
      </c>
      <c r="J164" s="121" t="s">
        <v>188</v>
      </c>
      <c r="K164" s="121" t="s">
        <v>189</v>
      </c>
      <c r="L164" s="121" t="s">
        <v>190</v>
      </c>
      <c r="M164" s="121" t="s">
        <v>188</v>
      </c>
      <c r="N164" s="121" t="s">
        <v>189</v>
      </c>
      <c r="O164" s="121" t="s">
        <v>190</v>
      </c>
      <c r="P164" s="3046"/>
      <c r="Q164" s="3043"/>
      <c r="R164" s="3043"/>
    </row>
    <row r="165" spans="1:18" ht="48" customHeight="1" x14ac:dyDescent="0.2">
      <c r="A165" s="3034" t="s">
        <v>41</v>
      </c>
      <c r="B165" s="1881" t="s">
        <v>2218</v>
      </c>
      <c r="C165" s="2053" t="s">
        <v>2218</v>
      </c>
      <c r="D165" s="923">
        <v>2</v>
      </c>
      <c r="E165" s="923">
        <v>3</v>
      </c>
      <c r="F165" s="923">
        <f t="shared" ref="F165:G235" si="62">SUM(D165:E165)</f>
        <v>5</v>
      </c>
      <c r="G165" s="923">
        <v>1</v>
      </c>
      <c r="H165" s="923">
        <v>3</v>
      </c>
      <c r="I165" s="923">
        <f t="shared" si="56"/>
        <v>4</v>
      </c>
      <c r="J165" s="923">
        <v>0</v>
      </c>
      <c r="K165" s="923">
        <v>0</v>
      </c>
      <c r="L165" s="923">
        <f t="shared" si="57"/>
        <v>0</v>
      </c>
      <c r="M165" s="923">
        <f t="shared" si="54"/>
        <v>3</v>
      </c>
      <c r="N165" s="923">
        <f t="shared" si="54"/>
        <v>6</v>
      </c>
      <c r="O165" s="923">
        <f t="shared" si="54"/>
        <v>9</v>
      </c>
      <c r="P165" s="2282" t="s">
        <v>2719</v>
      </c>
      <c r="Q165" s="2282" t="s">
        <v>2719</v>
      </c>
      <c r="R165" s="3033" t="s">
        <v>618</v>
      </c>
    </row>
    <row r="166" spans="1:18" ht="39.75" customHeight="1" x14ac:dyDescent="0.2">
      <c r="A166" s="3035"/>
      <c r="B166" s="1881" t="s">
        <v>71</v>
      </c>
      <c r="C166" s="1881" t="s">
        <v>71</v>
      </c>
      <c r="D166" s="923">
        <v>6</v>
      </c>
      <c r="E166" s="923">
        <v>6</v>
      </c>
      <c r="F166" s="923">
        <f t="shared" si="62"/>
        <v>12</v>
      </c>
      <c r="G166" s="923">
        <v>22</v>
      </c>
      <c r="H166" s="923">
        <v>9</v>
      </c>
      <c r="I166" s="923">
        <f t="shared" si="56"/>
        <v>31</v>
      </c>
      <c r="J166" s="923">
        <v>13</v>
      </c>
      <c r="K166" s="923">
        <v>3</v>
      </c>
      <c r="L166" s="923">
        <f t="shared" si="57"/>
        <v>16</v>
      </c>
      <c r="M166" s="923">
        <f t="shared" si="54"/>
        <v>41</v>
      </c>
      <c r="N166" s="923">
        <f t="shared" si="54"/>
        <v>18</v>
      </c>
      <c r="O166" s="923">
        <f t="shared" si="54"/>
        <v>59</v>
      </c>
      <c r="P166" s="2282" t="s">
        <v>2720</v>
      </c>
      <c r="Q166" s="2282" t="s">
        <v>2720</v>
      </c>
      <c r="R166" s="3024"/>
    </row>
    <row r="167" spans="1:18" ht="36" customHeight="1" x14ac:dyDescent="0.2">
      <c r="A167" s="3035"/>
      <c r="B167" s="1881" t="s">
        <v>1661</v>
      </c>
      <c r="C167" s="1881" t="s">
        <v>1661</v>
      </c>
      <c r="D167" s="923">
        <v>2</v>
      </c>
      <c r="E167" s="923">
        <v>6</v>
      </c>
      <c r="F167" s="923">
        <f t="shared" si="62"/>
        <v>8</v>
      </c>
      <c r="G167" s="923">
        <v>2</v>
      </c>
      <c r="H167" s="923">
        <v>1</v>
      </c>
      <c r="I167" s="923">
        <f t="shared" si="56"/>
        <v>3</v>
      </c>
      <c r="J167" s="923">
        <v>0</v>
      </c>
      <c r="K167" s="923">
        <v>0</v>
      </c>
      <c r="L167" s="923">
        <f t="shared" si="57"/>
        <v>0</v>
      </c>
      <c r="M167" s="923">
        <f t="shared" si="54"/>
        <v>4</v>
      </c>
      <c r="N167" s="923">
        <f t="shared" si="54"/>
        <v>7</v>
      </c>
      <c r="O167" s="923">
        <f t="shared" si="54"/>
        <v>11</v>
      </c>
      <c r="P167" s="2282" t="s">
        <v>2721</v>
      </c>
      <c r="Q167" s="2282" t="s">
        <v>2721</v>
      </c>
      <c r="R167" s="3024"/>
    </row>
    <row r="168" spans="1:18" ht="25.5" customHeight="1" x14ac:dyDescent="0.2">
      <c r="A168" s="3035"/>
      <c r="B168" s="1881" t="s">
        <v>73</v>
      </c>
      <c r="C168" s="1881" t="s">
        <v>73</v>
      </c>
      <c r="D168" s="923">
        <v>15</v>
      </c>
      <c r="E168" s="923">
        <v>9</v>
      </c>
      <c r="F168" s="923">
        <f t="shared" si="62"/>
        <v>24</v>
      </c>
      <c r="G168" s="923">
        <v>16</v>
      </c>
      <c r="H168" s="923">
        <v>12</v>
      </c>
      <c r="I168" s="923">
        <f t="shared" si="56"/>
        <v>28</v>
      </c>
      <c r="J168" s="923">
        <v>4</v>
      </c>
      <c r="K168" s="923">
        <v>2</v>
      </c>
      <c r="L168" s="923">
        <f t="shared" si="57"/>
        <v>6</v>
      </c>
      <c r="M168" s="923">
        <f t="shared" si="54"/>
        <v>35</v>
      </c>
      <c r="N168" s="923">
        <f t="shared" si="54"/>
        <v>23</v>
      </c>
      <c r="O168" s="923">
        <f t="shared" si="54"/>
        <v>58</v>
      </c>
      <c r="P168" s="2282" t="s">
        <v>170</v>
      </c>
      <c r="Q168" s="2282" t="s">
        <v>170</v>
      </c>
      <c r="R168" s="3024"/>
    </row>
    <row r="169" spans="1:18" ht="27.75" customHeight="1" x14ac:dyDescent="0.2">
      <c r="A169" s="3035"/>
      <c r="B169" s="1881" t="s">
        <v>219</v>
      </c>
      <c r="C169" s="2053" t="s">
        <v>219</v>
      </c>
      <c r="D169" s="923">
        <v>7</v>
      </c>
      <c r="E169" s="923">
        <v>5</v>
      </c>
      <c r="F169" s="923">
        <f t="shared" si="62"/>
        <v>12</v>
      </c>
      <c r="G169" s="923">
        <v>8</v>
      </c>
      <c r="H169" s="923">
        <v>8</v>
      </c>
      <c r="I169" s="923">
        <f t="shared" si="56"/>
        <v>16</v>
      </c>
      <c r="J169" s="923">
        <v>1</v>
      </c>
      <c r="K169" s="923">
        <v>1</v>
      </c>
      <c r="L169" s="923">
        <f t="shared" si="57"/>
        <v>2</v>
      </c>
      <c r="M169" s="923">
        <f t="shared" si="54"/>
        <v>16</v>
      </c>
      <c r="N169" s="923">
        <f t="shared" si="54"/>
        <v>14</v>
      </c>
      <c r="O169" s="923">
        <f t="shared" si="54"/>
        <v>30</v>
      </c>
      <c r="P169" s="2282" t="s">
        <v>2722</v>
      </c>
      <c r="Q169" s="2282" t="s">
        <v>2722</v>
      </c>
      <c r="R169" s="3024"/>
    </row>
    <row r="170" spans="1:18" ht="18.75" customHeight="1" x14ac:dyDescent="0.2">
      <c r="A170" s="3036"/>
      <c r="B170" s="1881" t="s">
        <v>74</v>
      </c>
      <c r="C170" s="1881" t="s">
        <v>74</v>
      </c>
      <c r="D170" s="923">
        <v>3</v>
      </c>
      <c r="E170" s="923">
        <v>1</v>
      </c>
      <c r="F170" s="923">
        <f t="shared" si="62"/>
        <v>4</v>
      </c>
      <c r="G170" s="923">
        <v>6</v>
      </c>
      <c r="H170" s="923">
        <v>2</v>
      </c>
      <c r="I170" s="923">
        <f t="shared" si="56"/>
        <v>8</v>
      </c>
      <c r="J170" s="923">
        <v>2</v>
      </c>
      <c r="K170" s="923">
        <v>1</v>
      </c>
      <c r="L170" s="923">
        <f t="shared" si="57"/>
        <v>3</v>
      </c>
      <c r="M170" s="923">
        <f t="shared" si="54"/>
        <v>11</v>
      </c>
      <c r="N170" s="923">
        <f t="shared" si="54"/>
        <v>4</v>
      </c>
      <c r="O170" s="923">
        <f t="shared" si="54"/>
        <v>15</v>
      </c>
      <c r="P170" s="2282" t="s">
        <v>171</v>
      </c>
      <c r="Q170" s="2282" t="s">
        <v>171</v>
      </c>
      <c r="R170" s="3025"/>
    </row>
    <row r="171" spans="1:18" ht="21.75" customHeight="1" x14ac:dyDescent="0.2">
      <c r="A171" s="2887" t="s">
        <v>96</v>
      </c>
      <c r="B171" s="2887"/>
      <c r="C171" s="2887"/>
      <c r="D171" s="923">
        <f>SUM(D165:D170)</f>
        <v>35</v>
      </c>
      <c r="E171" s="923">
        <f t="shared" ref="E171:L171" si="63">SUM(E165:E170)</f>
        <v>30</v>
      </c>
      <c r="F171" s="923">
        <f t="shared" si="63"/>
        <v>65</v>
      </c>
      <c r="G171" s="923">
        <f t="shared" si="63"/>
        <v>55</v>
      </c>
      <c r="H171" s="923">
        <f t="shared" si="63"/>
        <v>35</v>
      </c>
      <c r="I171" s="923">
        <f t="shared" si="63"/>
        <v>90</v>
      </c>
      <c r="J171" s="923">
        <f t="shared" si="63"/>
        <v>20</v>
      </c>
      <c r="K171" s="923">
        <f t="shared" si="63"/>
        <v>7</v>
      </c>
      <c r="L171" s="923">
        <f t="shared" si="63"/>
        <v>27</v>
      </c>
      <c r="M171" s="923">
        <f t="shared" si="54"/>
        <v>110</v>
      </c>
      <c r="N171" s="923">
        <f t="shared" si="54"/>
        <v>72</v>
      </c>
      <c r="O171" s="923">
        <f t="shared" si="54"/>
        <v>182</v>
      </c>
      <c r="P171" s="3004" t="s">
        <v>136</v>
      </c>
      <c r="Q171" s="3004"/>
      <c r="R171" s="3002"/>
    </row>
    <row r="172" spans="1:18" ht="19.5" customHeight="1" x14ac:dyDescent="0.2">
      <c r="A172" s="3019" t="s">
        <v>2254</v>
      </c>
      <c r="B172" s="3019" t="s">
        <v>62</v>
      </c>
      <c r="C172" s="1881" t="s">
        <v>835</v>
      </c>
      <c r="D172" s="923">
        <v>0</v>
      </c>
      <c r="E172" s="923">
        <v>0</v>
      </c>
      <c r="F172" s="923">
        <f t="shared" si="62"/>
        <v>0</v>
      </c>
      <c r="G172" s="923">
        <f t="shared" ref="G172" si="64">SUM(E172:F172)</f>
        <v>0</v>
      </c>
      <c r="H172" s="923">
        <f t="shared" ref="H172" si="65">SUM(F172:G172)</f>
        <v>0</v>
      </c>
      <c r="I172" s="923">
        <f t="shared" si="56"/>
        <v>0</v>
      </c>
      <c r="J172" s="923">
        <v>3</v>
      </c>
      <c r="K172" s="923">
        <v>1</v>
      </c>
      <c r="L172" s="923">
        <f t="shared" si="57"/>
        <v>4</v>
      </c>
      <c r="M172" s="923">
        <f t="shared" si="54"/>
        <v>3</v>
      </c>
      <c r="N172" s="923">
        <f t="shared" si="54"/>
        <v>1</v>
      </c>
      <c r="O172" s="923">
        <f t="shared" si="54"/>
        <v>4</v>
      </c>
      <c r="P172" s="2281" t="s">
        <v>2724</v>
      </c>
      <c r="Q172" s="3026" t="s">
        <v>2700</v>
      </c>
      <c r="R172" s="3023" t="s">
        <v>2723</v>
      </c>
    </row>
    <row r="173" spans="1:18" ht="19.5" customHeight="1" x14ac:dyDescent="0.2">
      <c r="A173" s="3020"/>
      <c r="B173" s="3020"/>
      <c r="C173" s="1881" t="s">
        <v>67</v>
      </c>
      <c r="D173" s="923">
        <v>0</v>
      </c>
      <c r="E173" s="923">
        <v>0</v>
      </c>
      <c r="F173" s="923">
        <f t="shared" si="62"/>
        <v>0</v>
      </c>
      <c r="G173" s="923">
        <v>5</v>
      </c>
      <c r="H173" s="923">
        <v>9</v>
      </c>
      <c r="I173" s="923">
        <f t="shared" si="56"/>
        <v>14</v>
      </c>
      <c r="J173" s="923">
        <v>1</v>
      </c>
      <c r="K173" s="923">
        <v>7</v>
      </c>
      <c r="L173" s="923">
        <f t="shared" si="57"/>
        <v>8</v>
      </c>
      <c r="M173" s="923">
        <f t="shared" si="54"/>
        <v>6</v>
      </c>
      <c r="N173" s="923">
        <f t="shared" si="54"/>
        <v>16</v>
      </c>
      <c r="O173" s="923">
        <f t="shared" si="54"/>
        <v>22</v>
      </c>
      <c r="P173" s="2281" t="s">
        <v>148</v>
      </c>
      <c r="Q173" s="3027"/>
      <c r="R173" s="3024"/>
    </row>
    <row r="174" spans="1:18" ht="19.5" customHeight="1" x14ac:dyDescent="0.2">
      <c r="A174" s="3020"/>
      <c r="B174" s="3020"/>
      <c r="C174" s="1881" t="s">
        <v>68</v>
      </c>
      <c r="D174" s="923">
        <v>0</v>
      </c>
      <c r="E174" s="923">
        <v>0</v>
      </c>
      <c r="F174" s="923">
        <f t="shared" si="62"/>
        <v>0</v>
      </c>
      <c r="G174" s="923">
        <v>3</v>
      </c>
      <c r="H174" s="923">
        <v>8</v>
      </c>
      <c r="I174" s="923">
        <f t="shared" si="56"/>
        <v>11</v>
      </c>
      <c r="J174" s="923">
        <v>2</v>
      </c>
      <c r="K174" s="923">
        <v>4</v>
      </c>
      <c r="L174" s="923">
        <f t="shared" si="57"/>
        <v>6</v>
      </c>
      <c r="M174" s="923">
        <f t="shared" si="54"/>
        <v>5</v>
      </c>
      <c r="N174" s="923">
        <f t="shared" si="54"/>
        <v>12</v>
      </c>
      <c r="O174" s="923">
        <f t="shared" si="54"/>
        <v>17</v>
      </c>
      <c r="P174" s="2281" t="s">
        <v>2701</v>
      </c>
      <c r="Q174" s="3027"/>
      <c r="R174" s="3024"/>
    </row>
    <row r="175" spans="1:18" ht="19.5" customHeight="1" x14ac:dyDescent="0.2">
      <c r="A175" s="3020"/>
      <c r="B175" s="3021"/>
      <c r="C175" s="1881" t="s">
        <v>51</v>
      </c>
      <c r="D175" s="923">
        <v>0</v>
      </c>
      <c r="E175" s="923">
        <v>0</v>
      </c>
      <c r="F175" s="923">
        <f t="shared" si="62"/>
        <v>0</v>
      </c>
      <c r="G175" s="923">
        <v>3</v>
      </c>
      <c r="H175" s="923">
        <v>3</v>
      </c>
      <c r="I175" s="923">
        <f t="shared" si="56"/>
        <v>6</v>
      </c>
      <c r="J175" s="923">
        <v>0</v>
      </c>
      <c r="K175" s="923">
        <v>0</v>
      </c>
      <c r="L175" s="923">
        <f t="shared" si="57"/>
        <v>0</v>
      </c>
      <c r="M175" s="923">
        <f t="shared" si="54"/>
        <v>3</v>
      </c>
      <c r="N175" s="923">
        <f t="shared" si="54"/>
        <v>3</v>
      </c>
      <c r="O175" s="923">
        <f t="shared" si="54"/>
        <v>6</v>
      </c>
      <c r="P175" s="2281" t="s">
        <v>477</v>
      </c>
      <c r="Q175" s="3028"/>
      <c r="R175" s="3024"/>
    </row>
    <row r="176" spans="1:18" ht="19.5" customHeight="1" x14ac:dyDescent="0.2">
      <c r="A176" s="3020"/>
      <c r="B176" s="2887" t="s">
        <v>49</v>
      </c>
      <c r="C176" s="2887"/>
      <c r="D176" s="923">
        <f>SUM(D172:D175)</f>
        <v>0</v>
      </c>
      <c r="E176" s="923">
        <f t="shared" ref="E176:K176" si="66">SUM(E172:E175)</f>
        <v>0</v>
      </c>
      <c r="F176" s="923">
        <f t="shared" si="62"/>
        <v>0</v>
      </c>
      <c r="G176" s="923">
        <f t="shared" si="66"/>
        <v>11</v>
      </c>
      <c r="H176" s="923">
        <f t="shared" si="66"/>
        <v>20</v>
      </c>
      <c r="I176" s="923">
        <f t="shared" si="56"/>
        <v>31</v>
      </c>
      <c r="J176" s="923">
        <f t="shared" si="66"/>
        <v>6</v>
      </c>
      <c r="K176" s="923">
        <f t="shared" si="66"/>
        <v>12</v>
      </c>
      <c r="L176" s="923">
        <f t="shared" si="57"/>
        <v>18</v>
      </c>
      <c r="M176" s="923">
        <f t="shared" si="54"/>
        <v>17</v>
      </c>
      <c r="N176" s="923">
        <f t="shared" si="54"/>
        <v>32</v>
      </c>
      <c r="O176" s="923">
        <f t="shared" si="54"/>
        <v>49</v>
      </c>
      <c r="P176" s="3004" t="s">
        <v>139</v>
      </c>
      <c r="Q176" s="3004"/>
      <c r="R176" s="3024"/>
    </row>
    <row r="177" spans="1:18" ht="17.25" customHeight="1" x14ac:dyDescent="0.2">
      <c r="A177" s="3020"/>
      <c r="B177" s="3019" t="s">
        <v>63</v>
      </c>
      <c r="C177" s="1881" t="s">
        <v>63</v>
      </c>
      <c r="D177" s="923">
        <f t="shared" ref="D177:E177" si="67">SUM(D173:D176)</f>
        <v>0</v>
      </c>
      <c r="E177" s="923">
        <f t="shared" si="67"/>
        <v>0</v>
      </c>
      <c r="F177" s="923">
        <f t="shared" si="62"/>
        <v>0</v>
      </c>
      <c r="G177" s="923">
        <v>4</v>
      </c>
      <c r="H177" s="923">
        <v>15</v>
      </c>
      <c r="I177" s="923">
        <f t="shared" si="56"/>
        <v>19</v>
      </c>
      <c r="J177" s="923">
        <v>0</v>
      </c>
      <c r="K177" s="923">
        <v>0</v>
      </c>
      <c r="L177" s="923">
        <f t="shared" si="57"/>
        <v>0</v>
      </c>
      <c r="M177" s="923">
        <f t="shared" si="54"/>
        <v>4</v>
      </c>
      <c r="N177" s="923">
        <f t="shared" si="54"/>
        <v>15</v>
      </c>
      <c r="O177" s="923">
        <f t="shared" si="54"/>
        <v>19</v>
      </c>
      <c r="P177" s="2281" t="s">
        <v>144</v>
      </c>
      <c r="Q177" s="3026" t="s">
        <v>144</v>
      </c>
      <c r="R177" s="3024"/>
    </row>
    <row r="178" spans="1:18" ht="17.25" customHeight="1" x14ac:dyDescent="0.2">
      <c r="A178" s="3020"/>
      <c r="B178" s="3020"/>
      <c r="C178" s="1881" t="s">
        <v>2207</v>
      </c>
      <c r="D178" s="923">
        <f t="shared" ref="D178:E178" si="68">SUM(D174:D177)</f>
        <v>0</v>
      </c>
      <c r="E178" s="923">
        <f t="shared" si="68"/>
        <v>0</v>
      </c>
      <c r="F178" s="923">
        <f t="shared" si="62"/>
        <v>0</v>
      </c>
      <c r="G178" s="923">
        <f t="shared" ref="G178:G183" si="69">SUM(E178:F178)</f>
        <v>0</v>
      </c>
      <c r="H178" s="923">
        <f t="shared" ref="H178:H183" si="70">SUM(F178:G178)</f>
        <v>0</v>
      </c>
      <c r="I178" s="923">
        <f t="shared" si="56"/>
        <v>0</v>
      </c>
      <c r="J178" s="923">
        <v>3</v>
      </c>
      <c r="K178" s="923">
        <v>1</v>
      </c>
      <c r="L178" s="923">
        <f t="shared" si="57"/>
        <v>4</v>
      </c>
      <c r="M178" s="923">
        <f t="shared" si="54"/>
        <v>3</v>
      </c>
      <c r="N178" s="923">
        <f t="shared" si="54"/>
        <v>1</v>
      </c>
      <c r="O178" s="923">
        <f t="shared" si="54"/>
        <v>4</v>
      </c>
      <c r="P178" s="2281" t="s">
        <v>2702</v>
      </c>
      <c r="Q178" s="3027"/>
      <c r="R178" s="3024"/>
    </row>
    <row r="179" spans="1:18" ht="17.25" customHeight="1" x14ac:dyDescent="0.2">
      <c r="A179" s="3020"/>
      <c r="B179" s="3020"/>
      <c r="C179" s="1881" t="s">
        <v>2208</v>
      </c>
      <c r="D179" s="923">
        <f t="shared" ref="D179:E179" si="71">SUM(D175:D178)</f>
        <v>0</v>
      </c>
      <c r="E179" s="923">
        <f t="shared" si="71"/>
        <v>0</v>
      </c>
      <c r="F179" s="923">
        <f t="shared" si="62"/>
        <v>0</v>
      </c>
      <c r="G179" s="923">
        <f t="shared" si="69"/>
        <v>0</v>
      </c>
      <c r="H179" s="923">
        <f t="shared" si="70"/>
        <v>0</v>
      </c>
      <c r="I179" s="923">
        <f t="shared" si="56"/>
        <v>0</v>
      </c>
      <c r="J179" s="923">
        <v>1</v>
      </c>
      <c r="K179" s="923">
        <v>1</v>
      </c>
      <c r="L179" s="923">
        <f t="shared" si="57"/>
        <v>2</v>
      </c>
      <c r="M179" s="923">
        <f t="shared" si="54"/>
        <v>1</v>
      </c>
      <c r="N179" s="923">
        <f t="shared" si="54"/>
        <v>1</v>
      </c>
      <c r="O179" s="923">
        <f t="shared" si="54"/>
        <v>2</v>
      </c>
      <c r="P179" s="2281" t="s">
        <v>2703</v>
      </c>
      <c r="Q179" s="3027"/>
      <c r="R179" s="3024"/>
    </row>
    <row r="180" spans="1:18" ht="17.25" customHeight="1" x14ac:dyDescent="0.2">
      <c r="A180" s="3020"/>
      <c r="B180" s="3020"/>
      <c r="C180" s="1881" t="s">
        <v>841</v>
      </c>
      <c r="D180" s="923">
        <f t="shared" ref="D180:E180" si="72">SUM(D176:D179)</f>
        <v>0</v>
      </c>
      <c r="E180" s="923">
        <f t="shared" si="72"/>
        <v>0</v>
      </c>
      <c r="F180" s="923">
        <f t="shared" si="62"/>
        <v>0</v>
      </c>
      <c r="G180" s="923">
        <f t="shared" si="69"/>
        <v>0</v>
      </c>
      <c r="H180" s="923">
        <f t="shared" si="70"/>
        <v>0</v>
      </c>
      <c r="I180" s="923">
        <f t="shared" si="56"/>
        <v>0</v>
      </c>
      <c r="J180" s="923">
        <v>3</v>
      </c>
      <c r="K180" s="923">
        <v>2</v>
      </c>
      <c r="L180" s="923">
        <f t="shared" si="57"/>
        <v>5</v>
      </c>
      <c r="M180" s="923">
        <f t="shared" si="54"/>
        <v>3</v>
      </c>
      <c r="N180" s="923">
        <f t="shared" si="54"/>
        <v>2</v>
      </c>
      <c r="O180" s="923">
        <f t="shared" si="54"/>
        <v>5</v>
      </c>
      <c r="P180" s="2281" t="s">
        <v>2704</v>
      </c>
      <c r="Q180" s="3027"/>
      <c r="R180" s="3024"/>
    </row>
    <row r="181" spans="1:18" ht="17.25" customHeight="1" x14ac:dyDescent="0.2">
      <c r="A181" s="3020"/>
      <c r="B181" s="3020"/>
      <c r="C181" s="1881" t="s">
        <v>845</v>
      </c>
      <c r="D181" s="923">
        <f t="shared" ref="D181:E181" si="73">SUM(D177:D180)</f>
        <v>0</v>
      </c>
      <c r="E181" s="923">
        <f t="shared" si="73"/>
        <v>0</v>
      </c>
      <c r="F181" s="923">
        <f t="shared" si="62"/>
        <v>0</v>
      </c>
      <c r="G181" s="923">
        <f t="shared" si="69"/>
        <v>0</v>
      </c>
      <c r="H181" s="923">
        <f t="shared" si="70"/>
        <v>0</v>
      </c>
      <c r="I181" s="923">
        <f t="shared" si="56"/>
        <v>0</v>
      </c>
      <c r="J181" s="923">
        <v>1</v>
      </c>
      <c r="K181" s="923">
        <v>3</v>
      </c>
      <c r="L181" s="923">
        <f t="shared" si="57"/>
        <v>4</v>
      </c>
      <c r="M181" s="923">
        <f t="shared" si="54"/>
        <v>1</v>
      </c>
      <c r="N181" s="923">
        <f t="shared" si="54"/>
        <v>3</v>
      </c>
      <c r="O181" s="923">
        <f t="shared" si="54"/>
        <v>4</v>
      </c>
      <c r="P181" s="2281" t="s">
        <v>480</v>
      </c>
      <c r="Q181" s="3027"/>
      <c r="R181" s="3024"/>
    </row>
    <row r="182" spans="1:18" ht="17.25" customHeight="1" x14ac:dyDescent="0.2">
      <c r="A182" s="3020"/>
      <c r="B182" s="3020"/>
      <c r="C182" s="1881" t="s">
        <v>843</v>
      </c>
      <c r="D182" s="923">
        <f t="shared" ref="D182:E182" si="74">SUM(D178:D181)</f>
        <v>0</v>
      </c>
      <c r="E182" s="923">
        <f t="shared" si="74"/>
        <v>0</v>
      </c>
      <c r="F182" s="923">
        <f t="shared" si="62"/>
        <v>0</v>
      </c>
      <c r="G182" s="923">
        <f t="shared" si="69"/>
        <v>0</v>
      </c>
      <c r="H182" s="923">
        <f t="shared" si="70"/>
        <v>0</v>
      </c>
      <c r="I182" s="923">
        <f t="shared" si="56"/>
        <v>0</v>
      </c>
      <c r="J182" s="923">
        <v>3</v>
      </c>
      <c r="K182" s="923">
        <v>0</v>
      </c>
      <c r="L182" s="923">
        <f t="shared" si="57"/>
        <v>3</v>
      </c>
      <c r="M182" s="923">
        <f t="shared" si="54"/>
        <v>3</v>
      </c>
      <c r="N182" s="923">
        <f t="shared" si="54"/>
        <v>0</v>
      </c>
      <c r="O182" s="923">
        <f t="shared" si="54"/>
        <v>3</v>
      </c>
      <c r="P182" s="2281" t="s">
        <v>2705</v>
      </c>
      <c r="Q182" s="3027"/>
      <c r="R182" s="3024"/>
    </row>
    <row r="183" spans="1:18" ht="17.25" customHeight="1" x14ac:dyDescent="0.2">
      <c r="A183" s="3020"/>
      <c r="B183" s="3021"/>
      <c r="C183" s="1881" t="s">
        <v>2209</v>
      </c>
      <c r="D183" s="923">
        <f t="shared" ref="D183:E183" si="75">SUM(D179:D182)</f>
        <v>0</v>
      </c>
      <c r="E183" s="923">
        <f t="shared" si="75"/>
        <v>0</v>
      </c>
      <c r="F183" s="923">
        <f t="shared" si="62"/>
        <v>0</v>
      </c>
      <c r="G183" s="923">
        <f t="shared" si="69"/>
        <v>0</v>
      </c>
      <c r="H183" s="923">
        <f t="shared" si="70"/>
        <v>0</v>
      </c>
      <c r="I183" s="923">
        <f t="shared" si="56"/>
        <v>0</v>
      </c>
      <c r="J183" s="923">
        <v>1</v>
      </c>
      <c r="K183" s="923">
        <v>2</v>
      </c>
      <c r="L183" s="923">
        <f t="shared" si="57"/>
        <v>3</v>
      </c>
      <c r="M183" s="923">
        <f t="shared" si="54"/>
        <v>1</v>
      </c>
      <c r="N183" s="923">
        <f t="shared" si="54"/>
        <v>2</v>
      </c>
      <c r="O183" s="923">
        <f t="shared" si="54"/>
        <v>3</v>
      </c>
      <c r="P183" s="2281" t="s">
        <v>883</v>
      </c>
      <c r="Q183" s="3028"/>
      <c r="R183" s="3024"/>
    </row>
    <row r="184" spans="1:18" ht="17.25" customHeight="1" x14ac:dyDescent="0.2">
      <c r="A184" s="3020"/>
      <c r="B184" s="2887" t="s">
        <v>49</v>
      </c>
      <c r="C184" s="2887"/>
      <c r="D184" s="923">
        <f t="shared" ref="D184:L184" si="76">SUM(D177:D183)</f>
        <v>0</v>
      </c>
      <c r="E184" s="923">
        <f t="shared" si="76"/>
        <v>0</v>
      </c>
      <c r="F184" s="923">
        <f t="shared" si="76"/>
        <v>0</v>
      </c>
      <c r="G184" s="923">
        <f t="shared" si="76"/>
        <v>4</v>
      </c>
      <c r="H184" s="923">
        <f t="shared" si="76"/>
        <v>15</v>
      </c>
      <c r="I184" s="923">
        <f t="shared" si="76"/>
        <v>19</v>
      </c>
      <c r="J184" s="923">
        <f t="shared" si="76"/>
        <v>12</v>
      </c>
      <c r="K184" s="923">
        <f t="shared" si="76"/>
        <v>9</v>
      </c>
      <c r="L184" s="923">
        <f t="shared" si="76"/>
        <v>21</v>
      </c>
      <c r="M184" s="923">
        <f t="shared" si="54"/>
        <v>16</v>
      </c>
      <c r="N184" s="923">
        <f t="shared" si="54"/>
        <v>24</v>
      </c>
      <c r="O184" s="923">
        <f t="shared" si="54"/>
        <v>40</v>
      </c>
      <c r="P184" s="3004" t="s">
        <v>139</v>
      </c>
      <c r="Q184" s="3004"/>
      <c r="R184" s="3024"/>
    </row>
    <row r="185" spans="1:18" ht="17.25" customHeight="1" x14ac:dyDescent="0.2">
      <c r="A185" s="3020"/>
      <c r="B185" s="3019" t="s">
        <v>64</v>
      </c>
      <c r="C185" s="1881" t="s">
        <v>64</v>
      </c>
      <c r="D185" s="923">
        <f t="shared" ref="D185:E185" si="77">SUM(D178:D184)</f>
        <v>0</v>
      </c>
      <c r="E185" s="923">
        <f t="shared" si="77"/>
        <v>0</v>
      </c>
      <c r="F185" s="923">
        <f t="shared" si="62"/>
        <v>0</v>
      </c>
      <c r="G185" s="923">
        <v>6</v>
      </c>
      <c r="H185" s="923">
        <v>4</v>
      </c>
      <c r="I185" s="923">
        <f t="shared" si="56"/>
        <v>10</v>
      </c>
      <c r="J185" s="923">
        <v>0</v>
      </c>
      <c r="K185" s="923">
        <v>0</v>
      </c>
      <c r="L185" s="923">
        <f t="shared" si="57"/>
        <v>0</v>
      </c>
      <c r="M185" s="923">
        <f t="shared" si="54"/>
        <v>6</v>
      </c>
      <c r="N185" s="923">
        <f t="shared" si="54"/>
        <v>4</v>
      </c>
      <c r="O185" s="923">
        <f t="shared" si="54"/>
        <v>10</v>
      </c>
      <c r="P185" s="2281" t="s">
        <v>2725</v>
      </c>
      <c r="Q185" s="3002" t="s">
        <v>2725</v>
      </c>
      <c r="R185" s="3024"/>
    </row>
    <row r="186" spans="1:18" ht="17.25" customHeight="1" x14ac:dyDescent="0.2">
      <c r="A186" s="3020"/>
      <c r="B186" s="3020"/>
      <c r="C186" s="1881" t="s">
        <v>2219</v>
      </c>
      <c r="D186" s="923">
        <f t="shared" ref="D186:E186" si="78">SUM(D179:D185)</f>
        <v>0</v>
      </c>
      <c r="E186" s="923">
        <f t="shared" si="78"/>
        <v>0</v>
      </c>
      <c r="F186" s="923">
        <f t="shared" si="62"/>
        <v>0</v>
      </c>
      <c r="G186" s="923">
        <f t="shared" ref="G186:G187" si="79">SUM(E186:F186)</f>
        <v>0</v>
      </c>
      <c r="H186" s="923">
        <f t="shared" ref="H186:H187" si="80">SUM(F186:G186)</f>
        <v>0</v>
      </c>
      <c r="I186" s="923">
        <f t="shared" si="56"/>
        <v>0</v>
      </c>
      <c r="J186" s="923">
        <v>1</v>
      </c>
      <c r="K186" s="923">
        <v>0</v>
      </c>
      <c r="L186" s="923">
        <f t="shared" si="57"/>
        <v>1</v>
      </c>
      <c r="M186" s="923">
        <f t="shared" si="54"/>
        <v>1</v>
      </c>
      <c r="N186" s="923">
        <f t="shared" si="54"/>
        <v>0</v>
      </c>
      <c r="O186" s="923">
        <f t="shared" si="54"/>
        <v>1</v>
      </c>
      <c r="P186" s="2281" t="s">
        <v>2726</v>
      </c>
      <c r="Q186" s="3005"/>
      <c r="R186" s="3024"/>
    </row>
    <row r="187" spans="1:18" ht="17.25" customHeight="1" x14ac:dyDescent="0.2">
      <c r="A187" s="3020"/>
      <c r="B187" s="3021"/>
      <c r="C187" s="1881" t="s">
        <v>1383</v>
      </c>
      <c r="D187" s="923">
        <f t="shared" ref="D187:E187" si="81">SUM(D180:D186)</f>
        <v>0</v>
      </c>
      <c r="E187" s="923">
        <f t="shared" si="81"/>
        <v>0</v>
      </c>
      <c r="F187" s="923">
        <f t="shared" si="62"/>
        <v>0</v>
      </c>
      <c r="G187" s="923">
        <f t="shared" si="79"/>
        <v>0</v>
      </c>
      <c r="H187" s="923">
        <f t="shared" si="80"/>
        <v>0</v>
      </c>
      <c r="I187" s="923">
        <f t="shared" si="56"/>
        <v>0</v>
      </c>
      <c r="J187" s="923">
        <v>1</v>
      </c>
      <c r="K187" s="923">
        <v>0</v>
      </c>
      <c r="L187" s="923">
        <f t="shared" si="57"/>
        <v>1</v>
      </c>
      <c r="M187" s="923">
        <f t="shared" si="54"/>
        <v>1</v>
      </c>
      <c r="N187" s="923">
        <f t="shared" si="54"/>
        <v>0</v>
      </c>
      <c r="O187" s="923">
        <f t="shared" si="54"/>
        <v>1</v>
      </c>
      <c r="P187" s="2281" t="s">
        <v>2727</v>
      </c>
      <c r="Q187" s="3003"/>
      <c r="R187" s="3024"/>
    </row>
    <row r="188" spans="1:18" ht="18" customHeight="1" x14ac:dyDescent="0.2">
      <c r="A188" s="3020"/>
      <c r="B188" s="2887" t="s">
        <v>49</v>
      </c>
      <c r="C188" s="2887"/>
      <c r="D188" s="923">
        <f t="shared" ref="D188:L188" si="82">SUM(D185:D187)</f>
        <v>0</v>
      </c>
      <c r="E188" s="923">
        <f t="shared" si="82"/>
        <v>0</v>
      </c>
      <c r="F188" s="923">
        <f t="shared" si="82"/>
        <v>0</v>
      </c>
      <c r="G188" s="923">
        <f t="shared" si="82"/>
        <v>6</v>
      </c>
      <c r="H188" s="923">
        <f t="shared" si="82"/>
        <v>4</v>
      </c>
      <c r="I188" s="923">
        <f t="shared" si="82"/>
        <v>10</v>
      </c>
      <c r="J188" s="923">
        <f t="shared" si="82"/>
        <v>2</v>
      </c>
      <c r="K188" s="923">
        <f t="shared" si="82"/>
        <v>0</v>
      </c>
      <c r="L188" s="923">
        <f t="shared" si="82"/>
        <v>2</v>
      </c>
      <c r="M188" s="923">
        <f t="shared" si="54"/>
        <v>8</v>
      </c>
      <c r="N188" s="923">
        <f t="shared" si="54"/>
        <v>4</v>
      </c>
      <c r="O188" s="923">
        <f t="shared" si="54"/>
        <v>12</v>
      </c>
      <c r="P188" s="3004" t="s">
        <v>139</v>
      </c>
      <c r="Q188" s="3004"/>
      <c r="R188" s="3024"/>
    </row>
    <row r="189" spans="1:18" ht="18" customHeight="1" x14ac:dyDescent="0.2">
      <c r="A189" s="3021"/>
      <c r="B189" s="1881" t="s">
        <v>511</v>
      </c>
      <c r="C189" s="1881" t="s">
        <v>511</v>
      </c>
      <c r="D189" s="923">
        <v>0</v>
      </c>
      <c r="E189" s="923">
        <v>0</v>
      </c>
      <c r="F189" s="923">
        <f t="shared" si="62"/>
        <v>0</v>
      </c>
      <c r="G189" s="923">
        <v>4</v>
      </c>
      <c r="H189" s="923">
        <v>5</v>
      </c>
      <c r="I189" s="923">
        <f t="shared" si="56"/>
        <v>9</v>
      </c>
      <c r="J189" s="923">
        <v>0</v>
      </c>
      <c r="K189" s="923">
        <v>0</v>
      </c>
      <c r="L189" s="923">
        <f t="shared" si="57"/>
        <v>0</v>
      </c>
      <c r="M189" s="923">
        <f t="shared" si="54"/>
        <v>4</v>
      </c>
      <c r="N189" s="923">
        <f t="shared" si="54"/>
        <v>5</v>
      </c>
      <c r="O189" s="923">
        <f t="shared" si="54"/>
        <v>9</v>
      </c>
      <c r="P189" s="2281" t="s">
        <v>893</v>
      </c>
      <c r="Q189" s="2281" t="s">
        <v>893</v>
      </c>
      <c r="R189" s="3025"/>
    </row>
    <row r="190" spans="1:18" ht="18" customHeight="1" thickBot="1" x14ac:dyDescent="0.25">
      <c r="A190" s="3048" t="s">
        <v>96</v>
      </c>
      <c r="B190" s="3048"/>
      <c r="C190" s="3048"/>
      <c r="D190" s="1018">
        <f t="shared" ref="D190:K190" si="83">SUM(D189,D188,D184,D176)</f>
        <v>0</v>
      </c>
      <c r="E190" s="1018">
        <f t="shared" si="83"/>
        <v>0</v>
      </c>
      <c r="F190" s="1018">
        <f t="shared" si="62"/>
        <v>0</v>
      </c>
      <c r="G190" s="1018">
        <f t="shared" si="83"/>
        <v>25</v>
      </c>
      <c r="H190" s="1018">
        <f t="shared" si="83"/>
        <v>44</v>
      </c>
      <c r="I190" s="1018">
        <f t="shared" si="56"/>
        <v>69</v>
      </c>
      <c r="J190" s="1018">
        <f t="shared" si="83"/>
        <v>20</v>
      </c>
      <c r="K190" s="1018">
        <f t="shared" si="83"/>
        <v>21</v>
      </c>
      <c r="L190" s="1018">
        <f t="shared" si="57"/>
        <v>41</v>
      </c>
      <c r="M190" s="1018">
        <f t="shared" si="54"/>
        <v>45</v>
      </c>
      <c r="N190" s="1018">
        <f t="shared" si="54"/>
        <v>65</v>
      </c>
      <c r="O190" s="1018">
        <f t="shared" si="54"/>
        <v>110</v>
      </c>
      <c r="P190" s="3031" t="s">
        <v>136</v>
      </c>
      <c r="Q190" s="3031"/>
      <c r="R190" s="3031"/>
    </row>
    <row r="191" spans="1:18" s="2457" customFormat="1" ht="18" customHeight="1" thickTop="1" x14ac:dyDescent="0.2">
      <c r="A191" s="1332"/>
      <c r="B191" s="1332"/>
      <c r="C191" s="1332"/>
      <c r="D191" s="2401"/>
      <c r="E191" s="2401"/>
      <c r="F191" s="2401"/>
      <c r="G191" s="2401"/>
      <c r="H191" s="2401"/>
      <c r="I191" s="2401"/>
      <c r="J191" s="2401"/>
      <c r="K191" s="2401"/>
      <c r="L191" s="2401"/>
      <c r="M191" s="2401"/>
      <c r="N191" s="2401"/>
      <c r="O191" s="2401"/>
      <c r="P191" s="2463"/>
      <c r="Q191" s="2463"/>
      <c r="R191" s="2463"/>
    </row>
    <row r="192" spans="1:18" s="2191" customFormat="1" ht="18" customHeight="1" thickBot="1" x14ac:dyDescent="0.25">
      <c r="A192" s="2658" t="s">
        <v>2795</v>
      </c>
      <c r="B192" s="2658"/>
      <c r="P192" s="3030" t="s">
        <v>2796</v>
      </c>
      <c r="Q192" s="3030"/>
      <c r="R192" s="3030"/>
    </row>
    <row r="193" spans="1:18" s="1305" customFormat="1" ht="18" customHeight="1" thickTop="1" x14ac:dyDescent="0.2">
      <c r="A193" s="2984" t="s">
        <v>47</v>
      </c>
      <c r="B193" s="2858" t="s">
        <v>90</v>
      </c>
      <c r="C193" s="2984" t="s">
        <v>48</v>
      </c>
      <c r="D193" s="2984" t="s">
        <v>36</v>
      </c>
      <c r="E193" s="2984"/>
      <c r="F193" s="2984"/>
      <c r="G193" s="2984" t="s">
        <v>2</v>
      </c>
      <c r="H193" s="2984"/>
      <c r="I193" s="2984"/>
      <c r="J193" s="2984" t="s">
        <v>3</v>
      </c>
      <c r="K193" s="2984"/>
      <c r="L193" s="2984"/>
      <c r="M193" s="2984" t="s">
        <v>29</v>
      </c>
      <c r="N193" s="2984"/>
      <c r="O193" s="2984"/>
      <c r="P193" s="3044" t="s">
        <v>103</v>
      </c>
      <c r="Q193" s="3041" t="s">
        <v>132</v>
      </c>
      <c r="R193" s="3041" t="s">
        <v>310</v>
      </c>
    </row>
    <row r="194" spans="1:18" s="1305" customFormat="1" ht="18" customHeight="1" x14ac:dyDescent="0.2">
      <c r="A194" s="2864"/>
      <c r="B194" s="2859"/>
      <c r="C194" s="2864"/>
      <c r="D194" s="2896" t="s">
        <v>98</v>
      </c>
      <c r="E194" s="2896"/>
      <c r="F194" s="2896"/>
      <c r="G194" s="2896" t="s">
        <v>99</v>
      </c>
      <c r="H194" s="2896"/>
      <c r="I194" s="2896"/>
      <c r="J194" s="2896" t="s">
        <v>100</v>
      </c>
      <c r="K194" s="2896"/>
      <c r="L194" s="2896"/>
      <c r="M194" s="2896" t="s">
        <v>126</v>
      </c>
      <c r="N194" s="2896"/>
      <c r="O194" s="2896"/>
      <c r="P194" s="3045"/>
      <c r="Q194" s="3042"/>
      <c r="R194" s="3042"/>
    </row>
    <row r="195" spans="1:18" s="1305" customFormat="1" ht="18" customHeight="1" x14ac:dyDescent="0.2">
      <c r="A195" s="2864"/>
      <c r="B195" s="2859"/>
      <c r="C195" s="2864"/>
      <c r="D195" s="1293" t="s">
        <v>187</v>
      </c>
      <c r="E195" s="1293" t="s">
        <v>203</v>
      </c>
      <c r="F195" s="1293" t="s">
        <v>204</v>
      </c>
      <c r="G195" s="1293" t="s">
        <v>187</v>
      </c>
      <c r="H195" s="1293" t="s">
        <v>203</v>
      </c>
      <c r="I195" s="1293" t="s">
        <v>204</v>
      </c>
      <c r="J195" s="1293" t="s">
        <v>187</v>
      </c>
      <c r="K195" s="1293" t="s">
        <v>203</v>
      </c>
      <c r="L195" s="1293" t="s">
        <v>204</v>
      </c>
      <c r="M195" s="1293" t="s">
        <v>187</v>
      </c>
      <c r="N195" s="1293" t="s">
        <v>203</v>
      </c>
      <c r="O195" s="1293" t="s">
        <v>204</v>
      </c>
      <c r="P195" s="3045"/>
      <c r="Q195" s="3042"/>
      <c r="R195" s="3042"/>
    </row>
    <row r="196" spans="1:18" s="1305" customFormat="1" ht="18" customHeight="1" thickBot="1" x14ac:dyDescent="0.25">
      <c r="A196" s="2985"/>
      <c r="B196" s="2860"/>
      <c r="C196" s="2985"/>
      <c r="D196" s="121" t="s">
        <v>188</v>
      </c>
      <c r="E196" s="121" t="s">
        <v>189</v>
      </c>
      <c r="F196" s="121" t="s">
        <v>190</v>
      </c>
      <c r="G196" s="121" t="s">
        <v>188</v>
      </c>
      <c r="H196" s="121" t="s">
        <v>189</v>
      </c>
      <c r="I196" s="121" t="s">
        <v>190</v>
      </c>
      <c r="J196" s="121" t="s">
        <v>188</v>
      </c>
      <c r="K196" s="121" t="s">
        <v>189</v>
      </c>
      <c r="L196" s="121" t="s">
        <v>190</v>
      </c>
      <c r="M196" s="121" t="s">
        <v>188</v>
      </c>
      <c r="N196" s="121" t="s">
        <v>189</v>
      </c>
      <c r="O196" s="121" t="s">
        <v>190</v>
      </c>
      <c r="P196" s="3046"/>
      <c r="Q196" s="3043"/>
      <c r="R196" s="3043"/>
    </row>
    <row r="197" spans="1:18" ht="18.75" customHeight="1" x14ac:dyDescent="0.25">
      <c r="A197" s="3022" t="s">
        <v>223</v>
      </c>
      <c r="B197" s="3022" t="s">
        <v>75</v>
      </c>
      <c r="C197" s="2057" t="s">
        <v>75</v>
      </c>
      <c r="D197" s="2240">
        <f>SUM(D190,D189,D185,D177)</f>
        <v>0</v>
      </c>
      <c r="E197" s="2240">
        <f>SUM(E190,E189,E185,E177)</f>
        <v>0</v>
      </c>
      <c r="F197" s="2240">
        <f t="shared" si="62"/>
        <v>0</v>
      </c>
      <c r="G197" s="2240">
        <v>12</v>
      </c>
      <c r="H197" s="2240">
        <v>6</v>
      </c>
      <c r="I197" s="2240">
        <f t="shared" si="56"/>
        <v>18</v>
      </c>
      <c r="J197" s="2240">
        <v>4</v>
      </c>
      <c r="K197" s="2240">
        <v>3</v>
      </c>
      <c r="L197" s="2240">
        <f t="shared" si="57"/>
        <v>7</v>
      </c>
      <c r="M197" s="2240">
        <f t="shared" ref="M197:O250" si="84">SUM(J197,G197,D197)</f>
        <v>16</v>
      </c>
      <c r="N197" s="2240">
        <f t="shared" si="84"/>
        <v>9</v>
      </c>
      <c r="O197" s="2240">
        <f t="shared" si="84"/>
        <v>25</v>
      </c>
      <c r="P197" s="2327" t="s">
        <v>2728</v>
      </c>
      <c r="Q197" s="2327" t="s">
        <v>2728</v>
      </c>
      <c r="R197" s="3033" t="s">
        <v>2729</v>
      </c>
    </row>
    <row r="198" spans="1:18" ht="18.75" customHeight="1" x14ac:dyDescent="0.25">
      <c r="A198" s="3020"/>
      <c r="B198" s="3021"/>
      <c r="C198" s="1881" t="s">
        <v>76</v>
      </c>
      <c r="D198" s="923">
        <f>SUM(D197,D190,D186,D178)</f>
        <v>0</v>
      </c>
      <c r="E198" s="923">
        <f>SUM(E197,E190,E186,E178)</f>
        <v>0</v>
      </c>
      <c r="F198" s="923">
        <f t="shared" si="62"/>
        <v>0</v>
      </c>
      <c r="G198" s="923">
        <v>8</v>
      </c>
      <c r="H198" s="923">
        <v>9</v>
      </c>
      <c r="I198" s="923">
        <f t="shared" si="56"/>
        <v>17</v>
      </c>
      <c r="J198" s="923">
        <v>2</v>
      </c>
      <c r="K198" s="923">
        <v>3</v>
      </c>
      <c r="L198" s="923">
        <f t="shared" si="57"/>
        <v>5</v>
      </c>
      <c r="M198" s="923">
        <f t="shared" si="84"/>
        <v>10</v>
      </c>
      <c r="N198" s="923">
        <f t="shared" si="84"/>
        <v>12</v>
      </c>
      <c r="O198" s="923">
        <f t="shared" si="84"/>
        <v>22</v>
      </c>
      <c r="P198" s="2328" t="s">
        <v>165</v>
      </c>
      <c r="Q198" s="2328" t="s">
        <v>2728</v>
      </c>
      <c r="R198" s="3024"/>
    </row>
    <row r="199" spans="1:18" ht="18.75" customHeight="1" x14ac:dyDescent="0.2">
      <c r="A199" s="3020"/>
      <c r="B199" s="2887" t="s">
        <v>49</v>
      </c>
      <c r="C199" s="2887"/>
      <c r="D199" s="923">
        <f t="shared" ref="D199:L199" si="85">SUM(D197:D198)</f>
        <v>0</v>
      </c>
      <c r="E199" s="923">
        <f t="shared" si="85"/>
        <v>0</v>
      </c>
      <c r="F199" s="923">
        <f t="shared" si="85"/>
        <v>0</v>
      </c>
      <c r="G199" s="923">
        <f t="shared" si="85"/>
        <v>20</v>
      </c>
      <c r="H199" s="923">
        <f t="shared" si="85"/>
        <v>15</v>
      </c>
      <c r="I199" s="923">
        <f t="shared" si="85"/>
        <v>35</v>
      </c>
      <c r="J199" s="923">
        <f t="shared" si="85"/>
        <v>6</v>
      </c>
      <c r="K199" s="923">
        <f t="shared" si="85"/>
        <v>6</v>
      </c>
      <c r="L199" s="923">
        <f t="shared" si="85"/>
        <v>12</v>
      </c>
      <c r="M199" s="923">
        <f t="shared" si="84"/>
        <v>26</v>
      </c>
      <c r="N199" s="923">
        <f t="shared" si="84"/>
        <v>21</v>
      </c>
      <c r="O199" s="923">
        <f t="shared" si="84"/>
        <v>47</v>
      </c>
      <c r="P199" s="3004" t="s">
        <v>139</v>
      </c>
      <c r="Q199" s="3004"/>
      <c r="R199" s="3024"/>
    </row>
    <row r="200" spans="1:18" ht="49.5" customHeight="1" x14ac:dyDescent="0.2">
      <c r="A200" s="3020"/>
      <c r="B200" s="1881" t="s">
        <v>77</v>
      </c>
      <c r="C200" s="1881" t="s">
        <v>2220</v>
      </c>
      <c r="D200" s="923">
        <v>0</v>
      </c>
      <c r="E200" s="923">
        <v>0</v>
      </c>
      <c r="F200" s="923">
        <f t="shared" si="62"/>
        <v>0</v>
      </c>
      <c r="G200" s="923">
        <v>3</v>
      </c>
      <c r="H200" s="923">
        <v>5</v>
      </c>
      <c r="I200" s="923">
        <f>SUM(G200:H200)</f>
        <v>8</v>
      </c>
      <c r="J200" s="923">
        <v>0</v>
      </c>
      <c r="K200" s="923">
        <v>0</v>
      </c>
      <c r="L200" s="923">
        <f>SUM(J200:K200)</f>
        <v>0</v>
      </c>
      <c r="M200" s="923">
        <f t="shared" si="84"/>
        <v>3</v>
      </c>
      <c r="N200" s="923">
        <f t="shared" si="84"/>
        <v>5</v>
      </c>
      <c r="O200" s="923">
        <f t="shared" si="84"/>
        <v>8</v>
      </c>
      <c r="P200" s="2282" t="s">
        <v>2730</v>
      </c>
      <c r="Q200" s="2329" t="s">
        <v>2731</v>
      </c>
      <c r="R200" s="3024"/>
    </row>
    <row r="201" spans="1:18" ht="18.75" customHeight="1" x14ac:dyDescent="0.2">
      <c r="A201" s="3020"/>
      <c r="B201" s="3019" t="s">
        <v>78</v>
      </c>
      <c r="C201" s="1881" t="s">
        <v>79</v>
      </c>
      <c r="D201" s="923">
        <v>0</v>
      </c>
      <c r="E201" s="923">
        <v>0</v>
      </c>
      <c r="F201" s="923">
        <f t="shared" si="62"/>
        <v>0</v>
      </c>
      <c r="G201" s="923">
        <v>14</v>
      </c>
      <c r="H201" s="923">
        <v>6</v>
      </c>
      <c r="I201" s="923">
        <f>SUM(G201:H201)</f>
        <v>20</v>
      </c>
      <c r="J201" s="923">
        <v>10</v>
      </c>
      <c r="K201" s="923">
        <v>2</v>
      </c>
      <c r="L201" s="923">
        <f>SUM(J201:K201)</f>
        <v>12</v>
      </c>
      <c r="M201" s="923">
        <f t="shared" si="84"/>
        <v>24</v>
      </c>
      <c r="N201" s="923">
        <f t="shared" si="84"/>
        <v>8</v>
      </c>
      <c r="O201" s="923">
        <f t="shared" si="84"/>
        <v>32</v>
      </c>
      <c r="P201" s="2281" t="s">
        <v>159</v>
      </c>
      <c r="Q201" s="3039" t="s">
        <v>1760</v>
      </c>
      <c r="R201" s="3024"/>
    </row>
    <row r="202" spans="1:18" ht="18.75" customHeight="1" x14ac:dyDescent="0.2">
      <c r="A202" s="3020"/>
      <c r="B202" s="3021"/>
      <c r="C202" s="1881" t="s">
        <v>80</v>
      </c>
      <c r="D202" s="923">
        <v>0</v>
      </c>
      <c r="E202" s="923">
        <v>0</v>
      </c>
      <c r="F202" s="923">
        <f t="shared" si="62"/>
        <v>0</v>
      </c>
      <c r="G202" s="923">
        <v>3</v>
      </c>
      <c r="H202" s="923">
        <v>1</v>
      </c>
      <c r="I202" s="923">
        <f t="shared" ref="I202:I272" si="86">SUM(G202:H202)</f>
        <v>4</v>
      </c>
      <c r="J202" s="923">
        <v>2</v>
      </c>
      <c r="K202" s="923">
        <v>1</v>
      </c>
      <c r="L202" s="923">
        <f>SUM(J202:K202)</f>
        <v>3</v>
      </c>
      <c r="M202" s="923">
        <f t="shared" si="84"/>
        <v>5</v>
      </c>
      <c r="N202" s="3004">
        <f t="shared" si="84"/>
        <v>2</v>
      </c>
      <c r="O202" s="3004">
        <f t="shared" si="84"/>
        <v>7</v>
      </c>
      <c r="P202" s="2281" t="s">
        <v>2732</v>
      </c>
      <c r="Q202" s="3040"/>
      <c r="R202" s="3024"/>
    </row>
    <row r="203" spans="1:18" ht="18.75" customHeight="1" x14ac:dyDescent="0.2">
      <c r="A203" s="3020"/>
      <c r="B203" s="2887" t="s">
        <v>49</v>
      </c>
      <c r="C203" s="2887"/>
      <c r="D203" s="923">
        <f t="shared" ref="D203:L203" si="87">SUM(D201:D202)</f>
        <v>0</v>
      </c>
      <c r="E203" s="923">
        <f t="shared" si="87"/>
        <v>0</v>
      </c>
      <c r="F203" s="923">
        <f t="shared" si="87"/>
        <v>0</v>
      </c>
      <c r="G203" s="923">
        <f t="shared" si="87"/>
        <v>17</v>
      </c>
      <c r="H203" s="923">
        <f t="shared" si="87"/>
        <v>7</v>
      </c>
      <c r="I203" s="923">
        <f t="shared" si="87"/>
        <v>24</v>
      </c>
      <c r="J203" s="923">
        <f t="shared" si="87"/>
        <v>12</v>
      </c>
      <c r="K203" s="923">
        <f t="shared" si="87"/>
        <v>3</v>
      </c>
      <c r="L203" s="923">
        <f t="shared" si="87"/>
        <v>15</v>
      </c>
      <c r="M203" s="923">
        <f t="shared" si="84"/>
        <v>29</v>
      </c>
      <c r="N203" s="923">
        <f t="shared" si="84"/>
        <v>10</v>
      </c>
      <c r="O203" s="923">
        <f t="shared" si="84"/>
        <v>39</v>
      </c>
      <c r="P203" s="3004" t="s">
        <v>139</v>
      </c>
      <c r="Q203" s="3004"/>
      <c r="R203" s="3024"/>
    </row>
    <row r="204" spans="1:18" ht="18.75" customHeight="1" x14ac:dyDescent="0.2">
      <c r="A204" s="3020"/>
      <c r="B204" s="3019" t="s">
        <v>82</v>
      </c>
      <c r="C204" s="1881" t="s">
        <v>36</v>
      </c>
      <c r="D204" s="923">
        <v>9</v>
      </c>
      <c r="E204" s="923">
        <v>2</v>
      </c>
      <c r="F204" s="923">
        <f t="shared" si="62"/>
        <v>11</v>
      </c>
      <c r="G204" s="923">
        <v>0</v>
      </c>
      <c r="H204" s="923">
        <v>0</v>
      </c>
      <c r="I204" s="923">
        <v>0</v>
      </c>
      <c r="J204" s="923">
        <v>0</v>
      </c>
      <c r="K204" s="923">
        <v>0</v>
      </c>
      <c r="L204" s="923">
        <f t="shared" ref="L204:L274" si="88">SUM(J204:K204)</f>
        <v>0</v>
      </c>
      <c r="M204" s="923">
        <f t="shared" si="84"/>
        <v>9</v>
      </c>
      <c r="N204" s="923">
        <f t="shared" si="84"/>
        <v>2</v>
      </c>
      <c r="O204" s="923">
        <f t="shared" si="84"/>
        <v>11</v>
      </c>
      <c r="P204" s="2281" t="s">
        <v>2733</v>
      </c>
      <c r="Q204" s="3026" t="s">
        <v>155</v>
      </c>
      <c r="R204" s="3024"/>
    </row>
    <row r="205" spans="1:18" ht="18.75" customHeight="1" x14ac:dyDescent="0.2">
      <c r="A205" s="3020"/>
      <c r="B205" s="3020"/>
      <c r="C205" s="1881" t="s">
        <v>84</v>
      </c>
      <c r="D205" s="923">
        <v>0</v>
      </c>
      <c r="E205" s="923">
        <v>0</v>
      </c>
      <c r="F205" s="923">
        <f t="shared" si="62"/>
        <v>0</v>
      </c>
      <c r="G205" s="923">
        <v>10</v>
      </c>
      <c r="H205" s="923">
        <v>2</v>
      </c>
      <c r="I205" s="923">
        <f t="shared" si="86"/>
        <v>12</v>
      </c>
      <c r="J205" s="923">
        <v>6</v>
      </c>
      <c r="K205" s="923">
        <v>4</v>
      </c>
      <c r="L205" s="923">
        <f t="shared" si="88"/>
        <v>10</v>
      </c>
      <c r="M205" s="923">
        <f t="shared" si="84"/>
        <v>16</v>
      </c>
      <c r="N205" s="923">
        <f t="shared" si="84"/>
        <v>6</v>
      </c>
      <c r="O205" s="923">
        <f t="shared" si="84"/>
        <v>22</v>
      </c>
      <c r="P205" s="2281" t="s">
        <v>161</v>
      </c>
      <c r="Q205" s="3027"/>
      <c r="R205" s="3024"/>
    </row>
    <row r="206" spans="1:18" ht="18.75" customHeight="1" x14ac:dyDescent="0.2">
      <c r="A206" s="3020"/>
      <c r="B206" s="3021"/>
      <c r="C206" s="1881" t="s">
        <v>83</v>
      </c>
      <c r="D206" s="923">
        <v>0</v>
      </c>
      <c r="E206" s="923">
        <v>0</v>
      </c>
      <c r="F206" s="923">
        <f t="shared" si="62"/>
        <v>0</v>
      </c>
      <c r="G206" s="923">
        <v>6</v>
      </c>
      <c r="H206" s="923">
        <v>2</v>
      </c>
      <c r="I206" s="923">
        <f t="shared" si="86"/>
        <v>8</v>
      </c>
      <c r="J206" s="923">
        <v>2</v>
      </c>
      <c r="K206" s="923">
        <v>2</v>
      </c>
      <c r="L206" s="923">
        <f t="shared" si="88"/>
        <v>4</v>
      </c>
      <c r="M206" s="923">
        <f t="shared" si="84"/>
        <v>8</v>
      </c>
      <c r="N206" s="923">
        <f t="shared" si="84"/>
        <v>4</v>
      </c>
      <c r="O206" s="923">
        <f t="shared" si="84"/>
        <v>12</v>
      </c>
      <c r="P206" s="2281" t="s">
        <v>2607</v>
      </c>
      <c r="Q206" s="3028"/>
      <c r="R206" s="3024"/>
    </row>
    <row r="207" spans="1:18" ht="18.75" customHeight="1" x14ac:dyDescent="0.2">
      <c r="A207" s="3020"/>
      <c r="B207" s="2887" t="s">
        <v>49</v>
      </c>
      <c r="C207" s="2887"/>
      <c r="D207" s="923">
        <f t="shared" ref="D207:L207" si="89">SUM(D204:D206)</f>
        <v>9</v>
      </c>
      <c r="E207" s="923">
        <f t="shared" si="89"/>
        <v>2</v>
      </c>
      <c r="F207" s="923">
        <f t="shared" si="89"/>
        <v>11</v>
      </c>
      <c r="G207" s="923">
        <f t="shared" si="89"/>
        <v>16</v>
      </c>
      <c r="H207" s="923">
        <f t="shared" si="89"/>
        <v>4</v>
      </c>
      <c r="I207" s="923">
        <f t="shared" si="89"/>
        <v>20</v>
      </c>
      <c r="J207" s="923">
        <f t="shared" si="89"/>
        <v>8</v>
      </c>
      <c r="K207" s="923">
        <f t="shared" si="89"/>
        <v>6</v>
      </c>
      <c r="L207" s="923">
        <f t="shared" si="89"/>
        <v>14</v>
      </c>
      <c r="M207" s="923">
        <f t="shared" si="84"/>
        <v>33</v>
      </c>
      <c r="N207" s="923">
        <f t="shared" si="84"/>
        <v>12</v>
      </c>
      <c r="O207" s="923">
        <f t="shared" si="84"/>
        <v>45</v>
      </c>
      <c r="P207" s="3004" t="s">
        <v>139</v>
      </c>
      <c r="Q207" s="3004"/>
      <c r="R207" s="3024"/>
    </row>
    <row r="208" spans="1:18" ht="23.25" customHeight="1" x14ac:dyDescent="0.2">
      <c r="A208" s="3020"/>
      <c r="B208" s="3034" t="s">
        <v>86</v>
      </c>
      <c r="C208" s="1881" t="s">
        <v>442</v>
      </c>
      <c r="D208" s="923">
        <v>0</v>
      </c>
      <c r="E208" s="923">
        <v>0</v>
      </c>
      <c r="F208" s="923">
        <f t="shared" si="62"/>
        <v>0</v>
      </c>
      <c r="G208" s="923">
        <v>4</v>
      </c>
      <c r="H208" s="923">
        <v>10</v>
      </c>
      <c r="I208" s="923">
        <f t="shared" si="86"/>
        <v>14</v>
      </c>
      <c r="J208" s="923">
        <v>4</v>
      </c>
      <c r="K208" s="923">
        <v>1</v>
      </c>
      <c r="L208" s="923">
        <f t="shared" si="88"/>
        <v>5</v>
      </c>
      <c r="M208" s="923">
        <f t="shared" si="84"/>
        <v>8</v>
      </c>
      <c r="N208" s="923">
        <f t="shared" si="84"/>
        <v>11</v>
      </c>
      <c r="O208" s="923">
        <f t="shared" si="84"/>
        <v>19</v>
      </c>
      <c r="P208" s="2282" t="s">
        <v>2735</v>
      </c>
      <c r="Q208" s="3023" t="s">
        <v>2734</v>
      </c>
      <c r="R208" s="3024"/>
    </row>
    <row r="209" spans="1:18" ht="36.75" customHeight="1" x14ac:dyDescent="0.2">
      <c r="A209" s="3020"/>
      <c r="B209" s="3035"/>
      <c r="C209" s="1881" t="s">
        <v>85</v>
      </c>
      <c r="D209" s="923">
        <v>0</v>
      </c>
      <c r="E209" s="923">
        <v>0</v>
      </c>
      <c r="F209" s="923">
        <f t="shared" si="62"/>
        <v>0</v>
      </c>
      <c r="G209" s="923">
        <v>9</v>
      </c>
      <c r="H209" s="923">
        <v>7</v>
      </c>
      <c r="I209" s="923">
        <f t="shared" si="86"/>
        <v>16</v>
      </c>
      <c r="J209" s="923">
        <v>1</v>
      </c>
      <c r="K209" s="923">
        <v>2</v>
      </c>
      <c r="L209" s="923">
        <f t="shared" si="88"/>
        <v>3</v>
      </c>
      <c r="M209" s="923">
        <f t="shared" si="84"/>
        <v>10</v>
      </c>
      <c r="N209" s="923">
        <f t="shared" si="84"/>
        <v>9</v>
      </c>
      <c r="O209" s="923">
        <f t="shared" si="84"/>
        <v>19</v>
      </c>
      <c r="P209" s="2282" t="s">
        <v>163</v>
      </c>
      <c r="Q209" s="3024"/>
      <c r="R209" s="3024"/>
    </row>
    <row r="210" spans="1:18" ht="30.75" customHeight="1" x14ac:dyDescent="0.2">
      <c r="A210" s="3020"/>
      <c r="B210" s="3035"/>
      <c r="C210" s="1881" t="s">
        <v>2222</v>
      </c>
      <c r="D210" s="923">
        <v>0</v>
      </c>
      <c r="E210" s="923">
        <v>0</v>
      </c>
      <c r="F210" s="923">
        <f t="shared" si="62"/>
        <v>0</v>
      </c>
      <c r="G210" s="923">
        <v>2</v>
      </c>
      <c r="H210" s="923">
        <v>2</v>
      </c>
      <c r="I210" s="923">
        <f t="shared" si="86"/>
        <v>4</v>
      </c>
      <c r="J210" s="923">
        <v>0</v>
      </c>
      <c r="K210" s="923">
        <v>0</v>
      </c>
      <c r="L210" s="923">
        <f t="shared" si="88"/>
        <v>0</v>
      </c>
      <c r="M210" s="923">
        <f t="shared" si="84"/>
        <v>2</v>
      </c>
      <c r="N210" s="923">
        <f t="shared" si="84"/>
        <v>2</v>
      </c>
      <c r="O210" s="923">
        <f t="shared" si="84"/>
        <v>4</v>
      </c>
      <c r="P210" s="2282" t="s">
        <v>2736</v>
      </c>
      <c r="Q210" s="3024"/>
      <c r="R210" s="3024"/>
    </row>
    <row r="211" spans="1:18" ht="35.25" customHeight="1" x14ac:dyDescent="0.2">
      <c r="A211" s="3020"/>
      <c r="B211" s="3036"/>
      <c r="C211" s="1881" t="s">
        <v>1758</v>
      </c>
      <c r="D211" s="923">
        <v>0</v>
      </c>
      <c r="E211" s="923">
        <v>0</v>
      </c>
      <c r="F211" s="923">
        <f t="shared" si="62"/>
        <v>0</v>
      </c>
      <c r="G211" s="923">
        <v>2</v>
      </c>
      <c r="H211" s="923">
        <v>2</v>
      </c>
      <c r="I211" s="923">
        <f t="shared" si="86"/>
        <v>4</v>
      </c>
      <c r="J211" s="923">
        <v>0</v>
      </c>
      <c r="K211" s="923">
        <v>0</v>
      </c>
      <c r="L211" s="923">
        <f t="shared" si="88"/>
        <v>0</v>
      </c>
      <c r="M211" s="923">
        <f t="shared" si="84"/>
        <v>2</v>
      </c>
      <c r="N211" s="923">
        <f t="shared" si="84"/>
        <v>2</v>
      </c>
      <c r="O211" s="923">
        <f t="shared" si="84"/>
        <v>4</v>
      </c>
      <c r="P211" s="2282" t="s">
        <v>2737</v>
      </c>
      <c r="Q211" s="3025"/>
      <c r="R211" s="3024"/>
    </row>
    <row r="212" spans="1:18" ht="25.5" customHeight="1" x14ac:dyDescent="0.2">
      <c r="A212" s="3020"/>
      <c r="B212" s="2887" t="s">
        <v>49</v>
      </c>
      <c r="C212" s="2887"/>
      <c r="D212" s="923">
        <f t="shared" ref="D212:L212" si="90">SUM(D208:D211)</f>
        <v>0</v>
      </c>
      <c r="E212" s="923">
        <f t="shared" si="90"/>
        <v>0</v>
      </c>
      <c r="F212" s="923">
        <f t="shared" si="90"/>
        <v>0</v>
      </c>
      <c r="G212" s="923">
        <f t="shared" si="90"/>
        <v>17</v>
      </c>
      <c r="H212" s="923">
        <f t="shared" si="90"/>
        <v>21</v>
      </c>
      <c r="I212" s="923">
        <f t="shared" si="90"/>
        <v>38</v>
      </c>
      <c r="J212" s="923">
        <f t="shared" si="90"/>
        <v>5</v>
      </c>
      <c r="K212" s="923">
        <f t="shared" si="90"/>
        <v>3</v>
      </c>
      <c r="L212" s="923">
        <f t="shared" si="90"/>
        <v>8</v>
      </c>
      <c r="M212" s="923">
        <f t="shared" si="84"/>
        <v>22</v>
      </c>
      <c r="N212" s="923">
        <f t="shared" si="84"/>
        <v>24</v>
      </c>
      <c r="O212" s="923">
        <f t="shared" si="84"/>
        <v>46</v>
      </c>
      <c r="P212" s="3004" t="s">
        <v>139</v>
      </c>
      <c r="Q212" s="3004"/>
      <c r="R212" s="3024"/>
    </row>
    <row r="213" spans="1:18" ht="54" customHeight="1" x14ac:dyDescent="0.2">
      <c r="A213" s="3021"/>
      <c r="B213" s="2053" t="s">
        <v>938</v>
      </c>
      <c r="C213" s="2053" t="s">
        <v>938</v>
      </c>
      <c r="D213" s="923">
        <v>0</v>
      </c>
      <c r="E213" s="923">
        <v>0</v>
      </c>
      <c r="F213" s="923">
        <f t="shared" si="62"/>
        <v>0</v>
      </c>
      <c r="G213" s="923">
        <v>7</v>
      </c>
      <c r="H213" s="923">
        <v>18</v>
      </c>
      <c r="I213" s="923">
        <f t="shared" si="86"/>
        <v>25</v>
      </c>
      <c r="J213" s="923">
        <v>0</v>
      </c>
      <c r="K213" s="923">
        <v>0</v>
      </c>
      <c r="L213" s="923">
        <f t="shared" si="88"/>
        <v>0</v>
      </c>
      <c r="M213" s="923">
        <f t="shared" si="84"/>
        <v>7</v>
      </c>
      <c r="N213" s="923">
        <f t="shared" si="84"/>
        <v>18</v>
      </c>
      <c r="O213" s="923">
        <f t="shared" si="84"/>
        <v>25</v>
      </c>
      <c r="P213" s="2330" t="s">
        <v>2608</v>
      </c>
      <c r="Q213" s="2330" t="s">
        <v>2608</v>
      </c>
      <c r="R213" s="3025"/>
    </row>
    <row r="214" spans="1:18" ht="23.25" customHeight="1" x14ac:dyDescent="0.2">
      <c r="A214" s="2887" t="s">
        <v>96</v>
      </c>
      <c r="B214" s="2887"/>
      <c r="C214" s="2887"/>
      <c r="D214" s="923">
        <f>SUM(D212:D213,D207,D203,D200,D199)</f>
        <v>9</v>
      </c>
      <c r="E214" s="923">
        <f>SUM(E212:E213,E207,E203,E200,E199)</f>
        <v>2</v>
      </c>
      <c r="F214" s="923">
        <f t="shared" si="62"/>
        <v>11</v>
      </c>
      <c r="G214" s="923">
        <f>SUM(G212:G213,G207,G203,G200,G199)</f>
        <v>80</v>
      </c>
      <c r="H214" s="923">
        <f>SUM(H212:H213,H207,H203,H200,H199)</f>
        <v>70</v>
      </c>
      <c r="I214" s="923">
        <f t="shared" si="86"/>
        <v>150</v>
      </c>
      <c r="J214" s="923">
        <f>SUM(J212:J213,J207,J203,J200,J199)</f>
        <v>31</v>
      </c>
      <c r="K214" s="923">
        <f>SUM(K212:K213,K207,K203,K200,K199)</f>
        <v>18</v>
      </c>
      <c r="L214" s="923">
        <f t="shared" si="88"/>
        <v>49</v>
      </c>
      <c r="M214" s="923">
        <f t="shared" si="84"/>
        <v>120</v>
      </c>
      <c r="N214" s="923">
        <f t="shared" si="84"/>
        <v>90</v>
      </c>
      <c r="O214" s="923">
        <f t="shared" si="84"/>
        <v>210</v>
      </c>
      <c r="P214" s="3004" t="s">
        <v>136</v>
      </c>
      <c r="Q214" s="3004"/>
      <c r="R214" s="3004"/>
    </row>
    <row r="215" spans="1:18" ht="20.25" customHeight="1" x14ac:dyDescent="0.2">
      <c r="A215" s="3019" t="s">
        <v>1165</v>
      </c>
      <c r="B215" s="3019" t="s">
        <v>75</v>
      </c>
      <c r="C215" s="1881" t="s">
        <v>75</v>
      </c>
      <c r="D215" s="923">
        <v>0</v>
      </c>
      <c r="E215" s="923">
        <v>0</v>
      </c>
      <c r="F215" s="923">
        <f t="shared" si="62"/>
        <v>0</v>
      </c>
      <c r="G215" s="923">
        <v>2</v>
      </c>
      <c r="H215" s="923">
        <v>9</v>
      </c>
      <c r="I215" s="923">
        <f t="shared" si="86"/>
        <v>11</v>
      </c>
      <c r="J215" s="923">
        <v>0</v>
      </c>
      <c r="K215" s="923">
        <v>0</v>
      </c>
      <c r="L215" s="923">
        <f t="shared" si="88"/>
        <v>0</v>
      </c>
      <c r="M215" s="923">
        <f t="shared" si="84"/>
        <v>2</v>
      </c>
      <c r="N215" s="923">
        <f t="shared" si="84"/>
        <v>9</v>
      </c>
      <c r="O215" s="923">
        <f t="shared" si="84"/>
        <v>11</v>
      </c>
      <c r="P215" s="2282" t="s">
        <v>2728</v>
      </c>
      <c r="Q215" s="3026" t="s">
        <v>2728</v>
      </c>
      <c r="R215" s="2997" t="s">
        <v>2738</v>
      </c>
    </row>
    <row r="216" spans="1:18" ht="20.25" customHeight="1" x14ac:dyDescent="0.2">
      <c r="A216" s="3020"/>
      <c r="B216" s="3021"/>
      <c r="C216" s="1881" t="s">
        <v>76</v>
      </c>
      <c r="D216" s="923">
        <v>0</v>
      </c>
      <c r="E216" s="923">
        <v>0</v>
      </c>
      <c r="F216" s="923">
        <f t="shared" si="62"/>
        <v>0</v>
      </c>
      <c r="G216" s="923">
        <v>4</v>
      </c>
      <c r="H216" s="923">
        <v>7</v>
      </c>
      <c r="I216" s="923">
        <f t="shared" si="86"/>
        <v>11</v>
      </c>
      <c r="J216" s="923">
        <v>0</v>
      </c>
      <c r="K216" s="923">
        <v>4</v>
      </c>
      <c r="L216" s="923">
        <f t="shared" si="88"/>
        <v>4</v>
      </c>
      <c r="M216" s="923">
        <f t="shared" si="84"/>
        <v>4</v>
      </c>
      <c r="N216" s="923">
        <f t="shared" si="84"/>
        <v>11</v>
      </c>
      <c r="O216" s="923">
        <f t="shared" si="84"/>
        <v>15</v>
      </c>
      <c r="P216" s="2282" t="s">
        <v>165</v>
      </c>
      <c r="Q216" s="3028"/>
      <c r="R216" s="3012"/>
    </row>
    <row r="217" spans="1:18" ht="20.25" customHeight="1" x14ac:dyDescent="0.2">
      <c r="A217" s="3020"/>
      <c r="B217" s="2887" t="s">
        <v>49</v>
      </c>
      <c r="C217" s="2887"/>
      <c r="D217" s="923">
        <f t="shared" ref="D217:L217" si="91">SUM(D215:D216)</f>
        <v>0</v>
      </c>
      <c r="E217" s="923">
        <f t="shared" si="91"/>
        <v>0</v>
      </c>
      <c r="F217" s="923">
        <f t="shared" si="91"/>
        <v>0</v>
      </c>
      <c r="G217" s="923">
        <f t="shared" si="91"/>
        <v>6</v>
      </c>
      <c r="H217" s="923">
        <f t="shared" si="91"/>
        <v>16</v>
      </c>
      <c r="I217" s="923">
        <f t="shared" si="91"/>
        <v>22</v>
      </c>
      <c r="J217" s="923">
        <f t="shared" si="91"/>
        <v>0</v>
      </c>
      <c r="K217" s="923">
        <f t="shared" si="91"/>
        <v>4</v>
      </c>
      <c r="L217" s="923">
        <f t="shared" si="91"/>
        <v>4</v>
      </c>
      <c r="M217" s="923">
        <f t="shared" si="84"/>
        <v>6</v>
      </c>
      <c r="N217" s="923">
        <f t="shared" si="84"/>
        <v>20</v>
      </c>
      <c r="O217" s="923">
        <f t="shared" si="84"/>
        <v>26</v>
      </c>
      <c r="P217" s="3004" t="s">
        <v>139</v>
      </c>
      <c r="Q217" s="3004"/>
      <c r="R217" s="3012"/>
    </row>
    <row r="218" spans="1:18" s="1305" customFormat="1" ht="20.25" customHeight="1" x14ac:dyDescent="0.2">
      <c r="A218" s="3020"/>
      <c r="B218" s="1881" t="s">
        <v>77</v>
      </c>
      <c r="C218" s="1881" t="s">
        <v>77</v>
      </c>
      <c r="D218" s="923">
        <f>SUM(D216:D217)</f>
        <v>0</v>
      </c>
      <c r="E218" s="923">
        <f>SUM(E216:E217)</f>
        <v>0</v>
      </c>
      <c r="F218" s="923">
        <f>SUM(D218:E218)</f>
        <v>0</v>
      </c>
      <c r="G218" s="923">
        <v>4</v>
      </c>
      <c r="H218" s="923">
        <v>3</v>
      </c>
      <c r="I218" s="923">
        <f>SUM(G218:H218)</f>
        <v>7</v>
      </c>
      <c r="J218" s="923">
        <f>SUM(J216:J217)</f>
        <v>0</v>
      </c>
      <c r="K218" s="923">
        <v>0</v>
      </c>
      <c r="L218" s="923">
        <f>SUM(J218:K218)</f>
        <v>0</v>
      </c>
      <c r="M218" s="923">
        <f t="shared" ref="M218:O219" si="92">SUM(J218,G218,D218)</f>
        <v>4</v>
      </c>
      <c r="N218" s="923">
        <f t="shared" si="92"/>
        <v>3</v>
      </c>
      <c r="O218" s="923">
        <f t="shared" si="92"/>
        <v>7</v>
      </c>
      <c r="P218" s="2281" t="s">
        <v>2739</v>
      </c>
      <c r="Q218" s="2281" t="s">
        <v>2739</v>
      </c>
      <c r="R218" s="3012"/>
    </row>
    <row r="219" spans="1:18" s="1305" customFormat="1" ht="20.25" customHeight="1" thickBot="1" x14ac:dyDescent="0.25">
      <c r="A219" s="3020"/>
      <c r="B219" s="2058" t="s">
        <v>78</v>
      </c>
      <c r="C219" s="2056" t="s">
        <v>79</v>
      </c>
      <c r="D219" s="2239">
        <f>SUM(D217:D218)</f>
        <v>0</v>
      </c>
      <c r="E219" s="2239">
        <f>SUM(E217:E218)</f>
        <v>0</v>
      </c>
      <c r="F219" s="2239">
        <f>SUM(D219:E219)</f>
        <v>0</v>
      </c>
      <c r="G219" s="2239">
        <v>4</v>
      </c>
      <c r="H219" s="2239">
        <v>5</v>
      </c>
      <c r="I219" s="2239">
        <f>SUM(G219:H219)</f>
        <v>9</v>
      </c>
      <c r="J219" s="2239">
        <f>SUM(J217:J218)</f>
        <v>0</v>
      </c>
      <c r="K219" s="2239">
        <v>0</v>
      </c>
      <c r="L219" s="2239">
        <f>SUM(J219:K219)</f>
        <v>0</v>
      </c>
      <c r="M219" s="2239">
        <f t="shared" si="92"/>
        <v>4</v>
      </c>
      <c r="N219" s="2239">
        <f t="shared" si="92"/>
        <v>5</v>
      </c>
      <c r="O219" s="2239">
        <f t="shared" si="92"/>
        <v>9</v>
      </c>
      <c r="P219" s="2326" t="s">
        <v>159</v>
      </c>
      <c r="Q219" s="2326" t="s">
        <v>159</v>
      </c>
      <c r="R219" s="3037"/>
    </row>
    <row r="220" spans="1:18" s="1305" customFormat="1" ht="20.25" customHeight="1" thickTop="1" x14ac:dyDescent="0.2">
      <c r="A220" s="1332"/>
      <c r="B220" s="1332"/>
      <c r="C220" s="1332"/>
      <c r="D220" s="1333"/>
      <c r="E220" s="1333"/>
      <c r="F220" s="1333"/>
      <c r="G220" s="1333"/>
      <c r="H220" s="1333"/>
      <c r="I220" s="1333"/>
      <c r="J220" s="1333"/>
      <c r="K220" s="1333"/>
      <c r="L220" s="1333"/>
      <c r="M220" s="1333"/>
      <c r="N220" s="1333"/>
      <c r="O220" s="1333"/>
      <c r="P220" s="2266"/>
      <c r="Q220" s="2266"/>
      <c r="R220" s="2266"/>
    </row>
    <row r="221" spans="1:18" s="2457" customFormat="1" ht="20.25" customHeight="1" x14ac:dyDescent="0.2">
      <c r="A221" s="2454"/>
      <c r="B221" s="2454"/>
      <c r="C221" s="2454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2267"/>
      <c r="Q221" s="2267"/>
      <c r="R221" s="2267"/>
    </row>
    <row r="222" spans="1:18" s="2191" customFormat="1" ht="20.25" customHeight="1" thickBot="1" x14ac:dyDescent="0.25">
      <c r="A222" s="2658" t="s">
        <v>2795</v>
      </c>
      <c r="B222" s="2658"/>
      <c r="P222" s="3030" t="s">
        <v>2796</v>
      </c>
      <c r="Q222" s="3030"/>
      <c r="R222" s="3030"/>
    </row>
    <row r="223" spans="1:18" s="1305" customFormat="1" ht="20.25" customHeight="1" thickTop="1" x14ac:dyDescent="0.2">
      <c r="A223" s="2984" t="s">
        <v>47</v>
      </c>
      <c r="B223" s="2858" t="s">
        <v>90</v>
      </c>
      <c r="C223" s="2984" t="s">
        <v>48</v>
      </c>
      <c r="D223" s="2984" t="s">
        <v>36</v>
      </c>
      <c r="E223" s="2984"/>
      <c r="F223" s="2984"/>
      <c r="G223" s="2984" t="s">
        <v>2</v>
      </c>
      <c r="H223" s="2984"/>
      <c r="I223" s="2984"/>
      <c r="J223" s="2984" t="s">
        <v>3</v>
      </c>
      <c r="K223" s="2984"/>
      <c r="L223" s="2984"/>
      <c r="M223" s="2984" t="s">
        <v>29</v>
      </c>
      <c r="N223" s="2984"/>
      <c r="O223" s="2984"/>
      <c r="P223" s="3044" t="s">
        <v>103</v>
      </c>
      <c r="Q223" s="3041" t="s">
        <v>132</v>
      </c>
      <c r="R223" s="3041" t="s">
        <v>310</v>
      </c>
    </row>
    <row r="224" spans="1:18" s="1305" customFormat="1" ht="20.25" customHeight="1" x14ac:dyDescent="0.2">
      <c r="A224" s="2864"/>
      <c r="B224" s="2859"/>
      <c r="C224" s="2864"/>
      <c r="D224" s="2896" t="s">
        <v>98</v>
      </c>
      <c r="E224" s="2896"/>
      <c r="F224" s="2896"/>
      <c r="G224" s="2896" t="s">
        <v>99</v>
      </c>
      <c r="H224" s="2896"/>
      <c r="I224" s="2896"/>
      <c r="J224" s="2896" t="s">
        <v>100</v>
      </c>
      <c r="K224" s="2896"/>
      <c r="L224" s="2896"/>
      <c r="M224" s="2896" t="s">
        <v>126</v>
      </c>
      <c r="N224" s="2896"/>
      <c r="O224" s="2896"/>
      <c r="P224" s="3045"/>
      <c r="Q224" s="3042"/>
      <c r="R224" s="3042"/>
    </row>
    <row r="225" spans="1:18" s="1305" customFormat="1" ht="20.25" customHeight="1" x14ac:dyDescent="0.2">
      <c r="A225" s="2864"/>
      <c r="B225" s="2859"/>
      <c r="C225" s="2864"/>
      <c r="D225" s="1293" t="s">
        <v>187</v>
      </c>
      <c r="E225" s="1293" t="s">
        <v>203</v>
      </c>
      <c r="F225" s="1293" t="s">
        <v>204</v>
      </c>
      <c r="G225" s="1293" t="s">
        <v>187</v>
      </c>
      <c r="H225" s="1293" t="s">
        <v>203</v>
      </c>
      <c r="I225" s="1293" t="s">
        <v>204</v>
      </c>
      <c r="J225" s="1293" t="s">
        <v>187</v>
      </c>
      <c r="K225" s="1293" t="s">
        <v>203</v>
      </c>
      <c r="L225" s="1293" t="s">
        <v>204</v>
      </c>
      <c r="M225" s="1293" t="s">
        <v>187</v>
      </c>
      <c r="N225" s="1293" t="s">
        <v>203</v>
      </c>
      <c r="O225" s="1293" t="s">
        <v>204</v>
      </c>
      <c r="P225" s="3045"/>
      <c r="Q225" s="3042"/>
      <c r="R225" s="3042"/>
    </row>
    <row r="226" spans="1:18" s="1305" customFormat="1" ht="20.25" customHeight="1" thickBot="1" x14ac:dyDescent="0.25">
      <c r="A226" s="2985"/>
      <c r="B226" s="2860"/>
      <c r="C226" s="2985"/>
      <c r="D226" s="121" t="s">
        <v>188</v>
      </c>
      <c r="E226" s="121" t="s">
        <v>189</v>
      </c>
      <c r="F226" s="121" t="s">
        <v>190</v>
      </c>
      <c r="G226" s="121" t="s">
        <v>188</v>
      </c>
      <c r="H226" s="121" t="s">
        <v>189</v>
      </c>
      <c r="I226" s="121" t="s">
        <v>190</v>
      </c>
      <c r="J226" s="121" t="s">
        <v>188</v>
      </c>
      <c r="K226" s="121" t="s">
        <v>189</v>
      </c>
      <c r="L226" s="121" t="s">
        <v>190</v>
      </c>
      <c r="M226" s="121" t="s">
        <v>188</v>
      </c>
      <c r="N226" s="121" t="s">
        <v>189</v>
      </c>
      <c r="O226" s="121" t="s">
        <v>190</v>
      </c>
      <c r="P226" s="3046"/>
      <c r="Q226" s="3043"/>
      <c r="R226" s="3043"/>
    </row>
    <row r="227" spans="1:18" ht="33.75" customHeight="1" x14ac:dyDescent="0.2">
      <c r="A227" s="3022" t="s">
        <v>1165</v>
      </c>
      <c r="B227" s="2053" t="s">
        <v>227</v>
      </c>
      <c r="C227" s="1881" t="s">
        <v>2223</v>
      </c>
      <c r="D227" s="923">
        <f>SUM(D218:D219)</f>
        <v>0</v>
      </c>
      <c r="E227" s="923">
        <f>SUM(E218:E219)</f>
        <v>0</v>
      </c>
      <c r="F227" s="923">
        <f t="shared" si="62"/>
        <v>0</v>
      </c>
      <c r="G227" s="923">
        <v>21</v>
      </c>
      <c r="H227" s="923">
        <v>2</v>
      </c>
      <c r="I227" s="923">
        <f t="shared" si="86"/>
        <v>23</v>
      </c>
      <c r="J227" s="923">
        <f>SUM(J218:J219)</f>
        <v>0</v>
      </c>
      <c r="K227" s="923">
        <v>0</v>
      </c>
      <c r="L227" s="923">
        <f t="shared" si="88"/>
        <v>0</v>
      </c>
      <c r="M227" s="923">
        <f t="shared" si="84"/>
        <v>21</v>
      </c>
      <c r="N227" s="923">
        <f t="shared" si="84"/>
        <v>2</v>
      </c>
      <c r="O227" s="923">
        <f t="shared" si="84"/>
        <v>23</v>
      </c>
      <c r="P227" s="2282" t="s">
        <v>2740</v>
      </c>
      <c r="Q227" s="2282" t="s">
        <v>455</v>
      </c>
      <c r="R227" s="3038" t="s">
        <v>2738</v>
      </c>
    </row>
    <row r="228" spans="1:18" ht="32.25" customHeight="1" x14ac:dyDescent="0.2">
      <c r="A228" s="3020"/>
      <c r="B228" s="2053" t="s">
        <v>951</v>
      </c>
      <c r="C228" s="1881" t="s">
        <v>85</v>
      </c>
      <c r="D228" s="923">
        <f>SUM(D219:D227)</f>
        <v>0</v>
      </c>
      <c r="E228" s="923">
        <f>SUM(E219:E227)</f>
        <v>0</v>
      </c>
      <c r="F228" s="923">
        <f t="shared" si="62"/>
        <v>0</v>
      </c>
      <c r="G228" s="923">
        <v>1</v>
      </c>
      <c r="H228" s="923">
        <v>8</v>
      </c>
      <c r="I228" s="923">
        <f t="shared" si="86"/>
        <v>9</v>
      </c>
      <c r="J228" s="923">
        <f>SUM(J219:J227)</f>
        <v>0</v>
      </c>
      <c r="K228" s="923">
        <v>0</v>
      </c>
      <c r="L228" s="923">
        <f t="shared" si="88"/>
        <v>0</v>
      </c>
      <c r="M228" s="923">
        <f t="shared" si="84"/>
        <v>1</v>
      </c>
      <c r="N228" s="923">
        <f t="shared" si="84"/>
        <v>8</v>
      </c>
      <c r="O228" s="923">
        <f t="shared" si="84"/>
        <v>9</v>
      </c>
      <c r="P228" s="2282" t="s">
        <v>163</v>
      </c>
      <c r="Q228" s="2282" t="s">
        <v>1135</v>
      </c>
      <c r="R228" s="3012"/>
    </row>
    <row r="229" spans="1:18" ht="36" customHeight="1" x14ac:dyDescent="0.2">
      <c r="A229" s="3021"/>
      <c r="B229" s="2053" t="s">
        <v>1214</v>
      </c>
      <c r="C229" s="1881" t="s">
        <v>2221</v>
      </c>
      <c r="D229" s="923">
        <f t="shared" ref="D229:E229" si="93">SUM(D227:D228)</f>
        <v>0</v>
      </c>
      <c r="E229" s="923">
        <f t="shared" si="93"/>
        <v>0</v>
      </c>
      <c r="F229" s="923">
        <f t="shared" si="62"/>
        <v>0</v>
      </c>
      <c r="G229" s="923">
        <v>11</v>
      </c>
      <c r="H229" s="923">
        <v>11</v>
      </c>
      <c r="I229" s="923">
        <f t="shared" si="86"/>
        <v>22</v>
      </c>
      <c r="J229" s="923">
        <f t="shared" ref="J229" si="94">SUM(J227:J228)</f>
        <v>0</v>
      </c>
      <c r="K229" s="923">
        <v>0</v>
      </c>
      <c r="L229" s="923">
        <f t="shared" si="88"/>
        <v>0</v>
      </c>
      <c r="M229" s="923">
        <f t="shared" si="84"/>
        <v>11</v>
      </c>
      <c r="N229" s="923">
        <f t="shared" si="84"/>
        <v>11</v>
      </c>
      <c r="O229" s="923">
        <f t="shared" si="84"/>
        <v>22</v>
      </c>
      <c r="P229" s="2282" t="s">
        <v>2735</v>
      </c>
      <c r="Q229" s="2282" t="s">
        <v>2610</v>
      </c>
      <c r="R229" s="2998"/>
    </row>
    <row r="230" spans="1:18" ht="24" customHeight="1" x14ac:dyDescent="0.2">
      <c r="A230" s="2887" t="s">
        <v>96</v>
      </c>
      <c r="B230" s="2887"/>
      <c r="C230" s="2887"/>
      <c r="D230" s="923">
        <f t="shared" ref="D230:E232" si="95">SUM(D229,D217:D228)</f>
        <v>0</v>
      </c>
      <c r="E230" s="923">
        <f t="shared" si="95"/>
        <v>0</v>
      </c>
      <c r="F230" s="923">
        <f t="shared" si="62"/>
        <v>0</v>
      </c>
      <c r="G230" s="923">
        <f>SUM(G229,G217:G228)</f>
        <v>47</v>
      </c>
      <c r="H230" s="923">
        <f>SUM(H229,H217:H228)</f>
        <v>45</v>
      </c>
      <c r="I230" s="923">
        <f t="shared" si="86"/>
        <v>92</v>
      </c>
      <c r="J230" s="923">
        <f>SUM(J229,J217:J228)</f>
        <v>0</v>
      </c>
      <c r="K230" s="923">
        <f>SUM(K229,K217:K228)</f>
        <v>4</v>
      </c>
      <c r="L230" s="923">
        <f t="shared" si="88"/>
        <v>4</v>
      </c>
      <c r="M230" s="923">
        <f t="shared" si="84"/>
        <v>47</v>
      </c>
      <c r="N230" s="923">
        <f t="shared" si="84"/>
        <v>49</v>
      </c>
      <c r="O230" s="923">
        <f t="shared" si="84"/>
        <v>96</v>
      </c>
      <c r="P230" s="3004" t="s">
        <v>136</v>
      </c>
      <c r="Q230" s="3004"/>
      <c r="R230" s="3004"/>
    </row>
    <row r="231" spans="1:18" ht="19.5" customHeight="1" x14ac:dyDescent="0.25">
      <c r="A231" s="3034" t="s">
        <v>1055</v>
      </c>
      <c r="B231" s="1328" t="s">
        <v>63</v>
      </c>
      <c r="C231" s="1298"/>
      <c r="D231" s="923">
        <f t="shared" si="95"/>
        <v>0</v>
      </c>
      <c r="E231" s="923">
        <f t="shared" si="95"/>
        <v>0</v>
      </c>
      <c r="F231" s="923">
        <f t="shared" si="62"/>
        <v>0</v>
      </c>
      <c r="G231" s="923">
        <f t="shared" si="62"/>
        <v>0</v>
      </c>
      <c r="H231" s="923">
        <v>5</v>
      </c>
      <c r="I231" s="923">
        <f t="shared" si="86"/>
        <v>5</v>
      </c>
      <c r="J231" s="923">
        <f>SUM(J230,J218:J229)</f>
        <v>0</v>
      </c>
      <c r="K231" s="923">
        <v>0</v>
      </c>
      <c r="L231" s="923">
        <f t="shared" si="88"/>
        <v>0</v>
      </c>
      <c r="M231" s="923">
        <f t="shared" si="84"/>
        <v>0</v>
      </c>
      <c r="N231" s="923">
        <f t="shared" si="84"/>
        <v>5</v>
      </c>
      <c r="O231" s="923">
        <f t="shared" si="84"/>
        <v>5</v>
      </c>
      <c r="P231" s="2283"/>
      <c r="Q231" s="2328" t="s">
        <v>144</v>
      </c>
      <c r="R231" s="3023" t="s">
        <v>2741</v>
      </c>
    </row>
    <row r="232" spans="1:18" ht="19.5" customHeight="1" x14ac:dyDescent="0.25">
      <c r="A232" s="3035"/>
      <c r="B232" s="3034" t="s">
        <v>75</v>
      </c>
      <c r="C232" s="2053" t="s">
        <v>75</v>
      </c>
      <c r="D232" s="923">
        <f t="shared" si="95"/>
        <v>0</v>
      </c>
      <c r="E232" s="923">
        <f t="shared" si="95"/>
        <v>0</v>
      </c>
      <c r="F232" s="923">
        <f t="shared" si="62"/>
        <v>0</v>
      </c>
      <c r="G232" s="923">
        <f t="shared" si="62"/>
        <v>0</v>
      </c>
      <c r="H232" s="923">
        <v>11</v>
      </c>
      <c r="I232" s="923">
        <f t="shared" si="86"/>
        <v>11</v>
      </c>
      <c r="J232" s="923">
        <f>SUM(J231,J219:J230)</f>
        <v>0</v>
      </c>
      <c r="K232" s="923">
        <v>0</v>
      </c>
      <c r="L232" s="923">
        <f t="shared" si="88"/>
        <v>0</v>
      </c>
      <c r="M232" s="923">
        <f t="shared" si="84"/>
        <v>0</v>
      </c>
      <c r="N232" s="923">
        <f t="shared" si="84"/>
        <v>11</v>
      </c>
      <c r="O232" s="923">
        <f t="shared" si="84"/>
        <v>11</v>
      </c>
      <c r="P232" s="2328" t="s">
        <v>2728</v>
      </c>
      <c r="Q232" s="3026" t="s">
        <v>2728</v>
      </c>
      <c r="R232" s="3024"/>
    </row>
    <row r="233" spans="1:18" ht="19.5" customHeight="1" x14ac:dyDescent="0.25">
      <c r="A233" s="3035"/>
      <c r="B233" s="3036"/>
      <c r="C233" s="2053" t="s">
        <v>76</v>
      </c>
      <c r="D233" s="923">
        <f t="shared" ref="D233:E233" si="96">SUM(D232,D227:D231)</f>
        <v>0</v>
      </c>
      <c r="E233" s="923">
        <f t="shared" si="96"/>
        <v>0</v>
      </c>
      <c r="F233" s="923">
        <f t="shared" si="62"/>
        <v>0</v>
      </c>
      <c r="G233" s="923">
        <f t="shared" si="62"/>
        <v>0</v>
      </c>
      <c r="H233" s="923">
        <v>11</v>
      </c>
      <c r="I233" s="923">
        <f t="shared" si="86"/>
        <v>11</v>
      </c>
      <c r="J233" s="923">
        <f t="shared" ref="J233" si="97">SUM(J232,J227:J231)</f>
        <v>0</v>
      </c>
      <c r="K233" s="923">
        <v>0</v>
      </c>
      <c r="L233" s="923">
        <f t="shared" si="88"/>
        <v>0</v>
      </c>
      <c r="M233" s="923">
        <f t="shared" si="84"/>
        <v>0</v>
      </c>
      <c r="N233" s="923">
        <f t="shared" si="84"/>
        <v>11</v>
      </c>
      <c r="O233" s="923">
        <f t="shared" si="84"/>
        <v>11</v>
      </c>
      <c r="P233" s="2328" t="s">
        <v>165</v>
      </c>
      <c r="Q233" s="3028"/>
      <c r="R233" s="2331"/>
    </row>
    <row r="234" spans="1:18" ht="19.5" customHeight="1" x14ac:dyDescent="0.2">
      <c r="A234" s="3036"/>
      <c r="B234" s="2887" t="s">
        <v>49</v>
      </c>
      <c r="C234" s="2887"/>
      <c r="D234" s="923">
        <f t="shared" ref="D234:L234" si="98">SUM(D232:D233)</f>
        <v>0</v>
      </c>
      <c r="E234" s="923">
        <f t="shared" si="98"/>
        <v>0</v>
      </c>
      <c r="F234" s="923">
        <f t="shared" si="98"/>
        <v>0</v>
      </c>
      <c r="G234" s="923">
        <f t="shared" si="98"/>
        <v>0</v>
      </c>
      <c r="H234" s="923">
        <f t="shared" si="98"/>
        <v>22</v>
      </c>
      <c r="I234" s="923">
        <f t="shared" si="98"/>
        <v>22</v>
      </c>
      <c r="J234" s="923">
        <f t="shared" si="98"/>
        <v>0</v>
      </c>
      <c r="K234" s="923">
        <f t="shared" si="98"/>
        <v>0</v>
      </c>
      <c r="L234" s="923">
        <f t="shared" si="98"/>
        <v>0</v>
      </c>
      <c r="M234" s="923">
        <f t="shared" si="84"/>
        <v>0</v>
      </c>
      <c r="N234" s="1575">
        <f t="shared" si="84"/>
        <v>22</v>
      </c>
      <c r="O234" s="1575">
        <f t="shared" si="84"/>
        <v>22</v>
      </c>
      <c r="P234" s="3004" t="s">
        <v>139</v>
      </c>
      <c r="Q234" s="3004"/>
      <c r="R234" s="2263"/>
    </row>
    <row r="235" spans="1:18" ht="18" customHeight="1" x14ac:dyDescent="0.2">
      <c r="A235" s="2887" t="s">
        <v>96</v>
      </c>
      <c r="B235" s="2887"/>
      <c r="C235" s="2887"/>
      <c r="D235" s="923">
        <f>SUM(D234)</f>
        <v>0</v>
      </c>
      <c r="E235" s="923">
        <f t="shared" ref="E235:K235" si="99">SUM(E234,E231)</f>
        <v>0</v>
      </c>
      <c r="F235" s="923">
        <f t="shared" si="62"/>
        <v>0</v>
      </c>
      <c r="G235" s="923">
        <f t="shared" si="99"/>
        <v>0</v>
      </c>
      <c r="H235" s="923">
        <f t="shared" si="99"/>
        <v>27</v>
      </c>
      <c r="I235" s="923">
        <f t="shared" si="86"/>
        <v>27</v>
      </c>
      <c r="J235" s="923">
        <f t="shared" si="99"/>
        <v>0</v>
      </c>
      <c r="K235" s="923">
        <f t="shared" si="99"/>
        <v>0</v>
      </c>
      <c r="L235" s="923">
        <f t="shared" si="88"/>
        <v>0</v>
      </c>
      <c r="M235" s="923">
        <f t="shared" si="84"/>
        <v>0</v>
      </c>
      <c r="N235" s="1575">
        <f t="shared" si="84"/>
        <v>27</v>
      </c>
      <c r="O235" s="1575">
        <f t="shared" si="84"/>
        <v>27</v>
      </c>
      <c r="P235" s="3004" t="s">
        <v>136</v>
      </c>
      <c r="Q235" s="3004"/>
      <c r="R235" s="3004"/>
    </row>
    <row r="236" spans="1:18" ht="18" customHeight="1" x14ac:dyDescent="0.25">
      <c r="A236" s="3019" t="s">
        <v>42</v>
      </c>
      <c r="B236" s="3034" t="s">
        <v>75</v>
      </c>
      <c r="C236" s="2053" t="s">
        <v>75</v>
      </c>
      <c r="D236" s="923">
        <f t="shared" ref="D236:E236" si="100">SUM(D235,D232)</f>
        <v>0</v>
      </c>
      <c r="E236" s="923">
        <f t="shared" si="100"/>
        <v>0</v>
      </c>
      <c r="F236" s="923">
        <f t="shared" ref="F236:F287" si="101">SUM(D236:E236)</f>
        <v>0</v>
      </c>
      <c r="G236" s="923">
        <v>12</v>
      </c>
      <c r="H236" s="923">
        <v>4</v>
      </c>
      <c r="I236" s="923">
        <f t="shared" si="86"/>
        <v>16</v>
      </c>
      <c r="J236" s="923">
        <v>13</v>
      </c>
      <c r="K236" s="923">
        <v>7</v>
      </c>
      <c r="L236" s="923">
        <f t="shared" si="88"/>
        <v>20</v>
      </c>
      <c r="M236" s="923">
        <f t="shared" si="84"/>
        <v>25</v>
      </c>
      <c r="N236" s="1575">
        <f t="shared" si="84"/>
        <v>11</v>
      </c>
      <c r="O236" s="1575">
        <f t="shared" si="84"/>
        <v>36</v>
      </c>
      <c r="P236" s="2328" t="s">
        <v>2728</v>
      </c>
      <c r="Q236" s="3026" t="s">
        <v>2728</v>
      </c>
      <c r="R236" s="3026" t="s">
        <v>623</v>
      </c>
    </row>
    <row r="237" spans="1:18" ht="18" customHeight="1" x14ac:dyDescent="0.25">
      <c r="A237" s="3020"/>
      <c r="B237" s="3036"/>
      <c r="C237" s="1881" t="s">
        <v>2255</v>
      </c>
      <c r="D237" s="923">
        <f t="shared" ref="D237:E237" si="102">SUM(D236,D233)</f>
        <v>0</v>
      </c>
      <c r="E237" s="923">
        <f t="shared" si="102"/>
        <v>0</v>
      </c>
      <c r="F237" s="923">
        <f t="shared" si="101"/>
        <v>0</v>
      </c>
      <c r="G237" s="923">
        <v>15</v>
      </c>
      <c r="H237" s="923">
        <v>2</v>
      </c>
      <c r="I237" s="923">
        <f t="shared" si="86"/>
        <v>17</v>
      </c>
      <c r="J237" s="923">
        <v>8</v>
      </c>
      <c r="K237" s="923">
        <v>8</v>
      </c>
      <c r="L237" s="923">
        <f t="shared" si="88"/>
        <v>16</v>
      </c>
      <c r="M237" s="923">
        <f t="shared" si="84"/>
        <v>23</v>
      </c>
      <c r="N237" s="1575">
        <f t="shared" si="84"/>
        <v>10</v>
      </c>
      <c r="O237" s="1575">
        <f t="shared" si="84"/>
        <v>33</v>
      </c>
      <c r="P237" s="2328" t="s">
        <v>165</v>
      </c>
      <c r="Q237" s="3028"/>
      <c r="R237" s="3027"/>
    </row>
    <row r="238" spans="1:18" ht="18" customHeight="1" x14ac:dyDescent="0.2">
      <c r="A238" s="3020"/>
      <c r="B238" s="2887" t="s">
        <v>49</v>
      </c>
      <c r="C238" s="2887"/>
      <c r="D238" s="923">
        <f t="shared" ref="D238:L238" si="103">SUM(D236:D237)</f>
        <v>0</v>
      </c>
      <c r="E238" s="923">
        <f t="shared" si="103"/>
        <v>0</v>
      </c>
      <c r="F238" s="923">
        <f t="shared" si="103"/>
        <v>0</v>
      </c>
      <c r="G238" s="923">
        <f t="shared" si="103"/>
        <v>27</v>
      </c>
      <c r="H238" s="923">
        <f t="shared" si="103"/>
        <v>6</v>
      </c>
      <c r="I238" s="923">
        <f t="shared" si="103"/>
        <v>33</v>
      </c>
      <c r="J238" s="923">
        <f t="shared" si="103"/>
        <v>21</v>
      </c>
      <c r="K238" s="923">
        <f t="shared" si="103"/>
        <v>15</v>
      </c>
      <c r="L238" s="923">
        <f t="shared" si="103"/>
        <v>36</v>
      </c>
      <c r="M238" s="923">
        <f t="shared" si="84"/>
        <v>48</v>
      </c>
      <c r="N238" s="1575">
        <f t="shared" si="84"/>
        <v>21</v>
      </c>
      <c r="O238" s="1575">
        <f t="shared" si="84"/>
        <v>69</v>
      </c>
      <c r="P238" s="3004" t="s">
        <v>139</v>
      </c>
      <c r="Q238" s="3004"/>
      <c r="R238" s="3027"/>
    </row>
    <row r="239" spans="1:18" ht="18" customHeight="1" x14ac:dyDescent="0.25">
      <c r="A239" s="3020"/>
      <c r="B239" s="3034" t="s">
        <v>77</v>
      </c>
      <c r="C239" s="2053" t="s">
        <v>77</v>
      </c>
      <c r="D239" s="923">
        <f t="shared" ref="D239:E239" si="104">SUM(D237:D238)</f>
        <v>0</v>
      </c>
      <c r="E239" s="923">
        <f t="shared" si="104"/>
        <v>0</v>
      </c>
      <c r="F239" s="923">
        <f t="shared" si="101"/>
        <v>0</v>
      </c>
      <c r="G239" s="923">
        <v>10</v>
      </c>
      <c r="H239" s="923">
        <v>15</v>
      </c>
      <c r="I239" s="923">
        <f t="shared" si="86"/>
        <v>25</v>
      </c>
      <c r="J239" s="923">
        <v>0</v>
      </c>
      <c r="K239" s="923">
        <v>0</v>
      </c>
      <c r="L239" s="923">
        <f t="shared" si="88"/>
        <v>0</v>
      </c>
      <c r="M239" s="923">
        <f t="shared" si="84"/>
        <v>10</v>
      </c>
      <c r="N239" s="1575">
        <f t="shared" si="84"/>
        <v>15</v>
      </c>
      <c r="O239" s="1575">
        <f t="shared" si="84"/>
        <v>25</v>
      </c>
      <c r="P239" s="2328" t="s">
        <v>2743</v>
      </c>
      <c r="Q239" s="3002" t="s">
        <v>2742</v>
      </c>
      <c r="R239" s="3027"/>
    </row>
    <row r="240" spans="1:18" ht="18" customHeight="1" x14ac:dyDescent="0.25">
      <c r="A240" s="3020"/>
      <c r="B240" s="3036"/>
      <c r="C240" s="1881" t="s">
        <v>913</v>
      </c>
      <c r="D240" s="923">
        <f t="shared" ref="D240:E240" si="105">SUM(D238:D239)</f>
        <v>0</v>
      </c>
      <c r="E240" s="923">
        <f t="shared" si="105"/>
        <v>0</v>
      </c>
      <c r="F240" s="923">
        <f t="shared" si="101"/>
        <v>0</v>
      </c>
      <c r="G240" s="923">
        <v>5</v>
      </c>
      <c r="H240" s="923">
        <v>5</v>
      </c>
      <c r="I240" s="923">
        <f t="shared" si="86"/>
        <v>10</v>
      </c>
      <c r="J240" s="923">
        <v>0</v>
      </c>
      <c r="K240" s="923">
        <v>0</v>
      </c>
      <c r="L240" s="923">
        <f t="shared" si="88"/>
        <v>0</v>
      </c>
      <c r="M240" s="923">
        <f t="shared" si="84"/>
        <v>5</v>
      </c>
      <c r="N240" s="1575">
        <f t="shared" si="84"/>
        <v>5</v>
      </c>
      <c r="O240" s="1575">
        <f t="shared" si="84"/>
        <v>10</v>
      </c>
      <c r="P240" s="2328" t="s">
        <v>914</v>
      </c>
      <c r="Q240" s="3003"/>
      <c r="R240" s="3027"/>
    </row>
    <row r="241" spans="1:18" ht="18" customHeight="1" x14ac:dyDescent="0.2">
      <c r="A241" s="3020"/>
      <c r="B241" s="2887" t="s">
        <v>49</v>
      </c>
      <c r="C241" s="2887"/>
      <c r="D241" s="923">
        <f t="shared" ref="D241:L241" si="106">SUM(D239:D240)</f>
        <v>0</v>
      </c>
      <c r="E241" s="923">
        <f t="shared" si="106"/>
        <v>0</v>
      </c>
      <c r="F241" s="923">
        <f t="shared" si="106"/>
        <v>0</v>
      </c>
      <c r="G241" s="923">
        <f t="shared" si="106"/>
        <v>15</v>
      </c>
      <c r="H241" s="923">
        <f t="shared" si="106"/>
        <v>20</v>
      </c>
      <c r="I241" s="923">
        <f t="shared" si="106"/>
        <v>35</v>
      </c>
      <c r="J241" s="923">
        <f t="shared" si="106"/>
        <v>0</v>
      </c>
      <c r="K241" s="923">
        <f t="shared" si="106"/>
        <v>0</v>
      </c>
      <c r="L241" s="923">
        <f t="shared" si="106"/>
        <v>0</v>
      </c>
      <c r="M241" s="923">
        <f t="shared" si="84"/>
        <v>15</v>
      </c>
      <c r="N241" s="1575">
        <f t="shared" si="84"/>
        <v>20</v>
      </c>
      <c r="O241" s="1575">
        <f t="shared" si="84"/>
        <v>35</v>
      </c>
      <c r="P241" s="3004" t="s">
        <v>139</v>
      </c>
      <c r="Q241" s="3004"/>
      <c r="R241" s="3027"/>
    </row>
    <row r="242" spans="1:18" ht="18" customHeight="1" x14ac:dyDescent="0.25">
      <c r="A242" s="3020"/>
      <c r="B242" s="3019" t="s">
        <v>78</v>
      </c>
      <c r="C242" s="1881" t="s">
        <v>79</v>
      </c>
      <c r="D242" s="923">
        <f t="shared" ref="D242:E242" si="107">SUM(D240:D241)</f>
        <v>0</v>
      </c>
      <c r="E242" s="923">
        <f t="shared" si="107"/>
        <v>0</v>
      </c>
      <c r="F242" s="923">
        <f t="shared" si="101"/>
        <v>0</v>
      </c>
      <c r="G242" s="923">
        <v>12</v>
      </c>
      <c r="H242" s="923">
        <v>9</v>
      </c>
      <c r="I242" s="923">
        <f t="shared" si="86"/>
        <v>21</v>
      </c>
      <c r="J242" s="923">
        <v>9</v>
      </c>
      <c r="K242" s="923">
        <v>3</v>
      </c>
      <c r="L242" s="923">
        <f t="shared" si="88"/>
        <v>12</v>
      </c>
      <c r="M242" s="923">
        <f t="shared" si="84"/>
        <v>21</v>
      </c>
      <c r="N242" s="1575">
        <f t="shared" si="84"/>
        <v>12</v>
      </c>
      <c r="O242" s="1575">
        <f t="shared" si="84"/>
        <v>33</v>
      </c>
      <c r="P242" s="2328" t="s">
        <v>159</v>
      </c>
      <c r="Q242" s="3026" t="s">
        <v>2744</v>
      </c>
      <c r="R242" s="3027"/>
    </row>
    <row r="243" spans="1:18" ht="18" customHeight="1" x14ac:dyDescent="0.25">
      <c r="A243" s="3020"/>
      <c r="B243" s="3021"/>
      <c r="C243" s="1881" t="s">
        <v>80</v>
      </c>
      <c r="D243" s="923">
        <f t="shared" ref="D243:E243" si="108">SUM(D241:D242)</f>
        <v>0</v>
      </c>
      <c r="E243" s="923">
        <f t="shared" si="108"/>
        <v>0</v>
      </c>
      <c r="F243" s="923">
        <f t="shared" si="101"/>
        <v>0</v>
      </c>
      <c r="G243" s="923">
        <v>12</v>
      </c>
      <c r="H243" s="923">
        <v>7</v>
      </c>
      <c r="I243" s="923">
        <f t="shared" si="86"/>
        <v>19</v>
      </c>
      <c r="J243" s="923">
        <v>10</v>
      </c>
      <c r="K243" s="923">
        <v>4</v>
      </c>
      <c r="L243" s="923">
        <f t="shared" si="88"/>
        <v>14</v>
      </c>
      <c r="M243" s="923">
        <f t="shared" si="84"/>
        <v>22</v>
      </c>
      <c r="N243" s="1575">
        <f t="shared" si="84"/>
        <v>11</v>
      </c>
      <c r="O243" s="1575">
        <f t="shared" si="84"/>
        <v>33</v>
      </c>
      <c r="P243" s="2328" t="s">
        <v>2732</v>
      </c>
      <c r="Q243" s="3028"/>
      <c r="R243" s="3027"/>
    </row>
    <row r="244" spans="1:18" ht="18" customHeight="1" x14ac:dyDescent="0.2">
      <c r="A244" s="3020"/>
      <c r="B244" s="2887" t="s">
        <v>49</v>
      </c>
      <c r="C244" s="2887"/>
      <c r="D244" s="923">
        <f t="shared" ref="D244:L244" si="109">SUM(D242:D243)</f>
        <v>0</v>
      </c>
      <c r="E244" s="923">
        <f t="shared" si="109"/>
        <v>0</v>
      </c>
      <c r="F244" s="923">
        <f t="shared" si="109"/>
        <v>0</v>
      </c>
      <c r="G244" s="923">
        <f t="shared" si="109"/>
        <v>24</v>
      </c>
      <c r="H244" s="923">
        <f t="shared" si="109"/>
        <v>16</v>
      </c>
      <c r="I244" s="923">
        <f t="shared" si="109"/>
        <v>40</v>
      </c>
      <c r="J244" s="923">
        <f t="shared" si="109"/>
        <v>19</v>
      </c>
      <c r="K244" s="923">
        <f t="shared" si="109"/>
        <v>7</v>
      </c>
      <c r="L244" s="923">
        <f t="shared" si="109"/>
        <v>26</v>
      </c>
      <c r="M244" s="923">
        <f t="shared" si="84"/>
        <v>43</v>
      </c>
      <c r="N244" s="1575">
        <f t="shared" si="84"/>
        <v>23</v>
      </c>
      <c r="O244" s="1575">
        <f t="shared" si="84"/>
        <v>66</v>
      </c>
      <c r="P244" s="3004" t="s">
        <v>139</v>
      </c>
      <c r="Q244" s="3004"/>
      <c r="R244" s="3027"/>
    </row>
    <row r="245" spans="1:18" ht="18" customHeight="1" x14ac:dyDescent="0.2">
      <c r="A245" s="3020"/>
      <c r="B245" s="1881" t="s">
        <v>958</v>
      </c>
      <c r="C245" s="1881" t="s">
        <v>958</v>
      </c>
      <c r="D245" s="923">
        <v>0</v>
      </c>
      <c r="E245" s="923">
        <v>0</v>
      </c>
      <c r="F245" s="923">
        <f t="shared" si="101"/>
        <v>0</v>
      </c>
      <c r="G245" s="923">
        <v>16</v>
      </c>
      <c r="H245" s="923">
        <v>7</v>
      </c>
      <c r="I245" s="923">
        <f t="shared" si="86"/>
        <v>23</v>
      </c>
      <c r="J245" s="923">
        <v>0</v>
      </c>
      <c r="K245" s="923">
        <v>0</v>
      </c>
      <c r="L245" s="923">
        <f t="shared" si="88"/>
        <v>0</v>
      </c>
      <c r="M245" s="923">
        <f t="shared" si="84"/>
        <v>16</v>
      </c>
      <c r="N245" s="1575">
        <f t="shared" si="84"/>
        <v>7</v>
      </c>
      <c r="O245" s="1575">
        <f t="shared" si="84"/>
        <v>23</v>
      </c>
      <c r="P245" s="2281" t="s">
        <v>959</v>
      </c>
      <c r="Q245" s="2281" t="s">
        <v>959</v>
      </c>
      <c r="R245" s="3027"/>
    </row>
    <row r="246" spans="1:18" ht="31.5" customHeight="1" x14ac:dyDescent="0.2">
      <c r="A246" s="3020"/>
      <c r="B246" s="1881" t="s">
        <v>534</v>
      </c>
      <c r="C246" s="1881" t="s">
        <v>534</v>
      </c>
      <c r="D246" s="923">
        <v>0</v>
      </c>
      <c r="E246" s="923">
        <v>0</v>
      </c>
      <c r="F246" s="923">
        <f t="shared" si="101"/>
        <v>0</v>
      </c>
      <c r="G246" s="923">
        <v>3</v>
      </c>
      <c r="H246" s="923">
        <v>4</v>
      </c>
      <c r="I246" s="923">
        <f t="shared" si="86"/>
        <v>7</v>
      </c>
      <c r="J246" s="923">
        <v>0</v>
      </c>
      <c r="K246" s="923">
        <v>0</v>
      </c>
      <c r="L246" s="923">
        <f t="shared" si="88"/>
        <v>0</v>
      </c>
      <c r="M246" s="923">
        <f t="shared" si="84"/>
        <v>3</v>
      </c>
      <c r="N246" s="1575">
        <f t="shared" si="84"/>
        <v>4</v>
      </c>
      <c r="O246" s="1575">
        <f t="shared" si="84"/>
        <v>7</v>
      </c>
      <c r="P246" s="2282" t="s">
        <v>2745</v>
      </c>
      <c r="Q246" s="2281" t="s">
        <v>959</v>
      </c>
      <c r="R246" s="3027"/>
    </row>
    <row r="247" spans="1:18" ht="20.25" customHeight="1" x14ac:dyDescent="0.2">
      <c r="A247" s="3020"/>
      <c r="B247" s="1881" t="s">
        <v>536</v>
      </c>
      <c r="C247" s="1881" t="s">
        <v>536</v>
      </c>
      <c r="D247" s="923">
        <v>0</v>
      </c>
      <c r="E247" s="923">
        <v>0</v>
      </c>
      <c r="F247" s="923">
        <f t="shared" si="101"/>
        <v>0</v>
      </c>
      <c r="G247" s="923">
        <v>9</v>
      </c>
      <c r="H247" s="923">
        <v>4</v>
      </c>
      <c r="I247" s="923">
        <f t="shared" si="86"/>
        <v>13</v>
      </c>
      <c r="J247" s="923">
        <v>5</v>
      </c>
      <c r="K247" s="923">
        <v>1</v>
      </c>
      <c r="L247" s="923">
        <f t="shared" si="88"/>
        <v>6</v>
      </c>
      <c r="M247" s="923">
        <f t="shared" si="84"/>
        <v>14</v>
      </c>
      <c r="N247" s="1575">
        <f t="shared" si="84"/>
        <v>5</v>
      </c>
      <c r="O247" s="1575">
        <f t="shared" si="84"/>
        <v>19</v>
      </c>
      <c r="P247" s="2281" t="s">
        <v>537</v>
      </c>
      <c r="Q247" s="2281" t="s">
        <v>2745</v>
      </c>
      <c r="R247" s="3027"/>
    </row>
    <row r="248" spans="1:18" ht="20.25" customHeight="1" x14ac:dyDescent="0.2">
      <c r="A248" s="3021"/>
      <c r="B248" s="1881" t="s">
        <v>1140</v>
      </c>
      <c r="C248" s="1881" t="s">
        <v>1140</v>
      </c>
      <c r="D248" s="923">
        <v>1</v>
      </c>
      <c r="E248" s="923">
        <v>2</v>
      </c>
      <c r="F248" s="923">
        <f t="shared" si="101"/>
        <v>3</v>
      </c>
      <c r="G248" s="923">
        <v>3</v>
      </c>
      <c r="H248" s="923">
        <v>5</v>
      </c>
      <c r="I248" s="923">
        <f t="shared" si="86"/>
        <v>8</v>
      </c>
      <c r="J248" s="923">
        <v>0</v>
      </c>
      <c r="K248" s="923">
        <v>0</v>
      </c>
      <c r="L248" s="923">
        <f t="shared" si="88"/>
        <v>0</v>
      </c>
      <c r="M248" s="923">
        <f t="shared" si="84"/>
        <v>4</v>
      </c>
      <c r="N248" s="1575">
        <f t="shared" si="84"/>
        <v>7</v>
      </c>
      <c r="O248" s="1575">
        <f t="shared" si="84"/>
        <v>11</v>
      </c>
      <c r="P248" s="2281" t="s">
        <v>1141</v>
      </c>
      <c r="Q248" s="2281" t="s">
        <v>537</v>
      </c>
      <c r="R248" s="3028"/>
    </row>
    <row r="249" spans="1:18" ht="20.25" customHeight="1" x14ac:dyDescent="0.2">
      <c r="A249" s="2887" t="s">
        <v>96</v>
      </c>
      <c r="B249" s="2887"/>
      <c r="C249" s="2887"/>
      <c r="D249" s="923">
        <f>SUM(D245:D248,D244,D241,D238)</f>
        <v>1</v>
      </c>
      <c r="E249" s="923">
        <f>SUM(E245:E248,E244,E241,E238)</f>
        <v>2</v>
      </c>
      <c r="F249" s="923">
        <f t="shared" si="101"/>
        <v>3</v>
      </c>
      <c r="G249" s="923">
        <f>SUM(G245:G248,G244,G241,G238)</f>
        <v>97</v>
      </c>
      <c r="H249" s="923">
        <f>SUM(H245:H248,H244,H241,H238)</f>
        <v>62</v>
      </c>
      <c r="I249" s="923">
        <f t="shared" si="86"/>
        <v>159</v>
      </c>
      <c r="J249" s="923">
        <f>SUM(J245:J248,J244,J241,J238)</f>
        <v>45</v>
      </c>
      <c r="K249" s="923">
        <f>SUM(K245:K248,K244,K241,K238)</f>
        <v>23</v>
      </c>
      <c r="L249" s="923">
        <f t="shared" si="88"/>
        <v>68</v>
      </c>
      <c r="M249" s="923">
        <f t="shared" si="84"/>
        <v>143</v>
      </c>
      <c r="N249" s="923">
        <f t="shared" si="84"/>
        <v>87</v>
      </c>
      <c r="O249" s="923">
        <f t="shared" si="84"/>
        <v>230</v>
      </c>
      <c r="P249" s="3004" t="s">
        <v>136</v>
      </c>
      <c r="Q249" s="3004"/>
      <c r="R249" s="3004"/>
    </row>
    <row r="250" spans="1:18" ht="45" x14ac:dyDescent="0.2">
      <c r="A250" s="1881" t="s">
        <v>963</v>
      </c>
      <c r="B250" s="1881" t="s">
        <v>2225</v>
      </c>
      <c r="C250" s="1881" t="s">
        <v>2225</v>
      </c>
      <c r="D250" s="923">
        <v>0</v>
      </c>
      <c r="E250" s="923">
        <v>0</v>
      </c>
      <c r="F250" s="923">
        <f t="shared" si="101"/>
        <v>0</v>
      </c>
      <c r="G250" s="923">
        <v>1</v>
      </c>
      <c r="H250" s="923">
        <v>1</v>
      </c>
      <c r="I250" s="923">
        <f t="shared" si="86"/>
        <v>2</v>
      </c>
      <c r="J250" s="923">
        <v>0</v>
      </c>
      <c r="K250" s="923">
        <v>0</v>
      </c>
      <c r="L250" s="923">
        <f t="shared" si="88"/>
        <v>0</v>
      </c>
      <c r="M250" s="923">
        <f t="shared" si="84"/>
        <v>1</v>
      </c>
      <c r="N250" s="923">
        <f t="shared" si="84"/>
        <v>1</v>
      </c>
      <c r="O250" s="923">
        <f t="shared" si="84"/>
        <v>2</v>
      </c>
      <c r="P250" s="2329" t="s">
        <v>2614</v>
      </c>
      <c r="Q250" s="2282" t="s">
        <v>2614</v>
      </c>
      <c r="R250" s="2282" t="s">
        <v>2613</v>
      </c>
    </row>
    <row r="251" spans="1:18" ht="16.5" thickBot="1" x14ac:dyDescent="0.25">
      <c r="A251" s="3019" t="s">
        <v>96</v>
      </c>
      <c r="B251" s="3019"/>
      <c r="C251" s="3019"/>
      <c r="D251" s="2239">
        <f>SUM(D250:D250)</f>
        <v>0</v>
      </c>
      <c r="E251" s="2239">
        <f>SUM(E250:E250)</f>
        <v>0</v>
      </c>
      <c r="F251" s="2239">
        <f t="shared" si="101"/>
        <v>0</v>
      </c>
      <c r="G251" s="2239">
        <f>SUM(G250:G250)</f>
        <v>1</v>
      </c>
      <c r="H251" s="2239">
        <f>SUM(H250:H250)</f>
        <v>1</v>
      </c>
      <c r="I251" s="2239">
        <f t="shared" si="86"/>
        <v>2</v>
      </c>
      <c r="J251" s="2239">
        <f>SUM(J250:J250)</f>
        <v>0</v>
      </c>
      <c r="K251" s="2239">
        <f>SUM(K250:K250)</f>
        <v>0</v>
      </c>
      <c r="L251" s="2239">
        <f t="shared" si="88"/>
        <v>0</v>
      </c>
      <c r="M251" s="2239">
        <f t="shared" ref="M251:O272" si="110">SUM(J251,G251,D251)</f>
        <v>1</v>
      </c>
      <c r="N251" s="2239">
        <f t="shared" si="110"/>
        <v>1</v>
      </c>
      <c r="O251" s="2239">
        <f t="shared" si="110"/>
        <v>2</v>
      </c>
      <c r="P251" s="3031" t="s">
        <v>136</v>
      </c>
      <c r="Q251" s="3031"/>
      <c r="R251" s="3031"/>
    </row>
    <row r="252" spans="1:18" s="1305" customFormat="1" ht="16.5" thickTop="1" x14ac:dyDescent="0.2">
      <c r="A252" s="1332"/>
      <c r="B252" s="1332"/>
      <c r="C252" s="1332"/>
      <c r="D252" s="1333"/>
      <c r="E252" s="1333"/>
      <c r="F252" s="1333"/>
      <c r="G252" s="1333"/>
      <c r="H252" s="1333"/>
      <c r="I252" s="1333"/>
      <c r="J252" s="1333"/>
      <c r="K252" s="1333"/>
      <c r="L252" s="1333"/>
      <c r="M252" s="1333"/>
      <c r="N252" s="1333"/>
      <c r="O252" s="1333"/>
      <c r="P252" s="2266"/>
      <c r="Q252" s="2266"/>
      <c r="R252" s="2266"/>
    </row>
    <row r="253" spans="1:18" s="2457" customFormat="1" ht="15.75" x14ac:dyDescent="0.2">
      <c r="A253" s="2454"/>
      <c r="B253" s="2454"/>
      <c r="C253" s="245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2267"/>
      <c r="Q253" s="2267"/>
      <c r="R253" s="2267"/>
    </row>
    <row r="254" spans="1:18" s="1305" customFormat="1" ht="18.75" thickBot="1" x14ac:dyDescent="0.25">
      <c r="A254" s="2658" t="s">
        <v>2795</v>
      </c>
      <c r="B254" s="2658"/>
      <c r="P254" s="3030" t="s">
        <v>2796</v>
      </c>
      <c r="Q254" s="3030"/>
      <c r="R254" s="3030"/>
    </row>
    <row r="255" spans="1:18" s="1305" customFormat="1" ht="18.75" thickTop="1" x14ac:dyDescent="0.2">
      <c r="A255" s="2984" t="s">
        <v>47</v>
      </c>
      <c r="B255" s="2858" t="s">
        <v>90</v>
      </c>
      <c r="C255" s="2984" t="s">
        <v>48</v>
      </c>
      <c r="D255" s="2984" t="s">
        <v>36</v>
      </c>
      <c r="E255" s="2984"/>
      <c r="F255" s="2984"/>
      <c r="G255" s="2984" t="s">
        <v>2</v>
      </c>
      <c r="H255" s="2984"/>
      <c r="I255" s="2984"/>
      <c r="J255" s="2984" t="s">
        <v>3</v>
      </c>
      <c r="K255" s="2984"/>
      <c r="L255" s="2984"/>
      <c r="M255" s="2984" t="s">
        <v>29</v>
      </c>
      <c r="N255" s="2984"/>
      <c r="O255" s="2984"/>
      <c r="P255" s="3044" t="s">
        <v>103</v>
      </c>
      <c r="Q255" s="3041" t="s">
        <v>132</v>
      </c>
      <c r="R255" s="3041" t="s">
        <v>310</v>
      </c>
    </row>
    <row r="256" spans="1:18" s="1305" customFormat="1" x14ac:dyDescent="0.2">
      <c r="A256" s="2864"/>
      <c r="B256" s="2859"/>
      <c r="C256" s="2864"/>
      <c r="D256" s="2896" t="s">
        <v>98</v>
      </c>
      <c r="E256" s="2896"/>
      <c r="F256" s="2896"/>
      <c r="G256" s="2896" t="s">
        <v>99</v>
      </c>
      <c r="H256" s="2896"/>
      <c r="I256" s="2896"/>
      <c r="J256" s="2896" t="s">
        <v>100</v>
      </c>
      <c r="K256" s="2896"/>
      <c r="L256" s="2896"/>
      <c r="M256" s="2896" t="s">
        <v>126</v>
      </c>
      <c r="N256" s="2896"/>
      <c r="O256" s="2896"/>
      <c r="P256" s="3045"/>
      <c r="Q256" s="3042"/>
      <c r="R256" s="3042"/>
    </row>
    <row r="257" spans="1:18" s="1305" customFormat="1" ht="15.75" x14ac:dyDescent="0.2">
      <c r="A257" s="2864"/>
      <c r="B257" s="2859"/>
      <c r="C257" s="2864"/>
      <c r="D257" s="1293" t="s">
        <v>187</v>
      </c>
      <c r="E257" s="1293" t="s">
        <v>203</v>
      </c>
      <c r="F257" s="1293" t="s">
        <v>204</v>
      </c>
      <c r="G257" s="1293" t="s">
        <v>187</v>
      </c>
      <c r="H257" s="1293" t="s">
        <v>203</v>
      </c>
      <c r="I257" s="1293" t="s">
        <v>204</v>
      </c>
      <c r="J257" s="1293" t="s">
        <v>187</v>
      </c>
      <c r="K257" s="1293" t="s">
        <v>203</v>
      </c>
      <c r="L257" s="1293" t="s">
        <v>204</v>
      </c>
      <c r="M257" s="1293" t="s">
        <v>187</v>
      </c>
      <c r="N257" s="1293" t="s">
        <v>203</v>
      </c>
      <c r="O257" s="1293" t="s">
        <v>204</v>
      </c>
      <c r="P257" s="3045"/>
      <c r="Q257" s="3042"/>
      <c r="R257" s="3042"/>
    </row>
    <row r="258" spans="1:18" s="1305" customFormat="1" ht="13.5" thickBot="1" x14ac:dyDescent="0.25">
      <c r="A258" s="2985"/>
      <c r="B258" s="2860"/>
      <c r="C258" s="2985"/>
      <c r="D258" s="121" t="s">
        <v>188</v>
      </c>
      <c r="E258" s="121" t="s">
        <v>189</v>
      </c>
      <c r="F258" s="121" t="s">
        <v>190</v>
      </c>
      <c r="G258" s="121" t="s">
        <v>188</v>
      </c>
      <c r="H258" s="121" t="s">
        <v>189</v>
      </c>
      <c r="I258" s="121" t="s">
        <v>190</v>
      </c>
      <c r="J258" s="121" t="s">
        <v>188</v>
      </c>
      <c r="K258" s="121" t="s">
        <v>189</v>
      </c>
      <c r="L258" s="121" t="s">
        <v>190</v>
      </c>
      <c r="M258" s="121" t="s">
        <v>188</v>
      </c>
      <c r="N258" s="121" t="s">
        <v>189</v>
      </c>
      <c r="O258" s="121" t="s">
        <v>190</v>
      </c>
      <c r="P258" s="3046"/>
      <c r="Q258" s="3043"/>
      <c r="R258" s="3043"/>
    </row>
    <row r="259" spans="1:18" ht="19.5" customHeight="1" x14ac:dyDescent="0.25">
      <c r="A259" s="3022" t="s">
        <v>1494</v>
      </c>
      <c r="B259" s="1298" t="s">
        <v>2226</v>
      </c>
      <c r="C259" s="1881" t="s">
        <v>2226</v>
      </c>
      <c r="D259" s="923">
        <v>5</v>
      </c>
      <c r="E259" s="923">
        <v>3</v>
      </c>
      <c r="F259" s="923">
        <f t="shared" si="101"/>
        <v>8</v>
      </c>
      <c r="G259" s="923">
        <v>12</v>
      </c>
      <c r="H259" s="923">
        <v>5</v>
      </c>
      <c r="I259" s="923">
        <f t="shared" si="86"/>
        <v>17</v>
      </c>
      <c r="J259" s="923">
        <v>0</v>
      </c>
      <c r="K259" s="923">
        <v>0</v>
      </c>
      <c r="L259" s="923">
        <f t="shared" si="88"/>
        <v>0</v>
      </c>
      <c r="M259" s="923">
        <f t="shared" si="110"/>
        <v>17</v>
      </c>
      <c r="N259" s="923">
        <f t="shared" si="110"/>
        <v>8</v>
      </c>
      <c r="O259" s="923">
        <f t="shared" si="110"/>
        <v>25</v>
      </c>
      <c r="P259" s="2328" t="s">
        <v>2615</v>
      </c>
      <c r="Q259" s="2328" t="s">
        <v>2615</v>
      </c>
      <c r="R259" s="3032" t="s">
        <v>2746</v>
      </c>
    </row>
    <row r="260" spans="1:18" ht="15.75" x14ac:dyDescent="0.25">
      <c r="A260" s="3020"/>
      <c r="B260" s="3019" t="s">
        <v>89</v>
      </c>
      <c r="C260" s="1881" t="s">
        <v>89</v>
      </c>
      <c r="D260" s="923">
        <v>2</v>
      </c>
      <c r="E260" s="923">
        <v>0</v>
      </c>
      <c r="F260" s="923">
        <f t="shared" si="101"/>
        <v>2</v>
      </c>
      <c r="G260" s="923">
        <v>18</v>
      </c>
      <c r="H260" s="923">
        <v>2</v>
      </c>
      <c r="I260" s="923">
        <f t="shared" si="86"/>
        <v>20</v>
      </c>
      <c r="J260" s="923">
        <v>8</v>
      </c>
      <c r="K260" s="923">
        <v>4</v>
      </c>
      <c r="L260" s="923">
        <f t="shared" si="88"/>
        <v>12</v>
      </c>
      <c r="M260" s="923">
        <f t="shared" si="110"/>
        <v>28</v>
      </c>
      <c r="N260" s="923">
        <f t="shared" si="110"/>
        <v>6</v>
      </c>
      <c r="O260" s="923">
        <f t="shared" si="110"/>
        <v>34</v>
      </c>
      <c r="P260" s="2328" t="s">
        <v>2616</v>
      </c>
      <c r="Q260" s="3026" t="s">
        <v>2616</v>
      </c>
      <c r="R260" s="3027"/>
    </row>
    <row r="261" spans="1:18" ht="15.75" x14ac:dyDescent="0.25">
      <c r="A261" s="3020"/>
      <c r="B261" s="3020"/>
      <c r="C261" s="1881" t="s">
        <v>2256</v>
      </c>
      <c r="D261" s="923">
        <v>0</v>
      </c>
      <c r="E261" s="923">
        <v>0</v>
      </c>
      <c r="F261" s="923">
        <f t="shared" si="101"/>
        <v>0</v>
      </c>
      <c r="G261" s="923">
        <v>0</v>
      </c>
      <c r="H261" s="923">
        <v>0</v>
      </c>
      <c r="I261" s="923">
        <f t="shared" si="86"/>
        <v>0</v>
      </c>
      <c r="J261" s="923">
        <v>0</v>
      </c>
      <c r="K261" s="923">
        <v>2</v>
      </c>
      <c r="L261" s="923">
        <f t="shared" si="88"/>
        <v>2</v>
      </c>
      <c r="M261" s="923">
        <f t="shared" si="110"/>
        <v>0</v>
      </c>
      <c r="N261" s="923">
        <f t="shared" si="110"/>
        <v>2</v>
      </c>
      <c r="O261" s="923">
        <f t="shared" si="110"/>
        <v>2</v>
      </c>
      <c r="P261" s="2328" t="s">
        <v>2747</v>
      </c>
      <c r="Q261" s="3027"/>
      <c r="R261" s="3027"/>
    </row>
    <row r="262" spans="1:18" ht="15.75" x14ac:dyDescent="0.25">
      <c r="A262" s="3020"/>
      <c r="B262" s="3020"/>
      <c r="C262" s="1881" t="s">
        <v>2257</v>
      </c>
      <c r="D262" s="923">
        <v>0</v>
      </c>
      <c r="E262" s="923">
        <v>0</v>
      </c>
      <c r="F262" s="923">
        <f t="shared" si="101"/>
        <v>0</v>
      </c>
      <c r="G262" s="923">
        <v>0</v>
      </c>
      <c r="H262" s="923">
        <v>3</v>
      </c>
      <c r="I262" s="923">
        <f t="shared" si="86"/>
        <v>3</v>
      </c>
      <c r="J262" s="923">
        <v>0</v>
      </c>
      <c r="K262" s="923">
        <v>0</v>
      </c>
      <c r="L262" s="923">
        <f t="shared" si="88"/>
        <v>0</v>
      </c>
      <c r="M262" s="923">
        <f t="shared" si="110"/>
        <v>0</v>
      </c>
      <c r="N262" s="923">
        <f t="shared" si="110"/>
        <v>3</v>
      </c>
      <c r="O262" s="923">
        <f t="shared" si="110"/>
        <v>3</v>
      </c>
      <c r="P262" s="2328" t="s">
        <v>2748</v>
      </c>
      <c r="Q262" s="3027"/>
      <c r="R262" s="3027"/>
    </row>
    <row r="263" spans="1:18" ht="15.75" x14ac:dyDescent="0.25">
      <c r="A263" s="3020"/>
      <c r="B263" s="3020"/>
      <c r="C263" s="1881" t="s">
        <v>2258</v>
      </c>
      <c r="D263" s="923">
        <v>0</v>
      </c>
      <c r="E263" s="923">
        <v>0</v>
      </c>
      <c r="F263" s="923">
        <f t="shared" si="101"/>
        <v>0</v>
      </c>
      <c r="G263" s="923">
        <v>0</v>
      </c>
      <c r="H263" s="923">
        <v>0</v>
      </c>
      <c r="I263" s="923">
        <f t="shared" si="86"/>
        <v>0</v>
      </c>
      <c r="J263" s="923">
        <v>0</v>
      </c>
      <c r="K263" s="923">
        <v>3</v>
      </c>
      <c r="L263" s="923">
        <f t="shared" si="88"/>
        <v>3</v>
      </c>
      <c r="M263" s="923">
        <f t="shared" si="110"/>
        <v>0</v>
      </c>
      <c r="N263" s="923">
        <f t="shared" si="110"/>
        <v>3</v>
      </c>
      <c r="O263" s="923">
        <f t="shared" si="110"/>
        <v>3</v>
      </c>
      <c r="P263" s="2328" t="s">
        <v>2749</v>
      </c>
      <c r="Q263" s="3027"/>
      <c r="R263" s="3027"/>
    </row>
    <row r="264" spans="1:18" ht="15.75" x14ac:dyDescent="0.25">
      <c r="A264" s="3020"/>
      <c r="B264" s="3020"/>
      <c r="C264" s="1881" t="s">
        <v>2259</v>
      </c>
      <c r="D264" s="923">
        <v>0</v>
      </c>
      <c r="E264" s="923">
        <v>0</v>
      </c>
      <c r="F264" s="923">
        <f t="shared" si="101"/>
        <v>0</v>
      </c>
      <c r="G264" s="923">
        <v>0</v>
      </c>
      <c r="H264" s="923">
        <v>1</v>
      </c>
      <c r="I264" s="923">
        <f t="shared" si="86"/>
        <v>1</v>
      </c>
      <c r="J264" s="923">
        <v>0</v>
      </c>
      <c r="K264" s="923">
        <v>2</v>
      </c>
      <c r="L264" s="923">
        <f t="shared" si="88"/>
        <v>2</v>
      </c>
      <c r="M264" s="923">
        <f t="shared" si="110"/>
        <v>0</v>
      </c>
      <c r="N264" s="923">
        <f t="shared" si="110"/>
        <v>3</v>
      </c>
      <c r="O264" s="923">
        <f t="shared" si="110"/>
        <v>3</v>
      </c>
      <c r="P264" s="2328" t="s">
        <v>2750</v>
      </c>
      <c r="Q264" s="3027"/>
      <c r="R264" s="3027"/>
    </row>
    <row r="265" spans="1:18" ht="15.75" x14ac:dyDescent="0.25">
      <c r="A265" s="3020"/>
      <c r="B265" s="3020"/>
      <c r="C265" s="1881" t="s">
        <v>974</v>
      </c>
      <c r="D265" s="923">
        <v>0</v>
      </c>
      <c r="E265" s="923">
        <v>0</v>
      </c>
      <c r="F265" s="923">
        <f t="shared" si="101"/>
        <v>0</v>
      </c>
      <c r="G265" s="923">
        <v>0</v>
      </c>
      <c r="H265" s="923">
        <v>2</v>
      </c>
      <c r="I265" s="923">
        <f t="shared" si="86"/>
        <v>2</v>
      </c>
      <c r="J265" s="923">
        <v>0</v>
      </c>
      <c r="K265" s="923">
        <v>1</v>
      </c>
      <c r="L265" s="923">
        <f t="shared" si="88"/>
        <v>1</v>
      </c>
      <c r="M265" s="923">
        <f t="shared" si="110"/>
        <v>0</v>
      </c>
      <c r="N265" s="923">
        <f t="shared" si="110"/>
        <v>3</v>
      </c>
      <c r="O265" s="923">
        <f t="shared" si="110"/>
        <v>3</v>
      </c>
      <c r="P265" s="2328" t="s">
        <v>2751</v>
      </c>
      <c r="Q265" s="3027"/>
      <c r="R265" s="3027"/>
    </row>
    <row r="266" spans="1:18" ht="15.75" x14ac:dyDescent="0.25">
      <c r="A266" s="3020"/>
      <c r="B266" s="3021"/>
      <c r="C266" s="1881" t="s">
        <v>2260</v>
      </c>
      <c r="D266" s="923">
        <v>0</v>
      </c>
      <c r="E266" s="923">
        <v>0</v>
      </c>
      <c r="F266" s="923">
        <f t="shared" si="101"/>
        <v>0</v>
      </c>
      <c r="G266" s="923">
        <v>0</v>
      </c>
      <c r="H266" s="923">
        <v>0</v>
      </c>
      <c r="I266" s="923">
        <f t="shared" si="86"/>
        <v>0</v>
      </c>
      <c r="J266" s="923">
        <v>0</v>
      </c>
      <c r="K266" s="923">
        <v>1</v>
      </c>
      <c r="L266" s="923">
        <f t="shared" si="88"/>
        <v>1</v>
      </c>
      <c r="M266" s="923">
        <f t="shared" si="110"/>
        <v>0</v>
      </c>
      <c r="N266" s="923">
        <f t="shared" si="110"/>
        <v>1</v>
      </c>
      <c r="O266" s="923">
        <f t="shared" si="110"/>
        <v>1</v>
      </c>
      <c r="P266" s="2328" t="s">
        <v>2752</v>
      </c>
      <c r="Q266" s="3028"/>
      <c r="R266" s="3027"/>
    </row>
    <row r="267" spans="1:18" ht="15.75" x14ac:dyDescent="0.2">
      <c r="A267" s="3020"/>
      <c r="B267" s="2887" t="s">
        <v>49</v>
      </c>
      <c r="C267" s="2887"/>
      <c r="D267" s="923">
        <f t="shared" ref="D267:L267" si="111">SUM(D260:D266)</f>
        <v>2</v>
      </c>
      <c r="E267" s="923">
        <f t="shared" si="111"/>
        <v>0</v>
      </c>
      <c r="F267" s="923">
        <f t="shared" si="111"/>
        <v>2</v>
      </c>
      <c r="G267" s="923">
        <f t="shared" si="111"/>
        <v>18</v>
      </c>
      <c r="H267" s="923">
        <f t="shared" si="111"/>
        <v>8</v>
      </c>
      <c r="I267" s="923">
        <f t="shared" si="111"/>
        <v>26</v>
      </c>
      <c r="J267" s="923">
        <f t="shared" si="111"/>
        <v>8</v>
      </c>
      <c r="K267" s="923">
        <f t="shared" si="111"/>
        <v>13</v>
      </c>
      <c r="L267" s="923">
        <f t="shared" si="111"/>
        <v>21</v>
      </c>
      <c r="M267" s="923">
        <f t="shared" si="110"/>
        <v>28</v>
      </c>
      <c r="N267" s="923">
        <f t="shared" si="110"/>
        <v>21</v>
      </c>
      <c r="O267" s="923">
        <f t="shared" si="110"/>
        <v>49</v>
      </c>
      <c r="P267" s="3029" t="s">
        <v>139</v>
      </c>
      <c r="Q267" s="3029"/>
      <c r="R267" s="3027"/>
    </row>
    <row r="268" spans="1:18" ht="15.75" x14ac:dyDescent="0.25">
      <c r="A268" s="3020"/>
      <c r="B268" s="3019" t="s">
        <v>213</v>
      </c>
      <c r="C268" s="1881" t="s">
        <v>213</v>
      </c>
      <c r="D268" s="923">
        <v>3</v>
      </c>
      <c r="E268" s="923">
        <v>1</v>
      </c>
      <c r="F268" s="923">
        <f t="shared" si="101"/>
        <v>4</v>
      </c>
      <c r="G268" s="923">
        <v>13</v>
      </c>
      <c r="H268" s="923">
        <v>7</v>
      </c>
      <c r="I268" s="923">
        <f t="shared" si="86"/>
        <v>20</v>
      </c>
      <c r="J268" s="923">
        <v>10</v>
      </c>
      <c r="K268" s="923">
        <v>5</v>
      </c>
      <c r="L268" s="923">
        <f t="shared" si="88"/>
        <v>15</v>
      </c>
      <c r="M268" s="923">
        <f t="shared" si="110"/>
        <v>26</v>
      </c>
      <c r="N268" s="923">
        <f t="shared" si="110"/>
        <v>13</v>
      </c>
      <c r="O268" s="923">
        <f t="shared" si="110"/>
        <v>39</v>
      </c>
      <c r="P268" s="2328" t="s">
        <v>2617</v>
      </c>
      <c r="Q268" s="3026" t="s">
        <v>2617</v>
      </c>
      <c r="R268" s="3027"/>
    </row>
    <row r="269" spans="1:18" ht="15.75" x14ac:dyDescent="0.25">
      <c r="A269" s="3020"/>
      <c r="B269" s="3020"/>
      <c r="C269" s="1881" t="s">
        <v>2261</v>
      </c>
      <c r="D269" s="923">
        <v>0</v>
      </c>
      <c r="E269" s="923">
        <v>0</v>
      </c>
      <c r="F269" s="923">
        <f t="shared" si="101"/>
        <v>0</v>
      </c>
      <c r="G269" s="923">
        <v>0</v>
      </c>
      <c r="H269" s="923">
        <v>0</v>
      </c>
      <c r="I269" s="923">
        <f t="shared" si="86"/>
        <v>0</v>
      </c>
      <c r="J269" s="923">
        <v>2</v>
      </c>
      <c r="K269" s="923">
        <v>1</v>
      </c>
      <c r="L269" s="923">
        <f t="shared" si="88"/>
        <v>3</v>
      </c>
      <c r="M269" s="923">
        <f t="shared" si="110"/>
        <v>2</v>
      </c>
      <c r="N269" s="923">
        <f t="shared" si="110"/>
        <v>1</v>
      </c>
      <c r="O269" s="923">
        <f t="shared" si="110"/>
        <v>3</v>
      </c>
      <c r="P269" s="2328" t="s">
        <v>2863</v>
      </c>
      <c r="Q269" s="3027"/>
      <c r="R269" s="3027"/>
    </row>
    <row r="270" spans="1:18" ht="15.75" x14ac:dyDescent="0.25">
      <c r="A270" s="3020"/>
      <c r="B270" s="3020"/>
      <c r="C270" s="1881" t="s">
        <v>2262</v>
      </c>
      <c r="D270" s="923">
        <v>0</v>
      </c>
      <c r="E270" s="923">
        <v>0</v>
      </c>
      <c r="F270" s="923">
        <f t="shared" si="101"/>
        <v>0</v>
      </c>
      <c r="G270" s="923">
        <v>0</v>
      </c>
      <c r="H270" s="923">
        <v>4</v>
      </c>
      <c r="I270" s="923">
        <f t="shared" si="86"/>
        <v>4</v>
      </c>
      <c r="J270" s="923">
        <v>1</v>
      </c>
      <c r="K270" s="923">
        <v>2</v>
      </c>
      <c r="L270" s="923">
        <f t="shared" si="88"/>
        <v>3</v>
      </c>
      <c r="M270" s="923">
        <f t="shared" si="110"/>
        <v>1</v>
      </c>
      <c r="N270" s="923">
        <f t="shared" si="110"/>
        <v>6</v>
      </c>
      <c r="O270" s="923">
        <f t="shared" si="110"/>
        <v>7</v>
      </c>
      <c r="P270" s="2328" t="s">
        <v>2864</v>
      </c>
      <c r="Q270" s="3027"/>
      <c r="R270" s="3027"/>
    </row>
    <row r="271" spans="1:18" ht="15.75" x14ac:dyDescent="0.25">
      <c r="A271" s="3020"/>
      <c r="B271" s="3020"/>
      <c r="C271" s="1881" t="s">
        <v>2263</v>
      </c>
      <c r="D271" s="923">
        <v>0</v>
      </c>
      <c r="E271" s="923">
        <v>0</v>
      </c>
      <c r="F271" s="923">
        <f t="shared" si="101"/>
        <v>0</v>
      </c>
      <c r="G271" s="923">
        <v>4</v>
      </c>
      <c r="H271" s="923">
        <v>1</v>
      </c>
      <c r="I271" s="923">
        <f t="shared" si="86"/>
        <v>5</v>
      </c>
      <c r="J271" s="923">
        <v>0</v>
      </c>
      <c r="K271" s="923">
        <v>0</v>
      </c>
      <c r="L271" s="923">
        <f t="shared" si="88"/>
        <v>0</v>
      </c>
      <c r="M271" s="923">
        <f t="shared" si="110"/>
        <v>4</v>
      </c>
      <c r="N271" s="923">
        <f t="shared" si="110"/>
        <v>1</v>
      </c>
      <c r="O271" s="923">
        <f t="shared" si="110"/>
        <v>5</v>
      </c>
      <c r="P271" s="2328" t="s">
        <v>2865</v>
      </c>
      <c r="Q271" s="3027"/>
      <c r="R271" s="3027"/>
    </row>
    <row r="272" spans="1:18" ht="15.75" x14ac:dyDescent="0.25">
      <c r="A272" s="3020"/>
      <c r="B272" s="3021"/>
      <c r="C272" s="1881" t="s">
        <v>2264</v>
      </c>
      <c r="D272" s="923">
        <v>0</v>
      </c>
      <c r="E272" s="923">
        <v>0</v>
      </c>
      <c r="F272" s="923">
        <f t="shared" si="101"/>
        <v>0</v>
      </c>
      <c r="G272" s="923">
        <v>2</v>
      </c>
      <c r="H272" s="923">
        <v>1</v>
      </c>
      <c r="I272" s="923">
        <f t="shared" si="86"/>
        <v>3</v>
      </c>
      <c r="J272" s="923">
        <v>1</v>
      </c>
      <c r="K272" s="923">
        <v>0</v>
      </c>
      <c r="L272" s="923">
        <f t="shared" si="88"/>
        <v>1</v>
      </c>
      <c r="M272" s="923">
        <f t="shared" si="110"/>
        <v>3</v>
      </c>
      <c r="N272" s="923">
        <f t="shared" si="110"/>
        <v>1</v>
      </c>
      <c r="O272" s="923">
        <f t="shared" si="110"/>
        <v>4</v>
      </c>
      <c r="P272" s="2328" t="s">
        <v>2866</v>
      </c>
      <c r="Q272" s="3028"/>
      <c r="R272" s="3028"/>
    </row>
    <row r="273" spans="1:18" ht="15.75" x14ac:dyDescent="0.2">
      <c r="A273" s="3021"/>
      <c r="B273" s="2887" t="s">
        <v>49</v>
      </c>
      <c r="C273" s="2887"/>
      <c r="D273" s="923">
        <f t="shared" ref="D273:L273" si="112">SUM(D268:D272)</f>
        <v>3</v>
      </c>
      <c r="E273" s="923">
        <f t="shared" si="112"/>
        <v>1</v>
      </c>
      <c r="F273" s="923">
        <f t="shared" si="112"/>
        <v>4</v>
      </c>
      <c r="G273" s="923">
        <f t="shared" si="112"/>
        <v>19</v>
      </c>
      <c r="H273" s="923">
        <f t="shared" si="112"/>
        <v>13</v>
      </c>
      <c r="I273" s="923">
        <f t="shared" si="112"/>
        <v>32</v>
      </c>
      <c r="J273" s="923">
        <f t="shared" si="112"/>
        <v>14</v>
      </c>
      <c r="K273" s="923">
        <f t="shared" si="112"/>
        <v>8</v>
      </c>
      <c r="L273" s="923">
        <f t="shared" si="112"/>
        <v>22</v>
      </c>
      <c r="M273" s="923">
        <f t="shared" ref="M273:O287" si="113">SUM(J273,G273,D273)</f>
        <v>36</v>
      </c>
      <c r="N273" s="923">
        <f t="shared" si="113"/>
        <v>22</v>
      </c>
      <c r="O273" s="923">
        <f t="shared" si="113"/>
        <v>58</v>
      </c>
      <c r="P273" s="3004" t="s">
        <v>139</v>
      </c>
      <c r="Q273" s="3004"/>
      <c r="R273" s="2249"/>
    </row>
    <row r="274" spans="1:18" ht="15.75" x14ac:dyDescent="0.2">
      <c r="A274" s="2887" t="s">
        <v>96</v>
      </c>
      <c r="B274" s="2887"/>
      <c r="C274" s="2887"/>
      <c r="D274" s="923">
        <f>SUM(D273,D267,D259)</f>
        <v>10</v>
      </c>
      <c r="E274" s="923">
        <f>SUM(E273,E267,E259)</f>
        <v>4</v>
      </c>
      <c r="F274" s="923">
        <f t="shared" si="101"/>
        <v>14</v>
      </c>
      <c r="G274" s="923">
        <f>SUM(G273,G267,G259)</f>
        <v>49</v>
      </c>
      <c r="H274" s="923">
        <f>SUM(H273,H267,H259)</f>
        <v>26</v>
      </c>
      <c r="I274" s="923">
        <f t="shared" ref="I274:I287" si="114">SUM(G274:H274)</f>
        <v>75</v>
      </c>
      <c r="J274" s="923">
        <f>SUM(J273,J267,J259)</f>
        <v>22</v>
      </c>
      <c r="K274" s="923">
        <f>SUM(K273,K267,K259)</f>
        <v>21</v>
      </c>
      <c r="L274" s="923">
        <f t="shared" si="88"/>
        <v>43</v>
      </c>
      <c r="M274" s="923">
        <f t="shared" si="113"/>
        <v>81</v>
      </c>
      <c r="N274" s="923">
        <f t="shared" si="113"/>
        <v>51</v>
      </c>
      <c r="O274" s="923">
        <f t="shared" si="113"/>
        <v>132</v>
      </c>
      <c r="P274" s="3004" t="s">
        <v>136</v>
      </c>
      <c r="Q274" s="3004"/>
      <c r="R274" s="3004"/>
    </row>
    <row r="275" spans="1:18" ht="27" customHeight="1" x14ac:dyDescent="0.2">
      <c r="A275" s="1881" t="s">
        <v>630</v>
      </c>
      <c r="B275" s="3051" t="s">
        <v>2227</v>
      </c>
      <c r="C275" s="3051"/>
      <c r="D275" s="923">
        <v>0</v>
      </c>
      <c r="E275" s="923">
        <v>0</v>
      </c>
      <c r="F275" s="923">
        <f t="shared" si="101"/>
        <v>0</v>
      </c>
      <c r="G275" s="923">
        <v>7</v>
      </c>
      <c r="H275" s="923">
        <v>6</v>
      </c>
      <c r="I275" s="923">
        <f t="shared" si="114"/>
        <v>13</v>
      </c>
      <c r="J275" s="923">
        <v>0</v>
      </c>
      <c r="K275" s="923">
        <v>0</v>
      </c>
      <c r="L275" s="923">
        <f t="shared" ref="L275:L287" si="115">SUM(J275:K275)</f>
        <v>0</v>
      </c>
      <c r="M275" s="923">
        <f t="shared" si="113"/>
        <v>7</v>
      </c>
      <c r="N275" s="923">
        <f t="shared" si="113"/>
        <v>6</v>
      </c>
      <c r="O275" s="923">
        <f t="shared" si="113"/>
        <v>13</v>
      </c>
      <c r="P275" s="2368" t="s">
        <v>2618</v>
      </c>
      <c r="Q275" s="2332"/>
      <c r="R275" s="3023" t="s">
        <v>2618</v>
      </c>
    </row>
    <row r="276" spans="1:18" ht="25.5" x14ac:dyDescent="0.2">
      <c r="A276" s="3019" t="s">
        <v>210</v>
      </c>
      <c r="B276" s="1336"/>
      <c r="C276" s="2059" t="s">
        <v>210</v>
      </c>
      <c r="D276" s="923">
        <v>0</v>
      </c>
      <c r="E276" s="923">
        <v>0</v>
      </c>
      <c r="F276" s="923">
        <f t="shared" si="101"/>
        <v>0</v>
      </c>
      <c r="G276" s="923">
        <v>21</v>
      </c>
      <c r="H276" s="923">
        <v>6</v>
      </c>
      <c r="I276" s="923">
        <f t="shared" si="114"/>
        <v>27</v>
      </c>
      <c r="J276" s="923">
        <v>0</v>
      </c>
      <c r="K276" s="923">
        <v>0</v>
      </c>
      <c r="L276" s="923">
        <f t="shared" si="115"/>
        <v>0</v>
      </c>
      <c r="M276" s="923">
        <f t="shared" si="113"/>
        <v>21</v>
      </c>
      <c r="N276" s="923">
        <f t="shared" si="113"/>
        <v>6</v>
      </c>
      <c r="O276" s="923">
        <f t="shared" si="113"/>
        <v>27</v>
      </c>
      <c r="P276" s="2259" t="s">
        <v>2867</v>
      </c>
      <c r="Q276" s="2241"/>
      <c r="R276" s="3024"/>
    </row>
    <row r="277" spans="1:18" ht="38.25" x14ac:dyDescent="0.2">
      <c r="A277" s="3020"/>
      <c r="B277" s="1328"/>
      <c r="C277" s="1881" t="s">
        <v>2228</v>
      </c>
      <c r="D277" s="923">
        <v>0</v>
      </c>
      <c r="E277" s="923">
        <v>0</v>
      </c>
      <c r="F277" s="923">
        <f t="shared" si="101"/>
        <v>0</v>
      </c>
      <c r="G277" s="923">
        <f t="shared" ref="G277:G285" si="116">SUM(E277:F277)</f>
        <v>0</v>
      </c>
      <c r="H277" s="923">
        <f t="shared" ref="H277:H285" si="117">SUM(F277:G277)</f>
        <v>0</v>
      </c>
      <c r="I277" s="923">
        <f t="shared" si="114"/>
        <v>0</v>
      </c>
      <c r="J277" s="923">
        <v>2</v>
      </c>
      <c r="K277" s="923">
        <v>0</v>
      </c>
      <c r="L277" s="923">
        <f t="shared" si="115"/>
        <v>2</v>
      </c>
      <c r="M277" s="923">
        <f t="shared" si="113"/>
        <v>2</v>
      </c>
      <c r="N277" s="923">
        <f t="shared" si="113"/>
        <v>0</v>
      </c>
      <c r="O277" s="923">
        <f t="shared" si="113"/>
        <v>2</v>
      </c>
      <c r="P277" s="2259" t="s">
        <v>2620</v>
      </c>
      <c r="Q277" s="2241"/>
      <c r="R277" s="3024"/>
    </row>
    <row r="278" spans="1:18" ht="21.75" customHeight="1" x14ac:dyDescent="0.2">
      <c r="A278" s="3020"/>
      <c r="B278" s="1328"/>
      <c r="C278" s="2059" t="s">
        <v>2229</v>
      </c>
      <c r="D278" s="923">
        <v>0</v>
      </c>
      <c r="E278" s="923">
        <v>0</v>
      </c>
      <c r="F278" s="923">
        <f t="shared" si="101"/>
        <v>0</v>
      </c>
      <c r="G278" s="923">
        <f t="shared" si="116"/>
        <v>0</v>
      </c>
      <c r="H278" s="923">
        <f t="shared" si="117"/>
        <v>0</v>
      </c>
      <c r="I278" s="923">
        <f t="shared" si="114"/>
        <v>0</v>
      </c>
      <c r="J278" s="923">
        <v>4</v>
      </c>
      <c r="K278" s="923">
        <v>1</v>
      </c>
      <c r="L278" s="923">
        <f t="shared" si="115"/>
        <v>5</v>
      </c>
      <c r="M278" s="923">
        <f t="shared" si="113"/>
        <v>4</v>
      </c>
      <c r="N278" s="923">
        <f t="shared" si="113"/>
        <v>1</v>
      </c>
      <c r="O278" s="923">
        <f t="shared" si="113"/>
        <v>5</v>
      </c>
      <c r="P278" s="2259" t="s">
        <v>2621</v>
      </c>
      <c r="Q278" s="2241"/>
      <c r="R278" s="3024"/>
    </row>
    <row r="279" spans="1:18" ht="19.5" customHeight="1" x14ac:dyDescent="0.2">
      <c r="A279" s="3020"/>
      <c r="B279" s="1328"/>
      <c r="C279" s="1881" t="s">
        <v>2230</v>
      </c>
      <c r="D279" s="923">
        <v>0</v>
      </c>
      <c r="E279" s="923">
        <v>0</v>
      </c>
      <c r="F279" s="923">
        <f t="shared" si="101"/>
        <v>0</v>
      </c>
      <c r="G279" s="923">
        <f t="shared" si="116"/>
        <v>0</v>
      </c>
      <c r="H279" s="923">
        <f t="shared" si="117"/>
        <v>0</v>
      </c>
      <c r="I279" s="923">
        <f t="shared" si="114"/>
        <v>0</v>
      </c>
      <c r="J279" s="923">
        <v>11</v>
      </c>
      <c r="K279" s="923">
        <v>0</v>
      </c>
      <c r="L279" s="923">
        <f t="shared" si="115"/>
        <v>11</v>
      </c>
      <c r="M279" s="923">
        <f t="shared" si="113"/>
        <v>11</v>
      </c>
      <c r="N279" s="923">
        <f t="shared" si="113"/>
        <v>0</v>
      </c>
      <c r="O279" s="923">
        <f t="shared" si="113"/>
        <v>11</v>
      </c>
      <c r="P279" s="2259" t="s">
        <v>2622</v>
      </c>
      <c r="Q279" s="2241"/>
      <c r="R279" s="3024"/>
    </row>
    <row r="280" spans="1:18" ht="31.5" customHeight="1" x14ac:dyDescent="0.2">
      <c r="A280" s="3020"/>
      <c r="B280" s="1328"/>
      <c r="C280" s="1881" t="s">
        <v>2231</v>
      </c>
      <c r="D280" s="923">
        <v>0</v>
      </c>
      <c r="E280" s="923">
        <v>0</v>
      </c>
      <c r="F280" s="923">
        <f t="shared" si="101"/>
        <v>0</v>
      </c>
      <c r="G280" s="923">
        <f t="shared" si="116"/>
        <v>0</v>
      </c>
      <c r="H280" s="923">
        <f t="shared" si="117"/>
        <v>0</v>
      </c>
      <c r="I280" s="923">
        <f t="shared" si="114"/>
        <v>0</v>
      </c>
      <c r="J280" s="923">
        <v>2</v>
      </c>
      <c r="K280" s="923">
        <v>0</v>
      </c>
      <c r="L280" s="923">
        <f t="shared" si="115"/>
        <v>2</v>
      </c>
      <c r="M280" s="923">
        <f t="shared" si="113"/>
        <v>2</v>
      </c>
      <c r="N280" s="923">
        <f t="shared" si="113"/>
        <v>0</v>
      </c>
      <c r="O280" s="923">
        <f t="shared" si="113"/>
        <v>2</v>
      </c>
      <c r="P280" s="2259" t="s">
        <v>2868</v>
      </c>
      <c r="Q280" s="2241"/>
      <c r="R280" s="3024"/>
    </row>
    <row r="281" spans="1:18" ht="19.5" customHeight="1" x14ac:dyDescent="0.2">
      <c r="A281" s="3020"/>
      <c r="B281" s="1328"/>
      <c r="C281" s="1881" t="s">
        <v>918</v>
      </c>
      <c r="D281" s="923">
        <v>0</v>
      </c>
      <c r="E281" s="923">
        <v>0</v>
      </c>
      <c r="F281" s="923">
        <f t="shared" si="101"/>
        <v>0</v>
      </c>
      <c r="G281" s="923">
        <f t="shared" si="116"/>
        <v>0</v>
      </c>
      <c r="H281" s="923">
        <f t="shared" si="117"/>
        <v>0</v>
      </c>
      <c r="I281" s="923">
        <f t="shared" si="114"/>
        <v>0</v>
      </c>
      <c r="J281" s="923">
        <v>5</v>
      </c>
      <c r="K281" s="923">
        <v>0</v>
      </c>
      <c r="L281" s="923">
        <f t="shared" si="115"/>
        <v>5</v>
      </c>
      <c r="M281" s="923">
        <f t="shared" si="113"/>
        <v>5</v>
      </c>
      <c r="N281" s="923">
        <f t="shared" si="113"/>
        <v>0</v>
      </c>
      <c r="O281" s="923">
        <f t="shared" si="113"/>
        <v>5</v>
      </c>
      <c r="P281" s="2259" t="s">
        <v>294</v>
      </c>
      <c r="Q281" s="2241"/>
      <c r="R281" s="3024"/>
    </row>
    <row r="282" spans="1:18" ht="27" customHeight="1" x14ac:dyDescent="0.2">
      <c r="A282" s="3020"/>
      <c r="B282" s="1328"/>
      <c r="C282" s="1881" t="s">
        <v>293</v>
      </c>
      <c r="D282" s="923">
        <v>0</v>
      </c>
      <c r="E282" s="923">
        <v>0</v>
      </c>
      <c r="F282" s="923">
        <f t="shared" si="101"/>
        <v>0</v>
      </c>
      <c r="G282" s="923">
        <f t="shared" si="116"/>
        <v>0</v>
      </c>
      <c r="H282" s="923">
        <f t="shared" si="117"/>
        <v>0</v>
      </c>
      <c r="I282" s="923">
        <f t="shared" si="114"/>
        <v>0</v>
      </c>
      <c r="J282" s="923">
        <v>2</v>
      </c>
      <c r="K282" s="923">
        <v>1</v>
      </c>
      <c r="L282" s="923">
        <f t="shared" si="115"/>
        <v>3</v>
      </c>
      <c r="M282" s="923">
        <f t="shared" si="113"/>
        <v>2</v>
      </c>
      <c r="N282" s="923">
        <f t="shared" si="113"/>
        <v>1</v>
      </c>
      <c r="O282" s="923">
        <f t="shared" si="113"/>
        <v>3</v>
      </c>
      <c r="P282" s="2259" t="s">
        <v>2869</v>
      </c>
      <c r="Q282" s="2241"/>
      <c r="R282" s="3024"/>
    </row>
    <row r="283" spans="1:18" ht="19.5" customHeight="1" x14ac:dyDescent="0.2">
      <c r="A283" s="3020"/>
      <c r="B283" s="1328"/>
      <c r="C283" s="1881" t="s">
        <v>440</v>
      </c>
      <c r="D283" s="923">
        <v>0</v>
      </c>
      <c r="E283" s="923">
        <v>0</v>
      </c>
      <c r="F283" s="923">
        <f t="shared" si="101"/>
        <v>0</v>
      </c>
      <c r="G283" s="923">
        <f t="shared" si="116"/>
        <v>0</v>
      </c>
      <c r="H283" s="923">
        <f t="shared" si="117"/>
        <v>0</v>
      </c>
      <c r="I283" s="923">
        <f t="shared" si="114"/>
        <v>0</v>
      </c>
      <c r="J283" s="923">
        <v>2</v>
      </c>
      <c r="K283" s="923">
        <v>0</v>
      </c>
      <c r="L283" s="923">
        <f t="shared" si="115"/>
        <v>2</v>
      </c>
      <c r="M283" s="923">
        <f t="shared" si="113"/>
        <v>2</v>
      </c>
      <c r="N283" s="923">
        <f t="shared" si="113"/>
        <v>0</v>
      </c>
      <c r="O283" s="923">
        <f t="shared" si="113"/>
        <v>2</v>
      </c>
      <c r="P283" s="2259" t="s">
        <v>2870</v>
      </c>
      <c r="Q283" s="2241"/>
      <c r="R283" s="3024"/>
    </row>
    <row r="284" spans="1:18" ht="26.25" customHeight="1" x14ac:dyDescent="0.2">
      <c r="A284" s="3020"/>
      <c r="B284" s="1328"/>
      <c r="C284" s="1881" t="s">
        <v>2232</v>
      </c>
      <c r="D284" s="923">
        <v>0</v>
      </c>
      <c r="E284" s="923">
        <v>0</v>
      </c>
      <c r="F284" s="923">
        <f t="shared" si="101"/>
        <v>0</v>
      </c>
      <c r="G284" s="923">
        <f t="shared" si="116"/>
        <v>0</v>
      </c>
      <c r="H284" s="923">
        <f t="shared" si="117"/>
        <v>0</v>
      </c>
      <c r="I284" s="923">
        <f t="shared" si="114"/>
        <v>0</v>
      </c>
      <c r="J284" s="923">
        <v>1</v>
      </c>
      <c r="K284" s="923">
        <v>1</v>
      </c>
      <c r="L284" s="923">
        <f t="shared" si="115"/>
        <v>2</v>
      </c>
      <c r="M284" s="923">
        <f t="shared" si="113"/>
        <v>1</v>
      </c>
      <c r="N284" s="923">
        <f t="shared" si="113"/>
        <v>1</v>
      </c>
      <c r="O284" s="923">
        <f t="shared" si="113"/>
        <v>2</v>
      </c>
      <c r="P284" s="2259" t="s">
        <v>2871</v>
      </c>
      <c r="Q284" s="2241"/>
      <c r="R284" s="3024"/>
    </row>
    <row r="285" spans="1:18" ht="25.5" x14ac:dyDescent="0.2">
      <c r="A285" s="3021"/>
      <c r="B285" s="1328"/>
      <c r="C285" s="2059" t="s">
        <v>2233</v>
      </c>
      <c r="D285" s="923">
        <v>0</v>
      </c>
      <c r="E285" s="923">
        <v>0</v>
      </c>
      <c r="F285" s="923">
        <f t="shared" si="101"/>
        <v>0</v>
      </c>
      <c r="G285" s="923">
        <f t="shared" si="116"/>
        <v>0</v>
      </c>
      <c r="H285" s="923">
        <f t="shared" si="117"/>
        <v>0</v>
      </c>
      <c r="I285" s="923">
        <f t="shared" si="114"/>
        <v>0</v>
      </c>
      <c r="J285" s="923">
        <v>1</v>
      </c>
      <c r="K285" s="923">
        <v>0</v>
      </c>
      <c r="L285" s="923">
        <f t="shared" si="115"/>
        <v>1</v>
      </c>
      <c r="M285" s="923">
        <f t="shared" si="113"/>
        <v>1</v>
      </c>
      <c r="N285" s="923">
        <f t="shared" si="113"/>
        <v>0</v>
      </c>
      <c r="O285" s="923">
        <f t="shared" si="113"/>
        <v>1</v>
      </c>
      <c r="P285" s="2259" t="s">
        <v>2871</v>
      </c>
      <c r="Q285" s="2241"/>
      <c r="R285" s="3025"/>
    </row>
    <row r="286" spans="1:18" ht="20.25" customHeight="1" x14ac:dyDescent="0.2">
      <c r="A286" s="2887" t="s">
        <v>96</v>
      </c>
      <c r="B286" s="2887"/>
      <c r="C286" s="2887"/>
      <c r="D286" s="923">
        <f t="shared" ref="D286:K286" si="118">SUM(D276:D285)</f>
        <v>0</v>
      </c>
      <c r="E286" s="923">
        <f t="shared" si="118"/>
        <v>0</v>
      </c>
      <c r="F286" s="923">
        <f t="shared" si="101"/>
        <v>0</v>
      </c>
      <c r="G286" s="923">
        <f t="shared" si="118"/>
        <v>21</v>
      </c>
      <c r="H286" s="923">
        <f t="shared" si="118"/>
        <v>6</v>
      </c>
      <c r="I286" s="923">
        <f t="shared" si="114"/>
        <v>27</v>
      </c>
      <c r="J286" s="923">
        <f t="shared" si="118"/>
        <v>30</v>
      </c>
      <c r="K286" s="923">
        <f t="shared" si="118"/>
        <v>3</v>
      </c>
      <c r="L286" s="923">
        <f t="shared" si="115"/>
        <v>33</v>
      </c>
      <c r="M286" s="923">
        <f t="shared" si="113"/>
        <v>51</v>
      </c>
      <c r="N286" s="923">
        <f t="shared" si="113"/>
        <v>9</v>
      </c>
      <c r="O286" s="923">
        <f t="shared" si="113"/>
        <v>60</v>
      </c>
      <c r="P286" s="3004" t="s">
        <v>136</v>
      </c>
      <c r="Q286" s="3004"/>
      <c r="R286" s="3004"/>
    </row>
    <row r="287" spans="1:18" ht="31.5" customHeight="1" x14ac:dyDescent="0.2">
      <c r="A287" s="2053" t="s">
        <v>44</v>
      </c>
      <c r="B287" s="1881" t="s">
        <v>947</v>
      </c>
      <c r="C287" s="1298"/>
      <c r="D287" s="923">
        <v>0</v>
      </c>
      <c r="E287" s="923">
        <v>0</v>
      </c>
      <c r="F287" s="923">
        <f t="shared" si="101"/>
        <v>0</v>
      </c>
      <c r="G287" s="923">
        <v>2</v>
      </c>
      <c r="H287" s="923">
        <v>6</v>
      </c>
      <c r="I287" s="923">
        <f t="shared" si="114"/>
        <v>8</v>
      </c>
      <c r="J287" s="923">
        <v>0</v>
      </c>
      <c r="K287" s="923">
        <v>0</v>
      </c>
      <c r="L287" s="923">
        <f t="shared" si="115"/>
        <v>0</v>
      </c>
      <c r="M287" s="923">
        <f t="shared" si="113"/>
        <v>2</v>
      </c>
      <c r="N287" s="923">
        <f t="shared" si="113"/>
        <v>6</v>
      </c>
      <c r="O287" s="923">
        <f t="shared" si="113"/>
        <v>8</v>
      </c>
      <c r="P287" s="2241"/>
      <c r="Q287" s="2281" t="s">
        <v>948</v>
      </c>
      <c r="R287" s="2281" t="s">
        <v>150</v>
      </c>
    </row>
    <row r="288" spans="1:18" ht="16.5" thickBot="1" x14ac:dyDescent="0.25">
      <c r="A288" s="3048" t="s">
        <v>91</v>
      </c>
      <c r="B288" s="3049"/>
      <c r="C288" s="3049"/>
      <c r="D288" s="1018">
        <f t="shared" ref="D288:O288" si="119">SUM(D286:D287,D274:D275,D251,D249,D235,D230,D214,D190,D171,D158,D152:D153,D121,D107,D60,D29,D24,D14)</f>
        <v>82</v>
      </c>
      <c r="E288" s="1018">
        <f t="shared" si="119"/>
        <v>63</v>
      </c>
      <c r="F288" s="1018">
        <f t="shared" si="119"/>
        <v>145</v>
      </c>
      <c r="G288" s="1018">
        <f t="shared" si="119"/>
        <v>524</v>
      </c>
      <c r="H288" s="1018">
        <f t="shared" si="119"/>
        <v>497</v>
      </c>
      <c r="I288" s="1018">
        <f t="shared" si="119"/>
        <v>1021</v>
      </c>
      <c r="J288" s="1018">
        <f t="shared" si="119"/>
        <v>276</v>
      </c>
      <c r="K288" s="1018">
        <f t="shared" si="119"/>
        <v>189</v>
      </c>
      <c r="L288" s="1018">
        <f t="shared" si="119"/>
        <v>465</v>
      </c>
      <c r="M288" s="1018">
        <f t="shared" si="119"/>
        <v>882</v>
      </c>
      <c r="N288" s="1018">
        <f t="shared" si="119"/>
        <v>749</v>
      </c>
      <c r="O288" s="1018">
        <f t="shared" si="119"/>
        <v>1631</v>
      </c>
      <c r="P288" s="3031" t="s">
        <v>153</v>
      </c>
      <c r="Q288" s="3031"/>
      <c r="R288" s="3031"/>
    </row>
    <row r="289" ht="13.5" thickTop="1" x14ac:dyDescent="0.2"/>
  </sheetData>
  <mergeCells count="352">
    <mergeCell ref="P288:R288"/>
    <mergeCell ref="Q108:Q110"/>
    <mergeCell ref="Q111:Q112"/>
    <mergeCell ref="P113:Q113"/>
    <mergeCell ref="Q114:Q115"/>
    <mergeCell ref="Q117:Q118"/>
    <mergeCell ref="R108:R120"/>
    <mergeCell ref="P119:Q119"/>
    <mergeCell ref="R122:R124"/>
    <mergeCell ref="Q122:Q124"/>
    <mergeCell ref="P125:R125"/>
    <mergeCell ref="R255:R258"/>
    <mergeCell ref="P255:P258"/>
    <mergeCell ref="Q255:Q258"/>
    <mergeCell ref="R223:R226"/>
    <mergeCell ref="P223:P226"/>
    <mergeCell ref="Q223:Q226"/>
    <mergeCell ref="R161:R164"/>
    <mergeCell ref="P161:P164"/>
    <mergeCell ref="Q161:Q164"/>
    <mergeCell ref="P192:R192"/>
    <mergeCell ref="P286:R286"/>
    <mergeCell ref="P176:Q176"/>
    <mergeCell ref="P184:Q184"/>
    <mergeCell ref="R8:R13"/>
    <mergeCell ref="P14:R14"/>
    <mergeCell ref="R15:R23"/>
    <mergeCell ref="P17:Q17"/>
    <mergeCell ref="Q21:Q22"/>
    <mergeCell ref="P23:Q23"/>
    <mergeCell ref="P24:R24"/>
    <mergeCell ref="R25:R28"/>
    <mergeCell ref="Q36:Q38"/>
    <mergeCell ref="R36:R59"/>
    <mergeCell ref="P39:Q39"/>
    <mergeCell ref="P41:Q41"/>
    <mergeCell ref="Q42:Q44"/>
    <mergeCell ref="P45:Q45"/>
    <mergeCell ref="Q46:Q53"/>
    <mergeCell ref="P54:Q54"/>
    <mergeCell ref="P59:Q59"/>
    <mergeCell ref="P31:R31"/>
    <mergeCell ref="P32:P35"/>
    <mergeCell ref="Q32:Q35"/>
    <mergeCell ref="R32:R35"/>
    <mergeCell ref="Q56:Q58"/>
    <mergeCell ref="M161:O161"/>
    <mergeCell ref="B96:B99"/>
    <mergeCell ref="C96:C99"/>
    <mergeCell ref="D96:F96"/>
    <mergeCell ref="G96:I96"/>
    <mergeCell ref="D129:F129"/>
    <mergeCell ref="G129:I129"/>
    <mergeCell ref="J129:L129"/>
    <mergeCell ref="M64:O64"/>
    <mergeCell ref="B63:B66"/>
    <mergeCell ref="C63:C66"/>
    <mergeCell ref="A107:C107"/>
    <mergeCell ref="B88:B89"/>
    <mergeCell ref="B69:B73"/>
    <mergeCell ref="B139:C139"/>
    <mergeCell ref="B140:B143"/>
    <mergeCell ref="B144:C144"/>
    <mergeCell ref="A100:A106"/>
    <mergeCell ref="A96:A99"/>
    <mergeCell ref="A122:A125"/>
    <mergeCell ref="A129:A132"/>
    <mergeCell ref="A31:B31"/>
    <mergeCell ref="A62:C62"/>
    <mergeCell ref="A95:C95"/>
    <mergeCell ref="A128:C128"/>
    <mergeCell ref="A160:B160"/>
    <mergeCell ref="A67:A91"/>
    <mergeCell ref="M32:O32"/>
    <mergeCell ref="B42:B44"/>
    <mergeCell ref="B45:C45"/>
    <mergeCell ref="C161:C164"/>
    <mergeCell ref="D161:F161"/>
    <mergeCell ref="B21:B22"/>
    <mergeCell ref="B111:B112"/>
    <mergeCell ref="D130:F130"/>
    <mergeCell ref="G130:I130"/>
    <mergeCell ref="J130:L130"/>
    <mergeCell ref="J32:L32"/>
    <mergeCell ref="G64:I64"/>
    <mergeCell ref="J64:L64"/>
    <mergeCell ref="D32:F32"/>
    <mergeCell ref="G32:I32"/>
    <mergeCell ref="B32:B35"/>
    <mergeCell ref="C32:C35"/>
    <mergeCell ref="G161:I161"/>
    <mergeCell ref="J161:L161"/>
    <mergeCell ref="R100:R106"/>
    <mergeCell ref="R133:R151"/>
    <mergeCell ref="Q145:Q150"/>
    <mergeCell ref="R154:R157"/>
    <mergeCell ref="P158:R158"/>
    <mergeCell ref="R165:R170"/>
    <mergeCell ref="M162:O162"/>
    <mergeCell ref="M130:O130"/>
    <mergeCell ref="P60:R60"/>
    <mergeCell ref="R67:R91"/>
    <mergeCell ref="P79:Q79"/>
    <mergeCell ref="P84:Q84"/>
    <mergeCell ref="P87:Q87"/>
    <mergeCell ref="P90:Q90"/>
    <mergeCell ref="Q69:Q73"/>
    <mergeCell ref="Q75:Q78"/>
    <mergeCell ref="Q80:Q83"/>
    <mergeCell ref="Q85:Q86"/>
    <mergeCell ref="Q88:Q89"/>
    <mergeCell ref="Q63:Q66"/>
    <mergeCell ref="R63:R66"/>
    <mergeCell ref="P63:P66"/>
    <mergeCell ref="P62:R62"/>
    <mergeCell ref="R96:R99"/>
    <mergeCell ref="M63:O63"/>
    <mergeCell ref="D33:F33"/>
    <mergeCell ref="G33:I33"/>
    <mergeCell ref="J33:L33"/>
    <mergeCell ref="M33:O33"/>
    <mergeCell ref="D63:F63"/>
    <mergeCell ref="G63:I63"/>
    <mergeCell ref="J63:L63"/>
    <mergeCell ref="D64:F64"/>
    <mergeCell ref="P96:P99"/>
    <mergeCell ref="Q96:Q99"/>
    <mergeCell ref="G97:I97"/>
    <mergeCell ref="J97:L97"/>
    <mergeCell ref="M97:O97"/>
    <mergeCell ref="A172:A189"/>
    <mergeCell ref="B204:B206"/>
    <mergeCell ref="B201:B202"/>
    <mergeCell ref="B197:B198"/>
    <mergeCell ref="A158:C158"/>
    <mergeCell ref="A171:C171"/>
    <mergeCell ref="A165:A170"/>
    <mergeCell ref="D162:F162"/>
    <mergeCell ref="G162:I162"/>
    <mergeCell ref="J162:L162"/>
    <mergeCell ref="B172:B175"/>
    <mergeCell ref="B176:C176"/>
    <mergeCell ref="B184:C184"/>
    <mergeCell ref="B177:B183"/>
    <mergeCell ref="A193:A196"/>
    <mergeCell ref="B193:B196"/>
    <mergeCell ref="C193:C196"/>
    <mergeCell ref="A161:A164"/>
    <mergeCell ref="B161:B164"/>
    <mergeCell ref="A192:B192"/>
    <mergeCell ref="A214:C214"/>
    <mergeCell ref="P95:R95"/>
    <mergeCell ref="R129:R132"/>
    <mergeCell ref="Q129:Q132"/>
    <mergeCell ref="P121:R121"/>
    <mergeCell ref="P107:Q107"/>
    <mergeCell ref="P152:R152"/>
    <mergeCell ref="P171:R171"/>
    <mergeCell ref="Q133:Q138"/>
    <mergeCell ref="Q140:Q143"/>
    <mergeCell ref="P139:Q139"/>
    <mergeCell ref="P144:Q144"/>
    <mergeCell ref="P151:Q151"/>
    <mergeCell ref="P129:P132"/>
    <mergeCell ref="P128:R128"/>
    <mergeCell ref="P160:R160"/>
    <mergeCell ref="Q100:Q104"/>
    <mergeCell ref="P105:Q105"/>
    <mergeCell ref="R193:R196"/>
    <mergeCell ref="R172:R189"/>
    <mergeCell ref="Q172:Q175"/>
    <mergeCell ref="Q177:Q183"/>
    <mergeCell ref="J96:L96"/>
    <mergeCell ref="A276:A285"/>
    <mergeCell ref="A286:C286"/>
    <mergeCell ref="A230:C230"/>
    <mergeCell ref="B232:B233"/>
    <mergeCell ref="B234:C234"/>
    <mergeCell ref="B238:C238"/>
    <mergeCell ref="B241:C241"/>
    <mergeCell ref="A259:A273"/>
    <mergeCell ref="A255:A258"/>
    <mergeCell ref="B255:B258"/>
    <mergeCell ref="C255:C258"/>
    <mergeCell ref="A254:B254"/>
    <mergeCell ref="B236:B237"/>
    <mergeCell ref="B239:B240"/>
    <mergeCell ref="B242:B243"/>
    <mergeCell ref="A231:A234"/>
    <mergeCell ref="B273:C273"/>
    <mergeCell ref="B275:C275"/>
    <mergeCell ref="A274:C274"/>
    <mergeCell ref="B244:C244"/>
    <mergeCell ref="A235:C235"/>
    <mergeCell ref="A288:C288"/>
    <mergeCell ref="A190:C190"/>
    <mergeCell ref="B199:C199"/>
    <mergeCell ref="B203:C203"/>
    <mergeCell ref="B116:C116"/>
    <mergeCell ref="B117:B118"/>
    <mergeCell ref="B119:C119"/>
    <mergeCell ref="A121:C121"/>
    <mergeCell ref="B114:B115"/>
    <mergeCell ref="A108:A120"/>
    <mergeCell ref="B110:C110"/>
    <mergeCell ref="B108:B109"/>
    <mergeCell ref="B113:C113"/>
    <mergeCell ref="B145:B150"/>
    <mergeCell ref="B151:C151"/>
    <mergeCell ref="A152:C152"/>
    <mergeCell ref="A154:A157"/>
    <mergeCell ref="A133:A151"/>
    <mergeCell ref="B122:B124"/>
    <mergeCell ref="B125:C125"/>
    <mergeCell ref="B133:B138"/>
    <mergeCell ref="B268:B272"/>
    <mergeCell ref="C129:C132"/>
    <mergeCell ref="A222:B222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A14:C14"/>
    <mergeCell ref="A8:A13"/>
    <mergeCell ref="A24:C24"/>
    <mergeCell ref="B17:C17"/>
    <mergeCell ref="B23:C23"/>
    <mergeCell ref="A15:A23"/>
    <mergeCell ref="A29:C29"/>
    <mergeCell ref="B39:C39"/>
    <mergeCell ref="B188:C188"/>
    <mergeCell ref="B36:B38"/>
    <mergeCell ref="B41:C41"/>
    <mergeCell ref="B56:B58"/>
    <mergeCell ref="B59:C59"/>
    <mergeCell ref="B85:B86"/>
    <mergeCell ref="A60:C60"/>
    <mergeCell ref="B46:B53"/>
    <mergeCell ref="A25:A28"/>
    <mergeCell ref="A32:A35"/>
    <mergeCell ref="B54:C54"/>
    <mergeCell ref="B185:B187"/>
    <mergeCell ref="B87:C87"/>
    <mergeCell ref="A36:A59"/>
    <mergeCell ref="A63:A66"/>
    <mergeCell ref="B129:B132"/>
    <mergeCell ref="P190:R190"/>
    <mergeCell ref="P214:R214"/>
    <mergeCell ref="P188:Q188"/>
    <mergeCell ref="Q185:Q187"/>
    <mergeCell ref="Q208:Q211"/>
    <mergeCell ref="Q201:Q202"/>
    <mergeCell ref="Q193:Q196"/>
    <mergeCell ref="P199:Q199"/>
    <mergeCell ref="P193:P196"/>
    <mergeCell ref="P203:Q203"/>
    <mergeCell ref="P212:Q212"/>
    <mergeCell ref="P207:Q207"/>
    <mergeCell ref="B90:C90"/>
    <mergeCell ref="B74:C74"/>
    <mergeCell ref="B75:B78"/>
    <mergeCell ref="B79:C79"/>
    <mergeCell ref="B80:B83"/>
    <mergeCell ref="B84:C84"/>
    <mergeCell ref="B100:B104"/>
    <mergeCell ref="B105:C105"/>
    <mergeCell ref="M129:O129"/>
    <mergeCell ref="D97:F97"/>
    <mergeCell ref="M96:O96"/>
    <mergeCell ref="A227:A229"/>
    <mergeCell ref="M255:O255"/>
    <mergeCell ref="D256:F256"/>
    <mergeCell ref="G256:I256"/>
    <mergeCell ref="P230:R230"/>
    <mergeCell ref="Q232:Q233"/>
    <mergeCell ref="R231:R232"/>
    <mergeCell ref="P234:Q234"/>
    <mergeCell ref="P235:R235"/>
    <mergeCell ref="Q236:Q237"/>
    <mergeCell ref="R227:R229"/>
    <mergeCell ref="C223:C226"/>
    <mergeCell ref="R197:R213"/>
    <mergeCell ref="Q204:Q206"/>
    <mergeCell ref="A215:A219"/>
    <mergeCell ref="B207:C207"/>
    <mergeCell ref="B208:B211"/>
    <mergeCell ref="B212:C212"/>
    <mergeCell ref="B217:C217"/>
    <mergeCell ref="M223:O223"/>
    <mergeCell ref="P217:Q217"/>
    <mergeCell ref="R215:R219"/>
    <mergeCell ref="Q215:Q216"/>
    <mergeCell ref="P222:R222"/>
    <mergeCell ref="B215:B216"/>
    <mergeCell ref="A249:C249"/>
    <mergeCell ref="B267:C267"/>
    <mergeCell ref="A236:A248"/>
    <mergeCell ref="A251:C251"/>
    <mergeCell ref="B260:B266"/>
    <mergeCell ref="A197:A213"/>
    <mergeCell ref="R275:R285"/>
    <mergeCell ref="Q268:Q272"/>
    <mergeCell ref="P238:Q238"/>
    <mergeCell ref="Q239:Q240"/>
    <mergeCell ref="Q242:Q243"/>
    <mergeCell ref="P241:Q241"/>
    <mergeCell ref="P244:Q244"/>
    <mergeCell ref="R236:R248"/>
    <mergeCell ref="P249:R249"/>
    <mergeCell ref="P267:Q267"/>
    <mergeCell ref="P254:R254"/>
    <mergeCell ref="P251:R251"/>
    <mergeCell ref="P274:R274"/>
    <mergeCell ref="R259:R272"/>
    <mergeCell ref="Q260:Q266"/>
    <mergeCell ref="P273:Q273"/>
    <mergeCell ref="A223:A226"/>
    <mergeCell ref="B223:B226"/>
    <mergeCell ref="D193:F193"/>
    <mergeCell ref="M256:O256"/>
    <mergeCell ref="D255:F255"/>
    <mergeCell ref="G255:I255"/>
    <mergeCell ref="J255:L255"/>
    <mergeCell ref="M193:O193"/>
    <mergeCell ref="D224:F224"/>
    <mergeCell ref="G224:I224"/>
    <mergeCell ref="J224:L224"/>
    <mergeCell ref="M224:O224"/>
    <mergeCell ref="D194:F194"/>
    <mergeCell ref="G194:I194"/>
    <mergeCell ref="J194:L194"/>
    <mergeCell ref="M194:O194"/>
    <mergeCell ref="D223:F223"/>
    <mergeCell ref="G223:I223"/>
    <mergeCell ref="J223:L223"/>
    <mergeCell ref="G193:I193"/>
    <mergeCell ref="N202:O202"/>
    <mergeCell ref="J193:L193"/>
    <mergeCell ref="J256:L256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7:M17"/>
  <sheetViews>
    <sheetView rightToLeft="1" view="pageBreakPreview" zoomScaleSheetLayoutView="100" workbookViewId="0">
      <selection activeCell="P17" sqref="P17"/>
    </sheetView>
  </sheetViews>
  <sheetFormatPr defaultRowHeight="12.75" x14ac:dyDescent="0.2"/>
  <cols>
    <col min="1" max="16384" width="9.140625" style="2048"/>
  </cols>
  <sheetData>
    <row r="17" spans="1:13" ht="60" x14ac:dyDescent="0.8">
      <c r="A17" s="2486" t="s">
        <v>2578</v>
      </c>
      <c r="B17" s="2486"/>
      <c r="C17" s="2486"/>
      <c r="D17" s="2486"/>
      <c r="E17" s="2486"/>
      <c r="F17" s="2486"/>
      <c r="G17" s="2486"/>
      <c r="H17" s="2486"/>
      <c r="I17" s="2486"/>
      <c r="J17" s="2486"/>
      <c r="K17" s="2486"/>
      <c r="L17" s="2486"/>
      <c r="M17" s="248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10"/>
  <sheetViews>
    <sheetView rightToLeft="1" view="pageBreakPreview" zoomScaleNormal="100" zoomScaleSheetLayoutView="100" workbookViewId="0">
      <selection activeCell="P17" sqref="P17"/>
    </sheetView>
  </sheetViews>
  <sheetFormatPr defaultRowHeight="12.75" x14ac:dyDescent="0.2"/>
  <cols>
    <col min="1" max="1" width="25.140625" style="2142" customWidth="1"/>
    <col min="2" max="13" width="8.7109375" style="2142" customWidth="1"/>
    <col min="14" max="14" width="35" style="2142" customWidth="1"/>
    <col min="15" max="16384" width="9.140625" style="2142"/>
  </cols>
  <sheetData>
    <row r="1" spans="1:14" ht="27.75" x14ac:dyDescent="0.2">
      <c r="A1" s="2647" t="s">
        <v>2568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  <c r="M1" s="2647"/>
      <c r="N1" s="2647"/>
    </row>
    <row r="2" spans="1:14" ht="40.5" customHeight="1" x14ac:dyDescent="0.2">
      <c r="A2" s="2472" t="s">
        <v>2566</v>
      </c>
      <c r="B2" s="2472"/>
      <c r="C2" s="2472"/>
      <c r="D2" s="2472"/>
      <c r="E2" s="2472"/>
      <c r="F2" s="2472"/>
      <c r="G2" s="2472"/>
      <c r="H2" s="2472"/>
      <c r="I2" s="2472"/>
      <c r="J2" s="2472"/>
      <c r="K2" s="2472"/>
      <c r="L2" s="2472"/>
      <c r="M2" s="2472"/>
      <c r="N2" s="2472"/>
    </row>
    <row r="3" spans="1:14" ht="24" customHeight="1" thickBot="1" x14ac:dyDescent="0.25">
      <c r="A3" s="2135" t="s">
        <v>2797</v>
      </c>
      <c r="B3" s="2135"/>
      <c r="C3" s="2135"/>
      <c r="D3" s="2135"/>
      <c r="E3" s="2135"/>
      <c r="F3" s="2135"/>
      <c r="G3" s="2135"/>
      <c r="H3" s="2135"/>
      <c r="I3" s="2135"/>
      <c r="J3" s="2135"/>
      <c r="K3" s="2135"/>
      <c r="L3" s="2135"/>
      <c r="M3" s="2135"/>
      <c r="N3" s="2143" t="s">
        <v>2520</v>
      </c>
    </row>
    <row r="4" spans="1:14" ht="16.5" thickTop="1" x14ac:dyDescent="0.2">
      <c r="A4" s="2980" t="s">
        <v>35</v>
      </c>
      <c r="B4" s="2980" t="s">
        <v>36</v>
      </c>
      <c r="C4" s="2980"/>
      <c r="D4" s="2980"/>
      <c r="E4" s="2980" t="s">
        <v>2</v>
      </c>
      <c r="F4" s="2980"/>
      <c r="G4" s="2980"/>
      <c r="H4" s="2980" t="s">
        <v>3</v>
      </c>
      <c r="I4" s="2980"/>
      <c r="J4" s="2980"/>
      <c r="K4" s="2980" t="s">
        <v>29</v>
      </c>
      <c r="L4" s="2980"/>
      <c r="M4" s="2980"/>
      <c r="N4" s="2996" t="s">
        <v>102</v>
      </c>
    </row>
    <row r="5" spans="1:14" x14ac:dyDescent="0.2">
      <c r="A5" s="2688"/>
      <c r="B5" s="2896" t="s">
        <v>98</v>
      </c>
      <c r="C5" s="2896"/>
      <c r="D5" s="2896"/>
      <c r="E5" s="2896" t="s">
        <v>99</v>
      </c>
      <c r="F5" s="2896"/>
      <c r="G5" s="2896"/>
      <c r="H5" s="2896" t="s">
        <v>100</v>
      </c>
      <c r="I5" s="2896"/>
      <c r="J5" s="2896"/>
      <c r="K5" s="2896" t="s">
        <v>126</v>
      </c>
      <c r="L5" s="2896"/>
      <c r="M5" s="2896"/>
      <c r="N5" s="2982"/>
    </row>
    <row r="6" spans="1:14" ht="15.75" x14ac:dyDescent="0.2">
      <c r="A6" s="2688"/>
      <c r="B6" s="2136" t="s">
        <v>187</v>
      </c>
      <c r="C6" s="2136" t="s">
        <v>203</v>
      </c>
      <c r="D6" s="2136" t="s">
        <v>204</v>
      </c>
      <c r="E6" s="2136" t="s">
        <v>187</v>
      </c>
      <c r="F6" s="2136" t="s">
        <v>203</v>
      </c>
      <c r="G6" s="2136" t="s">
        <v>204</v>
      </c>
      <c r="H6" s="2136" t="s">
        <v>187</v>
      </c>
      <c r="I6" s="2136" t="s">
        <v>203</v>
      </c>
      <c r="J6" s="2136" t="s">
        <v>204</v>
      </c>
      <c r="K6" s="2136" t="s">
        <v>187</v>
      </c>
      <c r="L6" s="2136" t="s">
        <v>203</v>
      </c>
      <c r="M6" s="2136" t="s">
        <v>204</v>
      </c>
      <c r="N6" s="2982"/>
    </row>
    <row r="7" spans="1:14" ht="13.5" thickBot="1" x14ac:dyDescent="0.25">
      <c r="A7" s="2981"/>
      <c r="B7" s="121" t="s">
        <v>188</v>
      </c>
      <c r="C7" s="121" t="s">
        <v>189</v>
      </c>
      <c r="D7" s="121" t="s">
        <v>190</v>
      </c>
      <c r="E7" s="121" t="s">
        <v>188</v>
      </c>
      <c r="F7" s="121" t="s">
        <v>189</v>
      </c>
      <c r="G7" s="121" t="s">
        <v>190</v>
      </c>
      <c r="H7" s="121" t="s">
        <v>188</v>
      </c>
      <c r="I7" s="121" t="s">
        <v>189</v>
      </c>
      <c r="J7" s="121" t="s">
        <v>190</v>
      </c>
      <c r="K7" s="121" t="s">
        <v>188</v>
      </c>
      <c r="L7" s="121" t="s">
        <v>189</v>
      </c>
      <c r="M7" s="121" t="s">
        <v>190</v>
      </c>
      <c r="N7" s="2983"/>
    </row>
    <row r="8" spans="1:14" ht="32.25" customHeight="1" thickBot="1" x14ac:dyDescent="0.25">
      <c r="A8" s="447" t="s">
        <v>2564</v>
      </c>
      <c r="B8" s="2139">
        <v>0</v>
      </c>
      <c r="C8" s="2139">
        <v>0</v>
      </c>
      <c r="D8" s="2139">
        <v>0</v>
      </c>
      <c r="E8" s="2139">
        <v>11</v>
      </c>
      <c r="F8" s="2139">
        <v>13</v>
      </c>
      <c r="G8" s="2139">
        <f>SUM(E8:F8)</f>
        <v>24</v>
      </c>
      <c r="H8" s="2139">
        <v>0</v>
      </c>
      <c r="I8" s="2139">
        <v>0</v>
      </c>
      <c r="J8" s="2139">
        <v>0</v>
      </c>
      <c r="K8" s="2139">
        <f>SUM(H8,E8,B8)</f>
        <v>11</v>
      </c>
      <c r="L8" s="2139">
        <f>SUM(I8,F8,C8)</f>
        <v>13</v>
      </c>
      <c r="M8" s="2139">
        <f>SUM(K8:L8)</f>
        <v>24</v>
      </c>
      <c r="N8" s="2138" t="s">
        <v>773</v>
      </c>
    </row>
    <row r="9" spans="1:14" ht="30.75" customHeight="1" thickBot="1" x14ac:dyDescent="0.25">
      <c r="A9" s="103" t="s">
        <v>91</v>
      </c>
      <c r="B9" s="2140">
        <f t="shared" ref="B9:M9" si="0">SUM(B8:B8)</f>
        <v>0</v>
      </c>
      <c r="C9" s="2140">
        <f t="shared" si="0"/>
        <v>0</v>
      </c>
      <c r="D9" s="2140">
        <f t="shared" si="0"/>
        <v>0</v>
      </c>
      <c r="E9" s="2140">
        <f t="shared" si="0"/>
        <v>11</v>
      </c>
      <c r="F9" s="2140">
        <f t="shared" si="0"/>
        <v>13</v>
      </c>
      <c r="G9" s="2140">
        <f t="shared" si="0"/>
        <v>24</v>
      </c>
      <c r="H9" s="2140">
        <f t="shared" si="0"/>
        <v>0</v>
      </c>
      <c r="I9" s="2140">
        <f t="shared" si="0"/>
        <v>0</v>
      </c>
      <c r="J9" s="2140">
        <f t="shared" si="0"/>
        <v>0</v>
      </c>
      <c r="K9" s="2140">
        <f t="shared" si="0"/>
        <v>11</v>
      </c>
      <c r="L9" s="2140">
        <f t="shared" si="0"/>
        <v>13</v>
      </c>
      <c r="M9" s="2140">
        <f t="shared" si="0"/>
        <v>24</v>
      </c>
      <c r="N9" s="2137" t="s">
        <v>153</v>
      </c>
    </row>
    <row r="10" spans="1:14" ht="24" customHeight="1" thickTop="1" x14ac:dyDescent="0.25">
      <c r="A10" s="3064" t="s">
        <v>2579</v>
      </c>
      <c r="B10" s="3064"/>
      <c r="C10" s="3064"/>
      <c r="D10" s="3064"/>
      <c r="K10" s="2414"/>
      <c r="L10" s="2414"/>
      <c r="M10" s="2415"/>
      <c r="N10" s="2415" t="s">
        <v>3017</v>
      </c>
    </row>
  </sheetData>
  <mergeCells count="13">
    <mergeCell ref="H5:J5"/>
    <mergeCell ref="K5:M5"/>
    <mergeCell ref="A10:D10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0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56"/>
  <sheetViews>
    <sheetView rightToLeft="1" view="pageBreakPreview" zoomScaleNormal="75" zoomScaleSheetLayoutView="100" workbookViewId="0">
      <selection activeCell="P17" sqref="P17"/>
    </sheetView>
  </sheetViews>
  <sheetFormatPr defaultColWidth="10.28515625" defaultRowHeight="12.75" x14ac:dyDescent="0.2"/>
  <cols>
    <col min="1" max="1" width="12.42578125" style="1" customWidth="1"/>
    <col min="2" max="3" width="12.7109375" style="1" customWidth="1"/>
    <col min="4" max="4" width="7.5703125" style="1" customWidth="1"/>
    <col min="5" max="6" width="6" style="1" customWidth="1"/>
    <col min="7" max="12" width="6.7109375" style="1" customWidth="1"/>
    <col min="13" max="15" width="6.7109375" style="234" customWidth="1"/>
    <col min="16" max="17" width="18.42578125" style="234" customWidth="1"/>
    <col min="18" max="18" width="22.140625" style="1" customWidth="1"/>
    <col min="19" max="16384" width="10.28515625" style="1"/>
  </cols>
  <sheetData>
    <row r="1" spans="1:18" ht="25.5" customHeight="1" x14ac:dyDescent="0.2">
      <c r="A1" s="2864" t="s">
        <v>2984</v>
      </c>
      <c r="B1" s="2864"/>
      <c r="C1" s="2864"/>
      <c r="D1" s="2864"/>
      <c r="E1" s="2864"/>
      <c r="F1" s="2864"/>
      <c r="G1" s="2864"/>
      <c r="H1" s="2864"/>
      <c r="I1" s="2864"/>
      <c r="J1" s="2864"/>
      <c r="K1" s="2864"/>
      <c r="L1" s="2864"/>
      <c r="M1" s="2864"/>
      <c r="N1" s="2864"/>
      <c r="O1" s="2864"/>
      <c r="P1" s="2864"/>
      <c r="Q1" s="2864"/>
      <c r="R1" s="2864"/>
    </row>
    <row r="2" spans="1:18" ht="37.5" customHeight="1" x14ac:dyDescent="0.2">
      <c r="A2" s="3065" t="s">
        <v>2569</v>
      </c>
      <c r="B2" s="3065"/>
      <c r="C2" s="3065"/>
      <c r="D2" s="3065"/>
      <c r="E2" s="3065"/>
      <c r="F2" s="3065"/>
      <c r="G2" s="3065"/>
      <c r="H2" s="3065"/>
      <c r="I2" s="3065"/>
      <c r="J2" s="3065"/>
      <c r="K2" s="3065"/>
      <c r="L2" s="3065"/>
      <c r="M2" s="3065"/>
      <c r="N2" s="3065"/>
      <c r="O2" s="3065"/>
      <c r="P2" s="3065"/>
      <c r="Q2" s="3065"/>
      <c r="R2" s="3065"/>
    </row>
    <row r="3" spans="1:18" ht="24.75" customHeight="1" thickBot="1" x14ac:dyDescent="0.25">
      <c r="A3" s="226" t="s">
        <v>2084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7" t="s">
        <v>1532</v>
      </c>
    </row>
    <row r="4" spans="1:18" ht="25.5" customHeight="1" thickTop="1" x14ac:dyDescent="0.2">
      <c r="A4" s="2858" t="s">
        <v>35</v>
      </c>
      <c r="B4" s="2858" t="s">
        <v>90</v>
      </c>
      <c r="C4" s="2858" t="s">
        <v>48</v>
      </c>
      <c r="D4" s="2858" t="s">
        <v>36</v>
      </c>
      <c r="E4" s="2858"/>
      <c r="F4" s="2858"/>
      <c r="G4" s="2858" t="s">
        <v>2</v>
      </c>
      <c r="H4" s="2858"/>
      <c r="I4" s="2858"/>
      <c r="J4" s="2858" t="s">
        <v>3</v>
      </c>
      <c r="K4" s="2858"/>
      <c r="L4" s="2858"/>
      <c r="M4" s="2858" t="s">
        <v>29</v>
      </c>
      <c r="N4" s="2858"/>
      <c r="O4" s="2858"/>
      <c r="P4" s="3066" t="s">
        <v>103</v>
      </c>
      <c r="Q4" s="3066" t="s">
        <v>132</v>
      </c>
      <c r="R4" s="3066" t="s">
        <v>102</v>
      </c>
    </row>
    <row r="5" spans="1:18" s="228" customFormat="1" ht="23.25" customHeight="1" x14ac:dyDescent="0.25">
      <c r="A5" s="2859"/>
      <c r="B5" s="2859"/>
      <c r="C5" s="2859"/>
      <c r="D5" s="2854" t="s">
        <v>98</v>
      </c>
      <c r="E5" s="2854"/>
      <c r="F5" s="2854"/>
      <c r="G5" s="2854" t="s">
        <v>99</v>
      </c>
      <c r="H5" s="2854"/>
      <c r="I5" s="2854"/>
      <c r="J5" s="2854" t="s">
        <v>100</v>
      </c>
      <c r="K5" s="2854"/>
      <c r="L5" s="2854"/>
      <c r="M5" s="2854" t="s">
        <v>126</v>
      </c>
      <c r="N5" s="2854"/>
      <c r="O5" s="2854"/>
      <c r="P5" s="3067"/>
      <c r="Q5" s="3067"/>
      <c r="R5" s="3067"/>
    </row>
    <row r="6" spans="1:18" ht="23.25" customHeight="1" x14ac:dyDescent="0.2">
      <c r="A6" s="2859"/>
      <c r="B6" s="2859"/>
      <c r="C6" s="2859"/>
      <c r="D6" s="2042" t="s">
        <v>187</v>
      </c>
      <c r="E6" s="2042" t="s">
        <v>203</v>
      </c>
      <c r="F6" s="2042" t="s">
        <v>204</v>
      </c>
      <c r="G6" s="2042" t="s">
        <v>187</v>
      </c>
      <c r="H6" s="2042" t="s">
        <v>203</v>
      </c>
      <c r="I6" s="2042" t="s">
        <v>204</v>
      </c>
      <c r="J6" s="2042" t="s">
        <v>187</v>
      </c>
      <c r="K6" s="2042" t="s">
        <v>203</v>
      </c>
      <c r="L6" s="2042" t="s">
        <v>204</v>
      </c>
      <c r="M6" s="2042" t="s">
        <v>187</v>
      </c>
      <c r="N6" s="2042" t="s">
        <v>203</v>
      </c>
      <c r="O6" s="2042" t="s">
        <v>204</v>
      </c>
      <c r="P6" s="3067"/>
      <c r="Q6" s="3067"/>
      <c r="R6" s="3067"/>
    </row>
    <row r="7" spans="1:18" ht="23.25" customHeight="1" thickBot="1" x14ac:dyDescent="0.25">
      <c r="A7" s="2860"/>
      <c r="B7" s="2860"/>
      <c r="C7" s="2860"/>
      <c r="D7" s="121" t="s">
        <v>188</v>
      </c>
      <c r="E7" s="121" t="s">
        <v>189</v>
      </c>
      <c r="F7" s="121" t="s">
        <v>190</v>
      </c>
      <c r="G7" s="121" t="s">
        <v>188</v>
      </c>
      <c r="H7" s="121" t="s">
        <v>189</v>
      </c>
      <c r="I7" s="121" t="s">
        <v>190</v>
      </c>
      <c r="J7" s="121" t="s">
        <v>188</v>
      </c>
      <c r="K7" s="121" t="s">
        <v>189</v>
      </c>
      <c r="L7" s="121" t="s">
        <v>190</v>
      </c>
      <c r="M7" s="229" t="s">
        <v>188</v>
      </c>
      <c r="N7" s="229" t="s">
        <v>189</v>
      </c>
      <c r="O7" s="229" t="s">
        <v>190</v>
      </c>
      <c r="P7" s="3068"/>
      <c r="Q7" s="3068"/>
      <c r="R7" s="3068"/>
    </row>
    <row r="8" spans="1:18" ht="66" customHeight="1" thickBot="1" x14ac:dyDescent="0.25">
      <c r="A8" s="2878" t="s">
        <v>2564</v>
      </c>
      <c r="B8" s="2208" t="s">
        <v>2580</v>
      </c>
      <c r="C8" s="2208" t="s">
        <v>2580</v>
      </c>
      <c r="D8" s="1490">
        <v>0</v>
      </c>
      <c r="E8" s="1490">
        <v>0</v>
      </c>
      <c r="F8" s="1490">
        <v>0</v>
      </c>
      <c r="G8" s="1490">
        <v>3</v>
      </c>
      <c r="H8" s="1490">
        <v>9</v>
      </c>
      <c r="I8" s="1490">
        <f>SUM(G8:H8)</f>
        <v>12</v>
      </c>
      <c r="J8" s="1490">
        <v>0</v>
      </c>
      <c r="K8" s="1490">
        <v>0</v>
      </c>
      <c r="L8" s="1490">
        <v>0</v>
      </c>
      <c r="M8" s="1490">
        <f>SUM(J8,G8,D8)</f>
        <v>3</v>
      </c>
      <c r="N8" s="1490">
        <f>SUM(K8,H8,E8)</f>
        <v>9</v>
      </c>
      <c r="O8" s="2360">
        <f>SUM(M8:N8)</f>
        <v>12</v>
      </c>
      <c r="P8" s="2361" t="s">
        <v>1564</v>
      </c>
      <c r="Q8" s="2361" t="s">
        <v>1564</v>
      </c>
      <c r="R8" s="2362" t="s">
        <v>2565</v>
      </c>
    </row>
    <row r="9" spans="1:18" ht="72.75" customHeight="1" thickBot="1" x14ac:dyDescent="0.25">
      <c r="A9" s="3069"/>
      <c r="B9" s="2208" t="s">
        <v>2980</v>
      </c>
      <c r="C9" s="2208" t="s">
        <v>2980</v>
      </c>
      <c r="D9" s="1490">
        <v>0</v>
      </c>
      <c r="E9" s="1490">
        <v>0</v>
      </c>
      <c r="F9" s="1490">
        <v>0</v>
      </c>
      <c r="G9" s="1490">
        <v>8</v>
      </c>
      <c r="H9" s="1490">
        <v>4</v>
      </c>
      <c r="I9" s="1490">
        <v>12</v>
      </c>
      <c r="J9" s="1490">
        <v>0</v>
      </c>
      <c r="K9" s="1490">
        <v>0</v>
      </c>
      <c r="L9" s="1490">
        <v>0</v>
      </c>
      <c r="M9" s="1490">
        <f>SUM(J9,G9,D9)</f>
        <v>8</v>
      </c>
      <c r="N9" s="1490">
        <f>SUM(K9,H9,E9)</f>
        <v>4</v>
      </c>
      <c r="O9" s="2360">
        <f>SUM(M9:N9)</f>
        <v>12</v>
      </c>
      <c r="P9" s="2359" t="s">
        <v>1250</v>
      </c>
      <c r="Q9" s="2359" t="s">
        <v>1250</v>
      </c>
      <c r="R9" s="230" t="s">
        <v>1250</v>
      </c>
    </row>
    <row r="10" spans="1:18" ht="29.25" customHeight="1" thickBot="1" x14ac:dyDescent="0.25">
      <c r="A10" s="208" t="s">
        <v>91</v>
      </c>
      <c r="B10" s="208"/>
      <c r="C10" s="208"/>
      <c r="D10" s="2043">
        <f t="shared" ref="D10:O10" si="0">SUM(D8:D8)</f>
        <v>0</v>
      </c>
      <c r="E10" s="2043">
        <f t="shared" si="0"/>
        <v>0</v>
      </c>
      <c r="F10" s="2043">
        <f t="shared" si="0"/>
        <v>0</v>
      </c>
      <c r="G10" s="2043">
        <f t="shared" si="0"/>
        <v>3</v>
      </c>
      <c r="H10" s="2043">
        <f t="shared" si="0"/>
        <v>9</v>
      </c>
      <c r="I10" s="2043">
        <f t="shared" si="0"/>
        <v>12</v>
      </c>
      <c r="J10" s="2043">
        <f t="shared" si="0"/>
        <v>0</v>
      </c>
      <c r="K10" s="2043">
        <f t="shared" si="0"/>
        <v>0</v>
      </c>
      <c r="L10" s="2043">
        <f t="shared" si="0"/>
        <v>0</v>
      </c>
      <c r="M10" s="2043">
        <f t="shared" si="0"/>
        <v>3</v>
      </c>
      <c r="N10" s="2043">
        <f t="shared" si="0"/>
        <v>9</v>
      </c>
      <c r="O10" s="2043">
        <f t="shared" si="0"/>
        <v>12</v>
      </c>
      <c r="P10" s="2141"/>
      <c r="Q10" s="2141"/>
      <c r="R10" s="233" t="s">
        <v>153</v>
      </c>
    </row>
    <row r="11" spans="1:18" ht="13.5" thickTop="1" x14ac:dyDescent="0.2">
      <c r="M11" s="1"/>
      <c r="N11" s="1"/>
      <c r="O11" s="1"/>
      <c r="P11" s="1"/>
      <c r="Q11" s="1"/>
    </row>
    <row r="12" spans="1:18" x14ac:dyDescent="0.2">
      <c r="M12" s="1"/>
      <c r="N12" s="1"/>
      <c r="O12" s="1"/>
      <c r="P12" s="1"/>
      <c r="Q12" s="1"/>
    </row>
    <row r="13" spans="1:18" x14ac:dyDescent="0.2">
      <c r="M13" s="1"/>
      <c r="N13" s="1"/>
      <c r="O13" s="1"/>
      <c r="P13" s="1"/>
      <c r="Q13" s="1"/>
    </row>
    <row r="14" spans="1:18" x14ac:dyDescent="0.2">
      <c r="M14" s="1"/>
      <c r="N14" s="1"/>
      <c r="O14" s="1"/>
      <c r="P14" s="1"/>
      <c r="Q14" s="1"/>
    </row>
    <row r="15" spans="1:18" x14ac:dyDescent="0.2">
      <c r="M15" s="1"/>
      <c r="N15" s="1"/>
      <c r="O15" s="1"/>
      <c r="P15" s="1"/>
      <c r="Q15" s="1"/>
    </row>
    <row r="16" spans="1:18" x14ac:dyDescent="0.2">
      <c r="M16" s="1"/>
      <c r="N16" s="1"/>
      <c r="O16" s="1"/>
      <c r="P16" s="1"/>
      <c r="Q16" s="1"/>
    </row>
    <row r="17" spans="13:17" x14ac:dyDescent="0.2">
      <c r="M17" s="1"/>
      <c r="N17" s="1"/>
      <c r="O17" s="1"/>
      <c r="P17" s="1"/>
      <c r="Q17" s="1"/>
    </row>
    <row r="18" spans="13:17" x14ac:dyDescent="0.2">
      <c r="M18" s="1"/>
      <c r="N18" s="1"/>
      <c r="O18" s="1"/>
      <c r="P18" s="1"/>
      <c r="Q18" s="1"/>
    </row>
    <row r="19" spans="13:17" x14ac:dyDescent="0.2">
      <c r="M19" s="1"/>
      <c r="N19" s="1"/>
      <c r="O19" s="1"/>
      <c r="P19" s="1"/>
      <c r="Q19" s="1"/>
    </row>
    <row r="20" spans="13:17" x14ac:dyDescent="0.2">
      <c r="M20" s="1"/>
      <c r="N20" s="1"/>
      <c r="O20" s="1"/>
      <c r="P20" s="1"/>
      <c r="Q20" s="1"/>
    </row>
    <row r="21" spans="13:17" x14ac:dyDescent="0.2">
      <c r="M21" s="1"/>
      <c r="N21" s="1"/>
      <c r="O21" s="1"/>
      <c r="P21" s="1"/>
      <c r="Q21" s="1"/>
    </row>
    <row r="22" spans="13:17" x14ac:dyDescent="0.2">
      <c r="M22" s="1"/>
      <c r="N22" s="1"/>
      <c r="O22" s="1"/>
      <c r="P22" s="1"/>
      <c r="Q22" s="1"/>
    </row>
    <row r="23" spans="13:17" x14ac:dyDescent="0.2">
      <c r="M23" s="1"/>
      <c r="N23" s="1"/>
      <c r="O23" s="1"/>
      <c r="P23" s="1"/>
      <c r="Q23" s="1"/>
    </row>
    <row r="24" spans="13:17" x14ac:dyDescent="0.2">
      <c r="M24" s="1"/>
      <c r="N24" s="1"/>
      <c r="O24" s="1"/>
      <c r="P24" s="1"/>
      <c r="Q24" s="1"/>
    </row>
    <row r="25" spans="13:17" x14ac:dyDescent="0.2">
      <c r="M25" s="1"/>
      <c r="N25" s="1"/>
      <c r="O25" s="1"/>
      <c r="P25" s="1"/>
      <c r="Q25" s="1"/>
    </row>
    <row r="26" spans="13:17" x14ac:dyDescent="0.2">
      <c r="M26" s="1"/>
      <c r="N26" s="1"/>
      <c r="O26" s="1"/>
      <c r="P26" s="1"/>
      <c r="Q26" s="1"/>
    </row>
    <row r="27" spans="13:17" x14ac:dyDescent="0.2">
      <c r="M27" s="1"/>
      <c r="N27" s="1"/>
      <c r="O27" s="1"/>
      <c r="P27" s="1"/>
      <c r="Q27" s="1"/>
    </row>
    <row r="28" spans="13:17" x14ac:dyDescent="0.2">
      <c r="M28" s="1"/>
      <c r="N28" s="1"/>
      <c r="O28" s="1"/>
      <c r="P28" s="1"/>
      <c r="Q28" s="1"/>
    </row>
    <row r="29" spans="13:17" x14ac:dyDescent="0.2">
      <c r="M29" s="1"/>
      <c r="N29" s="1"/>
      <c r="O29" s="1"/>
      <c r="P29" s="1"/>
      <c r="Q29" s="1"/>
    </row>
    <row r="30" spans="13:17" x14ac:dyDescent="0.2">
      <c r="M30" s="1"/>
      <c r="N30" s="1"/>
      <c r="O30" s="1"/>
      <c r="P30" s="1"/>
      <c r="Q30" s="1"/>
    </row>
    <row r="31" spans="13:17" x14ac:dyDescent="0.2">
      <c r="M31" s="1"/>
      <c r="N31" s="1"/>
      <c r="O31" s="1"/>
      <c r="P31" s="1"/>
      <c r="Q31" s="1"/>
    </row>
    <row r="32" spans="13:17" x14ac:dyDescent="0.2">
      <c r="M32" s="1"/>
      <c r="N32" s="1"/>
      <c r="O32" s="1"/>
      <c r="P32" s="1"/>
      <c r="Q32" s="1"/>
    </row>
    <row r="33" spans="13:17" x14ac:dyDescent="0.2">
      <c r="M33" s="1"/>
      <c r="N33" s="1"/>
      <c r="O33" s="1"/>
      <c r="P33" s="1"/>
      <c r="Q33" s="1"/>
    </row>
    <row r="34" spans="13:17" x14ac:dyDescent="0.2">
      <c r="M34" s="1"/>
      <c r="N34" s="1"/>
      <c r="O34" s="1"/>
      <c r="P34" s="1"/>
      <c r="Q34" s="1"/>
    </row>
    <row r="35" spans="13:17" x14ac:dyDescent="0.2">
      <c r="M35" s="1"/>
      <c r="N35" s="1"/>
      <c r="O35" s="1"/>
      <c r="P35" s="1"/>
      <c r="Q35" s="1"/>
    </row>
    <row r="36" spans="13:17" x14ac:dyDescent="0.2">
      <c r="M36" s="1"/>
      <c r="N36" s="1"/>
      <c r="O36" s="1"/>
      <c r="P36" s="1"/>
      <c r="Q36" s="1"/>
    </row>
    <row r="37" spans="13:17" x14ac:dyDescent="0.2">
      <c r="M37" s="1"/>
      <c r="N37" s="1"/>
      <c r="O37" s="1"/>
      <c r="P37" s="1"/>
      <c r="Q37" s="1"/>
    </row>
    <row r="38" spans="13:17" x14ac:dyDescent="0.2">
      <c r="M38" s="1"/>
      <c r="N38" s="1"/>
      <c r="O38" s="1"/>
      <c r="P38" s="1"/>
      <c r="Q38" s="1"/>
    </row>
    <row r="39" spans="13:17" x14ac:dyDescent="0.2">
      <c r="M39" s="1"/>
      <c r="N39" s="1"/>
      <c r="O39" s="1"/>
      <c r="P39" s="1"/>
      <c r="Q39" s="1"/>
    </row>
    <row r="40" spans="13:17" x14ac:dyDescent="0.2">
      <c r="M40" s="1"/>
      <c r="N40" s="1"/>
      <c r="O40" s="1"/>
      <c r="P40" s="1"/>
      <c r="Q40" s="1"/>
    </row>
    <row r="41" spans="13:17" x14ac:dyDescent="0.2">
      <c r="M41" s="1"/>
      <c r="N41" s="1"/>
      <c r="O41" s="1"/>
      <c r="P41" s="1"/>
      <c r="Q41" s="1"/>
    </row>
    <row r="42" spans="13:17" x14ac:dyDescent="0.2">
      <c r="M42" s="1"/>
      <c r="N42" s="1"/>
      <c r="O42" s="1"/>
      <c r="P42" s="1"/>
      <c r="Q42" s="1"/>
    </row>
    <row r="43" spans="13:17" x14ac:dyDescent="0.2">
      <c r="M43" s="1"/>
      <c r="N43" s="1"/>
      <c r="O43" s="1"/>
      <c r="P43" s="1"/>
      <c r="Q43" s="1"/>
    </row>
    <row r="44" spans="13:17" x14ac:dyDescent="0.2">
      <c r="M44" s="1"/>
      <c r="N44" s="1"/>
      <c r="O44" s="1"/>
      <c r="P44" s="1"/>
      <c r="Q44" s="1"/>
    </row>
    <row r="45" spans="13:17" x14ac:dyDescent="0.2">
      <c r="M45" s="1"/>
      <c r="N45" s="1"/>
      <c r="O45" s="1"/>
      <c r="P45" s="1"/>
      <c r="Q45" s="1"/>
    </row>
    <row r="46" spans="13:17" x14ac:dyDescent="0.2">
      <c r="M46" s="1"/>
      <c r="N46" s="1"/>
      <c r="O46" s="1"/>
      <c r="P46" s="1"/>
      <c r="Q46" s="1"/>
    </row>
    <row r="47" spans="13:17" x14ac:dyDescent="0.2">
      <c r="M47" s="1"/>
      <c r="N47" s="1"/>
      <c r="O47" s="1"/>
      <c r="P47" s="1"/>
      <c r="Q47" s="1"/>
    </row>
    <row r="48" spans="13:17" x14ac:dyDescent="0.2">
      <c r="M48" s="1"/>
      <c r="N48" s="1"/>
      <c r="O48" s="1"/>
      <c r="P48" s="1"/>
      <c r="Q48" s="1"/>
    </row>
    <row r="49" spans="13:17" x14ac:dyDescent="0.2">
      <c r="M49" s="1"/>
      <c r="N49" s="1"/>
      <c r="O49" s="1"/>
      <c r="P49" s="1"/>
      <c r="Q49" s="1"/>
    </row>
    <row r="50" spans="13:17" x14ac:dyDescent="0.2">
      <c r="M50" s="1"/>
      <c r="N50" s="1"/>
      <c r="O50" s="1"/>
      <c r="P50" s="1"/>
      <c r="Q50" s="1"/>
    </row>
    <row r="51" spans="13:17" x14ac:dyDescent="0.2">
      <c r="M51" s="1"/>
      <c r="N51" s="1"/>
      <c r="O51" s="1"/>
      <c r="P51" s="1"/>
      <c r="Q51" s="1"/>
    </row>
    <row r="52" spans="13:17" x14ac:dyDescent="0.2">
      <c r="M52" s="1"/>
      <c r="N52" s="1"/>
      <c r="O52" s="1"/>
      <c r="P52" s="1"/>
      <c r="Q52" s="1"/>
    </row>
    <row r="53" spans="13:17" x14ac:dyDescent="0.2">
      <c r="M53" s="1"/>
      <c r="N53" s="1"/>
      <c r="O53" s="1"/>
      <c r="P53" s="1"/>
      <c r="Q53" s="1"/>
    </row>
    <row r="54" spans="13:17" x14ac:dyDescent="0.2">
      <c r="M54" s="1"/>
      <c r="N54" s="1"/>
      <c r="O54" s="1"/>
      <c r="P54" s="1"/>
      <c r="Q54" s="1"/>
    </row>
    <row r="55" spans="13:17" x14ac:dyDescent="0.2">
      <c r="M55" s="1"/>
      <c r="N55" s="1"/>
      <c r="O55" s="1"/>
      <c r="P55" s="1"/>
      <c r="Q55" s="1"/>
    </row>
    <row r="56" spans="13:17" x14ac:dyDescent="0.2">
      <c r="M56" s="1"/>
      <c r="N56" s="1"/>
      <c r="O56" s="1"/>
      <c r="P56" s="1"/>
      <c r="Q56" s="1"/>
    </row>
  </sheetData>
  <mergeCells count="17">
    <mergeCell ref="A8:A9"/>
    <mergeCell ref="P4:P7"/>
    <mergeCell ref="Q4:Q7"/>
    <mergeCell ref="J5:L5"/>
    <mergeCell ref="M5:O5"/>
    <mergeCell ref="A1:R1"/>
    <mergeCell ref="A2:R2"/>
    <mergeCell ref="A4:A7"/>
    <mergeCell ref="D4:F4"/>
    <mergeCell ref="G4:I4"/>
    <mergeCell ref="J4:L4"/>
    <mergeCell ref="M4:O4"/>
    <mergeCell ref="R4:R7"/>
    <mergeCell ref="D5:F5"/>
    <mergeCell ref="G5:I5"/>
    <mergeCell ref="B4:B7"/>
    <mergeCell ref="C4:C7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0" firstPageNumber="153" orientation="landscape" useFirstPageNumber="1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7:M17"/>
  <sheetViews>
    <sheetView rightToLeft="1" view="pageBreakPreview" zoomScaleSheetLayoutView="100" workbookViewId="0">
      <selection activeCell="B39" sqref="B39"/>
    </sheetView>
  </sheetViews>
  <sheetFormatPr defaultRowHeight="12.75" x14ac:dyDescent="0.2"/>
  <sheetData>
    <row r="17" spans="1:13" ht="60" x14ac:dyDescent="0.8">
      <c r="A17" s="2486" t="s">
        <v>2064</v>
      </c>
      <c r="B17" s="2486"/>
      <c r="C17" s="2486"/>
      <c r="D17" s="2486"/>
      <c r="E17" s="2486"/>
      <c r="F17" s="2486"/>
      <c r="G17" s="2486"/>
      <c r="H17" s="2486"/>
      <c r="I17" s="2486"/>
      <c r="J17" s="2486"/>
      <c r="K17" s="2486"/>
      <c r="L17" s="2486"/>
      <c r="M17" s="248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</sheetPr>
  <dimension ref="A1:N68"/>
  <sheetViews>
    <sheetView rightToLeft="1" view="pageBreakPreview" zoomScaleNormal="75" zoomScaleSheetLayoutView="100" workbookViewId="0">
      <selection activeCell="B39" sqref="B39"/>
    </sheetView>
  </sheetViews>
  <sheetFormatPr defaultColWidth="10.28515625" defaultRowHeight="12.75" x14ac:dyDescent="0.2"/>
  <cols>
    <col min="1" max="1" width="27.85546875" style="1" customWidth="1"/>
    <col min="2" max="10" width="9.7109375" style="1" customWidth="1"/>
    <col min="11" max="13" width="9.7109375" style="234" customWidth="1"/>
    <col min="14" max="14" width="26.28515625" style="1" customWidth="1"/>
    <col min="15" max="16384" width="10.28515625" style="1"/>
  </cols>
  <sheetData>
    <row r="1" spans="1:14" ht="25.5" customHeight="1" x14ac:dyDescent="0.2">
      <c r="A1" s="2864" t="s">
        <v>2265</v>
      </c>
      <c r="B1" s="2864"/>
      <c r="C1" s="2864"/>
      <c r="D1" s="2864"/>
      <c r="E1" s="2864"/>
      <c r="F1" s="2864"/>
      <c r="G1" s="2864"/>
      <c r="H1" s="2864"/>
      <c r="I1" s="2864"/>
      <c r="J1" s="2864"/>
      <c r="K1" s="2864"/>
      <c r="L1" s="2864"/>
      <c r="M1" s="2864"/>
      <c r="N1" s="2864"/>
    </row>
    <row r="2" spans="1:14" ht="37.5" customHeight="1" x14ac:dyDescent="0.2">
      <c r="A2" s="3065" t="s">
        <v>2266</v>
      </c>
      <c r="B2" s="3065"/>
      <c r="C2" s="3065"/>
      <c r="D2" s="3065"/>
      <c r="E2" s="3065"/>
      <c r="F2" s="3065"/>
      <c r="G2" s="3065"/>
      <c r="H2" s="3065"/>
      <c r="I2" s="3065"/>
      <c r="J2" s="3065"/>
      <c r="K2" s="3065"/>
      <c r="L2" s="3065"/>
      <c r="M2" s="3065"/>
      <c r="N2" s="3065"/>
    </row>
    <row r="3" spans="1:14" ht="24.75" customHeight="1" thickBot="1" x14ac:dyDescent="0.25">
      <c r="A3" s="226" t="s">
        <v>2085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7" t="s">
        <v>1550</v>
      </c>
    </row>
    <row r="4" spans="1:14" ht="25.5" customHeight="1" thickTop="1" x14ac:dyDescent="0.2">
      <c r="A4" s="2858" t="s">
        <v>35</v>
      </c>
      <c r="B4" s="2858" t="s">
        <v>36</v>
      </c>
      <c r="C4" s="2858"/>
      <c r="D4" s="2858"/>
      <c r="E4" s="2858" t="s">
        <v>2</v>
      </c>
      <c r="F4" s="2858"/>
      <c r="G4" s="2858"/>
      <c r="H4" s="2858" t="s">
        <v>3</v>
      </c>
      <c r="I4" s="2858"/>
      <c r="J4" s="2858"/>
      <c r="K4" s="2858" t="s">
        <v>29</v>
      </c>
      <c r="L4" s="2858"/>
      <c r="M4" s="2858"/>
      <c r="N4" s="2858" t="s">
        <v>102</v>
      </c>
    </row>
    <row r="5" spans="1:14" s="228" customFormat="1" ht="23.25" customHeight="1" x14ac:dyDescent="0.25">
      <c r="A5" s="2859"/>
      <c r="B5" s="2854" t="s">
        <v>98</v>
      </c>
      <c r="C5" s="2854"/>
      <c r="D5" s="2854"/>
      <c r="E5" s="2854" t="s">
        <v>99</v>
      </c>
      <c r="F5" s="2854"/>
      <c r="G5" s="2854"/>
      <c r="H5" s="2854" t="s">
        <v>100</v>
      </c>
      <c r="I5" s="2854"/>
      <c r="J5" s="2854"/>
      <c r="K5" s="2854" t="s">
        <v>126</v>
      </c>
      <c r="L5" s="2854"/>
      <c r="M5" s="2854"/>
      <c r="N5" s="2859"/>
    </row>
    <row r="6" spans="1:14" ht="23.25" customHeight="1" x14ac:dyDescent="0.2">
      <c r="A6" s="2859"/>
      <c r="B6" s="200" t="s">
        <v>187</v>
      </c>
      <c r="C6" s="200" t="s">
        <v>203</v>
      </c>
      <c r="D6" s="200" t="s">
        <v>204</v>
      </c>
      <c r="E6" s="200" t="s">
        <v>187</v>
      </c>
      <c r="F6" s="200" t="s">
        <v>203</v>
      </c>
      <c r="G6" s="200" t="s">
        <v>204</v>
      </c>
      <c r="H6" s="200" t="s">
        <v>187</v>
      </c>
      <c r="I6" s="200" t="s">
        <v>203</v>
      </c>
      <c r="J6" s="200" t="s">
        <v>204</v>
      </c>
      <c r="K6" s="200" t="s">
        <v>187</v>
      </c>
      <c r="L6" s="200" t="s">
        <v>203</v>
      </c>
      <c r="M6" s="200" t="s">
        <v>204</v>
      </c>
      <c r="N6" s="2859"/>
    </row>
    <row r="7" spans="1:14" ht="23.25" customHeight="1" thickBot="1" x14ac:dyDescent="0.25">
      <c r="A7" s="2860"/>
      <c r="B7" s="121" t="s">
        <v>188</v>
      </c>
      <c r="C7" s="121" t="s">
        <v>189</v>
      </c>
      <c r="D7" s="121" t="s">
        <v>190</v>
      </c>
      <c r="E7" s="121" t="s">
        <v>188</v>
      </c>
      <c r="F7" s="121" t="s">
        <v>189</v>
      </c>
      <c r="G7" s="121" t="s">
        <v>190</v>
      </c>
      <c r="H7" s="121" t="s">
        <v>188</v>
      </c>
      <c r="I7" s="121" t="s">
        <v>189</v>
      </c>
      <c r="J7" s="121" t="s">
        <v>190</v>
      </c>
      <c r="K7" s="229" t="s">
        <v>188</v>
      </c>
      <c r="L7" s="229" t="s">
        <v>189</v>
      </c>
      <c r="M7" s="229" t="s">
        <v>190</v>
      </c>
      <c r="N7" s="2860"/>
    </row>
    <row r="8" spans="1:14" ht="21.75" customHeight="1" x14ac:dyDescent="0.2">
      <c r="A8" s="10" t="s">
        <v>37</v>
      </c>
      <c r="B8" s="1490">
        <v>4</v>
      </c>
      <c r="C8" s="1490">
        <v>11</v>
      </c>
      <c r="D8" s="1490">
        <v>15</v>
      </c>
      <c r="E8" s="1490">
        <v>7</v>
      </c>
      <c r="F8" s="1490">
        <v>7</v>
      </c>
      <c r="G8" s="1490">
        <v>14</v>
      </c>
      <c r="H8" s="1490">
        <v>0</v>
      </c>
      <c r="I8" s="1490">
        <v>0</v>
      </c>
      <c r="J8" s="1490">
        <v>0</v>
      </c>
      <c r="K8" s="1490">
        <f>SUM(H8,E8,B8)</f>
        <v>11</v>
      </c>
      <c r="L8" s="1490">
        <f t="shared" ref="L8:M21" si="0">SUM(I8,F8,C8)</f>
        <v>18</v>
      </c>
      <c r="M8" s="1490">
        <f t="shared" si="0"/>
        <v>29</v>
      </c>
      <c r="N8" s="230" t="s">
        <v>134</v>
      </c>
    </row>
    <row r="9" spans="1:14" ht="21.75" customHeight="1" x14ac:dyDescent="0.2">
      <c r="A9" s="1749" t="s">
        <v>608</v>
      </c>
      <c r="B9" s="923">
        <v>0</v>
      </c>
      <c r="C9" s="923">
        <v>0</v>
      </c>
      <c r="D9" s="923">
        <v>0</v>
      </c>
      <c r="E9" s="923">
        <v>8</v>
      </c>
      <c r="F9" s="923">
        <v>5</v>
      </c>
      <c r="G9" s="923">
        <v>13</v>
      </c>
      <c r="H9" s="923">
        <v>0</v>
      </c>
      <c r="I9" s="923">
        <v>0</v>
      </c>
      <c r="J9" s="923">
        <v>0</v>
      </c>
      <c r="K9" s="923">
        <f>SUM(H9,E9,B9)</f>
        <v>8</v>
      </c>
      <c r="L9" s="923">
        <f t="shared" ref="L9" si="1">SUM(I9,F9,C9)</f>
        <v>5</v>
      </c>
      <c r="M9" s="923">
        <f t="shared" ref="M9" si="2">SUM(J9,G9,D9)</f>
        <v>13</v>
      </c>
      <c r="N9" s="1744" t="s">
        <v>609</v>
      </c>
    </row>
    <row r="10" spans="1:14" ht="21.75" customHeight="1" x14ac:dyDescent="0.2">
      <c r="A10" s="1749" t="s">
        <v>54</v>
      </c>
      <c r="B10" s="923">
        <v>0</v>
      </c>
      <c r="C10" s="923">
        <v>0</v>
      </c>
      <c r="D10" s="923">
        <v>0</v>
      </c>
      <c r="E10" s="923">
        <v>21</v>
      </c>
      <c r="F10" s="923">
        <v>13</v>
      </c>
      <c r="G10" s="923">
        <v>34</v>
      </c>
      <c r="H10" s="923">
        <v>13</v>
      </c>
      <c r="I10" s="923">
        <v>5</v>
      </c>
      <c r="J10" s="923">
        <v>18</v>
      </c>
      <c r="K10" s="923">
        <f>SUM(H10,E10,B10)</f>
        <v>34</v>
      </c>
      <c r="L10" s="923">
        <f t="shared" si="0"/>
        <v>18</v>
      </c>
      <c r="M10" s="923">
        <f t="shared" si="0"/>
        <v>52</v>
      </c>
      <c r="N10" s="231" t="s">
        <v>104</v>
      </c>
    </row>
    <row r="11" spans="1:14" ht="21.75" customHeight="1" x14ac:dyDescent="0.2">
      <c r="A11" s="1749" t="s">
        <v>94</v>
      </c>
      <c r="B11" s="923">
        <v>0</v>
      </c>
      <c r="C11" s="923">
        <v>0</v>
      </c>
      <c r="D11" s="923">
        <v>0</v>
      </c>
      <c r="E11" s="923">
        <v>26</v>
      </c>
      <c r="F11" s="923">
        <v>29</v>
      </c>
      <c r="G11" s="923">
        <v>55</v>
      </c>
      <c r="H11" s="923">
        <v>30</v>
      </c>
      <c r="I11" s="923">
        <v>9</v>
      </c>
      <c r="J11" s="923">
        <v>39</v>
      </c>
      <c r="K11" s="923">
        <f t="shared" ref="K11:K18" si="3">SUM(H11,E11,B11)</f>
        <v>56</v>
      </c>
      <c r="L11" s="923">
        <f t="shared" si="0"/>
        <v>38</v>
      </c>
      <c r="M11" s="923">
        <f t="shared" si="0"/>
        <v>94</v>
      </c>
      <c r="N11" s="231" t="s">
        <v>451</v>
      </c>
    </row>
    <row r="12" spans="1:14" ht="21.75" customHeight="1" x14ac:dyDescent="0.2">
      <c r="A12" s="1749" t="s">
        <v>61</v>
      </c>
      <c r="B12" s="923">
        <v>5</v>
      </c>
      <c r="C12" s="923">
        <v>2</v>
      </c>
      <c r="D12" s="923">
        <v>7</v>
      </c>
      <c r="E12" s="923">
        <v>6</v>
      </c>
      <c r="F12" s="923">
        <v>16</v>
      </c>
      <c r="G12" s="923">
        <v>22</v>
      </c>
      <c r="H12" s="923">
        <v>0</v>
      </c>
      <c r="I12" s="923">
        <v>5</v>
      </c>
      <c r="J12" s="923">
        <v>5</v>
      </c>
      <c r="K12" s="923">
        <f t="shared" si="3"/>
        <v>11</v>
      </c>
      <c r="L12" s="923">
        <f t="shared" si="0"/>
        <v>23</v>
      </c>
      <c r="M12" s="923">
        <f t="shared" si="0"/>
        <v>34</v>
      </c>
      <c r="N12" s="231" t="s">
        <v>142</v>
      </c>
    </row>
    <row r="13" spans="1:14" ht="24" customHeight="1" x14ac:dyDescent="0.2">
      <c r="A13" s="1749" t="s">
        <v>40</v>
      </c>
      <c r="B13" s="923">
        <v>0</v>
      </c>
      <c r="C13" s="923">
        <v>0</v>
      </c>
      <c r="D13" s="923">
        <v>0</v>
      </c>
      <c r="E13" s="923">
        <v>31</v>
      </c>
      <c r="F13" s="923">
        <v>54</v>
      </c>
      <c r="G13" s="923">
        <v>85</v>
      </c>
      <c r="H13" s="923">
        <v>16</v>
      </c>
      <c r="I13" s="923">
        <v>15</v>
      </c>
      <c r="J13" s="923">
        <v>31</v>
      </c>
      <c r="K13" s="923">
        <f t="shared" si="3"/>
        <v>47</v>
      </c>
      <c r="L13" s="923">
        <f t="shared" si="0"/>
        <v>69</v>
      </c>
      <c r="M13" s="923">
        <f t="shared" si="0"/>
        <v>116</v>
      </c>
      <c r="N13" s="231" t="s">
        <v>131</v>
      </c>
    </row>
    <row r="14" spans="1:14" ht="31.5" x14ac:dyDescent="0.2">
      <c r="A14" s="1749" t="s">
        <v>41</v>
      </c>
      <c r="B14" s="923">
        <v>10</v>
      </c>
      <c r="C14" s="923">
        <v>8</v>
      </c>
      <c r="D14" s="923">
        <v>18</v>
      </c>
      <c r="E14" s="923">
        <v>27</v>
      </c>
      <c r="F14" s="923">
        <v>12</v>
      </c>
      <c r="G14" s="923">
        <v>39</v>
      </c>
      <c r="H14" s="923">
        <v>5</v>
      </c>
      <c r="I14" s="923">
        <v>2</v>
      </c>
      <c r="J14" s="923">
        <v>7</v>
      </c>
      <c r="K14" s="923">
        <f t="shared" si="3"/>
        <v>42</v>
      </c>
      <c r="L14" s="923">
        <f t="shared" si="0"/>
        <v>22</v>
      </c>
      <c r="M14" s="923">
        <f t="shared" si="0"/>
        <v>64</v>
      </c>
      <c r="N14" s="231" t="s">
        <v>166</v>
      </c>
    </row>
    <row r="15" spans="1:14" ht="33" customHeight="1" x14ac:dyDescent="0.2">
      <c r="A15" s="1749" t="s">
        <v>223</v>
      </c>
      <c r="B15" s="923">
        <v>0</v>
      </c>
      <c r="C15" s="923">
        <v>0</v>
      </c>
      <c r="D15" s="923">
        <v>0</v>
      </c>
      <c r="E15" s="923">
        <v>34</v>
      </c>
      <c r="F15" s="923">
        <v>29</v>
      </c>
      <c r="G15" s="923">
        <v>63</v>
      </c>
      <c r="H15" s="923">
        <v>31</v>
      </c>
      <c r="I15" s="923">
        <v>8</v>
      </c>
      <c r="J15" s="923">
        <v>39</v>
      </c>
      <c r="K15" s="923">
        <f t="shared" si="3"/>
        <v>65</v>
      </c>
      <c r="L15" s="923">
        <f t="shared" si="0"/>
        <v>37</v>
      </c>
      <c r="M15" s="923">
        <f t="shared" si="0"/>
        <v>102</v>
      </c>
      <c r="N15" s="231" t="s">
        <v>584</v>
      </c>
    </row>
    <row r="16" spans="1:14" ht="32.25" customHeight="1" x14ac:dyDescent="0.2">
      <c r="A16" s="1749" t="s">
        <v>225</v>
      </c>
      <c r="B16" s="923">
        <v>0</v>
      </c>
      <c r="C16" s="923">
        <v>0</v>
      </c>
      <c r="D16" s="923">
        <v>0</v>
      </c>
      <c r="E16" s="923">
        <v>28</v>
      </c>
      <c r="F16" s="923">
        <v>37</v>
      </c>
      <c r="G16" s="923">
        <v>65</v>
      </c>
      <c r="H16" s="923">
        <v>20</v>
      </c>
      <c r="I16" s="923">
        <v>6</v>
      </c>
      <c r="J16" s="923">
        <v>26</v>
      </c>
      <c r="K16" s="923">
        <f t="shared" si="3"/>
        <v>48</v>
      </c>
      <c r="L16" s="923">
        <f t="shared" si="0"/>
        <v>43</v>
      </c>
      <c r="M16" s="923">
        <f t="shared" si="0"/>
        <v>91</v>
      </c>
      <c r="N16" s="231" t="s">
        <v>240</v>
      </c>
    </row>
    <row r="17" spans="1:14" ht="24" customHeight="1" x14ac:dyDescent="0.2">
      <c r="A17" s="1749" t="s">
        <v>453</v>
      </c>
      <c r="B17" s="923">
        <v>0</v>
      </c>
      <c r="C17" s="923">
        <v>0</v>
      </c>
      <c r="D17" s="923">
        <v>0</v>
      </c>
      <c r="E17" s="923">
        <v>0</v>
      </c>
      <c r="F17" s="923">
        <v>0</v>
      </c>
      <c r="G17" s="923">
        <v>0</v>
      </c>
      <c r="H17" s="923">
        <v>1</v>
      </c>
      <c r="I17" s="923">
        <v>4</v>
      </c>
      <c r="J17" s="923">
        <v>5</v>
      </c>
      <c r="K17" s="923">
        <f t="shared" si="3"/>
        <v>1</v>
      </c>
      <c r="L17" s="923">
        <f t="shared" si="0"/>
        <v>4</v>
      </c>
      <c r="M17" s="923">
        <f t="shared" si="0"/>
        <v>5</v>
      </c>
      <c r="N17" s="231" t="s">
        <v>454</v>
      </c>
    </row>
    <row r="18" spans="1:14" ht="21.75" customHeight="1" x14ac:dyDescent="0.2">
      <c r="A18" s="1749" t="s">
        <v>217</v>
      </c>
      <c r="B18" s="923">
        <v>0</v>
      </c>
      <c r="C18" s="923">
        <v>3</v>
      </c>
      <c r="D18" s="923">
        <v>3</v>
      </c>
      <c r="E18" s="923">
        <v>29</v>
      </c>
      <c r="F18" s="923">
        <v>32</v>
      </c>
      <c r="G18" s="923">
        <v>61</v>
      </c>
      <c r="H18" s="923">
        <v>23</v>
      </c>
      <c r="I18" s="923">
        <v>14</v>
      </c>
      <c r="J18" s="923">
        <v>37</v>
      </c>
      <c r="K18" s="923">
        <f t="shared" si="3"/>
        <v>52</v>
      </c>
      <c r="L18" s="923">
        <f t="shared" si="0"/>
        <v>49</v>
      </c>
      <c r="M18" s="923">
        <f t="shared" si="0"/>
        <v>101</v>
      </c>
      <c r="N18" s="231" t="s">
        <v>623</v>
      </c>
    </row>
    <row r="19" spans="1:14" ht="21.75" customHeight="1" x14ac:dyDescent="0.2">
      <c r="A19" s="1749" t="s">
        <v>43</v>
      </c>
      <c r="B19" s="923">
        <v>0</v>
      </c>
      <c r="C19" s="923">
        <v>0</v>
      </c>
      <c r="D19" s="923">
        <v>0</v>
      </c>
      <c r="E19" s="923">
        <v>10</v>
      </c>
      <c r="F19" s="923">
        <v>9</v>
      </c>
      <c r="G19" s="923">
        <v>19</v>
      </c>
      <c r="H19" s="923">
        <v>0</v>
      </c>
      <c r="I19" s="923">
        <v>0</v>
      </c>
      <c r="J19" s="923">
        <v>0</v>
      </c>
      <c r="K19" s="923">
        <f>SUM(H19,E19,B19)</f>
        <v>10</v>
      </c>
      <c r="L19" s="923">
        <f>SUM(I19,F19,C19)</f>
        <v>9</v>
      </c>
      <c r="M19" s="923">
        <f>SUM(J19,G19,D19)</f>
        <v>19</v>
      </c>
      <c r="N19" s="1748" t="s">
        <v>130</v>
      </c>
    </row>
    <row r="20" spans="1:14" ht="21.75" customHeight="1" x14ac:dyDescent="0.2">
      <c r="A20" s="1749" t="s">
        <v>210</v>
      </c>
      <c r="B20" s="923">
        <v>0</v>
      </c>
      <c r="C20" s="923">
        <v>0</v>
      </c>
      <c r="D20" s="923">
        <v>0</v>
      </c>
      <c r="E20" s="923">
        <v>19</v>
      </c>
      <c r="F20" s="923">
        <v>0</v>
      </c>
      <c r="G20" s="923">
        <v>19</v>
      </c>
      <c r="H20" s="923">
        <v>19</v>
      </c>
      <c r="I20" s="923">
        <v>1</v>
      </c>
      <c r="J20" s="923">
        <v>20</v>
      </c>
      <c r="K20" s="923">
        <f>SUM(H20,E20,B20)</f>
        <v>38</v>
      </c>
      <c r="L20" s="923">
        <f t="shared" si="0"/>
        <v>1</v>
      </c>
      <c r="M20" s="923">
        <f t="shared" si="0"/>
        <v>39</v>
      </c>
      <c r="N20" s="231" t="s">
        <v>455</v>
      </c>
    </row>
    <row r="21" spans="1:14" ht="21.75" customHeight="1" thickBot="1" x14ac:dyDescent="0.25">
      <c r="A21" s="12" t="s">
        <v>456</v>
      </c>
      <c r="B21" s="923">
        <v>0</v>
      </c>
      <c r="C21" s="923">
        <v>0</v>
      </c>
      <c r="D21" s="923">
        <v>0</v>
      </c>
      <c r="E21" s="923">
        <v>18</v>
      </c>
      <c r="F21" s="923">
        <v>10</v>
      </c>
      <c r="G21" s="923">
        <v>28</v>
      </c>
      <c r="H21" s="923">
        <v>11</v>
      </c>
      <c r="I21" s="923">
        <v>5</v>
      </c>
      <c r="J21" s="923">
        <v>16</v>
      </c>
      <c r="K21" s="923">
        <f>SUM(H21,E21,B21)</f>
        <v>29</v>
      </c>
      <c r="L21" s="923">
        <f t="shared" si="0"/>
        <v>15</v>
      </c>
      <c r="M21" s="923">
        <f t="shared" si="0"/>
        <v>44</v>
      </c>
      <c r="N21" s="231" t="s">
        <v>457</v>
      </c>
    </row>
    <row r="22" spans="1:14" ht="21.75" customHeight="1" thickBot="1" x14ac:dyDescent="0.25">
      <c r="A22" s="208" t="s">
        <v>91</v>
      </c>
      <c r="B22" s="1747">
        <f t="shared" ref="B22:M22" si="4">SUM(B8:B21)</f>
        <v>19</v>
      </c>
      <c r="C22" s="1747">
        <f t="shared" si="4"/>
        <v>24</v>
      </c>
      <c r="D22" s="1747">
        <f t="shared" si="4"/>
        <v>43</v>
      </c>
      <c r="E22" s="1747">
        <f t="shared" si="4"/>
        <v>264</v>
      </c>
      <c r="F22" s="1747">
        <f t="shared" si="4"/>
        <v>253</v>
      </c>
      <c r="G22" s="1747">
        <f t="shared" si="4"/>
        <v>517</v>
      </c>
      <c r="H22" s="1747">
        <f t="shared" si="4"/>
        <v>169</v>
      </c>
      <c r="I22" s="1747">
        <f t="shared" si="4"/>
        <v>74</v>
      </c>
      <c r="J22" s="1747">
        <f t="shared" si="4"/>
        <v>243</v>
      </c>
      <c r="K22" s="1747">
        <f t="shared" si="4"/>
        <v>452</v>
      </c>
      <c r="L22" s="1747">
        <f t="shared" si="4"/>
        <v>351</v>
      </c>
      <c r="M22" s="1747">
        <f t="shared" si="4"/>
        <v>803</v>
      </c>
      <c r="N22" s="233" t="s">
        <v>153</v>
      </c>
    </row>
    <row r="23" spans="1:14" ht="13.5" thickTop="1" x14ac:dyDescent="0.2">
      <c r="K23" s="1"/>
      <c r="L23" s="1"/>
      <c r="M23" s="1"/>
    </row>
    <row r="24" spans="1:14" x14ac:dyDescent="0.2">
      <c r="K24" s="1"/>
      <c r="L24" s="1"/>
      <c r="M24" s="1"/>
    </row>
    <row r="25" spans="1:14" x14ac:dyDescent="0.2">
      <c r="K25" s="1"/>
      <c r="L25" s="1"/>
      <c r="M25" s="1"/>
    </row>
    <row r="26" spans="1:14" x14ac:dyDescent="0.2">
      <c r="K26" s="1"/>
      <c r="L26" s="1"/>
      <c r="M26" s="1"/>
    </row>
    <row r="27" spans="1:14" x14ac:dyDescent="0.2">
      <c r="K27" s="1"/>
      <c r="L27" s="1"/>
      <c r="M27" s="1"/>
    </row>
    <row r="28" spans="1:14" x14ac:dyDescent="0.2">
      <c r="K28" s="1"/>
      <c r="L28" s="1"/>
      <c r="M28" s="1"/>
    </row>
    <row r="29" spans="1:14" x14ac:dyDescent="0.2">
      <c r="K29" s="1"/>
      <c r="L29" s="1"/>
      <c r="M29" s="1"/>
    </row>
    <row r="30" spans="1:14" x14ac:dyDescent="0.2">
      <c r="K30" s="1"/>
      <c r="L30" s="1"/>
      <c r="M30" s="1"/>
    </row>
    <row r="31" spans="1:14" x14ac:dyDescent="0.2">
      <c r="K31" s="1"/>
      <c r="L31" s="1"/>
      <c r="M31" s="1"/>
    </row>
    <row r="32" spans="1:14" x14ac:dyDescent="0.2">
      <c r="K32" s="1"/>
      <c r="L32" s="1"/>
      <c r="M32" s="1"/>
    </row>
    <row r="33" spans="11:13" x14ac:dyDescent="0.2">
      <c r="K33" s="1"/>
      <c r="L33" s="1"/>
      <c r="M33" s="1"/>
    </row>
    <row r="34" spans="11:13" x14ac:dyDescent="0.2">
      <c r="K34" s="1"/>
      <c r="L34" s="1"/>
      <c r="M34" s="1"/>
    </row>
    <row r="35" spans="11:13" x14ac:dyDescent="0.2">
      <c r="K35" s="1"/>
      <c r="L35" s="1"/>
      <c r="M35" s="1"/>
    </row>
    <row r="36" spans="11:13" x14ac:dyDescent="0.2">
      <c r="K36" s="1"/>
      <c r="L36" s="1"/>
      <c r="M36" s="1"/>
    </row>
    <row r="37" spans="11:13" x14ac:dyDescent="0.2">
      <c r="K37" s="1"/>
      <c r="L37" s="1"/>
      <c r="M37" s="1"/>
    </row>
    <row r="38" spans="11:13" x14ac:dyDescent="0.2">
      <c r="K38" s="1"/>
      <c r="L38" s="1"/>
      <c r="M38" s="1"/>
    </row>
    <row r="39" spans="11:13" x14ac:dyDescent="0.2">
      <c r="K39" s="1"/>
      <c r="L39" s="1"/>
      <c r="M39" s="1"/>
    </row>
    <row r="40" spans="11:13" x14ac:dyDescent="0.2">
      <c r="K40" s="1"/>
      <c r="L40" s="1"/>
      <c r="M40" s="1"/>
    </row>
    <row r="41" spans="11:13" x14ac:dyDescent="0.2">
      <c r="K41" s="1"/>
      <c r="L41" s="1"/>
      <c r="M41" s="1"/>
    </row>
    <row r="42" spans="11:13" x14ac:dyDescent="0.2">
      <c r="K42" s="1"/>
      <c r="L42" s="1"/>
      <c r="M42" s="1"/>
    </row>
    <row r="43" spans="11:13" x14ac:dyDescent="0.2">
      <c r="K43" s="1"/>
      <c r="L43" s="1"/>
      <c r="M43" s="1"/>
    </row>
    <row r="44" spans="11:13" x14ac:dyDescent="0.2">
      <c r="K44" s="1"/>
      <c r="L44" s="1"/>
      <c r="M44" s="1"/>
    </row>
    <row r="45" spans="11:13" x14ac:dyDescent="0.2">
      <c r="K45" s="1"/>
      <c r="L45" s="1"/>
      <c r="M45" s="1"/>
    </row>
    <row r="46" spans="11:13" x14ac:dyDescent="0.2">
      <c r="K46" s="1"/>
      <c r="L46" s="1"/>
      <c r="M46" s="1"/>
    </row>
    <row r="47" spans="11:13" x14ac:dyDescent="0.2">
      <c r="K47" s="1"/>
      <c r="L47" s="1"/>
      <c r="M47" s="1"/>
    </row>
    <row r="48" spans="11:13" x14ac:dyDescent="0.2">
      <c r="K48" s="1"/>
      <c r="L48" s="1"/>
      <c r="M48" s="1"/>
    </row>
    <row r="49" spans="11:13" x14ac:dyDescent="0.2">
      <c r="K49" s="1"/>
      <c r="L49" s="1"/>
      <c r="M49" s="1"/>
    </row>
    <row r="50" spans="11:13" x14ac:dyDescent="0.2">
      <c r="K50" s="1"/>
      <c r="L50" s="1"/>
      <c r="M50" s="1"/>
    </row>
    <row r="51" spans="11:13" x14ac:dyDescent="0.2">
      <c r="K51" s="1"/>
      <c r="L51" s="1"/>
      <c r="M51" s="1"/>
    </row>
    <row r="52" spans="11:13" x14ac:dyDescent="0.2">
      <c r="K52" s="1"/>
      <c r="L52" s="1"/>
      <c r="M52" s="1"/>
    </row>
    <row r="53" spans="11:13" x14ac:dyDescent="0.2">
      <c r="K53" s="1"/>
      <c r="L53" s="1"/>
      <c r="M53" s="1"/>
    </row>
    <row r="54" spans="11:13" x14ac:dyDescent="0.2">
      <c r="K54" s="1"/>
      <c r="L54" s="1"/>
      <c r="M54" s="1"/>
    </row>
    <row r="55" spans="11:13" x14ac:dyDescent="0.2">
      <c r="K55" s="1"/>
      <c r="L55" s="1"/>
      <c r="M55" s="1"/>
    </row>
    <row r="56" spans="11:13" x14ac:dyDescent="0.2">
      <c r="K56" s="1"/>
      <c r="L56" s="1"/>
      <c r="M56" s="1"/>
    </row>
    <row r="57" spans="11:13" x14ac:dyDescent="0.2">
      <c r="K57" s="1"/>
      <c r="L57" s="1"/>
      <c r="M57" s="1"/>
    </row>
    <row r="58" spans="11:13" x14ac:dyDescent="0.2">
      <c r="K58" s="1"/>
      <c r="L58" s="1"/>
      <c r="M58" s="1"/>
    </row>
    <row r="59" spans="11:13" x14ac:dyDescent="0.2">
      <c r="K59" s="1"/>
      <c r="L59" s="1"/>
      <c r="M59" s="1"/>
    </row>
    <row r="60" spans="11:13" x14ac:dyDescent="0.2">
      <c r="K60" s="1"/>
      <c r="L60" s="1"/>
      <c r="M60" s="1"/>
    </row>
    <row r="61" spans="11:13" x14ac:dyDescent="0.2">
      <c r="K61" s="1"/>
      <c r="L61" s="1"/>
      <c r="M61" s="1"/>
    </row>
    <row r="62" spans="11:13" x14ac:dyDescent="0.2">
      <c r="K62" s="1"/>
      <c r="L62" s="1"/>
      <c r="M62" s="1"/>
    </row>
    <row r="63" spans="11:13" x14ac:dyDescent="0.2">
      <c r="K63" s="1"/>
      <c r="L63" s="1"/>
      <c r="M63" s="1"/>
    </row>
    <row r="64" spans="11:13" x14ac:dyDescent="0.2">
      <c r="K64" s="1"/>
      <c r="L64" s="1"/>
      <c r="M64" s="1"/>
    </row>
    <row r="65" spans="11:13" x14ac:dyDescent="0.2">
      <c r="K65" s="1"/>
      <c r="L65" s="1"/>
      <c r="M65" s="1"/>
    </row>
    <row r="66" spans="11:13" x14ac:dyDescent="0.2">
      <c r="K66" s="1"/>
      <c r="L66" s="1"/>
      <c r="M66" s="1"/>
    </row>
    <row r="67" spans="11:13" x14ac:dyDescent="0.2">
      <c r="K67" s="1"/>
      <c r="L67" s="1"/>
      <c r="M67" s="1"/>
    </row>
    <row r="68" spans="11:13" x14ac:dyDescent="0.2">
      <c r="K68" s="1"/>
      <c r="L68" s="1"/>
      <c r="M68" s="1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0" firstPageNumber="153" orientation="landscape" useFirstPageNumber="1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V174"/>
  <sheetViews>
    <sheetView rightToLeft="1" view="pageBreakPreview" topLeftCell="A97" zoomScale="80" zoomScaleNormal="82" zoomScaleSheetLayoutView="80" workbookViewId="0">
      <selection activeCell="B39" sqref="B39"/>
    </sheetView>
  </sheetViews>
  <sheetFormatPr defaultColWidth="10.28515625" defaultRowHeight="12.75" x14ac:dyDescent="0.2"/>
  <cols>
    <col min="1" max="1" width="12.85546875" style="1" customWidth="1"/>
    <col min="2" max="2" width="17.5703125" style="4" customWidth="1"/>
    <col min="3" max="3" width="19" style="1" customWidth="1"/>
    <col min="4" max="6" width="6.5703125" style="1" customWidth="1"/>
    <col min="7" max="12" width="7.28515625" style="1" customWidth="1"/>
    <col min="13" max="15" width="7.28515625" style="234" customWidth="1"/>
    <col min="16" max="16" width="19" style="1" customWidth="1"/>
    <col min="17" max="17" width="18.85546875" style="1" customWidth="1"/>
    <col min="18" max="18" width="16.85546875" style="4" customWidth="1"/>
    <col min="19" max="19" width="26.85546875" style="1" customWidth="1"/>
    <col min="20" max="16384" width="10.28515625" style="1"/>
  </cols>
  <sheetData>
    <row r="1" spans="1:19" ht="22.5" customHeight="1" x14ac:dyDescent="0.2">
      <c r="A1" s="2855" t="s">
        <v>2473</v>
      </c>
      <c r="B1" s="2855"/>
      <c r="C1" s="2855"/>
      <c r="D1" s="2855"/>
      <c r="E1" s="2855"/>
      <c r="F1" s="2855"/>
      <c r="G1" s="2855"/>
      <c r="H1" s="2855"/>
      <c r="I1" s="2855"/>
      <c r="J1" s="2855"/>
      <c r="K1" s="2855"/>
      <c r="L1" s="2855"/>
      <c r="M1" s="2855"/>
      <c r="N1" s="2855"/>
      <c r="O1" s="2855"/>
      <c r="P1" s="2855"/>
      <c r="Q1" s="2855"/>
      <c r="R1" s="2855"/>
    </row>
    <row r="2" spans="1:19" ht="22.5" customHeight="1" x14ac:dyDescent="0.2">
      <c r="A2" s="2864" t="s">
        <v>2474</v>
      </c>
      <c r="B2" s="2864"/>
      <c r="C2" s="2864"/>
      <c r="D2" s="2864"/>
      <c r="E2" s="2864"/>
      <c r="F2" s="2864"/>
      <c r="G2" s="2864"/>
      <c r="H2" s="2864"/>
      <c r="I2" s="2864"/>
      <c r="J2" s="2864"/>
      <c r="K2" s="2864"/>
      <c r="L2" s="2864"/>
      <c r="M2" s="2864"/>
      <c r="N2" s="2864"/>
      <c r="O2" s="2864"/>
      <c r="P2" s="2864"/>
      <c r="Q2" s="2864"/>
      <c r="R2" s="2864"/>
    </row>
    <row r="3" spans="1:19" ht="22.5" customHeight="1" thickBot="1" x14ac:dyDescent="0.25">
      <c r="A3" s="226" t="s">
        <v>2570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865" t="s">
        <v>1551</v>
      </c>
      <c r="R3" s="2865"/>
    </row>
    <row r="4" spans="1:19" ht="17.25" customHeight="1" thickTop="1" x14ac:dyDescent="0.2">
      <c r="A4" s="2984" t="s">
        <v>47</v>
      </c>
      <c r="B4" s="2984" t="s">
        <v>90</v>
      </c>
      <c r="C4" s="2984" t="s">
        <v>48</v>
      </c>
      <c r="D4" s="2984" t="s">
        <v>36</v>
      </c>
      <c r="E4" s="2984"/>
      <c r="F4" s="2984"/>
      <c r="G4" s="2984" t="s">
        <v>2</v>
      </c>
      <c r="H4" s="2984"/>
      <c r="I4" s="2984"/>
      <c r="J4" s="2984" t="s">
        <v>3</v>
      </c>
      <c r="K4" s="2984"/>
      <c r="L4" s="2984"/>
      <c r="M4" s="2984" t="s">
        <v>29</v>
      </c>
      <c r="N4" s="2984"/>
      <c r="O4" s="2984"/>
      <c r="P4" s="2866" t="s">
        <v>103</v>
      </c>
      <c r="Q4" s="2866" t="s">
        <v>132</v>
      </c>
      <c r="R4" s="2866" t="s">
        <v>310</v>
      </c>
    </row>
    <row r="5" spans="1:19" ht="16.5" customHeight="1" x14ac:dyDescent="0.2">
      <c r="A5" s="2864"/>
      <c r="B5" s="2864"/>
      <c r="C5" s="2864"/>
      <c r="D5" s="2854" t="s">
        <v>98</v>
      </c>
      <c r="E5" s="2854"/>
      <c r="F5" s="2854"/>
      <c r="G5" s="2854" t="s">
        <v>99</v>
      </c>
      <c r="H5" s="2854"/>
      <c r="I5" s="2854"/>
      <c r="J5" s="2854" t="s">
        <v>100</v>
      </c>
      <c r="K5" s="2854"/>
      <c r="L5" s="2854"/>
      <c r="M5" s="2854" t="s">
        <v>126</v>
      </c>
      <c r="N5" s="2854"/>
      <c r="O5" s="2854"/>
      <c r="P5" s="2867"/>
      <c r="Q5" s="2867"/>
      <c r="R5" s="2867"/>
    </row>
    <row r="6" spans="1:19" ht="18" customHeight="1" x14ac:dyDescent="0.2">
      <c r="A6" s="2864"/>
      <c r="B6" s="2864"/>
      <c r="C6" s="2864"/>
      <c r="D6" s="200" t="s">
        <v>187</v>
      </c>
      <c r="E6" s="200" t="s">
        <v>203</v>
      </c>
      <c r="F6" s="200" t="s">
        <v>204</v>
      </c>
      <c r="G6" s="200" t="s">
        <v>187</v>
      </c>
      <c r="H6" s="200" t="s">
        <v>203</v>
      </c>
      <c r="I6" s="200" t="s">
        <v>204</v>
      </c>
      <c r="J6" s="200" t="s">
        <v>187</v>
      </c>
      <c r="K6" s="200" t="s">
        <v>203</v>
      </c>
      <c r="L6" s="200" t="s">
        <v>204</v>
      </c>
      <c r="M6" s="200" t="s">
        <v>187</v>
      </c>
      <c r="N6" s="200" t="s">
        <v>203</v>
      </c>
      <c r="O6" s="200" t="s">
        <v>204</v>
      </c>
      <c r="P6" s="2867"/>
      <c r="Q6" s="2867"/>
      <c r="R6" s="2867"/>
    </row>
    <row r="7" spans="1:19" ht="17.25" customHeight="1" thickBot="1" x14ac:dyDescent="0.25">
      <c r="A7" s="2985"/>
      <c r="B7" s="2985"/>
      <c r="C7" s="2985"/>
      <c r="D7" s="121" t="s">
        <v>188</v>
      </c>
      <c r="E7" s="121" t="s">
        <v>189</v>
      </c>
      <c r="F7" s="121" t="s">
        <v>190</v>
      </c>
      <c r="G7" s="121" t="s">
        <v>188</v>
      </c>
      <c r="H7" s="121" t="s">
        <v>189</v>
      </c>
      <c r="I7" s="121" t="s">
        <v>190</v>
      </c>
      <c r="J7" s="121" t="s">
        <v>188</v>
      </c>
      <c r="K7" s="121" t="s">
        <v>189</v>
      </c>
      <c r="L7" s="121" t="s">
        <v>190</v>
      </c>
      <c r="M7" s="229" t="s">
        <v>188</v>
      </c>
      <c r="N7" s="229" t="s">
        <v>189</v>
      </c>
      <c r="O7" s="229" t="s">
        <v>190</v>
      </c>
      <c r="P7" s="2868"/>
      <c r="Q7" s="2868"/>
      <c r="R7" s="2868"/>
    </row>
    <row r="8" spans="1:19" ht="19.5" customHeight="1" x14ac:dyDescent="0.25">
      <c r="A8" s="2904" t="s">
        <v>37</v>
      </c>
      <c r="B8" s="147" t="s">
        <v>2998</v>
      </c>
      <c r="C8" s="147" t="s">
        <v>458</v>
      </c>
      <c r="D8" s="129">
        <v>2</v>
      </c>
      <c r="E8" s="129">
        <v>0</v>
      </c>
      <c r="F8" s="129">
        <v>2</v>
      </c>
      <c r="G8" s="129">
        <v>0</v>
      </c>
      <c r="H8" s="129">
        <v>0</v>
      </c>
      <c r="I8" s="129">
        <v>0</v>
      </c>
      <c r="J8" s="129">
        <v>0</v>
      </c>
      <c r="K8" s="129">
        <v>0</v>
      </c>
      <c r="L8" s="129">
        <v>0</v>
      </c>
      <c r="M8" s="129">
        <f>SUM(J8,G8,D8)</f>
        <v>2</v>
      </c>
      <c r="N8" s="129">
        <f t="shared" ref="N8:O15" si="0">SUM(K8,H8,E8)</f>
        <v>0</v>
      </c>
      <c r="O8" s="129">
        <f t="shared" si="0"/>
        <v>2</v>
      </c>
      <c r="P8" s="1754" t="s">
        <v>459</v>
      </c>
      <c r="Q8" s="1754" t="s">
        <v>2999</v>
      </c>
      <c r="R8" s="3070" t="s">
        <v>134</v>
      </c>
      <c r="S8" s="245"/>
    </row>
    <row r="9" spans="1:19" ht="19.5" customHeight="1" x14ac:dyDescent="0.25">
      <c r="A9" s="2906"/>
      <c r="B9" s="940" t="s">
        <v>2998</v>
      </c>
      <c r="C9" s="940" t="s">
        <v>460</v>
      </c>
      <c r="D9" s="137">
        <v>0</v>
      </c>
      <c r="E9" s="137">
        <v>2</v>
      </c>
      <c r="F9" s="137">
        <v>2</v>
      </c>
      <c r="G9" s="137">
        <v>0</v>
      </c>
      <c r="H9" s="137">
        <v>0</v>
      </c>
      <c r="I9" s="137">
        <v>0</v>
      </c>
      <c r="J9" s="137">
        <v>0</v>
      </c>
      <c r="K9" s="137">
        <v>0</v>
      </c>
      <c r="L9" s="137">
        <v>0</v>
      </c>
      <c r="M9" s="137">
        <f>SUM(J9,G9,D9)</f>
        <v>0</v>
      </c>
      <c r="N9" s="137">
        <f t="shared" si="0"/>
        <v>2</v>
      </c>
      <c r="O9" s="137">
        <f t="shared" si="0"/>
        <v>2</v>
      </c>
      <c r="P9" s="252" t="s">
        <v>461</v>
      </c>
      <c r="Q9" s="252" t="s">
        <v>2999</v>
      </c>
      <c r="R9" s="3071"/>
      <c r="S9" s="245"/>
    </row>
    <row r="10" spans="1:19" ht="27" customHeight="1" x14ac:dyDescent="0.25">
      <c r="A10" s="2906"/>
      <c r="B10" s="940" t="s">
        <v>464</v>
      </c>
      <c r="C10" s="940" t="s">
        <v>464</v>
      </c>
      <c r="D10" s="137">
        <v>0</v>
      </c>
      <c r="E10" s="137">
        <v>9</v>
      </c>
      <c r="F10" s="137">
        <v>9</v>
      </c>
      <c r="G10" s="137">
        <v>0</v>
      </c>
      <c r="H10" s="137">
        <v>0</v>
      </c>
      <c r="I10" s="137">
        <v>0</v>
      </c>
      <c r="J10" s="137">
        <v>0</v>
      </c>
      <c r="K10" s="137">
        <v>0</v>
      </c>
      <c r="L10" s="137">
        <v>0</v>
      </c>
      <c r="M10" s="137">
        <f t="shared" ref="M10:M15" si="1">SUM(J10,G10,D10)</f>
        <v>0</v>
      </c>
      <c r="N10" s="137">
        <f t="shared" si="0"/>
        <v>9</v>
      </c>
      <c r="O10" s="137">
        <f t="shared" si="0"/>
        <v>9</v>
      </c>
      <c r="P10" s="1755" t="s">
        <v>465</v>
      </c>
      <c r="Q10" s="255" t="s">
        <v>465</v>
      </c>
      <c r="R10" s="3071"/>
      <c r="S10" s="245"/>
    </row>
    <row r="11" spans="1:19" ht="24.75" customHeight="1" x14ac:dyDescent="0.25">
      <c r="A11" s="2906"/>
      <c r="B11" s="940" t="s">
        <v>466</v>
      </c>
      <c r="C11" s="940" t="s">
        <v>467</v>
      </c>
      <c r="D11" s="137">
        <v>0</v>
      </c>
      <c r="E11" s="137">
        <v>0</v>
      </c>
      <c r="F11" s="137">
        <v>0</v>
      </c>
      <c r="G11" s="137">
        <v>2</v>
      </c>
      <c r="H11" s="137">
        <v>3</v>
      </c>
      <c r="I11" s="137">
        <v>5</v>
      </c>
      <c r="J11" s="137">
        <v>0</v>
      </c>
      <c r="K11" s="137">
        <v>0</v>
      </c>
      <c r="L11" s="137">
        <v>0</v>
      </c>
      <c r="M11" s="137">
        <f t="shared" si="1"/>
        <v>2</v>
      </c>
      <c r="N11" s="137">
        <f t="shared" si="0"/>
        <v>3</v>
      </c>
      <c r="O11" s="137">
        <f t="shared" si="0"/>
        <v>5</v>
      </c>
      <c r="P11" s="1755" t="s">
        <v>468</v>
      </c>
      <c r="Q11" s="255" t="s">
        <v>135</v>
      </c>
      <c r="R11" s="3071"/>
      <c r="S11" s="245"/>
    </row>
    <row r="12" spans="1:19" ht="19.5" customHeight="1" x14ac:dyDescent="0.25">
      <c r="A12" s="2906"/>
      <c r="B12" s="1933" t="s">
        <v>469</v>
      </c>
      <c r="C12" s="940" t="s">
        <v>469</v>
      </c>
      <c r="D12" s="137">
        <v>0</v>
      </c>
      <c r="E12" s="137">
        <v>0</v>
      </c>
      <c r="F12" s="137">
        <v>0</v>
      </c>
      <c r="G12" s="137">
        <v>0</v>
      </c>
      <c r="H12" s="137">
        <v>2</v>
      </c>
      <c r="I12" s="137">
        <v>2</v>
      </c>
      <c r="J12" s="137">
        <v>0</v>
      </c>
      <c r="K12" s="137">
        <v>0</v>
      </c>
      <c r="L12" s="137">
        <v>0</v>
      </c>
      <c r="M12" s="137">
        <f t="shared" si="1"/>
        <v>0</v>
      </c>
      <c r="N12" s="137">
        <f t="shared" si="0"/>
        <v>2</v>
      </c>
      <c r="O12" s="137">
        <f t="shared" si="0"/>
        <v>2</v>
      </c>
      <c r="P12" s="1756" t="s">
        <v>470</v>
      </c>
      <c r="Q12" s="255" t="s">
        <v>470</v>
      </c>
      <c r="R12" s="3071"/>
      <c r="S12" s="246"/>
    </row>
    <row r="13" spans="1:19" ht="21.75" customHeight="1" x14ac:dyDescent="0.25">
      <c r="A13" s="2906"/>
      <c r="B13" s="1933" t="s">
        <v>471</v>
      </c>
      <c r="C13" s="1933" t="s">
        <v>472</v>
      </c>
      <c r="D13" s="137">
        <v>0</v>
      </c>
      <c r="E13" s="137">
        <v>0</v>
      </c>
      <c r="F13" s="137">
        <v>0</v>
      </c>
      <c r="G13" s="137">
        <v>2</v>
      </c>
      <c r="H13" s="137">
        <v>0</v>
      </c>
      <c r="I13" s="137">
        <v>2</v>
      </c>
      <c r="J13" s="137">
        <v>0</v>
      </c>
      <c r="K13" s="137">
        <v>0</v>
      </c>
      <c r="L13" s="137">
        <v>0</v>
      </c>
      <c r="M13" s="137">
        <f t="shared" si="1"/>
        <v>2</v>
      </c>
      <c r="N13" s="137">
        <f t="shared" si="0"/>
        <v>0</v>
      </c>
      <c r="O13" s="137">
        <f t="shared" si="0"/>
        <v>2</v>
      </c>
      <c r="P13" s="252" t="s">
        <v>473</v>
      </c>
      <c r="Q13" s="252" t="s">
        <v>473</v>
      </c>
      <c r="R13" s="3071"/>
      <c r="S13" s="246"/>
    </row>
    <row r="14" spans="1:19" ht="24.75" customHeight="1" x14ac:dyDescent="0.25">
      <c r="A14" s="2906"/>
      <c r="B14" s="940" t="s">
        <v>474</v>
      </c>
      <c r="C14" s="940" t="s">
        <v>474</v>
      </c>
      <c r="D14" s="137">
        <v>2</v>
      </c>
      <c r="E14" s="137">
        <v>0</v>
      </c>
      <c r="F14" s="137">
        <v>2</v>
      </c>
      <c r="G14" s="137">
        <v>0</v>
      </c>
      <c r="H14" s="137">
        <v>0</v>
      </c>
      <c r="I14" s="137">
        <v>0</v>
      </c>
      <c r="J14" s="137">
        <v>0</v>
      </c>
      <c r="K14" s="137">
        <v>0</v>
      </c>
      <c r="L14" s="137">
        <v>0</v>
      </c>
      <c r="M14" s="137">
        <f t="shared" si="1"/>
        <v>2</v>
      </c>
      <c r="N14" s="137">
        <f t="shared" si="0"/>
        <v>0</v>
      </c>
      <c r="O14" s="137">
        <f t="shared" si="0"/>
        <v>2</v>
      </c>
      <c r="P14" s="255" t="s">
        <v>475</v>
      </c>
      <c r="Q14" s="255" t="s">
        <v>475</v>
      </c>
      <c r="R14" s="3071"/>
      <c r="S14" s="245"/>
    </row>
    <row r="15" spans="1:19" ht="19.5" customHeight="1" x14ac:dyDescent="0.25">
      <c r="A15" s="2906"/>
      <c r="B15" s="940" t="s">
        <v>476</v>
      </c>
      <c r="C15" s="940" t="s">
        <v>585</v>
      </c>
      <c r="D15" s="137">
        <v>0</v>
      </c>
      <c r="E15" s="137">
        <v>0</v>
      </c>
      <c r="F15" s="137">
        <v>0</v>
      </c>
      <c r="G15" s="137">
        <v>3</v>
      </c>
      <c r="H15" s="137">
        <v>2</v>
      </c>
      <c r="I15" s="137">
        <v>5</v>
      </c>
      <c r="J15" s="137">
        <v>0</v>
      </c>
      <c r="K15" s="137">
        <v>0</v>
      </c>
      <c r="L15" s="137">
        <v>0</v>
      </c>
      <c r="M15" s="137">
        <f t="shared" si="1"/>
        <v>3</v>
      </c>
      <c r="N15" s="137">
        <f t="shared" si="0"/>
        <v>2</v>
      </c>
      <c r="O15" s="137">
        <f t="shared" si="0"/>
        <v>5</v>
      </c>
      <c r="P15" s="1755" t="s">
        <v>477</v>
      </c>
      <c r="Q15" s="255" t="s">
        <v>478</v>
      </c>
      <c r="R15" s="3071"/>
      <c r="S15" s="245"/>
    </row>
    <row r="16" spans="1:19" ht="19.5" customHeight="1" x14ac:dyDescent="0.2">
      <c r="A16" s="2906" t="s">
        <v>96</v>
      </c>
      <c r="B16" s="2906"/>
      <c r="C16" s="2906"/>
      <c r="D16" s="137">
        <f t="shared" ref="D16:L16" si="2">SUM(D8:D15)</f>
        <v>4</v>
      </c>
      <c r="E16" s="137">
        <f t="shared" si="2"/>
        <v>11</v>
      </c>
      <c r="F16" s="137">
        <f t="shared" si="2"/>
        <v>15</v>
      </c>
      <c r="G16" s="137">
        <f t="shared" si="2"/>
        <v>7</v>
      </c>
      <c r="H16" s="137">
        <f t="shared" si="2"/>
        <v>7</v>
      </c>
      <c r="I16" s="137">
        <f t="shared" si="2"/>
        <v>14</v>
      </c>
      <c r="J16" s="137">
        <f t="shared" si="2"/>
        <v>0</v>
      </c>
      <c r="K16" s="137">
        <f t="shared" si="2"/>
        <v>0</v>
      </c>
      <c r="L16" s="137">
        <f t="shared" si="2"/>
        <v>0</v>
      </c>
      <c r="M16" s="137">
        <f t="shared" ref="M16" si="3">SUM(J16,G16,D16)</f>
        <v>11</v>
      </c>
      <c r="N16" s="137">
        <f t="shared" ref="N16" si="4">SUM(K16,H16,E16)</f>
        <v>18</v>
      </c>
      <c r="O16" s="137">
        <f t="shared" ref="O16" si="5">SUM(L16,I16,F16)</f>
        <v>29</v>
      </c>
      <c r="P16" s="3071" t="s">
        <v>136</v>
      </c>
      <c r="Q16" s="3071"/>
      <c r="R16" s="3071"/>
    </row>
    <row r="17" spans="1:18" ht="19.5" customHeight="1" x14ac:dyDescent="0.2">
      <c r="A17" s="1299" t="s">
        <v>608</v>
      </c>
      <c r="B17" s="1301"/>
      <c r="C17" s="1301"/>
      <c r="D17" s="137">
        <v>0</v>
      </c>
      <c r="E17" s="137">
        <v>0</v>
      </c>
      <c r="F17" s="137">
        <v>0</v>
      </c>
      <c r="G17" s="137">
        <v>8</v>
      </c>
      <c r="H17" s="137">
        <v>5</v>
      </c>
      <c r="I17" s="137">
        <v>13</v>
      </c>
      <c r="J17" s="137">
        <v>0</v>
      </c>
      <c r="K17" s="137">
        <v>0</v>
      </c>
      <c r="L17" s="137">
        <v>0</v>
      </c>
      <c r="M17" s="137">
        <f t="shared" ref="M17" si="6">SUM(J17,G17,D17)</f>
        <v>8</v>
      </c>
      <c r="N17" s="137">
        <f t="shared" ref="N17" si="7">SUM(K17,H17,E17)</f>
        <v>5</v>
      </c>
      <c r="O17" s="137">
        <f t="shared" ref="O17" si="8">SUM(L17,I17,F17)</f>
        <v>13</v>
      </c>
      <c r="P17" s="1303"/>
      <c r="Q17" s="1303"/>
      <c r="R17" s="1294" t="s">
        <v>609</v>
      </c>
    </row>
    <row r="18" spans="1:18" ht="30" customHeight="1" x14ac:dyDescent="0.2">
      <c r="A18" s="2906" t="s">
        <v>54</v>
      </c>
      <c r="B18" s="1749" t="s">
        <v>55</v>
      </c>
      <c r="C18" s="1721" t="s">
        <v>481</v>
      </c>
      <c r="D18" s="137">
        <v>0</v>
      </c>
      <c r="E18" s="137">
        <v>0</v>
      </c>
      <c r="F18" s="137">
        <v>0</v>
      </c>
      <c r="G18" s="137">
        <v>5</v>
      </c>
      <c r="H18" s="137">
        <v>9</v>
      </c>
      <c r="I18" s="137">
        <v>14</v>
      </c>
      <c r="J18" s="137">
        <v>3</v>
      </c>
      <c r="K18" s="137">
        <v>2</v>
      </c>
      <c r="L18" s="137">
        <v>5</v>
      </c>
      <c r="M18" s="137">
        <f t="shared" ref="M18:O18" si="9">SUM(J18,G18,D18)</f>
        <v>8</v>
      </c>
      <c r="N18" s="137">
        <f t="shared" si="9"/>
        <v>11</v>
      </c>
      <c r="O18" s="137">
        <f t="shared" si="9"/>
        <v>19</v>
      </c>
      <c r="P18" s="252" t="s">
        <v>482</v>
      </c>
      <c r="Q18" s="252" t="s">
        <v>138</v>
      </c>
      <c r="R18" s="3071" t="s">
        <v>104</v>
      </c>
    </row>
    <row r="19" spans="1:18" ht="36.75" customHeight="1" x14ac:dyDescent="0.2">
      <c r="A19" s="2906"/>
      <c r="B19" s="1749" t="s">
        <v>93</v>
      </c>
      <c r="C19" s="1749" t="s">
        <v>539</v>
      </c>
      <c r="D19" s="137">
        <v>0</v>
      </c>
      <c r="E19" s="137">
        <v>0</v>
      </c>
      <c r="F19" s="137">
        <v>0</v>
      </c>
      <c r="G19" s="137">
        <v>6</v>
      </c>
      <c r="H19" s="137">
        <v>1</v>
      </c>
      <c r="I19" s="137">
        <v>7</v>
      </c>
      <c r="J19" s="137">
        <v>6</v>
      </c>
      <c r="K19" s="137">
        <v>1</v>
      </c>
      <c r="L19" s="137">
        <v>7</v>
      </c>
      <c r="M19" s="137">
        <f t="shared" ref="M19:O19" si="10">SUM(J19,G19,D19)</f>
        <v>12</v>
      </c>
      <c r="N19" s="137">
        <f t="shared" si="10"/>
        <v>2</v>
      </c>
      <c r="O19" s="137">
        <f t="shared" si="10"/>
        <v>14</v>
      </c>
      <c r="P19" s="252" t="s">
        <v>260</v>
      </c>
      <c r="Q19" s="252" t="s">
        <v>485</v>
      </c>
      <c r="R19" s="3071"/>
    </row>
    <row r="20" spans="1:18" ht="28.5" customHeight="1" x14ac:dyDescent="0.2">
      <c r="A20" s="2923"/>
      <c r="B20" s="2" t="s">
        <v>486</v>
      </c>
      <c r="C20" s="2" t="s">
        <v>539</v>
      </c>
      <c r="D20" s="3">
        <v>0</v>
      </c>
      <c r="E20" s="3">
        <v>0</v>
      </c>
      <c r="F20" s="3">
        <v>0</v>
      </c>
      <c r="G20" s="3">
        <v>10</v>
      </c>
      <c r="H20" s="3">
        <v>3</v>
      </c>
      <c r="I20" s="3">
        <v>13</v>
      </c>
      <c r="J20" s="3">
        <v>4</v>
      </c>
      <c r="K20" s="3">
        <v>2</v>
      </c>
      <c r="L20" s="3">
        <v>6</v>
      </c>
      <c r="M20" s="3">
        <f t="shared" ref="M20:O20" si="11">SUM(J20,G20,D20)</f>
        <v>14</v>
      </c>
      <c r="N20" s="3">
        <f t="shared" si="11"/>
        <v>5</v>
      </c>
      <c r="O20" s="3">
        <f t="shared" si="11"/>
        <v>19</v>
      </c>
      <c r="P20" s="1757" t="s">
        <v>260</v>
      </c>
      <c r="Q20" s="1757" t="s">
        <v>487</v>
      </c>
      <c r="R20" s="3084"/>
    </row>
    <row r="21" spans="1:18" ht="22.5" customHeight="1" x14ac:dyDescent="0.2">
      <c r="A21" s="2923" t="s">
        <v>96</v>
      </c>
      <c r="B21" s="2923"/>
      <c r="C21" s="2923"/>
      <c r="D21" s="3">
        <f>SUM(D18:D20)</f>
        <v>0</v>
      </c>
      <c r="E21" s="3">
        <f t="shared" ref="E21:O21" si="12">SUM(E18:E20)</f>
        <v>0</v>
      </c>
      <c r="F21" s="3">
        <f t="shared" si="12"/>
        <v>0</v>
      </c>
      <c r="G21" s="3">
        <f t="shared" si="12"/>
        <v>21</v>
      </c>
      <c r="H21" s="3">
        <f t="shared" si="12"/>
        <v>13</v>
      </c>
      <c r="I21" s="3">
        <f t="shared" si="12"/>
        <v>34</v>
      </c>
      <c r="J21" s="3">
        <f t="shared" si="12"/>
        <v>13</v>
      </c>
      <c r="K21" s="3">
        <f t="shared" si="12"/>
        <v>5</v>
      </c>
      <c r="L21" s="3">
        <f t="shared" si="12"/>
        <v>18</v>
      </c>
      <c r="M21" s="3">
        <f t="shared" si="12"/>
        <v>34</v>
      </c>
      <c r="N21" s="3">
        <f t="shared" si="12"/>
        <v>18</v>
      </c>
      <c r="O21" s="3">
        <f t="shared" si="12"/>
        <v>52</v>
      </c>
      <c r="P21" s="3084" t="s">
        <v>136</v>
      </c>
      <c r="Q21" s="3084"/>
      <c r="R21" s="3084"/>
    </row>
    <row r="22" spans="1:18" ht="22.5" customHeight="1" x14ac:dyDescent="0.2">
      <c r="A22" s="2906" t="s">
        <v>94</v>
      </c>
      <c r="B22" s="1749" t="s">
        <v>57</v>
      </c>
      <c r="C22" s="1301"/>
      <c r="D22" s="3">
        <f t="shared" ref="D22:D28" si="13">SUM(D19:D21)</f>
        <v>0</v>
      </c>
      <c r="E22" s="3">
        <f t="shared" ref="E22:E28" si="14">SUM(E19:E21)</f>
        <v>0</v>
      </c>
      <c r="F22" s="137">
        <v>0</v>
      </c>
      <c r="G22" s="137">
        <v>2</v>
      </c>
      <c r="H22" s="137">
        <v>10</v>
      </c>
      <c r="I22" s="137">
        <v>12</v>
      </c>
      <c r="J22" s="137">
        <v>6</v>
      </c>
      <c r="K22" s="137">
        <v>3</v>
      </c>
      <c r="L22" s="137">
        <v>9</v>
      </c>
      <c r="M22" s="137">
        <f>SUM(J22,G22,D22)</f>
        <v>8</v>
      </c>
      <c r="N22" s="137">
        <f t="shared" ref="N22:O28" si="15">SUM(K22,H22,E22)</f>
        <v>13</v>
      </c>
      <c r="O22" s="137">
        <f t="shared" si="15"/>
        <v>21</v>
      </c>
      <c r="P22" s="3073" t="s">
        <v>315</v>
      </c>
      <c r="Q22" s="3073"/>
      <c r="R22" s="3071" t="s">
        <v>129</v>
      </c>
    </row>
    <row r="23" spans="1:18" ht="22.5" customHeight="1" x14ac:dyDescent="0.2">
      <c r="A23" s="2906"/>
      <c r="B23" s="1749" t="s">
        <v>490</v>
      </c>
      <c r="C23" s="1301"/>
      <c r="D23" s="3">
        <f t="shared" si="13"/>
        <v>0</v>
      </c>
      <c r="E23" s="3">
        <f t="shared" si="14"/>
        <v>0</v>
      </c>
      <c r="F23" s="137">
        <v>0</v>
      </c>
      <c r="G23" s="137">
        <v>5</v>
      </c>
      <c r="H23" s="137">
        <v>4</v>
      </c>
      <c r="I23" s="137">
        <v>9</v>
      </c>
      <c r="J23" s="137">
        <v>4</v>
      </c>
      <c r="K23" s="137">
        <v>3</v>
      </c>
      <c r="L23" s="137">
        <v>7</v>
      </c>
      <c r="M23" s="137">
        <f>SUM(J23,G23,D23)</f>
        <v>9</v>
      </c>
      <c r="N23" s="137">
        <f t="shared" si="15"/>
        <v>7</v>
      </c>
      <c r="O23" s="137">
        <f t="shared" si="15"/>
        <v>16</v>
      </c>
      <c r="P23" s="3073" t="s">
        <v>491</v>
      </c>
      <c r="Q23" s="3073"/>
      <c r="R23" s="3071"/>
    </row>
    <row r="24" spans="1:18" ht="22.5" customHeight="1" x14ac:dyDescent="0.2">
      <c r="A24" s="2906"/>
      <c r="B24" s="1721" t="s">
        <v>492</v>
      </c>
      <c r="C24" s="1299"/>
      <c r="D24" s="3">
        <f t="shared" si="13"/>
        <v>0</v>
      </c>
      <c r="E24" s="3">
        <f t="shared" si="14"/>
        <v>0</v>
      </c>
      <c r="F24" s="137">
        <v>0</v>
      </c>
      <c r="G24" s="137">
        <v>4</v>
      </c>
      <c r="H24" s="137">
        <v>2</v>
      </c>
      <c r="I24" s="137">
        <v>6</v>
      </c>
      <c r="J24" s="137">
        <v>7</v>
      </c>
      <c r="K24" s="137">
        <v>0</v>
      </c>
      <c r="L24" s="137">
        <v>7</v>
      </c>
      <c r="M24" s="137">
        <f t="shared" ref="M24:M28" si="16">SUM(J24,G24,D24)</f>
        <v>11</v>
      </c>
      <c r="N24" s="137">
        <f t="shared" si="15"/>
        <v>2</v>
      </c>
      <c r="O24" s="137">
        <f t="shared" si="15"/>
        <v>13</v>
      </c>
      <c r="P24" s="252"/>
      <c r="Q24" s="252" t="s">
        <v>493</v>
      </c>
      <c r="R24" s="3071"/>
    </row>
    <row r="25" spans="1:18" ht="24" customHeight="1" x14ac:dyDescent="0.2">
      <c r="A25" s="2906"/>
      <c r="B25" s="1721" t="s">
        <v>494</v>
      </c>
      <c r="C25" s="1299"/>
      <c r="D25" s="3">
        <f t="shared" si="13"/>
        <v>0</v>
      </c>
      <c r="E25" s="3">
        <f t="shared" si="14"/>
        <v>0</v>
      </c>
      <c r="F25" s="137">
        <v>0</v>
      </c>
      <c r="G25" s="137">
        <v>2</v>
      </c>
      <c r="H25" s="137">
        <v>4</v>
      </c>
      <c r="I25" s="137">
        <v>6</v>
      </c>
      <c r="J25" s="137">
        <v>4</v>
      </c>
      <c r="K25" s="137">
        <v>1</v>
      </c>
      <c r="L25" s="137">
        <v>5</v>
      </c>
      <c r="M25" s="137">
        <f t="shared" si="16"/>
        <v>6</v>
      </c>
      <c r="N25" s="137">
        <f t="shared" si="15"/>
        <v>5</v>
      </c>
      <c r="O25" s="137">
        <f t="shared" si="15"/>
        <v>11</v>
      </c>
      <c r="P25" s="252"/>
      <c r="Q25" s="252" t="s">
        <v>495</v>
      </c>
      <c r="R25" s="3071"/>
    </row>
    <row r="26" spans="1:18" ht="24" customHeight="1" x14ac:dyDescent="0.2">
      <c r="A26" s="2906"/>
      <c r="B26" s="1749" t="s">
        <v>496</v>
      </c>
      <c r="C26" s="1301"/>
      <c r="D26" s="3">
        <f t="shared" si="13"/>
        <v>0</v>
      </c>
      <c r="E26" s="3">
        <f t="shared" si="14"/>
        <v>0</v>
      </c>
      <c r="F26" s="137">
        <v>0</v>
      </c>
      <c r="G26" s="137">
        <v>6</v>
      </c>
      <c r="H26" s="137">
        <v>4</v>
      </c>
      <c r="I26" s="137">
        <v>10</v>
      </c>
      <c r="J26" s="137">
        <v>6</v>
      </c>
      <c r="K26" s="137">
        <v>0</v>
      </c>
      <c r="L26" s="137">
        <v>6</v>
      </c>
      <c r="M26" s="137">
        <f t="shared" si="16"/>
        <v>12</v>
      </c>
      <c r="N26" s="137">
        <f t="shared" si="15"/>
        <v>4</v>
      </c>
      <c r="O26" s="137">
        <f t="shared" si="15"/>
        <v>16</v>
      </c>
      <c r="P26" s="3073" t="s">
        <v>141</v>
      </c>
      <c r="Q26" s="3073"/>
      <c r="R26" s="3071"/>
    </row>
    <row r="27" spans="1:18" ht="24" customHeight="1" x14ac:dyDescent="0.2">
      <c r="A27" s="2906"/>
      <c r="B27" s="1721" t="s">
        <v>497</v>
      </c>
      <c r="C27" s="1299"/>
      <c r="D27" s="3">
        <f t="shared" si="13"/>
        <v>0</v>
      </c>
      <c r="E27" s="3">
        <f t="shared" si="14"/>
        <v>0</v>
      </c>
      <c r="F27" s="137">
        <v>0</v>
      </c>
      <c r="G27" s="137">
        <v>7</v>
      </c>
      <c r="H27" s="137">
        <v>1</v>
      </c>
      <c r="I27" s="137">
        <v>8</v>
      </c>
      <c r="J27" s="137">
        <v>0</v>
      </c>
      <c r="K27" s="137">
        <v>0</v>
      </c>
      <c r="L27" s="137">
        <v>0</v>
      </c>
      <c r="M27" s="137">
        <f t="shared" si="16"/>
        <v>7</v>
      </c>
      <c r="N27" s="137">
        <f t="shared" si="15"/>
        <v>1</v>
      </c>
      <c r="O27" s="137">
        <f t="shared" si="15"/>
        <v>8</v>
      </c>
      <c r="P27" s="252"/>
      <c r="Q27" s="252" t="s">
        <v>271</v>
      </c>
      <c r="R27" s="3071"/>
    </row>
    <row r="28" spans="1:18" ht="24" customHeight="1" x14ac:dyDescent="0.2">
      <c r="A28" s="2906"/>
      <c r="B28" s="1749" t="s">
        <v>498</v>
      </c>
      <c r="C28" s="1301"/>
      <c r="D28" s="3">
        <f t="shared" si="13"/>
        <v>0</v>
      </c>
      <c r="E28" s="3">
        <f t="shared" si="14"/>
        <v>0</v>
      </c>
      <c r="F28" s="137">
        <v>0</v>
      </c>
      <c r="G28" s="137">
        <v>0</v>
      </c>
      <c r="H28" s="137">
        <v>4</v>
      </c>
      <c r="I28" s="137">
        <v>4</v>
      </c>
      <c r="J28" s="137">
        <v>3</v>
      </c>
      <c r="K28" s="137">
        <v>2</v>
      </c>
      <c r="L28" s="137">
        <v>5</v>
      </c>
      <c r="M28" s="137">
        <f t="shared" si="16"/>
        <v>3</v>
      </c>
      <c r="N28" s="137">
        <f t="shared" si="15"/>
        <v>6</v>
      </c>
      <c r="O28" s="137">
        <f t="shared" si="15"/>
        <v>9</v>
      </c>
      <c r="P28" s="3073" t="s">
        <v>499</v>
      </c>
      <c r="Q28" s="3073"/>
      <c r="R28" s="3071"/>
    </row>
    <row r="29" spans="1:18" ht="24" customHeight="1" thickBot="1" x14ac:dyDescent="0.25">
      <c r="A29" s="2902" t="s">
        <v>96</v>
      </c>
      <c r="B29" s="2902"/>
      <c r="C29" s="2902"/>
      <c r="D29" s="1020">
        <f>SUM(D22:D28)</f>
        <v>0</v>
      </c>
      <c r="E29" s="1020">
        <f t="shared" ref="E29:L29" si="17">SUM(E22:E28)</f>
        <v>0</v>
      </c>
      <c r="F29" s="1020">
        <f t="shared" si="17"/>
        <v>0</v>
      </c>
      <c r="G29" s="1020">
        <f t="shared" si="17"/>
        <v>26</v>
      </c>
      <c r="H29" s="1020">
        <f t="shared" si="17"/>
        <v>29</v>
      </c>
      <c r="I29" s="1020">
        <f t="shared" si="17"/>
        <v>55</v>
      </c>
      <c r="J29" s="1020">
        <f t="shared" si="17"/>
        <v>30</v>
      </c>
      <c r="K29" s="1020">
        <f t="shared" si="17"/>
        <v>9</v>
      </c>
      <c r="L29" s="1020">
        <f t="shared" si="17"/>
        <v>39</v>
      </c>
      <c r="M29" s="1020">
        <f t="shared" ref="M29:O29" si="18">SUM(M22:M28)</f>
        <v>56</v>
      </c>
      <c r="N29" s="1020">
        <f t="shared" si="18"/>
        <v>38</v>
      </c>
      <c r="O29" s="1020">
        <f t="shared" si="18"/>
        <v>94</v>
      </c>
      <c r="P29" s="3072" t="s">
        <v>136</v>
      </c>
      <c r="Q29" s="3072"/>
      <c r="R29" s="3072"/>
    </row>
    <row r="30" spans="1:18" ht="24" customHeight="1" thickTop="1" x14ac:dyDescent="0.2">
      <c r="A30" s="1296"/>
      <c r="B30" s="1296"/>
      <c r="C30" s="1296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250"/>
      <c r="Q30" s="250"/>
      <c r="R30" s="250"/>
    </row>
    <row r="31" spans="1:18" ht="24" customHeight="1" x14ac:dyDescent="0.2">
      <c r="A31" s="1296"/>
      <c r="B31" s="1296"/>
      <c r="C31" s="1296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250"/>
      <c r="Q31" s="250"/>
      <c r="R31" s="250"/>
    </row>
    <row r="32" spans="1:18" ht="24" customHeight="1" x14ac:dyDescent="0.2">
      <c r="A32" s="2172"/>
      <c r="B32" s="2172"/>
      <c r="C32" s="2172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2182"/>
      <c r="Q32" s="2182"/>
      <c r="R32" s="2182"/>
    </row>
    <row r="33" spans="1:21" ht="24" customHeight="1" x14ac:dyDescent="0.2">
      <c r="A33" s="2451"/>
      <c r="B33" s="2451"/>
      <c r="C33" s="2451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2456"/>
      <c r="Q33" s="2456"/>
      <c r="R33" s="2456"/>
    </row>
    <row r="34" spans="1:21" ht="21" customHeight="1" thickBot="1" x14ac:dyDescent="0.3">
      <c r="A34" s="3080" t="s">
        <v>2798</v>
      </c>
      <c r="B34" s="3080"/>
      <c r="C34" s="930"/>
      <c r="D34" s="7"/>
      <c r="E34" s="7"/>
      <c r="F34" s="7"/>
      <c r="G34" s="7"/>
      <c r="H34" s="7"/>
      <c r="I34" s="7"/>
      <c r="J34" s="7"/>
      <c r="K34" s="7"/>
      <c r="O34" s="226"/>
      <c r="P34" s="3079" t="s">
        <v>2799</v>
      </c>
      <c r="Q34" s="3079"/>
      <c r="R34" s="3079"/>
    </row>
    <row r="35" spans="1:21" ht="21" customHeight="1" thickTop="1" x14ac:dyDescent="0.2">
      <c r="A35" s="2984" t="s">
        <v>47</v>
      </c>
      <c r="B35" s="2984" t="s">
        <v>90</v>
      </c>
      <c r="C35" s="2984" t="s">
        <v>48</v>
      </c>
      <c r="D35" s="2984" t="s">
        <v>36</v>
      </c>
      <c r="E35" s="2984"/>
      <c r="F35" s="2984"/>
      <c r="G35" s="2984" t="s">
        <v>2</v>
      </c>
      <c r="H35" s="2984"/>
      <c r="I35" s="2984"/>
      <c r="J35" s="2984" t="s">
        <v>3</v>
      </c>
      <c r="K35" s="2984"/>
      <c r="L35" s="2984"/>
      <c r="M35" s="2984" t="s">
        <v>29</v>
      </c>
      <c r="N35" s="2984"/>
      <c r="O35" s="2984"/>
      <c r="P35" s="2866" t="s">
        <v>103</v>
      </c>
      <c r="Q35" s="2866" t="s">
        <v>132</v>
      </c>
      <c r="R35" s="2866" t="s">
        <v>310</v>
      </c>
    </row>
    <row r="36" spans="1:21" ht="21" customHeight="1" x14ac:dyDescent="0.2">
      <c r="A36" s="2864"/>
      <c r="B36" s="2864"/>
      <c r="C36" s="2864"/>
      <c r="D36" s="2854" t="s">
        <v>98</v>
      </c>
      <c r="E36" s="2854"/>
      <c r="F36" s="2854"/>
      <c r="G36" s="2854" t="s">
        <v>99</v>
      </c>
      <c r="H36" s="2854"/>
      <c r="I36" s="2854"/>
      <c r="J36" s="2854" t="s">
        <v>100</v>
      </c>
      <c r="K36" s="2854"/>
      <c r="L36" s="2854"/>
      <c r="M36" s="2854" t="s">
        <v>126</v>
      </c>
      <c r="N36" s="2854"/>
      <c r="O36" s="2854"/>
      <c r="P36" s="2867"/>
      <c r="Q36" s="2867"/>
      <c r="R36" s="2867"/>
    </row>
    <row r="37" spans="1:21" ht="21" customHeight="1" x14ac:dyDescent="0.2">
      <c r="A37" s="2864"/>
      <c r="B37" s="2864"/>
      <c r="C37" s="2864"/>
      <c r="D37" s="200" t="s">
        <v>187</v>
      </c>
      <c r="E37" s="200" t="s">
        <v>203</v>
      </c>
      <c r="F37" s="200" t="s">
        <v>204</v>
      </c>
      <c r="G37" s="200" t="s">
        <v>187</v>
      </c>
      <c r="H37" s="200" t="s">
        <v>203</v>
      </c>
      <c r="I37" s="200" t="s">
        <v>204</v>
      </c>
      <c r="J37" s="200" t="s">
        <v>187</v>
      </c>
      <c r="K37" s="200" t="s">
        <v>203</v>
      </c>
      <c r="L37" s="200" t="s">
        <v>204</v>
      </c>
      <c r="M37" s="200" t="s">
        <v>187</v>
      </c>
      <c r="N37" s="200" t="s">
        <v>203</v>
      </c>
      <c r="O37" s="200" t="s">
        <v>204</v>
      </c>
      <c r="P37" s="2867"/>
      <c r="Q37" s="2867"/>
      <c r="R37" s="2867"/>
    </row>
    <row r="38" spans="1:21" ht="21" customHeight="1" thickBot="1" x14ac:dyDescent="0.25">
      <c r="A38" s="2985"/>
      <c r="B38" s="2985"/>
      <c r="C38" s="2985"/>
      <c r="D38" s="121" t="s">
        <v>188</v>
      </c>
      <c r="E38" s="121" t="s">
        <v>189</v>
      </c>
      <c r="F38" s="121" t="s">
        <v>190</v>
      </c>
      <c r="G38" s="121" t="s">
        <v>188</v>
      </c>
      <c r="H38" s="121" t="s">
        <v>189</v>
      </c>
      <c r="I38" s="121" t="s">
        <v>190</v>
      </c>
      <c r="J38" s="121" t="s">
        <v>188</v>
      </c>
      <c r="K38" s="121" t="s">
        <v>189</v>
      </c>
      <c r="L38" s="121" t="s">
        <v>190</v>
      </c>
      <c r="M38" s="121" t="s">
        <v>188</v>
      </c>
      <c r="N38" s="121" t="s">
        <v>189</v>
      </c>
      <c r="O38" s="121" t="s">
        <v>190</v>
      </c>
      <c r="P38" s="2868"/>
      <c r="Q38" s="2868"/>
      <c r="R38" s="2868"/>
    </row>
    <row r="39" spans="1:21" s="234" customFormat="1" ht="37.5" customHeight="1" x14ac:dyDescent="0.25">
      <c r="A39" s="2900" t="s">
        <v>500</v>
      </c>
      <c r="B39" s="1749" t="s">
        <v>501</v>
      </c>
      <c r="C39" s="1749" t="s">
        <v>502</v>
      </c>
      <c r="D39" s="137">
        <v>1</v>
      </c>
      <c r="E39" s="137">
        <v>1</v>
      </c>
      <c r="F39" s="137">
        <v>2</v>
      </c>
      <c r="G39" s="137">
        <v>1</v>
      </c>
      <c r="H39" s="137">
        <v>1</v>
      </c>
      <c r="I39" s="137">
        <v>2</v>
      </c>
      <c r="J39" s="137">
        <v>0</v>
      </c>
      <c r="K39" s="137">
        <v>0</v>
      </c>
      <c r="L39" s="137">
        <v>0</v>
      </c>
      <c r="M39" s="137">
        <f t="shared" ref="M39:O40" si="19">SUM(J39,G39,D39)</f>
        <v>2</v>
      </c>
      <c r="N39" s="137">
        <f t="shared" si="19"/>
        <v>2</v>
      </c>
      <c r="O39" s="137">
        <f t="shared" si="19"/>
        <v>4</v>
      </c>
      <c r="P39" s="907" t="s">
        <v>503</v>
      </c>
      <c r="Q39" s="907" t="s">
        <v>504</v>
      </c>
      <c r="R39" s="3092" t="s">
        <v>142</v>
      </c>
      <c r="S39" s="251"/>
      <c r="T39" s="251"/>
      <c r="U39" s="253"/>
    </row>
    <row r="40" spans="1:21" s="234" customFormat="1" ht="23.25" customHeight="1" x14ac:dyDescent="0.25">
      <c r="A40" s="2900"/>
      <c r="B40" s="3074" t="s">
        <v>562</v>
      </c>
      <c r="C40" s="1749" t="s">
        <v>814</v>
      </c>
      <c r="D40" s="137">
        <v>1</v>
      </c>
      <c r="E40" s="137">
        <v>0</v>
      </c>
      <c r="F40" s="137">
        <v>1</v>
      </c>
      <c r="G40" s="137">
        <v>1</v>
      </c>
      <c r="H40" s="137">
        <v>1</v>
      </c>
      <c r="I40" s="137">
        <v>2</v>
      </c>
      <c r="J40" s="137">
        <v>0</v>
      </c>
      <c r="K40" s="137">
        <v>0</v>
      </c>
      <c r="L40" s="137">
        <v>0</v>
      </c>
      <c r="M40" s="137">
        <f t="shared" si="19"/>
        <v>2</v>
      </c>
      <c r="N40" s="137">
        <f t="shared" si="19"/>
        <v>1</v>
      </c>
      <c r="O40" s="137">
        <f t="shared" si="19"/>
        <v>3</v>
      </c>
      <c r="P40" s="1758" t="s">
        <v>2267</v>
      </c>
      <c r="Q40" s="3076" t="s">
        <v>580</v>
      </c>
      <c r="R40" s="3092"/>
      <c r="S40" s="251"/>
      <c r="T40" s="239"/>
      <c r="U40" s="253"/>
    </row>
    <row r="41" spans="1:21" s="234" customFormat="1" ht="23.25" customHeight="1" x14ac:dyDescent="0.25">
      <c r="A41" s="2900"/>
      <c r="B41" s="3075"/>
      <c r="C41" s="1749" t="s">
        <v>811</v>
      </c>
      <c r="D41" s="137">
        <v>1</v>
      </c>
      <c r="E41" s="137">
        <v>1</v>
      </c>
      <c r="F41" s="137">
        <v>2</v>
      </c>
      <c r="G41" s="137">
        <v>1</v>
      </c>
      <c r="H41" s="137">
        <v>0</v>
      </c>
      <c r="I41" s="137">
        <v>1</v>
      </c>
      <c r="J41" s="137">
        <v>0</v>
      </c>
      <c r="K41" s="137">
        <v>0</v>
      </c>
      <c r="L41" s="137">
        <v>0</v>
      </c>
      <c r="M41" s="137">
        <f t="shared" ref="M41:M42" si="20">SUM(J41,G41,D41)</f>
        <v>2</v>
      </c>
      <c r="N41" s="137">
        <f t="shared" ref="N41:N42" si="21">SUM(K41,H41,E41)</f>
        <v>1</v>
      </c>
      <c r="O41" s="137">
        <f t="shared" ref="O41:O42" si="22">SUM(L41,I41,F41)</f>
        <v>3</v>
      </c>
      <c r="P41" s="1758" t="s">
        <v>156</v>
      </c>
      <c r="Q41" s="3077"/>
      <c r="R41" s="3092"/>
      <c r="S41" s="251"/>
      <c r="T41" s="239"/>
      <c r="U41" s="253"/>
    </row>
    <row r="42" spans="1:21" s="234" customFormat="1" ht="23.25" customHeight="1" x14ac:dyDescent="0.25">
      <c r="A42" s="2900"/>
      <c r="B42" s="2906" t="s">
        <v>49</v>
      </c>
      <c r="C42" s="2906"/>
      <c r="D42" s="137">
        <f>SUM(D40:D41)</f>
        <v>2</v>
      </c>
      <c r="E42" s="137">
        <f t="shared" ref="E42:L46" si="23">SUM(E40:E41)</f>
        <v>1</v>
      </c>
      <c r="F42" s="137">
        <f t="shared" si="23"/>
        <v>3</v>
      </c>
      <c r="G42" s="137">
        <f t="shared" si="23"/>
        <v>2</v>
      </c>
      <c r="H42" s="137">
        <f t="shared" si="23"/>
        <v>1</v>
      </c>
      <c r="I42" s="137">
        <f t="shared" si="23"/>
        <v>3</v>
      </c>
      <c r="J42" s="137">
        <f t="shared" si="23"/>
        <v>0</v>
      </c>
      <c r="K42" s="137">
        <f t="shared" si="23"/>
        <v>0</v>
      </c>
      <c r="L42" s="137">
        <f t="shared" si="23"/>
        <v>0</v>
      </c>
      <c r="M42" s="137">
        <f t="shared" si="20"/>
        <v>4</v>
      </c>
      <c r="N42" s="137">
        <f t="shared" si="21"/>
        <v>2</v>
      </c>
      <c r="O42" s="137">
        <f t="shared" si="22"/>
        <v>6</v>
      </c>
      <c r="P42" s="3078" t="s">
        <v>139</v>
      </c>
      <c r="Q42" s="3078"/>
      <c r="R42" s="3092"/>
      <c r="S42" s="251"/>
      <c r="T42" s="239"/>
      <c r="U42" s="253"/>
    </row>
    <row r="43" spans="1:21" s="234" customFormat="1" ht="23.25" customHeight="1" x14ac:dyDescent="0.25">
      <c r="A43" s="2900"/>
      <c r="B43" s="1749" t="s">
        <v>51</v>
      </c>
      <c r="C43" s="1749"/>
      <c r="D43" s="137">
        <v>0</v>
      </c>
      <c r="E43" s="137">
        <v>0</v>
      </c>
      <c r="F43" s="137">
        <v>0</v>
      </c>
      <c r="G43" s="137">
        <v>0</v>
      </c>
      <c r="H43" s="137">
        <v>7</v>
      </c>
      <c r="I43" s="137">
        <v>7</v>
      </c>
      <c r="J43" s="137">
        <f t="shared" si="23"/>
        <v>0</v>
      </c>
      <c r="K43" s="137">
        <v>4</v>
      </c>
      <c r="L43" s="137">
        <v>4</v>
      </c>
      <c r="M43" s="137">
        <f t="shared" ref="M43:O43" si="24">SUM(J43,G43,D43)</f>
        <v>0</v>
      </c>
      <c r="N43" s="137">
        <f t="shared" si="24"/>
        <v>11</v>
      </c>
      <c r="O43" s="137">
        <f t="shared" si="24"/>
        <v>11</v>
      </c>
      <c r="P43" s="907"/>
      <c r="Q43" s="907" t="s">
        <v>478</v>
      </c>
      <c r="R43" s="3092"/>
      <c r="S43" s="251"/>
      <c r="T43" s="251"/>
      <c r="U43" s="253"/>
    </row>
    <row r="44" spans="1:21" s="234" customFormat="1" ht="28.5" customHeight="1" x14ac:dyDescent="0.2">
      <c r="A44" s="2900"/>
      <c r="B44" s="1749" t="s">
        <v>505</v>
      </c>
      <c r="C44" s="1749"/>
      <c r="D44" s="137">
        <v>0</v>
      </c>
      <c r="E44" s="137">
        <v>0</v>
      </c>
      <c r="F44" s="137">
        <v>0</v>
      </c>
      <c r="G44" s="137">
        <v>1</v>
      </c>
      <c r="H44" s="137">
        <v>2</v>
      </c>
      <c r="I44" s="137">
        <v>3</v>
      </c>
      <c r="J44" s="137">
        <f t="shared" si="23"/>
        <v>0</v>
      </c>
      <c r="K44" s="137">
        <v>1</v>
      </c>
      <c r="L44" s="137">
        <v>1</v>
      </c>
      <c r="M44" s="137">
        <f t="shared" ref="M44:O44" si="25">SUM(J44,G44,D44)</f>
        <v>1</v>
      </c>
      <c r="N44" s="137">
        <f t="shared" si="25"/>
        <v>3</v>
      </c>
      <c r="O44" s="137">
        <f t="shared" si="25"/>
        <v>4</v>
      </c>
      <c r="P44" s="907" t="s">
        <v>480</v>
      </c>
      <c r="Q44" s="907" t="s">
        <v>506</v>
      </c>
      <c r="R44" s="3092"/>
      <c r="S44" s="253"/>
      <c r="T44" s="253"/>
      <c r="U44" s="253"/>
    </row>
    <row r="45" spans="1:21" s="234" customFormat="1" ht="28.5" customHeight="1" x14ac:dyDescent="0.2">
      <c r="A45" s="2900"/>
      <c r="B45" s="1749" t="s">
        <v>462</v>
      </c>
      <c r="C45" s="1749" t="s">
        <v>507</v>
      </c>
      <c r="D45" s="137">
        <v>0</v>
      </c>
      <c r="E45" s="137">
        <v>0</v>
      </c>
      <c r="F45" s="137">
        <v>0</v>
      </c>
      <c r="G45" s="137">
        <v>0</v>
      </c>
      <c r="H45" s="137">
        <v>5</v>
      </c>
      <c r="I45" s="137">
        <v>5</v>
      </c>
      <c r="J45" s="137">
        <f t="shared" si="23"/>
        <v>0</v>
      </c>
      <c r="K45" s="137">
        <v>0</v>
      </c>
      <c r="L45" s="137">
        <v>0</v>
      </c>
      <c r="M45" s="137">
        <f t="shared" ref="M45:O46" si="26">SUM(J45,G45,D45)</f>
        <v>0</v>
      </c>
      <c r="N45" s="137">
        <f t="shared" si="26"/>
        <v>5</v>
      </c>
      <c r="O45" s="137">
        <f t="shared" si="26"/>
        <v>5</v>
      </c>
      <c r="P45" s="255" t="s">
        <v>508</v>
      </c>
      <c r="Q45" s="255" t="s">
        <v>463</v>
      </c>
      <c r="R45" s="3092"/>
    </row>
    <row r="46" spans="1:21" s="234" customFormat="1" ht="25.5" customHeight="1" x14ac:dyDescent="0.2">
      <c r="A46" s="2900"/>
      <c r="B46" s="1749" t="s">
        <v>563</v>
      </c>
      <c r="C46" s="1749" t="s">
        <v>509</v>
      </c>
      <c r="D46" s="137">
        <v>2</v>
      </c>
      <c r="E46" s="137">
        <v>0</v>
      </c>
      <c r="F46" s="137">
        <v>2</v>
      </c>
      <c r="G46" s="137">
        <v>2</v>
      </c>
      <c r="H46" s="137">
        <v>0</v>
      </c>
      <c r="I46" s="137">
        <v>2</v>
      </c>
      <c r="J46" s="137">
        <f t="shared" si="23"/>
        <v>0</v>
      </c>
      <c r="K46" s="137">
        <v>0</v>
      </c>
      <c r="L46" s="137">
        <v>0</v>
      </c>
      <c r="M46" s="137">
        <f t="shared" si="26"/>
        <v>4</v>
      </c>
      <c r="N46" s="137">
        <f t="shared" si="26"/>
        <v>0</v>
      </c>
      <c r="O46" s="137">
        <f t="shared" si="26"/>
        <v>4</v>
      </c>
      <c r="P46" s="1102" t="s">
        <v>828</v>
      </c>
      <c r="Q46" s="1102" t="s">
        <v>828</v>
      </c>
      <c r="R46" s="3092"/>
    </row>
    <row r="47" spans="1:21" ht="22.5" customHeight="1" x14ac:dyDescent="0.2">
      <c r="A47" s="2906" t="s">
        <v>96</v>
      </c>
      <c r="B47" s="2906"/>
      <c r="C47" s="2906"/>
      <c r="D47" s="137">
        <f>SUM(D39,D42:D46)</f>
        <v>5</v>
      </c>
      <c r="E47" s="137">
        <f t="shared" ref="E47:L47" si="27">SUM(E39,E42:E46)</f>
        <v>2</v>
      </c>
      <c r="F47" s="137">
        <f t="shared" si="27"/>
        <v>7</v>
      </c>
      <c r="G47" s="137">
        <f t="shared" si="27"/>
        <v>6</v>
      </c>
      <c r="H47" s="137">
        <f t="shared" si="27"/>
        <v>16</v>
      </c>
      <c r="I47" s="137">
        <f t="shared" si="27"/>
        <v>22</v>
      </c>
      <c r="J47" s="137">
        <f t="shared" si="27"/>
        <v>0</v>
      </c>
      <c r="K47" s="137">
        <f t="shared" si="27"/>
        <v>5</v>
      </c>
      <c r="L47" s="137">
        <f t="shared" si="27"/>
        <v>5</v>
      </c>
      <c r="M47" s="137">
        <f t="shared" ref="M47" si="28">SUM(J47,G47,D47)</f>
        <v>11</v>
      </c>
      <c r="N47" s="137">
        <f t="shared" ref="N47" si="29">SUM(K47,H47,E47)</f>
        <v>23</v>
      </c>
      <c r="O47" s="137">
        <f t="shared" ref="O47" si="30">SUM(L47,I47,F47)</f>
        <v>34</v>
      </c>
      <c r="P47" s="3071" t="s">
        <v>136</v>
      </c>
      <c r="Q47" s="3071"/>
      <c r="R47" s="3071"/>
    </row>
    <row r="48" spans="1:21" ht="21" customHeight="1" x14ac:dyDescent="0.25">
      <c r="A48" s="2906" t="s">
        <v>40</v>
      </c>
      <c r="B48" s="1749" t="s">
        <v>235</v>
      </c>
      <c r="C48" s="223"/>
      <c r="D48" s="137">
        <v>0</v>
      </c>
      <c r="E48" s="137">
        <v>0</v>
      </c>
      <c r="F48" s="137">
        <v>0</v>
      </c>
      <c r="G48" s="137">
        <v>6</v>
      </c>
      <c r="H48" s="137">
        <v>16</v>
      </c>
      <c r="I48" s="137">
        <v>22</v>
      </c>
      <c r="J48" s="137">
        <v>6</v>
      </c>
      <c r="K48" s="137">
        <v>5</v>
      </c>
      <c r="L48" s="137">
        <v>11</v>
      </c>
      <c r="M48" s="137">
        <f t="shared" ref="M48:O52" si="31">SUM(J48,G48,D48)</f>
        <v>12</v>
      </c>
      <c r="N48" s="137">
        <f t="shared" si="31"/>
        <v>21</v>
      </c>
      <c r="O48" s="137">
        <f t="shared" si="31"/>
        <v>33</v>
      </c>
      <c r="P48" s="269"/>
      <c r="Q48" s="252" t="s">
        <v>143</v>
      </c>
      <c r="R48" s="3071" t="s">
        <v>131</v>
      </c>
      <c r="S48" s="245"/>
    </row>
    <row r="49" spans="1:19" ht="21" customHeight="1" x14ac:dyDescent="0.25">
      <c r="A49" s="2906"/>
      <c r="B49" s="1749" t="s">
        <v>63</v>
      </c>
      <c r="C49" s="223"/>
      <c r="D49" s="137">
        <v>0</v>
      </c>
      <c r="E49" s="137">
        <v>0</v>
      </c>
      <c r="F49" s="137">
        <v>0</v>
      </c>
      <c r="G49" s="137">
        <v>5</v>
      </c>
      <c r="H49" s="137">
        <v>8</v>
      </c>
      <c r="I49" s="137">
        <v>13</v>
      </c>
      <c r="J49" s="137">
        <v>5</v>
      </c>
      <c r="K49" s="137">
        <v>3</v>
      </c>
      <c r="L49" s="137">
        <v>8</v>
      </c>
      <c r="M49" s="137">
        <f t="shared" si="31"/>
        <v>10</v>
      </c>
      <c r="N49" s="137">
        <f t="shared" si="31"/>
        <v>11</v>
      </c>
      <c r="O49" s="137">
        <f t="shared" si="31"/>
        <v>21</v>
      </c>
      <c r="P49" s="269"/>
      <c r="Q49" s="252" t="s">
        <v>144</v>
      </c>
      <c r="R49" s="3071"/>
      <c r="S49" s="245"/>
    </row>
    <row r="50" spans="1:19" ht="21" customHeight="1" x14ac:dyDescent="0.25">
      <c r="A50" s="2906"/>
      <c r="B50" s="1749" t="s">
        <v>64</v>
      </c>
      <c r="C50" s="223"/>
      <c r="D50" s="137">
        <v>0</v>
      </c>
      <c r="E50" s="137">
        <v>0</v>
      </c>
      <c r="F50" s="137">
        <v>0</v>
      </c>
      <c r="G50" s="137">
        <v>3</v>
      </c>
      <c r="H50" s="137">
        <v>3</v>
      </c>
      <c r="I50" s="137">
        <v>6</v>
      </c>
      <c r="J50" s="137">
        <v>3</v>
      </c>
      <c r="K50" s="137">
        <v>4</v>
      </c>
      <c r="L50" s="137">
        <v>7</v>
      </c>
      <c r="M50" s="137">
        <f t="shared" si="31"/>
        <v>6</v>
      </c>
      <c r="N50" s="137">
        <f t="shared" si="31"/>
        <v>7</v>
      </c>
      <c r="O50" s="137">
        <f t="shared" si="31"/>
        <v>13</v>
      </c>
      <c r="P50" s="269"/>
      <c r="Q50" s="252" t="s">
        <v>145</v>
      </c>
      <c r="R50" s="3071"/>
      <c r="S50" s="245"/>
    </row>
    <row r="51" spans="1:19" ht="21" customHeight="1" x14ac:dyDescent="0.25">
      <c r="A51" s="2906"/>
      <c r="B51" s="1749" t="s">
        <v>511</v>
      </c>
      <c r="C51" s="223"/>
      <c r="D51" s="137">
        <v>0</v>
      </c>
      <c r="E51" s="137">
        <v>0</v>
      </c>
      <c r="F51" s="137">
        <v>0</v>
      </c>
      <c r="G51" s="137">
        <v>6</v>
      </c>
      <c r="H51" s="137">
        <v>8</v>
      </c>
      <c r="I51" s="137">
        <v>14</v>
      </c>
      <c r="J51" s="137"/>
      <c r="K51" s="137"/>
      <c r="L51" s="137">
        <v>0</v>
      </c>
      <c r="M51" s="137">
        <f t="shared" si="31"/>
        <v>6</v>
      </c>
      <c r="N51" s="137">
        <f t="shared" si="31"/>
        <v>8</v>
      </c>
      <c r="O51" s="137">
        <f t="shared" si="31"/>
        <v>14</v>
      </c>
      <c r="P51" s="269"/>
      <c r="Q51" s="252" t="s">
        <v>146</v>
      </c>
      <c r="R51" s="3071"/>
      <c r="S51" s="245"/>
    </row>
    <row r="52" spans="1:19" ht="21" customHeight="1" x14ac:dyDescent="0.25">
      <c r="A52" s="2906"/>
      <c r="B52" s="1749" t="s">
        <v>512</v>
      </c>
      <c r="C52" s="223"/>
      <c r="D52" s="137">
        <v>0</v>
      </c>
      <c r="E52" s="137">
        <v>0</v>
      </c>
      <c r="F52" s="137">
        <v>0</v>
      </c>
      <c r="G52" s="137">
        <v>7</v>
      </c>
      <c r="H52" s="137">
        <v>8</v>
      </c>
      <c r="I52" s="137">
        <v>15</v>
      </c>
      <c r="J52" s="137">
        <v>2</v>
      </c>
      <c r="K52" s="137">
        <v>3</v>
      </c>
      <c r="L52" s="137">
        <v>5</v>
      </c>
      <c r="M52" s="137">
        <f t="shared" si="31"/>
        <v>9</v>
      </c>
      <c r="N52" s="137">
        <f t="shared" si="31"/>
        <v>11</v>
      </c>
      <c r="O52" s="137">
        <f t="shared" si="31"/>
        <v>20</v>
      </c>
      <c r="P52" s="269"/>
      <c r="Q52" s="252" t="s">
        <v>513</v>
      </c>
      <c r="R52" s="3071"/>
      <c r="S52" s="245"/>
    </row>
    <row r="53" spans="1:19" ht="21" customHeight="1" x14ac:dyDescent="0.25">
      <c r="A53" s="1302"/>
      <c r="B53" s="1759" t="s">
        <v>2215</v>
      </c>
      <c r="C53" s="1302"/>
      <c r="D53" s="137">
        <v>0</v>
      </c>
      <c r="E53" s="137">
        <v>0</v>
      </c>
      <c r="F53" s="3">
        <v>0</v>
      </c>
      <c r="G53" s="3">
        <v>4</v>
      </c>
      <c r="H53" s="3">
        <v>11</v>
      </c>
      <c r="I53" s="3">
        <v>15</v>
      </c>
      <c r="J53" s="3">
        <v>0</v>
      </c>
      <c r="K53" s="3">
        <v>0</v>
      </c>
      <c r="L53" s="3">
        <v>0</v>
      </c>
      <c r="M53" s="3">
        <f t="shared" ref="M53" si="32">SUM(J53,G53,D53)</f>
        <v>4</v>
      </c>
      <c r="N53" s="3">
        <f t="shared" ref="N53" si="33">SUM(K53,H53,E53)</f>
        <v>11</v>
      </c>
      <c r="O53" s="3">
        <f t="shared" ref="O53" si="34">SUM(L53,I53,F53)</f>
        <v>15</v>
      </c>
      <c r="P53" s="1304"/>
      <c r="Q53" s="706" t="s">
        <v>834</v>
      </c>
      <c r="R53" s="1304"/>
      <c r="S53" s="246"/>
    </row>
    <row r="54" spans="1:19" ht="21" customHeight="1" x14ac:dyDescent="0.2">
      <c r="A54" s="3081" t="s">
        <v>96</v>
      </c>
      <c r="B54" s="3082"/>
      <c r="C54" s="3083"/>
      <c r="D54" s="3">
        <f>SUM(D48:D53)</f>
        <v>0</v>
      </c>
      <c r="E54" s="3">
        <f t="shared" ref="E54:L54" si="35">SUM(E48:E53)</f>
        <v>0</v>
      </c>
      <c r="F54" s="3">
        <f t="shared" si="35"/>
        <v>0</v>
      </c>
      <c r="G54" s="3">
        <f t="shared" si="35"/>
        <v>31</v>
      </c>
      <c r="H54" s="3">
        <f t="shared" si="35"/>
        <v>54</v>
      </c>
      <c r="I54" s="3">
        <f t="shared" si="35"/>
        <v>85</v>
      </c>
      <c r="J54" s="3">
        <f t="shared" si="35"/>
        <v>16</v>
      </c>
      <c r="K54" s="3">
        <f t="shared" si="35"/>
        <v>15</v>
      </c>
      <c r="L54" s="3">
        <f t="shared" si="35"/>
        <v>31</v>
      </c>
      <c r="M54" s="3">
        <f t="shared" ref="M54" si="36">SUM(J54,G54,D54)</f>
        <v>47</v>
      </c>
      <c r="N54" s="3">
        <f t="shared" ref="N54" si="37">SUM(K54,H54,E54)</f>
        <v>69</v>
      </c>
      <c r="O54" s="3">
        <f t="shared" ref="O54" si="38">SUM(L54,I54,F54)</f>
        <v>116</v>
      </c>
      <c r="P54" s="3084" t="s">
        <v>136</v>
      </c>
      <c r="Q54" s="3084"/>
      <c r="R54" s="3084"/>
    </row>
    <row r="55" spans="1:19" ht="27.75" customHeight="1" x14ac:dyDescent="0.2">
      <c r="A55" s="2880" t="s">
        <v>297</v>
      </c>
      <c r="B55" s="2906" t="s">
        <v>71</v>
      </c>
      <c r="C55" s="2174" t="s">
        <v>515</v>
      </c>
      <c r="D55" s="137">
        <v>1</v>
      </c>
      <c r="E55" s="137">
        <v>1</v>
      </c>
      <c r="F55" s="137">
        <v>2</v>
      </c>
      <c r="G55" s="137">
        <v>0</v>
      </c>
      <c r="H55" s="137">
        <v>0</v>
      </c>
      <c r="I55" s="137">
        <v>0</v>
      </c>
      <c r="J55" s="137">
        <v>0</v>
      </c>
      <c r="K55" s="137">
        <v>0</v>
      </c>
      <c r="L55" s="137">
        <v>0</v>
      </c>
      <c r="M55" s="137">
        <f t="shared" ref="M55" si="39">SUM(J55,G55,D55)</f>
        <v>1</v>
      </c>
      <c r="N55" s="137">
        <f t="shared" ref="N55:O55" si="40">SUM(K55,H55,E55)</f>
        <v>1</v>
      </c>
      <c r="O55" s="137">
        <f t="shared" si="40"/>
        <v>2</v>
      </c>
      <c r="P55" s="1760" t="s">
        <v>516</v>
      </c>
      <c r="Q55" s="2861" t="s">
        <v>168</v>
      </c>
      <c r="R55" s="2861" t="s">
        <v>166</v>
      </c>
    </row>
    <row r="56" spans="1:19" ht="25.5" x14ac:dyDescent="0.2">
      <c r="A56" s="2884"/>
      <c r="B56" s="2906"/>
      <c r="C56" s="1749" t="s">
        <v>581</v>
      </c>
      <c r="D56" s="137">
        <v>3</v>
      </c>
      <c r="E56" s="137">
        <v>3</v>
      </c>
      <c r="F56" s="137">
        <v>6</v>
      </c>
      <c r="G56" s="137">
        <v>5</v>
      </c>
      <c r="H56" s="137">
        <v>2</v>
      </c>
      <c r="I56" s="137">
        <v>7</v>
      </c>
      <c r="J56" s="137">
        <v>2</v>
      </c>
      <c r="K56" s="137">
        <v>0</v>
      </c>
      <c r="L56" s="137">
        <v>2</v>
      </c>
      <c r="M56" s="137">
        <f t="shared" ref="M56" si="41">SUM(J56,G56,D56)</f>
        <v>10</v>
      </c>
      <c r="N56" s="137">
        <f t="shared" ref="N56" si="42">SUM(K56,H56,E56)</f>
        <v>5</v>
      </c>
      <c r="O56" s="137">
        <f t="shared" ref="O56" si="43">SUM(L56,I56,F56)</f>
        <v>15</v>
      </c>
      <c r="P56" s="1728" t="s">
        <v>2051</v>
      </c>
      <c r="Q56" s="2863"/>
      <c r="R56" s="2862"/>
    </row>
    <row r="57" spans="1:19" ht="27" customHeight="1" x14ac:dyDescent="0.2">
      <c r="A57" s="2884"/>
      <c r="B57" s="2906" t="s">
        <v>49</v>
      </c>
      <c r="C57" s="2906"/>
      <c r="D57" s="137">
        <v>4</v>
      </c>
      <c r="E57" s="137">
        <v>4</v>
      </c>
      <c r="F57" s="137">
        <v>8</v>
      </c>
      <c r="G57" s="137">
        <v>5</v>
      </c>
      <c r="H57" s="137">
        <v>2</v>
      </c>
      <c r="I57" s="137">
        <v>7</v>
      </c>
      <c r="J57" s="137">
        <v>2</v>
      </c>
      <c r="K57" s="137">
        <v>0</v>
      </c>
      <c r="L57" s="137">
        <v>2</v>
      </c>
      <c r="M57" s="137">
        <f t="shared" ref="M57" si="44">SUM(J57,G57,D57)</f>
        <v>11</v>
      </c>
      <c r="N57" s="137">
        <f t="shared" ref="N57" si="45">SUM(K57,H57,E57)</f>
        <v>6</v>
      </c>
      <c r="O57" s="137">
        <f t="shared" ref="O57" si="46">SUM(L57,I57,F57)</f>
        <v>17</v>
      </c>
      <c r="P57" s="3087" t="s">
        <v>139</v>
      </c>
      <c r="Q57" s="3087"/>
      <c r="R57" s="2862"/>
    </row>
    <row r="58" spans="1:19" ht="24" customHeight="1" x14ac:dyDescent="0.2">
      <c r="A58" s="2884"/>
      <c r="B58" s="1749" t="s">
        <v>73</v>
      </c>
      <c r="C58" s="1301"/>
      <c r="D58" s="137">
        <v>0</v>
      </c>
      <c r="E58" s="137">
        <v>0</v>
      </c>
      <c r="F58" s="137">
        <v>0</v>
      </c>
      <c r="G58" s="137">
        <v>11</v>
      </c>
      <c r="H58" s="137">
        <v>4</v>
      </c>
      <c r="I58" s="137">
        <v>15</v>
      </c>
      <c r="J58" s="137">
        <v>0</v>
      </c>
      <c r="K58" s="137">
        <v>0</v>
      </c>
      <c r="L58" s="137">
        <v>0</v>
      </c>
      <c r="M58" s="137">
        <f t="shared" ref="M58:O59" si="47">SUM(J58,G58,D58)</f>
        <v>11</v>
      </c>
      <c r="N58" s="137">
        <f t="shared" si="47"/>
        <v>4</v>
      </c>
      <c r="O58" s="137">
        <f t="shared" si="47"/>
        <v>15</v>
      </c>
      <c r="P58" s="270"/>
      <c r="Q58" s="255" t="s">
        <v>170</v>
      </c>
      <c r="R58" s="2862"/>
    </row>
    <row r="59" spans="1:19" ht="25.5" customHeight="1" thickBot="1" x14ac:dyDescent="0.25">
      <c r="A59" s="3085"/>
      <c r="B59" s="1761" t="s">
        <v>517</v>
      </c>
      <c r="C59" s="1300"/>
      <c r="D59" s="1020">
        <v>0</v>
      </c>
      <c r="E59" s="1020">
        <v>0</v>
      </c>
      <c r="F59" s="1020">
        <v>0</v>
      </c>
      <c r="G59" s="1020">
        <v>5</v>
      </c>
      <c r="H59" s="1020">
        <v>5</v>
      </c>
      <c r="I59" s="1020">
        <v>10</v>
      </c>
      <c r="J59" s="1020">
        <v>2</v>
      </c>
      <c r="K59" s="1020">
        <v>0</v>
      </c>
      <c r="L59" s="1020">
        <v>2</v>
      </c>
      <c r="M59" s="1020">
        <f t="shared" si="47"/>
        <v>7</v>
      </c>
      <c r="N59" s="1020">
        <f t="shared" si="47"/>
        <v>5</v>
      </c>
      <c r="O59" s="1020">
        <f t="shared" si="47"/>
        <v>12</v>
      </c>
      <c r="P59" s="1345"/>
      <c r="Q59" s="1746" t="s">
        <v>518</v>
      </c>
      <c r="R59" s="3086"/>
    </row>
    <row r="60" spans="1:19" ht="15" customHeight="1" thickTop="1" x14ac:dyDescent="0.2">
      <c r="A60" s="1296"/>
      <c r="B60" s="1296"/>
      <c r="C60" s="1296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235"/>
      <c r="Q60" s="235"/>
      <c r="R60" s="235"/>
    </row>
    <row r="61" spans="1:19" ht="15" customHeight="1" x14ac:dyDescent="0.2">
      <c r="A61" s="1296"/>
      <c r="B61" s="1296"/>
      <c r="C61" s="1296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235"/>
      <c r="Q61" s="235"/>
      <c r="R61" s="235"/>
    </row>
    <row r="62" spans="1:19" ht="15" customHeight="1" x14ac:dyDescent="0.2">
      <c r="A62" s="1296"/>
      <c r="B62" s="1296"/>
      <c r="C62" s="1296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235"/>
      <c r="Q62" s="235"/>
      <c r="R62" s="235"/>
    </row>
    <row r="63" spans="1:19" ht="15" customHeight="1" x14ac:dyDescent="0.2">
      <c r="A63" s="1296"/>
      <c r="B63" s="1296"/>
      <c r="C63" s="1296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235"/>
      <c r="Q63" s="235"/>
      <c r="R63" s="235"/>
    </row>
    <row r="64" spans="1:19" ht="15" customHeight="1" x14ac:dyDescent="0.2">
      <c r="A64" s="2172"/>
      <c r="B64" s="2172"/>
      <c r="C64" s="2172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235"/>
      <c r="Q64" s="235"/>
      <c r="R64" s="235"/>
    </row>
    <row r="65" spans="1:22" ht="15" customHeight="1" x14ac:dyDescent="0.2">
      <c r="A65" s="2172"/>
      <c r="B65" s="2172"/>
      <c r="C65" s="2172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235"/>
      <c r="Q65" s="235"/>
      <c r="R65" s="235"/>
    </row>
    <row r="66" spans="1:22" ht="15" customHeight="1" x14ac:dyDescent="0.2">
      <c r="A66" s="2172"/>
      <c r="B66" s="2172"/>
      <c r="C66" s="2172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235"/>
      <c r="Q66" s="235"/>
      <c r="R66" s="235"/>
    </row>
    <row r="67" spans="1:22" ht="15" customHeight="1" x14ac:dyDescent="0.2">
      <c r="A67" s="2172"/>
      <c r="B67" s="2172"/>
      <c r="C67" s="2172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235"/>
      <c r="Q67" s="235"/>
      <c r="R67" s="235"/>
    </row>
    <row r="68" spans="1:22" ht="15" customHeight="1" x14ac:dyDescent="0.2">
      <c r="A68" s="2172"/>
      <c r="B68" s="2172"/>
      <c r="C68" s="2172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235"/>
      <c r="Q68" s="235"/>
      <c r="R68" s="235"/>
    </row>
    <row r="69" spans="1:22" ht="15" customHeight="1" x14ac:dyDescent="0.2">
      <c r="A69" s="2407"/>
      <c r="B69" s="2407"/>
      <c r="C69" s="240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235"/>
      <c r="Q69" s="235"/>
      <c r="R69" s="235"/>
    </row>
    <row r="70" spans="1:22" ht="17.45" customHeight="1" thickBot="1" x14ac:dyDescent="0.3">
      <c r="A70" s="3080" t="s">
        <v>2798</v>
      </c>
      <c r="B70" s="3080"/>
      <c r="C70" s="930"/>
      <c r="D70" s="7"/>
      <c r="E70" s="7"/>
      <c r="F70" s="7"/>
      <c r="G70" s="7"/>
      <c r="H70" s="7"/>
      <c r="I70" s="7"/>
      <c r="J70" s="7"/>
      <c r="K70" s="7"/>
      <c r="O70" s="226"/>
      <c r="P70" s="3079" t="s">
        <v>2799</v>
      </c>
      <c r="Q70" s="3079"/>
      <c r="R70" s="3079"/>
    </row>
    <row r="71" spans="1:22" ht="17.45" customHeight="1" thickTop="1" x14ac:dyDescent="0.2">
      <c r="A71" s="2984" t="s">
        <v>47</v>
      </c>
      <c r="B71" s="2984" t="s">
        <v>90</v>
      </c>
      <c r="C71" s="2984" t="s">
        <v>48</v>
      </c>
      <c r="D71" s="2984" t="s">
        <v>36</v>
      </c>
      <c r="E71" s="2984"/>
      <c r="F71" s="2984"/>
      <c r="G71" s="2984" t="s">
        <v>2</v>
      </c>
      <c r="H71" s="2984"/>
      <c r="I71" s="2984"/>
      <c r="J71" s="2984" t="s">
        <v>3</v>
      </c>
      <c r="K71" s="2984"/>
      <c r="L71" s="2984"/>
      <c r="M71" s="2984" t="s">
        <v>29</v>
      </c>
      <c r="N71" s="2984"/>
      <c r="O71" s="2984"/>
      <c r="P71" s="2866" t="s">
        <v>103</v>
      </c>
      <c r="Q71" s="2866" t="s">
        <v>132</v>
      </c>
      <c r="R71" s="2866" t="s">
        <v>310</v>
      </c>
    </row>
    <row r="72" spans="1:22" ht="15.75" customHeight="1" x14ac:dyDescent="0.2">
      <c r="A72" s="2864"/>
      <c r="B72" s="2864"/>
      <c r="C72" s="2864"/>
      <c r="D72" s="2854" t="s">
        <v>98</v>
      </c>
      <c r="E72" s="2854"/>
      <c r="F72" s="2854"/>
      <c r="G72" s="2854" t="s">
        <v>99</v>
      </c>
      <c r="H72" s="2854"/>
      <c r="I72" s="2854"/>
      <c r="J72" s="2854" t="s">
        <v>100</v>
      </c>
      <c r="K72" s="2854"/>
      <c r="L72" s="2854"/>
      <c r="M72" s="2854" t="s">
        <v>126</v>
      </c>
      <c r="N72" s="2854"/>
      <c r="O72" s="2854"/>
      <c r="P72" s="2867"/>
      <c r="Q72" s="2867"/>
      <c r="R72" s="2867"/>
    </row>
    <row r="73" spans="1:22" ht="18" x14ac:dyDescent="0.2">
      <c r="A73" s="2864"/>
      <c r="B73" s="2864"/>
      <c r="C73" s="2864"/>
      <c r="D73" s="200" t="s">
        <v>187</v>
      </c>
      <c r="E73" s="200" t="s">
        <v>203</v>
      </c>
      <c r="F73" s="200" t="s">
        <v>204</v>
      </c>
      <c r="G73" s="200" t="s">
        <v>187</v>
      </c>
      <c r="H73" s="200" t="s">
        <v>203</v>
      </c>
      <c r="I73" s="200" t="s">
        <v>204</v>
      </c>
      <c r="J73" s="200" t="s">
        <v>187</v>
      </c>
      <c r="K73" s="200" t="s">
        <v>203</v>
      </c>
      <c r="L73" s="200" t="s">
        <v>204</v>
      </c>
      <c r="M73" s="200" t="s">
        <v>187</v>
      </c>
      <c r="N73" s="200" t="s">
        <v>203</v>
      </c>
      <c r="O73" s="200" t="s">
        <v>204</v>
      </c>
      <c r="P73" s="2867"/>
      <c r="Q73" s="2867"/>
      <c r="R73" s="2867"/>
    </row>
    <row r="74" spans="1:22" ht="19.5" customHeight="1" thickBot="1" x14ac:dyDescent="0.25">
      <c r="A74" s="2985"/>
      <c r="B74" s="2985"/>
      <c r="C74" s="2985"/>
      <c r="D74" s="121" t="s">
        <v>188</v>
      </c>
      <c r="E74" s="121" t="s">
        <v>189</v>
      </c>
      <c r="F74" s="121" t="s">
        <v>190</v>
      </c>
      <c r="G74" s="121" t="s">
        <v>188</v>
      </c>
      <c r="H74" s="121" t="s">
        <v>189</v>
      </c>
      <c r="I74" s="121" t="s">
        <v>190</v>
      </c>
      <c r="J74" s="121" t="s">
        <v>188</v>
      </c>
      <c r="K74" s="121" t="s">
        <v>189</v>
      </c>
      <c r="L74" s="121" t="s">
        <v>190</v>
      </c>
      <c r="M74" s="229" t="s">
        <v>188</v>
      </c>
      <c r="N74" s="229" t="s">
        <v>189</v>
      </c>
      <c r="O74" s="229" t="s">
        <v>190</v>
      </c>
      <c r="P74" s="2868"/>
      <c r="Q74" s="2868"/>
      <c r="R74" s="2868"/>
    </row>
    <row r="75" spans="1:22" ht="26.25" customHeight="1" x14ac:dyDescent="0.25">
      <c r="A75" s="1343" t="s">
        <v>297</v>
      </c>
      <c r="B75" s="1749" t="s">
        <v>74</v>
      </c>
      <c r="C75" s="1749" t="s">
        <v>519</v>
      </c>
      <c r="D75" s="923">
        <v>6</v>
      </c>
      <c r="E75" s="923">
        <v>4</v>
      </c>
      <c r="F75" s="923">
        <v>10</v>
      </c>
      <c r="G75" s="923">
        <v>6</v>
      </c>
      <c r="H75" s="923">
        <v>1</v>
      </c>
      <c r="I75" s="923">
        <v>7</v>
      </c>
      <c r="J75" s="923">
        <v>1</v>
      </c>
      <c r="K75" s="923">
        <v>2</v>
      </c>
      <c r="L75" s="923">
        <v>3</v>
      </c>
      <c r="M75" s="1490">
        <f t="shared" ref="M75:O87" si="48">SUM(J75,G75,D75)</f>
        <v>13</v>
      </c>
      <c r="N75" s="1490">
        <f t="shared" si="48"/>
        <v>7</v>
      </c>
      <c r="O75" s="1490">
        <f t="shared" si="48"/>
        <v>20</v>
      </c>
      <c r="P75" s="255" t="s">
        <v>520</v>
      </c>
      <c r="Q75" s="1762" t="s">
        <v>171</v>
      </c>
      <c r="R75" s="1344" t="s">
        <v>166</v>
      </c>
      <c r="S75" s="251"/>
      <c r="T75" s="251"/>
      <c r="U75" s="4"/>
      <c r="V75" s="4"/>
    </row>
    <row r="76" spans="1:22" ht="26.25" customHeight="1" x14ac:dyDescent="0.2">
      <c r="A76" s="2906" t="s">
        <v>96</v>
      </c>
      <c r="B76" s="2906"/>
      <c r="C76" s="2906"/>
      <c r="D76" s="923">
        <f t="shared" ref="D76:L76" si="49">SUM(D75,D59,D58,D57)</f>
        <v>10</v>
      </c>
      <c r="E76" s="923">
        <f t="shared" si="49"/>
        <v>8</v>
      </c>
      <c r="F76" s="923">
        <f t="shared" si="49"/>
        <v>18</v>
      </c>
      <c r="G76" s="923">
        <f t="shared" si="49"/>
        <v>27</v>
      </c>
      <c r="H76" s="923">
        <f t="shared" si="49"/>
        <v>12</v>
      </c>
      <c r="I76" s="923">
        <f t="shared" si="49"/>
        <v>39</v>
      </c>
      <c r="J76" s="923">
        <f t="shared" si="49"/>
        <v>5</v>
      </c>
      <c r="K76" s="923">
        <f t="shared" si="49"/>
        <v>2</v>
      </c>
      <c r="L76" s="923">
        <f t="shared" si="49"/>
        <v>7</v>
      </c>
      <c r="M76" s="923">
        <f t="shared" ref="M76" si="50">SUM(J76,G76,D76)</f>
        <v>42</v>
      </c>
      <c r="N76" s="923">
        <f t="shared" ref="N76" si="51">SUM(K76,H76,E76)</f>
        <v>22</v>
      </c>
      <c r="O76" s="923">
        <f t="shared" ref="O76" si="52">SUM(L76,I76,F76)</f>
        <v>64</v>
      </c>
      <c r="P76" s="2869" t="s">
        <v>136</v>
      </c>
      <c r="Q76" s="2869"/>
      <c r="R76" s="2869"/>
      <c r="S76" s="4"/>
      <c r="T76" s="4"/>
      <c r="U76" s="4"/>
      <c r="V76" s="4"/>
    </row>
    <row r="77" spans="1:22" ht="26.25" customHeight="1" x14ac:dyDescent="0.2">
      <c r="A77" s="2871" t="s">
        <v>223</v>
      </c>
      <c r="B77" s="1721" t="s">
        <v>220</v>
      </c>
      <c r="C77" s="1721" t="s">
        <v>75</v>
      </c>
      <c r="D77" s="923">
        <v>0</v>
      </c>
      <c r="E77" s="923">
        <v>0</v>
      </c>
      <c r="F77" s="923">
        <v>0</v>
      </c>
      <c r="G77" s="923">
        <v>8</v>
      </c>
      <c r="H77" s="923">
        <v>4</v>
      </c>
      <c r="I77" s="923">
        <v>12</v>
      </c>
      <c r="J77" s="923">
        <v>10</v>
      </c>
      <c r="K77" s="923">
        <v>1</v>
      </c>
      <c r="L77" s="923">
        <v>11</v>
      </c>
      <c r="M77" s="923">
        <f t="shared" si="48"/>
        <v>18</v>
      </c>
      <c r="N77" s="923">
        <f t="shared" si="48"/>
        <v>5</v>
      </c>
      <c r="O77" s="923">
        <f t="shared" si="48"/>
        <v>23</v>
      </c>
      <c r="P77" s="1760" t="s">
        <v>151</v>
      </c>
      <c r="Q77" s="255" t="s">
        <v>151</v>
      </c>
      <c r="R77" s="2869" t="s">
        <v>584</v>
      </c>
    </row>
    <row r="78" spans="1:22" ht="26.25" customHeight="1" x14ac:dyDescent="0.2">
      <c r="A78" s="2871"/>
      <c r="B78" s="1721" t="s">
        <v>77</v>
      </c>
      <c r="C78" s="1721"/>
      <c r="D78" s="923">
        <v>0</v>
      </c>
      <c r="E78" s="923">
        <v>0</v>
      </c>
      <c r="F78" s="923">
        <v>0</v>
      </c>
      <c r="G78" s="923">
        <v>5</v>
      </c>
      <c r="H78" s="923">
        <v>9</v>
      </c>
      <c r="I78" s="923">
        <v>14</v>
      </c>
      <c r="J78" s="923">
        <v>0</v>
      </c>
      <c r="K78" s="923">
        <v>0</v>
      </c>
      <c r="L78" s="923">
        <v>0</v>
      </c>
      <c r="M78" s="923">
        <f t="shared" si="48"/>
        <v>5</v>
      </c>
      <c r="N78" s="923">
        <f t="shared" si="48"/>
        <v>9</v>
      </c>
      <c r="O78" s="923">
        <f t="shared" si="48"/>
        <v>14</v>
      </c>
      <c r="P78" s="3088" t="s">
        <v>158</v>
      </c>
      <c r="Q78" s="3088"/>
      <c r="R78" s="2869"/>
    </row>
    <row r="79" spans="1:22" ht="26.25" customHeight="1" x14ac:dyDescent="0.2">
      <c r="A79" s="2871"/>
      <c r="B79" s="1721" t="s">
        <v>78</v>
      </c>
      <c r="C79" s="1721" t="s">
        <v>80</v>
      </c>
      <c r="D79" s="923">
        <v>0</v>
      </c>
      <c r="E79" s="923">
        <v>0</v>
      </c>
      <c r="F79" s="923">
        <v>0</v>
      </c>
      <c r="G79" s="923">
        <v>2</v>
      </c>
      <c r="H79" s="923">
        <v>8</v>
      </c>
      <c r="I79" s="923">
        <v>10</v>
      </c>
      <c r="J79" s="923">
        <v>7</v>
      </c>
      <c r="K79" s="923">
        <v>1</v>
      </c>
      <c r="L79" s="923">
        <v>8</v>
      </c>
      <c r="M79" s="923">
        <f t="shared" si="48"/>
        <v>9</v>
      </c>
      <c r="N79" s="923">
        <f t="shared" si="48"/>
        <v>9</v>
      </c>
      <c r="O79" s="923">
        <f t="shared" si="48"/>
        <v>18</v>
      </c>
      <c r="P79" s="255" t="s">
        <v>160</v>
      </c>
      <c r="Q79" s="255" t="s">
        <v>154</v>
      </c>
      <c r="R79" s="2869"/>
    </row>
    <row r="80" spans="1:22" ht="26.25" customHeight="1" x14ac:dyDescent="0.2">
      <c r="A80" s="2871"/>
      <c r="B80" s="1721" t="s">
        <v>521</v>
      </c>
      <c r="C80" s="1721"/>
      <c r="D80" s="923">
        <v>0</v>
      </c>
      <c r="E80" s="923">
        <v>0</v>
      </c>
      <c r="F80" s="923">
        <v>0</v>
      </c>
      <c r="G80" s="923">
        <v>9</v>
      </c>
      <c r="H80" s="923">
        <v>7</v>
      </c>
      <c r="I80" s="923">
        <v>16</v>
      </c>
      <c r="J80" s="923">
        <v>5</v>
      </c>
      <c r="K80" s="923">
        <v>2</v>
      </c>
      <c r="L80" s="923">
        <v>7</v>
      </c>
      <c r="M80" s="923">
        <f t="shared" si="48"/>
        <v>14</v>
      </c>
      <c r="N80" s="923">
        <f t="shared" si="48"/>
        <v>9</v>
      </c>
      <c r="O80" s="923">
        <f t="shared" si="48"/>
        <v>23</v>
      </c>
      <c r="P80" s="1763"/>
      <c r="Q80" s="255" t="s">
        <v>155</v>
      </c>
      <c r="R80" s="2869"/>
    </row>
    <row r="81" spans="1:18" ht="28.5" customHeight="1" x14ac:dyDescent="0.2">
      <c r="A81" s="2871"/>
      <c r="B81" s="1721" t="s">
        <v>522</v>
      </c>
      <c r="C81" s="1721" t="s">
        <v>523</v>
      </c>
      <c r="D81" s="923">
        <v>0</v>
      </c>
      <c r="E81" s="923">
        <v>0</v>
      </c>
      <c r="F81" s="923">
        <v>0</v>
      </c>
      <c r="G81" s="923">
        <v>3</v>
      </c>
      <c r="H81" s="923">
        <v>0</v>
      </c>
      <c r="I81" s="923">
        <v>3</v>
      </c>
      <c r="J81" s="923">
        <v>8</v>
      </c>
      <c r="K81" s="923">
        <v>1</v>
      </c>
      <c r="L81" s="923">
        <v>9</v>
      </c>
      <c r="M81" s="923">
        <f t="shared" si="48"/>
        <v>11</v>
      </c>
      <c r="N81" s="923">
        <f t="shared" si="48"/>
        <v>1</v>
      </c>
      <c r="O81" s="923">
        <f t="shared" si="48"/>
        <v>12</v>
      </c>
      <c r="P81" s="255" t="s">
        <v>524</v>
      </c>
      <c r="Q81" s="255" t="s">
        <v>525</v>
      </c>
      <c r="R81" s="2869"/>
    </row>
    <row r="82" spans="1:18" ht="39.75" customHeight="1" x14ac:dyDescent="0.2">
      <c r="A82" s="2871"/>
      <c r="B82" s="997" t="s">
        <v>526</v>
      </c>
      <c r="C82" s="1749" t="s">
        <v>527</v>
      </c>
      <c r="D82" s="923">
        <v>0</v>
      </c>
      <c r="E82" s="923">
        <v>0</v>
      </c>
      <c r="F82" s="923">
        <v>0</v>
      </c>
      <c r="G82" s="923">
        <v>7</v>
      </c>
      <c r="H82" s="923">
        <v>1</v>
      </c>
      <c r="I82" s="923">
        <v>8</v>
      </c>
      <c r="J82" s="923">
        <v>1</v>
      </c>
      <c r="K82" s="923">
        <v>3</v>
      </c>
      <c r="L82" s="923">
        <v>4</v>
      </c>
      <c r="M82" s="923">
        <f t="shared" si="48"/>
        <v>8</v>
      </c>
      <c r="N82" s="923">
        <f t="shared" si="48"/>
        <v>4</v>
      </c>
      <c r="O82" s="923">
        <f t="shared" si="48"/>
        <v>12</v>
      </c>
      <c r="P82" s="255" t="s">
        <v>528</v>
      </c>
      <c r="Q82" s="255" t="s">
        <v>529</v>
      </c>
      <c r="R82" s="2869"/>
    </row>
    <row r="83" spans="1:18" ht="24.75" customHeight="1" x14ac:dyDescent="0.2">
      <c r="A83" s="2906" t="s">
        <v>96</v>
      </c>
      <c r="B83" s="2906"/>
      <c r="C83" s="2906"/>
      <c r="D83" s="923">
        <f>SUM(D77:D82)</f>
        <v>0</v>
      </c>
      <c r="E83" s="923">
        <f t="shared" ref="E83:L83" si="53">SUM(E77:E82)</f>
        <v>0</v>
      </c>
      <c r="F83" s="923">
        <f t="shared" si="53"/>
        <v>0</v>
      </c>
      <c r="G83" s="923">
        <f t="shared" si="53"/>
        <v>34</v>
      </c>
      <c r="H83" s="923">
        <f t="shared" si="53"/>
        <v>29</v>
      </c>
      <c r="I83" s="923">
        <f t="shared" si="53"/>
        <v>63</v>
      </c>
      <c r="J83" s="923">
        <f t="shared" si="53"/>
        <v>31</v>
      </c>
      <c r="K83" s="923">
        <f t="shared" si="53"/>
        <v>8</v>
      </c>
      <c r="L83" s="923">
        <f t="shared" si="53"/>
        <v>39</v>
      </c>
      <c r="M83" s="923">
        <f t="shared" si="48"/>
        <v>65</v>
      </c>
      <c r="N83" s="923">
        <f t="shared" si="48"/>
        <v>37</v>
      </c>
      <c r="O83" s="923">
        <f t="shared" si="48"/>
        <v>102</v>
      </c>
      <c r="P83" s="3071" t="s">
        <v>136</v>
      </c>
      <c r="Q83" s="3071"/>
      <c r="R83" s="3071"/>
    </row>
    <row r="84" spans="1:18" ht="19.5" customHeight="1" x14ac:dyDescent="0.2">
      <c r="A84" s="2880" t="s">
        <v>225</v>
      </c>
      <c r="B84" s="1749" t="s">
        <v>235</v>
      </c>
      <c r="C84" s="1749" t="s">
        <v>235</v>
      </c>
      <c r="D84" s="923">
        <f t="shared" ref="D84:E84" si="54">SUM(D78:D83)</f>
        <v>0</v>
      </c>
      <c r="E84" s="923">
        <f t="shared" si="54"/>
        <v>0</v>
      </c>
      <c r="F84" s="923">
        <v>0</v>
      </c>
      <c r="G84" s="923">
        <v>6</v>
      </c>
      <c r="H84" s="923">
        <v>5</v>
      </c>
      <c r="I84" s="923">
        <v>11</v>
      </c>
      <c r="J84" s="923">
        <v>2</v>
      </c>
      <c r="K84" s="923">
        <v>3</v>
      </c>
      <c r="L84" s="923">
        <v>5</v>
      </c>
      <c r="M84" s="923">
        <f t="shared" si="48"/>
        <v>8</v>
      </c>
      <c r="N84" s="923">
        <f t="shared" si="48"/>
        <v>8</v>
      </c>
      <c r="O84" s="923">
        <f t="shared" si="48"/>
        <v>16</v>
      </c>
      <c r="P84" s="252" t="s">
        <v>143</v>
      </c>
      <c r="Q84" s="252" t="s">
        <v>143</v>
      </c>
      <c r="R84" s="3084" t="s">
        <v>240</v>
      </c>
    </row>
    <row r="85" spans="1:18" ht="19.5" customHeight="1" x14ac:dyDescent="0.2">
      <c r="A85" s="2884"/>
      <c r="B85" s="1749" t="s">
        <v>63</v>
      </c>
      <c r="C85" s="1749"/>
      <c r="D85" s="923">
        <f t="shared" ref="D85:E85" si="55">SUM(D79:D84)</f>
        <v>0</v>
      </c>
      <c r="E85" s="923">
        <f t="shared" si="55"/>
        <v>0</v>
      </c>
      <c r="F85" s="923">
        <v>0</v>
      </c>
      <c r="G85" s="923">
        <v>7</v>
      </c>
      <c r="H85" s="923">
        <v>9</v>
      </c>
      <c r="I85" s="923">
        <v>16</v>
      </c>
      <c r="J85" s="923">
        <v>6</v>
      </c>
      <c r="K85" s="923">
        <v>2</v>
      </c>
      <c r="L85" s="923">
        <v>8</v>
      </c>
      <c r="M85" s="923">
        <f t="shared" si="48"/>
        <v>13</v>
      </c>
      <c r="N85" s="923">
        <f t="shared" si="48"/>
        <v>11</v>
      </c>
      <c r="O85" s="923">
        <f t="shared" si="48"/>
        <v>24</v>
      </c>
      <c r="P85" s="252"/>
      <c r="Q85" s="252" t="s">
        <v>144</v>
      </c>
      <c r="R85" s="3089"/>
    </row>
    <row r="86" spans="1:18" ht="19.5" customHeight="1" x14ac:dyDescent="0.2">
      <c r="A86" s="2884"/>
      <c r="B86" s="1721" t="s">
        <v>64</v>
      </c>
      <c r="C86" s="1749"/>
      <c r="D86" s="923">
        <f t="shared" ref="D86:E86" si="56">SUM(D80:D85)</f>
        <v>0</v>
      </c>
      <c r="E86" s="923">
        <f t="shared" si="56"/>
        <v>0</v>
      </c>
      <c r="F86" s="923">
        <v>0</v>
      </c>
      <c r="G86" s="923">
        <v>4</v>
      </c>
      <c r="H86" s="923">
        <v>5</v>
      </c>
      <c r="I86" s="923">
        <v>9</v>
      </c>
      <c r="J86" s="923">
        <v>6</v>
      </c>
      <c r="K86" s="923"/>
      <c r="L86" s="923">
        <v>6</v>
      </c>
      <c r="M86" s="923">
        <f t="shared" si="48"/>
        <v>10</v>
      </c>
      <c r="N86" s="923">
        <f t="shared" si="48"/>
        <v>5</v>
      </c>
      <c r="O86" s="923">
        <f t="shared" si="48"/>
        <v>15</v>
      </c>
      <c r="P86" s="252"/>
      <c r="Q86" s="252" t="s">
        <v>145</v>
      </c>
      <c r="R86" s="3089"/>
    </row>
    <row r="87" spans="1:18" ht="19.5" customHeight="1" x14ac:dyDescent="0.2">
      <c r="A87" s="2884"/>
      <c r="B87" s="1759" t="s">
        <v>65</v>
      </c>
      <c r="C87" s="1759"/>
      <c r="D87" s="923">
        <f t="shared" ref="D87:E87" si="57">SUM(D81:D86)</f>
        <v>0</v>
      </c>
      <c r="E87" s="923">
        <f t="shared" si="57"/>
        <v>0</v>
      </c>
      <c r="F87" s="2193">
        <v>0</v>
      </c>
      <c r="G87" s="2193">
        <v>4</v>
      </c>
      <c r="H87" s="2193">
        <v>6</v>
      </c>
      <c r="I87" s="2193">
        <v>10</v>
      </c>
      <c r="J87" s="2193">
        <v>6</v>
      </c>
      <c r="K87" s="2193">
        <v>1</v>
      </c>
      <c r="L87" s="2193">
        <v>7</v>
      </c>
      <c r="M87" s="2193">
        <f t="shared" si="48"/>
        <v>10</v>
      </c>
      <c r="N87" s="2193">
        <f t="shared" si="48"/>
        <v>7</v>
      </c>
      <c r="O87" s="2193">
        <f t="shared" si="48"/>
        <v>17</v>
      </c>
      <c r="P87" s="1757"/>
      <c r="Q87" s="1757" t="s">
        <v>146</v>
      </c>
      <c r="R87" s="3089"/>
    </row>
    <row r="88" spans="1:18" ht="19.5" customHeight="1" x14ac:dyDescent="0.2">
      <c r="A88" s="2884"/>
      <c r="B88" s="1759" t="s">
        <v>1751</v>
      </c>
      <c r="C88" s="1759"/>
      <c r="D88" s="2193">
        <f t="shared" ref="D88:E88" si="58">SUM(D82:D87)</f>
        <v>0</v>
      </c>
      <c r="E88" s="2193">
        <f t="shared" si="58"/>
        <v>0</v>
      </c>
      <c r="F88" s="2193">
        <v>0</v>
      </c>
      <c r="G88" s="2193">
        <v>7</v>
      </c>
      <c r="H88" s="2193">
        <v>12</v>
      </c>
      <c r="I88" s="2193">
        <v>19</v>
      </c>
      <c r="J88" s="2193">
        <v>0</v>
      </c>
      <c r="K88" s="2193">
        <v>0</v>
      </c>
      <c r="L88" s="2193">
        <v>0</v>
      </c>
      <c r="M88" s="2193">
        <f t="shared" ref="M88" si="59">SUM(J88,G88,D88)</f>
        <v>7</v>
      </c>
      <c r="N88" s="2193">
        <f t="shared" ref="N88" si="60">SUM(K88,H88,E88)</f>
        <v>12</v>
      </c>
      <c r="O88" s="2193">
        <f t="shared" ref="O88" si="61">SUM(L88,I88,F88)</f>
        <v>19</v>
      </c>
      <c r="P88" s="1757"/>
      <c r="Q88" s="1487" t="s">
        <v>1193</v>
      </c>
      <c r="R88" s="3089"/>
    </row>
    <row r="89" spans="1:18" ht="19.5" customHeight="1" x14ac:dyDescent="0.2">
      <c r="A89" s="2906" t="s">
        <v>96</v>
      </c>
      <c r="B89" s="2906"/>
      <c r="C89" s="2906"/>
      <c r="D89" s="923">
        <f>SUM(D84:D88)</f>
        <v>0</v>
      </c>
      <c r="E89" s="923">
        <f t="shared" ref="E89:O89" si="62">SUM(E84:E88)</f>
        <v>0</v>
      </c>
      <c r="F89" s="923">
        <f t="shared" si="62"/>
        <v>0</v>
      </c>
      <c r="G89" s="923">
        <f t="shared" si="62"/>
        <v>28</v>
      </c>
      <c r="H89" s="923">
        <f t="shared" si="62"/>
        <v>37</v>
      </c>
      <c r="I89" s="923">
        <f t="shared" si="62"/>
        <v>65</v>
      </c>
      <c r="J89" s="923">
        <f t="shared" si="62"/>
        <v>20</v>
      </c>
      <c r="K89" s="923">
        <f t="shared" si="62"/>
        <v>6</v>
      </c>
      <c r="L89" s="923">
        <f t="shared" si="62"/>
        <v>26</v>
      </c>
      <c r="M89" s="923">
        <f t="shared" si="62"/>
        <v>48</v>
      </c>
      <c r="N89" s="923">
        <f t="shared" si="62"/>
        <v>43</v>
      </c>
      <c r="O89" s="923">
        <f t="shared" si="62"/>
        <v>91</v>
      </c>
      <c r="P89" s="3071" t="s">
        <v>136</v>
      </c>
      <c r="Q89" s="3071"/>
      <c r="R89" s="3071"/>
    </row>
    <row r="90" spans="1:18" ht="27.75" customHeight="1" x14ac:dyDescent="0.2">
      <c r="A90" s="1764" t="s">
        <v>453</v>
      </c>
      <c r="B90" s="5" t="s">
        <v>79</v>
      </c>
      <c r="C90" s="5" t="s">
        <v>530</v>
      </c>
      <c r="D90" s="2194">
        <v>0</v>
      </c>
      <c r="E90" s="2194">
        <v>0</v>
      </c>
      <c r="F90" s="2194">
        <v>0</v>
      </c>
      <c r="G90" s="2194">
        <v>0</v>
      </c>
      <c r="H90" s="2194">
        <v>0</v>
      </c>
      <c r="I90" s="2194">
        <v>0</v>
      </c>
      <c r="J90" s="2194">
        <v>1</v>
      </c>
      <c r="K90" s="2194">
        <v>4</v>
      </c>
      <c r="L90" s="2194">
        <v>5</v>
      </c>
      <c r="M90" s="2194">
        <f t="shared" ref="M90:O90" si="63">SUM(J90,G90,D90)</f>
        <v>1</v>
      </c>
      <c r="N90" s="2194">
        <f t="shared" si="63"/>
        <v>4</v>
      </c>
      <c r="O90" s="2194">
        <f t="shared" si="63"/>
        <v>5</v>
      </c>
      <c r="P90" s="248" t="s">
        <v>159</v>
      </c>
      <c r="Q90" s="248" t="s">
        <v>586</v>
      </c>
      <c r="R90" s="248" t="s">
        <v>454</v>
      </c>
    </row>
    <row r="91" spans="1:18" ht="19.5" customHeight="1" x14ac:dyDescent="0.2">
      <c r="A91" s="2906" t="s">
        <v>96</v>
      </c>
      <c r="B91" s="2906"/>
      <c r="C91" s="2906"/>
      <c r="D91" s="923">
        <f>SUM(D90)</f>
        <v>0</v>
      </c>
      <c r="E91" s="923">
        <f t="shared" ref="E91:O91" si="64">SUM(E90)</f>
        <v>0</v>
      </c>
      <c r="F91" s="923">
        <f t="shared" si="64"/>
        <v>0</v>
      </c>
      <c r="G91" s="923">
        <f t="shared" si="64"/>
        <v>0</v>
      </c>
      <c r="H91" s="923">
        <f t="shared" si="64"/>
        <v>0</v>
      </c>
      <c r="I91" s="923">
        <f t="shared" si="64"/>
        <v>0</v>
      </c>
      <c r="J91" s="923">
        <f t="shared" si="64"/>
        <v>1</v>
      </c>
      <c r="K91" s="923">
        <f t="shared" si="64"/>
        <v>4</v>
      </c>
      <c r="L91" s="923">
        <f t="shared" si="64"/>
        <v>5</v>
      </c>
      <c r="M91" s="923">
        <f t="shared" si="64"/>
        <v>1</v>
      </c>
      <c r="N91" s="923">
        <f t="shared" si="64"/>
        <v>4</v>
      </c>
      <c r="O91" s="923">
        <f t="shared" si="64"/>
        <v>5</v>
      </c>
      <c r="P91" s="3071" t="s">
        <v>136</v>
      </c>
      <c r="Q91" s="3071"/>
      <c r="R91" s="3071"/>
    </row>
    <row r="92" spans="1:18" ht="19.5" customHeight="1" x14ac:dyDescent="0.2">
      <c r="A92" s="2923" t="s">
        <v>217</v>
      </c>
      <c r="B92" s="1749" t="s">
        <v>220</v>
      </c>
      <c r="C92" s="1749" t="s">
        <v>220</v>
      </c>
      <c r="D92" s="923">
        <f>SUM(D91)</f>
        <v>0</v>
      </c>
      <c r="E92" s="923">
        <f t="shared" ref="E92" si="65">SUM(E91)</f>
        <v>0</v>
      </c>
      <c r="F92" s="923">
        <v>0</v>
      </c>
      <c r="G92" s="923">
        <v>14</v>
      </c>
      <c r="H92" s="923">
        <v>8</v>
      </c>
      <c r="I92" s="923">
        <v>22</v>
      </c>
      <c r="J92" s="923">
        <v>8</v>
      </c>
      <c r="K92" s="923">
        <v>5</v>
      </c>
      <c r="L92" s="923">
        <v>13</v>
      </c>
      <c r="M92" s="923">
        <f>SUM(J92,G92,D92)</f>
        <v>22</v>
      </c>
      <c r="N92" s="923">
        <f t="shared" ref="N92:O92" si="66">SUM(K92,H92,E92)</f>
        <v>13</v>
      </c>
      <c r="O92" s="923">
        <f t="shared" si="66"/>
        <v>35</v>
      </c>
      <c r="P92" s="1765" t="s">
        <v>151</v>
      </c>
      <c r="Q92" s="252" t="s">
        <v>151</v>
      </c>
      <c r="R92" s="3084" t="s">
        <v>218</v>
      </c>
    </row>
    <row r="93" spans="1:18" ht="19.5" customHeight="1" x14ac:dyDescent="0.2">
      <c r="A93" s="2859"/>
      <c r="B93" s="1749" t="s">
        <v>77</v>
      </c>
      <c r="C93" s="1749" t="s">
        <v>532</v>
      </c>
      <c r="D93" s="923">
        <f t="shared" ref="D93:D94" si="67">SUM(D92)</f>
        <v>0</v>
      </c>
      <c r="E93" s="923">
        <f t="shared" ref="E93:E94" si="68">SUM(E92)</f>
        <v>0</v>
      </c>
      <c r="F93" s="923">
        <v>0</v>
      </c>
      <c r="G93" s="923">
        <v>2</v>
      </c>
      <c r="H93" s="923">
        <v>2</v>
      </c>
      <c r="I93" s="923">
        <v>4</v>
      </c>
      <c r="J93" s="923">
        <v>2</v>
      </c>
      <c r="K93" s="923">
        <v>2</v>
      </c>
      <c r="L93" s="923">
        <v>4</v>
      </c>
      <c r="M93" s="923">
        <f t="shared" ref="M93:N97" si="69">SUM(D93,G93,J93)</f>
        <v>4</v>
      </c>
      <c r="N93" s="923">
        <f t="shared" si="69"/>
        <v>4</v>
      </c>
      <c r="O93" s="923">
        <f>SUM(M93:N93)</f>
        <v>8</v>
      </c>
      <c r="P93" s="252" t="s">
        <v>533</v>
      </c>
      <c r="Q93" s="252" t="s">
        <v>158</v>
      </c>
      <c r="R93" s="3089"/>
    </row>
    <row r="94" spans="1:18" ht="19.5" customHeight="1" x14ac:dyDescent="0.2">
      <c r="A94" s="2859"/>
      <c r="B94" s="1749" t="s">
        <v>78</v>
      </c>
      <c r="C94" s="1749" t="s">
        <v>79</v>
      </c>
      <c r="D94" s="923">
        <f t="shared" si="67"/>
        <v>0</v>
      </c>
      <c r="E94" s="923">
        <f t="shared" si="68"/>
        <v>0</v>
      </c>
      <c r="F94" s="923">
        <v>0</v>
      </c>
      <c r="G94" s="923">
        <v>8</v>
      </c>
      <c r="H94" s="923">
        <v>7</v>
      </c>
      <c r="I94" s="923">
        <v>15</v>
      </c>
      <c r="J94" s="923">
        <v>8</v>
      </c>
      <c r="K94" s="923">
        <v>7</v>
      </c>
      <c r="L94" s="923">
        <v>15</v>
      </c>
      <c r="M94" s="923">
        <f t="shared" si="69"/>
        <v>16</v>
      </c>
      <c r="N94" s="923">
        <f t="shared" si="69"/>
        <v>14</v>
      </c>
      <c r="O94" s="923">
        <f>SUM(M94:N94)</f>
        <v>30</v>
      </c>
      <c r="P94" s="252" t="s">
        <v>159</v>
      </c>
      <c r="Q94" s="252" t="s">
        <v>154</v>
      </c>
      <c r="R94" s="3089"/>
    </row>
    <row r="95" spans="1:18" ht="19.5" customHeight="1" x14ac:dyDescent="0.2">
      <c r="A95" s="2859"/>
      <c r="B95" s="1749" t="s">
        <v>521</v>
      </c>
      <c r="C95" s="1749" t="s">
        <v>521</v>
      </c>
      <c r="D95" s="923">
        <f t="shared" ref="D95" si="70">SUM(D94)</f>
        <v>0</v>
      </c>
      <c r="E95" s="923">
        <f t="shared" ref="E95" si="71">SUM(E94)</f>
        <v>0</v>
      </c>
      <c r="F95" s="923">
        <v>0</v>
      </c>
      <c r="G95" s="923">
        <v>2</v>
      </c>
      <c r="H95" s="923">
        <v>7</v>
      </c>
      <c r="I95" s="923">
        <v>9</v>
      </c>
      <c r="J95" s="923">
        <v>5</v>
      </c>
      <c r="K95" s="923">
        <v>0</v>
      </c>
      <c r="L95" s="923">
        <v>5</v>
      </c>
      <c r="M95" s="923">
        <f t="shared" si="69"/>
        <v>7</v>
      </c>
      <c r="N95" s="923">
        <f t="shared" si="69"/>
        <v>7</v>
      </c>
      <c r="O95" s="923">
        <f>SUM(M95:N95)</f>
        <v>14</v>
      </c>
      <c r="P95" s="252" t="s">
        <v>155</v>
      </c>
      <c r="Q95" s="252" t="s">
        <v>155</v>
      </c>
      <c r="R95" s="3089"/>
    </row>
    <row r="96" spans="1:18" ht="27" customHeight="1" x14ac:dyDescent="0.2">
      <c r="A96" s="2859"/>
      <c r="B96" s="1749" t="s">
        <v>534</v>
      </c>
      <c r="C96" s="1749" t="s">
        <v>534</v>
      </c>
      <c r="D96" s="923">
        <v>0</v>
      </c>
      <c r="E96" s="923">
        <v>3</v>
      </c>
      <c r="F96" s="923">
        <v>3</v>
      </c>
      <c r="G96" s="923">
        <v>0</v>
      </c>
      <c r="H96" s="923">
        <v>0</v>
      </c>
      <c r="I96" s="923">
        <v>0</v>
      </c>
      <c r="J96" s="923">
        <v>0</v>
      </c>
      <c r="K96" s="923">
        <v>0</v>
      </c>
      <c r="L96" s="923">
        <v>0</v>
      </c>
      <c r="M96" s="923">
        <f t="shared" si="69"/>
        <v>0</v>
      </c>
      <c r="N96" s="923">
        <f t="shared" si="69"/>
        <v>3</v>
      </c>
      <c r="O96" s="923">
        <f>SUM(M96:N96)</f>
        <v>3</v>
      </c>
      <c r="P96" s="252" t="s">
        <v>535</v>
      </c>
      <c r="Q96" s="252" t="s">
        <v>535</v>
      </c>
      <c r="R96" s="3089"/>
    </row>
    <row r="97" spans="1:18" ht="19.5" customHeight="1" x14ac:dyDescent="0.2">
      <c r="A97" s="2905"/>
      <c r="B97" s="1749" t="s">
        <v>536</v>
      </c>
      <c r="C97" s="1749"/>
      <c r="D97" s="923">
        <v>0</v>
      </c>
      <c r="E97" s="923">
        <v>0</v>
      </c>
      <c r="F97" s="923">
        <v>0</v>
      </c>
      <c r="G97" s="923">
        <v>3</v>
      </c>
      <c r="H97" s="923">
        <v>8</v>
      </c>
      <c r="I97" s="923">
        <v>11</v>
      </c>
      <c r="J97" s="923">
        <v>0</v>
      </c>
      <c r="K97" s="923">
        <v>0</v>
      </c>
      <c r="L97" s="923">
        <v>0</v>
      </c>
      <c r="M97" s="923">
        <f t="shared" si="69"/>
        <v>3</v>
      </c>
      <c r="N97" s="923">
        <f t="shared" si="69"/>
        <v>8</v>
      </c>
      <c r="O97" s="923">
        <f>SUM(M97:N97)</f>
        <v>11</v>
      </c>
      <c r="P97" s="3073" t="s">
        <v>537</v>
      </c>
      <c r="Q97" s="3073"/>
      <c r="R97" s="3090"/>
    </row>
    <row r="98" spans="1:18" ht="19.5" customHeight="1" thickBot="1" x14ac:dyDescent="0.25">
      <c r="A98" s="2902" t="s">
        <v>96</v>
      </c>
      <c r="B98" s="2902"/>
      <c r="C98" s="2902"/>
      <c r="D98" s="1018">
        <f>SUM(D92:D97)</f>
        <v>0</v>
      </c>
      <c r="E98" s="1018">
        <f t="shared" ref="E98:O98" si="72">SUM(E92:E97)</f>
        <v>3</v>
      </c>
      <c r="F98" s="1018">
        <f t="shared" si="72"/>
        <v>3</v>
      </c>
      <c r="G98" s="1018">
        <f t="shared" si="72"/>
        <v>29</v>
      </c>
      <c r="H98" s="1018">
        <f t="shared" si="72"/>
        <v>32</v>
      </c>
      <c r="I98" s="1018">
        <f t="shared" si="72"/>
        <v>61</v>
      </c>
      <c r="J98" s="1018">
        <f t="shared" si="72"/>
        <v>23</v>
      </c>
      <c r="K98" s="1018">
        <f t="shared" si="72"/>
        <v>14</v>
      </c>
      <c r="L98" s="1018">
        <f t="shared" si="72"/>
        <v>37</v>
      </c>
      <c r="M98" s="1018">
        <f t="shared" si="72"/>
        <v>52</v>
      </c>
      <c r="N98" s="1018">
        <f t="shared" si="72"/>
        <v>49</v>
      </c>
      <c r="O98" s="1018">
        <f t="shared" si="72"/>
        <v>101</v>
      </c>
      <c r="P98" s="3072" t="s">
        <v>136</v>
      </c>
      <c r="Q98" s="3072"/>
      <c r="R98" s="3072"/>
    </row>
    <row r="99" spans="1:18" ht="19.5" customHeight="1" thickTop="1" x14ac:dyDescent="0.2">
      <c r="A99" s="1312"/>
      <c r="B99" s="1312"/>
      <c r="C99" s="1312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250"/>
      <c r="Q99" s="250"/>
      <c r="R99" s="250"/>
    </row>
    <row r="100" spans="1:18" ht="19.5" customHeight="1" x14ac:dyDescent="0.2">
      <c r="A100" s="1312"/>
      <c r="B100" s="1312"/>
      <c r="C100" s="1312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250"/>
      <c r="Q100" s="250"/>
      <c r="R100" s="250"/>
    </row>
    <row r="101" spans="1:18" ht="19.5" customHeight="1" x14ac:dyDescent="0.2">
      <c r="A101" s="2172"/>
      <c r="B101" s="2172"/>
      <c r="C101" s="2172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2182"/>
      <c r="Q101" s="2182"/>
      <c r="R101" s="2182"/>
    </row>
    <row r="102" spans="1:18" ht="19.5" customHeight="1" x14ac:dyDescent="0.2">
      <c r="A102" s="2172"/>
      <c r="B102" s="2172"/>
      <c r="C102" s="2172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2182"/>
      <c r="Q102" s="2182"/>
      <c r="R102" s="2182"/>
    </row>
    <row r="103" spans="1:18" ht="19.5" customHeight="1" x14ac:dyDescent="0.2">
      <c r="A103" s="2172"/>
      <c r="B103" s="2172"/>
      <c r="C103" s="2172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2182"/>
      <c r="Q103" s="2182"/>
      <c r="R103" s="2182"/>
    </row>
    <row r="104" spans="1:18" ht="19.5" customHeight="1" x14ac:dyDescent="0.2">
      <c r="A104" s="2172"/>
      <c r="B104" s="2172"/>
      <c r="C104" s="2172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2182"/>
      <c r="Q104" s="2182"/>
      <c r="R104" s="2182"/>
    </row>
    <row r="105" spans="1:18" ht="21.75" customHeight="1" thickBot="1" x14ac:dyDescent="0.3">
      <c r="A105" s="3080" t="s">
        <v>2798</v>
      </c>
      <c r="B105" s="3080"/>
      <c r="C105" s="930"/>
      <c r="D105" s="7"/>
      <c r="E105" s="7"/>
      <c r="F105" s="7"/>
      <c r="G105" s="7"/>
      <c r="H105" s="7"/>
      <c r="I105" s="7"/>
      <c r="J105" s="7"/>
      <c r="K105" s="7"/>
      <c r="O105" s="226"/>
      <c r="P105" s="3079" t="s">
        <v>2799</v>
      </c>
      <c r="Q105" s="3079"/>
      <c r="R105" s="3079"/>
    </row>
    <row r="106" spans="1:18" ht="19.5" customHeight="1" thickTop="1" x14ac:dyDescent="0.2">
      <c r="A106" s="2984" t="s">
        <v>47</v>
      </c>
      <c r="B106" s="2984" t="s">
        <v>90</v>
      </c>
      <c r="C106" s="2984" t="s">
        <v>48</v>
      </c>
      <c r="D106" s="2984" t="s">
        <v>36</v>
      </c>
      <c r="E106" s="2984"/>
      <c r="F106" s="2984"/>
      <c r="G106" s="2984" t="s">
        <v>2</v>
      </c>
      <c r="H106" s="2984"/>
      <c r="I106" s="2984"/>
      <c r="J106" s="2984" t="s">
        <v>3</v>
      </c>
      <c r="K106" s="2984"/>
      <c r="L106" s="2984"/>
      <c r="M106" s="2984" t="s">
        <v>29</v>
      </c>
      <c r="N106" s="2984"/>
      <c r="O106" s="2984"/>
      <c r="P106" s="2866" t="s">
        <v>103</v>
      </c>
      <c r="Q106" s="2866" t="s">
        <v>132</v>
      </c>
      <c r="R106" s="2866" t="s">
        <v>310</v>
      </c>
    </row>
    <row r="107" spans="1:18" ht="19.5" customHeight="1" x14ac:dyDescent="0.2">
      <c r="A107" s="2864"/>
      <c r="B107" s="2864"/>
      <c r="C107" s="2864"/>
      <c r="D107" s="2854" t="s">
        <v>98</v>
      </c>
      <c r="E107" s="2854"/>
      <c r="F107" s="2854"/>
      <c r="G107" s="2854" t="s">
        <v>99</v>
      </c>
      <c r="H107" s="2854"/>
      <c r="I107" s="2854"/>
      <c r="J107" s="2854" t="s">
        <v>100</v>
      </c>
      <c r="K107" s="2854"/>
      <c r="L107" s="2854"/>
      <c r="M107" s="2854" t="s">
        <v>126</v>
      </c>
      <c r="N107" s="2854"/>
      <c r="O107" s="2854"/>
      <c r="P107" s="2867"/>
      <c r="Q107" s="2867"/>
      <c r="R107" s="2867"/>
    </row>
    <row r="108" spans="1:18" ht="19.5" customHeight="1" x14ac:dyDescent="0.2">
      <c r="A108" s="2864"/>
      <c r="B108" s="2864"/>
      <c r="C108" s="2864"/>
      <c r="D108" s="200" t="s">
        <v>187</v>
      </c>
      <c r="E108" s="200" t="s">
        <v>203</v>
      </c>
      <c r="F108" s="200" t="s">
        <v>204</v>
      </c>
      <c r="G108" s="200" t="s">
        <v>187</v>
      </c>
      <c r="H108" s="200" t="s">
        <v>203</v>
      </c>
      <c r="I108" s="200" t="s">
        <v>204</v>
      </c>
      <c r="J108" s="200" t="s">
        <v>187</v>
      </c>
      <c r="K108" s="200" t="s">
        <v>203</v>
      </c>
      <c r="L108" s="200" t="s">
        <v>204</v>
      </c>
      <c r="M108" s="200" t="s">
        <v>187</v>
      </c>
      <c r="N108" s="200" t="s">
        <v>203</v>
      </c>
      <c r="O108" s="200" t="s">
        <v>204</v>
      </c>
      <c r="P108" s="2867"/>
      <c r="Q108" s="2867"/>
      <c r="R108" s="2867"/>
    </row>
    <row r="109" spans="1:18" ht="19.5" customHeight="1" thickBot="1" x14ac:dyDescent="0.25">
      <c r="A109" s="2985"/>
      <c r="B109" s="2985"/>
      <c r="C109" s="2985"/>
      <c r="D109" s="121" t="s">
        <v>188</v>
      </c>
      <c r="E109" s="121" t="s">
        <v>189</v>
      </c>
      <c r="F109" s="121" t="s">
        <v>190</v>
      </c>
      <c r="G109" s="121" t="s">
        <v>188</v>
      </c>
      <c r="H109" s="121" t="s">
        <v>189</v>
      </c>
      <c r="I109" s="121" t="s">
        <v>190</v>
      </c>
      <c r="J109" s="121" t="s">
        <v>188</v>
      </c>
      <c r="K109" s="121" t="s">
        <v>189</v>
      </c>
      <c r="L109" s="121" t="s">
        <v>190</v>
      </c>
      <c r="M109" s="121" t="s">
        <v>188</v>
      </c>
      <c r="N109" s="121" t="s">
        <v>189</v>
      </c>
      <c r="O109" s="121" t="s">
        <v>190</v>
      </c>
      <c r="P109" s="2868"/>
      <c r="Q109" s="2868"/>
      <c r="R109" s="2868"/>
    </row>
    <row r="110" spans="1:18" ht="22.5" customHeight="1" x14ac:dyDescent="0.2">
      <c r="A110" s="2906" t="s">
        <v>43</v>
      </c>
      <c r="B110" s="1749" t="s">
        <v>89</v>
      </c>
      <c r="C110" s="223"/>
      <c r="D110" s="923">
        <v>0</v>
      </c>
      <c r="E110" s="923">
        <v>0</v>
      </c>
      <c r="F110" s="923">
        <v>0</v>
      </c>
      <c r="G110" s="923">
        <v>6</v>
      </c>
      <c r="H110" s="923">
        <v>6</v>
      </c>
      <c r="I110" s="923">
        <v>12</v>
      </c>
      <c r="J110" s="923">
        <v>0</v>
      </c>
      <c r="K110" s="923">
        <v>0</v>
      </c>
      <c r="L110" s="923">
        <v>0</v>
      </c>
      <c r="M110" s="923">
        <f t="shared" ref="M110:M121" si="73">SUM(D110,G110,J110)</f>
        <v>6</v>
      </c>
      <c r="N110" s="923">
        <f t="shared" ref="N110:N121" si="74">SUM(E110,H110,K110)</f>
        <v>6</v>
      </c>
      <c r="O110" s="923">
        <f t="shared" ref="O110:O121" si="75">SUM(M110:N110)</f>
        <v>12</v>
      </c>
      <c r="P110" s="249"/>
      <c r="Q110" s="252" t="s">
        <v>157</v>
      </c>
      <c r="R110" s="3071" t="s">
        <v>130</v>
      </c>
    </row>
    <row r="111" spans="1:18" ht="23.25" customHeight="1" x14ac:dyDescent="0.2">
      <c r="A111" s="2906"/>
      <c r="B111" s="1749" t="s">
        <v>213</v>
      </c>
      <c r="C111" s="223"/>
      <c r="D111" s="923">
        <v>0</v>
      </c>
      <c r="E111" s="923">
        <v>0</v>
      </c>
      <c r="F111" s="923">
        <v>0</v>
      </c>
      <c r="G111" s="923">
        <v>4</v>
      </c>
      <c r="H111" s="923">
        <v>3</v>
      </c>
      <c r="I111" s="923">
        <v>7</v>
      </c>
      <c r="J111" s="923">
        <v>0</v>
      </c>
      <c r="K111" s="923">
        <v>0</v>
      </c>
      <c r="L111" s="923">
        <v>0</v>
      </c>
      <c r="M111" s="923">
        <f t="shared" si="73"/>
        <v>4</v>
      </c>
      <c r="N111" s="923">
        <f t="shared" si="74"/>
        <v>3</v>
      </c>
      <c r="O111" s="923">
        <f t="shared" si="75"/>
        <v>7</v>
      </c>
      <c r="P111" s="249"/>
      <c r="Q111" s="252" t="s">
        <v>221</v>
      </c>
      <c r="R111" s="3071"/>
    </row>
    <row r="112" spans="1:18" ht="21.75" customHeight="1" x14ac:dyDescent="0.2">
      <c r="A112" s="2906" t="s">
        <v>96</v>
      </c>
      <c r="B112" s="2906"/>
      <c r="C112" s="2906"/>
      <c r="D112" s="923">
        <f>SUM(D110:D111)</f>
        <v>0</v>
      </c>
      <c r="E112" s="923">
        <f t="shared" ref="E112:L112" si="76">SUM(E110:E111)</f>
        <v>0</v>
      </c>
      <c r="F112" s="923">
        <f t="shared" si="76"/>
        <v>0</v>
      </c>
      <c r="G112" s="923">
        <f t="shared" si="76"/>
        <v>10</v>
      </c>
      <c r="H112" s="923">
        <f t="shared" si="76"/>
        <v>9</v>
      </c>
      <c r="I112" s="923">
        <f t="shared" si="76"/>
        <v>19</v>
      </c>
      <c r="J112" s="923">
        <f t="shared" si="76"/>
        <v>0</v>
      </c>
      <c r="K112" s="923">
        <f t="shared" si="76"/>
        <v>0</v>
      </c>
      <c r="L112" s="923">
        <f t="shared" si="76"/>
        <v>0</v>
      </c>
      <c r="M112" s="923">
        <f t="shared" si="73"/>
        <v>10</v>
      </c>
      <c r="N112" s="923">
        <f t="shared" si="74"/>
        <v>9</v>
      </c>
      <c r="O112" s="923">
        <f t="shared" si="75"/>
        <v>19</v>
      </c>
      <c r="P112" s="3071" t="s">
        <v>136</v>
      </c>
      <c r="Q112" s="3071"/>
      <c r="R112" s="3071"/>
    </row>
    <row r="113" spans="1:18" ht="30.75" customHeight="1" x14ac:dyDescent="0.2">
      <c r="A113" s="1139" t="s">
        <v>210</v>
      </c>
      <c r="B113" s="266" t="s">
        <v>539</v>
      </c>
      <c r="C113" s="223"/>
      <c r="D113" s="923">
        <v>0</v>
      </c>
      <c r="E113" s="923">
        <v>0</v>
      </c>
      <c r="F113" s="923">
        <v>0</v>
      </c>
      <c r="G113" s="923">
        <v>19</v>
      </c>
      <c r="H113" s="923">
        <v>0</v>
      </c>
      <c r="I113" s="923">
        <v>19</v>
      </c>
      <c r="J113" s="923">
        <v>19</v>
      </c>
      <c r="K113" s="923">
        <v>1</v>
      </c>
      <c r="L113" s="923">
        <v>20</v>
      </c>
      <c r="M113" s="923">
        <f t="shared" si="73"/>
        <v>38</v>
      </c>
      <c r="N113" s="923">
        <f t="shared" si="74"/>
        <v>1</v>
      </c>
      <c r="O113" s="923">
        <f t="shared" si="75"/>
        <v>39</v>
      </c>
      <c r="P113" s="249"/>
      <c r="Q113" s="249" t="s">
        <v>133</v>
      </c>
      <c r="R113" s="249" t="s">
        <v>228</v>
      </c>
    </row>
    <row r="114" spans="1:18" ht="24" customHeight="1" x14ac:dyDescent="0.2">
      <c r="A114" s="2900" t="s">
        <v>456</v>
      </c>
      <c r="B114" s="2900" t="s">
        <v>540</v>
      </c>
      <c r="C114" s="1749" t="s">
        <v>541</v>
      </c>
      <c r="D114" s="923">
        <v>0</v>
      </c>
      <c r="E114" s="923">
        <v>0</v>
      </c>
      <c r="F114" s="923">
        <v>0</v>
      </c>
      <c r="G114" s="923">
        <v>6</v>
      </c>
      <c r="H114" s="923">
        <v>4</v>
      </c>
      <c r="I114" s="923">
        <v>10</v>
      </c>
      <c r="J114" s="923">
        <v>1</v>
      </c>
      <c r="K114" s="923">
        <v>2</v>
      </c>
      <c r="L114" s="923">
        <v>3</v>
      </c>
      <c r="M114" s="923">
        <f t="shared" si="73"/>
        <v>7</v>
      </c>
      <c r="N114" s="923">
        <f t="shared" si="74"/>
        <v>6</v>
      </c>
      <c r="O114" s="923">
        <f t="shared" si="75"/>
        <v>13</v>
      </c>
      <c r="P114" s="907" t="s">
        <v>542</v>
      </c>
      <c r="Q114" s="3092" t="s">
        <v>543</v>
      </c>
      <c r="R114" s="3092" t="s">
        <v>457</v>
      </c>
    </row>
    <row r="115" spans="1:18" ht="24" customHeight="1" x14ac:dyDescent="0.2">
      <c r="A115" s="2900"/>
      <c r="B115" s="2900"/>
      <c r="C115" s="1749" t="s">
        <v>544</v>
      </c>
      <c r="D115" s="923">
        <v>0</v>
      </c>
      <c r="E115" s="923">
        <v>0</v>
      </c>
      <c r="F115" s="923">
        <v>0</v>
      </c>
      <c r="G115" s="923">
        <v>5</v>
      </c>
      <c r="H115" s="923">
        <v>1</v>
      </c>
      <c r="I115" s="923">
        <v>6</v>
      </c>
      <c r="J115" s="923">
        <v>4</v>
      </c>
      <c r="K115" s="923">
        <v>0</v>
      </c>
      <c r="L115" s="923">
        <v>4</v>
      </c>
      <c r="M115" s="923">
        <f t="shared" si="73"/>
        <v>9</v>
      </c>
      <c r="N115" s="923">
        <f t="shared" si="74"/>
        <v>1</v>
      </c>
      <c r="O115" s="923">
        <f t="shared" si="75"/>
        <v>10</v>
      </c>
      <c r="P115" s="907" t="s">
        <v>545</v>
      </c>
      <c r="Q115" s="3092"/>
      <c r="R115" s="3092"/>
    </row>
    <row r="116" spans="1:18" ht="24" customHeight="1" x14ac:dyDescent="0.2">
      <c r="A116" s="2900"/>
      <c r="B116" s="2900"/>
      <c r="C116" s="1749" t="s">
        <v>546</v>
      </c>
      <c r="D116" s="923">
        <v>0</v>
      </c>
      <c r="E116" s="923">
        <v>0</v>
      </c>
      <c r="F116" s="923">
        <v>0</v>
      </c>
      <c r="G116" s="923">
        <v>1</v>
      </c>
      <c r="H116" s="923">
        <v>1</v>
      </c>
      <c r="I116" s="923">
        <v>2</v>
      </c>
      <c r="J116" s="923">
        <v>2</v>
      </c>
      <c r="K116" s="923">
        <v>1</v>
      </c>
      <c r="L116" s="923">
        <v>3</v>
      </c>
      <c r="M116" s="923">
        <f t="shared" si="73"/>
        <v>3</v>
      </c>
      <c r="N116" s="923">
        <f t="shared" si="74"/>
        <v>2</v>
      </c>
      <c r="O116" s="923">
        <f t="shared" si="75"/>
        <v>5</v>
      </c>
      <c r="P116" s="255" t="s">
        <v>547</v>
      </c>
      <c r="Q116" s="3092"/>
      <c r="R116" s="3092"/>
    </row>
    <row r="117" spans="1:18" ht="24" customHeight="1" x14ac:dyDescent="0.2">
      <c r="A117" s="2900"/>
      <c r="B117" s="2906" t="s">
        <v>49</v>
      </c>
      <c r="C117" s="2906"/>
      <c r="D117" s="923">
        <f>SUM(D114:D116)</f>
        <v>0</v>
      </c>
      <c r="E117" s="923">
        <f t="shared" ref="E117:L117" si="77">SUM(E114:E116)</f>
        <v>0</v>
      </c>
      <c r="F117" s="923">
        <f t="shared" si="77"/>
        <v>0</v>
      </c>
      <c r="G117" s="923">
        <f t="shared" si="77"/>
        <v>12</v>
      </c>
      <c r="H117" s="923">
        <f t="shared" si="77"/>
        <v>6</v>
      </c>
      <c r="I117" s="923">
        <f t="shared" si="77"/>
        <v>18</v>
      </c>
      <c r="J117" s="923">
        <f t="shared" si="77"/>
        <v>7</v>
      </c>
      <c r="K117" s="923">
        <f t="shared" si="77"/>
        <v>3</v>
      </c>
      <c r="L117" s="923">
        <f t="shared" si="77"/>
        <v>10</v>
      </c>
      <c r="M117" s="923">
        <f t="shared" si="73"/>
        <v>19</v>
      </c>
      <c r="N117" s="923">
        <f t="shared" si="74"/>
        <v>9</v>
      </c>
      <c r="O117" s="923">
        <f t="shared" si="75"/>
        <v>28</v>
      </c>
      <c r="P117" s="3071" t="s">
        <v>139</v>
      </c>
      <c r="Q117" s="3071"/>
      <c r="R117" s="3092"/>
    </row>
    <row r="118" spans="1:18" ht="24" customHeight="1" x14ac:dyDescent="0.2">
      <c r="A118" s="2900"/>
      <c r="B118" s="2900" t="s">
        <v>548</v>
      </c>
      <c r="C118" s="1749" t="s">
        <v>549</v>
      </c>
      <c r="D118" s="923">
        <f t="shared" ref="D118:D120" si="78">SUM(D115:D117)</f>
        <v>0</v>
      </c>
      <c r="E118" s="923">
        <f t="shared" ref="E118" si="79">SUM(E115:E117)</f>
        <v>0</v>
      </c>
      <c r="F118" s="923">
        <v>0</v>
      </c>
      <c r="G118" s="923">
        <v>3</v>
      </c>
      <c r="H118" s="923">
        <v>2</v>
      </c>
      <c r="I118" s="923">
        <v>5</v>
      </c>
      <c r="J118" s="923">
        <v>1</v>
      </c>
      <c r="K118" s="923">
        <v>1</v>
      </c>
      <c r="L118" s="923">
        <v>2</v>
      </c>
      <c r="M118" s="923">
        <f t="shared" si="73"/>
        <v>4</v>
      </c>
      <c r="N118" s="923">
        <f t="shared" si="74"/>
        <v>3</v>
      </c>
      <c r="O118" s="923">
        <f t="shared" si="75"/>
        <v>7</v>
      </c>
      <c r="P118" s="252" t="s">
        <v>550</v>
      </c>
      <c r="Q118" s="3071" t="s">
        <v>551</v>
      </c>
      <c r="R118" s="3092"/>
    </row>
    <row r="119" spans="1:18" ht="24" customHeight="1" x14ac:dyDescent="0.2">
      <c r="A119" s="2900"/>
      <c r="B119" s="2900"/>
      <c r="C119" s="1749" t="s">
        <v>552</v>
      </c>
      <c r="D119" s="923">
        <f t="shared" si="78"/>
        <v>0</v>
      </c>
      <c r="E119" s="923">
        <f t="shared" ref="E119" si="80">SUM(E116:E118)</f>
        <v>0</v>
      </c>
      <c r="F119" s="923">
        <v>0</v>
      </c>
      <c r="G119" s="923">
        <v>2</v>
      </c>
      <c r="H119" s="923">
        <v>1</v>
      </c>
      <c r="I119" s="923">
        <v>3</v>
      </c>
      <c r="J119" s="923">
        <v>2</v>
      </c>
      <c r="K119" s="923">
        <v>0</v>
      </c>
      <c r="L119" s="923">
        <v>2</v>
      </c>
      <c r="M119" s="923">
        <f t="shared" si="73"/>
        <v>4</v>
      </c>
      <c r="N119" s="923">
        <f t="shared" si="74"/>
        <v>1</v>
      </c>
      <c r="O119" s="923">
        <f t="shared" si="75"/>
        <v>5</v>
      </c>
      <c r="P119" s="252" t="s">
        <v>553</v>
      </c>
      <c r="Q119" s="3071"/>
      <c r="R119" s="3092"/>
    </row>
    <row r="120" spans="1:18" ht="28.5" customHeight="1" x14ac:dyDescent="0.2">
      <c r="A120" s="2900"/>
      <c r="B120" s="2900"/>
      <c r="C120" s="1749" t="s">
        <v>554</v>
      </c>
      <c r="D120" s="923">
        <f t="shared" si="78"/>
        <v>0</v>
      </c>
      <c r="E120" s="923">
        <f t="shared" ref="E120" si="81">SUM(E117:E119)</f>
        <v>0</v>
      </c>
      <c r="F120" s="923">
        <v>0</v>
      </c>
      <c r="G120" s="923">
        <v>1</v>
      </c>
      <c r="H120" s="923">
        <v>1</v>
      </c>
      <c r="I120" s="923">
        <v>2</v>
      </c>
      <c r="J120" s="923">
        <v>1</v>
      </c>
      <c r="K120" s="923">
        <v>1</v>
      </c>
      <c r="L120" s="923">
        <v>2</v>
      </c>
      <c r="M120" s="923">
        <f t="shared" si="73"/>
        <v>2</v>
      </c>
      <c r="N120" s="923">
        <f t="shared" si="74"/>
        <v>2</v>
      </c>
      <c r="O120" s="923">
        <f t="shared" si="75"/>
        <v>4</v>
      </c>
      <c r="P120" s="252" t="s">
        <v>555</v>
      </c>
      <c r="Q120" s="3071"/>
      <c r="R120" s="3092"/>
    </row>
    <row r="121" spans="1:18" ht="24" customHeight="1" x14ac:dyDescent="0.2">
      <c r="A121" s="2900"/>
      <c r="B121" s="2906" t="s">
        <v>49</v>
      </c>
      <c r="C121" s="2906"/>
      <c r="D121" s="923">
        <f>SUM(D118:D120)</f>
        <v>0</v>
      </c>
      <c r="E121" s="923">
        <f t="shared" ref="E121" si="82">SUM(E118:E120)</f>
        <v>0</v>
      </c>
      <c r="F121" s="923">
        <f t="shared" ref="F121" si="83">SUM(F118:F120)</f>
        <v>0</v>
      </c>
      <c r="G121" s="923">
        <f t="shared" ref="G121:L121" si="84">SUM(G118:G120)</f>
        <v>6</v>
      </c>
      <c r="H121" s="923">
        <f t="shared" si="84"/>
        <v>4</v>
      </c>
      <c r="I121" s="923">
        <f t="shared" si="84"/>
        <v>10</v>
      </c>
      <c r="J121" s="923">
        <f t="shared" si="84"/>
        <v>4</v>
      </c>
      <c r="K121" s="923">
        <f t="shared" si="84"/>
        <v>2</v>
      </c>
      <c r="L121" s="923">
        <f t="shared" si="84"/>
        <v>6</v>
      </c>
      <c r="M121" s="923">
        <f t="shared" si="73"/>
        <v>10</v>
      </c>
      <c r="N121" s="923">
        <f t="shared" si="74"/>
        <v>6</v>
      </c>
      <c r="O121" s="923">
        <f t="shared" si="75"/>
        <v>16</v>
      </c>
      <c r="P121" s="3071" t="s">
        <v>139</v>
      </c>
      <c r="Q121" s="3071"/>
      <c r="R121" s="3092"/>
    </row>
    <row r="122" spans="1:18" ht="24" customHeight="1" thickBot="1" x14ac:dyDescent="0.25">
      <c r="A122" s="2913" t="s">
        <v>96</v>
      </c>
      <c r="B122" s="2913"/>
      <c r="C122" s="2913"/>
      <c r="D122" s="1766">
        <f>SUM(D121,D117)</f>
        <v>0</v>
      </c>
      <c r="E122" s="1766">
        <f t="shared" ref="E122:O122" si="85">SUM(E121,E117)</f>
        <v>0</v>
      </c>
      <c r="F122" s="1766">
        <f t="shared" si="85"/>
        <v>0</v>
      </c>
      <c r="G122" s="1766">
        <f t="shared" si="85"/>
        <v>18</v>
      </c>
      <c r="H122" s="1766">
        <f t="shared" si="85"/>
        <v>10</v>
      </c>
      <c r="I122" s="1766">
        <f t="shared" si="85"/>
        <v>28</v>
      </c>
      <c r="J122" s="1766">
        <f t="shared" si="85"/>
        <v>11</v>
      </c>
      <c r="K122" s="1766">
        <f t="shared" si="85"/>
        <v>5</v>
      </c>
      <c r="L122" s="1766">
        <f t="shared" si="85"/>
        <v>16</v>
      </c>
      <c r="M122" s="1766">
        <f t="shared" si="85"/>
        <v>29</v>
      </c>
      <c r="N122" s="1766">
        <f t="shared" si="85"/>
        <v>15</v>
      </c>
      <c r="O122" s="1766">
        <f t="shared" si="85"/>
        <v>44</v>
      </c>
      <c r="P122" s="3090" t="s">
        <v>136</v>
      </c>
      <c r="Q122" s="3090"/>
      <c r="R122" s="3090"/>
    </row>
    <row r="123" spans="1:18" ht="25.5" customHeight="1" thickBot="1" x14ac:dyDescent="0.25">
      <c r="A123" s="2927" t="s">
        <v>45</v>
      </c>
      <c r="B123" s="2927"/>
      <c r="C123" s="2927"/>
      <c r="D123" s="1747">
        <f t="shared" ref="D123:O123" si="86">SUM(D16,D17,D21,D29,D47,D54,D76,D83,D89,D91,D98,D112,D113,D122)</f>
        <v>19</v>
      </c>
      <c r="E123" s="1747">
        <f t="shared" si="86"/>
        <v>24</v>
      </c>
      <c r="F123" s="1747">
        <f t="shared" si="86"/>
        <v>43</v>
      </c>
      <c r="G123" s="1747">
        <f t="shared" si="86"/>
        <v>264</v>
      </c>
      <c r="H123" s="1747">
        <f t="shared" si="86"/>
        <v>253</v>
      </c>
      <c r="I123" s="1747">
        <f t="shared" si="86"/>
        <v>517</v>
      </c>
      <c r="J123" s="1747">
        <f t="shared" si="86"/>
        <v>169</v>
      </c>
      <c r="K123" s="1747">
        <f t="shared" si="86"/>
        <v>74</v>
      </c>
      <c r="L123" s="1747">
        <f t="shared" si="86"/>
        <v>243</v>
      </c>
      <c r="M123" s="1747">
        <f t="shared" si="86"/>
        <v>452</v>
      </c>
      <c r="N123" s="1747">
        <f t="shared" si="86"/>
        <v>351</v>
      </c>
      <c r="O123" s="1747">
        <f t="shared" si="86"/>
        <v>803</v>
      </c>
      <c r="P123" s="3091" t="s">
        <v>153</v>
      </c>
      <c r="Q123" s="3091"/>
      <c r="R123" s="3091"/>
    </row>
    <row r="124" spans="1:18" ht="12.75" customHeight="1" thickTop="1" x14ac:dyDescent="0.2">
      <c r="M124" s="1"/>
      <c r="N124" s="1"/>
      <c r="O124" s="1"/>
    </row>
    <row r="125" spans="1:18" ht="12.75" customHeight="1" x14ac:dyDescent="0.2">
      <c r="M125" s="1"/>
      <c r="N125" s="1"/>
      <c r="O125" s="1"/>
    </row>
    <row r="126" spans="1:18" ht="12.75" customHeight="1" x14ac:dyDescent="0.2">
      <c r="M126" s="1"/>
      <c r="N126" s="1"/>
      <c r="O126" s="1"/>
    </row>
    <row r="127" spans="1:18" ht="12.75" customHeight="1" x14ac:dyDescent="0.2">
      <c r="M127" s="1"/>
      <c r="N127" s="1"/>
      <c r="O127" s="1"/>
    </row>
    <row r="128" spans="1:18" ht="12.75" customHeight="1" x14ac:dyDescent="0.2">
      <c r="M128" s="1"/>
      <c r="N128" s="1"/>
      <c r="O128" s="1"/>
    </row>
    <row r="129" spans="13:15" ht="12.75" customHeight="1" x14ac:dyDescent="0.2">
      <c r="M129" s="1"/>
      <c r="N129" s="1"/>
      <c r="O129" s="1"/>
    </row>
    <row r="130" spans="13:15" ht="12.75" customHeight="1" x14ac:dyDescent="0.2">
      <c r="M130" s="1"/>
      <c r="N130" s="1"/>
      <c r="O130" s="1"/>
    </row>
    <row r="131" spans="13:15" ht="12.75" customHeight="1" x14ac:dyDescent="0.2">
      <c r="M131" s="1"/>
      <c r="N131" s="1"/>
      <c r="O131" s="1"/>
    </row>
    <row r="132" spans="13:15" ht="12.75" customHeight="1" x14ac:dyDescent="0.2">
      <c r="M132" s="1"/>
      <c r="N132" s="1"/>
      <c r="O132" s="1"/>
    </row>
    <row r="133" spans="13:15" ht="12.75" customHeight="1" x14ac:dyDescent="0.2">
      <c r="M133" s="1"/>
      <c r="N133" s="1"/>
      <c r="O133" s="1"/>
    </row>
    <row r="134" spans="13:15" ht="12.75" customHeight="1" x14ac:dyDescent="0.2">
      <c r="M134" s="1"/>
      <c r="N134" s="1"/>
      <c r="O134" s="1"/>
    </row>
    <row r="135" spans="13:15" ht="12.75" customHeight="1" x14ac:dyDescent="0.2">
      <c r="M135" s="1"/>
      <c r="N135" s="1"/>
      <c r="O135" s="1"/>
    </row>
    <row r="136" spans="13:15" ht="12.75" customHeight="1" x14ac:dyDescent="0.2">
      <c r="M136" s="1"/>
      <c r="N136" s="1"/>
      <c r="O136" s="1"/>
    </row>
    <row r="137" spans="13:15" ht="12.75" customHeight="1" x14ac:dyDescent="0.2">
      <c r="M137" s="1"/>
      <c r="N137" s="1"/>
      <c r="O137" s="1"/>
    </row>
    <row r="138" spans="13:15" ht="12.75" customHeight="1" x14ac:dyDescent="0.2">
      <c r="M138" s="1"/>
      <c r="N138" s="1"/>
      <c r="O138" s="1"/>
    </row>
    <row r="139" spans="13:15" ht="12.75" customHeight="1" x14ac:dyDescent="0.2">
      <c r="M139" s="1"/>
      <c r="N139" s="1"/>
      <c r="O139" s="1"/>
    </row>
    <row r="140" spans="13:15" ht="12.75" customHeight="1" x14ac:dyDescent="0.2">
      <c r="M140" s="1"/>
      <c r="N140" s="1"/>
      <c r="O140" s="1"/>
    </row>
    <row r="141" spans="13:15" ht="12.75" customHeight="1" x14ac:dyDescent="0.2">
      <c r="M141" s="1"/>
      <c r="N141" s="1"/>
      <c r="O141" s="1"/>
    </row>
    <row r="142" spans="13:15" ht="12.75" customHeight="1" x14ac:dyDescent="0.2">
      <c r="M142" s="1"/>
      <c r="N142" s="1"/>
      <c r="O142" s="1"/>
    </row>
    <row r="143" spans="13:15" ht="12.75" customHeight="1" x14ac:dyDescent="0.2">
      <c r="M143" s="1"/>
      <c r="N143" s="1"/>
      <c r="O143" s="1"/>
    </row>
    <row r="144" spans="13:15" ht="12.75" customHeight="1" x14ac:dyDescent="0.2">
      <c r="M144" s="1"/>
      <c r="N144" s="1"/>
      <c r="O144" s="1"/>
    </row>
    <row r="145" spans="13:15" ht="12.75" customHeight="1" x14ac:dyDescent="0.2">
      <c r="M145" s="1"/>
      <c r="N145" s="1"/>
      <c r="O145" s="1"/>
    </row>
    <row r="146" spans="13:15" ht="12.75" customHeight="1" x14ac:dyDescent="0.2">
      <c r="M146" s="1"/>
      <c r="N146" s="1"/>
      <c r="O146" s="1"/>
    </row>
    <row r="147" spans="13:15" ht="12.75" customHeight="1" x14ac:dyDescent="0.2">
      <c r="M147" s="1"/>
      <c r="N147" s="1"/>
      <c r="O147" s="1"/>
    </row>
    <row r="148" spans="13:15" ht="12.75" customHeight="1" x14ac:dyDescent="0.2">
      <c r="M148" s="1"/>
      <c r="N148" s="1"/>
      <c r="O148" s="1"/>
    </row>
    <row r="149" spans="13:15" ht="12.75" customHeight="1" x14ac:dyDescent="0.2">
      <c r="M149" s="1"/>
      <c r="N149" s="1"/>
      <c r="O149" s="1"/>
    </row>
    <row r="150" spans="13:15" ht="12.75" customHeight="1" x14ac:dyDescent="0.2">
      <c r="M150" s="1"/>
      <c r="N150" s="1"/>
      <c r="O150" s="1"/>
    </row>
    <row r="151" spans="13:15" ht="12.75" customHeight="1" x14ac:dyDescent="0.2">
      <c r="M151" s="1"/>
      <c r="N151" s="1"/>
      <c r="O151" s="1"/>
    </row>
    <row r="152" spans="13:15" ht="12.75" customHeight="1" x14ac:dyDescent="0.2">
      <c r="M152" s="1"/>
      <c r="N152" s="1"/>
      <c r="O152" s="1"/>
    </row>
    <row r="153" spans="13:15" ht="12.75" customHeight="1" x14ac:dyDescent="0.2">
      <c r="M153" s="1"/>
      <c r="N153" s="1"/>
      <c r="O153" s="1"/>
    </row>
    <row r="154" spans="13:15" ht="12.75" customHeight="1" x14ac:dyDescent="0.2">
      <c r="M154" s="1"/>
      <c r="N154" s="1"/>
      <c r="O154" s="1"/>
    </row>
    <row r="155" spans="13:15" ht="12.75" customHeight="1" x14ac:dyDescent="0.2">
      <c r="M155" s="1"/>
      <c r="N155" s="1"/>
      <c r="O155" s="1"/>
    </row>
    <row r="156" spans="13:15" ht="12.75" customHeight="1" x14ac:dyDescent="0.2">
      <c r="M156" s="1"/>
      <c r="N156" s="1"/>
      <c r="O156" s="1"/>
    </row>
    <row r="157" spans="13:15" ht="12.75" customHeight="1" x14ac:dyDescent="0.2">
      <c r="M157" s="1"/>
      <c r="N157" s="1"/>
      <c r="O157" s="1"/>
    </row>
    <row r="158" spans="13:15" ht="12.75" customHeight="1" x14ac:dyDescent="0.2">
      <c r="M158" s="1"/>
      <c r="N158" s="1"/>
      <c r="O158" s="1"/>
    </row>
    <row r="159" spans="13:15" ht="12.75" customHeight="1" x14ac:dyDescent="0.2">
      <c r="M159" s="1"/>
      <c r="N159" s="1"/>
      <c r="O159" s="1"/>
    </row>
    <row r="160" spans="13:15" ht="12.75" customHeight="1" x14ac:dyDescent="0.2">
      <c r="M160" s="1"/>
      <c r="N160" s="1"/>
      <c r="O160" s="1"/>
    </row>
    <row r="161" spans="13:15" ht="12.75" customHeight="1" x14ac:dyDescent="0.2">
      <c r="M161" s="1"/>
      <c r="N161" s="1"/>
      <c r="O161" s="1"/>
    </row>
    <row r="162" spans="13:15" ht="12.75" customHeight="1" x14ac:dyDescent="0.2">
      <c r="M162" s="1"/>
      <c r="N162" s="1"/>
      <c r="O162" s="1"/>
    </row>
    <row r="163" spans="13:15" ht="12.75" customHeight="1" x14ac:dyDescent="0.2">
      <c r="M163" s="1"/>
      <c r="N163" s="1"/>
      <c r="O163" s="1"/>
    </row>
    <row r="164" spans="13:15" ht="12.75" customHeight="1" x14ac:dyDescent="0.2">
      <c r="M164" s="1"/>
      <c r="N164" s="1"/>
      <c r="O164" s="1"/>
    </row>
    <row r="165" spans="13:15" x14ac:dyDescent="0.2">
      <c r="M165" s="1"/>
      <c r="N165" s="1"/>
      <c r="O165" s="1"/>
    </row>
    <row r="166" spans="13:15" x14ac:dyDescent="0.2">
      <c r="M166" s="1"/>
      <c r="N166" s="1"/>
      <c r="O166" s="1"/>
    </row>
    <row r="167" spans="13:15" x14ac:dyDescent="0.2">
      <c r="M167" s="1"/>
      <c r="N167" s="1"/>
      <c r="O167" s="1"/>
    </row>
    <row r="168" spans="13:15" x14ac:dyDescent="0.2">
      <c r="M168" s="1"/>
      <c r="N168" s="1"/>
      <c r="O168" s="1"/>
    </row>
    <row r="169" spans="13:15" x14ac:dyDescent="0.2">
      <c r="M169" s="1"/>
      <c r="N169" s="1"/>
      <c r="O169" s="1"/>
    </row>
    <row r="170" spans="13:15" x14ac:dyDescent="0.2">
      <c r="M170" s="1"/>
      <c r="N170" s="1"/>
      <c r="O170" s="1"/>
    </row>
    <row r="171" spans="13:15" x14ac:dyDescent="0.2">
      <c r="M171" s="1"/>
      <c r="N171" s="1"/>
      <c r="O171" s="1"/>
    </row>
    <row r="172" spans="13:15" x14ac:dyDescent="0.2">
      <c r="M172" s="1"/>
      <c r="N172" s="1"/>
      <c r="O172" s="1"/>
    </row>
    <row r="173" spans="13:15" x14ac:dyDescent="0.2">
      <c r="M173" s="1"/>
      <c r="N173" s="1"/>
      <c r="O173" s="1"/>
    </row>
    <row r="174" spans="13:15" x14ac:dyDescent="0.2">
      <c r="M174" s="1"/>
      <c r="N174" s="1"/>
      <c r="O174" s="1"/>
    </row>
  </sheetData>
  <mergeCells count="135">
    <mergeCell ref="A122:C122"/>
    <mergeCell ref="P122:R122"/>
    <mergeCell ref="A123:C123"/>
    <mergeCell ref="P123:R123"/>
    <mergeCell ref="A18:A20"/>
    <mergeCell ref="R18:R20"/>
    <mergeCell ref="A21:C21"/>
    <mergeCell ref="P21:R21"/>
    <mergeCell ref="R39:R46"/>
    <mergeCell ref="B55:B56"/>
    <mergeCell ref="A114:A121"/>
    <mergeCell ref="B114:B116"/>
    <mergeCell ref="Q114:Q116"/>
    <mergeCell ref="R114:R121"/>
    <mergeCell ref="B117:C117"/>
    <mergeCell ref="P117:Q117"/>
    <mergeCell ref="B118:B120"/>
    <mergeCell ref="Q118:Q120"/>
    <mergeCell ref="B121:C121"/>
    <mergeCell ref="P121:Q121"/>
    <mergeCell ref="P97:Q97"/>
    <mergeCell ref="A98:C98"/>
    <mergeCell ref="P98:R98"/>
    <mergeCell ref="A110:A111"/>
    <mergeCell ref="A91:C91"/>
    <mergeCell ref="P91:R91"/>
    <mergeCell ref="R110:R111"/>
    <mergeCell ref="A112:C112"/>
    <mergeCell ref="P112:R112"/>
    <mergeCell ref="A106:A109"/>
    <mergeCell ref="B106:B109"/>
    <mergeCell ref="C106:C109"/>
    <mergeCell ref="D106:F106"/>
    <mergeCell ref="G106:I106"/>
    <mergeCell ref="J106:L106"/>
    <mergeCell ref="M106:O106"/>
    <mergeCell ref="P106:P109"/>
    <mergeCell ref="Q106:Q109"/>
    <mergeCell ref="R106:R109"/>
    <mergeCell ref="D107:F107"/>
    <mergeCell ref="G107:I107"/>
    <mergeCell ref="J107:L107"/>
    <mergeCell ref="M107:O107"/>
    <mergeCell ref="A105:B105"/>
    <mergeCell ref="P105:R105"/>
    <mergeCell ref="A92:A97"/>
    <mergeCell ref="R92:R97"/>
    <mergeCell ref="A83:C83"/>
    <mergeCell ref="P83:R83"/>
    <mergeCell ref="A89:C89"/>
    <mergeCell ref="P89:R89"/>
    <mergeCell ref="A77:A82"/>
    <mergeCell ref="R77:R82"/>
    <mergeCell ref="P78:Q78"/>
    <mergeCell ref="A84:A88"/>
    <mergeCell ref="R84:R88"/>
    <mergeCell ref="A76:C76"/>
    <mergeCell ref="P76:R76"/>
    <mergeCell ref="R71:R74"/>
    <mergeCell ref="D72:F72"/>
    <mergeCell ref="G72:I72"/>
    <mergeCell ref="J72:L72"/>
    <mergeCell ref="M72:O72"/>
    <mergeCell ref="B57:C57"/>
    <mergeCell ref="A71:A74"/>
    <mergeCell ref="B71:B74"/>
    <mergeCell ref="C71:C74"/>
    <mergeCell ref="D71:F71"/>
    <mergeCell ref="G71:I71"/>
    <mergeCell ref="J71:L71"/>
    <mergeCell ref="M71:O71"/>
    <mergeCell ref="P71:P74"/>
    <mergeCell ref="Q71:Q74"/>
    <mergeCell ref="A47:C47"/>
    <mergeCell ref="P47:R47"/>
    <mergeCell ref="A48:A52"/>
    <mergeCell ref="R48:R52"/>
    <mergeCell ref="A54:C54"/>
    <mergeCell ref="P54:R54"/>
    <mergeCell ref="A70:B70"/>
    <mergeCell ref="P70:R70"/>
    <mergeCell ref="A55:A59"/>
    <mergeCell ref="R55:R59"/>
    <mergeCell ref="P57:Q57"/>
    <mergeCell ref="Q55:Q56"/>
    <mergeCell ref="R35:R38"/>
    <mergeCell ref="D36:F36"/>
    <mergeCell ref="G36:I36"/>
    <mergeCell ref="J36:L36"/>
    <mergeCell ref="M36:O36"/>
    <mergeCell ref="A35:A38"/>
    <mergeCell ref="B35:B38"/>
    <mergeCell ref="C35:C38"/>
    <mergeCell ref="D35:F3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A8:A15"/>
    <mergeCell ref="R8:R15"/>
    <mergeCell ref="A16:C16"/>
    <mergeCell ref="P16:R16"/>
    <mergeCell ref="A29:C29"/>
    <mergeCell ref="P29:R29"/>
    <mergeCell ref="A39:A46"/>
    <mergeCell ref="A22:A28"/>
    <mergeCell ref="P22:Q22"/>
    <mergeCell ref="R22:R28"/>
    <mergeCell ref="P23:Q23"/>
    <mergeCell ref="P26:Q26"/>
    <mergeCell ref="P28:Q28"/>
    <mergeCell ref="B40:B41"/>
    <mergeCell ref="Q40:Q41"/>
    <mergeCell ref="B42:C42"/>
    <mergeCell ref="P42:Q42"/>
    <mergeCell ref="P35:P38"/>
    <mergeCell ref="Q35:Q38"/>
    <mergeCell ref="G35:I35"/>
    <mergeCell ref="J35:L35"/>
    <mergeCell ref="M35:O35"/>
    <mergeCell ref="P34:R34"/>
    <mergeCell ref="A34:B34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154" orientation="landscape" useFirstPageNumber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5:M16"/>
  <sheetViews>
    <sheetView rightToLeft="1" view="pageBreakPreview" zoomScaleSheetLayoutView="100" workbookViewId="0">
      <selection activeCell="D34" sqref="D34:D35"/>
    </sheetView>
  </sheetViews>
  <sheetFormatPr defaultRowHeight="12.75" x14ac:dyDescent="0.2"/>
  <sheetData>
    <row r="5" spans="1:13" s="1108" customFormat="1" x14ac:dyDescent="0.2"/>
    <row r="6" spans="1:13" s="1108" customFormat="1" x14ac:dyDescent="0.2"/>
    <row r="16" spans="1:13" ht="60" x14ac:dyDescent="0.8">
      <c r="A16" s="2486" t="s">
        <v>2058</v>
      </c>
      <c r="B16" s="2486"/>
      <c r="C16" s="2486"/>
      <c r="D16" s="2486"/>
      <c r="E16" s="2486"/>
      <c r="F16" s="2486"/>
      <c r="G16" s="2486"/>
      <c r="H16" s="2486"/>
      <c r="I16" s="2486"/>
      <c r="J16" s="2486"/>
      <c r="K16" s="2486"/>
      <c r="L16" s="2486"/>
      <c r="M16" s="2486"/>
    </row>
  </sheetData>
  <mergeCells count="1">
    <mergeCell ref="A16:M16"/>
  </mergeCells>
  <printOptions horizontalCentered="1"/>
  <pageMargins left="0.95" right="0.95" top="1" bottom="1" header="1.05" footer="1.05"/>
  <pageSetup paperSize="9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31"/>
  <sheetViews>
    <sheetView rightToLeft="1" view="pageBreakPreview" zoomScale="81" zoomScaleNormal="75" zoomScaleSheetLayoutView="81" workbookViewId="0">
      <selection activeCell="B39" sqref="B39"/>
    </sheetView>
  </sheetViews>
  <sheetFormatPr defaultColWidth="6.7109375" defaultRowHeight="15" customHeight="1" x14ac:dyDescent="0.25"/>
  <cols>
    <col min="1" max="1" width="24.140625" style="236" customWidth="1"/>
    <col min="2" max="13" width="9.7109375" style="236" customWidth="1"/>
    <col min="14" max="14" width="20.140625" style="236" customWidth="1"/>
    <col min="15" max="16384" width="6.7109375" style="236"/>
  </cols>
  <sheetData>
    <row r="1" spans="1:14" ht="24" customHeight="1" x14ac:dyDescent="0.25">
      <c r="A1" s="2864" t="s">
        <v>2268</v>
      </c>
      <c r="B1" s="2864"/>
      <c r="C1" s="2864"/>
      <c r="D1" s="2864"/>
      <c r="E1" s="2864"/>
      <c r="F1" s="2864"/>
      <c r="G1" s="2864"/>
      <c r="H1" s="2864"/>
      <c r="I1" s="2864"/>
      <c r="J1" s="2864"/>
      <c r="K1" s="2864"/>
      <c r="L1" s="2864"/>
      <c r="M1" s="2864"/>
      <c r="N1" s="2864"/>
    </row>
    <row r="2" spans="1:14" ht="24" customHeight="1" x14ac:dyDescent="0.25">
      <c r="A2" s="2856" t="s">
        <v>2269</v>
      </c>
      <c r="B2" s="2856"/>
      <c r="C2" s="2856"/>
      <c r="D2" s="2856"/>
      <c r="E2" s="2856"/>
      <c r="F2" s="2856"/>
      <c r="G2" s="2856"/>
      <c r="H2" s="2856"/>
      <c r="I2" s="2856"/>
      <c r="J2" s="2856"/>
      <c r="K2" s="2856"/>
      <c r="L2" s="2856"/>
      <c r="M2" s="2856"/>
      <c r="N2" s="2856"/>
    </row>
    <row r="3" spans="1:14" ht="24" customHeight="1" thickBot="1" x14ac:dyDescent="0.3">
      <c r="A3" s="226" t="s">
        <v>2571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7" t="s">
        <v>450</v>
      </c>
    </row>
    <row r="4" spans="1:14" ht="24" customHeight="1" thickTop="1" x14ac:dyDescent="0.25">
      <c r="A4" s="2984" t="s">
        <v>35</v>
      </c>
      <c r="B4" s="2984" t="s">
        <v>36</v>
      </c>
      <c r="C4" s="2984"/>
      <c r="D4" s="2984"/>
      <c r="E4" s="2984" t="s">
        <v>2</v>
      </c>
      <c r="F4" s="2984"/>
      <c r="G4" s="2984"/>
      <c r="H4" s="2984" t="s">
        <v>3</v>
      </c>
      <c r="I4" s="2984"/>
      <c r="J4" s="2984"/>
      <c r="K4" s="2984" t="s">
        <v>29</v>
      </c>
      <c r="L4" s="2984"/>
      <c r="M4" s="2984"/>
      <c r="N4" s="2984" t="s">
        <v>102</v>
      </c>
    </row>
    <row r="5" spans="1:14" ht="24" customHeight="1" x14ac:dyDescent="0.25">
      <c r="A5" s="2864"/>
      <c r="B5" s="2854" t="s">
        <v>98</v>
      </c>
      <c r="C5" s="2854"/>
      <c r="D5" s="2854"/>
      <c r="E5" s="2854" t="s">
        <v>99</v>
      </c>
      <c r="F5" s="2854"/>
      <c r="G5" s="2854"/>
      <c r="H5" s="2854" t="s">
        <v>100</v>
      </c>
      <c r="I5" s="2854"/>
      <c r="J5" s="2854"/>
      <c r="K5" s="2854" t="s">
        <v>126</v>
      </c>
      <c r="L5" s="2854"/>
      <c r="M5" s="2854"/>
      <c r="N5" s="2864"/>
    </row>
    <row r="6" spans="1:14" ht="17.25" customHeight="1" x14ac:dyDescent="0.25">
      <c r="A6" s="2864"/>
      <c r="B6" s="200" t="s">
        <v>187</v>
      </c>
      <c r="C6" s="200" t="s">
        <v>203</v>
      </c>
      <c r="D6" s="200" t="s">
        <v>204</v>
      </c>
      <c r="E6" s="200" t="s">
        <v>187</v>
      </c>
      <c r="F6" s="200" t="s">
        <v>203</v>
      </c>
      <c r="G6" s="200" t="s">
        <v>204</v>
      </c>
      <c r="H6" s="200" t="s">
        <v>187</v>
      </c>
      <c r="I6" s="200" t="s">
        <v>203</v>
      </c>
      <c r="J6" s="200" t="s">
        <v>204</v>
      </c>
      <c r="K6" s="200" t="s">
        <v>187</v>
      </c>
      <c r="L6" s="200" t="s">
        <v>203</v>
      </c>
      <c r="M6" s="200" t="s">
        <v>204</v>
      </c>
      <c r="N6" s="2864"/>
    </row>
    <row r="7" spans="1:14" ht="17.25" customHeight="1" thickBot="1" x14ac:dyDescent="0.3">
      <c r="A7" s="2985"/>
      <c r="B7" s="121" t="s">
        <v>188</v>
      </c>
      <c r="C7" s="121" t="s">
        <v>189</v>
      </c>
      <c r="D7" s="121" t="s">
        <v>190</v>
      </c>
      <c r="E7" s="121" t="s">
        <v>188</v>
      </c>
      <c r="F7" s="121" t="s">
        <v>189</v>
      </c>
      <c r="G7" s="121" t="s">
        <v>190</v>
      </c>
      <c r="H7" s="121" t="s">
        <v>188</v>
      </c>
      <c r="I7" s="121" t="s">
        <v>189</v>
      </c>
      <c r="J7" s="121" t="s">
        <v>190</v>
      </c>
      <c r="K7" s="229" t="s">
        <v>188</v>
      </c>
      <c r="L7" s="229" t="s">
        <v>189</v>
      </c>
      <c r="M7" s="229" t="s">
        <v>190</v>
      </c>
      <c r="N7" s="2985"/>
    </row>
    <row r="8" spans="1:14" ht="26.25" customHeight="1" x14ac:dyDescent="0.25">
      <c r="A8" s="10" t="s">
        <v>471</v>
      </c>
      <c r="B8" s="1490">
        <v>7</v>
      </c>
      <c r="C8" s="1490">
        <v>21</v>
      </c>
      <c r="D8" s="1490">
        <v>28</v>
      </c>
      <c r="E8" s="1490">
        <v>11</v>
      </c>
      <c r="F8" s="1490">
        <v>15</v>
      </c>
      <c r="G8" s="1490">
        <v>26</v>
      </c>
      <c r="H8" s="1490">
        <v>1</v>
      </c>
      <c r="I8" s="1490">
        <v>2</v>
      </c>
      <c r="J8" s="1490">
        <v>3</v>
      </c>
      <c r="K8" s="1490">
        <f>SUM(B8,E8,H8)</f>
        <v>19</v>
      </c>
      <c r="L8" s="1490">
        <f t="shared" ref="L8:M21" si="0">SUM(C8,F8,I8)</f>
        <v>38</v>
      </c>
      <c r="M8" s="1490">
        <f t="shared" si="0"/>
        <v>57</v>
      </c>
      <c r="N8" s="247" t="s">
        <v>134</v>
      </c>
    </row>
    <row r="9" spans="1:14" ht="29.25" customHeight="1" x14ac:dyDescent="0.25">
      <c r="A9" s="1317" t="s">
        <v>608</v>
      </c>
      <c r="B9" s="923">
        <v>0</v>
      </c>
      <c r="C9" s="923">
        <v>0</v>
      </c>
      <c r="D9" s="923">
        <v>0</v>
      </c>
      <c r="E9" s="923">
        <v>9</v>
      </c>
      <c r="F9" s="923">
        <v>6</v>
      </c>
      <c r="G9" s="923">
        <v>15</v>
      </c>
      <c r="H9" s="923">
        <v>0</v>
      </c>
      <c r="I9" s="923">
        <v>0</v>
      </c>
      <c r="J9" s="923">
        <v>0</v>
      </c>
      <c r="K9" s="923">
        <f>SUM(B9,E9,H9)</f>
        <v>9</v>
      </c>
      <c r="L9" s="923">
        <f t="shared" ref="L9" si="1">SUM(C9,F9,I9)</f>
        <v>6</v>
      </c>
      <c r="M9" s="923">
        <f t="shared" ref="M9" si="2">SUM(D9,G9,J9)</f>
        <v>15</v>
      </c>
      <c r="N9" s="1307" t="s">
        <v>609</v>
      </c>
    </row>
    <row r="10" spans="1:14" ht="23.25" customHeight="1" x14ac:dyDescent="0.25">
      <c r="A10" s="183" t="s">
        <v>54</v>
      </c>
      <c r="B10" s="923">
        <v>0</v>
      </c>
      <c r="C10" s="923">
        <v>0</v>
      </c>
      <c r="D10" s="923">
        <v>0</v>
      </c>
      <c r="E10" s="923">
        <v>73</v>
      </c>
      <c r="F10" s="923">
        <v>44</v>
      </c>
      <c r="G10" s="923">
        <v>117</v>
      </c>
      <c r="H10" s="923">
        <v>45</v>
      </c>
      <c r="I10" s="923">
        <v>20</v>
      </c>
      <c r="J10" s="923">
        <v>65</v>
      </c>
      <c r="K10" s="923">
        <f t="shared" ref="K10:K21" si="3">SUM(B10,E10,H10)</f>
        <v>118</v>
      </c>
      <c r="L10" s="923">
        <f t="shared" si="0"/>
        <v>64</v>
      </c>
      <c r="M10" s="923">
        <f t="shared" si="0"/>
        <v>182</v>
      </c>
      <c r="N10" s="252" t="s">
        <v>104</v>
      </c>
    </row>
    <row r="11" spans="1:14" ht="24.75" customHeight="1" x14ac:dyDescent="0.25">
      <c r="A11" s="183" t="s">
        <v>94</v>
      </c>
      <c r="B11" s="923">
        <v>0</v>
      </c>
      <c r="C11" s="923">
        <v>0</v>
      </c>
      <c r="D11" s="923">
        <v>0</v>
      </c>
      <c r="E11" s="923">
        <v>87</v>
      </c>
      <c r="F11" s="923">
        <v>89</v>
      </c>
      <c r="G11" s="923">
        <v>176</v>
      </c>
      <c r="H11" s="923">
        <v>81</v>
      </c>
      <c r="I11" s="923">
        <v>41</v>
      </c>
      <c r="J11" s="923">
        <v>122</v>
      </c>
      <c r="K11" s="923">
        <f t="shared" si="3"/>
        <v>168</v>
      </c>
      <c r="L11" s="923">
        <f t="shared" si="0"/>
        <v>130</v>
      </c>
      <c r="M11" s="923">
        <f t="shared" si="0"/>
        <v>298</v>
      </c>
      <c r="N11" s="252" t="s">
        <v>451</v>
      </c>
    </row>
    <row r="12" spans="1:14" ht="25.5" customHeight="1" x14ac:dyDescent="0.25">
      <c r="A12" s="183" t="s">
        <v>61</v>
      </c>
      <c r="B12" s="923">
        <v>10</v>
      </c>
      <c r="C12" s="923">
        <v>4</v>
      </c>
      <c r="D12" s="923">
        <v>14</v>
      </c>
      <c r="E12" s="923">
        <v>14</v>
      </c>
      <c r="F12" s="923">
        <v>25</v>
      </c>
      <c r="G12" s="923">
        <v>39</v>
      </c>
      <c r="H12" s="923">
        <v>2</v>
      </c>
      <c r="I12" s="923">
        <v>8</v>
      </c>
      <c r="J12" s="923">
        <v>10</v>
      </c>
      <c r="K12" s="923">
        <f t="shared" si="3"/>
        <v>26</v>
      </c>
      <c r="L12" s="923">
        <f t="shared" si="0"/>
        <v>37</v>
      </c>
      <c r="M12" s="923">
        <f t="shared" si="0"/>
        <v>63</v>
      </c>
      <c r="N12" s="252" t="s">
        <v>142</v>
      </c>
    </row>
    <row r="13" spans="1:14" ht="21.75" customHeight="1" x14ac:dyDescent="0.25">
      <c r="A13" s="183" t="s">
        <v>40</v>
      </c>
      <c r="B13" s="923">
        <v>0</v>
      </c>
      <c r="C13" s="923">
        <v>0</v>
      </c>
      <c r="D13" s="923">
        <v>0</v>
      </c>
      <c r="E13" s="923">
        <v>72</v>
      </c>
      <c r="F13" s="923">
        <v>145</v>
      </c>
      <c r="G13" s="923">
        <v>217</v>
      </c>
      <c r="H13" s="923">
        <v>54</v>
      </c>
      <c r="I13" s="923">
        <v>67</v>
      </c>
      <c r="J13" s="923">
        <v>121</v>
      </c>
      <c r="K13" s="923">
        <f t="shared" si="3"/>
        <v>126</v>
      </c>
      <c r="L13" s="923">
        <f t="shared" si="0"/>
        <v>212</v>
      </c>
      <c r="M13" s="923">
        <f t="shared" si="0"/>
        <v>338</v>
      </c>
      <c r="N13" s="252" t="s">
        <v>131</v>
      </c>
    </row>
    <row r="14" spans="1:14" ht="36.75" customHeight="1" x14ac:dyDescent="0.25">
      <c r="A14" s="183" t="s">
        <v>41</v>
      </c>
      <c r="B14" s="923">
        <v>20</v>
      </c>
      <c r="C14" s="923">
        <v>18</v>
      </c>
      <c r="D14" s="923">
        <v>38</v>
      </c>
      <c r="E14" s="923">
        <v>48</v>
      </c>
      <c r="F14" s="923">
        <v>23</v>
      </c>
      <c r="G14" s="923">
        <v>71</v>
      </c>
      <c r="H14" s="923">
        <v>14</v>
      </c>
      <c r="I14" s="923">
        <v>4</v>
      </c>
      <c r="J14" s="923">
        <v>18</v>
      </c>
      <c r="K14" s="923">
        <f t="shared" si="3"/>
        <v>82</v>
      </c>
      <c r="L14" s="923">
        <f t="shared" si="0"/>
        <v>45</v>
      </c>
      <c r="M14" s="923">
        <f t="shared" si="0"/>
        <v>127</v>
      </c>
      <c r="N14" s="252" t="s">
        <v>166</v>
      </c>
    </row>
    <row r="15" spans="1:14" ht="32.25" customHeight="1" x14ac:dyDescent="0.25">
      <c r="A15" s="183" t="s">
        <v>223</v>
      </c>
      <c r="B15" s="923">
        <v>0</v>
      </c>
      <c r="C15" s="923">
        <v>0</v>
      </c>
      <c r="D15" s="923">
        <v>0</v>
      </c>
      <c r="E15" s="923">
        <v>68</v>
      </c>
      <c r="F15" s="923">
        <v>66</v>
      </c>
      <c r="G15" s="923">
        <v>134</v>
      </c>
      <c r="H15" s="923">
        <v>85</v>
      </c>
      <c r="I15" s="923">
        <v>37</v>
      </c>
      <c r="J15" s="923">
        <v>122</v>
      </c>
      <c r="K15" s="923">
        <f t="shared" si="3"/>
        <v>153</v>
      </c>
      <c r="L15" s="923">
        <f t="shared" si="0"/>
        <v>103</v>
      </c>
      <c r="M15" s="923">
        <f t="shared" si="0"/>
        <v>256</v>
      </c>
      <c r="N15" s="252" t="s">
        <v>452</v>
      </c>
    </row>
    <row r="16" spans="1:14" ht="30" customHeight="1" x14ac:dyDescent="0.25">
      <c r="A16" s="183" t="s">
        <v>225</v>
      </c>
      <c r="B16" s="923">
        <v>0</v>
      </c>
      <c r="C16" s="923">
        <v>0</v>
      </c>
      <c r="D16" s="923">
        <v>0</v>
      </c>
      <c r="E16" s="923">
        <v>56</v>
      </c>
      <c r="F16" s="923">
        <v>68</v>
      </c>
      <c r="G16" s="923">
        <v>124</v>
      </c>
      <c r="H16" s="923">
        <v>59</v>
      </c>
      <c r="I16" s="923">
        <v>26</v>
      </c>
      <c r="J16" s="923">
        <v>85</v>
      </c>
      <c r="K16" s="923">
        <f t="shared" si="3"/>
        <v>115</v>
      </c>
      <c r="L16" s="923">
        <f t="shared" si="0"/>
        <v>94</v>
      </c>
      <c r="M16" s="923">
        <f t="shared" si="0"/>
        <v>209</v>
      </c>
      <c r="N16" s="252" t="s">
        <v>240</v>
      </c>
    </row>
    <row r="17" spans="1:14" ht="25.5" customHeight="1" x14ac:dyDescent="0.25">
      <c r="A17" s="183" t="s">
        <v>453</v>
      </c>
      <c r="B17" s="923">
        <v>0</v>
      </c>
      <c r="C17" s="923">
        <v>0</v>
      </c>
      <c r="D17" s="923">
        <v>0</v>
      </c>
      <c r="E17" s="923">
        <v>2</v>
      </c>
      <c r="F17" s="923">
        <v>13</v>
      </c>
      <c r="G17" s="923">
        <v>15</v>
      </c>
      <c r="H17" s="923">
        <v>5</v>
      </c>
      <c r="I17" s="923">
        <v>5</v>
      </c>
      <c r="J17" s="923">
        <v>10</v>
      </c>
      <c r="K17" s="923">
        <f t="shared" si="3"/>
        <v>7</v>
      </c>
      <c r="L17" s="923">
        <f t="shared" si="0"/>
        <v>18</v>
      </c>
      <c r="M17" s="923">
        <f t="shared" si="0"/>
        <v>25</v>
      </c>
      <c r="N17" s="252" t="s">
        <v>454</v>
      </c>
    </row>
    <row r="18" spans="1:14" ht="21.75" customHeight="1" x14ac:dyDescent="0.25">
      <c r="A18" s="183" t="s">
        <v>217</v>
      </c>
      <c r="B18" s="923">
        <v>9</v>
      </c>
      <c r="C18" s="923">
        <v>5</v>
      </c>
      <c r="D18" s="923">
        <v>14</v>
      </c>
      <c r="E18" s="923">
        <v>95</v>
      </c>
      <c r="F18" s="923">
        <v>87</v>
      </c>
      <c r="G18" s="923">
        <v>182</v>
      </c>
      <c r="H18" s="923">
        <v>100</v>
      </c>
      <c r="I18" s="923">
        <v>46</v>
      </c>
      <c r="J18" s="923">
        <v>146</v>
      </c>
      <c r="K18" s="923">
        <f t="shared" si="3"/>
        <v>204</v>
      </c>
      <c r="L18" s="923">
        <f t="shared" si="0"/>
        <v>138</v>
      </c>
      <c r="M18" s="923">
        <f t="shared" si="0"/>
        <v>342</v>
      </c>
      <c r="N18" s="252" t="s">
        <v>623</v>
      </c>
    </row>
    <row r="19" spans="1:14" ht="20.25" customHeight="1" x14ac:dyDescent="0.25">
      <c r="A19" s="183" t="s">
        <v>43</v>
      </c>
      <c r="B19" s="923">
        <v>0</v>
      </c>
      <c r="C19" s="923">
        <v>0</v>
      </c>
      <c r="D19" s="923">
        <v>0</v>
      </c>
      <c r="E19" s="923">
        <v>26</v>
      </c>
      <c r="F19" s="923">
        <v>20</v>
      </c>
      <c r="G19" s="923">
        <v>46</v>
      </c>
      <c r="H19" s="923">
        <v>0</v>
      </c>
      <c r="I19" s="923">
        <v>0</v>
      </c>
      <c r="J19" s="923">
        <v>0</v>
      </c>
      <c r="K19" s="923">
        <f>SUM(B19,E19,H19)</f>
        <v>26</v>
      </c>
      <c r="L19" s="923">
        <f>SUM(C19,F19,I19)</f>
        <v>20</v>
      </c>
      <c r="M19" s="923">
        <f>SUM(D19,G19,J19)</f>
        <v>46</v>
      </c>
      <c r="N19" s="255" t="s">
        <v>130</v>
      </c>
    </row>
    <row r="20" spans="1:14" ht="26.25" customHeight="1" x14ac:dyDescent="0.25">
      <c r="A20" s="1141" t="s">
        <v>210</v>
      </c>
      <c r="B20" s="923">
        <v>0</v>
      </c>
      <c r="C20" s="923">
        <v>0</v>
      </c>
      <c r="D20" s="923">
        <v>0</v>
      </c>
      <c r="E20" s="923">
        <v>15</v>
      </c>
      <c r="F20" s="923">
        <v>4</v>
      </c>
      <c r="G20" s="923">
        <v>19</v>
      </c>
      <c r="H20" s="923">
        <v>30</v>
      </c>
      <c r="I20" s="923">
        <v>4</v>
      </c>
      <c r="J20" s="923">
        <v>34</v>
      </c>
      <c r="K20" s="923">
        <f t="shared" si="3"/>
        <v>45</v>
      </c>
      <c r="L20" s="923">
        <f t="shared" si="0"/>
        <v>8</v>
      </c>
      <c r="M20" s="923">
        <f t="shared" si="0"/>
        <v>53</v>
      </c>
      <c r="N20" s="252" t="s">
        <v>455</v>
      </c>
    </row>
    <row r="21" spans="1:14" ht="21" customHeight="1" thickBot="1" x14ac:dyDescent="0.3">
      <c r="A21" s="12" t="s">
        <v>456</v>
      </c>
      <c r="B21" s="1817">
        <v>0</v>
      </c>
      <c r="C21" s="1817">
        <v>0</v>
      </c>
      <c r="D21" s="1817">
        <v>0</v>
      </c>
      <c r="E21" s="1817">
        <v>51</v>
      </c>
      <c r="F21" s="1817">
        <v>38</v>
      </c>
      <c r="G21" s="1817">
        <v>89</v>
      </c>
      <c r="H21" s="1817">
        <v>22</v>
      </c>
      <c r="I21" s="1817">
        <v>10</v>
      </c>
      <c r="J21" s="1817">
        <v>32</v>
      </c>
      <c r="K21" s="1817">
        <f t="shared" si="3"/>
        <v>73</v>
      </c>
      <c r="L21" s="1817">
        <f t="shared" si="0"/>
        <v>48</v>
      </c>
      <c r="M21" s="1817">
        <f t="shared" si="0"/>
        <v>121</v>
      </c>
      <c r="N21" s="248" t="s">
        <v>457</v>
      </c>
    </row>
    <row r="22" spans="1:14" ht="24.75" customHeight="1" thickBot="1" x14ac:dyDescent="0.3">
      <c r="A22" s="208" t="s">
        <v>91</v>
      </c>
      <c r="B22" s="1794">
        <f t="shared" ref="B22:M22" si="4">SUM(B8:B21)</f>
        <v>46</v>
      </c>
      <c r="C22" s="1794">
        <f t="shared" si="4"/>
        <v>48</v>
      </c>
      <c r="D22" s="1794">
        <f t="shared" si="4"/>
        <v>94</v>
      </c>
      <c r="E22" s="1794">
        <f t="shared" si="4"/>
        <v>627</v>
      </c>
      <c r="F22" s="1794">
        <f t="shared" si="4"/>
        <v>643</v>
      </c>
      <c r="G22" s="1794">
        <f t="shared" si="4"/>
        <v>1270</v>
      </c>
      <c r="H22" s="1794">
        <f t="shared" si="4"/>
        <v>498</v>
      </c>
      <c r="I22" s="1794">
        <f t="shared" si="4"/>
        <v>270</v>
      </c>
      <c r="J22" s="1794">
        <f t="shared" si="4"/>
        <v>768</v>
      </c>
      <c r="K22" s="1794">
        <f t="shared" si="4"/>
        <v>1171</v>
      </c>
      <c r="L22" s="1794">
        <f t="shared" si="4"/>
        <v>961</v>
      </c>
      <c r="M22" s="1794">
        <f t="shared" si="4"/>
        <v>2132</v>
      </c>
      <c r="N22" s="271" t="s">
        <v>153</v>
      </c>
    </row>
    <row r="23" spans="1:14" s="238" customFormat="1" ht="15" customHeight="1" thickTop="1" x14ac:dyDescent="0.25">
      <c r="A23" s="239"/>
      <c r="B23" s="240"/>
      <c r="C23" s="240"/>
      <c r="D23" s="240"/>
      <c r="E23" s="240"/>
      <c r="F23" s="240"/>
      <c r="G23" s="240"/>
      <c r="H23" s="240"/>
      <c r="I23" s="240"/>
      <c r="J23" s="240"/>
      <c r="K23" s="240"/>
      <c r="L23" s="240"/>
      <c r="M23" s="240"/>
    </row>
    <row r="24" spans="1:14" s="238" customFormat="1" ht="15" customHeight="1" x14ac:dyDescent="0.25">
      <c r="A24" s="239"/>
      <c r="B24" s="240"/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</row>
    <row r="25" spans="1:14" s="238" customFormat="1" ht="15" customHeight="1" x14ac:dyDescent="0.25">
      <c r="A25" s="239"/>
      <c r="B25" s="240"/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</row>
    <row r="26" spans="1:14" s="238" customFormat="1" ht="15" customHeight="1" x14ac:dyDescent="0.25">
      <c r="A26" s="239"/>
      <c r="B26" s="240"/>
      <c r="C26" s="240"/>
      <c r="D26" s="240"/>
      <c r="E26" s="240"/>
      <c r="F26" s="240"/>
      <c r="G26" s="240"/>
      <c r="H26" s="240"/>
      <c r="I26" s="240"/>
      <c r="J26" s="240"/>
      <c r="K26" s="240"/>
      <c r="L26" s="240"/>
      <c r="M26" s="240"/>
    </row>
    <row r="27" spans="1:14" ht="24" customHeight="1" x14ac:dyDescent="0.25"/>
    <row r="28" spans="1:14" ht="24" customHeight="1" x14ac:dyDescent="0.25"/>
    <row r="29" spans="1:14" ht="24" customHeight="1" x14ac:dyDescent="0.25"/>
    <row r="30" spans="1:14" ht="24" customHeight="1" x14ac:dyDescent="0.25"/>
    <row r="31" spans="1:14" ht="24" customHeight="1" x14ac:dyDescent="0.25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5" firstPageNumber="158" orientation="landscape" useFirstPageNumber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T132"/>
  <sheetViews>
    <sheetView rightToLeft="1" view="pageBreakPreview" topLeftCell="A118" zoomScale="75" zoomScaleNormal="75" zoomScaleSheetLayoutView="75" workbookViewId="0">
      <selection activeCell="B39" sqref="B39"/>
    </sheetView>
  </sheetViews>
  <sheetFormatPr defaultColWidth="10.28515625" defaultRowHeight="15" customHeight="1" x14ac:dyDescent="0.25"/>
  <cols>
    <col min="1" max="1" width="11.7109375" style="256" customWidth="1"/>
    <col min="2" max="2" width="14" style="236" customWidth="1"/>
    <col min="3" max="3" width="19.42578125" style="236" customWidth="1"/>
    <col min="4" max="4" width="8.28515625" style="236" customWidth="1"/>
    <col min="5" max="5" width="7.7109375" style="236" customWidth="1"/>
    <col min="6" max="6" width="6.140625" style="236" customWidth="1"/>
    <col min="7" max="7" width="7" style="236" bestFit="1" customWidth="1"/>
    <col min="8" max="8" width="7.7109375" style="236" customWidth="1"/>
    <col min="9" max="9" width="8.28515625" style="236" customWidth="1"/>
    <col min="10" max="10" width="7.7109375" style="236" customWidth="1"/>
    <col min="11" max="11" width="7.140625" style="236" customWidth="1"/>
    <col min="12" max="12" width="7.28515625" style="236" customWidth="1"/>
    <col min="13" max="13" width="8.28515625" style="236" bestFit="1" customWidth="1"/>
    <col min="14" max="14" width="7.42578125" style="236" customWidth="1"/>
    <col min="15" max="15" width="7.28515625" style="236" customWidth="1"/>
    <col min="16" max="16" width="21" style="236" customWidth="1"/>
    <col min="17" max="17" width="19.140625" style="236" customWidth="1"/>
    <col min="18" max="18" width="13.7109375" style="236" customWidth="1"/>
    <col min="19" max="16384" width="10.28515625" style="236"/>
  </cols>
  <sheetData>
    <row r="1" spans="1:18" ht="19.5" customHeight="1" x14ac:dyDescent="0.25">
      <c r="A1" s="2864" t="s">
        <v>2272</v>
      </c>
      <c r="B1" s="2864"/>
      <c r="C1" s="2864"/>
      <c r="D1" s="2864"/>
      <c r="E1" s="2864"/>
      <c r="F1" s="2864"/>
      <c r="G1" s="2864"/>
      <c r="H1" s="2864"/>
      <c r="I1" s="2864"/>
      <c r="J1" s="2864"/>
      <c r="K1" s="2864"/>
      <c r="L1" s="2864"/>
      <c r="M1" s="2864"/>
      <c r="N1" s="2864"/>
      <c r="O1" s="2864"/>
      <c r="P1" s="2864"/>
      <c r="Q1" s="2864"/>
      <c r="R1" s="2864"/>
    </row>
    <row r="2" spans="1:18" ht="19.5" customHeight="1" x14ac:dyDescent="0.25">
      <c r="A2" s="2856" t="s">
        <v>2273</v>
      </c>
      <c r="B2" s="2856"/>
      <c r="C2" s="2856"/>
      <c r="D2" s="2856"/>
      <c r="E2" s="2856"/>
      <c r="F2" s="2856"/>
      <c r="G2" s="2856"/>
      <c r="H2" s="2856"/>
      <c r="I2" s="2856"/>
      <c r="J2" s="2856"/>
      <c r="K2" s="2856"/>
      <c r="L2" s="2856"/>
      <c r="M2" s="2856"/>
      <c r="N2" s="2856"/>
      <c r="O2" s="2856"/>
      <c r="P2" s="2856"/>
      <c r="Q2" s="2856"/>
      <c r="R2" s="2856"/>
    </row>
    <row r="3" spans="1:18" ht="19.5" customHeight="1" thickBot="1" x14ac:dyDescent="0.3">
      <c r="A3" s="226" t="s">
        <v>2800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865" t="s">
        <v>2801</v>
      </c>
      <c r="R3" s="2865"/>
    </row>
    <row r="4" spans="1:18" ht="18" customHeight="1" thickTop="1" x14ac:dyDescent="0.25">
      <c r="A4" s="2984" t="s">
        <v>47</v>
      </c>
      <c r="B4" s="2984" t="s">
        <v>90</v>
      </c>
      <c r="C4" s="2984" t="s">
        <v>48</v>
      </c>
      <c r="D4" s="2984" t="s">
        <v>36</v>
      </c>
      <c r="E4" s="2984"/>
      <c r="F4" s="2984"/>
      <c r="G4" s="2984" t="s">
        <v>2</v>
      </c>
      <c r="H4" s="2984"/>
      <c r="I4" s="2984"/>
      <c r="J4" s="2984" t="s">
        <v>3</v>
      </c>
      <c r="K4" s="2984"/>
      <c r="L4" s="2984"/>
      <c r="M4" s="2984" t="s">
        <v>29</v>
      </c>
      <c r="N4" s="2984"/>
      <c r="O4" s="2984"/>
      <c r="P4" s="2866" t="s">
        <v>103</v>
      </c>
      <c r="Q4" s="2866" t="s">
        <v>132</v>
      </c>
      <c r="R4" s="2866" t="s">
        <v>310</v>
      </c>
    </row>
    <row r="5" spans="1:18" ht="15.75" x14ac:dyDescent="0.25">
      <c r="A5" s="2864"/>
      <c r="B5" s="2864"/>
      <c r="C5" s="2864"/>
      <c r="D5" s="2854" t="s">
        <v>98</v>
      </c>
      <c r="E5" s="2854"/>
      <c r="F5" s="2854"/>
      <c r="G5" s="2854" t="s">
        <v>99</v>
      </c>
      <c r="H5" s="2854"/>
      <c r="I5" s="2854"/>
      <c r="J5" s="2854" t="s">
        <v>100</v>
      </c>
      <c r="K5" s="2854"/>
      <c r="L5" s="2854"/>
      <c r="M5" s="2854" t="s">
        <v>126</v>
      </c>
      <c r="N5" s="2854"/>
      <c r="O5" s="2854"/>
      <c r="P5" s="2867"/>
      <c r="Q5" s="2867"/>
      <c r="R5" s="2867"/>
    </row>
    <row r="6" spans="1:18" ht="18" customHeight="1" x14ac:dyDescent="0.25">
      <c r="A6" s="2864"/>
      <c r="B6" s="2864"/>
      <c r="C6" s="2864"/>
      <c r="D6" s="200" t="s">
        <v>187</v>
      </c>
      <c r="E6" s="200" t="s">
        <v>203</v>
      </c>
      <c r="F6" s="200" t="s">
        <v>204</v>
      </c>
      <c r="G6" s="200" t="s">
        <v>187</v>
      </c>
      <c r="H6" s="200" t="s">
        <v>203</v>
      </c>
      <c r="I6" s="200" t="s">
        <v>204</v>
      </c>
      <c r="J6" s="200" t="s">
        <v>187</v>
      </c>
      <c r="K6" s="200" t="s">
        <v>203</v>
      </c>
      <c r="L6" s="200" t="s">
        <v>204</v>
      </c>
      <c r="M6" s="200" t="s">
        <v>187</v>
      </c>
      <c r="N6" s="200" t="s">
        <v>203</v>
      </c>
      <c r="O6" s="200" t="s">
        <v>204</v>
      </c>
      <c r="P6" s="2867"/>
      <c r="Q6" s="2867"/>
      <c r="R6" s="2867"/>
    </row>
    <row r="7" spans="1:18" ht="15.75" customHeight="1" thickBot="1" x14ac:dyDescent="0.3">
      <c r="A7" s="2985"/>
      <c r="B7" s="2985"/>
      <c r="C7" s="2985"/>
      <c r="D7" s="121" t="s">
        <v>188</v>
      </c>
      <c r="E7" s="121" t="s">
        <v>189</v>
      </c>
      <c r="F7" s="121" t="s">
        <v>190</v>
      </c>
      <c r="G7" s="121" t="s">
        <v>188</v>
      </c>
      <c r="H7" s="121" t="s">
        <v>189</v>
      </c>
      <c r="I7" s="121" t="s">
        <v>190</v>
      </c>
      <c r="J7" s="121" t="s">
        <v>188</v>
      </c>
      <c r="K7" s="121" t="s">
        <v>189</v>
      </c>
      <c r="L7" s="121" t="s">
        <v>190</v>
      </c>
      <c r="M7" s="229" t="s">
        <v>188</v>
      </c>
      <c r="N7" s="229" t="s">
        <v>189</v>
      </c>
      <c r="O7" s="229" t="s">
        <v>190</v>
      </c>
      <c r="P7" s="2868"/>
      <c r="Q7" s="2868"/>
      <c r="R7" s="2868"/>
    </row>
    <row r="8" spans="1:18" ht="25.5" customHeight="1" x14ac:dyDescent="0.25">
      <c r="A8" s="2904" t="s">
        <v>37</v>
      </c>
      <c r="B8" s="2904" t="s">
        <v>92</v>
      </c>
      <c r="C8" s="1956" t="s">
        <v>458</v>
      </c>
      <c r="D8" s="205">
        <v>7</v>
      </c>
      <c r="E8" s="205">
        <v>0</v>
      </c>
      <c r="F8" s="205">
        <v>7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f>SUM(J8,G8,D8)</f>
        <v>7</v>
      </c>
      <c r="N8" s="205">
        <f t="shared" ref="N8:O9" si="0">SUM(K8,H8,E8)</f>
        <v>0</v>
      </c>
      <c r="O8" s="205">
        <f t="shared" si="0"/>
        <v>7</v>
      </c>
      <c r="P8" s="1754" t="s">
        <v>459</v>
      </c>
      <c r="Q8" s="3070" t="s">
        <v>156</v>
      </c>
      <c r="R8" s="3070" t="s">
        <v>134</v>
      </c>
    </row>
    <row r="9" spans="1:18" ht="23.25" customHeight="1" x14ac:dyDescent="0.25">
      <c r="A9" s="2906"/>
      <c r="B9" s="2906"/>
      <c r="C9" s="1955" t="s">
        <v>460</v>
      </c>
      <c r="D9" s="137">
        <v>0</v>
      </c>
      <c r="E9" s="137">
        <v>2</v>
      </c>
      <c r="F9" s="137">
        <v>2</v>
      </c>
      <c r="G9" s="137">
        <v>0</v>
      </c>
      <c r="H9" s="137">
        <v>0</v>
      </c>
      <c r="I9" s="137">
        <v>0</v>
      </c>
      <c r="J9" s="137">
        <v>0</v>
      </c>
      <c r="K9" s="137">
        <v>0</v>
      </c>
      <c r="L9" s="137">
        <v>0</v>
      </c>
      <c r="M9" s="137">
        <f>SUM(J9,G9,D9)</f>
        <v>0</v>
      </c>
      <c r="N9" s="137">
        <f t="shared" si="0"/>
        <v>2</v>
      </c>
      <c r="O9" s="137">
        <f t="shared" si="0"/>
        <v>2</v>
      </c>
      <c r="P9" s="1959" t="s">
        <v>461</v>
      </c>
      <c r="Q9" s="3071"/>
      <c r="R9" s="3071"/>
    </row>
    <row r="10" spans="1:18" ht="19.5" customHeight="1" x14ac:dyDescent="0.25">
      <c r="A10" s="2906"/>
      <c r="B10" s="2906" t="s">
        <v>49</v>
      </c>
      <c r="C10" s="2906"/>
      <c r="D10" s="137">
        <f>SUM(D8:D9)</f>
        <v>7</v>
      </c>
      <c r="E10" s="137">
        <f t="shared" ref="E10:L10" si="1">SUM(E8:E9)</f>
        <v>2</v>
      </c>
      <c r="F10" s="137">
        <f t="shared" si="1"/>
        <v>9</v>
      </c>
      <c r="G10" s="137">
        <f t="shared" si="1"/>
        <v>0</v>
      </c>
      <c r="H10" s="137">
        <f t="shared" si="1"/>
        <v>0</v>
      </c>
      <c r="I10" s="137">
        <f t="shared" si="1"/>
        <v>0</v>
      </c>
      <c r="J10" s="137">
        <f t="shared" si="1"/>
        <v>0</v>
      </c>
      <c r="K10" s="137">
        <f t="shared" si="1"/>
        <v>0</v>
      </c>
      <c r="L10" s="137">
        <f t="shared" si="1"/>
        <v>0</v>
      </c>
      <c r="M10" s="137">
        <f t="shared" ref="M10:O10" si="2">SUM(M8:M9)</f>
        <v>7</v>
      </c>
      <c r="N10" s="137">
        <f t="shared" si="2"/>
        <v>2</v>
      </c>
      <c r="O10" s="137">
        <f t="shared" si="2"/>
        <v>9</v>
      </c>
      <c r="P10" s="3071" t="s">
        <v>139</v>
      </c>
      <c r="Q10" s="3071"/>
      <c r="R10" s="3071"/>
    </row>
    <row r="11" spans="1:18" ht="30.75" customHeight="1" x14ac:dyDescent="0.25">
      <c r="A11" s="2906"/>
      <c r="B11" s="1933" t="s">
        <v>558</v>
      </c>
      <c r="C11" s="1933" t="s">
        <v>558</v>
      </c>
      <c r="D11" s="137">
        <v>0</v>
      </c>
      <c r="E11" s="137">
        <v>17</v>
      </c>
      <c r="F11" s="137">
        <v>17</v>
      </c>
      <c r="G11" s="137">
        <v>0</v>
      </c>
      <c r="H11" s="137">
        <v>0</v>
      </c>
      <c r="I11" s="137">
        <v>0</v>
      </c>
      <c r="J11" s="137">
        <v>0</v>
      </c>
      <c r="K11" s="137">
        <v>0</v>
      </c>
      <c r="L11" s="137">
        <v>0</v>
      </c>
      <c r="M11" s="137">
        <f t="shared" ref="M11:M17" si="3">SUM(J11,G11,D11)</f>
        <v>0</v>
      </c>
      <c r="N11" s="137">
        <f t="shared" ref="N11:O17" si="4">SUM(K11,H11,E11)</f>
        <v>17</v>
      </c>
      <c r="O11" s="137">
        <f t="shared" si="4"/>
        <v>17</v>
      </c>
      <c r="P11" s="1902" t="s">
        <v>465</v>
      </c>
      <c r="Q11" s="1715" t="s">
        <v>465</v>
      </c>
      <c r="R11" s="3071"/>
    </row>
    <row r="12" spans="1:18" ht="30" customHeight="1" x14ac:dyDescent="0.25">
      <c r="A12" s="2906"/>
      <c r="B12" s="1933" t="s">
        <v>50</v>
      </c>
      <c r="C12" s="1725" t="s">
        <v>467</v>
      </c>
      <c r="D12" s="137">
        <v>0</v>
      </c>
      <c r="E12" s="137">
        <v>0</v>
      </c>
      <c r="F12" s="137">
        <v>0</v>
      </c>
      <c r="G12" s="137">
        <v>0</v>
      </c>
      <c r="H12" s="137">
        <v>1</v>
      </c>
      <c r="I12" s="137">
        <v>1</v>
      </c>
      <c r="J12" s="137">
        <v>0</v>
      </c>
      <c r="K12" s="137">
        <v>0</v>
      </c>
      <c r="L12" s="137">
        <v>0</v>
      </c>
      <c r="M12" s="137">
        <f t="shared" si="3"/>
        <v>0</v>
      </c>
      <c r="N12" s="137">
        <f t="shared" si="4"/>
        <v>1</v>
      </c>
      <c r="O12" s="137">
        <f t="shared" si="4"/>
        <v>1</v>
      </c>
      <c r="P12" s="1902" t="s">
        <v>468</v>
      </c>
      <c r="Q12" s="1715" t="s">
        <v>135</v>
      </c>
      <c r="R12" s="3071"/>
    </row>
    <row r="13" spans="1:18" ht="22.5" customHeight="1" x14ac:dyDescent="0.25">
      <c r="A13" s="2906"/>
      <c r="B13" s="940" t="s">
        <v>469</v>
      </c>
      <c r="C13" s="940" t="s">
        <v>469</v>
      </c>
      <c r="D13" s="137">
        <v>0</v>
      </c>
      <c r="E13" s="137">
        <v>0</v>
      </c>
      <c r="F13" s="137">
        <v>0</v>
      </c>
      <c r="G13" s="137">
        <v>1</v>
      </c>
      <c r="H13" s="137">
        <v>4</v>
      </c>
      <c r="I13" s="137">
        <v>5</v>
      </c>
      <c r="J13" s="137">
        <v>0</v>
      </c>
      <c r="K13" s="137">
        <v>0</v>
      </c>
      <c r="L13" s="137">
        <v>0</v>
      </c>
      <c r="M13" s="137">
        <f t="shared" si="3"/>
        <v>1</v>
      </c>
      <c r="N13" s="137">
        <f t="shared" si="4"/>
        <v>4</v>
      </c>
      <c r="O13" s="137">
        <f t="shared" si="4"/>
        <v>5</v>
      </c>
      <c r="P13" s="2209" t="s">
        <v>470</v>
      </c>
      <c r="Q13" s="1715" t="s">
        <v>470</v>
      </c>
      <c r="R13" s="3071"/>
    </row>
    <row r="14" spans="1:18" ht="21.75" customHeight="1" x14ac:dyDescent="0.25">
      <c r="A14" s="2906"/>
      <c r="B14" s="940" t="s">
        <v>37</v>
      </c>
      <c r="C14" s="940" t="s">
        <v>472</v>
      </c>
      <c r="D14" s="137">
        <v>0</v>
      </c>
      <c r="E14" s="137">
        <v>0</v>
      </c>
      <c r="F14" s="137">
        <v>0</v>
      </c>
      <c r="G14" s="137">
        <v>6</v>
      </c>
      <c r="H14" s="137">
        <v>0</v>
      </c>
      <c r="I14" s="137">
        <v>6</v>
      </c>
      <c r="J14" s="137">
        <v>0</v>
      </c>
      <c r="K14" s="137">
        <v>0</v>
      </c>
      <c r="L14" s="137">
        <v>0</v>
      </c>
      <c r="M14" s="137">
        <f t="shared" si="3"/>
        <v>6</v>
      </c>
      <c r="N14" s="137">
        <f t="shared" si="4"/>
        <v>0</v>
      </c>
      <c r="O14" s="137">
        <f t="shared" si="4"/>
        <v>6</v>
      </c>
      <c r="P14" s="1979" t="s">
        <v>473</v>
      </c>
      <c r="Q14" s="1979" t="s">
        <v>473</v>
      </c>
      <c r="R14" s="3071"/>
    </row>
    <row r="15" spans="1:18" ht="27.75" customHeight="1" x14ac:dyDescent="0.25">
      <c r="A15" s="2906"/>
      <c r="B15" s="940" t="s">
        <v>474</v>
      </c>
      <c r="C15" s="940" t="s">
        <v>474</v>
      </c>
      <c r="D15" s="137">
        <v>0</v>
      </c>
      <c r="E15" s="137">
        <v>2</v>
      </c>
      <c r="F15" s="137">
        <v>2</v>
      </c>
      <c r="G15" s="137">
        <v>0</v>
      </c>
      <c r="H15" s="137">
        <v>1</v>
      </c>
      <c r="I15" s="137">
        <v>1</v>
      </c>
      <c r="J15" s="137">
        <v>0</v>
      </c>
      <c r="K15" s="137">
        <v>0</v>
      </c>
      <c r="L15" s="137">
        <v>0</v>
      </c>
      <c r="M15" s="137">
        <f t="shared" si="3"/>
        <v>0</v>
      </c>
      <c r="N15" s="137">
        <f t="shared" si="4"/>
        <v>3</v>
      </c>
      <c r="O15" s="137">
        <f t="shared" si="4"/>
        <v>3</v>
      </c>
      <c r="P15" s="1715" t="s">
        <v>475</v>
      </c>
      <c r="Q15" s="1715" t="s">
        <v>475</v>
      </c>
      <c r="R15" s="3071"/>
    </row>
    <row r="16" spans="1:18" ht="25.5" customHeight="1" x14ac:dyDescent="0.25">
      <c r="A16" s="2906"/>
      <c r="B16" s="940" t="s">
        <v>476</v>
      </c>
      <c r="C16" s="940" t="s">
        <v>3000</v>
      </c>
      <c r="D16" s="137">
        <v>0</v>
      </c>
      <c r="E16" s="137">
        <v>0</v>
      </c>
      <c r="F16" s="137">
        <v>0</v>
      </c>
      <c r="G16" s="137">
        <v>3</v>
      </c>
      <c r="H16" s="137">
        <v>3</v>
      </c>
      <c r="I16" s="137">
        <v>6</v>
      </c>
      <c r="J16" s="137">
        <v>1</v>
      </c>
      <c r="K16" s="137">
        <v>2</v>
      </c>
      <c r="L16" s="137">
        <v>3</v>
      </c>
      <c r="M16" s="137">
        <f t="shared" si="3"/>
        <v>4</v>
      </c>
      <c r="N16" s="137">
        <f t="shared" si="4"/>
        <v>5</v>
      </c>
      <c r="O16" s="137">
        <f t="shared" si="4"/>
        <v>9</v>
      </c>
      <c r="P16" s="1902" t="s">
        <v>3001</v>
      </c>
      <c r="Q16" s="1715" t="s">
        <v>478</v>
      </c>
      <c r="R16" s="3071"/>
    </row>
    <row r="17" spans="1:20" ht="21.75" customHeight="1" x14ac:dyDescent="0.25">
      <c r="A17" s="223"/>
      <c r="B17" s="940" t="s">
        <v>479</v>
      </c>
      <c r="C17" s="940"/>
      <c r="D17" s="137">
        <v>0</v>
      </c>
      <c r="E17" s="137">
        <v>0</v>
      </c>
      <c r="F17" s="137">
        <v>0</v>
      </c>
      <c r="G17" s="137">
        <v>1</v>
      </c>
      <c r="H17" s="137">
        <v>6</v>
      </c>
      <c r="I17" s="137">
        <v>7</v>
      </c>
      <c r="J17" s="137">
        <v>0</v>
      </c>
      <c r="K17" s="137">
        <v>0</v>
      </c>
      <c r="L17" s="137">
        <v>0</v>
      </c>
      <c r="M17" s="137">
        <f t="shared" si="3"/>
        <v>1</v>
      </c>
      <c r="N17" s="137">
        <f t="shared" si="4"/>
        <v>6</v>
      </c>
      <c r="O17" s="137">
        <f t="shared" si="4"/>
        <v>7</v>
      </c>
      <c r="P17" s="1902"/>
      <c r="Q17" s="1715" t="s">
        <v>480</v>
      </c>
      <c r="R17" s="3071"/>
    </row>
    <row r="18" spans="1:20" ht="27.75" customHeight="1" x14ac:dyDescent="0.25">
      <c r="A18" s="2906" t="s">
        <v>96</v>
      </c>
      <c r="B18" s="2906"/>
      <c r="C18" s="2906"/>
      <c r="D18" s="137">
        <f t="shared" ref="D18:L18" si="5">SUM(D10:D17)</f>
        <v>7</v>
      </c>
      <c r="E18" s="137">
        <f t="shared" si="5"/>
        <v>21</v>
      </c>
      <c r="F18" s="137">
        <f t="shared" si="5"/>
        <v>28</v>
      </c>
      <c r="G18" s="137">
        <f t="shared" si="5"/>
        <v>11</v>
      </c>
      <c r="H18" s="137">
        <f t="shared" si="5"/>
        <v>15</v>
      </c>
      <c r="I18" s="137">
        <f t="shared" si="5"/>
        <v>26</v>
      </c>
      <c r="J18" s="137">
        <f t="shared" si="5"/>
        <v>1</v>
      </c>
      <c r="K18" s="137">
        <f t="shared" si="5"/>
        <v>2</v>
      </c>
      <c r="L18" s="137">
        <f t="shared" si="5"/>
        <v>3</v>
      </c>
      <c r="M18" s="137">
        <f t="shared" ref="M18:M19" si="6">SUM(J18,G18,D18)</f>
        <v>19</v>
      </c>
      <c r="N18" s="137">
        <f t="shared" ref="N18:N19" si="7">SUM(K18,H18,E18)</f>
        <v>38</v>
      </c>
      <c r="O18" s="137">
        <f t="shared" ref="O18:O19" si="8">SUM(L18,I18,F18)</f>
        <v>57</v>
      </c>
      <c r="P18" s="3071" t="s">
        <v>136</v>
      </c>
      <c r="Q18" s="3071"/>
      <c r="R18" s="3071"/>
    </row>
    <row r="19" spans="1:20" ht="27.75" customHeight="1" x14ac:dyDescent="0.25">
      <c r="A19" s="1314" t="s">
        <v>608</v>
      </c>
      <c r="B19" s="1316"/>
      <c r="C19" s="1316"/>
      <c r="D19" s="137">
        <v>0</v>
      </c>
      <c r="E19" s="137">
        <v>0</v>
      </c>
      <c r="F19" s="137">
        <v>0</v>
      </c>
      <c r="G19" s="137">
        <v>9</v>
      </c>
      <c r="H19" s="137">
        <v>6</v>
      </c>
      <c r="I19" s="137">
        <v>15</v>
      </c>
      <c r="J19" s="137">
        <v>0</v>
      </c>
      <c r="K19" s="137">
        <v>0</v>
      </c>
      <c r="L19" s="137">
        <v>0</v>
      </c>
      <c r="M19" s="137">
        <f t="shared" si="6"/>
        <v>9</v>
      </c>
      <c r="N19" s="137">
        <f t="shared" si="7"/>
        <v>6</v>
      </c>
      <c r="O19" s="137">
        <f t="shared" si="8"/>
        <v>15</v>
      </c>
      <c r="P19" s="1320"/>
      <c r="Q19" s="1320"/>
      <c r="R19" s="1307" t="s">
        <v>609</v>
      </c>
    </row>
    <row r="20" spans="1:20" ht="27.75" customHeight="1" x14ac:dyDescent="0.25">
      <c r="A20" s="2923" t="s">
        <v>54</v>
      </c>
      <c r="B20" s="2923" t="s">
        <v>55</v>
      </c>
      <c r="C20" s="940" t="s">
        <v>55</v>
      </c>
      <c r="D20" s="137">
        <v>0</v>
      </c>
      <c r="E20" s="137">
        <v>0</v>
      </c>
      <c r="F20" s="137">
        <v>0</v>
      </c>
      <c r="G20" s="137">
        <v>5</v>
      </c>
      <c r="H20" s="137">
        <v>9</v>
      </c>
      <c r="I20" s="137">
        <v>14</v>
      </c>
      <c r="J20" s="137">
        <v>3</v>
      </c>
      <c r="K20" s="137">
        <v>2</v>
      </c>
      <c r="L20" s="137">
        <v>5</v>
      </c>
      <c r="M20" s="137">
        <f t="shared" ref="M20" si="9">SUM(J20,G20,D20)</f>
        <v>8</v>
      </c>
      <c r="N20" s="137">
        <f t="shared" ref="N20" si="10">SUM(K20,H20,E20)</f>
        <v>11</v>
      </c>
      <c r="O20" s="137">
        <f t="shared" ref="O20" si="11">SUM(L20,I20,F20)</f>
        <v>19</v>
      </c>
      <c r="P20" s="1979" t="s">
        <v>138</v>
      </c>
      <c r="Q20" s="3084" t="s">
        <v>138</v>
      </c>
      <c r="R20" s="3084" t="s">
        <v>104</v>
      </c>
    </row>
    <row r="21" spans="1:20" ht="31.5" customHeight="1" x14ac:dyDescent="0.25">
      <c r="A21" s="2859"/>
      <c r="B21" s="2859"/>
      <c r="C21" s="1933" t="s">
        <v>481</v>
      </c>
      <c r="D21" s="137">
        <v>0</v>
      </c>
      <c r="E21" s="137">
        <v>0</v>
      </c>
      <c r="F21" s="137">
        <v>0</v>
      </c>
      <c r="G21" s="137">
        <v>17</v>
      </c>
      <c r="H21" s="137">
        <v>4</v>
      </c>
      <c r="I21" s="137">
        <v>21</v>
      </c>
      <c r="J21" s="137">
        <v>13</v>
      </c>
      <c r="K21" s="137">
        <v>1</v>
      </c>
      <c r="L21" s="137">
        <v>14</v>
      </c>
      <c r="M21" s="137">
        <f t="shared" ref="M21:O23" si="12">SUM(J21,G21,D21)</f>
        <v>30</v>
      </c>
      <c r="N21" s="137">
        <f t="shared" si="12"/>
        <v>5</v>
      </c>
      <c r="O21" s="137">
        <f t="shared" si="12"/>
        <v>35</v>
      </c>
      <c r="P21" s="1979" t="s">
        <v>482</v>
      </c>
      <c r="Q21" s="3089"/>
      <c r="R21" s="3089"/>
    </row>
    <row r="22" spans="1:20" ht="19.5" customHeight="1" x14ac:dyDescent="0.25">
      <c r="A22" s="2859"/>
      <c r="B22" s="2859"/>
      <c r="C22" s="940" t="s">
        <v>2877</v>
      </c>
      <c r="D22" s="137">
        <v>0</v>
      </c>
      <c r="E22" s="137">
        <v>0</v>
      </c>
      <c r="F22" s="137">
        <v>0</v>
      </c>
      <c r="G22" s="137">
        <v>3</v>
      </c>
      <c r="H22" s="137">
        <v>7</v>
      </c>
      <c r="I22" s="137">
        <v>10</v>
      </c>
      <c r="J22" s="137">
        <v>2</v>
      </c>
      <c r="K22" s="137">
        <v>2</v>
      </c>
      <c r="L22" s="137">
        <v>4</v>
      </c>
      <c r="M22" s="137">
        <f t="shared" si="12"/>
        <v>5</v>
      </c>
      <c r="N22" s="137">
        <f t="shared" si="12"/>
        <v>9</v>
      </c>
      <c r="O22" s="137">
        <f t="shared" si="12"/>
        <v>14</v>
      </c>
      <c r="P22" s="1979" t="s">
        <v>483</v>
      </c>
      <c r="Q22" s="3089"/>
      <c r="R22" s="3089"/>
    </row>
    <row r="23" spans="1:20" ht="32.25" customHeight="1" x14ac:dyDescent="0.25">
      <c r="A23" s="2859"/>
      <c r="B23" s="2905"/>
      <c r="C23" s="940" t="s">
        <v>484</v>
      </c>
      <c r="D23" s="137">
        <v>0</v>
      </c>
      <c r="E23" s="137">
        <v>0</v>
      </c>
      <c r="F23" s="137">
        <v>0</v>
      </c>
      <c r="G23" s="137">
        <v>3</v>
      </c>
      <c r="H23" s="137">
        <v>0</v>
      </c>
      <c r="I23" s="137">
        <v>3</v>
      </c>
      <c r="J23" s="137">
        <v>0</v>
      </c>
      <c r="K23" s="137">
        <v>0</v>
      </c>
      <c r="L23" s="137">
        <v>0</v>
      </c>
      <c r="M23" s="137">
        <f t="shared" si="12"/>
        <v>3</v>
      </c>
      <c r="N23" s="137">
        <f t="shared" si="12"/>
        <v>0</v>
      </c>
      <c r="O23" s="137">
        <f t="shared" si="12"/>
        <v>3</v>
      </c>
      <c r="P23" s="2292" t="s">
        <v>2874</v>
      </c>
      <c r="Q23" s="3090"/>
      <c r="R23" s="3089"/>
    </row>
    <row r="24" spans="1:20" ht="25.5" customHeight="1" x14ac:dyDescent="0.25">
      <c r="A24" s="2859"/>
      <c r="B24" s="2906" t="s">
        <v>49</v>
      </c>
      <c r="C24" s="2906"/>
      <c r="D24" s="137">
        <f>SUM(D20:D23)</f>
        <v>0</v>
      </c>
      <c r="E24" s="137">
        <f t="shared" ref="E24:L24" si="13">SUM(E20:E23)</f>
        <v>0</v>
      </c>
      <c r="F24" s="137">
        <f t="shared" si="13"/>
        <v>0</v>
      </c>
      <c r="G24" s="137">
        <f t="shared" si="13"/>
        <v>28</v>
      </c>
      <c r="H24" s="137">
        <f t="shared" si="13"/>
        <v>20</v>
      </c>
      <c r="I24" s="137">
        <f t="shared" si="13"/>
        <v>48</v>
      </c>
      <c r="J24" s="137">
        <f t="shared" si="13"/>
        <v>18</v>
      </c>
      <c r="K24" s="137">
        <f t="shared" si="13"/>
        <v>5</v>
      </c>
      <c r="L24" s="137">
        <f t="shared" si="13"/>
        <v>23</v>
      </c>
      <c r="M24" s="137">
        <f t="shared" ref="M24:M27" si="14">SUM(J24,G24,D24)</f>
        <v>46</v>
      </c>
      <c r="N24" s="137">
        <f t="shared" ref="N24:N27" si="15">SUM(K24,H24,E24)</f>
        <v>25</v>
      </c>
      <c r="O24" s="137">
        <f t="shared" ref="O24:O27" si="16">SUM(L24,I24,F24)</f>
        <v>71</v>
      </c>
      <c r="P24" s="3071" t="s">
        <v>139</v>
      </c>
      <c r="Q24" s="3071"/>
      <c r="R24" s="3089"/>
      <c r="T24" s="2333"/>
    </row>
    <row r="25" spans="1:20" ht="27.75" customHeight="1" x14ac:dyDescent="0.25">
      <c r="A25" s="2859"/>
      <c r="B25" s="2923" t="s">
        <v>56</v>
      </c>
      <c r="C25" s="1955" t="s">
        <v>539</v>
      </c>
      <c r="D25" s="137">
        <f t="shared" ref="D25:D27" si="17">SUM(D21:D24)</f>
        <v>0</v>
      </c>
      <c r="E25" s="137">
        <f t="shared" ref="E25:E27" si="18">SUM(E21:E24)</f>
        <v>0</v>
      </c>
      <c r="F25" s="137">
        <v>0</v>
      </c>
      <c r="G25" s="137">
        <v>16</v>
      </c>
      <c r="H25" s="137">
        <v>5</v>
      </c>
      <c r="I25" s="137">
        <v>21</v>
      </c>
      <c r="J25" s="137">
        <v>13</v>
      </c>
      <c r="K25" s="137">
        <v>3</v>
      </c>
      <c r="L25" s="137">
        <v>16</v>
      </c>
      <c r="M25" s="137">
        <f t="shared" si="14"/>
        <v>29</v>
      </c>
      <c r="N25" s="137">
        <f t="shared" si="15"/>
        <v>8</v>
      </c>
      <c r="O25" s="137">
        <f t="shared" si="16"/>
        <v>37</v>
      </c>
      <c r="P25" s="1968" t="s">
        <v>260</v>
      </c>
      <c r="Q25" s="3084" t="s">
        <v>485</v>
      </c>
      <c r="R25" s="3089"/>
    </row>
    <row r="26" spans="1:20" ht="27.75" customHeight="1" x14ac:dyDescent="0.25">
      <c r="A26" s="2859"/>
      <c r="B26" s="2859"/>
      <c r="C26" s="1955" t="s">
        <v>1249</v>
      </c>
      <c r="D26" s="137">
        <f t="shared" si="17"/>
        <v>0</v>
      </c>
      <c r="E26" s="137">
        <f t="shared" si="18"/>
        <v>0</v>
      </c>
      <c r="F26" s="137">
        <v>0</v>
      </c>
      <c r="G26" s="137">
        <v>4</v>
      </c>
      <c r="H26" s="137">
        <v>1</v>
      </c>
      <c r="I26" s="137">
        <v>5</v>
      </c>
      <c r="J26" s="137">
        <v>3</v>
      </c>
      <c r="K26" s="137">
        <v>0</v>
      </c>
      <c r="L26" s="137">
        <v>3</v>
      </c>
      <c r="M26" s="137">
        <f t="shared" si="14"/>
        <v>7</v>
      </c>
      <c r="N26" s="137">
        <f t="shared" si="15"/>
        <v>1</v>
      </c>
      <c r="O26" s="137">
        <f t="shared" si="16"/>
        <v>8</v>
      </c>
      <c r="P26" s="1968" t="s">
        <v>140</v>
      </c>
      <c r="Q26" s="3089"/>
      <c r="R26" s="3089"/>
    </row>
    <row r="27" spans="1:20" ht="30.75" customHeight="1" x14ac:dyDescent="0.25">
      <c r="A27" s="2859"/>
      <c r="B27" s="2905"/>
      <c r="C27" s="1955" t="s">
        <v>2270</v>
      </c>
      <c r="D27" s="137">
        <f t="shared" si="17"/>
        <v>0</v>
      </c>
      <c r="E27" s="137">
        <f t="shared" si="18"/>
        <v>0</v>
      </c>
      <c r="F27" s="137">
        <v>0</v>
      </c>
      <c r="G27" s="137">
        <v>3</v>
      </c>
      <c r="H27" s="137">
        <v>3</v>
      </c>
      <c r="I27" s="137">
        <v>6</v>
      </c>
      <c r="J27" s="137">
        <v>4</v>
      </c>
      <c r="K27" s="137">
        <v>1</v>
      </c>
      <c r="L27" s="137">
        <v>5</v>
      </c>
      <c r="M27" s="137">
        <f t="shared" si="14"/>
        <v>7</v>
      </c>
      <c r="N27" s="137">
        <f t="shared" si="15"/>
        <v>4</v>
      </c>
      <c r="O27" s="137">
        <f t="shared" si="16"/>
        <v>11</v>
      </c>
      <c r="P27" s="1968" t="s">
        <v>2555</v>
      </c>
      <c r="Q27" s="3090"/>
      <c r="R27" s="3089"/>
    </row>
    <row r="28" spans="1:20" ht="22.5" customHeight="1" thickBot="1" x14ac:dyDescent="0.3">
      <c r="A28" s="2915"/>
      <c r="B28" s="2902" t="s">
        <v>49</v>
      </c>
      <c r="C28" s="2902"/>
      <c r="D28" s="1020">
        <f>SUM(D25:D27)</f>
        <v>0</v>
      </c>
      <c r="E28" s="1020">
        <f t="shared" ref="E28:O28" si="19">SUM(E25:E27)</f>
        <v>0</v>
      </c>
      <c r="F28" s="1020">
        <f t="shared" si="19"/>
        <v>0</v>
      </c>
      <c r="G28" s="1020">
        <f t="shared" si="19"/>
        <v>23</v>
      </c>
      <c r="H28" s="1020">
        <f t="shared" si="19"/>
        <v>9</v>
      </c>
      <c r="I28" s="1020">
        <f t="shared" si="19"/>
        <v>32</v>
      </c>
      <c r="J28" s="1020">
        <f t="shared" si="19"/>
        <v>20</v>
      </c>
      <c r="K28" s="1020">
        <f t="shared" si="19"/>
        <v>4</v>
      </c>
      <c r="L28" s="1020">
        <f t="shared" si="19"/>
        <v>24</v>
      </c>
      <c r="M28" s="1020">
        <f t="shared" si="19"/>
        <v>43</v>
      </c>
      <c r="N28" s="1020">
        <f t="shared" si="19"/>
        <v>13</v>
      </c>
      <c r="O28" s="1020">
        <f t="shared" si="19"/>
        <v>56</v>
      </c>
      <c r="P28" s="3072" t="s">
        <v>139</v>
      </c>
      <c r="Q28" s="3072"/>
      <c r="R28" s="3095"/>
    </row>
    <row r="29" spans="1:20" ht="18.75" customHeight="1" thickTop="1" x14ac:dyDescent="0.25">
      <c r="A29" s="236"/>
    </row>
    <row r="30" spans="1:20" ht="12" customHeight="1" x14ac:dyDescent="0.25">
      <c r="A30" s="201"/>
      <c r="B30" s="201"/>
      <c r="C30" s="201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pans="1:20" ht="18" customHeight="1" thickBot="1" x14ac:dyDescent="0.3">
      <c r="A31" s="3094" t="s">
        <v>2802</v>
      </c>
      <c r="B31" s="3094"/>
      <c r="C31" s="226"/>
      <c r="D31" s="226"/>
      <c r="E31" s="226"/>
      <c r="F31" s="226"/>
      <c r="G31" s="226"/>
      <c r="H31" s="226"/>
      <c r="I31" s="226"/>
      <c r="J31" s="226"/>
      <c r="K31" s="226"/>
      <c r="L31" s="226"/>
      <c r="M31" s="226"/>
      <c r="N31" s="226"/>
      <c r="O31" s="226"/>
      <c r="P31" s="226"/>
      <c r="Q31" s="2865" t="s">
        <v>2803</v>
      </c>
      <c r="R31" s="2865"/>
    </row>
    <row r="32" spans="1:20" ht="18" customHeight="1" thickTop="1" x14ac:dyDescent="0.25">
      <c r="A32" s="2984" t="s">
        <v>47</v>
      </c>
      <c r="B32" s="2984" t="s">
        <v>90</v>
      </c>
      <c r="C32" s="2984" t="s">
        <v>48</v>
      </c>
      <c r="D32" s="2984" t="s">
        <v>36</v>
      </c>
      <c r="E32" s="2984"/>
      <c r="F32" s="2984"/>
      <c r="G32" s="2984" t="s">
        <v>2</v>
      </c>
      <c r="H32" s="2984"/>
      <c r="I32" s="2984"/>
      <c r="J32" s="2984" t="s">
        <v>3</v>
      </c>
      <c r="K32" s="2984"/>
      <c r="L32" s="2984"/>
      <c r="M32" s="2984" t="s">
        <v>29</v>
      </c>
      <c r="N32" s="2984"/>
      <c r="O32" s="2984"/>
      <c r="P32" s="2866" t="s">
        <v>103</v>
      </c>
      <c r="Q32" s="2866" t="s">
        <v>132</v>
      </c>
      <c r="R32" s="2866" t="s">
        <v>310</v>
      </c>
    </row>
    <row r="33" spans="1:18" ht="22.5" customHeight="1" x14ac:dyDescent="0.25">
      <c r="A33" s="2864"/>
      <c r="B33" s="2864"/>
      <c r="C33" s="2864"/>
      <c r="D33" s="2854" t="s">
        <v>98</v>
      </c>
      <c r="E33" s="2854"/>
      <c r="F33" s="2854"/>
      <c r="G33" s="2854" t="s">
        <v>99</v>
      </c>
      <c r="H33" s="2854"/>
      <c r="I33" s="2854"/>
      <c r="J33" s="2854" t="s">
        <v>100</v>
      </c>
      <c r="K33" s="2854"/>
      <c r="L33" s="2854"/>
      <c r="M33" s="2854" t="s">
        <v>126</v>
      </c>
      <c r="N33" s="2854"/>
      <c r="O33" s="2854"/>
      <c r="P33" s="2867"/>
      <c r="Q33" s="2867"/>
      <c r="R33" s="2867"/>
    </row>
    <row r="34" spans="1:18" ht="22.5" customHeight="1" x14ac:dyDescent="0.25">
      <c r="A34" s="2864"/>
      <c r="B34" s="2864"/>
      <c r="C34" s="2864"/>
      <c r="D34" s="200" t="s">
        <v>187</v>
      </c>
      <c r="E34" s="200" t="s">
        <v>203</v>
      </c>
      <c r="F34" s="200" t="s">
        <v>204</v>
      </c>
      <c r="G34" s="200" t="s">
        <v>187</v>
      </c>
      <c r="H34" s="200" t="s">
        <v>203</v>
      </c>
      <c r="I34" s="200" t="s">
        <v>204</v>
      </c>
      <c r="J34" s="200" t="s">
        <v>187</v>
      </c>
      <c r="K34" s="200" t="s">
        <v>203</v>
      </c>
      <c r="L34" s="200" t="s">
        <v>204</v>
      </c>
      <c r="M34" s="200" t="s">
        <v>187</v>
      </c>
      <c r="N34" s="200" t="s">
        <v>203</v>
      </c>
      <c r="O34" s="200" t="s">
        <v>204</v>
      </c>
      <c r="P34" s="2867"/>
      <c r="Q34" s="2867"/>
      <c r="R34" s="2867"/>
    </row>
    <row r="35" spans="1:18" ht="22.5" customHeight="1" thickBot="1" x14ac:dyDescent="0.3">
      <c r="A35" s="2985"/>
      <c r="B35" s="2985"/>
      <c r="C35" s="2985"/>
      <c r="D35" s="121" t="s">
        <v>188</v>
      </c>
      <c r="E35" s="121" t="s">
        <v>189</v>
      </c>
      <c r="F35" s="121" t="s">
        <v>190</v>
      </c>
      <c r="G35" s="121" t="s">
        <v>188</v>
      </c>
      <c r="H35" s="121" t="s">
        <v>189</v>
      </c>
      <c r="I35" s="121" t="s">
        <v>190</v>
      </c>
      <c r="J35" s="121" t="s">
        <v>188</v>
      </c>
      <c r="K35" s="121" t="s">
        <v>189</v>
      </c>
      <c r="L35" s="121" t="s">
        <v>190</v>
      </c>
      <c r="M35" s="121" t="s">
        <v>188</v>
      </c>
      <c r="N35" s="121" t="s">
        <v>189</v>
      </c>
      <c r="O35" s="121" t="s">
        <v>190</v>
      </c>
      <c r="P35" s="2868"/>
      <c r="Q35" s="2868"/>
      <c r="R35" s="2868"/>
    </row>
    <row r="36" spans="1:18" ht="36.75" customHeight="1" x14ac:dyDescent="0.25">
      <c r="A36" s="2935" t="s">
        <v>54</v>
      </c>
      <c r="B36" s="2174" t="s">
        <v>486</v>
      </c>
      <c r="C36" s="223"/>
      <c r="D36" s="923">
        <v>0</v>
      </c>
      <c r="E36" s="923">
        <v>0</v>
      </c>
      <c r="F36" s="923">
        <v>0</v>
      </c>
      <c r="G36" s="923">
        <v>21</v>
      </c>
      <c r="H36" s="923">
        <v>11</v>
      </c>
      <c r="I36" s="923">
        <v>32</v>
      </c>
      <c r="J36" s="923">
        <v>7</v>
      </c>
      <c r="K36" s="923">
        <v>11</v>
      </c>
      <c r="L36" s="923">
        <v>18</v>
      </c>
      <c r="M36" s="2390">
        <f t="shared" ref="M36:O36" si="20">SUM(J36,G36,D36)</f>
        <v>28</v>
      </c>
      <c r="N36" s="2390">
        <f t="shared" si="20"/>
        <v>22</v>
      </c>
      <c r="O36" s="2390">
        <f t="shared" si="20"/>
        <v>50</v>
      </c>
      <c r="P36" s="249"/>
      <c r="Q36" s="2178" t="s">
        <v>487</v>
      </c>
      <c r="R36" s="3093" t="s">
        <v>104</v>
      </c>
    </row>
    <row r="37" spans="1:18" ht="22.5" customHeight="1" x14ac:dyDescent="0.25">
      <c r="A37" s="2905"/>
      <c r="B37" s="1319" t="s">
        <v>559</v>
      </c>
      <c r="C37" s="1319"/>
      <c r="D37" s="2389">
        <v>0</v>
      </c>
      <c r="E37" s="2389">
        <v>0</v>
      </c>
      <c r="F37" s="2389">
        <v>0</v>
      </c>
      <c r="G37" s="2389">
        <v>1</v>
      </c>
      <c r="H37" s="2389">
        <v>4</v>
      </c>
      <c r="I37" s="2389">
        <v>5</v>
      </c>
      <c r="J37" s="2389">
        <v>0</v>
      </c>
      <c r="K37" s="2389">
        <v>0</v>
      </c>
      <c r="L37" s="2389">
        <v>0</v>
      </c>
      <c r="M37" s="2389">
        <f t="shared" ref="M37:O37" si="21">SUM(J37,G37,D37)</f>
        <v>1</v>
      </c>
      <c r="N37" s="2389">
        <f t="shared" si="21"/>
        <v>4</v>
      </c>
      <c r="O37" s="2389">
        <f t="shared" si="21"/>
        <v>5</v>
      </c>
      <c r="P37" s="3073" t="s">
        <v>560</v>
      </c>
      <c r="Q37" s="3073"/>
      <c r="R37" s="3090"/>
    </row>
    <row r="38" spans="1:18" ht="22.5" customHeight="1" x14ac:dyDescent="0.25">
      <c r="A38" s="2906" t="s">
        <v>96</v>
      </c>
      <c r="B38" s="2906"/>
      <c r="C38" s="2906"/>
      <c r="D38" s="923">
        <f t="shared" ref="D38:O38" si="22">SUM(D24,D28,D36:D37)</f>
        <v>0</v>
      </c>
      <c r="E38" s="923">
        <f t="shared" si="22"/>
        <v>0</v>
      </c>
      <c r="F38" s="923">
        <f t="shared" si="22"/>
        <v>0</v>
      </c>
      <c r="G38" s="923">
        <f t="shared" si="22"/>
        <v>73</v>
      </c>
      <c r="H38" s="923">
        <f t="shared" si="22"/>
        <v>44</v>
      </c>
      <c r="I38" s="923">
        <f t="shared" si="22"/>
        <v>117</v>
      </c>
      <c r="J38" s="923">
        <f t="shared" si="22"/>
        <v>45</v>
      </c>
      <c r="K38" s="923">
        <f t="shared" si="22"/>
        <v>20</v>
      </c>
      <c r="L38" s="923">
        <f t="shared" si="22"/>
        <v>65</v>
      </c>
      <c r="M38" s="923">
        <f t="shared" si="22"/>
        <v>118</v>
      </c>
      <c r="N38" s="923">
        <f t="shared" si="22"/>
        <v>64</v>
      </c>
      <c r="O38" s="923">
        <f t="shared" si="22"/>
        <v>182</v>
      </c>
      <c r="P38" s="3071" t="s">
        <v>136</v>
      </c>
      <c r="Q38" s="3071"/>
      <c r="R38" s="3071"/>
    </row>
    <row r="39" spans="1:18" ht="30.75" customHeight="1" x14ac:dyDescent="0.25">
      <c r="A39" s="2905" t="s">
        <v>94</v>
      </c>
      <c r="B39" s="2180" t="s">
        <v>57</v>
      </c>
      <c r="C39" s="1315"/>
      <c r="D39" s="923">
        <f>SUM(D25,D29,D37:D38)</f>
        <v>0</v>
      </c>
      <c r="E39" s="923">
        <f>SUM(E25,E29,E37:E38)</f>
        <v>0</v>
      </c>
      <c r="F39" s="2381">
        <v>0</v>
      </c>
      <c r="G39" s="2381">
        <v>21</v>
      </c>
      <c r="H39" s="2381">
        <v>23</v>
      </c>
      <c r="I39" s="2381">
        <v>44</v>
      </c>
      <c r="J39" s="2381">
        <v>20</v>
      </c>
      <c r="K39" s="2381">
        <v>14</v>
      </c>
      <c r="L39" s="2381">
        <v>34</v>
      </c>
      <c r="M39" s="2381">
        <f>SUM(J39,G39,D39)</f>
        <v>41</v>
      </c>
      <c r="N39" s="2381">
        <f t="shared" ref="N39:O45" si="23">SUM(K39,H39,E39)</f>
        <v>37</v>
      </c>
      <c r="O39" s="2381">
        <f t="shared" si="23"/>
        <v>78</v>
      </c>
      <c r="P39" s="3088" t="s">
        <v>315</v>
      </c>
      <c r="Q39" s="3088"/>
      <c r="R39" s="3090" t="s">
        <v>129</v>
      </c>
    </row>
    <row r="40" spans="1:18" ht="32.25" customHeight="1" x14ac:dyDescent="0.25">
      <c r="A40" s="2906"/>
      <c r="B40" s="997" t="s">
        <v>490</v>
      </c>
      <c r="C40" s="223"/>
      <c r="D40" s="923">
        <v>0</v>
      </c>
      <c r="E40" s="923">
        <v>0</v>
      </c>
      <c r="F40" s="923">
        <v>0</v>
      </c>
      <c r="G40" s="923">
        <v>11</v>
      </c>
      <c r="H40" s="923">
        <v>12</v>
      </c>
      <c r="I40" s="923">
        <v>23</v>
      </c>
      <c r="J40" s="923">
        <v>13</v>
      </c>
      <c r="K40" s="923">
        <v>5</v>
      </c>
      <c r="L40" s="923">
        <v>18</v>
      </c>
      <c r="M40" s="923">
        <f>SUM(J40,G40,D40)</f>
        <v>24</v>
      </c>
      <c r="N40" s="923">
        <f t="shared" si="23"/>
        <v>17</v>
      </c>
      <c r="O40" s="923">
        <f t="shared" si="23"/>
        <v>41</v>
      </c>
      <c r="P40" s="3071" t="s">
        <v>491</v>
      </c>
      <c r="Q40" s="3071"/>
      <c r="R40" s="3071"/>
    </row>
    <row r="41" spans="1:18" ht="20.25" customHeight="1" x14ac:dyDescent="0.25">
      <c r="A41" s="2906"/>
      <c r="B41" s="1721" t="s">
        <v>492</v>
      </c>
      <c r="C41" s="223"/>
      <c r="D41" s="923">
        <v>0</v>
      </c>
      <c r="E41" s="923">
        <v>0</v>
      </c>
      <c r="F41" s="923">
        <v>0</v>
      </c>
      <c r="G41" s="923">
        <v>17</v>
      </c>
      <c r="H41" s="923">
        <v>6</v>
      </c>
      <c r="I41" s="923">
        <v>23</v>
      </c>
      <c r="J41" s="923">
        <v>19</v>
      </c>
      <c r="K41" s="923">
        <v>3</v>
      </c>
      <c r="L41" s="923">
        <v>22</v>
      </c>
      <c r="M41" s="923">
        <f t="shared" ref="M41:M45" si="24">SUM(J41,G41,D41)</f>
        <v>36</v>
      </c>
      <c r="N41" s="923">
        <f t="shared" si="23"/>
        <v>9</v>
      </c>
      <c r="O41" s="923">
        <f t="shared" si="23"/>
        <v>45</v>
      </c>
      <c r="P41" s="249"/>
      <c r="Q41" s="249" t="s">
        <v>493</v>
      </c>
      <c r="R41" s="3071"/>
    </row>
    <row r="42" spans="1:18" ht="20.25" customHeight="1" x14ac:dyDescent="0.25">
      <c r="A42" s="2906"/>
      <c r="B42" s="1721" t="s">
        <v>494</v>
      </c>
      <c r="C42" s="223"/>
      <c r="D42" s="923">
        <v>0</v>
      </c>
      <c r="E42" s="923">
        <v>0</v>
      </c>
      <c r="F42" s="923">
        <v>0</v>
      </c>
      <c r="G42" s="923">
        <v>7</v>
      </c>
      <c r="H42" s="923">
        <v>17</v>
      </c>
      <c r="I42" s="923">
        <v>24</v>
      </c>
      <c r="J42" s="923">
        <v>7</v>
      </c>
      <c r="K42" s="923">
        <v>10</v>
      </c>
      <c r="L42" s="923">
        <v>17</v>
      </c>
      <c r="M42" s="923">
        <f t="shared" si="24"/>
        <v>14</v>
      </c>
      <c r="N42" s="923">
        <f t="shared" si="23"/>
        <v>27</v>
      </c>
      <c r="O42" s="923">
        <f t="shared" si="23"/>
        <v>41</v>
      </c>
      <c r="P42" s="3073" t="s">
        <v>495</v>
      </c>
      <c r="Q42" s="3073"/>
      <c r="R42" s="3071"/>
    </row>
    <row r="43" spans="1:18" ht="20.25" customHeight="1" x14ac:dyDescent="0.25">
      <c r="A43" s="2906"/>
      <c r="B43" s="2174" t="s">
        <v>59</v>
      </c>
      <c r="C43" s="223"/>
      <c r="D43" s="923">
        <v>0</v>
      </c>
      <c r="E43" s="923">
        <v>0</v>
      </c>
      <c r="F43" s="923">
        <v>0</v>
      </c>
      <c r="G43" s="923">
        <v>15</v>
      </c>
      <c r="H43" s="923">
        <v>16</v>
      </c>
      <c r="I43" s="923">
        <v>31</v>
      </c>
      <c r="J43" s="923">
        <v>6</v>
      </c>
      <c r="K43" s="923">
        <v>0</v>
      </c>
      <c r="L43" s="923">
        <v>6</v>
      </c>
      <c r="M43" s="923">
        <f t="shared" si="24"/>
        <v>21</v>
      </c>
      <c r="N43" s="923">
        <f t="shared" si="23"/>
        <v>16</v>
      </c>
      <c r="O43" s="923">
        <f t="shared" si="23"/>
        <v>37</v>
      </c>
      <c r="P43" s="3073" t="s">
        <v>141</v>
      </c>
      <c r="Q43" s="3073"/>
      <c r="R43" s="3071"/>
    </row>
    <row r="44" spans="1:18" ht="20.25" customHeight="1" x14ac:dyDescent="0.25">
      <c r="A44" s="2906"/>
      <c r="B44" s="1721" t="s">
        <v>497</v>
      </c>
      <c r="C44" s="223"/>
      <c r="D44" s="923">
        <v>0</v>
      </c>
      <c r="E44" s="923">
        <v>0</v>
      </c>
      <c r="F44" s="923">
        <v>0</v>
      </c>
      <c r="G44" s="923">
        <v>11</v>
      </c>
      <c r="H44" s="923">
        <v>7</v>
      </c>
      <c r="I44" s="923">
        <v>18</v>
      </c>
      <c r="J44" s="923">
        <v>3</v>
      </c>
      <c r="K44" s="923">
        <v>4</v>
      </c>
      <c r="L44" s="923">
        <v>7</v>
      </c>
      <c r="M44" s="923">
        <f t="shared" si="24"/>
        <v>14</v>
      </c>
      <c r="N44" s="923">
        <f t="shared" si="23"/>
        <v>11</v>
      </c>
      <c r="O44" s="923">
        <f t="shared" si="23"/>
        <v>25</v>
      </c>
      <c r="P44" s="2178"/>
      <c r="Q44" s="2178" t="s">
        <v>271</v>
      </c>
      <c r="R44" s="3071"/>
    </row>
    <row r="45" spans="1:18" ht="20.25" customHeight="1" x14ac:dyDescent="0.25">
      <c r="A45" s="2906"/>
      <c r="B45" s="2174" t="s">
        <v>498</v>
      </c>
      <c r="C45" s="223"/>
      <c r="D45" s="923">
        <v>0</v>
      </c>
      <c r="E45" s="923">
        <v>0</v>
      </c>
      <c r="F45" s="923">
        <v>0</v>
      </c>
      <c r="G45" s="923">
        <v>5</v>
      </c>
      <c r="H45" s="923">
        <v>8</v>
      </c>
      <c r="I45" s="923">
        <v>13</v>
      </c>
      <c r="J45" s="923">
        <v>13</v>
      </c>
      <c r="K45" s="923">
        <v>5</v>
      </c>
      <c r="L45" s="923">
        <v>18</v>
      </c>
      <c r="M45" s="923">
        <f t="shared" si="24"/>
        <v>18</v>
      </c>
      <c r="N45" s="923">
        <f t="shared" si="23"/>
        <v>13</v>
      </c>
      <c r="O45" s="923">
        <f t="shared" si="23"/>
        <v>31</v>
      </c>
      <c r="P45" s="3073" t="s">
        <v>499</v>
      </c>
      <c r="Q45" s="3073"/>
      <c r="R45" s="3071"/>
    </row>
    <row r="46" spans="1:18" ht="20.25" customHeight="1" x14ac:dyDescent="0.25">
      <c r="A46" s="2906" t="s">
        <v>96</v>
      </c>
      <c r="B46" s="2906"/>
      <c r="C46" s="2906"/>
      <c r="D46" s="923">
        <v>0</v>
      </c>
      <c r="E46" s="923">
        <v>0</v>
      </c>
      <c r="F46" s="923">
        <f t="shared" ref="F46:L46" si="25">SUM(F39:F45)</f>
        <v>0</v>
      </c>
      <c r="G46" s="923">
        <f t="shared" si="25"/>
        <v>87</v>
      </c>
      <c r="H46" s="923">
        <f t="shared" si="25"/>
        <v>89</v>
      </c>
      <c r="I46" s="923">
        <f t="shared" si="25"/>
        <v>176</v>
      </c>
      <c r="J46" s="923">
        <f t="shared" si="25"/>
        <v>81</v>
      </c>
      <c r="K46" s="923">
        <f t="shared" si="25"/>
        <v>41</v>
      </c>
      <c r="L46" s="923">
        <f t="shared" si="25"/>
        <v>122</v>
      </c>
      <c r="M46" s="923">
        <f t="shared" ref="M46:O46" si="26">SUM(M39:M45)</f>
        <v>168</v>
      </c>
      <c r="N46" s="923">
        <f t="shared" si="26"/>
        <v>130</v>
      </c>
      <c r="O46" s="923">
        <f t="shared" si="26"/>
        <v>298</v>
      </c>
      <c r="P46" s="3071" t="s">
        <v>136</v>
      </c>
      <c r="Q46" s="3071"/>
      <c r="R46" s="3071"/>
    </row>
    <row r="47" spans="1:18" s="241" customFormat="1" ht="42" customHeight="1" x14ac:dyDescent="0.25">
      <c r="A47" s="2875" t="s">
        <v>61</v>
      </c>
      <c r="B47" s="2174" t="s">
        <v>501</v>
      </c>
      <c r="C47" s="997" t="s">
        <v>502</v>
      </c>
      <c r="D47" s="923">
        <v>3</v>
      </c>
      <c r="E47" s="923">
        <v>1</v>
      </c>
      <c r="F47" s="923">
        <v>4</v>
      </c>
      <c r="G47" s="923">
        <v>1</v>
      </c>
      <c r="H47" s="923">
        <v>1</v>
      </c>
      <c r="I47" s="923">
        <v>2</v>
      </c>
      <c r="J47" s="923">
        <v>0</v>
      </c>
      <c r="K47" s="923">
        <v>0</v>
      </c>
      <c r="L47" s="923">
        <v>0</v>
      </c>
      <c r="M47" s="923">
        <f t="shared" ref="M47:O48" si="27">SUM(J47,G47,D47)</f>
        <v>4</v>
      </c>
      <c r="N47" s="923">
        <f t="shared" si="27"/>
        <v>2</v>
      </c>
      <c r="O47" s="923">
        <f t="shared" si="27"/>
        <v>6</v>
      </c>
      <c r="P47" s="907" t="s">
        <v>503</v>
      </c>
      <c r="Q47" s="907" t="s">
        <v>561</v>
      </c>
      <c r="R47" s="3092" t="s">
        <v>142</v>
      </c>
    </row>
    <row r="48" spans="1:18" s="241" customFormat="1" ht="27.75" customHeight="1" x14ac:dyDescent="0.25">
      <c r="A48" s="3096"/>
      <c r="B48" s="2174" t="s">
        <v>562</v>
      </c>
      <c r="C48" s="2174"/>
      <c r="D48" s="923">
        <v>4</v>
      </c>
      <c r="E48" s="923">
        <v>2</v>
      </c>
      <c r="F48" s="923">
        <v>6</v>
      </c>
      <c r="G48" s="923">
        <v>4</v>
      </c>
      <c r="H48" s="923">
        <v>0</v>
      </c>
      <c r="I48" s="923">
        <v>4</v>
      </c>
      <c r="J48" s="923">
        <v>0</v>
      </c>
      <c r="K48" s="923">
        <v>0</v>
      </c>
      <c r="L48" s="923">
        <v>0</v>
      </c>
      <c r="M48" s="923">
        <f t="shared" si="27"/>
        <v>8</v>
      </c>
      <c r="N48" s="923">
        <f t="shared" si="27"/>
        <v>2</v>
      </c>
      <c r="O48" s="923">
        <f t="shared" si="27"/>
        <v>10</v>
      </c>
      <c r="P48" s="907"/>
      <c r="Q48" s="907" t="s">
        <v>582</v>
      </c>
      <c r="R48" s="3092"/>
    </row>
    <row r="49" spans="1:18" s="241" customFormat="1" ht="23.25" customHeight="1" x14ac:dyDescent="0.25">
      <c r="A49" s="3096"/>
      <c r="B49" s="2174" t="s">
        <v>51</v>
      </c>
      <c r="C49" s="2174"/>
      <c r="D49" s="923">
        <v>0</v>
      </c>
      <c r="E49" s="923">
        <v>0</v>
      </c>
      <c r="F49" s="923">
        <v>0</v>
      </c>
      <c r="G49" s="923">
        <v>3</v>
      </c>
      <c r="H49" s="923">
        <v>10</v>
      </c>
      <c r="I49" s="923">
        <v>13</v>
      </c>
      <c r="J49" s="923">
        <v>1</v>
      </c>
      <c r="K49" s="923">
        <v>6</v>
      </c>
      <c r="L49" s="923">
        <v>7</v>
      </c>
      <c r="M49" s="923">
        <f t="shared" ref="M49:O49" si="28">SUM(J49,G49,D49)</f>
        <v>4</v>
      </c>
      <c r="N49" s="923">
        <f t="shared" si="28"/>
        <v>16</v>
      </c>
      <c r="O49" s="923">
        <f t="shared" si="28"/>
        <v>20</v>
      </c>
      <c r="P49" s="907"/>
      <c r="Q49" s="907" t="s">
        <v>478</v>
      </c>
      <c r="R49" s="3092"/>
    </row>
    <row r="50" spans="1:18" s="241" customFormat="1" ht="23.25" customHeight="1" x14ac:dyDescent="0.25">
      <c r="A50" s="3096"/>
      <c r="B50" s="2174" t="s">
        <v>2271</v>
      </c>
      <c r="C50" s="2174"/>
      <c r="D50" s="923">
        <v>0</v>
      </c>
      <c r="E50" s="923">
        <v>0</v>
      </c>
      <c r="F50" s="923">
        <v>0</v>
      </c>
      <c r="G50" s="923">
        <v>0</v>
      </c>
      <c r="H50" s="923">
        <v>3</v>
      </c>
      <c r="I50" s="923">
        <v>3</v>
      </c>
      <c r="J50" s="923">
        <v>0</v>
      </c>
      <c r="K50" s="923">
        <v>0</v>
      </c>
      <c r="L50" s="923">
        <v>0</v>
      </c>
      <c r="M50" s="923">
        <f t="shared" ref="M50" si="29">SUM(J50,G50,D50)</f>
        <v>0</v>
      </c>
      <c r="N50" s="923">
        <f t="shared" ref="N50" si="30">SUM(K50,H50,E50)</f>
        <v>3</v>
      </c>
      <c r="O50" s="923">
        <f t="shared" ref="O50" si="31">SUM(L50,I50,F50)</f>
        <v>3</v>
      </c>
      <c r="P50" s="907"/>
      <c r="Q50" s="2292" t="s">
        <v>2872</v>
      </c>
      <c r="R50" s="3092"/>
    </row>
    <row r="51" spans="1:18" s="241" customFormat="1" ht="27" customHeight="1" x14ac:dyDescent="0.25">
      <c r="A51" s="3096"/>
      <c r="B51" s="2174" t="s">
        <v>505</v>
      </c>
      <c r="C51" s="2174"/>
      <c r="D51" s="923">
        <v>0</v>
      </c>
      <c r="E51" s="923">
        <v>0</v>
      </c>
      <c r="F51" s="923">
        <v>0</v>
      </c>
      <c r="G51" s="923">
        <v>1</v>
      </c>
      <c r="H51" s="923">
        <v>5</v>
      </c>
      <c r="I51" s="923">
        <v>6</v>
      </c>
      <c r="J51" s="923">
        <v>1</v>
      </c>
      <c r="K51" s="923">
        <v>2</v>
      </c>
      <c r="L51" s="923">
        <v>3</v>
      </c>
      <c r="M51" s="923">
        <f t="shared" ref="M51:O51" si="32">SUM(J51,G51,D51)</f>
        <v>2</v>
      </c>
      <c r="N51" s="923">
        <f t="shared" si="32"/>
        <v>7</v>
      </c>
      <c r="O51" s="923">
        <f t="shared" si="32"/>
        <v>9</v>
      </c>
      <c r="P51" s="907"/>
      <c r="Q51" s="907" t="s">
        <v>506</v>
      </c>
      <c r="R51" s="3092"/>
    </row>
    <row r="52" spans="1:18" s="241" customFormat="1" ht="27.75" customHeight="1" x14ac:dyDescent="0.25">
      <c r="A52" s="3096"/>
      <c r="B52" s="2174" t="s">
        <v>462</v>
      </c>
      <c r="C52" s="2174"/>
      <c r="D52" s="923">
        <v>0</v>
      </c>
      <c r="E52" s="923">
        <v>0</v>
      </c>
      <c r="F52" s="923">
        <v>0</v>
      </c>
      <c r="G52" s="923">
        <v>1</v>
      </c>
      <c r="H52" s="923">
        <v>5</v>
      </c>
      <c r="I52" s="923">
        <v>6</v>
      </c>
      <c r="J52" s="923">
        <v>0</v>
      </c>
      <c r="K52" s="923">
        <v>0</v>
      </c>
      <c r="L52" s="923">
        <v>0</v>
      </c>
      <c r="M52" s="923">
        <f t="shared" ref="M52:O52" si="33">SUM(J52,G52,D52)</f>
        <v>1</v>
      </c>
      <c r="N52" s="923">
        <f t="shared" si="33"/>
        <v>5</v>
      </c>
      <c r="O52" s="923">
        <f t="shared" si="33"/>
        <v>6</v>
      </c>
      <c r="P52" s="2181"/>
      <c r="Q52" s="2181" t="s">
        <v>463</v>
      </c>
      <c r="R52" s="3092"/>
    </row>
    <row r="53" spans="1:18" s="241" customFormat="1" ht="27.75" customHeight="1" x14ac:dyDescent="0.25">
      <c r="A53" s="3096"/>
      <c r="B53" s="2174" t="s">
        <v>563</v>
      </c>
      <c r="C53" s="2174"/>
      <c r="D53" s="923">
        <v>2</v>
      </c>
      <c r="E53" s="923">
        <v>0</v>
      </c>
      <c r="F53" s="923">
        <v>2</v>
      </c>
      <c r="G53" s="923">
        <v>4</v>
      </c>
      <c r="H53" s="923">
        <v>0</v>
      </c>
      <c r="I53" s="923">
        <v>4</v>
      </c>
      <c r="J53" s="923">
        <v>0</v>
      </c>
      <c r="K53" s="923">
        <v>0</v>
      </c>
      <c r="L53" s="923">
        <v>0</v>
      </c>
      <c r="M53" s="923">
        <f>SUM(J53,G53,D53)</f>
        <v>6</v>
      </c>
      <c r="N53" s="923">
        <f t="shared" ref="N53:O53" si="34">SUM(K53,H53,E53)</f>
        <v>0</v>
      </c>
      <c r="O53" s="923">
        <f t="shared" si="34"/>
        <v>6</v>
      </c>
      <c r="P53" s="2181"/>
      <c r="Q53" s="2181" t="s">
        <v>564</v>
      </c>
      <c r="R53" s="3092"/>
    </row>
    <row r="54" spans="1:18" s="241" customFormat="1" ht="21" customHeight="1" x14ac:dyDescent="0.25">
      <c r="A54" s="223"/>
      <c r="B54" s="2174" t="s">
        <v>510</v>
      </c>
      <c r="C54" s="2174" t="s">
        <v>579</v>
      </c>
      <c r="D54" s="923">
        <v>1</v>
      </c>
      <c r="E54" s="923">
        <v>1</v>
      </c>
      <c r="F54" s="923">
        <v>2</v>
      </c>
      <c r="G54" s="923">
        <v>0</v>
      </c>
      <c r="H54" s="923">
        <v>1</v>
      </c>
      <c r="I54" s="923">
        <v>1</v>
      </c>
      <c r="J54" s="923">
        <v>0</v>
      </c>
      <c r="K54" s="923">
        <v>0</v>
      </c>
      <c r="L54" s="923">
        <v>0</v>
      </c>
      <c r="M54" s="923">
        <f t="shared" ref="M54:O54" si="35">SUM(J54,G54,D54)</f>
        <v>1</v>
      </c>
      <c r="N54" s="923">
        <f t="shared" si="35"/>
        <v>2</v>
      </c>
      <c r="O54" s="923">
        <f t="shared" si="35"/>
        <v>3</v>
      </c>
      <c r="P54" s="2181" t="s">
        <v>583</v>
      </c>
      <c r="Q54" s="2181" t="s">
        <v>565</v>
      </c>
      <c r="R54" s="267"/>
    </row>
    <row r="55" spans="1:18" ht="21" customHeight="1" thickBot="1" x14ac:dyDescent="0.3">
      <c r="A55" s="2902" t="s">
        <v>96</v>
      </c>
      <c r="B55" s="2902"/>
      <c r="C55" s="2902"/>
      <c r="D55" s="1018">
        <f>SUM(D47:D54)</f>
        <v>10</v>
      </c>
      <c r="E55" s="1018">
        <f t="shared" ref="E55:L55" si="36">SUM(E47:E54)</f>
        <v>4</v>
      </c>
      <c r="F55" s="1018">
        <f t="shared" si="36"/>
        <v>14</v>
      </c>
      <c r="G55" s="1018">
        <f t="shared" si="36"/>
        <v>14</v>
      </c>
      <c r="H55" s="1018">
        <f t="shared" si="36"/>
        <v>25</v>
      </c>
      <c r="I55" s="1018">
        <f t="shared" si="36"/>
        <v>39</v>
      </c>
      <c r="J55" s="1018">
        <f t="shared" si="36"/>
        <v>2</v>
      </c>
      <c r="K55" s="1018">
        <f t="shared" si="36"/>
        <v>8</v>
      </c>
      <c r="L55" s="1018">
        <f t="shared" si="36"/>
        <v>10</v>
      </c>
      <c r="M55" s="1018">
        <f t="shared" ref="M55" si="37">SUM(J55,G55,D55)</f>
        <v>26</v>
      </c>
      <c r="N55" s="1018">
        <f t="shared" ref="N55" si="38">SUM(K55,H55,E55)</f>
        <v>37</v>
      </c>
      <c r="O55" s="1018">
        <f t="shared" ref="O55" si="39">SUM(L55,I55,F55)</f>
        <v>63</v>
      </c>
      <c r="P55" s="3072" t="s">
        <v>136</v>
      </c>
      <c r="Q55" s="3072"/>
      <c r="R55" s="3072"/>
    </row>
    <row r="56" spans="1:18" ht="21" customHeight="1" thickTop="1" x14ac:dyDescent="0.25">
      <c r="A56" s="2380"/>
      <c r="B56" s="2380"/>
      <c r="C56" s="2380"/>
      <c r="D56" s="2401"/>
      <c r="E56" s="2401"/>
      <c r="F56" s="2401"/>
      <c r="G56" s="2401"/>
      <c r="H56" s="2401"/>
      <c r="I56" s="2401"/>
      <c r="J56" s="2401"/>
      <c r="K56" s="2401"/>
      <c r="L56" s="2401"/>
      <c r="M56" s="2401"/>
      <c r="N56" s="2401"/>
      <c r="O56" s="2401"/>
      <c r="P56" s="1123"/>
      <c r="Q56" s="1123"/>
      <c r="R56" s="1123"/>
    </row>
    <row r="57" spans="1:18" ht="21" customHeight="1" x14ac:dyDescent="0.25">
      <c r="A57" s="2407"/>
      <c r="B57" s="2407"/>
      <c r="C57" s="2407"/>
      <c r="D57" s="2408"/>
      <c r="E57" s="2408"/>
      <c r="F57" s="2408"/>
      <c r="G57" s="2408"/>
      <c r="H57" s="2408"/>
      <c r="I57" s="2408"/>
      <c r="J57" s="2408"/>
      <c r="K57" s="2408"/>
      <c r="L57" s="2408"/>
      <c r="M57" s="2408"/>
      <c r="N57" s="2408"/>
      <c r="O57" s="2408"/>
      <c r="P57" s="2409"/>
      <c r="Q57" s="2409"/>
      <c r="R57" s="2409"/>
    </row>
    <row r="58" spans="1:18" ht="21" customHeight="1" x14ac:dyDescent="0.25">
      <c r="A58" s="2407"/>
      <c r="B58" s="2407"/>
      <c r="C58" s="2407"/>
      <c r="D58" s="2408"/>
      <c r="E58" s="2408"/>
      <c r="F58" s="2408"/>
      <c r="G58" s="2408"/>
      <c r="H58" s="2408"/>
      <c r="I58" s="2408"/>
      <c r="J58" s="2408"/>
      <c r="K58" s="2408"/>
      <c r="L58" s="2408"/>
      <c r="M58" s="2408"/>
      <c r="N58" s="2408"/>
      <c r="O58" s="2408"/>
      <c r="P58" s="2409"/>
      <c r="Q58" s="2409"/>
      <c r="R58" s="2409"/>
    </row>
    <row r="59" spans="1:18" ht="21" customHeight="1" x14ac:dyDescent="0.25">
      <c r="A59" s="2407"/>
      <c r="B59" s="2407"/>
      <c r="C59" s="2407"/>
      <c r="D59" s="2408"/>
      <c r="E59" s="2408"/>
      <c r="F59" s="2408"/>
      <c r="G59" s="2408"/>
      <c r="H59" s="2408"/>
      <c r="I59" s="2408"/>
      <c r="J59" s="2408"/>
      <c r="K59" s="2408"/>
      <c r="L59" s="2408"/>
      <c r="M59" s="2408"/>
      <c r="N59" s="2408"/>
      <c r="O59" s="2408"/>
      <c r="P59" s="2409"/>
      <c r="Q59" s="2409"/>
      <c r="R59" s="2409"/>
    </row>
    <row r="60" spans="1:18" ht="29.25" customHeight="1" thickBot="1" x14ac:dyDescent="0.3">
      <c r="A60" s="3094" t="s">
        <v>2804</v>
      </c>
      <c r="B60" s="3094"/>
      <c r="C60" s="226"/>
      <c r="D60" s="226"/>
      <c r="E60" s="226"/>
      <c r="F60" s="226"/>
      <c r="G60" s="226"/>
      <c r="H60" s="226"/>
      <c r="I60" s="226"/>
      <c r="J60" s="226"/>
      <c r="K60" s="226"/>
      <c r="L60" s="226"/>
      <c r="M60" s="226"/>
      <c r="N60" s="226"/>
      <c r="O60" s="226"/>
      <c r="P60" s="226"/>
      <c r="Q60" s="2865" t="s">
        <v>2803</v>
      </c>
      <c r="R60" s="2865"/>
    </row>
    <row r="61" spans="1:18" ht="18" customHeight="1" thickTop="1" x14ac:dyDescent="0.25">
      <c r="A61" s="2984" t="s">
        <v>47</v>
      </c>
      <c r="B61" s="2984" t="s">
        <v>90</v>
      </c>
      <c r="C61" s="2984" t="s">
        <v>48</v>
      </c>
      <c r="D61" s="2984" t="s">
        <v>36</v>
      </c>
      <c r="E61" s="2984"/>
      <c r="F61" s="2984"/>
      <c r="G61" s="2984" t="s">
        <v>2</v>
      </c>
      <c r="H61" s="2984"/>
      <c r="I61" s="2984"/>
      <c r="J61" s="2984" t="s">
        <v>3</v>
      </c>
      <c r="K61" s="2984"/>
      <c r="L61" s="2984"/>
      <c r="M61" s="2984" t="s">
        <v>29</v>
      </c>
      <c r="N61" s="2984"/>
      <c r="O61" s="2984"/>
      <c r="P61" s="2866" t="s">
        <v>103</v>
      </c>
      <c r="Q61" s="2866" t="s">
        <v>132</v>
      </c>
      <c r="R61" s="2866" t="s">
        <v>310</v>
      </c>
    </row>
    <row r="62" spans="1:18" ht="18" customHeight="1" x14ac:dyDescent="0.25">
      <c r="A62" s="2864"/>
      <c r="B62" s="2864"/>
      <c r="C62" s="2864"/>
      <c r="D62" s="2854" t="s">
        <v>98</v>
      </c>
      <c r="E62" s="2854"/>
      <c r="F62" s="2854"/>
      <c r="G62" s="2854" t="s">
        <v>99</v>
      </c>
      <c r="H62" s="2854"/>
      <c r="I62" s="2854"/>
      <c r="J62" s="2854" t="s">
        <v>100</v>
      </c>
      <c r="K62" s="2854"/>
      <c r="L62" s="2854"/>
      <c r="M62" s="2854" t="s">
        <v>126</v>
      </c>
      <c r="N62" s="2854"/>
      <c r="O62" s="2854"/>
      <c r="P62" s="2867"/>
      <c r="Q62" s="2867"/>
      <c r="R62" s="2867"/>
    </row>
    <row r="63" spans="1:18" ht="21" customHeight="1" x14ac:dyDescent="0.25">
      <c r="A63" s="2864"/>
      <c r="B63" s="2864"/>
      <c r="C63" s="2864"/>
      <c r="D63" s="200" t="s">
        <v>187</v>
      </c>
      <c r="E63" s="200" t="s">
        <v>203</v>
      </c>
      <c r="F63" s="200" t="s">
        <v>204</v>
      </c>
      <c r="G63" s="200" t="s">
        <v>187</v>
      </c>
      <c r="H63" s="200" t="s">
        <v>203</v>
      </c>
      <c r="I63" s="200" t="s">
        <v>204</v>
      </c>
      <c r="J63" s="200" t="s">
        <v>187</v>
      </c>
      <c r="K63" s="200" t="s">
        <v>203</v>
      </c>
      <c r="L63" s="200" t="s">
        <v>204</v>
      </c>
      <c r="M63" s="200" t="s">
        <v>187</v>
      </c>
      <c r="N63" s="200" t="s">
        <v>203</v>
      </c>
      <c r="O63" s="200" t="s">
        <v>204</v>
      </c>
      <c r="P63" s="2867"/>
      <c r="Q63" s="2867"/>
      <c r="R63" s="2867"/>
    </row>
    <row r="64" spans="1:18" ht="16.5" customHeight="1" thickBot="1" x14ac:dyDescent="0.3">
      <c r="A64" s="2985"/>
      <c r="B64" s="2985"/>
      <c r="C64" s="2985"/>
      <c r="D64" s="121" t="s">
        <v>188</v>
      </c>
      <c r="E64" s="121" t="s">
        <v>189</v>
      </c>
      <c r="F64" s="121" t="s">
        <v>190</v>
      </c>
      <c r="G64" s="121" t="s">
        <v>188</v>
      </c>
      <c r="H64" s="121" t="s">
        <v>189</v>
      </c>
      <c r="I64" s="121" t="s">
        <v>190</v>
      </c>
      <c r="J64" s="121" t="s">
        <v>188</v>
      </c>
      <c r="K64" s="121" t="s">
        <v>189</v>
      </c>
      <c r="L64" s="121" t="s">
        <v>190</v>
      </c>
      <c r="M64" s="121" t="s">
        <v>188</v>
      </c>
      <c r="N64" s="121" t="s">
        <v>189</v>
      </c>
      <c r="O64" s="121" t="s">
        <v>190</v>
      </c>
      <c r="P64" s="2868"/>
      <c r="Q64" s="2868"/>
      <c r="R64" s="2868"/>
    </row>
    <row r="65" spans="1:18" ht="21.75" customHeight="1" x14ac:dyDescent="0.25">
      <c r="A65" s="2935" t="s">
        <v>40</v>
      </c>
      <c r="B65" s="2174" t="s">
        <v>235</v>
      </c>
      <c r="C65" s="223"/>
      <c r="D65" s="923">
        <v>0</v>
      </c>
      <c r="E65" s="923">
        <v>0</v>
      </c>
      <c r="F65" s="923">
        <v>0</v>
      </c>
      <c r="G65" s="923">
        <v>17</v>
      </c>
      <c r="H65" s="923">
        <v>44</v>
      </c>
      <c r="I65" s="923">
        <v>61</v>
      </c>
      <c r="J65" s="923">
        <v>20</v>
      </c>
      <c r="K65" s="923">
        <v>31</v>
      </c>
      <c r="L65" s="923">
        <v>51</v>
      </c>
      <c r="M65" s="923">
        <f t="shared" ref="M65:N70" si="40">SUM(J65,G65,D65)</f>
        <v>37</v>
      </c>
      <c r="N65" s="923">
        <f>SUM(K65,H65,E65)</f>
        <v>75</v>
      </c>
      <c r="O65" s="923">
        <f t="shared" ref="O65:O70" si="41">SUM(L65,I65,F65)</f>
        <v>112</v>
      </c>
      <c r="P65" s="249"/>
      <c r="Q65" s="2178" t="s">
        <v>143</v>
      </c>
      <c r="R65" s="3093" t="s">
        <v>131</v>
      </c>
    </row>
    <row r="66" spans="1:18" ht="21.75" customHeight="1" x14ac:dyDescent="0.25">
      <c r="A66" s="2859"/>
      <c r="B66" s="2174" t="s">
        <v>63</v>
      </c>
      <c r="C66" s="223"/>
      <c r="D66" s="923">
        <v>0</v>
      </c>
      <c r="E66" s="923">
        <v>0</v>
      </c>
      <c r="F66" s="923">
        <v>0</v>
      </c>
      <c r="G66" s="923">
        <v>11</v>
      </c>
      <c r="H66" s="923">
        <v>22</v>
      </c>
      <c r="I66" s="923">
        <v>33</v>
      </c>
      <c r="J66" s="923">
        <v>12</v>
      </c>
      <c r="K66" s="923">
        <v>15</v>
      </c>
      <c r="L66" s="923">
        <v>27</v>
      </c>
      <c r="M66" s="923">
        <f t="shared" si="40"/>
        <v>23</v>
      </c>
      <c r="N66" s="923">
        <f t="shared" si="40"/>
        <v>37</v>
      </c>
      <c r="O66" s="923">
        <f t="shared" si="41"/>
        <v>60</v>
      </c>
      <c r="P66" s="249"/>
      <c r="Q66" s="2178" t="s">
        <v>144</v>
      </c>
      <c r="R66" s="3089"/>
    </row>
    <row r="67" spans="1:18" ht="21.75" customHeight="1" x14ac:dyDescent="0.25">
      <c r="A67" s="2859"/>
      <c r="B67" s="2174" t="s">
        <v>64</v>
      </c>
      <c r="C67" s="223"/>
      <c r="D67" s="923">
        <v>0</v>
      </c>
      <c r="E67" s="923">
        <v>0</v>
      </c>
      <c r="F67" s="923">
        <v>0</v>
      </c>
      <c r="G67" s="923">
        <v>9</v>
      </c>
      <c r="H67" s="923">
        <v>9</v>
      </c>
      <c r="I67" s="923">
        <v>18</v>
      </c>
      <c r="J67" s="923">
        <v>10</v>
      </c>
      <c r="K67" s="923">
        <v>10</v>
      </c>
      <c r="L67" s="923">
        <v>20</v>
      </c>
      <c r="M67" s="923">
        <f t="shared" si="40"/>
        <v>19</v>
      </c>
      <c r="N67" s="923">
        <f t="shared" si="40"/>
        <v>19</v>
      </c>
      <c r="O67" s="923">
        <f t="shared" si="41"/>
        <v>38</v>
      </c>
      <c r="P67" s="249"/>
      <c r="Q67" s="2178" t="s">
        <v>145</v>
      </c>
      <c r="R67" s="3089"/>
    </row>
    <row r="68" spans="1:18" ht="21.75" customHeight="1" x14ac:dyDescent="0.25">
      <c r="A68" s="2859"/>
      <c r="B68" s="2174" t="s">
        <v>65</v>
      </c>
      <c r="C68" s="223"/>
      <c r="D68" s="923">
        <v>0</v>
      </c>
      <c r="E68" s="923">
        <v>0</v>
      </c>
      <c r="F68" s="923">
        <v>0</v>
      </c>
      <c r="G68" s="923">
        <v>9</v>
      </c>
      <c r="H68" s="923">
        <v>17</v>
      </c>
      <c r="I68" s="923">
        <v>26</v>
      </c>
      <c r="J68" s="923">
        <v>0</v>
      </c>
      <c r="K68" s="923">
        <v>0</v>
      </c>
      <c r="L68" s="923">
        <v>0</v>
      </c>
      <c r="M68" s="923">
        <f t="shared" si="40"/>
        <v>9</v>
      </c>
      <c r="N68" s="923">
        <f t="shared" si="40"/>
        <v>17</v>
      </c>
      <c r="O68" s="923">
        <f t="shared" si="41"/>
        <v>26</v>
      </c>
      <c r="P68" s="249"/>
      <c r="Q68" s="2178" t="s">
        <v>146</v>
      </c>
      <c r="R68" s="3089"/>
    </row>
    <row r="69" spans="1:18" ht="21.75" customHeight="1" x14ac:dyDescent="0.25">
      <c r="A69" s="2859"/>
      <c r="B69" s="2174" t="s">
        <v>566</v>
      </c>
      <c r="C69" s="223"/>
      <c r="D69" s="923">
        <v>0</v>
      </c>
      <c r="E69" s="923">
        <v>0</v>
      </c>
      <c r="F69" s="923">
        <v>0</v>
      </c>
      <c r="G69" s="923">
        <v>18</v>
      </c>
      <c r="H69" s="923">
        <v>27</v>
      </c>
      <c r="I69" s="923">
        <v>45</v>
      </c>
      <c r="J69" s="923">
        <v>12</v>
      </c>
      <c r="K69" s="923">
        <v>11</v>
      </c>
      <c r="L69" s="923">
        <v>23</v>
      </c>
      <c r="M69" s="923">
        <f t="shared" si="40"/>
        <v>30</v>
      </c>
      <c r="N69" s="923">
        <f t="shared" si="40"/>
        <v>38</v>
      </c>
      <c r="O69" s="923">
        <f t="shared" si="41"/>
        <v>68</v>
      </c>
      <c r="P69" s="249"/>
      <c r="Q69" s="2178" t="s">
        <v>513</v>
      </c>
      <c r="R69" s="3089"/>
    </row>
    <row r="70" spans="1:18" ht="21.75" customHeight="1" x14ac:dyDescent="0.25">
      <c r="A70" s="2859"/>
      <c r="B70" s="2179" t="s">
        <v>66</v>
      </c>
      <c r="C70" s="1319"/>
      <c r="D70" s="923">
        <v>0</v>
      </c>
      <c r="E70" s="923">
        <v>0</v>
      </c>
      <c r="F70" s="2389">
        <v>0</v>
      </c>
      <c r="G70" s="2389">
        <v>4</v>
      </c>
      <c r="H70" s="2389">
        <v>15</v>
      </c>
      <c r="I70" s="2389">
        <v>19</v>
      </c>
      <c r="J70" s="2389">
        <v>0</v>
      </c>
      <c r="K70" s="2389">
        <v>0</v>
      </c>
      <c r="L70" s="2389">
        <v>0</v>
      </c>
      <c r="M70" s="2389">
        <f t="shared" si="40"/>
        <v>4</v>
      </c>
      <c r="N70" s="2389">
        <f t="shared" si="40"/>
        <v>15</v>
      </c>
      <c r="O70" s="2389">
        <f t="shared" si="41"/>
        <v>19</v>
      </c>
      <c r="P70" s="3084" t="s">
        <v>147</v>
      </c>
      <c r="Q70" s="3084"/>
      <c r="R70" s="3089"/>
    </row>
    <row r="71" spans="1:18" ht="28.5" customHeight="1" x14ac:dyDescent="0.25">
      <c r="A71" s="2905"/>
      <c r="B71" s="2174" t="s">
        <v>2215</v>
      </c>
      <c r="C71" s="1319"/>
      <c r="D71" s="923">
        <v>0</v>
      </c>
      <c r="E71" s="923">
        <v>0</v>
      </c>
      <c r="F71" s="2389">
        <v>0</v>
      </c>
      <c r="G71" s="2389">
        <v>4</v>
      </c>
      <c r="H71" s="2389">
        <v>11</v>
      </c>
      <c r="I71" s="2389">
        <v>15</v>
      </c>
      <c r="J71" s="2389">
        <v>0</v>
      </c>
      <c r="K71" s="2389">
        <v>0</v>
      </c>
      <c r="L71" s="2389">
        <v>0</v>
      </c>
      <c r="M71" s="2389">
        <f t="shared" ref="M71" si="42">SUM(J71,G71,D71)</f>
        <v>4</v>
      </c>
      <c r="N71" s="2389">
        <f t="shared" ref="N71" si="43">SUM(K71,H71,E71)</f>
        <v>11</v>
      </c>
      <c r="O71" s="2389">
        <f t="shared" ref="O71" si="44">SUM(L71,I71,F71)</f>
        <v>15</v>
      </c>
      <c r="P71" s="1321"/>
      <c r="Q71" s="706" t="s">
        <v>2873</v>
      </c>
      <c r="R71" s="3090"/>
    </row>
    <row r="72" spans="1:18" ht="21.75" customHeight="1" x14ac:dyDescent="0.25">
      <c r="A72" s="2906" t="s">
        <v>96</v>
      </c>
      <c r="B72" s="2906"/>
      <c r="C72" s="2906"/>
      <c r="D72" s="923">
        <f>SUM(D65:D71)</f>
        <v>0</v>
      </c>
      <c r="E72" s="923">
        <f t="shared" ref="E72:O72" si="45">SUM(E65:E71)</f>
        <v>0</v>
      </c>
      <c r="F72" s="923">
        <f t="shared" si="45"/>
        <v>0</v>
      </c>
      <c r="G72" s="923">
        <f t="shared" si="45"/>
        <v>72</v>
      </c>
      <c r="H72" s="923">
        <f t="shared" si="45"/>
        <v>145</v>
      </c>
      <c r="I72" s="923">
        <f t="shared" si="45"/>
        <v>217</v>
      </c>
      <c r="J72" s="923">
        <f t="shared" si="45"/>
        <v>54</v>
      </c>
      <c r="K72" s="923">
        <f t="shared" si="45"/>
        <v>67</v>
      </c>
      <c r="L72" s="923">
        <f t="shared" si="45"/>
        <v>121</v>
      </c>
      <c r="M72" s="923">
        <f t="shared" si="45"/>
        <v>126</v>
      </c>
      <c r="N72" s="923">
        <f t="shared" si="45"/>
        <v>212</v>
      </c>
      <c r="O72" s="923">
        <f t="shared" si="45"/>
        <v>338</v>
      </c>
      <c r="P72" s="3071" t="s">
        <v>136</v>
      </c>
      <c r="Q72" s="3071"/>
      <c r="R72" s="3071"/>
    </row>
    <row r="73" spans="1:18" ht="21.75" customHeight="1" x14ac:dyDescent="0.25">
      <c r="A73" s="2888" t="s">
        <v>41</v>
      </c>
      <c r="B73" s="2906" t="s">
        <v>71</v>
      </c>
      <c r="C73" s="2174" t="s">
        <v>515</v>
      </c>
      <c r="D73" s="923">
        <v>6</v>
      </c>
      <c r="E73" s="923">
        <v>3</v>
      </c>
      <c r="F73" s="923">
        <v>9</v>
      </c>
      <c r="G73" s="923"/>
      <c r="H73" s="923">
        <v>0</v>
      </c>
      <c r="I73" s="923">
        <v>0</v>
      </c>
      <c r="J73" s="923">
        <v>0</v>
      </c>
      <c r="K73" s="923">
        <v>0</v>
      </c>
      <c r="L73" s="923">
        <v>0</v>
      </c>
      <c r="M73" s="923">
        <f t="shared" ref="M73:M77" si="46">SUM(J73,G73,D73)</f>
        <v>6</v>
      </c>
      <c r="N73" s="923">
        <f t="shared" ref="N73:O74" si="47">SUM(K73,H73,E73)</f>
        <v>3</v>
      </c>
      <c r="O73" s="923">
        <f t="shared" si="47"/>
        <v>9</v>
      </c>
      <c r="P73" s="2181" t="s">
        <v>516</v>
      </c>
      <c r="Q73" s="3073" t="s">
        <v>168</v>
      </c>
      <c r="R73" s="3084" t="s">
        <v>166</v>
      </c>
    </row>
    <row r="74" spans="1:18" ht="27" customHeight="1" x14ac:dyDescent="0.25">
      <c r="A74" s="2854"/>
      <c r="B74" s="2906"/>
      <c r="C74" s="2174" t="s">
        <v>71</v>
      </c>
      <c r="D74" s="923">
        <v>0</v>
      </c>
      <c r="E74" s="923">
        <v>0</v>
      </c>
      <c r="F74" s="923">
        <v>0</v>
      </c>
      <c r="G74" s="923">
        <v>7</v>
      </c>
      <c r="H74" s="923">
        <v>6</v>
      </c>
      <c r="I74" s="923">
        <v>13</v>
      </c>
      <c r="J74" s="923">
        <v>4</v>
      </c>
      <c r="K74" s="923">
        <v>1</v>
      </c>
      <c r="L74" s="923">
        <v>5</v>
      </c>
      <c r="M74" s="923">
        <f t="shared" si="46"/>
        <v>11</v>
      </c>
      <c r="N74" s="923">
        <f t="shared" si="47"/>
        <v>7</v>
      </c>
      <c r="O74" s="923">
        <f t="shared" si="47"/>
        <v>18</v>
      </c>
      <c r="P74" s="2181" t="s">
        <v>168</v>
      </c>
      <c r="Q74" s="3073"/>
      <c r="R74" s="3089"/>
    </row>
    <row r="75" spans="1:18" ht="27" customHeight="1" x14ac:dyDescent="0.25">
      <c r="A75" s="2854"/>
      <c r="B75" s="2906"/>
      <c r="C75" s="2174" t="s">
        <v>581</v>
      </c>
      <c r="D75" s="923">
        <v>3</v>
      </c>
      <c r="E75" s="923">
        <v>3</v>
      </c>
      <c r="F75" s="923">
        <v>6</v>
      </c>
      <c r="G75" s="923">
        <v>0</v>
      </c>
      <c r="H75" s="923">
        <v>0</v>
      </c>
      <c r="I75" s="923">
        <v>0</v>
      </c>
      <c r="J75" s="923">
        <v>0</v>
      </c>
      <c r="K75" s="923">
        <v>0</v>
      </c>
      <c r="L75" s="923">
        <v>0</v>
      </c>
      <c r="M75" s="923">
        <f t="shared" si="46"/>
        <v>3</v>
      </c>
      <c r="N75" s="923">
        <f t="shared" ref="N75" si="48">SUM(K75,H75,E75)</f>
        <v>3</v>
      </c>
      <c r="O75" s="923">
        <f t="shared" ref="O75" si="49">SUM(L75,I75,F75)</f>
        <v>6</v>
      </c>
      <c r="P75" s="1728" t="s">
        <v>2051</v>
      </c>
      <c r="Q75" s="2178"/>
      <c r="R75" s="3089"/>
    </row>
    <row r="76" spans="1:18" ht="21" customHeight="1" x14ac:dyDescent="0.25">
      <c r="A76" s="2854"/>
      <c r="B76" s="2906" t="s">
        <v>49</v>
      </c>
      <c r="C76" s="2906"/>
      <c r="D76" s="923">
        <f>SUM(D73:D75)</f>
        <v>9</v>
      </c>
      <c r="E76" s="923">
        <f t="shared" ref="E76:L76" si="50">SUM(E73:E75)</f>
        <v>6</v>
      </c>
      <c r="F76" s="923">
        <f t="shared" si="50"/>
        <v>15</v>
      </c>
      <c r="G76" s="923">
        <f t="shared" si="50"/>
        <v>7</v>
      </c>
      <c r="H76" s="923">
        <f t="shared" si="50"/>
        <v>6</v>
      </c>
      <c r="I76" s="923">
        <f t="shared" si="50"/>
        <v>13</v>
      </c>
      <c r="J76" s="923">
        <f t="shared" si="50"/>
        <v>4</v>
      </c>
      <c r="K76" s="923">
        <f t="shared" si="50"/>
        <v>1</v>
      </c>
      <c r="L76" s="923">
        <f t="shared" si="50"/>
        <v>5</v>
      </c>
      <c r="M76" s="923">
        <f t="shared" si="46"/>
        <v>20</v>
      </c>
      <c r="N76" s="923">
        <f t="shared" ref="N76" si="51">SUM(K76,H76,E76)</f>
        <v>13</v>
      </c>
      <c r="O76" s="923">
        <f t="shared" ref="O76" si="52">SUM(L76,I76,F76)</f>
        <v>33</v>
      </c>
      <c r="P76" s="3071" t="s">
        <v>139</v>
      </c>
      <c r="Q76" s="3071"/>
      <c r="R76" s="3089"/>
    </row>
    <row r="77" spans="1:18" ht="23.25" customHeight="1" x14ac:dyDescent="0.25">
      <c r="A77" s="2854"/>
      <c r="B77" s="223" t="s">
        <v>73</v>
      </c>
      <c r="C77" s="223"/>
      <c r="D77" s="923">
        <v>0</v>
      </c>
      <c r="E77" s="923">
        <v>0</v>
      </c>
      <c r="F77" s="923">
        <v>0</v>
      </c>
      <c r="G77" s="923">
        <v>17</v>
      </c>
      <c r="H77" s="923">
        <v>5</v>
      </c>
      <c r="I77" s="923">
        <v>22</v>
      </c>
      <c r="J77" s="923">
        <v>0</v>
      </c>
      <c r="K77" s="923">
        <v>0</v>
      </c>
      <c r="L77" s="923">
        <v>0</v>
      </c>
      <c r="M77" s="923">
        <f t="shared" si="46"/>
        <v>17</v>
      </c>
      <c r="N77" s="923">
        <f t="shared" ref="N77:O79" si="53">SUM(K77,H77,E77)</f>
        <v>5</v>
      </c>
      <c r="O77" s="923">
        <f t="shared" si="53"/>
        <v>22</v>
      </c>
      <c r="P77" s="2178"/>
      <c r="Q77" s="2178" t="s">
        <v>170</v>
      </c>
      <c r="R77" s="3089"/>
    </row>
    <row r="78" spans="1:18" ht="23.25" customHeight="1" x14ac:dyDescent="0.25">
      <c r="A78" s="2854"/>
      <c r="B78" s="223" t="s">
        <v>517</v>
      </c>
      <c r="C78" s="223"/>
      <c r="D78" s="923">
        <v>0</v>
      </c>
      <c r="E78" s="923">
        <v>0</v>
      </c>
      <c r="F78" s="923">
        <v>0</v>
      </c>
      <c r="G78" s="923">
        <v>10</v>
      </c>
      <c r="H78" s="923">
        <v>7</v>
      </c>
      <c r="I78" s="923">
        <v>17</v>
      </c>
      <c r="J78" s="923">
        <v>4</v>
      </c>
      <c r="K78" s="923">
        <v>0</v>
      </c>
      <c r="L78" s="923">
        <v>4</v>
      </c>
      <c r="M78" s="923">
        <f t="shared" ref="M78:M79" si="54">SUM(J78,G78,D78)</f>
        <v>14</v>
      </c>
      <c r="N78" s="923">
        <f t="shared" si="53"/>
        <v>7</v>
      </c>
      <c r="O78" s="923">
        <f t="shared" si="53"/>
        <v>21</v>
      </c>
      <c r="P78" s="3073" t="s">
        <v>518</v>
      </c>
      <c r="Q78" s="3073"/>
      <c r="R78" s="3089"/>
    </row>
    <row r="79" spans="1:18" ht="30.75" customHeight="1" x14ac:dyDescent="0.25">
      <c r="A79" s="2854"/>
      <c r="B79" s="1316" t="s">
        <v>74</v>
      </c>
      <c r="C79" s="221" t="s">
        <v>519</v>
      </c>
      <c r="D79" s="923">
        <v>11</v>
      </c>
      <c r="E79" s="923">
        <v>12</v>
      </c>
      <c r="F79" s="923">
        <v>23</v>
      </c>
      <c r="G79" s="923">
        <v>14</v>
      </c>
      <c r="H79" s="923">
        <v>5</v>
      </c>
      <c r="I79" s="923">
        <v>19</v>
      </c>
      <c r="J79" s="923">
        <v>6</v>
      </c>
      <c r="K79" s="923">
        <v>3</v>
      </c>
      <c r="L79" s="923">
        <v>9</v>
      </c>
      <c r="M79" s="923">
        <f t="shared" si="54"/>
        <v>31</v>
      </c>
      <c r="N79" s="923">
        <f t="shared" si="53"/>
        <v>20</v>
      </c>
      <c r="O79" s="923">
        <f t="shared" si="53"/>
        <v>51</v>
      </c>
      <c r="P79" s="2178" t="s">
        <v>567</v>
      </c>
      <c r="Q79" s="2178" t="s">
        <v>171</v>
      </c>
      <c r="R79" s="3089"/>
    </row>
    <row r="80" spans="1:18" ht="22.5" customHeight="1" x14ac:dyDescent="0.25">
      <c r="A80" s="2906" t="s">
        <v>96</v>
      </c>
      <c r="B80" s="2906"/>
      <c r="C80" s="2906"/>
      <c r="D80" s="923">
        <f>SUM(D76:D79)</f>
        <v>20</v>
      </c>
      <c r="E80" s="923">
        <f t="shared" ref="E80:O80" si="55">SUM(E76:E79)</f>
        <v>18</v>
      </c>
      <c r="F80" s="923">
        <f t="shared" si="55"/>
        <v>38</v>
      </c>
      <c r="G80" s="923">
        <f t="shared" si="55"/>
        <v>48</v>
      </c>
      <c r="H80" s="923">
        <f t="shared" si="55"/>
        <v>23</v>
      </c>
      <c r="I80" s="923">
        <f t="shared" si="55"/>
        <v>71</v>
      </c>
      <c r="J80" s="923">
        <f t="shared" si="55"/>
        <v>14</v>
      </c>
      <c r="K80" s="923">
        <f t="shared" si="55"/>
        <v>4</v>
      </c>
      <c r="L80" s="923">
        <f t="shared" si="55"/>
        <v>18</v>
      </c>
      <c r="M80" s="923">
        <f t="shared" si="55"/>
        <v>82</v>
      </c>
      <c r="N80" s="923">
        <f t="shared" si="55"/>
        <v>45</v>
      </c>
      <c r="O80" s="923">
        <f t="shared" si="55"/>
        <v>127</v>
      </c>
      <c r="P80" s="3071" t="s">
        <v>136</v>
      </c>
      <c r="Q80" s="3071"/>
      <c r="R80" s="3071"/>
    </row>
    <row r="81" spans="1:18" ht="31.5" customHeight="1" x14ac:dyDescent="0.25">
      <c r="A81" s="2875" t="s">
        <v>223</v>
      </c>
      <c r="B81" s="1759" t="s">
        <v>220</v>
      </c>
      <c r="C81" s="1721" t="s">
        <v>75</v>
      </c>
      <c r="D81" s="923">
        <v>0</v>
      </c>
      <c r="E81" s="923">
        <v>0</v>
      </c>
      <c r="F81" s="923">
        <v>0</v>
      </c>
      <c r="G81" s="923">
        <v>11</v>
      </c>
      <c r="H81" s="923">
        <v>3</v>
      </c>
      <c r="I81" s="923">
        <v>14</v>
      </c>
      <c r="J81" s="923">
        <v>10</v>
      </c>
      <c r="K81" s="923">
        <v>3</v>
      </c>
      <c r="L81" s="923">
        <v>13</v>
      </c>
      <c r="M81" s="923">
        <f t="shared" ref="M81:O81" si="56">SUM(J81,G81,D81)</f>
        <v>21</v>
      </c>
      <c r="N81" s="923">
        <f t="shared" si="56"/>
        <v>6</v>
      </c>
      <c r="O81" s="923">
        <f t="shared" si="56"/>
        <v>27</v>
      </c>
      <c r="P81" s="2181" t="s">
        <v>151</v>
      </c>
      <c r="Q81" s="1757" t="s">
        <v>151</v>
      </c>
      <c r="R81" s="3071" t="s">
        <v>452</v>
      </c>
    </row>
    <row r="82" spans="1:18" ht="30.75" customHeight="1" x14ac:dyDescent="0.25">
      <c r="A82" s="3097"/>
      <c r="B82" s="2174" t="s">
        <v>568</v>
      </c>
      <c r="C82" s="2174"/>
      <c r="D82" s="923">
        <v>0</v>
      </c>
      <c r="E82" s="923">
        <v>0</v>
      </c>
      <c r="F82" s="923">
        <v>0</v>
      </c>
      <c r="G82" s="923">
        <v>7</v>
      </c>
      <c r="H82" s="923">
        <v>16</v>
      </c>
      <c r="I82" s="923">
        <v>23</v>
      </c>
      <c r="J82" s="923">
        <v>0</v>
      </c>
      <c r="K82" s="923">
        <v>0</v>
      </c>
      <c r="L82" s="923">
        <v>0</v>
      </c>
      <c r="M82" s="923">
        <f t="shared" ref="M82:O86" si="57">SUM(J82,G82,D82)</f>
        <v>7</v>
      </c>
      <c r="N82" s="923">
        <f t="shared" si="57"/>
        <v>16</v>
      </c>
      <c r="O82" s="923">
        <f t="shared" si="57"/>
        <v>23</v>
      </c>
      <c r="P82" s="2178"/>
      <c r="Q82" s="2178" t="s">
        <v>158</v>
      </c>
      <c r="R82" s="3071"/>
    </row>
    <row r="83" spans="1:18" ht="22.5" customHeight="1" x14ac:dyDescent="0.25">
      <c r="A83" s="3097"/>
      <c r="B83" s="2174" t="s">
        <v>78</v>
      </c>
      <c r="C83" s="2174" t="s">
        <v>569</v>
      </c>
      <c r="D83" s="923">
        <v>0</v>
      </c>
      <c r="E83" s="923">
        <v>0</v>
      </c>
      <c r="F83" s="923">
        <v>0</v>
      </c>
      <c r="G83" s="923">
        <v>7</v>
      </c>
      <c r="H83" s="923">
        <v>18</v>
      </c>
      <c r="I83" s="923">
        <v>25</v>
      </c>
      <c r="J83" s="923">
        <v>30</v>
      </c>
      <c r="K83" s="923">
        <v>14</v>
      </c>
      <c r="L83" s="923">
        <v>44</v>
      </c>
      <c r="M83" s="923">
        <f t="shared" si="57"/>
        <v>37</v>
      </c>
      <c r="N83" s="923">
        <f t="shared" si="57"/>
        <v>32</v>
      </c>
      <c r="O83" s="923">
        <f t="shared" si="57"/>
        <v>69</v>
      </c>
      <c r="P83" s="2178" t="s">
        <v>160</v>
      </c>
      <c r="Q83" s="2178" t="s">
        <v>154</v>
      </c>
      <c r="R83" s="3071"/>
    </row>
    <row r="84" spans="1:18" ht="22.5" customHeight="1" x14ac:dyDescent="0.25">
      <c r="A84" s="3097"/>
      <c r="B84" s="2174" t="s">
        <v>521</v>
      </c>
      <c r="C84" s="2174"/>
      <c r="D84" s="923">
        <v>0</v>
      </c>
      <c r="E84" s="923">
        <v>0</v>
      </c>
      <c r="F84" s="923">
        <v>0</v>
      </c>
      <c r="G84" s="923">
        <v>21</v>
      </c>
      <c r="H84" s="923">
        <v>15</v>
      </c>
      <c r="I84" s="923">
        <v>36</v>
      </c>
      <c r="J84" s="923">
        <v>29</v>
      </c>
      <c r="K84" s="923">
        <v>9</v>
      </c>
      <c r="L84" s="923">
        <v>38</v>
      </c>
      <c r="M84" s="923">
        <f t="shared" si="57"/>
        <v>50</v>
      </c>
      <c r="N84" s="923">
        <f t="shared" si="57"/>
        <v>24</v>
      </c>
      <c r="O84" s="923">
        <f t="shared" si="57"/>
        <v>74</v>
      </c>
      <c r="P84" s="2178"/>
      <c r="Q84" s="2178" t="s">
        <v>155</v>
      </c>
      <c r="R84" s="3071"/>
    </row>
    <row r="85" spans="1:18" ht="31.5" x14ac:dyDescent="0.25">
      <c r="A85" s="3097"/>
      <c r="B85" s="997" t="s">
        <v>522</v>
      </c>
      <c r="C85" s="997" t="s">
        <v>523</v>
      </c>
      <c r="D85" s="923">
        <v>0</v>
      </c>
      <c r="E85" s="923">
        <v>0</v>
      </c>
      <c r="F85" s="923">
        <v>0</v>
      </c>
      <c r="G85" s="923">
        <v>6</v>
      </c>
      <c r="H85" s="923">
        <v>3</v>
      </c>
      <c r="I85" s="923">
        <v>9</v>
      </c>
      <c r="J85" s="923">
        <v>12</v>
      </c>
      <c r="K85" s="923">
        <v>3</v>
      </c>
      <c r="L85" s="923">
        <v>15</v>
      </c>
      <c r="M85" s="923">
        <f t="shared" si="57"/>
        <v>18</v>
      </c>
      <c r="N85" s="923">
        <f t="shared" si="57"/>
        <v>6</v>
      </c>
      <c r="O85" s="923">
        <f t="shared" si="57"/>
        <v>24</v>
      </c>
      <c r="P85" s="2178"/>
      <c r="Q85" s="2178" t="s">
        <v>525</v>
      </c>
      <c r="R85" s="3071"/>
    </row>
    <row r="86" spans="1:18" ht="32.25" customHeight="1" x14ac:dyDescent="0.25">
      <c r="A86" s="3097"/>
      <c r="B86" s="997" t="s">
        <v>526</v>
      </c>
      <c r="C86" s="2174"/>
      <c r="D86" s="923">
        <v>0</v>
      </c>
      <c r="E86" s="923">
        <v>0</v>
      </c>
      <c r="F86" s="923">
        <v>0</v>
      </c>
      <c r="G86" s="923">
        <v>16</v>
      </c>
      <c r="H86" s="923">
        <v>11</v>
      </c>
      <c r="I86" s="923">
        <v>27</v>
      </c>
      <c r="J86" s="923">
        <v>4</v>
      </c>
      <c r="K86" s="923">
        <v>8</v>
      </c>
      <c r="L86" s="923">
        <v>12</v>
      </c>
      <c r="M86" s="923">
        <f t="shared" si="57"/>
        <v>20</v>
      </c>
      <c r="N86" s="923">
        <f t="shared" si="57"/>
        <v>19</v>
      </c>
      <c r="O86" s="923">
        <f t="shared" si="57"/>
        <v>39</v>
      </c>
      <c r="P86" s="3073" t="s">
        <v>529</v>
      </c>
      <c r="Q86" s="3073"/>
      <c r="R86" s="3071"/>
    </row>
    <row r="87" spans="1:18" ht="22.5" customHeight="1" thickBot="1" x14ac:dyDescent="0.3">
      <c r="A87" s="2902" t="s">
        <v>96</v>
      </c>
      <c r="B87" s="2902"/>
      <c r="C87" s="2902"/>
      <c r="D87" s="1018">
        <f>SUM(D81:D86)</f>
        <v>0</v>
      </c>
      <c r="E87" s="1018">
        <f t="shared" ref="E87:O87" si="58">SUM(E81:E86)</f>
        <v>0</v>
      </c>
      <c r="F87" s="1018">
        <f t="shared" si="58"/>
        <v>0</v>
      </c>
      <c r="G87" s="1018">
        <f t="shared" si="58"/>
        <v>68</v>
      </c>
      <c r="H87" s="1018">
        <f t="shared" si="58"/>
        <v>66</v>
      </c>
      <c r="I87" s="1018">
        <f t="shared" si="58"/>
        <v>134</v>
      </c>
      <c r="J87" s="1018">
        <f t="shared" si="58"/>
        <v>85</v>
      </c>
      <c r="K87" s="1018">
        <f t="shared" si="58"/>
        <v>37</v>
      </c>
      <c r="L87" s="1018">
        <f t="shared" si="58"/>
        <v>122</v>
      </c>
      <c r="M87" s="1018">
        <f t="shared" si="58"/>
        <v>153</v>
      </c>
      <c r="N87" s="1018">
        <f t="shared" si="58"/>
        <v>103</v>
      </c>
      <c r="O87" s="1018">
        <f t="shared" si="58"/>
        <v>256</v>
      </c>
      <c r="P87" s="3072" t="s">
        <v>136</v>
      </c>
      <c r="Q87" s="3072"/>
      <c r="R87" s="3072"/>
    </row>
    <row r="88" spans="1:18" ht="17.100000000000001" customHeight="1" thickTop="1" x14ac:dyDescent="0.25"/>
    <row r="89" spans="1:18" ht="27.75" customHeight="1" thickBot="1" x14ac:dyDescent="0.3">
      <c r="A89" s="3094" t="s">
        <v>2804</v>
      </c>
      <c r="B89" s="3094"/>
      <c r="C89" s="226"/>
      <c r="D89" s="226"/>
      <c r="E89" s="226"/>
      <c r="F89" s="226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865" t="s">
        <v>2803</v>
      </c>
      <c r="R89" s="2865"/>
    </row>
    <row r="90" spans="1:18" ht="27.75" customHeight="1" thickTop="1" x14ac:dyDescent="0.25">
      <c r="A90" s="2984" t="s">
        <v>47</v>
      </c>
      <c r="B90" s="2984" t="s">
        <v>90</v>
      </c>
      <c r="C90" s="2984" t="s">
        <v>48</v>
      </c>
      <c r="D90" s="2984" t="s">
        <v>36</v>
      </c>
      <c r="E90" s="2984"/>
      <c r="F90" s="2984"/>
      <c r="G90" s="2984" t="s">
        <v>2</v>
      </c>
      <c r="H90" s="2984"/>
      <c r="I90" s="2984"/>
      <c r="J90" s="2984" t="s">
        <v>3</v>
      </c>
      <c r="K90" s="2984"/>
      <c r="L90" s="2984"/>
      <c r="M90" s="2984" t="s">
        <v>29</v>
      </c>
      <c r="N90" s="2984"/>
      <c r="O90" s="2984"/>
      <c r="P90" s="2866" t="s">
        <v>103</v>
      </c>
      <c r="Q90" s="2866" t="s">
        <v>132</v>
      </c>
      <c r="R90" s="2866" t="s">
        <v>310</v>
      </c>
    </row>
    <row r="91" spans="1:18" ht="27.75" customHeight="1" x14ac:dyDescent="0.25">
      <c r="A91" s="2864"/>
      <c r="B91" s="2864"/>
      <c r="C91" s="2864"/>
      <c r="D91" s="2854" t="s">
        <v>98</v>
      </c>
      <c r="E91" s="2854"/>
      <c r="F91" s="2854"/>
      <c r="G91" s="2854" t="s">
        <v>99</v>
      </c>
      <c r="H91" s="2854"/>
      <c r="I91" s="2854"/>
      <c r="J91" s="2854" t="s">
        <v>100</v>
      </c>
      <c r="K91" s="2854"/>
      <c r="L91" s="2854"/>
      <c r="M91" s="2854" t="s">
        <v>126</v>
      </c>
      <c r="N91" s="2854"/>
      <c r="O91" s="2854"/>
      <c r="P91" s="2867"/>
      <c r="Q91" s="2867"/>
      <c r="R91" s="2867"/>
    </row>
    <row r="92" spans="1:18" ht="27.75" customHeight="1" x14ac:dyDescent="0.25">
      <c r="A92" s="2864"/>
      <c r="B92" s="2864"/>
      <c r="C92" s="2864"/>
      <c r="D92" s="200" t="s">
        <v>187</v>
      </c>
      <c r="E92" s="200" t="s">
        <v>203</v>
      </c>
      <c r="F92" s="200" t="s">
        <v>204</v>
      </c>
      <c r="G92" s="200" t="s">
        <v>187</v>
      </c>
      <c r="H92" s="200" t="s">
        <v>203</v>
      </c>
      <c r="I92" s="200" t="s">
        <v>204</v>
      </c>
      <c r="J92" s="200" t="s">
        <v>187</v>
      </c>
      <c r="K92" s="200" t="s">
        <v>203</v>
      </c>
      <c r="L92" s="200" t="s">
        <v>204</v>
      </c>
      <c r="M92" s="200" t="s">
        <v>187</v>
      </c>
      <c r="N92" s="200" t="s">
        <v>203</v>
      </c>
      <c r="O92" s="200" t="s">
        <v>204</v>
      </c>
      <c r="P92" s="2867"/>
      <c r="Q92" s="2867"/>
      <c r="R92" s="2867"/>
    </row>
    <row r="93" spans="1:18" ht="27.75" customHeight="1" thickBot="1" x14ac:dyDescent="0.3">
      <c r="A93" s="2985"/>
      <c r="B93" s="2985"/>
      <c r="C93" s="2985"/>
      <c r="D93" s="121" t="s">
        <v>188</v>
      </c>
      <c r="E93" s="121" t="s">
        <v>189</v>
      </c>
      <c r="F93" s="121" t="s">
        <v>190</v>
      </c>
      <c r="G93" s="121" t="s">
        <v>188</v>
      </c>
      <c r="H93" s="121" t="s">
        <v>189</v>
      </c>
      <c r="I93" s="121" t="s">
        <v>190</v>
      </c>
      <c r="J93" s="121" t="s">
        <v>188</v>
      </c>
      <c r="K93" s="121" t="s">
        <v>189</v>
      </c>
      <c r="L93" s="121" t="s">
        <v>190</v>
      </c>
      <c r="M93" s="121" t="s">
        <v>188</v>
      </c>
      <c r="N93" s="121" t="s">
        <v>189</v>
      </c>
      <c r="O93" s="121" t="s">
        <v>190</v>
      </c>
      <c r="P93" s="2868"/>
      <c r="Q93" s="2868"/>
      <c r="R93" s="2868"/>
    </row>
    <row r="94" spans="1:18" ht="21.75" customHeight="1" x14ac:dyDescent="0.25">
      <c r="A94" s="2875" t="s">
        <v>225</v>
      </c>
      <c r="B94" s="2174" t="s">
        <v>235</v>
      </c>
      <c r="C94" s="2174" t="s">
        <v>235</v>
      </c>
      <c r="D94" s="923">
        <v>0</v>
      </c>
      <c r="E94" s="923">
        <v>0</v>
      </c>
      <c r="F94" s="923">
        <v>0</v>
      </c>
      <c r="G94" s="923">
        <v>10</v>
      </c>
      <c r="H94" s="923">
        <v>12</v>
      </c>
      <c r="I94" s="923">
        <v>22</v>
      </c>
      <c r="J94" s="923">
        <v>8</v>
      </c>
      <c r="K94" s="923">
        <v>14</v>
      </c>
      <c r="L94" s="923">
        <v>22</v>
      </c>
      <c r="M94" s="923">
        <f t="shared" ref="M94:O97" si="59">SUM(J94,G94,D94)</f>
        <v>18</v>
      </c>
      <c r="N94" s="923">
        <f t="shared" si="59"/>
        <v>26</v>
      </c>
      <c r="O94" s="923">
        <f t="shared" si="59"/>
        <v>44</v>
      </c>
      <c r="P94" s="249" t="s">
        <v>143</v>
      </c>
      <c r="Q94" s="2178" t="s">
        <v>143</v>
      </c>
      <c r="R94" s="3071" t="s">
        <v>240</v>
      </c>
    </row>
    <row r="95" spans="1:18" ht="21.75" customHeight="1" x14ac:dyDescent="0.25">
      <c r="A95" s="3097"/>
      <c r="B95" s="2174" t="s">
        <v>63</v>
      </c>
      <c r="C95" s="2174"/>
      <c r="D95" s="923">
        <v>0</v>
      </c>
      <c r="E95" s="923">
        <v>0</v>
      </c>
      <c r="F95" s="923">
        <v>0</v>
      </c>
      <c r="G95" s="923">
        <v>20</v>
      </c>
      <c r="H95" s="923">
        <v>23</v>
      </c>
      <c r="I95" s="923">
        <v>43</v>
      </c>
      <c r="J95" s="923">
        <v>14</v>
      </c>
      <c r="K95" s="923">
        <v>4</v>
      </c>
      <c r="L95" s="923">
        <v>18</v>
      </c>
      <c r="M95" s="923">
        <f t="shared" si="59"/>
        <v>34</v>
      </c>
      <c r="N95" s="923">
        <f t="shared" si="59"/>
        <v>27</v>
      </c>
      <c r="O95" s="923">
        <f t="shared" si="59"/>
        <v>61</v>
      </c>
      <c r="P95" s="249"/>
      <c r="Q95" s="2178" t="s">
        <v>144</v>
      </c>
      <c r="R95" s="3071"/>
    </row>
    <row r="96" spans="1:18" ht="21.75" customHeight="1" x14ac:dyDescent="0.25">
      <c r="A96" s="3097"/>
      <c r="B96" s="2174" t="s">
        <v>64</v>
      </c>
      <c r="C96" s="2174"/>
      <c r="D96" s="923">
        <v>0</v>
      </c>
      <c r="E96" s="923">
        <v>0</v>
      </c>
      <c r="F96" s="923">
        <v>0</v>
      </c>
      <c r="G96" s="923">
        <v>11</v>
      </c>
      <c r="H96" s="923">
        <v>11</v>
      </c>
      <c r="I96" s="923">
        <v>22</v>
      </c>
      <c r="J96" s="923">
        <v>21</v>
      </c>
      <c r="K96" s="923">
        <v>1</v>
      </c>
      <c r="L96" s="923">
        <v>22</v>
      </c>
      <c r="M96" s="923">
        <f t="shared" si="59"/>
        <v>32</v>
      </c>
      <c r="N96" s="923">
        <f t="shared" si="59"/>
        <v>12</v>
      </c>
      <c r="O96" s="923">
        <f t="shared" si="59"/>
        <v>44</v>
      </c>
      <c r="P96" s="249"/>
      <c r="Q96" s="2178" t="s">
        <v>145</v>
      </c>
      <c r="R96" s="3071"/>
    </row>
    <row r="97" spans="1:18" ht="21.75" customHeight="1" x14ac:dyDescent="0.25">
      <c r="A97" s="3097"/>
      <c r="B97" s="2174" t="s">
        <v>65</v>
      </c>
      <c r="C97" s="2174"/>
      <c r="D97" s="923">
        <v>0</v>
      </c>
      <c r="E97" s="923">
        <v>0</v>
      </c>
      <c r="F97" s="923">
        <v>0</v>
      </c>
      <c r="G97" s="923">
        <v>8</v>
      </c>
      <c r="H97" s="923">
        <v>10</v>
      </c>
      <c r="I97" s="923">
        <v>18</v>
      </c>
      <c r="J97" s="923">
        <v>16</v>
      </c>
      <c r="K97" s="923">
        <v>7</v>
      </c>
      <c r="L97" s="923">
        <v>23</v>
      </c>
      <c r="M97" s="923">
        <f t="shared" si="59"/>
        <v>24</v>
      </c>
      <c r="N97" s="923">
        <f t="shared" si="59"/>
        <v>17</v>
      </c>
      <c r="O97" s="923">
        <f t="shared" si="59"/>
        <v>41</v>
      </c>
      <c r="P97" s="249"/>
      <c r="Q97" s="2178" t="s">
        <v>146</v>
      </c>
      <c r="R97" s="3071"/>
    </row>
    <row r="98" spans="1:18" ht="21.75" customHeight="1" x14ac:dyDescent="0.25">
      <c r="A98" s="1322"/>
      <c r="B98" s="1759" t="s">
        <v>1751</v>
      </c>
      <c r="C98" s="2174"/>
      <c r="D98" s="923">
        <v>0</v>
      </c>
      <c r="E98" s="923">
        <v>0</v>
      </c>
      <c r="F98" s="923">
        <v>0</v>
      </c>
      <c r="G98" s="923">
        <v>7</v>
      </c>
      <c r="H98" s="923">
        <v>12</v>
      </c>
      <c r="I98" s="923">
        <v>19</v>
      </c>
      <c r="J98" s="923">
        <v>0</v>
      </c>
      <c r="K98" s="923">
        <v>0</v>
      </c>
      <c r="L98" s="923">
        <v>0</v>
      </c>
      <c r="M98" s="923">
        <f t="shared" ref="M98" si="60">SUM(J98,G98,D98)</f>
        <v>7</v>
      </c>
      <c r="N98" s="923">
        <f t="shared" ref="N98" si="61">SUM(K98,H98,E98)</f>
        <v>12</v>
      </c>
      <c r="O98" s="923">
        <f t="shared" ref="O98" si="62">SUM(L98,I98,F98)</f>
        <v>19</v>
      </c>
      <c r="P98" s="1320"/>
      <c r="Q98" s="2186" t="s">
        <v>1193</v>
      </c>
      <c r="R98" s="1320"/>
    </row>
    <row r="99" spans="1:18" ht="21.75" customHeight="1" x14ac:dyDescent="0.25">
      <c r="A99" s="2906" t="s">
        <v>96</v>
      </c>
      <c r="B99" s="2906"/>
      <c r="C99" s="2906"/>
      <c r="D99" s="923">
        <f>SUM(D94:D98)</f>
        <v>0</v>
      </c>
      <c r="E99" s="923">
        <f t="shared" ref="E99:O99" si="63">SUM(E94:E98)</f>
        <v>0</v>
      </c>
      <c r="F99" s="923">
        <f t="shared" si="63"/>
        <v>0</v>
      </c>
      <c r="G99" s="923">
        <f t="shared" si="63"/>
        <v>56</v>
      </c>
      <c r="H99" s="923">
        <f t="shared" si="63"/>
        <v>68</v>
      </c>
      <c r="I99" s="923">
        <f t="shared" si="63"/>
        <v>124</v>
      </c>
      <c r="J99" s="923">
        <f t="shared" si="63"/>
        <v>59</v>
      </c>
      <c r="K99" s="923">
        <f t="shared" si="63"/>
        <v>26</v>
      </c>
      <c r="L99" s="923">
        <f t="shared" si="63"/>
        <v>85</v>
      </c>
      <c r="M99" s="923">
        <f t="shared" si="63"/>
        <v>115</v>
      </c>
      <c r="N99" s="923">
        <f t="shared" si="63"/>
        <v>94</v>
      </c>
      <c r="O99" s="923">
        <f t="shared" si="63"/>
        <v>209</v>
      </c>
      <c r="P99" s="3071" t="s">
        <v>136</v>
      </c>
      <c r="Q99" s="3071"/>
      <c r="R99" s="3071"/>
    </row>
    <row r="100" spans="1:18" ht="21.75" customHeight="1" x14ac:dyDescent="0.25">
      <c r="A100" s="2900" t="s">
        <v>453</v>
      </c>
      <c r="B100" s="2174" t="s">
        <v>530</v>
      </c>
      <c r="C100" s="2174" t="s">
        <v>530</v>
      </c>
      <c r="D100" s="923">
        <f t="shared" ref="D100:D101" si="64">SUM(D95:D99)</f>
        <v>0</v>
      </c>
      <c r="E100" s="923">
        <f t="shared" ref="E100:E101" si="65">SUM(E95:E99)</f>
        <v>0</v>
      </c>
      <c r="F100" s="923">
        <v>0</v>
      </c>
      <c r="G100" s="923">
        <v>0</v>
      </c>
      <c r="H100" s="923">
        <v>0</v>
      </c>
      <c r="I100" s="923">
        <v>0</v>
      </c>
      <c r="J100" s="923">
        <v>5</v>
      </c>
      <c r="K100" s="923">
        <v>5</v>
      </c>
      <c r="L100" s="923">
        <v>10</v>
      </c>
      <c r="M100" s="923">
        <f t="shared" ref="M100:O101" si="66">SUM(J100,G100,D100)</f>
        <v>5</v>
      </c>
      <c r="N100" s="923">
        <f t="shared" si="66"/>
        <v>5</v>
      </c>
      <c r="O100" s="923">
        <f t="shared" si="66"/>
        <v>10</v>
      </c>
      <c r="P100" s="2178" t="s">
        <v>159</v>
      </c>
      <c r="Q100" s="2178" t="s">
        <v>159</v>
      </c>
      <c r="R100" s="3071" t="s">
        <v>454</v>
      </c>
    </row>
    <row r="101" spans="1:18" ht="21.75" customHeight="1" x14ac:dyDescent="0.25">
      <c r="A101" s="2900"/>
      <c r="B101" s="2174" t="s">
        <v>569</v>
      </c>
      <c r="C101" s="997" t="s">
        <v>531</v>
      </c>
      <c r="D101" s="923">
        <f t="shared" si="64"/>
        <v>0</v>
      </c>
      <c r="E101" s="923">
        <f t="shared" si="65"/>
        <v>0</v>
      </c>
      <c r="F101" s="923">
        <v>0</v>
      </c>
      <c r="G101" s="923">
        <v>2</v>
      </c>
      <c r="H101" s="923">
        <v>13</v>
      </c>
      <c r="I101" s="923">
        <v>15</v>
      </c>
      <c r="J101" s="923">
        <v>0</v>
      </c>
      <c r="K101" s="923">
        <v>0</v>
      </c>
      <c r="L101" s="923">
        <v>0</v>
      </c>
      <c r="M101" s="923">
        <f t="shared" si="66"/>
        <v>2</v>
      </c>
      <c r="N101" s="923">
        <f t="shared" si="66"/>
        <v>13</v>
      </c>
      <c r="O101" s="923">
        <f t="shared" si="66"/>
        <v>15</v>
      </c>
      <c r="P101" s="2178" t="s">
        <v>160</v>
      </c>
      <c r="Q101" s="2178" t="s">
        <v>160</v>
      </c>
      <c r="R101" s="3071"/>
    </row>
    <row r="102" spans="1:18" ht="21.75" customHeight="1" x14ac:dyDescent="0.25">
      <c r="A102" s="3100"/>
      <c r="B102" s="2923" t="s">
        <v>49</v>
      </c>
      <c r="C102" s="2923"/>
      <c r="D102" s="2389">
        <f>SUM(D100:D101)</f>
        <v>0</v>
      </c>
      <c r="E102" s="2389">
        <f t="shared" ref="E102:L102" si="67">SUM(E100:E101)</f>
        <v>0</v>
      </c>
      <c r="F102" s="2389">
        <f t="shared" si="67"/>
        <v>0</v>
      </c>
      <c r="G102" s="2389">
        <f t="shared" si="67"/>
        <v>2</v>
      </c>
      <c r="H102" s="2389">
        <f t="shared" si="67"/>
        <v>13</v>
      </c>
      <c r="I102" s="2389">
        <f t="shared" si="67"/>
        <v>15</v>
      </c>
      <c r="J102" s="2389">
        <f t="shared" si="67"/>
        <v>5</v>
      </c>
      <c r="K102" s="2389">
        <f t="shared" si="67"/>
        <v>5</v>
      </c>
      <c r="L102" s="2389">
        <f t="shared" si="67"/>
        <v>10</v>
      </c>
      <c r="M102" s="2389">
        <f t="shared" ref="M102:O102" si="68">SUM(M100:M101)</f>
        <v>7</v>
      </c>
      <c r="N102" s="2389">
        <f t="shared" si="68"/>
        <v>18</v>
      </c>
      <c r="O102" s="2389">
        <f t="shared" si="68"/>
        <v>25</v>
      </c>
      <c r="P102" s="3084" t="s">
        <v>139</v>
      </c>
      <c r="Q102" s="3084"/>
      <c r="R102" s="1321"/>
    </row>
    <row r="103" spans="1:18" ht="21.75" customHeight="1" x14ac:dyDescent="0.25">
      <c r="A103" s="2906" t="s">
        <v>96</v>
      </c>
      <c r="B103" s="2906"/>
      <c r="C103" s="2906"/>
      <c r="D103" s="923">
        <f>SUM(D102)</f>
        <v>0</v>
      </c>
      <c r="E103" s="923">
        <f t="shared" ref="E103:O103" si="69">SUM(E102)</f>
        <v>0</v>
      </c>
      <c r="F103" s="923">
        <f t="shared" si="69"/>
        <v>0</v>
      </c>
      <c r="G103" s="923">
        <f t="shared" si="69"/>
        <v>2</v>
      </c>
      <c r="H103" s="923">
        <f t="shared" si="69"/>
        <v>13</v>
      </c>
      <c r="I103" s="923">
        <f t="shared" si="69"/>
        <v>15</v>
      </c>
      <c r="J103" s="923">
        <f t="shared" si="69"/>
        <v>5</v>
      </c>
      <c r="K103" s="923">
        <f t="shared" si="69"/>
        <v>5</v>
      </c>
      <c r="L103" s="923">
        <f t="shared" si="69"/>
        <v>10</v>
      </c>
      <c r="M103" s="923">
        <f t="shared" si="69"/>
        <v>7</v>
      </c>
      <c r="N103" s="923">
        <f t="shared" si="69"/>
        <v>18</v>
      </c>
      <c r="O103" s="923">
        <f t="shared" si="69"/>
        <v>25</v>
      </c>
      <c r="P103" s="3071" t="s">
        <v>136</v>
      </c>
      <c r="Q103" s="3071"/>
      <c r="R103" s="3071"/>
    </row>
    <row r="104" spans="1:18" ht="33.75" customHeight="1" x14ac:dyDescent="0.25">
      <c r="A104" s="2905" t="s">
        <v>42</v>
      </c>
      <c r="B104" s="2180" t="s">
        <v>75</v>
      </c>
      <c r="C104" s="2180" t="s">
        <v>75</v>
      </c>
      <c r="D104" s="923">
        <v>0</v>
      </c>
      <c r="E104" s="923">
        <v>0</v>
      </c>
      <c r="F104" s="923">
        <v>0</v>
      </c>
      <c r="G104" s="923">
        <v>33</v>
      </c>
      <c r="H104" s="923">
        <v>24</v>
      </c>
      <c r="I104" s="923">
        <v>57</v>
      </c>
      <c r="J104" s="923">
        <v>44</v>
      </c>
      <c r="K104" s="923">
        <v>13</v>
      </c>
      <c r="L104" s="923">
        <v>57</v>
      </c>
      <c r="M104" s="923">
        <f>SUM(J104,G104,D104)</f>
        <v>77</v>
      </c>
      <c r="N104" s="923">
        <f t="shared" ref="N104:O104" si="70">SUM(K104,H104,E104)</f>
        <v>37</v>
      </c>
      <c r="O104" s="923">
        <f t="shared" si="70"/>
        <v>114</v>
      </c>
      <c r="P104" s="1982" t="s">
        <v>151</v>
      </c>
      <c r="Q104" s="1982" t="s">
        <v>151</v>
      </c>
      <c r="R104" s="3090" t="s">
        <v>623</v>
      </c>
    </row>
    <row r="105" spans="1:18" ht="33.75" customHeight="1" x14ac:dyDescent="0.25">
      <c r="A105" s="2906"/>
      <c r="B105" s="2174" t="s">
        <v>568</v>
      </c>
      <c r="C105" s="2174" t="s">
        <v>532</v>
      </c>
      <c r="D105" s="923">
        <v>0</v>
      </c>
      <c r="E105" s="923">
        <v>0</v>
      </c>
      <c r="F105" s="923">
        <v>0</v>
      </c>
      <c r="G105" s="923">
        <v>7</v>
      </c>
      <c r="H105" s="923">
        <v>9</v>
      </c>
      <c r="I105" s="923">
        <v>16</v>
      </c>
      <c r="J105" s="923">
        <v>6</v>
      </c>
      <c r="K105" s="923">
        <v>10</v>
      </c>
      <c r="L105" s="923">
        <v>16</v>
      </c>
      <c r="M105" s="923">
        <f>SUM(J105,G105,D105)</f>
        <v>13</v>
      </c>
      <c r="N105" s="923">
        <f t="shared" ref="N105:O106" si="71">SUM(K105,H105,E105)</f>
        <v>19</v>
      </c>
      <c r="O105" s="923">
        <f t="shared" si="71"/>
        <v>32</v>
      </c>
      <c r="P105" s="1979" t="s">
        <v>570</v>
      </c>
      <c r="Q105" s="1979" t="s">
        <v>158</v>
      </c>
      <c r="R105" s="3071"/>
    </row>
    <row r="106" spans="1:18" ht="25.5" customHeight="1" x14ac:dyDescent="0.25">
      <c r="A106" s="2906"/>
      <c r="B106" s="2174" t="s">
        <v>78</v>
      </c>
      <c r="C106" s="2174" t="s">
        <v>79</v>
      </c>
      <c r="D106" s="923">
        <v>0</v>
      </c>
      <c r="E106" s="923">
        <v>0</v>
      </c>
      <c r="F106" s="923">
        <v>0</v>
      </c>
      <c r="G106" s="923">
        <v>38</v>
      </c>
      <c r="H106" s="923">
        <v>23</v>
      </c>
      <c r="I106" s="923">
        <v>61</v>
      </c>
      <c r="J106" s="923">
        <v>37</v>
      </c>
      <c r="K106" s="923">
        <v>16</v>
      </c>
      <c r="L106" s="923">
        <v>53</v>
      </c>
      <c r="M106" s="923">
        <f t="shared" ref="M106" si="72">SUM(J106,G106,D106)</f>
        <v>75</v>
      </c>
      <c r="N106" s="923">
        <f t="shared" si="71"/>
        <v>39</v>
      </c>
      <c r="O106" s="923">
        <f t="shared" si="71"/>
        <v>114</v>
      </c>
      <c r="P106" s="1979" t="s">
        <v>159</v>
      </c>
      <c r="Q106" s="1979" t="s">
        <v>154</v>
      </c>
      <c r="R106" s="3071"/>
    </row>
    <row r="107" spans="1:18" ht="25.5" customHeight="1" x14ac:dyDescent="0.25">
      <c r="A107" s="2906"/>
      <c r="B107" s="2174" t="s">
        <v>521</v>
      </c>
      <c r="C107" s="2174" t="s">
        <v>521</v>
      </c>
      <c r="D107" s="923">
        <v>0</v>
      </c>
      <c r="E107" s="923">
        <v>0</v>
      </c>
      <c r="F107" s="923">
        <v>0</v>
      </c>
      <c r="G107" s="923">
        <v>11</v>
      </c>
      <c r="H107" s="923">
        <v>17</v>
      </c>
      <c r="I107" s="923">
        <v>28</v>
      </c>
      <c r="J107" s="923">
        <v>13</v>
      </c>
      <c r="K107" s="923">
        <v>7</v>
      </c>
      <c r="L107" s="923">
        <v>20</v>
      </c>
      <c r="M107" s="923">
        <f t="shared" ref="M107:O109" si="73">SUM(J107,G107,D107)</f>
        <v>24</v>
      </c>
      <c r="N107" s="923">
        <f t="shared" si="73"/>
        <v>24</v>
      </c>
      <c r="O107" s="923">
        <f t="shared" si="73"/>
        <v>48</v>
      </c>
      <c r="P107" s="1979" t="s">
        <v>155</v>
      </c>
      <c r="Q107" s="1979" t="s">
        <v>155</v>
      </c>
      <c r="R107" s="3071"/>
    </row>
    <row r="108" spans="1:18" ht="30.75" customHeight="1" x14ac:dyDescent="0.25">
      <c r="A108" s="2906"/>
      <c r="B108" s="997" t="s">
        <v>534</v>
      </c>
      <c r="C108" s="2174" t="s">
        <v>534</v>
      </c>
      <c r="D108" s="923">
        <v>9</v>
      </c>
      <c r="E108" s="923">
        <v>5</v>
      </c>
      <c r="F108" s="923">
        <v>14</v>
      </c>
      <c r="G108" s="923">
        <v>0</v>
      </c>
      <c r="H108" s="923">
        <v>0</v>
      </c>
      <c r="I108" s="923">
        <v>0</v>
      </c>
      <c r="J108" s="923">
        <v>0</v>
      </c>
      <c r="K108" s="923">
        <v>0</v>
      </c>
      <c r="L108" s="923">
        <v>0</v>
      </c>
      <c r="M108" s="923">
        <f t="shared" si="73"/>
        <v>9</v>
      </c>
      <c r="N108" s="923">
        <f t="shared" si="73"/>
        <v>5</v>
      </c>
      <c r="O108" s="923">
        <f t="shared" si="73"/>
        <v>14</v>
      </c>
      <c r="P108" s="1979" t="s">
        <v>535</v>
      </c>
      <c r="Q108" s="1979" t="s">
        <v>535</v>
      </c>
      <c r="R108" s="3071"/>
    </row>
    <row r="109" spans="1:18" ht="30.75" customHeight="1" x14ac:dyDescent="0.25">
      <c r="A109" s="2906"/>
      <c r="B109" s="2174" t="s">
        <v>536</v>
      </c>
      <c r="C109" s="2174" t="s">
        <v>571</v>
      </c>
      <c r="D109" s="2381">
        <v>0</v>
      </c>
      <c r="E109" s="2381">
        <v>0</v>
      </c>
      <c r="F109" s="923">
        <v>0</v>
      </c>
      <c r="G109" s="923">
        <v>6</v>
      </c>
      <c r="H109" s="923">
        <v>14</v>
      </c>
      <c r="I109" s="923">
        <v>20</v>
      </c>
      <c r="J109" s="923">
        <v>0</v>
      </c>
      <c r="K109" s="923">
        <v>0</v>
      </c>
      <c r="L109" s="923">
        <v>0</v>
      </c>
      <c r="M109" s="923">
        <f t="shared" si="73"/>
        <v>6</v>
      </c>
      <c r="N109" s="923">
        <f t="shared" si="73"/>
        <v>14</v>
      </c>
      <c r="O109" s="923">
        <f t="shared" si="73"/>
        <v>20</v>
      </c>
      <c r="P109" s="1979" t="s">
        <v>572</v>
      </c>
      <c r="Q109" s="1979" t="s">
        <v>537</v>
      </c>
      <c r="R109" s="3071"/>
    </row>
    <row r="110" spans="1:18" ht="25.5" customHeight="1" x14ac:dyDescent="0.25">
      <c r="A110" s="2906" t="s">
        <v>96</v>
      </c>
      <c r="B110" s="2906"/>
      <c r="C110" s="2906"/>
      <c r="D110" s="923">
        <f>SUM(D104:D109)</f>
        <v>9</v>
      </c>
      <c r="E110" s="923">
        <f t="shared" ref="E110:O110" si="74">SUM(E104:E109)</f>
        <v>5</v>
      </c>
      <c r="F110" s="923">
        <f t="shared" si="74"/>
        <v>14</v>
      </c>
      <c r="G110" s="923">
        <f t="shared" si="74"/>
        <v>95</v>
      </c>
      <c r="H110" s="923">
        <f t="shared" si="74"/>
        <v>87</v>
      </c>
      <c r="I110" s="923">
        <f t="shared" si="74"/>
        <v>182</v>
      </c>
      <c r="J110" s="923">
        <f t="shared" si="74"/>
        <v>100</v>
      </c>
      <c r="K110" s="923">
        <f t="shared" si="74"/>
        <v>46</v>
      </c>
      <c r="L110" s="923">
        <f t="shared" si="74"/>
        <v>146</v>
      </c>
      <c r="M110" s="923">
        <f t="shared" si="74"/>
        <v>204</v>
      </c>
      <c r="N110" s="923">
        <f t="shared" si="74"/>
        <v>138</v>
      </c>
      <c r="O110" s="923">
        <f t="shared" si="74"/>
        <v>342</v>
      </c>
      <c r="P110" s="3071" t="s">
        <v>3002</v>
      </c>
      <c r="Q110" s="3071"/>
      <c r="R110" s="3071"/>
    </row>
    <row r="111" spans="1:18" ht="27.75" customHeight="1" x14ac:dyDescent="0.25">
      <c r="A111" s="2906" t="s">
        <v>43</v>
      </c>
      <c r="B111" s="223" t="s">
        <v>89</v>
      </c>
      <c r="C111" s="223"/>
      <c r="D111" s="2390">
        <v>0</v>
      </c>
      <c r="E111" s="2390">
        <v>0</v>
      </c>
      <c r="F111" s="923">
        <v>0</v>
      </c>
      <c r="G111" s="923">
        <v>19</v>
      </c>
      <c r="H111" s="923">
        <v>10</v>
      </c>
      <c r="I111" s="923">
        <v>29</v>
      </c>
      <c r="J111" s="923">
        <v>0</v>
      </c>
      <c r="K111" s="923">
        <v>0</v>
      </c>
      <c r="L111" s="923">
        <v>0</v>
      </c>
      <c r="M111" s="923">
        <f t="shared" ref="M111:O112" si="75">SUM(J111,G111,D111)</f>
        <v>19</v>
      </c>
      <c r="N111" s="923">
        <f t="shared" si="75"/>
        <v>10</v>
      </c>
      <c r="O111" s="923">
        <f t="shared" si="75"/>
        <v>29</v>
      </c>
      <c r="P111" s="249"/>
      <c r="Q111" s="2178" t="s">
        <v>157</v>
      </c>
      <c r="R111" s="3071" t="s">
        <v>130</v>
      </c>
    </row>
    <row r="112" spans="1:18" ht="27.75" customHeight="1" x14ac:dyDescent="0.25">
      <c r="A112" s="2906"/>
      <c r="B112" s="223" t="s">
        <v>213</v>
      </c>
      <c r="C112" s="223"/>
      <c r="D112" s="2390">
        <v>0</v>
      </c>
      <c r="E112" s="2390">
        <v>0</v>
      </c>
      <c r="F112" s="923">
        <v>0</v>
      </c>
      <c r="G112" s="923">
        <v>7</v>
      </c>
      <c r="H112" s="923">
        <v>10</v>
      </c>
      <c r="I112" s="923">
        <v>17</v>
      </c>
      <c r="J112" s="923">
        <v>0</v>
      </c>
      <c r="K112" s="923">
        <v>0</v>
      </c>
      <c r="L112" s="923">
        <v>0</v>
      </c>
      <c r="M112" s="923">
        <f t="shared" si="75"/>
        <v>7</v>
      </c>
      <c r="N112" s="923">
        <f t="shared" si="75"/>
        <v>10</v>
      </c>
      <c r="O112" s="923">
        <f t="shared" si="75"/>
        <v>17</v>
      </c>
      <c r="P112" s="249"/>
      <c r="Q112" s="2178" t="s">
        <v>221</v>
      </c>
      <c r="R112" s="3071"/>
    </row>
    <row r="113" spans="1:18" ht="27.75" customHeight="1" thickBot="1" x14ac:dyDescent="0.3">
      <c r="A113" s="2923" t="s">
        <v>96</v>
      </c>
      <c r="B113" s="2923"/>
      <c r="C113" s="2923"/>
      <c r="D113" s="2389">
        <f>SUM(D111:D112)</f>
        <v>0</v>
      </c>
      <c r="E113" s="2389">
        <f t="shared" ref="E113:L113" si="76">SUM(E111:E112)</f>
        <v>0</v>
      </c>
      <c r="F113" s="2389">
        <f t="shared" si="76"/>
        <v>0</v>
      </c>
      <c r="G113" s="2389">
        <f t="shared" si="76"/>
        <v>26</v>
      </c>
      <c r="H113" s="2389">
        <f t="shared" si="76"/>
        <v>20</v>
      </c>
      <c r="I113" s="2389">
        <f t="shared" si="76"/>
        <v>46</v>
      </c>
      <c r="J113" s="2389">
        <f t="shared" si="76"/>
        <v>0</v>
      </c>
      <c r="K113" s="2389">
        <f t="shared" si="76"/>
        <v>0</v>
      </c>
      <c r="L113" s="2389">
        <f t="shared" si="76"/>
        <v>0</v>
      </c>
      <c r="M113" s="2389">
        <f t="shared" ref="M113:O113" si="77">SUM(M111:M112)</f>
        <v>26</v>
      </c>
      <c r="N113" s="2389">
        <f t="shared" si="77"/>
        <v>20</v>
      </c>
      <c r="O113" s="2389">
        <f t="shared" si="77"/>
        <v>46</v>
      </c>
      <c r="P113" s="3084" t="s">
        <v>136</v>
      </c>
      <c r="Q113" s="3084"/>
      <c r="R113" s="3084"/>
    </row>
    <row r="114" spans="1:18" ht="18" customHeight="1" thickTop="1" x14ac:dyDescent="0.25">
      <c r="A114" s="1311"/>
      <c r="B114" s="1311"/>
      <c r="C114" s="1311"/>
      <c r="D114" s="1333"/>
      <c r="E114" s="1333"/>
      <c r="F114" s="1333"/>
      <c r="G114" s="1333"/>
      <c r="H114" s="1333"/>
      <c r="I114" s="1333"/>
      <c r="J114" s="1333"/>
      <c r="K114" s="1333"/>
      <c r="L114" s="1333"/>
      <c r="M114" s="1333"/>
      <c r="N114" s="1333"/>
      <c r="O114" s="1333"/>
      <c r="P114" s="1123"/>
      <c r="Q114" s="1123"/>
      <c r="R114" s="1123"/>
    </row>
    <row r="115" spans="1:18" ht="18" customHeight="1" x14ac:dyDescent="0.25">
      <c r="A115" s="1312"/>
      <c r="B115" s="1312"/>
      <c r="C115" s="1312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250"/>
      <c r="Q115" s="250"/>
      <c r="R115" s="250"/>
    </row>
    <row r="116" spans="1:18" ht="30.75" customHeight="1" thickBot="1" x14ac:dyDescent="0.3">
      <c r="A116" s="3094" t="s">
        <v>2804</v>
      </c>
      <c r="B116" s="3094"/>
      <c r="C116" s="226"/>
      <c r="D116" s="226"/>
      <c r="E116" s="226"/>
      <c r="F116" s="226"/>
      <c r="G116" s="226"/>
      <c r="H116" s="226"/>
      <c r="I116" s="226"/>
      <c r="J116" s="226"/>
      <c r="K116" s="226"/>
      <c r="L116" s="226"/>
      <c r="M116" s="226"/>
      <c r="N116" s="226"/>
      <c r="O116" s="226"/>
      <c r="P116" s="226"/>
      <c r="Q116" s="2865" t="s">
        <v>2803</v>
      </c>
      <c r="R116" s="2865"/>
    </row>
    <row r="117" spans="1:18" ht="30.75" customHeight="1" thickTop="1" x14ac:dyDescent="0.25">
      <c r="A117" s="2984" t="s">
        <v>47</v>
      </c>
      <c r="B117" s="2984" t="s">
        <v>90</v>
      </c>
      <c r="C117" s="2984" t="s">
        <v>48</v>
      </c>
      <c r="D117" s="2984" t="s">
        <v>36</v>
      </c>
      <c r="E117" s="2984"/>
      <c r="F117" s="2984"/>
      <c r="G117" s="2984" t="s">
        <v>2</v>
      </c>
      <c r="H117" s="2984"/>
      <c r="I117" s="2984"/>
      <c r="J117" s="2984" t="s">
        <v>3</v>
      </c>
      <c r="K117" s="2984"/>
      <c r="L117" s="2984"/>
      <c r="M117" s="2984" t="s">
        <v>29</v>
      </c>
      <c r="N117" s="2984"/>
      <c r="O117" s="2984"/>
      <c r="P117" s="2866" t="s">
        <v>103</v>
      </c>
      <c r="Q117" s="2866" t="s">
        <v>132</v>
      </c>
      <c r="R117" s="2866" t="s">
        <v>310</v>
      </c>
    </row>
    <row r="118" spans="1:18" ht="30.75" customHeight="1" x14ac:dyDescent="0.25">
      <c r="A118" s="2864"/>
      <c r="B118" s="2864"/>
      <c r="C118" s="2864"/>
      <c r="D118" s="2854" t="s">
        <v>98</v>
      </c>
      <c r="E118" s="2854"/>
      <c r="F118" s="2854"/>
      <c r="G118" s="2854" t="s">
        <v>99</v>
      </c>
      <c r="H118" s="2854"/>
      <c r="I118" s="2854"/>
      <c r="J118" s="2854" t="s">
        <v>100</v>
      </c>
      <c r="K118" s="2854"/>
      <c r="L118" s="2854"/>
      <c r="M118" s="2854" t="s">
        <v>126</v>
      </c>
      <c r="N118" s="2854"/>
      <c r="O118" s="2854"/>
      <c r="P118" s="2867"/>
      <c r="Q118" s="2867"/>
      <c r="R118" s="2867"/>
    </row>
    <row r="119" spans="1:18" ht="30.75" customHeight="1" x14ac:dyDescent="0.25">
      <c r="A119" s="2864"/>
      <c r="B119" s="2864"/>
      <c r="C119" s="2864"/>
      <c r="D119" s="1313" t="s">
        <v>187</v>
      </c>
      <c r="E119" s="1313" t="s">
        <v>203</v>
      </c>
      <c r="F119" s="1313" t="s">
        <v>204</v>
      </c>
      <c r="G119" s="1313" t="s">
        <v>187</v>
      </c>
      <c r="H119" s="1313" t="s">
        <v>203</v>
      </c>
      <c r="I119" s="1313" t="s">
        <v>204</v>
      </c>
      <c r="J119" s="1313" t="s">
        <v>187</v>
      </c>
      <c r="K119" s="1313" t="s">
        <v>203</v>
      </c>
      <c r="L119" s="1313" t="s">
        <v>204</v>
      </c>
      <c r="M119" s="1313" t="s">
        <v>187</v>
      </c>
      <c r="N119" s="1313" t="s">
        <v>203</v>
      </c>
      <c r="O119" s="1313" t="s">
        <v>204</v>
      </c>
      <c r="P119" s="2867"/>
      <c r="Q119" s="2867"/>
      <c r="R119" s="2867"/>
    </row>
    <row r="120" spans="1:18" ht="30.75" customHeight="1" thickBot="1" x14ac:dyDescent="0.3">
      <c r="A120" s="2985"/>
      <c r="B120" s="2985"/>
      <c r="C120" s="2985"/>
      <c r="D120" s="121" t="s">
        <v>188</v>
      </c>
      <c r="E120" s="121" t="s">
        <v>189</v>
      </c>
      <c r="F120" s="121" t="s">
        <v>190</v>
      </c>
      <c r="G120" s="121" t="s">
        <v>188</v>
      </c>
      <c r="H120" s="121" t="s">
        <v>189</v>
      </c>
      <c r="I120" s="121" t="s">
        <v>190</v>
      </c>
      <c r="J120" s="121" t="s">
        <v>188</v>
      </c>
      <c r="K120" s="121" t="s">
        <v>189</v>
      </c>
      <c r="L120" s="121" t="s">
        <v>190</v>
      </c>
      <c r="M120" s="121" t="s">
        <v>188</v>
      </c>
      <c r="N120" s="121" t="s">
        <v>189</v>
      </c>
      <c r="O120" s="121" t="s">
        <v>190</v>
      </c>
      <c r="P120" s="2868"/>
      <c r="Q120" s="2868"/>
      <c r="R120" s="2868"/>
    </row>
    <row r="121" spans="1:18" ht="49.5" customHeight="1" x14ac:dyDescent="0.25">
      <c r="A121" s="221" t="s">
        <v>587</v>
      </c>
      <c r="B121" s="1140" t="s">
        <v>539</v>
      </c>
      <c r="C121" s="223"/>
      <c r="D121" s="923">
        <v>0</v>
      </c>
      <c r="E121" s="923">
        <v>0</v>
      </c>
      <c r="F121" s="923">
        <v>0</v>
      </c>
      <c r="G121" s="923">
        <v>15</v>
      </c>
      <c r="H121" s="923">
        <v>4</v>
      </c>
      <c r="I121" s="923">
        <v>19</v>
      </c>
      <c r="J121" s="923">
        <v>30</v>
      </c>
      <c r="K121" s="923">
        <v>4</v>
      </c>
      <c r="L121" s="923">
        <v>34</v>
      </c>
      <c r="M121" s="923">
        <f t="shared" ref="M121:O124" si="78">SUM(J121,G121,D121)</f>
        <v>45</v>
      </c>
      <c r="N121" s="923">
        <f t="shared" si="78"/>
        <v>8</v>
      </c>
      <c r="O121" s="923">
        <f t="shared" si="78"/>
        <v>53</v>
      </c>
      <c r="P121" s="249"/>
      <c r="Q121" s="1142" t="s">
        <v>133</v>
      </c>
      <c r="R121" s="249" t="s">
        <v>228</v>
      </c>
    </row>
    <row r="122" spans="1:18" ht="25.5" customHeight="1" x14ac:dyDescent="0.25">
      <c r="A122" s="2875" t="s">
        <v>456</v>
      </c>
      <c r="B122" s="2906" t="s">
        <v>540</v>
      </c>
      <c r="C122" s="2174" t="s">
        <v>541</v>
      </c>
      <c r="D122" s="923">
        <v>0</v>
      </c>
      <c r="E122" s="923">
        <v>0</v>
      </c>
      <c r="F122" s="923">
        <v>0</v>
      </c>
      <c r="G122" s="923">
        <v>14</v>
      </c>
      <c r="H122" s="923">
        <v>16</v>
      </c>
      <c r="I122" s="923">
        <v>30</v>
      </c>
      <c r="J122" s="923">
        <v>1</v>
      </c>
      <c r="K122" s="923">
        <v>2</v>
      </c>
      <c r="L122" s="923">
        <v>3</v>
      </c>
      <c r="M122" s="923">
        <f t="shared" si="78"/>
        <v>15</v>
      </c>
      <c r="N122" s="923">
        <f t="shared" si="78"/>
        <v>18</v>
      </c>
      <c r="O122" s="923">
        <f t="shared" si="78"/>
        <v>33</v>
      </c>
      <c r="P122" s="2178" t="s">
        <v>542</v>
      </c>
      <c r="Q122" s="3071" t="s">
        <v>574</v>
      </c>
      <c r="R122" s="3071" t="s">
        <v>457</v>
      </c>
    </row>
    <row r="123" spans="1:18" ht="25.5" customHeight="1" x14ac:dyDescent="0.25">
      <c r="A123" s="2875"/>
      <c r="B123" s="2906"/>
      <c r="C123" s="2174" t="s">
        <v>544</v>
      </c>
      <c r="D123" s="923">
        <v>0</v>
      </c>
      <c r="E123" s="923">
        <v>0</v>
      </c>
      <c r="F123" s="923">
        <v>0</v>
      </c>
      <c r="G123" s="923">
        <v>12</v>
      </c>
      <c r="H123" s="923">
        <v>5</v>
      </c>
      <c r="I123" s="923">
        <v>17</v>
      </c>
      <c r="J123" s="923">
        <v>4</v>
      </c>
      <c r="K123" s="923">
        <v>0</v>
      </c>
      <c r="L123" s="923">
        <v>4</v>
      </c>
      <c r="M123" s="923">
        <f t="shared" si="78"/>
        <v>16</v>
      </c>
      <c r="N123" s="923">
        <f t="shared" si="78"/>
        <v>5</v>
      </c>
      <c r="O123" s="923">
        <f t="shared" si="78"/>
        <v>21</v>
      </c>
      <c r="P123" s="1756" t="s">
        <v>575</v>
      </c>
      <c r="Q123" s="3071"/>
      <c r="R123" s="3071"/>
    </row>
    <row r="124" spans="1:18" ht="25.5" customHeight="1" x14ac:dyDescent="0.25">
      <c r="A124" s="2875"/>
      <c r="B124" s="2906"/>
      <c r="C124" s="2174" t="s">
        <v>546</v>
      </c>
      <c r="D124" s="923">
        <v>0</v>
      </c>
      <c r="E124" s="923">
        <v>0</v>
      </c>
      <c r="F124" s="923">
        <v>0</v>
      </c>
      <c r="G124" s="923">
        <v>5</v>
      </c>
      <c r="H124" s="923">
        <v>5</v>
      </c>
      <c r="I124" s="923">
        <v>10</v>
      </c>
      <c r="J124" s="923">
        <v>2</v>
      </c>
      <c r="K124" s="923">
        <v>1</v>
      </c>
      <c r="L124" s="923">
        <v>3</v>
      </c>
      <c r="M124" s="923">
        <f t="shared" si="78"/>
        <v>7</v>
      </c>
      <c r="N124" s="923">
        <f t="shared" si="78"/>
        <v>6</v>
      </c>
      <c r="O124" s="923">
        <f t="shared" si="78"/>
        <v>13</v>
      </c>
      <c r="P124" s="2178" t="s">
        <v>547</v>
      </c>
      <c r="Q124" s="3071"/>
      <c r="R124" s="3071"/>
    </row>
    <row r="125" spans="1:18" ht="25.5" customHeight="1" x14ac:dyDescent="0.25">
      <c r="A125" s="2875"/>
      <c r="B125" s="2906" t="s">
        <v>49</v>
      </c>
      <c r="C125" s="2906"/>
      <c r="D125" s="923">
        <f>SUM(D122:D124)</f>
        <v>0</v>
      </c>
      <c r="E125" s="923">
        <f t="shared" ref="E125:L125" si="79">SUM(E122:E124)</f>
        <v>0</v>
      </c>
      <c r="F125" s="923">
        <f t="shared" si="79"/>
        <v>0</v>
      </c>
      <c r="G125" s="923">
        <f t="shared" si="79"/>
        <v>31</v>
      </c>
      <c r="H125" s="923">
        <f t="shared" si="79"/>
        <v>26</v>
      </c>
      <c r="I125" s="923">
        <f t="shared" si="79"/>
        <v>57</v>
      </c>
      <c r="J125" s="923">
        <f t="shared" si="79"/>
        <v>7</v>
      </c>
      <c r="K125" s="923">
        <f t="shared" si="79"/>
        <v>3</v>
      </c>
      <c r="L125" s="923">
        <f t="shared" si="79"/>
        <v>10</v>
      </c>
      <c r="M125" s="923">
        <f t="shared" ref="M125:O125" si="80">SUM(M122:M124)</f>
        <v>38</v>
      </c>
      <c r="N125" s="923">
        <f t="shared" si="80"/>
        <v>29</v>
      </c>
      <c r="O125" s="923">
        <f t="shared" si="80"/>
        <v>67</v>
      </c>
      <c r="P125" s="3071" t="s">
        <v>139</v>
      </c>
      <c r="Q125" s="3071"/>
      <c r="R125" s="3071"/>
    </row>
    <row r="126" spans="1:18" ht="24.75" customHeight="1" x14ac:dyDescent="0.25">
      <c r="A126" s="2875"/>
      <c r="B126" s="2906" t="s">
        <v>548</v>
      </c>
      <c r="C126" s="2174" t="s">
        <v>576</v>
      </c>
      <c r="D126" s="923">
        <f t="shared" ref="D126:E126" si="81">SUM(D123:D125)</f>
        <v>0</v>
      </c>
      <c r="E126" s="923">
        <f t="shared" si="81"/>
        <v>0</v>
      </c>
      <c r="F126" s="923">
        <v>0</v>
      </c>
      <c r="G126" s="923">
        <v>11</v>
      </c>
      <c r="H126" s="923">
        <v>3</v>
      </c>
      <c r="I126" s="923">
        <v>14</v>
      </c>
      <c r="J126" s="923">
        <v>3</v>
      </c>
      <c r="K126" s="923">
        <v>1</v>
      </c>
      <c r="L126" s="923">
        <v>4</v>
      </c>
      <c r="M126" s="923">
        <f t="shared" ref="M126:O128" si="82">SUM(J126,G126,D126)</f>
        <v>14</v>
      </c>
      <c r="N126" s="923">
        <f t="shared" si="82"/>
        <v>4</v>
      </c>
      <c r="O126" s="923">
        <f t="shared" si="82"/>
        <v>18</v>
      </c>
      <c r="P126" s="2178" t="s">
        <v>577</v>
      </c>
      <c r="Q126" s="3071" t="s">
        <v>578</v>
      </c>
      <c r="R126" s="3071"/>
    </row>
    <row r="127" spans="1:18" ht="30" customHeight="1" x14ac:dyDescent="0.25">
      <c r="A127" s="2875"/>
      <c r="B127" s="2906"/>
      <c r="C127" s="2174" t="s">
        <v>552</v>
      </c>
      <c r="D127" s="923">
        <f t="shared" ref="D127:E127" si="83">SUM(D124:D126)</f>
        <v>0</v>
      </c>
      <c r="E127" s="923">
        <f t="shared" si="83"/>
        <v>0</v>
      </c>
      <c r="F127" s="923">
        <v>0</v>
      </c>
      <c r="G127" s="923">
        <v>6</v>
      </c>
      <c r="H127" s="923">
        <v>3</v>
      </c>
      <c r="I127" s="923">
        <v>9</v>
      </c>
      <c r="J127" s="923">
        <v>5</v>
      </c>
      <c r="K127" s="923">
        <v>2</v>
      </c>
      <c r="L127" s="923">
        <v>7</v>
      </c>
      <c r="M127" s="923">
        <f t="shared" si="82"/>
        <v>11</v>
      </c>
      <c r="N127" s="923">
        <f t="shared" si="82"/>
        <v>5</v>
      </c>
      <c r="O127" s="923">
        <f t="shared" si="82"/>
        <v>16</v>
      </c>
      <c r="P127" s="2181" t="s">
        <v>553</v>
      </c>
      <c r="Q127" s="3071"/>
      <c r="R127" s="3071"/>
    </row>
    <row r="128" spans="1:18" ht="30" customHeight="1" x14ac:dyDescent="0.25">
      <c r="A128" s="2875"/>
      <c r="B128" s="2906"/>
      <c r="C128" s="2174" t="s">
        <v>554</v>
      </c>
      <c r="D128" s="923">
        <f t="shared" ref="D128:E128" si="84">SUM(D125:D127)</f>
        <v>0</v>
      </c>
      <c r="E128" s="923">
        <f t="shared" si="84"/>
        <v>0</v>
      </c>
      <c r="F128" s="923">
        <v>0</v>
      </c>
      <c r="G128" s="923">
        <v>3</v>
      </c>
      <c r="H128" s="923">
        <v>6</v>
      </c>
      <c r="I128" s="923">
        <v>9</v>
      </c>
      <c r="J128" s="923">
        <v>7</v>
      </c>
      <c r="K128" s="923">
        <v>4</v>
      </c>
      <c r="L128" s="923">
        <v>11</v>
      </c>
      <c r="M128" s="923">
        <f t="shared" si="82"/>
        <v>10</v>
      </c>
      <c r="N128" s="923">
        <f t="shared" si="82"/>
        <v>10</v>
      </c>
      <c r="O128" s="923">
        <f t="shared" si="82"/>
        <v>20</v>
      </c>
      <c r="P128" s="2178" t="s">
        <v>555</v>
      </c>
      <c r="Q128" s="3071"/>
      <c r="R128" s="3071"/>
    </row>
    <row r="129" spans="1:18" ht="30" customHeight="1" x14ac:dyDescent="0.25">
      <c r="A129" s="2875"/>
      <c r="B129" s="2906" t="s">
        <v>49</v>
      </c>
      <c r="C129" s="2906"/>
      <c r="D129" s="923">
        <f>SUM(D126:D128)</f>
        <v>0</v>
      </c>
      <c r="E129" s="923">
        <f t="shared" ref="E129" si="85">SUM(E126:E128)</f>
        <v>0</v>
      </c>
      <c r="F129" s="923">
        <f t="shared" ref="F129" si="86">SUM(F126:F128)</f>
        <v>0</v>
      </c>
      <c r="G129" s="923">
        <f t="shared" ref="G129:L129" si="87">SUM(G126:G128)</f>
        <v>20</v>
      </c>
      <c r="H129" s="923">
        <f t="shared" si="87"/>
        <v>12</v>
      </c>
      <c r="I129" s="923">
        <f t="shared" si="87"/>
        <v>32</v>
      </c>
      <c r="J129" s="923">
        <f t="shared" si="87"/>
        <v>15</v>
      </c>
      <c r="K129" s="923">
        <f t="shared" si="87"/>
        <v>7</v>
      </c>
      <c r="L129" s="923">
        <f t="shared" si="87"/>
        <v>22</v>
      </c>
      <c r="M129" s="923">
        <f t="shared" ref="M129:O129" si="88">SUM(M126:M128)</f>
        <v>35</v>
      </c>
      <c r="N129" s="923">
        <f t="shared" si="88"/>
        <v>19</v>
      </c>
      <c r="O129" s="923">
        <f t="shared" si="88"/>
        <v>54</v>
      </c>
      <c r="P129" s="3071" t="s">
        <v>139</v>
      </c>
      <c r="Q129" s="3071"/>
      <c r="R129" s="3071"/>
    </row>
    <row r="130" spans="1:18" ht="30" customHeight="1" thickBot="1" x14ac:dyDescent="0.3">
      <c r="A130" s="2860" t="s">
        <v>96</v>
      </c>
      <c r="B130" s="2860"/>
      <c r="C130" s="2860"/>
      <c r="D130" s="923">
        <f>SUM(D129,D125)</f>
        <v>0</v>
      </c>
      <c r="E130" s="923">
        <f t="shared" ref="E130:L130" si="89">SUM(E129,E125)</f>
        <v>0</v>
      </c>
      <c r="F130" s="923">
        <f t="shared" si="89"/>
        <v>0</v>
      </c>
      <c r="G130" s="923">
        <f t="shared" si="89"/>
        <v>51</v>
      </c>
      <c r="H130" s="923">
        <f t="shared" si="89"/>
        <v>38</v>
      </c>
      <c r="I130" s="923">
        <f t="shared" si="89"/>
        <v>89</v>
      </c>
      <c r="J130" s="923">
        <f t="shared" si="89"/>
        <v>22</v>
      </c>
      <c r="K130" s="923">
        <f t="shared" si="89"/>
        <v>10</v>
      </c>
      <c r="L130" s="923">
        <f t="shared" si="89"/>
        <v>32</v>
      </c>
      <c r="M130" s="1875">
        <f t="shared" ref="M130:O130" si="90">SUM(M129,M125)</f>
        <v>73</v>
      </c>
      <c r="N130" s="1875">
        <f t="shared" si="90"/>
        <v>48</v>
      </c>
      <c r="O130" s="923">
        <f t="shared" si="90"/>
        <v>121</v>
      </c>
      <c r="P130" s="3099" t="s">
        <v>136</v>
      </c>
      <c r="Q130" s="3099"/>
      <c r="R130" s="3099"/>
    </row>
    <row r="131" spans="1:18" ht="30" customHeight="1" thickBot="1" x14ac:dyDescent="0.3">
      <c r="A131" s="3098" t="s">
        <v>45</v>
      </c>
      <c r="B131" s="3098"/>
      <c r="C131" s="3098"/>
      <c r="D131" s="2173">
        <v>46</v>
      </c>
      <c r="E131" s="2173">
        <v>48</v>
      </c>
      <c r="F131" s="2173">
        <f t="shared" ref="F131:L131" si="91">SUM(F130,F121,F113,F110,F103,F99,F87,F80,F72,F55,F46,F38,F19,F18)</f>
        <v>94</v>
      </c>
      <c r="G131" s="2173">
        <f t="shared" si="91"/>
        <v>627</v>
      </c>
      <c r="H131" s="2173">
        <f t="shared" si="91"/>
        <v>643</v>
      </c>
      <c r="I131" s="2173">
        <f t="shared" si="91"/>
        <v>1270</v>
      </c>
      <c r="J131" s="2173">
        <f t="shared" si="91"/>
        <v>498</v>
      </c>
      <c r="K131" s="2173">
        <f t="shared" si="91"/>
        <v>270</v>
      </c>
      <c r="L131" s="2173">
        <f t="shared" si="91"/>
        <v>768</v>
      </c>
      <c r="M131" s="2173">
        <v>1171</v>
      </c>
      <c r="N131" s="2173">
        <v>961</v>
      </c>
      <c r="O131" s="2173">
        <f>SUM(O130,O121,O113,O110,O103,O99,O87,O80,O72,O55,O46,O38,O19,O18)</f>
        <v>2132</v>
      </c>
      <c r="P131" s="2928" t="s">
        <v>153</v>
      </c>
      <c r="Q131" s="2928"/>
      <c r="R131" s="2928"/>
    </row>
    <row r="132" spans="1:18" ht="15" customHeight="1" thickTop="1" x14ac:dyDescent="0.25">
      <c r="A132" s="242"/>
      <c r="B132" s="242"/>
      <c r="C132" s="242"/>
      <c r="D132" s="243"/>
      <c r="E132" s="243"/>
      <c r="F132" s="243"/>
      <c r="G132" s="243"/>
      <c r="H132" s="243"/>
      <c r="I132" s="243"/>
      <c r="J132" s="243"/>
      <c r="K132" s="243"/>
      <c r="L132" s="243"/>
      <c r="M132" s="243"/>
      <c r="N132" s="243"/>
      <c r="O132" s="243"/>
      <c r="P132" s="244"/>
      <c r="Q132" s="238"/>
      <c r="R132" s="238"/>
    </row>
  </sheetData>
  <mergeCells count="168">
    <mergeCell ref="A110:C110"/>
    <mergeCell ref="P110:R110"/>
    <mergeCell ref="R90:R93"/>
    <mergeCell ref="D91:F91"/>
    <mergeCell ref="G91:I91"/>
    <mergeCell ref="A104:A109"/>
    <mergeCell ref="R104:R109"/>
    <mergeCell ref="A100:A102"/>
    <mergeCell ref="R100:R101"/>
    <mergeCell ref="B102:C102"/>
    <mergeCell ref="P102:Q102"/>
    <mergeCell ref="A103:C103"/>
    <mergeCell ref="P103:R103"/>
    <mergeCell ref="A131:C131"/>
    <mergeCell ref="P131:R131"/>
    <mergeCell ref="B126:B128"/>
    <mergeCell ref="Q126:Q128"/>
    <mergeCell ref="B129:C129"/>
    <mergeCell ref="P129:Q129"/>
    <mergeCell ref="A130:C130"/>
    <mergeCell ref="P130:R130"/>
    <mergeCell ref="A111:A112"/>
    <mergeCell ref="R111:R112"/>
    <mergeCell ref="A113:C113"/>
    <mergeCell ref="P113:R113"/>
    <mergeCell ref="A122:A129"/>
    <mergeCell ref="B122:B124"/>
    <mergeCell ref="Q122:Q124"/>
    <mergeCell ref="R122:R129"/>
    <mergeCell ref="A116:B116"/>
    <mergeCell ref="Q116:R116"/>
    <mergeCell ref="B125:C125"/>
    <mergeCell ref="P125:Q125"/>
    <mergeCell ref="A87:C87"/>
    <mergeCell ref="P87:R87"/>
    <mergeCell ref="A94:A97"/>
    <mergeCell ref="R94:R97"/>
    <mergeCell ref="A99:C99"/>
    <mergeCell ref="P99:R99"/>
    <mergeCell ref="Q89:R89"/>
    <mergeCell ref="A90:A93"/>
    <mergeCell ref="B90:B93"/>
    <mergeCell ref="C90:C93"/>
    <mergeCell ref="D90:F90"/>
    <mergeCell ref="G90:I90"/>
    <mergeCell ref="J90:L90"/>
    <mergeCell ref="M90:O90"/>
    <mergeCell ref="P90:P93"/>
    <mergeCell ref="Q90:Q93"/>
    <mergeCell ref="A89:B89"/>
    <mergeCell ref="J91:L91"/>
    <mergeCell ref="M91:O91"/>
    <mergeCell ref="A80:C80"/>
    <mergeCell ref="P80:R80"/>
    <mergeCell ref="A81:A86"/>
    <mergeCell ref="R81:R86"/>
    <mergeCell ref="P86:Q86"/>
    <mergeCell ref="Q73:Q74"/>
    <mergeCell ref="B76:C76"/>
    <mergeCell ref="P76:Q76"/>
    <mergeCell ref="P78:Q78"/>
    <mergeCell ref="A73:A79"/>
    <mergeCell ref="R73:R79"/>
    <mergeCell ref="B73:B75"/>
    <mergeCell ref="A39:A45"/>
    <mergeCell ref="P39:Q39"/>
    <mergeCell ref="R39:R45"/>
    <mergeCell ref="P40:Q40"/>
    <mergeCell ref="P42:Q42"/>
    <mergeCell ref="A72:C72"/>
    <mergeCell ref="P72:R72"/>
    <mergeCell ref="Q60:R60"/>
    <mergeCell ref="A61:A64"/>
    <mergeCell ref="B61:B64"/>
    <mergeCell ref="C61:C64"/>
    <mergeCell ref="D61:F61"/>
    <mergeCell ref="G61:I61"/>
    <mergeCell ref="J61:L61"/>
    <mergeCell ref="M61:O61"/>
    <mergeCell ref="A60:B60"/>
    <mergeCell ref="P70:Q70"/>
    <mergeCell ref="A46:C46"/>
    <mergeCell ref="P46:R46"/>
    <mergeCell ref="A47:A53"/>
    <mergeCell ref="R47:R53"/>
    <mergeCell ref="P61:P64"/>
    <mergeCell ref="Q61:Q64"/>
    <mergeCell ref="R61:R64"/>
    <mergeCell ref="D62:F62"/>
    <mergeCell ref="G62:I62"/>
    <mergeCell ref="J62:L62"/>
    <mergeCell ref="M62:O62"/>
    <mergeCell ref="R65:R71"/>
    <mergeCell ref="A65:A71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A8:A16"/>
    <mergeCell ref="B8:B9"/>
    <mergeCell ref="Q8:Q9"/>
    <mergeCell ref="R8:R17"/>
    <mergeCell ref="B10:C10"/>
    <mergeCell ref="P10:Q10"/>
    <mergeCell ref="B20:B23"/>
    <mergeCell ref="A20:A28"/>
    <mergeCell ref="R20:R28"/>
    <mergeCell ref="Q25:Q27"/>
    <mergeCell ref="B25:B27"/>
    <mergeCell ref="B28:C28"/>
    <mergeCell ref="P28:Q28"/>
    <mergeCell ref="Q20:Q23"/>
    <mergeCell ref="Q31:R31"/>
    <mergeCell ref="A32:A35"/>
    <mergeCell ref="B32:B35"/>
    <mergeCell ref="C32:C35"/>
    <mergeCell ref="D32:F32"/>
    <mergeCell ref="G32:I32"/>
    <mergeCell ref="A31:B31"/>
    <mergeCell ref="A18:C18"/>
    <mergeCell ref="P18:R18"/>
    <mergeCell ref="B24:C24"/>
    <mergeCell ref="P24:Q24"/>
    <mergeCell ref="M32:O32"/>
    <mergeCell ref="P32:P35"/>
    <mergeCell ref="Q32:Q35"/>
    <mergeCell ref="R32:R35"/>
    <mergeCell ref="D33:F33"/>
    <mergeCell ref="G33:I33"/>
    <mergeCell ref="J33:L33"/>
    <mergeCell ref="M33:O33"/>
    <mergeCell ref="P43:Q43"/>
    <mergeCell ref="P45:Q45"/>
    <mergeCell ref="J32:L32"/>
    <mergeCell ref="R117:R120"/>
    <mergeCell ref="D118:F118"/>
    <mergeCell ref="G118:I118"/>
    <mergeCell ref="J118:L118"/>
    <mergeCell ref="M118:O118"/>
    <mergeCell ref="A117:A120"/>
    <mergeCell ref="B117:B120"/>
    <mergeCell ref="C117:C120"/>
    <mergeCell ref="D117:F117"/>
    <mergeCell ref="G117:I117"/>
    <mergeCell ref="J117:L117"/>
    <mergeCell ref="M117:O117"/>
    <mergeCell ref="P117:P120"/>
    <mergeCell ref="Q117:Q120"/>
    <mergeCell ref="A38:C38"/>
    <mergeCell ref="P38:R38"/>
    <mergeCell ref="A36:A37"/>
    <mergeCell ref="R36:R37"/>
    <mergeCell ref="P37:Q37"/>
    <mergeCell ref="A55:C55"/>
    <mergeCell ref="P55:R5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5" firstPageNumber="159" orientation="landscape" useFirstPageNumber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7:M18"/>
  <sheetViews>
    <sheetView rightToLeft="1" view="pageBreakPreview" zoomScaleSheetLayoutView="100" workbookViewId="0">
      <selection activeCell="B39" sqref="B39"/>
    </sheetView>
  </sheetViews>
  <sheetFormatPr defaultRowHeight="12.75" x14ac:dyDescent="0.2"/>
  <sheetData>
    <row r="17" spans="1:13" ht="60" x14ac:dyDescent="0.8">
      <c r="A17" s="2800" t="s">
        <v>2065</v>
      </c>
      <c r="B17" s="2800"/>
      <c r="C17" s="2800"/>
      <c r="D17" s="2800"/>
      <c r="E17" s="2800"/>
      <c r="F17" s="2800"/>
      <c r="G17" s="2800"/>
      <c r="H17" s="2800"/>
      <c r="I17" s="2800"/>
      <c r="J17" s="2800"/>
      <c r="K17" s="2800"/>
      <c r="L17" s="2800"/>
      <c r="M17" s="2800"/>
    </row>
    <row r="18" spans="1:13" ht="60" x14ac:dyDescent="0.8">
      <c r="A18" s="1118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P201"/>
  <sheetViews>
    <sheetView rightToLeft="1" view="pageBreakPreview" topLeftCell="A7" zoomScale="90" zoomScaleNormal="75" zoomScaleSheetLayoutView="90" workbookViewId="0">
      <selection activeCell="B39" sqref="B39"/>
    </sheetView>
  </sheetViews>
  <sheetFormatPr defaultColWidth="10.28515625" defaultRowHeight="12.75" x14ac:dyDescent="0.2"/>
  <cols>
    <col min="1" max="1" width="29.5703125" style="32" customWidth="1"/>
    <col min="2" max="2" width="8.28515625" style="32" customWidth="1"/>
    <col min="3" max="3" width="8.85546875" style="32" customWidth="1"/>
    <col min="4" max="5" width="8.28515625" style="32" customWidth="1"/>
    <col min="6" max="6" width="8.7109375" style="32" customWidth="1"/>
    <col min="7" max="8" width="8.28515625" style="32" customWidth="1"/>
    <col min="9" max="9" width="9.28515625" style="32" customWidth="1"/>
    <col min="10" max="10" width="8.28515625" style="32" customWidth="1"/>
    <col min="11" max="11" width="8.28515625" style="636" customWidth="1"/>
    <col min="12" max="12" width="9.28515625" style="636" customWidth="1"/>
    <col min="13" max="13" width="8.28515625" style="636" customWidth="1"/>
    <col min="14" max="14" width="44.5703125" style="32" customWidth="1"/>
    <col min="15" max="16384" width="10.28515625" style="32"/>
  </cols>
  <sheetData>
    <row r="1" spans="1:16" ht="24" customHeight="1" x14ac:dyDescent="0.2">
      <c r="A1" s="2838" t="s">
        <v>3003</v>
      </c>
      <c r="B1" s="2838"/>
      <c r="C1" s="2838"/>
      <c r="D1" s="2838"/>
      <c r="E1" s="2838"/>
      <c r="F1" s="2838"/>
      <c r="G1" s="2838"/>
      <c r="H1" s="2838"/>
      <c r="I1" s="2838"/>
      <c r="J1" s="2838"/>
      <c r="K1" s="2838"/>
      <c r="L1" s="2838"/>
      <c r="M1" s="2838"/>
      <c r="N1" s="2838"/>
    </row>
    <row r="2" spans="1:16" ht="41.25" customHeight="1" x14ac:dyDescent="0.2">
      <c r="A2" s="2731" t="s">
        <v>2275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</row>
    <row r="3" spans="1:16" ht="24" customHeight="1" thickBot="1" x14ac:dyDescent="0.25">
      <c r="A3" s="45" t="s">
        <v>556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1091" t="s">
        <v>557</v>
      </c>
    </row>
    <row r="4" spans="1:16" ht="23.25" customHeight="1" thickTop="1" x14ac:dyDescent="0.2">
      <c r="A4" s="3102" t="s">
        <v>35</v>
      </c>
      <c r="B4" s="3102" t="s">
        <v>36</v>
      </c>
      <c r="C4" s="3102"/>
      <c r="D4" s="3102"/>
      <c r="E4" s="3102" t="s">
        <v>2</v>
      </c>
      <c r="F4" s="3102"/>
      <c r="G4" s="3102"/>
      <c r="H4" s="3102" t="s">
        <v>3</v>
      </c>
      <c r="I4" s="3102"/>
      <c r="J4" s="3102"/>
      <c r="K4" s="3102" t="s">
        <v>29</v>
      </c>
      <c r="L4" s="3102"/>
      <c r="M4" s="3102"/>
      <c r="N4" s="3102" t="s">
        <v>102</v>
      </c>
    </row>
    <row r="5" spans="1:16" s="625" customFormat="1" ht="24" customHeight="1" x14ac:dyDescent="0.25">
      <c r="A5" s="3103"/>
      <c r="B5" s="2637" t="s">
        <v>98</v>
      </c>
      <c r="C5" s="2637"/>
      <c r="D5" s="2637"/>
      <c r="E5" s="2637" t="s">
        <v>99</v>
      </c>
      <c r="F5" s="2637"/>
      <c r="G5" s="2637"/>
      <c r="H5" s="3101" t="s">
        <v>100</v>
      </c>
      <c r="I5" s="3101"/>
      <c r="J5" s="3101"/>
      <c r="K5" s="3101" t="s">
        <v>101</v>
      </c>
      <c r="L5" s="3101"/>
      <c r="M5" s="3101"/>
      <c r="N5" s="3103"/>
    </row>
    <row r="6" spans="1:16" ht="18.75" customHeight="1" x14ac:dyDescent="0.2">
      <c r="A6" s="3103"/>
      <c r="B6" s="612" t="s">
        <v>187</v>
      </c>
      <c r="C6" s="608" t="s">
        <v>203</v>
      </c>
      <c r="D6" s="612" t="s">
        <v>204</v>
      </c>
      <c r="E6" s="612" t="s">
        <v>187</v>
      </c>
      <c r="F6" s="608" t="s">
        <v>203</v>
      </c>
      <c r="G6" s="612" t="s">
        <v>204</v>
      </c>
      <c r="H6" s="612" t="s">
        <v>187</v>
      </c>
      <c r="I6" s="608" t="s">
        <v>203</v>
      </c>
      <c r="J6" s="612" t="s">
        <v>204</v>
      </c>
      <c r="K6" s="612" t="s">
        <v>187</v>
      </c>
      <c r="L6" s="608" t="s">
        <v>203</v>
      </c>
      <c r="M6" s="612" t="s">
        <v>204</v>
      </c>
      <c r="N6" s="3103"/>
    </row>
    <row r="7" spans="1:16" ht="20.25" customHeight="1" thickBot="1" x14ac:dyDescent="0.25">
      <c r="A7" s="3104"/>
      <c r="B7" s="28" t="s">
        <v>188</v>
      </c>
      <c r="C7" s="28" t="s">
        <v>189</v>
      </c>
      <c r="D7" s="28" t="s">
        <v>190</v>
      </c>
      <c r="E7" s="28" t="s">
        <v>188</v>
      </c>
      <c r="F7" s="28" t="s">
        <v>189</v>
      </c>
      <c r="G7" s="28" t="s">
        <v>190</v>
      </c>
      <c r="H7" s="28" t="s">
        <v>188</v>
      </c>
      <c r="I7" s="28" t="s">
        <v>189</v>
      </c>
      <c r="J7" s="28" t="s">
        <v>190</v>
      </c>
      <c r="K7" s="28" t="s">
        <v>188</v>
      </c>
      <c r="L7" s="28" t="s">
        <v>189</v>
      </c>
      <c r="M7" s="28" t="s">
        <v>190</v>
      </c>
      <c r="N7" s="3104"/>
    </row>
    <row r="8" spans="1:16" s="452" customFormat="1" ht="22.5" customHeight="1" x14ac:dyDescent="0.2">
      <c r="A8" s="626" t="s">
        <v>37</v>
      </c>
      <c r="B8" s="2192">
        <v>9</v>
      </c>
      <c r="C8" s="2192">
        <v>38</v>
      </c>
      <c r="D8" s="2189">
        <v>47</v>
      </c>
      <c r="E8" s="2192">
        <v>5</v>
      </c>
      <c r="F8" s="2192">
        <v>17</v>
      </c>
      <c r="G8" s="2192">
        <v>22</v>
      </c>
      <c r="H8" s="2192">
        <v>5</v>
      </c>
      <c r="I8" s="2192">
        <v>7</v>
      </c>
      <c r="J8" s="2192">
        <v>12</v>
      </c>
      <c r="K8" s="2189">
        <f t="shared" ref="K8:M25" si="0">SUM(H8,E8,B8)</f>
        <v>19</v>
      </c>
      <c r="L8" s="2192">
        <f t="shared" si="0"/>
        <v>62</v>
      </c>
      <c r="M8" s="2189">
        <f t="shared" si="0"/>
        <v>81</v>
      </c>
      <c r="N8" s="627" t="s">
        <v>1443</v>
      </c>
      <c r="O8" s="628"/>
      <c r="P8" s="570"/>
    </row>
    <row r="9" spans="1:16" s="452" customFormat="1" ht="22.5" customHeight="1" x14ac:dyDescent="0.2">
      <c r="A9" s="629" t="s">
        <v>608</v>
      </c>
      <c r="B9" s="2184">
        <v>0</v>
      </c>
      <c r="C9" s="2184">
        <v>0</v>
      </c>
      <c r="D9" s="2184">
        <v>0</v>
      </c>
      <c r="E9" s="2184">
        <v>0</v>
      </c>
      <c r="F9" s="2184">
        <v>0</v>
      </c>
      <c r="G9" s="2184">
        <v>0</v>
      </c>
      <c r="H9" s="2184">
        <v>0</v>
      </c>
      <c r="I9" s="2184">
        <v>0</v>
      </c>
      <c r="J9" s="2184">
        <v>0</v>
      </c>
      <c r="K9" s="2184">
        <f t="shared" si="0"/>
        <v>0</v>
      </c>
      <c r="L9" s="2184">
        <f t="shared" si="0"/>
        <v>0</v>
      </c>
      <c r="M9" s="2184">
        <f t="shared" si="0"/>
        <v>0</v>
      </c>
      <c r="N9" s="189" t="s">
        <v>1444</v>
      </c>
      <c r="O9" s="628"/>
      <c r="P9" s="570"/>
    </row>
    <row r="10" spans="1:16" s="452" customFormat="1" ht="22.5" customHeight="1" x14ac:dyDescent="0.2">
      <c r="A10" s="629" t="s">
        <v>610</v>
      </c>
      <c r="B10" s="2184">
        <v>0</v>
      </c>
      <c r="C10" s="2184">
        <v>0</v>
      </c>
      <c r="D10" s="2184">
        <v>0</v>
      </c>
      <c r="E10" s="2184">
        <v>8</v>
      </c>
      <c r="F10" s="2184">
        <v>10</v>
      </c>
      <c r="G10" s="2184">
        <v>18</v>
      </c>
      <c r="H10" s="2184">
        <v>0</v>
      </c>
      <c r="I10" s="2184">
        <v>0</v>
      </c>
      <c r="J10" s="2184">
        <v>0</v>
      </c>
      <c r="K10" s="2184">
        <f t="shared" si="0"/>
        <v>8</v>
      </c>
      <c r="L10" s="2184">
        <f t="shared" si="0"/>
        <v>10</v>
      </c>
      <c r="M10" s="2184">
        <f t="shared" si="0"/>
        <v>18</v>
      </c>
      <c r="N10" s="189" t="s">
        <v>611</v>
      </c>
      <c r="O10" s="628"/>
      <c r="P10" s="570"/>
    </row>
    <row r="11" spans="1:16" s="452" customFormat="1" ht="22.5" customHeight="1" x14ac:dyDescent="0.2">
      <c r="A11" s="629" t="s">
        <v>38</v>
      </c>
      <c r="B11" s="2184">
        <v>5</v>
      </c>
      <c r="C11" s="2184">
        <v>3</v>
      </c>
      <c r="D11" s="2184">
        <v>8</v>
      </c>
      <c r="E11" s="2184">
        <v>13</v>
      </c>
      <c r="F11" s="2184">
        <v>12</v>
      </c>
      <c r="G11" s="2184">
        <v>25</v>
      </c>
      <c r="H11" s="2184">
        <v>0</v>
      </c>
      <c r="I11" s="2184">
        <v>0</v>
      </c>
      <c r="J11" s="2184">
        <v>0</v>
      </c>
      <c r="K11" s="2184">
        <f t="shared" si="0"/>
        <v>18</v>
      </c>
      <c r="L11" s="2184">
        <f t="shared" si="0"/>
        <v>15</v>
      </c>
      <c r="M11" s="2184">
        <f t="shared" si="0"/>
        <v>33</v>
      </c>
      <c r="N11" s="630" t="s">
        <v>104</v>
      </c>
      <c r="O11" s="628"/>
      <c r="P11" s="570"/>
    </row>
    <row r="12" spans="1:16" s="452" customFormat="1" ht="22.5" customHeight="1" x14ac:dyDescent="0.2">
      <c r="A12" s="1326" t="s">
        <v>2274</v>
      </c>
      <c r="B12" s="2184">
        <v>6</v>
      </c>
      <c r="C12" s="2184">
        <v>9</v>
      </c>
      <c r="D12" s="2184">
        <v>15</v>
      </c>
      <c r="E12" s="2184">
        <v>0</v>
      </c>
      <c r="F12" s="2184">
        <v>0</v>
      </c>
      <c r="G12" s="2184">
        <v>0</v>
      </c>
      <c r="H12" s="2184">
        <v>0</v>
      </c>
      <c r="I12" s="2184">
        <v>0</v>
      </c>
      <c r="J12" s="2184">
        <v>0</v>
      </c>
      <c r="K12" s="2184">
        <f t="shared" ref="K12" si="1">SUM(H12,E12,B12)</f>
        <v>6</v>
      </c>
      <c r="L12" s="2184">
        <f t="shared" ref="L12" si="2">SUM(I12,F12,C12)</f>
        <v>9</v>
      </c>
      <c r="M12" s="2184">
        <f t="shared" ref="M12" si="3">SUM(J12,G12,D12)</f>
        <v>15</v>
      </c>
      <c r="N12" s="70" t="s">
        <v>2875</v>
      </c>
      <c r="O12" s="628"/>
      <c r="P12" s="570"/>
    </row>
    <row r="13" spans="1:16" s="452" customFormat="1" ht="22.5" customHeight="1" x14ac:dyDescent="0.2">
      <c r="A13" s="629" t="s">
        <v>39</v>
      </c>
      <c r="B13" s="2184">
        <v>0</v>
      </c>
      <c r="C13" s="2184">
        <v>0</v>
      </c>
      <c r="D13" s="2184">
        <v>0</v>
      </c>
      <c r="E13" s="2184">
        <v>8</v>
      </c>
      <c r="F13" s="2184">
        <v>17</v>
      </c>
      <c r="G13" s="2184">
        <v>25</v>
      </c>
      <c r="H13" s="2184">
        <v>5</v>
      </c>
      <c r="I13" s="2184">
        <v>1</v>
      </c>
      <c r="J13" s="2184">
        <v>6</v>
      </c>
      <c r="K13" s="2184">
        <f t="shared" si="0"/>
        <v>13</v>
      </c>
      <c r="L13" s="2184">
        <f t="shared" si="0"/>
        <v>18</v>
      </c>
      <c r="M13" s="2184">
        <f t="shared" si="0"/>
        <v>31</v>
      </c>
      <c r="N13" s="630" t="s">
        <v>129</v>
      </c>
      <c r="O13" s="628"/>
      <c r="P13" s="570"/>
    </row>
    <row r="14" spans="1:16" s="452" customFormat="1" ht="22.5" customHeight="1" x14ac:dyDescent="0.2">
      <c r="A14" s="629" t="s">
        <v>500</v>
      </c>
      <c r="B14" s="2184">
        <v>0</v>
      </c>
      <c r="C14" s="2184">
        <v>0</v>
      </c>
      <c r="D14" s="2184">
        <v>0</v>
      </c>
      <c r="E14" s="2184">
        <v>4</v>
      </c>
      <c r="F14" s="2184">
        <v>9</v>
      </c>
      <c r="G14" s="2184">
        <v>13</v>
      </c>
      <c r="H14" s="2184">
        <v>0</v>
      </c>
      <c r="I14" s="2184">
        <v>0</v>
      </c>
      <c r="J14" s="2184">
        <v>0</v>
      </c>
      <c r="K14" s="2184">
        <f t="shared" si="0"/>
        <v>4</v>
      </c>
      <c r="L14" s="2184">
        <f t="shared" si="0"/>
        <v>9</v>
      </c>
      <c r="M14" s="2184">
        <f t="shared" si="0"/>
        <v>13</v>
      </c>
      <c r="N14" s="1053" t="s">
        <v>2004</v>
      </c>
      <c r="O14" s="628"/>
      <c r="P14" s="570"/>
    </row>
    <row r="15" spans="1:16" s="452" customFormat="1" ht="22.5" customHeight="1" x14ac:dyDescent="0.2">
      <c r="A15" s="629" t="s">
        <v>40</v>
      </c>
      <c r="B15" s="2184">
        <v>0</v>
      </c>
      <c r="C15" s="2184">
        <v>0</v>
      </c>
      <c r="D15" s="2184">
        <v>0</v>
      </c>
      <c r="E15" s="2184">
        <v>24</v>
      </c>
      <c r="F15" s="2184">
        <v>31</v>
      </c>
      <c r="G15" s="2184">
        <v>55</v>
      </c>
      <c r="H15" s="2184">
        <v>12</v>
      </c>
      <c r="I15" s="2184">
        <v>18</v>
      </c>
      <c r="J15" s="2184">
        <v>30</v>
      </c>
      <c r="K15" s="2184">
        <f t="shared" si="0"/>
        <v>36</v>
      </c>
      <c r="L15" s="2184">
        <f t="shared" si="0"/>
        <v>49</v>
      </c>
      <c r="M15" s="2184">
        <f t="shared" si="0"/>
        <v>85</v>
      </c>
      <c r="N15" s="1053" t="s">
        <v>131</v>
      </c>
      <c r="O15" s="628"/>
      <c r="P15" s="570"/>
    </row>
    <row r="16" spans="1:16" s="452" customFormat="1" ht="22.5" customHeight="1" x14ac:dyDescent="0.2">
      <c r="A16" s="629" t="s">
        <v>258</v>
      </c>
      <c r="B16" s="2184">
        <v>2</v>
      </c>
      <c r="C16" s="2184">
        <v>5</v>
      </c>
      <c r="D16" s="2184">
        <v>7</v>
      </c>
      <c r="E16" s="2184">
        <v>19</v>
      </c>
      <c r="F16" s="2184">
        <v>19</v>
      </c>
      <c r="G16" s="2184">
        <v>38</v>
      </c>
      <c r="H16" s="2184">
        <v>0</v>
      </c>
      <c r="I16" s="2184">
        <v>0</v>
      </c>
      <c r="J16" s="2184">
        <v>0</v>
      </c>
      <c r="K16" s="2184">
        <f t="shared" si="0"/>
        <v>21</v>
      </c>
      <c r="L16" s="2184">
        <f t="shared" si="0"/>
        <v>24</v>
      </c>
      <c r="M16" s="2184">
        <f t="shared" si="0"/>
        <v>45</v>
      </c>
      <c r="N16" s="189" t="s">
        <v>1445</v>
      </c>
      <c r="O16" s="628"/>
      <c r="P16" s="570"/>
    </row>
    <row r="17" spans="1:16" s="452" customFormat="1" ht="22.5" customHeight="1" x14ac:dyDescent="0.2">
      <c r="A17" s="629" t="s">
        <v>41</v>
      </c>
      <c r="B17" s="2184">
        <v>37</v>
      </c>
      <c r="C17" s="2184">
        <v>14</v>
      </c>
      <c r="D17" s="2184">
        <v>51</v>
      </c>
      <c r="E17" s="2184">
        <v>38</v>
      </c>
      <c r="F17" s="2184">
        <v>20</v>
      </c>
      <c r="G17" s="2184">
        <v>58</v>
      </c>
      <c r="H17" s="2184">
        <v>12</v>
      </c>
      <c r="I17" s="2184">
        <v>4</v>
      </c>
      <c r="J17" s="2184">
        <v>16</v>
      </c>
      <c r="K17" s="2184">
        <f t="shared" si="0"/>
        <v>87</v>
      </c>
      <c r="L17" s="2184">
        <f t="shared" si="0"/>
        <v>38</v>
      </c>
      <c r="M17" s="2184">
        <f t="shared" si="0"/>
        <v>125</v>
      </c>
      <c r="N17" s="70" t="s">
        <v>166</v>
      </c>
      <c r="O17" s="628"/>
      <c r="P17" s="570"/>
    </row>
    <row r="18" spans="1:16" s="452" customFormat="1" ht="22.5" customHeight="1" x14ac:dyDescent="0.2">
      <c r="A18" s="629" t="s">
        <v>277</v>
      </c>
      <c r="B18" s="2184">
        <v>0</v>
      </c>
      <c r="C18" s="2184">
        <v>0</v>
      </c>
      <c r="D18" s="2184">
        <v>0</v>
      </c>
      <c r="E18" s="2184">
        <v>0</v>
      </c>
      <c r="F18" s="2184">
        <v>0</v>
      </c>
      <c r="G18" s="2184">
        <v>0</v>
      </c>
      <c r="H18" s="2184">
        <v>0</v>
      </c>
      <c r="I18" s="2184">
        <v>0</v>
      </c>
      <c r="J18" s="2184">
        <v>0</v>
      </c>
      <c r="K18" s="2184">
        <f t="shared" si="0"/>
        <v>0</v>
      </c>
      <c r="L18" s="2184">
        <f t="shared" si="0"/>
        <v>0</v>
      </c>
      <c r="M18" s="2184">
        <f t="shared" si="0"/>
        <v>0</v>
      </c>
      <c r="N18" s="630" t="s">
        <v>253</v>
      </c>
      <c r="O18" s="628"/>
      <c r="P18" s="570"/>
    </row>
    <row r="19" spans="1:16" s="452" customFormat="1" ht="22.5" customHeight="1" x14ac:dyDescent="0.2">
      <c r="A19" s="629" t="s">
        <v>312</v>
      </c>
      <c r="B19" s="2184">
        <v>0</v>
      </c>
      <c r="C19" s="2184">
        <v>0</v>
      </c>
      <c r="D19" s="2184">
        <v>0</v>
      </c>
      <c r="E19" s="2184">
        <v>3</v>
      </c>
      <c r="F19" s="2184">
        <v>10</v>
      </c>
      <c r="G19" s="2184">
        <v>13</v>
      </c>
      <c r="H19" s="2184">
        <v>0</v>
      </c>
      <c r="I19" s="2184">
        <v>0</v>
      </c>
      <c r="J19" s="2184">
        <v>0</v>
      </c>
      <c r="K19" s="2184">
        <f t="shared" si="0"/>
        <v>3</v>
      </c>
      <c r="L19" s="2184">
        <f t="shared" si="0"/>
        <v>10</v>
      </c>
      <c r="M19" s="2184">
        <f t="shared" si="0"/>
        <v>13</v>
      </c>
      <c r="N19" s="189" t="s">
        <v>311</v>
      </c>
      <c r="O19" s="628"/>
      <c r="P19" s="570"/>
    </row>
    <row r="20" spans="1:16" s="452" customFormat="1" ht="22.5" customHeight="1" x14ac:dyDescent="0.2">
      <c r="A20" s="629" t="s">
        <v>453</v>
      </c>
      <c r="B20" s="2184">
        <v>0</v>
      </c>
      <c r="C20" s="2184">
        <v>0</v>
      </c>
      <c r="D20" s="2184">
        <v>0</v>
      </c>
      <c r="E20" s="2184">
        <v>0</v>
      </c>
      <c r="F20" s="2184">
        <v>75</v>
      </c>
      <c r="G20" s="2184">
        <v>75</v>
      </c>
      <c r="H20" s="2184">
        <v>0</v>
      </c>
      <c r="I20" s="2184">
        <v>28</v>
      </c>
      <c r="J20" s="2184">
        <v>28</v>
      </c>
      <c r="K20" s="2184">
        <f t="shared" si="0"/>
        <v>0</v>
      </c>
      <c r="L20" s="2184">
        <f t="shared" si="0"/>
        <v>103</v>
      </c>
      <c r="M20" s="2184">
        <f t="shared" si="0"/>
        <v>103</v>
      </c>
      <c r="N20" s="630" t="s">
        <v>454</v>
      </c>
      <c r="O20" s="628"/>
      <c r="P20" s="570"/>
    </row>
    <row r="21" spans="1:16" s="452" customFormat="1" ht="22.5" customHeight="1" x14ac:dyDescent="0.2">
      <c r="A21" s="629" t="s">
        <v>42</v>
      </c>
      <c r="B21" s="2184">
        <v>0</v>
      </c>
      <c r="C21" s="2184">
        <v>0</v>
      </c>
      <c r="D21" s="2184">
        <v>0</v>
      </c>
      <c r="E21" s="2184">
        <v>11</v>
      </c>
      <c r="F21" s="2184">
        <v>19</v>
      </c>
      <c r="G21" s="2184">
        <v>30</v>
      </c>
      <c r="H21" s="2184">
        <v>10</v>
      </c>
      <c r="I21" s="2184">
        <v>12</v>
      </c>
      <c r="J21" s="2184">
        <v>22</v>
      </c>
      <c r="K21" s="2184">
        <f t="shared" si="0"/>
        <v>21</v>
      </c>
      <c r="L21" s="2184">
        <f t="shared" si="0"/>
        <v>31</v>
      </c>
      <c r="M21" s="2184">
        <f t="shared" si="0"/>
        <v>52</v>
      </c>
      <c r="N21" s="630" t="s">
        <v>623</v>
      </c>
      <c r="O21" s="628"/>
      <c r="P21" s="570"/>
    </row>
    <row r="22" spans="1:16" s="452" customFormat="1" ht="22.5" customHeight="1" x14ac:dyDescent="0.2">
      <c r="A22" s="629" t="s">
        <v>43</v>
      </c>
      <c r="B22" s="2184">
        <v>0</v>
      </c>
      <c r="C22" s="2184">
        <v>0</v>
      </c>
      <c r="D22" s="2184">
        <v>0</v>
      </c>
      <c r="E22" s="2184">
        <v>15</v>
      </c>
      <c r="F22" s="2184">
        <v>17</v>
      </c>
      <c r="G22" s="2184">
        <v>32</v>
      </c>
      <c r="H22" s="2184">
        <v>0</v>
      </c>
      <c r="I22" s="2184">
        <v>0</v>
      </c>
      <c r="J22" s="2184">
        <v>0</v>
      </c>
      <c r="K22" s="2184">
        <f t="shared" si="0"/>
        <v>15</v>
      </c>
      <c r="L22" s="2184">
        <f t="shared" si="0"/>
        <v>17</v>
      </c>
      <c r="M22" s="2184">
        <f t="shared" si="0"/>
        <v>32</v>
      </c>
      <c r="N22" s="630" t="s">
        <v>130</v>
      </c>
      <c r="O22" s="628"/>
      <c r="P22" s="570"/>
    </row>
    <row r="23" spans="1:16" s="452" customFormat="1" ht="22.5" customHeight="1" x14ac:dyDescent="0.2">
      <c r="A23" s="1326" t="s">
        <v>630</v>
      </c>
      <c r="B23" s="2184">
        <v>0</v>
      </c>
      <c r="C23" s="2184">
        <v>0</v>
      </c>
      <c r="D23" s="2184">
        <v>0</v>
      </c>
      <c r="E23" s="2184">
        <v>11</v>
      </c>
      <c r="F23" s="2184">
        <v>3</v>
      </c>
      <c r="G23" s="2184">
        <v>14</v>
      </c>
      <c r="H23" s="2184">
        <v>0</v>
      </c>
      <c r="I23" s="2184">
        <v>0</v>
      </c>
      <c r="J23" s="2184">
        <v>0</v>
      </c>
      <c r="K23" s="2184">
        <f t="shared" ref="K23" si="4">SUM(H23,E23,B23)</f>
        <v>11</v>
      </c>
      <c r="L23" s="2184">
        <f t="shared" ref="L23" si="5">SUM(I23,F23,C23)</f>
        <v>3</v>
      </c>
      <c r="M23" s="2184">
        <f t="shared" ref="M23" si="6">SUM(J23,G23,D23)</f>
        <v>14</v>
      </c>
      <c r="N23" s="70" t="s">
        <v>1234</v>
      </c>
      <c r="O23" s="628"/>
      <c r="P23" s="570"/>
    </row>
    <row r="24" spans="1:16" s="452" customFormat="1" ht="22.5" customHeight="1" x14ac:dyDescent="0.2">
      <c r="A24" s="629" t="s">
        <v>210</v>
      </c>
      <c r="B24" s="2184">
        <v>0</v>
      </c>
      <c r="C24" s="2184">
        <v>0</v>
      </c>
      <c r="D24" s="2184">
        <v>0</v>
      </c>
      <c r="E24" s="2184">
        <v>12</v>
      </c>
      <c r="F24" s="2184">
        <v>1</v>
      </c>
      <c r="G24" s="2184">
        <v>13</v>
      </c>
      <c r="H24" s="2184">
        <v>0</v>
      </c>
      <c r="I24" s="2184">
        <v>0</v>
      </c>
      <c r="J24" s="2184">
        <v>0</v>
      </c>
      <c r="K24" s="2184">
        <f t="shared" si="0"/>
        <v>12</v>
      </c>
      <c r="L24" s="2184">
        <f t="shared" si="0"/>
        <v>1</v>
      </c>
      <c r="M24" s="2184">
        <f t="shared" si="0"/>
        <v>13</v>
      </c>
      <c r="N24" s="1053" t="s">
        <v>1997</v>
      </c>
      <c r="O24" s="628"/>
      <c r="P24" s="570"/>
    </row>
    <row r="25" spans="1:16" s="452" customFormat="1" ht="22.5" customHeight="1" thickBot="1" x14ac:dyDescent="0.25">
      <c r="A25" s="631" t="s">
        <v>1446</v>
      </c>
      <c r="B25" s="2183">
        <v>0</v>
      </c>
      <c r="C25" s="2183">
        <v>0</v>
      </c>
      <c r="D25" s="2187">
        <v>0</v>
      </c>
      <c r="E25" s="2183">
        <v>13</v>
      </c>
      <c r="F25" s="2183">
        <v>10</v>
      </c>
      <c r="G25" s="2183">
        <v>23</v>
      </c>
      <c r="H25" s="2183">
        <v>16</v>
      </c>
      <c r="I25" s="2183">
        <v>2</v>
      </c>
      <c r="J25" s="2184">
        <v>18</v>
      </c>
      <c r="K25" s="2190">
        <f t="shared" si="0"/>
        <v>29</v>
      </c>
      <c r="L25" s="2190">
        <f t="shared" si="0"/>
        <v>12</v>
      </c>
      <c r="M25" s="2190">
        <f t="shared" si="0"/>
        <v>41</v>
      </c>
      <c r="N25" s="627" t="s">
        <v>1447</v>
      </c>
      <c r="O25" s="633"/>
      <c r="P25" s="570"/>
    </row>
    <row r="26" spans="1:16" s="452" customFormat="1" ht="22.5" customHeight="1" thickBot="1" x14ac:dyDescent="0.25">
      <c r="A26" s="634" t="s">
        <v>91</v>
      </c>
      <c r="B26" s="2185">
        <f>SUM(B8:B25)</f>
        <v>59</v>
      </c>
      <c r="C26" s="2185">
        <f>SUM(C8:C25)</f>
        <v>69</v>
      </c>
      <c r="D26" s="2185">
        <f>SUM(D8:D25)</f>
        <v>128</v>
      </c>
      <c r="E26" s="2185">
        <f>SUM(E8:E25)</f>
        <v>184</v>
      </c>
      <c r="F26" s="2185">
        <f t="shared" ref="F26:M26" si="7">SUM(F8:F25)</f>
        <v>270</v>
      </c>
      <c r="G26" s="2185">
        <f t="shared" si="7"/>
        <v>454</v>
      </c>
      <c r="H26" s="2185">
        <f>SUM(H8:H25)</f>
        <v>60</v>
      </c>
      <c r="I26" s="2185">
        <f t="shared" si="7"/>
        <v>72</v>
      </c>
      <c r="J26" s="2185">
        <f t="shared" si="7"/>
        <v>132</v>
      </c>
      <c r="K26" s="2185">
        <f t="shared" si="7"/>
        <v>303</v>
      </c>
      <c r="L26" s="2185">
        <f t="shared" si="7"/>
        <v>411</v>
      </c>
      <c r="M26" s="2185">
        <f t="shared" si="7"/>
        <v>714</v>
      </c>
      <c r="N26" s="635" t="s">
        <v>153</v>
      </c>
      <c r="O26" s="628"/>
      <c r="P26" s="570"/>
    </row>
    <row r="27" spans="1:16" ht="13.5" thickTop="1" x14ac:dyDescent="0.2">
      <c r="K27" s="32"/>
      <c r="L27" s="32"/>
      <c r="M27" s="32"/>
      <c r="O27" s="69"/>
      <c r="P27" s="69"/>
    </row>
    <row r="28" spans="1:16" x14ac:dyDescent="0.2">
      <c r="K28" s="32"/>
      <c r="L28" s="32"/>
      <c r="M28" s="32"/>
      <c r="O28" s="69"/>
      <c r="P28" s="69"/>
    </row>
    <row r="29" spans="1:16" x14ac:dyDescent="0.2">
      <c r="K29" s="32"/>
      <c r="L29" s="32"/>
      <c r="M29" s="32"/>
    </row>
    <row r="30" spans="1:16" x14ac:dyDescent="0.2">
      <c r="K30" s="32"/>
      <c r="L30" s="32"/>
      <c r="M30" s="32"/>
    </row>
    <row r="31" spans="1:16" x14ac:dyDescent="0.2">
      <c r="K31" s="32"/>
      <c r="L31" s="32"/>
      <c r="M31" s="32"/>
    </row>
    <row r="32" spans="1:16" x14ac:dyDescent="0.2">
      <c r="K32" s="32"/>
      <c r="L32" s="32"/>
      <c r="M32" s="32"/>
    </row>
    <row r="33" spans="11:13" x14ac:dyDescent="0.2">
      <c r="K33" s="32"/>
      <c r="L33" s="32"/>
      <c r="M33" s="32"/>
    </row>
    <row r="34" spans="11:13" x14ac:dyDescent="0.2">
      <c r="K34" s="32"/>
      <c r="L34" s="32"/>
      <c r="M34" s="32"/>
    </row>
    <row r="35" spans="11:13" x14ac:dyDescent="0.2">
      <c r="K35" s="32"/>
      <c r="L35" s="32"/>
      <c r="M35" s="32"/>
    </row>
    <row r="36" spans="11:13" x14ac:dyDescent="0.2">
      <c r="K36" s="32"/>
      <c r="L36" s="32"/>
      <c r="M36" s="32"/>
    </row>
    <row r="37" spans="11:13" x14ac:dyDescent="0.2">
      <c r="K37" s="32"/>
      <c r="L37" s="32"/>
      <c r="M37" s="32"/>
    </row>
    <row r="38" spans="11:13" x14ac:dyDescent="0.2">
      <c r="K38" s="32"/>
      <c r="L38" s="32"/>
      <c r="M38" s="32"/>
    </row>
    <row r="39" spans="11:13" x14ac:dyDescent="0.2">
      <c r="K39" s="32"/>
      <c r="L39" s="32"/>
      <c r="M39" s="32"/>
    </row>
    <row r="40" spans="11:13" x14ac:dyDescent="0.2">
      <c r="K40" s="32"/>
      <c r="L40" s="32"/>
      <c r="M40" s="32"/>
    </row>
    <row r="41" spans="11:13" x14ac:dyDescent="0.2">
      <c r="K41" s="32"/>
      <c r="L41" s="32"/>
      <c r="M41" s="32"/>
    </row>
    <row r="42" spans="11:13" x14ac:dyDescent="0.2">
      <c r="K42" s="32"/>
      <c r="L42" s="32"/>
      <c r="M42" s="32"/>
    </row>
    <row r="43" spans="11:13" x14ac:dyDescent="0.2">
      <c r="K43" s="32"/>
      <c r="L43" s="32"/>
      <c r="M43" s="32"/>
    </row>
    <row r="44" spans="11:13" x14ac:dyDescent="0.2">
      <c r="K44" s="32"/>
      <c r="L44" s="32"/>
      <c r="M44" s="32"/>
    </row>
    <row r="45" spans="11:13" x14ac:dyDescent="0.2">
      <c r="K45" s="32"/>
      <c r="L45" s="32"/>
      <c r="M45" s="32"/>
    </row>
    <row r="46" spans="11:13" x14ac:dyDescent="0.2">
      <c r="K46" s="32"/>
      <c r="L46" s="32"/>
      <c r="M46" s="32"/>
    </row>
    <row r="47" spans="11:13" x14ac:dyDescent="0.2">
      <c r="K47" s="32"/>
      <c r="L47" s="32"/>
      <c r="M47" s="32"/>
    </row>
    <row r="48" spans="11:13" x14ac:dyDescent="0.2">
      <c r="K48" s="32"/>
      <c r="L48" s="32"/>
      <c r="M48" s="32"/>
    </row>
    <row r="49" spans="11:13" x14ac:dyDescent="0.2">
      <c r="K49" s="32"/>
      <c r="L49" s="32"/>
      <c r="M49" s="32"/>
    </row>
    <row r="50" spans="11:13" x14ac:dyDescent="0.2">
      <c r="K50" s="32"/>
      <c r="L50" s="32"/>
      <c r="M50" s="32"/>
    </row>
    <row r="51" spans="11:13" x14ac:dyDescent="0.2">
      <c r="K51" s="32"/>
      <c r="L51" s="32"/>
      <c r="M51" s="32"/>
    </row>
    <row r="52" spans="11:13" x14ac:dyDescent="0.2">
      <c r="K52" s="32"/>
      <c r="L52" s="32"/>
      <c r="M52" s="32"/>
    </row>
    <row r="53" spans="11:13" x14ac:dyDescent="0.2">
      <c r="K53" s="32"/>
      <c r="L53" s="32"/>
      <c r="M53" s="32"/>
    </row>
    <row r="54" spans="11:13" x14ac:dyDescent="0.2">
      <c r="K54" s="32"/>
      <c r="L54" s="32"/>
      <c r="M54" s="32"/>
    </row>
    <row r="55" spans="11:13" x14ac:dyDescent="0.2">
      <c r="K55" s="32"/>
      <c r="L55" s="32"/>
      <c r="M55" s="32"/>
    </row>
    <row r="56" spans="11:13" x14ac:dyDescent="0.2">
      <c r="K56" s="32"/>
      <c r="L56" s="32"/>
      <c r="M56" s="32"/>
    </row>
    <row r="57" spans="11:13" x14ac:dyDescent="0.2">
      <c r="K57" s="32"/>
      <c r="L57" s="32"/>
      <c r="M57" s="32"/>
    </row>
    <row r="58" spans="11:13" x14ac:dyDescent="0.2">
      <c r="K58" s="32"/>
      <c r="L58" s="32"/>
      <c r="M58" s="32"/>
    </row>
    <row r="59" spans="11:13" x14ac:dyDescent="0.2">
      <c r="K59" s="32"/>
      <c r="L59" s="32"/>
      <c r="M59" s="32"/>
    </row>
    <row r="60" spans="11:13" x14ac:dyDescent="0.2">
      <c r="K60" s="32"/>
      <c r="L60" s="32"/>
      <c r="M60" s="32"/>
    </row>
    <row r="61" spans="11:13" x14ac:dyDescent="0.2">
      <c r="K61" s="32"/>
      <c r="L61" s="32"/>
      <c r="M61" s="32"/>
    </row>
    <row r="62" spans="11:13" x14ac:dyDescent="0.2">
      <c r="K62" s="32"/>
      <c r="L62" s="32"/>
      <c r="M62" s="32"/>
    </row>
    <row r="63" spans="11:13" x14ac:dyDescent="0.2">
      <c r="K63" s="32"/>
      <c r="L63" s="32"/>
      <c r="M63" s="32"/>
    </row>
    <row r="64" spans="11:13" x14ac:dyDescent="0.2">
      <c r="K64" s="32"/>
      <c r="L64" s="32"/>
      <c r="M64" s="32"/>
    </row>
    <row r="65" spans="11:13" x14ac:dyDescent="0.2">
      <c r="K65" s="32"/>
      <c r="L65" s="32"/>
      <c r="M65" s="32"/>
    </row>
    <row r="66" spans="11:13" x14ac:dyDescent="0.2">
      <c r="K66" s="32"/>
      <c r="L66" s="32"/>
      <c r="M66" s="32"/>
    </row>
    <row r="67" spans="11:13" x14ac:dyDescent="0.2">
      <c r="K67" s="32"/>
      <c r="L67" s="32"/>
      <c r="M67" s="32"/>
    </row>
    <row r="68" spans="11:13" x14ac:dyDescent="0.2">
      <c r="K68" s="32"/>
      <c r="L68" s="32"/>
      <c r="M68" s="32"/>
    </row>
    <row r="69" spans="11:13" x14ac:dyDescent="0.2">
      <c r="K69" s="32"/>
      <c r="L69" s="32"/>
      <c r="M69" s="32"/>
    </row>
    <row r="70" spans="11:13" x14ac:dyDescent="0.2">
      <c r="K70" s="32"/>
      <c r="L70" s="32"/>
      <c r="M70" s="32"/>
    </row>
    <row r="71" spans="11:13" x14ac:dyDescent="0.2">
      <c r="K71" s="32"/>
      <c r="L71" s="32"/>
      <c r="M71" s="32"/>
    </row>
    <row r="72" spans="11:13" x14ac:dyDescent="0.2">
      <c r="K72" s="32"/>
      <c r="L72" s="32"/>
      <c r="M72" s="32"/>
    </row>
    <row r="73" spans="11:13" x14ac:dyDescent="0.2">
      <c r="K73" s="32"/>
      <c r="L73" s="32"/>
      <c r="M73" s="32"/>
    </row>
    <row r="74" spans="11:13" x14ac:dyDescent="0.2">
      <c r="K74" s="32"/>
      <c r="L74" s="32"/>
      <c r="M74" s="32"/>
    </row>
    <row r="75" spans="11:13" x14ac:dyDescent="0.2">
      <c r="K75" s="32"/>
      <c r="L75" s="32"/>
      <c r="M75" s="32"/>
    </row>
    <row r="76" spans="11:13" x14ac:dyDescent="0.2">
      <c r="K76" s="32"/>
      <c r="L76" s="32"/>
      <c r="M76" s="32"/>
    </row>
    <row r="77" spans="11:13" x14ac:dyDescent="0.2">
      <c r="K77" s="32"/>
      <c r="L77" s="32"/>
      <c r="M77" s="32"/>
    </row>
    <row r="78" spans="11:13" x14ac:dyDescent="0.2">
      <c r="K78" s="32"/>
      <c r="L78" s="32"/>
      <c r="M78" s="32"/>
    </row>
    <row r="79" spans="11:13" x14ac:dyDescent="0.2">
      <c r="K79" s="32"/>
      <c r="L79" s="32"/>
      <c r="M79" s="32"/>
    </row>
    <row r="80" spans="11:13" x14ac:dyDescent="0.2">
      <c r="K80" s="32"/>
      <c r="L80" s="32"/>
      <c r="M80" s="32"/>
    </row>
    <row r="81" spans="11:13" x14ac:dyDescent="0.2">
      <c r="K81" s="32"/>
      <c r="L81" s="32"/>
      <c r="M81" s="32"/>
    </row>
    <row r="82" spans="11:13" x14ac:dyDescent="0.2">
      <c r="K82" s="32"/>
      <c r="L82" s="32"/>
      <c r="M82" s="32"/>
    </row>
    <row r="83" spans="11:13" x14ac:dyDescent="0.2">
      <c r="K83" s="32"/>
      <c r="L83" s="32"/>
      <c r="M83" s="32"/>
    </row>
    <row r="84" spans="11:13" x14ac:dyDescent="0.2">
      <c r="K84" s="32"/>
      <c r="L84" s="32"/>
      <c r="M84" s="32"/>
    </row>
    <row r="85" spans="11:13" x14ac:dyDescent="0.2">
      <c r="K85" s="32"/>
      <c r="L85" s="32"/>
      <c r="M85" s="32"/>
    </row>
    <row r="86" spans="11:13" x14ac:dyDescent="0.2">
      <c r="K86" s="32"/>
      <c r="L86" s="32"/>
      <c r="M86" s="32"/>
    </row>
    <row r="87" spans="11:13" x14ac:dyDescent="0.2">
      <c r="K87" s="32"/>
      <c r="L87" s="32"/>
      <c r="M87" s="32"/>
    </row>
    <row r="88" spans="11:13" x14ac:dyDescent="0.2">
      <c r="K88" s="32"/>
      <c r="L88" s="32"/>
      <c r="M88" s="32"/>
    </row>
    <row r="89" spans="11:13" x14ac:dyDescent="0.2">
      <c r="K89" s="32"/>
      <c r="L89" s="32"/>
      <c r="M89" s="32"/>
    </row>
    <row r="90" spans="11:13" x14ac:dyDescent="0.2">
      <c r="K90" s="32"/>
      <c r="L90" s="32"/>
      <c r="M90" s="32"/>
    </row>
    <row r="91" spans="11:13" x14ac:dyDescent="0.2">
      <c r="K91" s="32"/>
      <c r="L91" s="32"/>
      <c r="M91" s="32"/>
    </row>
    <row r="92" spans="11:13" x14ac:dyDescent="0.2">
      <c r="K92" s="32"/>
      <c r="L92" s="32"/>
      <c r="M92" s="32"/>
    </row>
    <row r="93" spans="11:13" x14ac:dyDescent="0.2">
      <c r="K93" s="32"/>
      <c r="L93" s="32"/>
      <c r="M93" s="32"/>
    </row>
    <row r="94" spans="11:13" x14ac:dyDescent="0.2">
      <c r="K94" s="32"/>
      <c r="L94" s="32"/>
      <c r="M94" s="32"/>
    </row>
    <row r="95" spans="11:13" x14ac:dyDescent="0.2">
      <c r="K95" s="32"/>
      <c r="L95" s="32"/>
      <c r="M95" s="32"/>
    </row>
    <row r="96" spans="11:13" x14ac:dyDescent="0.2">
      <c r="K96" s="32"/>
      <c r="L96" s="32"/>
      <c r="M96" s="32"/>
    </row>
    <row r="97" spans="11:13" x14ac:dyDescent="0.2">
      <c r="K97" s="32"/>
      <c r="L97" s="32"/>
      <c r="M97" s="32"/>
    </row>
    <row r="98" spans="11:13" x14ac:dyDescent="0.2">
      <c r="K98" s="32"/>
      <c r="L98" s="32"/>
      <c r="M98" s="32"/>
    </row>
    <row r="99" spans="11:13" x14ac:dyDescent="0.2">
      <c r="K99" s="32"/>
      <c r="L99" s="32"/>
      <c r="M99" s="32"/>
    </row>
    <row r="100" spans="11:13" x14ac:dyDescent="0.2">
      <c r="K100" s="32"/>
      <c r="L100" s="32"/>
      <c r="M100" s="32"/>
    </row>
    <row r="101" spans="11:13" x14ac:dyDescent="0.2">
      <c r="K101" s="32"/>
      <c r="L101" s="32"/>
      <c r="M101" s="32"/>
    </row>
    <row r="102" spans="11:13" x14ac:dyDescent="0.2">
      <c r="K102" s="32"/>
      <c r="L102" s="32"/>
      <c r="M102" s="32"/>
    </row>
    <row r="103" spans="11:13" x14ac:dyDescent="0.2">
      <c r="K103" s="32"/>
      <c r="L103" s="32"/>
      <c r="M103" s="32"/>
    </row>
    <row r="104" spans="11:13" x14ac:dyDescent="0.2">
      <c r="K104" s="32"/>
      <c r="L104" s="32"/>
      <c r="M104" s="32"/>
    </row>
    <row r="105" spans="11:13" x14ac:dyDescent="0.2">
      <c r="K105" s="32"/>
      <c r="L105" s="32"/>
      <c r="M105" s="32"/>
    </row>
    <row r="106" spans="11:13" x14ac:dyDescent="0.2">
      <c r="K106" s="32"/>
      <c r="L106" s="32"/>
      <c r="M106" s="32"/>
    </row>
    <row r="107" spans="11:13" x14ac:dyDescent="0.2">
      <c r="K107" s="32"/>
      <c r="L107" s="32"/>
      <c r="M107" s="32"/>
    </row>
    <row r="108" spans="11:13" x14ac:dyDescent="0.2">
      <c r="K108" s="32"/>
      <c r="L108" s="32"/>
      <c r="M108" s="32"/>
    </row>
    <row r="109" spans="11:13" x14ac:dyDescent="0.2">
      <c r="K109" s="32"/>
      <c r="L109" s="32"/>
      <c r="M109" s="32"/>
    </row>
    <row r="110" spans="11:13" x14ac:dyDescent="0.2">
      <c r="K110" s="32"/>
      <c r="L110" s="32"/>
      <c r="M110" s="32"/>
    </row>
    <row r="111" spans="11:13" x14ac:dyDescent="0.2">
      <c r="K111" s="32"/>
      <c r="L111" s="32"/>
      <c r="M111" s="32"/>
    </row>
    <row r="112" spans="11:13" x14ac:dyDescent="0.2">
      <c r="K112" s="32"/>
      <c r="L112" s="32"/>
      <c r="M112" s="32"/>
    </row>
    <row r="113" spans="11:13" x14ac:dyDescent="0.2">
      <c r="K113" s="32"/>
      <c r="L113" s="32"/>
      <c r="M113" s="32"/>
    </row>
    <row r="114" spans="11:13" x14ac:dyDescent="0.2">
      <c r="K114" s="32"/>
      <c r="L114" s="32"/>
      <c r="M114" s="32"/>
    </row>
    <row r="115" spans="11:13" x14ac:dyDescent="0.2">
      <c r="K115" s="32"/>
      <c r="L115" s="32"/>
      <c r="M115" s="32"/>
    </row>
    <row r="116" spans="11:13" x14ac:dyDescent="0.2">
      <c r="K116" s="32"/>
      <c r="L116" s="32"/>
      <c r="M116" s="32"/>
    </row>
    <row r="117" spans="11:13" x14ac:dyDescent="0.2">
      <c r="K117" s="32"/>
      <c r="L117" s="32"/>
      <c r="M117" s="32"/>
    </row>
    <row r="118" spans="11:13" x14ac:dyDescent="0.2">
      <c r="K118" s="32"/>
      <c r="L118" s="32"/>
      <c r="M118" s="32"/>
    </row>
    <row r="119" spans="11:13" x14ac:dyDescent="0.2">
      <c r="K119" s="32"/>
      <c r="L119" s="32"/>
      <c r="M119" s="32"/>
    </row>
    <row r="120" spans="11:13" x14ac:dyDescent="0.2">
      <c r="K120" s="32"/>
      <c r="L120" s="32"/>
      <c r="M120" s="32"/>
    </row>
    <row r="121" spans="11:13" x14ac:dyDescent="0.2">
      <c r="K121" s="32"/>
      <c r="L121" s="32"/>
      <c r="M121" s="32"/>
    </row>
    <row r="122" spans="11:13" x14ac:dyDescent="0.2">
      <c r="K122" s="32"/>
      <c r="L122" s="32"/>
      <c r="M122" s="32"/>
    </row>
    <row r="123" spans="11:13" x14ac:dyDescent="0.2">
      <c r="K123" s="32"/>
      <c r="L123" s="32"/>
      <c r="M123" s="32"/>
    </row>
    <row r="124" spans="11:13" x14ac:dyDescent="0.2">
      <c r="K124" s="32"/>
      <c r="L124" s="32"/>
      <c r="M124" s="32"/>
    </row>
    <row r="125" spans="11:13" x14ac:dyDescent="0.2">
      <c r="K125" s="32"/>
      <c r="L125" s="32"/>
      <c r="M125" s="32"/>
    </row>
    <row r="126" spans="11:13" x14ac:dyDescent="0.2">
      <c r="K126" s="32"/>
      <c r="L126" s="32"/>
      <c r="M126" s="32"/>
    </row>
    <row r="127" spans="11:13" x14ac:dyDescent="0.2">
      <c r="K127" s="32"/>
      <c r="L127" s="32"/>
      <c r="M127" s="32"/>
    </row>
    <row r="128" spans="11:13" x14ac:dyDescent="0.2">
      <c r="K128" s="32"/>
      <c r="L128" s="32"/>
      <c r="M128" s="32"/>
    </row>
    <row r="129" spans="11:13" x14ac:dyDescent="0.2">
      <c r="K129" s="32"/>
      <c r="L129" s="32"/>
      <c r="M129" s="32"/>
    </row>
    <row r="130" spans="11:13" x14ac:dyDescent="0.2">
      <c r="K130" s="32"/>
      <c r="L130" s="32"/>
      <c r="M130" s="32"/>
    </row>
    <row r="131" spans="11:13" x14ac:dyDescent="0.2">
      <c r="K131" s="32"/>
      <c r="L131" s="32"/>
      <c r="M131" s="32"/>
    </row>
    <row r="132" spans="11:13" x14ac:dyDescent="0.2">
      <c r="K132" s="32"/>
      <c r="L132" s="32"/>
      <c r="M132" s="32"/>
    </row>
    <row r="133" spans="11:13" x14ac:dyDescent="0.2">
      <c r="K133" s="32"/>
      <c r="L133" s="32"/>
      <c r="M133" s="32"/>
    </row>
    <row r="134" spans="11:13" x14ac:dyDescent="0.2">
      <c r="K134" s="32"/>
      <c r="L134" s="32"/>
      <c r="M134" s="32"/>
    </row>
    <row r="135" spans="11:13" x14ac:dyDescent="0.2">
      <c r="K135" s="32"/>
      <c r="L135" s="32"/>
      <c r="M135" s="32"/>
    </row>
    <row r="136" spans="11:13" x14ac:dyDescent="0.2">
      <c r="K136" s="32"/>
      <c r="L136" s="32"/>
      <c r="M136" s="32"/>
    </row>
    <row r="137" spans="11:13" x14ac:dyDescent="0.2">
      <c r="K137" s="32"/>
      <c r="L137" s="32"/>
      <c r="M137" s="32"/>
    </row>
    <row r="138" spans="11:13" x14ac:dyDescent="0.2">
      <c r="K138" s="32"/>
      <c r="L138" s="32"/>
      <c r="M138" s="32"/>
    </row>
    <row r="139" spans="11:13" x14ac:dyDescent="0.2">
      <c r="K139" s="32"/>
      <c r="L139" s="32"/>
      <c r="M139" s="32"/>
    </row>
    <row r="140" spans="11:13" x14ac:dyDescent="0.2">
      <c r="K140" s="32"/>
      <c r="L140" s="32"/>
      <c r="M140" s="32"/>
    </row>
    <row r="141" spans="11:13" x14ac:dyDescent="0.2">
      <c r="K141" s="32"/>
      <c r="L141" s="32"/>
      <c r="M141" s="32"/>
    </row>
    <row r="142" spans="11:13" x14ac:dyDescent="0.2">
      <c r="K142" s="32"/>
      <c r="L142" s="32"/>
      <c r="M142" s="32"/>
    </row>
    <row r="143" spans="11:13" x14ac:dyDescent="0.2">
      <c r="K143" s="32"/>
      <c r="L143" s="32"/>
      <c r="M143" s="32"/>
    </row>
    <row r="144" spans="11:13" x14ac:dyDescent="0.2">
      <c r="K144" s="32"/>
      <c r="L144" s="32"/>
      <c r="M144" s="32"/>
    </row>
    <row r="145" spans="11:13" x14ac:dyDescent="0.2">
      <c r="K145" s="32"/>
      <c r="L145" s="32"/>
      <c r="M145" s="32"/>
    </row>
    <row r="146" spans="11:13" x14ac:dyDescent="0.2">
      <c r="K146" s="32"/>
      <c r="L146" s="32"/>
      <c r="M146" s="32"/>
    </row>
    <row r="147" spans="11:13" x14ac:dyDescent="0.2">
      <c r="K147" s="32"/>
      <c r="L147" s="32"/>
      <c r="M147" s="32"/>
    </row>
    <row r="148" spans="11:13" x14ac:dyDescent="0.2">
      <c r="K148" s="32"/>
      <c r="L148" s="32"/>
      <c r="M148" s="32"/>
    </row>
    <row r="149" spans="11:13" x14ac:dyDescent="0.2">
      <c r="K149" s="32"/>
      <c r="L149" s="32"/>
      <c r="M149" s="32"/>
    </row>
    <row r="150" spans="11:13" x14ac:dyDescent="0.2">
      <c r="K150" s="32"/>
      <c r="L150" s="32"/>
      <c r="M150" s="32"/>
    </row>
    <row r="151" spans="11:13" x14ac:dyDescent="0.2">
      <c r="K151" s="32"/>
      <c r="L151" s="32"/>
      <c r="M151" s="32"/>
    </row>
    <row r="152" spans="11:13" x14ac:dyDescent="0.2">
      <c r="K152" s="32"/>
      <c r="L152" s="32"/>
      <c r="M152" s="32"/>
    </row>
    <row r="153" spans="11:13" x14ac:dyDescent="0.2">
      <c r="K153" s="32"/>
      <c r="L153" s="32"/>
      <c r="M153" s="32"/>
    </row>
    <row r="154" spans="11:13" x14ac:dyDescent="0.2">
      <c r="K154" s="32"/>
      <c r="L154" s="32"/>
      <c r="M154" s="32"/>
    </row>
    <row r="155" spans="11:13" x14ac:dyDescent="0.2">
      <c r="K155" s="32"/>
      <c r="L155" s="32"/>
      <c r="M155" s="32"/>
    </row>
    <row r="156" spans="11:13" x14ac:dyDescent="0.2">
      <c r="K156" s="32"/>
      <c r="L156" s="32"/>
      <c r="M156" s="32"/>
    </row>
    <row r="157" spans="11:13" x14ac:dyDescent="0.2">
      <c r="K157" s="32"/>
      <c r="L157" s="32"/>
      <c r="M157" s="32"/>
    </row>
    <row r="158" spans="11:13" x14ac:dyDescent="0.2">
      <c r="K158" s="32"/>
      <c r="L158" s="32"/>
      <c r="M158" s="32"/>
    </row>
    <row r="159" spans="11:13" x14ac:dyDescent="0.2">
      <c r="K159" s="32"/>
      <c r="L159" s="32"/>
      <c r="M159" s="32"/>
    </row>
    <row r="160" spans="11:13" x14ac:dyDescent="0.2">
      <c r="K160" s="32"/>
      <c r="L160" s="32"/>
      <c r="M160" s="32"/>
    </row>
    <row r="161" spans="11:13" x14ac:dyDescent="0.2">
      <c r="K161" s="32"/>
      <c r="L161" s="32"/>
      <c r="M161" s="32"/>
    </row>
    <row r="162" spans="11:13" x14ac:dyDescent="0.2">
      <c r="K162" s="32"/>
      <c r="L162" s="32"/>
      <c r="M162" s="32"/>
    </row>
    <row r="163" spans="11:13" x14ac:dyDescent="0.2">
      <c r="K163" s="32"/>
      <c r="L163" s="32"/>
      <c r="M163" s="32"/>
    </row>
    <row r="164" spans="11:13" x14ac:dyDescent="0.2">
      <c r="K164" s="32"/>
      <c r="L164" s="32"/>
      <c r="M164" s="32"/>
    </row>
    <row r="165" spans="11:13" x14ac:dyDescent="0.2">
      <c r="K165" s="32"/>
      <c r="L165" s="32"/>
      <c r="M165" s="32"/>
    </row>
    <row r="166" spans="11:13" x14ac:dyDescent="0.2">
      <c r="K166" s="32"/>
      <c r="L166" s="32"/>
      <c r="M166" s="32"/>
    </row>
    <row r="167" spans="11:13" x14ac:dyDescent="0.2">
      <c r="K167" s="32"/>
      <c r="L167" s="32"/>
      <c r="M167" s="32"/>
    </row>
    <row r="168" spans="11:13" x14ac:dyDescent="0.2">
      <c r="K168" s="32"/>
      <c r="L168" s="32"/>
      <c r="M168" s="32"/>
    </row>
    <row r="169" spans="11:13" x14ac:dyDescent="0.2">
      <c r="K169" s="32"/>
      <c r="L169" s="32"/>
      <c r="M169" s="32"/>
    </row>
    <row r="170" spans="11:13" x14ac:dyDescent="0.2">
      <c r="K170" s="32"/>
      <c r="L170" s="32"/>
      <c r="M170" s="32"/>
    </row>
    <row r="171" spans="11:13" x14ac:dyDescent="0.2">
      <c r="K171" s="32"/>
      <c r="L171" s="32"/>
      <c r="M171" s="32"/>
    </row>
    <row r="172" spans="11:13" x14ac:dyDescent="0.2">
      <c r="K172" s="32"/>
      <c r="L172" s="32"/>
      <c r="M172" s="32"/>
    </row>
    <row r="173" spans="11:13" x14ac:dyDescent="0.2">
      <c r="K173" s="32"/>
      <c r="L173" s="32"/>
      <c r="M173" s="32"/>
    </row>
    <row r="174" spans="11:13" x14ac:dyDescent="0.2">
      <c r="K174" s="32"/>
      <c r="L174" s="32"/>
      <c r="M174" s="32"/>
    </row>
    <row r="175" spans="11:13" x14ac:dyDescent="0.2">
      <c r="K175" s="32"/>
      <c r="L175" s="32"/>
      <c r="M175" s="32"/>
    </row>
    <row r="176" spans="11:13" x14ac:dyDescent="0.2">
      <c r="K176" s="32"/>
      <c r="L176" s="32"/>
      <c r="M176" s="32"/>
    </row>
    <row r="177" spans="11:13" x14ac:dyDescent="0.2">
      <c r="K177" s="32"/>
      <c r="L177" s="32"/>
      <c r="M177" s="32"/>
    </row>
    <row r="178" spans="11:13" x14ac:dyDescent="0.2">
      <c r="K178" s="32"/>
      <c r="L178" s="32"/>
      <c r="M178" s="32"/>
    </row>
    <row r="179" spans="11:13" x14ac:dyDescent="0.2">
      <c r="K179" s="32"/>
      <c r="L179" s="32"/>
      <c r="M179" s="32"/>
    </row>
    <row r="180" spans="11:13" x14ac:dyDescent="0.2">
      <c r="K180" s="32"/>
      <c r="L180" s="32"/>
      <c r="M180" s="32"/>
    </row>
    <row r="181" spans="11:13" x14ac:dyDescent="0.2">
      <c r="K181" s="32"/>
      <c r="L181" s="32"/>
      <c r="M181" s="32"/>
    </row>
    <row r="182" spans="11:13" x14ac:dyDescent="0.2">
      <c r="K182" s="32"/>
      <c r="L182" s="32"/>
      <c r="M182" s="32"/>
    </row>
    <row r="183" spans="11:13" x14ac:dyDescent="0.2">
      <c r="K183" s="32"/>
      <c r="L183" s="32"/>
      <c r="M183" s="32"/>
    </row>
    <row r="184" spans="11:13" x14ac:dyDescent="0.2">
      <c r="K184" s="32"/>
      <c r="L184" s="32"/>
      <c r="M184" s="32"/>
    </row>
    <row r="185" spans="11:13" x14ac:dyDescent="0.2">
      <c r="K185" s="32"/>
      <c r="L185" s="32"/>
      <c r="M185" s="32"/>
    </row>
    <row r="186" spans="11:13" x14ac:dyDescent="0.2">
      <c r="K186" s="32"/>
      <c r="L186" s="32"/>
      <c r="M186" s="32"/>
    </row>
    <row r="187" spans="11:13" x14ac:dyDescent="0.2">
      <c r="K187" s="32"/>
      <c r="L187" s="32"/>
      <c r="M187" s="32"/>
    </row>
    <row r="188" spans="11:13" x14ac:dyDescent="0.2">
      <c r="K188" s="32"/>
      <c r="L188" s="32"/>
      <c r="M188" s="32"/>
    </row>
    <row r="189" spans="11:13" x14ac:dyDescent="0.2">
      <c r="K189" s="32"/>
      <c r="L189" s="32"/>
      <c r="M189" s="32"/>
    </row>
    <row r="190" spans="11:13" x14ac:dyDescent="0.2">
      <c r="K190" s="32"/>
      <c r="L190" s="32"/>
      <c r="M190" s="32"/>
    </row>
    <row r="191" spans="11:13" x14ac:dyDescent="0.2">
      <c r="K191" s="32"/>
      <c r="L191" s="32"/>
      <c r="M191" s="32"/>
    </row>
    <row r="192" spans="11:13" x14ac:dyDescent="0.2">
      <c r="K192" s="32"/>
      <c r="L192" s="32"/>
      <c r="M192" s="32"/>
    </row>
    <row r="193" spans="11:13" x14ac:dyDescent="0.2">
      <c r="K193" s="32"/>
      <c r="L193" s="32"/>
      <c r="M193" s="32"/>
    </row>
    <row r="194" spans="11:13" x14ac:dyDescent="0.2">
      <c r="K194" s="32"/>
      <c r="L194" s="32"/>
      <c r="M194" s="32"/>
    </row>
    <row r="195" spans="11:13" x14ac:dyDescent="0.2">
      <c r="K195" s="32"/>
      <c r="L195" s="32"/>
      <c r="M195" s="32"/>
    </row>
    <row r="196" spans="11:13" x14ac:dyDescent="0.2">
      <c r="K196" s="32"/>
      <c r="L196" s="32"/>
      <c r="M196" s="32"/>
    </row>
    <row r="197" spans="11:13" x14ac:dyDescent="0.2">
      <c r="K197" s="32"/>
      <c r="L197" s="32"/>
      <c r="M197" s="32"/>
    </row>
    <row r="198" spans="11:13" x14ac:dyDescent="0.2">
      <c r="K198" s="32"/>
      <c r="L198" s="32"/>
      <c r="M198" s="32"/>
    </row>
    <row r="199" spans="11:13" x14ac:dyDescent="0.2">
      <c r="K199" s="32"/>
      <c r="L199" s="32"/>
      <c r="M199" s="32"/>
    </row>
    <row r="200" spans="11:13" x14ac:dyDescent="0.2">
      <c r="K200" s="32"/>
      <c r="L200" s="32"/>
      <c r="M200" s="32"/>
    </row>
    <row r="201" spans="11:13" x14ac:dyDescent="0.2">
      <c r="K201" s="32"/>
      <c r="L201" s="32"/>
      <c r="M201" s="32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0" firstPageNumber="165" orientation="landscape" useFirstPageNumber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10"/>
  <sheetViews>
    <sheetView rightToLeft="1" view="pageBreakPreview" zoomScaleNormal="100" zoomScaleSheetLayoutView="100" workbookViewId="0">
      <selection activeCell="B39" sqref="B39"/>
    </sheetView>
  </sheetViews>
  <sheetFormatPr defaultRowHeight="12.75" x14ac:dyDescent="0.2"/>
  <cols>
    <col min="1" max="1" width="24.7109375" customWidth="1"/>
    <col min="14" max="14" width="27.140625" customWidth="1"/>
  </cols>
  <sheetData>
    <row r="1" spans="1:14" ht="31.5" customHeight="1" x14ac:dyDescent="0.2">
      <c r="A1" s="2838" t="s">
        <v>2286</v>
      </c>
      <c r="B1" s="2838"/>
      <c r="C1" s="2838"/>
      <c r="D1" s="2838"/>
      <c r="E1" s="2838"/>
      <c r="F1" s="2838"/>
      <c r="G1" s="2838"/>
      <c r="H1" s="2838"/>
      <c r="I1" s="2838"/>
      <c r="J1" s="2838"/>
      <c r="K1" s="2838"/>
      <c r="L1" s="2838"/>
      <c r="M1" s="2838"/>
      <c r="N1" s="2838"/>
    </row>
    <row r="2" spans="1:14" ht="43.5" customHeight="1" x14ac:dyDescent="0.2">
      <c r="A2" s="2731" t="s">
        <v>2287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</row>
    <row r="3" spans="1:14" ht="18.75" thickBot="1" x14ac:dyDescent="0.25">
      <c r="A3" s="45" t="s">
        <v>2805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1349" t="s">
        <v>1560</v>
      </c>
    </row>
    <row r="4" spans="1:14" ht="16.5" thickTop="1" x14ac:dyDescent="0.2">
      <c r="A4" s="3102" t="s">
        <v>35</v>
      </c>
      <c r="B4" s="3102" t="s">
        <v>36</v>
      </c>
      <c r="C4" s="3102"/>
      <c r="D4" s="3102"/>
      <c r="E4" s="3102" t="s">
        <v>2</v>
      </c>
      <c r="F4" s="3102"/>
      <c r="G4" s="3102"/>
      <c r="H4" s="3102" t="s">
        <v>3</v>
      </c>
      <c r="I4" s="3102"/>
      <c r="J4" s="3102"/>
      <c r="K4" s="3102" t="s">
        <v>29</v>
      </c>
      <c r="L4" s="3102"/>
      <c r="M4" s="3102"/>
      <c r="N4" s="3102" t="s">
        <v>102</v>
      </c>
    </row>
    <row r="5" spans="1:14" ht="15.75" x14ac:dyDescent="0.25">
      <c r="A5" s="3103"/>
      <c r="B5" s="2637" t="s">
        <v>98</v>
      </c>
      <c r="C5" s="2637"/>
      <c r="D5" s="2637"/>
      <c r="E5" s="2637" t="s">
        <v>99</v>
      </c>
      <c r="F5" s="2637"/>
      <c r="G5" s="2637"/>
      <c r="H5" s="3101" t="s">
        <v>100</v>
      </c>
      <c r="I5" s="3101"/>
      <c r="J5" s="3101"/>
      <c r="K5" s="3101" t="s">
        <v>101</v>
      </c>
      <c r="L5" s="3101"/>
      <c r="M5" s="3101"/>
      <c r="N5" s="3103"/>
    </row>
    <row r="6" spans="1:14" ht="15.75" x14ac:dyDescent="0.2">
      <c r="A6" s="3103"/>
      <c r="B6" s="1350" t="s">
        <v>187</v>
      </c>
      <c r="C6" s="1348" t="s">
        <v>203</v>
      </c>
      <c r="D6" s="1350" t="s">
        <v>204</v>
      </c>
      <c r="E6" s="1350" t="s">
        <v>187</v>
      </c>
      <c r="F6" s="1348" t="s">
        <v>203</v>
      </c>
      <c r="G6" s="1350" t="s">
        <v>204</v>
      </c>
      <c r="H6" s="1350" t="s">
        <v>187</v>
      </c>
      <c r="I6" s="1348" t="s">
        <v>203</v>
      </c>
      <c r="J6" s="1350" t="s">
        <v>204</v>
      </c>
      <c r="K6" s="1350" t="s">
        <v>187</v>
      </c>
      <c r="L6" s="1348" t="s">
        <v>203</v>
      </c>
      <c r="M6" s="1350" t="s">
        <v>204</v>
      </c>
      <c r="N6" s="3103"/>
    </row>
    <row r="7" spans="1:14" ht="16.5" thickBot="1" x14ac:dyDescent="0.25">
      <c r="A7" s="3104"/>
      <c r="B7" s="28" t="s">
        <v>188</v>
      </c>
      <c r="C7" s="28" t="s">
        <v>189</v>
      </c>
      <c r="D7" s="28" t="s">
        <v>190</v>
      </c>
      <c r="E7" s="28" t="s">
        <v>188</v>
      </c>
      <c r="F7" s="28" t="s">
        <v>189</v>
      </c>
      <c r="G7" s="28" t="s">
        <v>190</v>
      </c>
      <c r="H7" s="28" t="s">
        <v>188</v>
      </c>
      <c r="I7" s="28" t="s">
        <v>189</v>
      </c>
      <c r="J7" s="28" t="s">
        <v>190</v>
      </c>
      <c r="K7" s="28" t="s">
        <v>188</v>
      </c>
      <c r="L7" s="28" t="s">
        <v>189</v>
      </c>
      <c r="M7" s="28" t="s">
        <v>190</v>
      </c>
      <c r="N7" s="3104"/>
    </row>
    <row r="8" spans="1:14" ht="30" customHeight="1" thickBot="1" x14ac:dyDescent="0.25">
      <c r="A8" s="1389" t="s">
        <v>630</v>
      </c>
      <c r="B8" s="2192">
        <v>0</v>
      </c>
      <c r="C8" s="2192">
        <v>0</v>
      </c>
      <c r="D8" s="2189">
        <v>0</v>
      </c>
      <c r="E8" s="2192">
        <v>1</v>
      </c>
      <c r="F8" s="2192">
        <v>0</v>
      </c>
      <c r="G8" s="2192">
        <v>1</v>
      </c>
      <c r="H8" s="2192">
        <v>0</v>
      </c>
      <c r="I8" s="2192">
        <v>0</v>
      </c>
      <c r="J8" s="2192">
        <v>0</v>
      </c>
      <c r="K8" s="2189">
        <f t="shared" ref="K8:M8" si="0">SUM(H8,E8,B8)</f>
        <v>1</v>
      </c>
      <c r="L8" s="2192">
        <f t="shared" si="0"/>
        <v>0</v>
      </c>
      <c r="M8" s="2189">
        <f t="shared" si="0"/>
        <v>1</v>
      </c>
      <c r="N8" s="627" t="s">
        <v>1234</v>
      </c>
    </row>
    <row r="9" spans="1:14" ht="30" customHeight="1" thickBot="1" x14ac:dyDescent="0.25">
      <c r="A9" s="1352" t="s">
        <v>91</v>
      </c>
      <c r="B9" s="2185">
        <f>SUM(B8)</f>
        <v>0</v>
      </c>
      <c r="C9" s="2185">
        <f t="shared" ref="C9:M9" si="1">SUM(C8)</f>
        <v>0</v>
      </c>
      <c r="D9" s="2185">
        <f t="shared" si="1"/>
        <v>0</v>
      </c>
      <c r="E9" s="2185">
        <f t="shared" si="1"/>
        <v>1</v>
      </c>
      <c r="F9" s="2185">
        <f t="shared" si="1"/>
        <v>0</v>
      </c>
      <c r="G9" s="2185">
        <f t="shared" si="1"/>
        <v>1</v>
      </c>
      <c r="H9" s="2185">
        <f t="shared" si="1"/>
        <v>0</v>
      </c>
      <c r="I9" s="2185">
        <f t="shared" si="1"/>
        <v>0</v>
      </c>
      <c r="J9" s="2185">
        <f t="shared" si="1"/>
        <v>0</v>
      </c>
      <c r="K9" s="2185">
        <f t="shared" si="1"/>
        <v>1</v>
      </c>
      <c r="L9" s="2185">
        <f t="shared" si="1"/>
        <v>0</v>
      </c>
      <c r="M9" s="2185">
        <f t="shared" si="1"/>
        <v>1</v>
      </c>
      <c r="N9" s="635" t="s">
        <v>153</v>
      </c>
    </row>
    <row r="10" spans="1:14" ht="13.5" thickTop="1" x14ac:dyDescent="0.2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JN280"/>
  <sheetViews>
    <sheetView rightToLeft="1" view="pageBreakPreview" zoomScale="80" zoomScaleNormal="75" zoomScaleSheetLayoutView="80" workbookViewId="0">
      <selection activeCell="B39" sqref="B39"/>
    </sheetView>
  </sheetViews>
  <sheetFormatPr defaultColWidth="10.28515625" defaultRowHeight="12.75" x14ac:dyDescent="0.2"/>
  <cols>
    <col min="1" max="1" width="14.85546875" style="662" customWidth="1"/>
    <col min="2" max="2" width="17.5703125" style="662" customWidth="1"/>
    <col min="3" max="3" width="19.7109375" style="662" customWidth="1"/>
    <col min="4" max="4" width="7.140625" style="32" customWidth="1"/>
    <col min="5" max="5" width="8.140625" style="32" customWidth="1"/>
    <col min="6" max="10" width="7.140625" style="32" customWidth="1"/>
    <col min="11" max="11" width="5.7109375" style="32" customWidth="1"/>
    <col min="12" max="12" width="6.7109375" style="32" customWidth="1"/>
    <col min="13" max="13" width="7.140625" style="39" customWidth="1"/>
    <col min="14" max="15" width="6.7109375" style="39" customWidth="1"/>
    <col min="16" max="16" width="22.28515625" style="663" customWidth="1"/>
    <col min="17" max="17" width="27.140625" style="663" customWidth="1"/>
    <col min="18" max="18" width="20.85546875" style="663" customWidth="1"/>
    <col min="19" max="16384" width="10.28515625" style="32"/>
  </cols>
  <sheetData>
    <row r="1" spans="1:50" ht="28.5" customHeight="1" x14ac:dyDescent="0.25">
      <c r="A1" s="3129" t="s">
        <v>2276</v>
      </c>
      <c r="B1" s="3129"/>
      <c r="C1" s="3129"/>
      <c r="D1" s="3129"/>
      <c r="E1" s="3129"/>
      <c r="F1" s="3129"/>
      <c r="G1" s="3129"/>
      <c r="H1" s="3129"/>
      <c r="I1" s="3129"/>
      <c r="J1" s="3129"/>
      <c r="K1" s="3129"/>
      <c r="L1" s="3129"/>
      <c r="M1" s="3129"/>
      <c r="N1" s="3129"/>
      <c r="O1" s="3129"/>
      <c r="P1" s="3129"/>
      <c r="Q1" s="3129"/>
      <c r="R1" s="312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</row>
    <row r="2" spans="1:50" ht="36.75" customHeight="1" x14ac:dyDescent="0.2">
      <c r="A2" s="3130" t="s">
        <v>2277</v>
      </c>
      <c r="B2" s="3130"/>
      <c r="C2" s="3130"/>
      <c r="D2" s="3130"/>
      <c r="E2" s="3130"/>
      <c r="F2" s="3130"/>
      <c r="G2" s="3130"/>
      <c r="H2" s="3130"/>
      <c r="I2" s="3130"/>
      <c r="J2" s="3130"/>
      <c r="K2" s="3130"/>
      <c r="L2" s="3130"/>
      <c r="M2" s="3130"/>
      <c r="N2" s="3130"/>
      <c r="O2" s="3130"/>
      <c r="P2" s="3130"/>
      <c r="Q2" s="3130"/>
      <c r="R2" s="3130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</row>
    <row r="3" spans="1:50" ht="22.5" customHeight="1" thickBot="1" x14ac:dyDescent="0.25">
      <c r="A3" s="1096" t="s">
        <v>2581</v>
      </c>
      <c r="B3" s="119"/>
      <c r="C3" s="119"/>
      <c r="D3" s="637"/>
      <c r="E3" s="637"/>
      <c r="F3" s="637"/>
      <c r="G3" s="637"/>
      <c r="H3" s="637"/>
      <c r="I3" s="637"/>
      <c r="J3" s="637"/>
      <c r="K3" s="637"/>
      <c r="L3" s="637"/>
      <c r="M3" s="637"/>
      <c r="N3" s="637"/>
      <c r="O3" s="637"/>
      <c r="P3" s="638"/>
      <c r="Q3" s="3131" t="s">
        <v>2806</v>
      </c>
      <c r="R3" s="3131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</row>
    <row r="4" spans="1:50" ht="19.5" customHeight="1" thickTop="1" x14ac:dyDescent="0.25">
      <c r="A4" s="3102" t="s">
        <v>47</v>
      </c>
      <c r="B4" s="3102" t="s">
        <v>90</v>
      </c>
      <c r="C4" s="3102" t="s">
        <v>48</v>
      </c>
      <c r="D4" s="3111" t="s">
        <v>36</v>
      </c>
      <c r="E4" s="3111"/>
      <c r="F4" s="3111"/>
      <c r="G4" s="3111" t="s">
        <v>2</v>
      </c>
      <c r="H4" s="3111"/>
      <c r="I4" s="3111"/>
      <c r="J4" s="3111" t="s">
        <v>3</v>
      </c>
      <c r="K4" s="3111"/>
      <c r="L4" s="3111"/>
      <c r="M4" s="3111" t="s">
        <v>29</v>
      </c>
      <c r="N4" s="3111"/>
      <c r="O4" s="3111"/>
      <c r="P4" s="2740" t="s">
        <v>103</v>
      </c>
      <c r="Q4" s="2740" t="s">
        <v>132</v>
      </c>
      <c r="R4" s="2740" t="s">
        <v>310</v>
      </c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</row>
    <row r="5" spans="1:50" s="639" customFormat="1" ht="15.75" customHeight="1" thickBot="1" x14ac:dyDescent="0.3">
      <c r="A5" s="3103"/>
      <c r="B5" s="3103"/>
      <c r="C5" s="3103"/>
      <c r="D5" s="3101" t="s">
        <v>98</v>
      </c>
      <c r="E5" s="3101"/>
      <c r="F5" s="3101"/>
      <c r="G5" s="3101" t="s">
        <v>99</v>
      </c>
      <c r="H5" s="3101"/>
      <c r="I5" s="3101"/>
      <c r="J5" s="3101" t="s">
        <v>100</v>
      </c>
      <c r="K5" s="3101"/>
      <c r="L5" s="3101"/>
      <c r="M5" s="3101" t="s">
        <v>101</v>
      </c>
      <c r="N5" s="3101"/>
      <c r="O5" s="3101"/>
      <c r="P5" s="2741"/>
      <c r="Q5" s="2741"/>
      <c r="R5" s="2741"/>
      <c r="S5" s="570"/>
      <c r="T5" s="570"/>
      <c r="U5" s="570"/>
      <c r="V5" s="570"/>
      <c r="W5" s="570"/>
      <c r="X5" s="570"/>
      <c r="Y5" s="570"/>
      <c r="Z5" s="570"/>
      <c r="AA5" s="570"/>
      <c r="AB5" s="570"/>
      <c r="AC5" s="570"/>
      <c r="AD5" s="570"/>
      <c r="AE5" s="570"/>
      <c r="AF5" s="570"/>
      <c r="AG5" s="570"/>
      <c r="AH5" s="570"/>
      <c r="AI5" s="570"/>
      <c r="AJ5" s="570"/>
      <c r="AK5" s="570"/>
      <c r="AL5" s="570"/>
      <c r="AM5" s="570"/>
      <c r="AN5" s="570"/>
    </row>
    <row r="6" spans="1:50" ht="20.25" customHeight="1" thickTop="1" x14ac:dyDescent="0.25">
      <c r="A6" s="3103"/>
      <c r="B6" s="3103"/>
      <c r="C6" s="3103"/>
      <c r="D6" s="640" t="s">
        <v>187</v>
      </c>
      <c r="E6" s="608" t="s">
        <v>203</v>
      </c>
      <c r="F6" s="640" t="s">
        <v>204</v>
      </c>
      <c r="G6" s="640" t="s">
        <v>187</v>
      </c>
      <c r="H6" s="608" t="s">
        <v>203</v>
      </c>
      <c r="I6" s="640" t="s">
        <v>204</v>
      </c>
      <c r="J6" s="640" t="s">
        <v>187</v>
      </c>
      <c r="K6" s="608" t="s">
        <v>203</v>
      </c>
      <c r="L6" s="640" t="s">
        <v>204</v>
      </c>
      <c r="M6" s="640" t="s">
        <v>187</v>
      </c>
      <c r="N6" s="608" t="s">
        <v>203</v>
      </c>
      <c r="O6" s="640" t="s">
        <v>204</v>
      </c>
      <c r="P6" s="2741"/>
      <c r="Q6" s="2741"/>
      <c r="R6" s="2741"/>
      <c r="AE6" s="69"/>
      <c r="AF6" s="69"/>
      <c r="AG6" s="69"/>
      <c r="AH6" s="69"/>
      <c r="AI6" s="69"/>
      <c r="AJ6" s="69"/>
      <c r="AK6" s="69"/>
      <c r="AL6" s="69"/>
      <c r="AM6" s="69"/>
      <c r="AN6" s="69"/>
    </row>
    <row r="7" spans="1:50" ht="19.5" customHeight="1" thickBot="1" x14ac:dyDescent="0.25">
      <c r="A7" s="3104"/>
      <c r="B7" s="3104"/>
      <c r="C7" s="3104"/>
      <c r="D7" s="28" t="s">
        <v>188</v>
      </c>
      <c r="E7" s="28" t="s">
        <v>189</v>
      </c>
      <c r="F7" s="28" t="s">
        <v>190</v>
      </c>
      <c r="G7" s="28" t="s">
        <v>188</v>
      </c>
      <c r="H7" s="28" t="s">
        <v>189</v>
      </c>
      <c r="I7" s="28" t="s">
        <v>190</v>
      </c>
      <c r="J7" s="28" t="s">
        <v>188</v>
      </c>
      <c r="K7" s="28" t="s">
        <v>189</v>
      </c>
      <c r="L7" s="28" t="s">
        <v>190</v>
      </c>
      <c r="M7" s="28" t="s">
        <v>188</v>
      </c>
      <c r="N7" s="28" t="s">
        <v>189</v>
      </c>
      <c r="O7" s="28" t="s">
        <v>190</v>
      </c>
      <c r="P7" s="2742"/>
      <c r="Q7" s="2742"/>
      <c r="R7" s="2742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</row>
    <row r="8" spans="1:50" s="644" customFormat="1" ht="20.100000000000001" customHeight="1" x14ac:dyDescent="0.25">
      <c r="A8" s="3128" t="s">
        <v>37</v>
      </c>
      <c r="B8" s="2015" t="s">
        <v>501</v>
      </c>
      <c r="C8" s="2015" t="s">
        <v>501</v>
      </c>
      <c r="D8" s="2382">
        <v>2</v>
      </c>
      <c r="E8" s="2382">
        <v>4</v>
      </c>
      <c r="F8" s="2382">
        <v>6</v>
      </c>
      <c r="G8" s="2382">
        <v>1</v>
      </c>
      <c r="H8" s="2382">
        <v>0</v>
      </c>
      <c r="I8" s="2382">
        <v>1</v>
      </c>
      <c r="J8" s="2382">
        <v>0</v>
      </c>
      <c r="K8" s="2382">
        <v>0</v>
      </c>
      <c r="L8" s="2382">
        <v>0</v>
      </c>
      <c r="M8" s="2382">
        <f>SUM(J8,G8,D8)</f>
        <v>3</v>
      </c>
      <c r="N8" s="2382">
        <f t="shared" ref="N8:O11" si="0">SUM(K8,H8,E8)</f>
        <v>4</v>
      </c>
      <c r="O8" s="2382">
        <f t="shared" si="0"/>
        <v>7</v>
      </c>
      <c r="P8" s="2016" t="s">
        <v>504</v>
      </c>
      <c r="Q8" s="2017" t="s">
        <v>473</v>
      </c>
      <c r="R8" s="2764" t="s">
        <v>134</v>
      </c>
      <c r="S8" s="642"/>
      <c r="T8" s="642"/>
      <c r="U8" s="643"/>
      <c r="V8" s="643"/>
      <c r="W8" s="643"/>
      <c r="X8" s="643"/>
      <c r="Y8" s="643"/>
      <c r="Z8" s="643"/>
      <c r="AA8" s="643"/>
      <c r="AB8" s="643"/>
      <c r="AC8" s="643"/>
      <c r="AD8" s="643"/>
      <c r="AE8" s="643"/>
      <c r="AF8" s="643"/>
      <c r="AG8" s="643"/>
      <c r="AH8" s="643"/>
      <c r="AI8" s="643"/>
      <c r="AJ8" s="643"/>
      <c r="AK8" s="643"/>
      <c r="AL8" s="643"/>
      <c r="AM8" s="643"/>
      <c r="AN8" s="643"/>
      <c r="AO8" s="643"/>
      <c r="AP8" s="643"/>
      <c r="AQ8" s="643"/>
      <c r="AR8" s="643"/>
      <c r="AS8" s="643"/>
      <c r="AT8" s="643"/>
      <c r="AU8" s="643"/>
      <c r="AV8" s="643"/>
      <c r="AW8" s="643"/>
      <c r="AX8" s="643"/>
    </row>
    <row r="9" spans="1:50" s="643" customFormat="1" ht="27" customHeight="1" x14ac:dyDescent="0.25">
      <c r="A9" s="3105"/>
      <c r="B9" s="57" t="s">
        <v>430</v>
      </c>
      <c r="C9" s="57" t="s">
        <v>430</v>
      </c>
      <c r="D9" s="2383">
        <v>1</v>
      </c>
      <c r="E9" s="2383">
        <v>6</v>
      </c>
      <c r="F9" s="2383">
        <v>7</v>
      </c>
      <c r="G9" s="2383">
        <v>0</v>
      </c>
      <c r="H9" s="2383">
        <v>0</v>
      </c>
      <c r="I9" s="2383">
        <v>0</v>
      </c>
      <c r="J9" s="2383">
        <v>0</v>
      </c>
      <c r="K9" s="2383">
        <v>0</v>
      </c>
      <c r="L9" s="2383">
        <v>0</v>
      </c>
      <c r="M9" s="2383">
        <f>SUM(J9,G9,D9)</f>
        <v>1</v>
      </c>
      <c r="N9" s="2383">
        <f t="shared" si="0"/>
        <v>6</v>
      </c>
      <c r="O9" s="2383">
        <f t="shared" si="0"/>
        <v>7</v>
      </c>
      <c r="P9" s="2018" t="s">
        <v>2551</v>
      </c>
      <c r="Q9" s="2018" t="s">
        <v>2551</v>
      </c>
      <c r="R9" s="2746"/>
      <c r="S9" s="642"/>
      <c r="T9" s="642"/>
    </row>
    <row r="10" spans="1:50" s="643" customFormat="1" ht="20.100000000000001" customHeight="1" x14ac:dyDescent="0.25">
      <c r="A10" s="3105"/>
      <c r="B10" s="3117" t="s">
        <v>92</v>
      </c>
      <c r="C10" s="57" t="s">
        <v>1452</v>
      </c>
      <c r="D10" s="2383">
        <v>1</v>
      </c>
      <c r="E10" s="2383">
        <v>6</v>
      </c>
      <c r="F10" s="2383">
        <v>7</v>
      </c>
      <c r="G10" s="2383">
        <v>0</v>
      </c>
      <c r="H10" s="2383">
        <v>0</v>
      </c>
      <c r="I10" s="2383">
        <v>0</v>
      </c>
      <c r="J10" s="2383">
        <v>0</v>
      </c>
      <c r="K10" s="2383">
        <v>0</v>
      </c>
      <c r="L10" s="2383">
        <v>0</v>
      </c>
      <c r="M10" s="2383">
        <f t="shared" ref="M10:M11" si="1">SUM(J10,G10,D10)</f>
        <v>1</v>
      </c>
      <c r="N10" s="2383">
        <f t="shared" si="0"/>
        <v>6</v>
      </c>
      <c r="O10" s="2383">
        <f t="shared" si="0"/>
        <v>7</v>
      </c>
      <c r="P10" s="1953" t="s">
        <v>1453</v>
      </c>
      <c r="Q10" s="2738" t="s">
        <v>156</v>
      </c>
      <c r="R10" s="2746"/>
      <c r="S10" s="642"/>
      <c r="T10" s="642"/>
    </row>
    <row r="11" spans="1:50" s="643" customFormat="1" ht="20.100000000000001" customHeight="1" x14ac:dyDescent="0.25">
      <c r="A11" s="3105"/>
      <c r="B11" s="3119"/>
      <c r="C11" s="57" t="s">
        <v>1454</v>
      </c>
      <c r="D11" s="2383">
        <v>3</v>
      </c>
      <c r="E11" s="2383">
        <v>0</v>
      </c>
      <c r="F11" s="2383">
        <v>3</v>
      </c>
      <c r="G11" s="2383">
        <v>0</v>
      </c>
      <c r="H11" s="2383">
        <v>0</v>
      </c>
      <c r="I11" s="2383">
        <v>0</v>
      </c>
      <c r="J11" s="2383">
        <v>0</v>
      </c>
      <c r="K11" s="2383">
        <v>0</v>
      </c>
      <c r="L11" s="2383">
        <v>0</v>
      </c>
      <c r="M11" s="2383">
        <f t="shared" si="1"/>
        <v>3</v>
      </c>
      <c r="N11" s="2383">
        <f t="shared" si="0"/>
        <v>0</v>
      </c>
      <c r="O11" s="2383">
        <f t="shared" si="0"/>
        <v>3</v>
      </c>
      <c r="P11" s="1953" t="s">
        <v>1998</v>
      </c>
      <c r="Q11" s="2737"/>
      <c r="R11" s="2746"/>
      <c r="S11" s="642"/>
      <c r="T11" s="642"/>
    </row>
    <row r="12" spans="1:50" s="643" customFormat="1" ht="20.100000000000001" customHeight="1" x14ac:dyDescent="0.25">
      <c r="A12" s="3105"/>
      <c r="B12" s="3105" t="s">
        <v>49</v>
      </c>
      <c r="C12" s="3105"/>
      <c r="D12" s="2383">
        <f t="shared" ref="D12:O12" si="2">SUM(D10:D11)</f>
        <v>4</v>
      </c>
      <c r="E12" s="2383">
        <f t="shared" si="2"/>
        <v>6</v>
      </c>
      <c r="F12" s="2383">
        <f t="shared" si="2"/>
        <v>10</v>
      </c>
      <c r="G12" s="2383">
        <f t="shared" si="2"/>
        <v>0</v>
      </c>
      <c r="H12" s="2383">
        <f t="shared" si="2"/>
        <v>0</v>
      </c>
      <c r="I12" s="2383">
        <f t="shared" si="2"/>
        <v>0</v>
      </c>
      <c r="J12" s="2383">
        <f t="shared" si="2"/>
        <v>0</v>
      </c>
      <c r="K12" s="2383">
        <f t="shared" si="2"/>
        <v>0</v>
      </c>
      <c r="L12" s="2383">
        <f t="shared" si="2"/>
        <v>0</v>
      </c>
      <c r="M12" s="2383">
        <f t="shared" si="2"/>
        <v>4</v>
      </c>
      <c r="N12" s="2383">
        <f t="shared" si="2"/>
        <v>6</v>
      </c>
      <c r="O12" s="2383">
        <f t="shared" si="2"/>
        <v>10</v>
      </c>
      <c r="P12" s="2746" t="s">
        <v>139</v>
      </c>
      <c r="Q12" s="2746"/>
      <c r="R12" s="2746"/>
      <c r="S12" s="642"/>
      <c r="T12" s="642"/>
    </row>
    <row r="13" spans="1:50" s="643" customFormat="1" ht="20.100000000000001" customHeight="1" x14ac:dyDescent="0.25">
      <c r="A13" s="3105"/>
      <c r="B13" s="57" t="s">
        <v>1455</v>
      </c>
      <c r="C13" s="57" t="s">
        <v>1455</v>
      </c>
      <c r="D13" s="2383">
        <v>0</v>
      </c>
      <c r="E13" s="2383">
        <v>0</v>
      </c>
      <c r="F13" s="2383">
        <v>0</v>
      </c>
      <c r="G13" s="2383">
        <v>0</v>
      </c>
      <c r="H13" s="2383">
        <v>8</v>
      </c>
      <c r="I13" s="2383">
        <v>8</v>
      </c>
      <c r="J13" s="2383">
        <v>0</v>
      </c>
      <c r="K13" s="2383">
        <v>0</v>
      </c>
      <c r="L13" s="2383">
        <v>0</v>
      </c>
      <c r="M13" s="2383">
        <f>SUM(J13,G13,D13)</f>
        <v>0</v>
      </c>
      <c r="N13" s="2383">
        <f t="shared" ref="N13:O16" si="3">SUM(K13,H13,E13)</f>
        <v>8</v>
      </c>
      <c r="O13" s="2383">
        <f t="shared" si="3"/>
        <v>8</v>
      </c>
      <c r="P13" s="1953" t="s">
        <v>470</v>
      </c>
      <c r="Q13" s="1953" t="s">
        <v>470</v>
      </c>
      <c r="R13" s="2746"/>
    </row>
    <row r="14" spans="1:50" s="643" customFormat="1" ht="20.100000000000001" customHeight="1" x14ac:dyDescent="0.25">
      <c r="A14" s="3105"/>
      <c r="B14" s="2000" t="s">
        <v>1456</v>
      </c>
      <c r="C14" s="2000" t="s">
        <v>1456</v>
      </c>
      <c r="D14" s="2383">
        <v>2</v>
      </c>
      <c r="E14" s="2383">
        <v>6</v>
      </c>
      <c r="F14" s="2383">
        <v>8</v>
      </c>
      <c r="G14" s="2383">
        <v>0</v>
      </c>
      <c r="H14" s="2383">
        <v>0</v>
      </c>
      <c r="I14" s="2383">
        <v>0</v>
      </c>
      <c r="J14" s="2383">
        <v>0</v>
      </c>
      <c r="K14" s="2383">
        <v>0</v>
      </c>
      <c r="L14" s="2383">
        <v>0</v>
      </c>
      <c r="M14" s="2383">
        <f>SUM(J14,G14,D14)</f>
        <v>2</v>
      </c>
      <c r="N14" s="2383">
        <f t="shared" si="3"/>
        <v>6</v>
      </c>
      <c r="O14" s="2383">
        <f t="shared" si="3"/>
        <v>8</v>
      </c>
      <c r="P14" s="1953" t="s">
        <v>1457</v>
      </c>
      <c r="Q14" s="1953" t="s">
        <v>1457</v>
      </c>
      <c r="R14" s="2746"/>
      <c r="S14" s="646"/>
      <c r="T14" s="646"/>
    </row>
    <row r="15" spans="1:50" s="643" customFormat="1" ht="30" customHeight="1" x14ac:dyDescent="0.25">
      <c r="A15" s="3105"/>
      <c r="B15" s="2000" t="s">
        <v>558</v>
      </c>
      <c r="C15" s="2000" t="s">
        <v>558</v>
      </c>
      <c r="D15" s="2383">
        <v>0</v>
      </c>
      <c r="E15" s="2383">
        <v>16</v>
      </c>
      <c r="F15" s="2383">
        <v>16</v>
      </c>
      <c r="G15" s="2383">
        <v>0</v>
      </c>
      <c r="H15" s="2383">
        <v>0</v>
      </c>
      <c r="I15" s="2383">
        <v>0</v>
      </c>
      <c r="J15" s="2383">
        <v>0</v>
      </c>
      <c r="K15" s="2383">
        <v>0</v>
      </c>
      <c r="L15" s="2383">
        <v>0</v>
      </c>
      <c r="M15" s="2383">
        <f>SUM(J15,G15,D15)</f>
        <v>0</v>
      </c>
      <c r="N15" s="2383">
        <f t="shared" si="3"/>
        <v>16</v>
      </c>
      <c r="O15" s="2383">
        <f t="shared" si="3"/>
        <v>16</v>
      </c>
      <c r="P15" s="678" t="s">
        <v>1458</v>
      </c>
      <c r="Q15" s="678" t="s">
        <v>465</v>
      </c>
      <c r="R15" s="2746"/>
      <c r="S15" s="646"/>
      <c r="T15" s="646"/>
    </row>
    <row r="16" spans="1:50" s="643" customFormat="1" ht="20.100000000000001" customHeight="1" x14ac:dyDescent="0.25">
      <c r="A16" s="3105"/>
      <c r="B16" s="57" t="s">
        <v>51</v>
      </c>
      <c r="C16" s="2010" t="s">
        <v>585</v>
      </c>
      <c r="D16" s="2383">
        <v>0</v>
      </c>
      <c r="E16" s="2383">
        <v>0</v>
      </c>
      <c r="F16" s="2383">
        <v>0</v>
      </c>
      <c r="G16" s="2383">
        <v>4</v>
      </c>
      <c r="H16" s="2383">
        <v>4</v>
      </c>
      <c r="I16" s="2383">
        <v>8</v>
      </c>
      <c r="J16" s="2383">
        <v>0</v>
      </c>
      <c r="K16" s="2383">
        <v>0</v>
      </c>
      <c r="L16" s="2383">
        <v>0</v>
      </c>
      <c r="M16" s="2383">
        <f>SUM(J16,G16,D16)</f>
        <v>4</v>
      </c>
      <c r="N16" s="2383">
        <f t="shared" si="3"/>
        <v>4</v>
      </c>
      <c r="O16" s="2383">
        <f t="shared" si="3"/>
        <v>8</v>
      </c>
      <c r="P16" s="1953" t="s">
        <v>478</v>
      </c>
      <c r="Q16" s="1953" t="s">
        <v>478</v>
      </c>
      <c r="R16" s="2746"/>
      <c r="S16" s="647"/>
      <c r="T16" s="647"/>
    </row>
    <row r="17" spans="1:40" s="643" customFormat="1" ht="20.100000000000001" customHeight="1" x14ac:dyDescent="0.25">
      <c r="A17" s="3105"/>
      <c r="B17" s="57" t="s">
        <v>1461</v>
      </c>
      <c r="C17" s="57" t="s">
        <v>1461</v>
      </c>
      <c r="D17" s="2377">
        <v>0</v>
      </c>
      <c r="E17" s="2377">
        <v>0</v>
      </c>
      <c r="F17" s="2377">
        <v>0</v>
      </c>
      <c r="G17" s="2377">
        <v>0</v>
      </c>
      <c r="H17" s="2377">
        <v>1</v>
      </c>
      <c r="I17" s="2377">
        <v>1</v>
      </c>
      <c r="J17" s="2377">
        <v>2</v>
      </c>
      <c r="K17" s="2377">
        <v>3</v>
      </c>
      <c r="L17" s="2377">
        <v>5</v>
      </c>
      <c r="M17" s="2377">
        <f>SUM(J17,G17,D17)</f>
        <v>2</v>
      </c>
      <c r="N17" s="2377">
        <f t="shared" ref="N17:O19" si="4">SUM(K17,H17,E17)</f>
        <v>4</v>
      </c>
      <c r="O17" s="2377">
        <f t="shared" si="4"/>
        <v>6</v>
      </c>
      <c r="P17" s="1953" t="s">
        <v>1462</v>
      </c>
      <c r="Q17" s="1953" t="s">
        <v>1462</v>
      </c>
      <c r="R17" s="2746"/>
      <c r="S17" s="647"/>
      <c r="T17" s="647"/>
    </row>
    <row r="18" spans="1:40" s="643" customFormat="1" ht="20.100000000000001" customHeight="1" x14ac:dyDescent="0.25">
      <c r="A18" s="3105"/>
      <c r="B18" s="57" t="s">
        <v>50</v>
      </c>
      <c r="C18" s="57" t="s">
        <v>50</v>
      </c>
      <c r="D18" s="2377">
        <v>0</v>
      </c>
      <c r="E18" s="2377">
        <v>0</v>
      </c>
      <c r="F18" s="2377">
        <v>0</v>
      </c>
      <c r="G18" s="2377">
        <v>0</v>
      </c>
      <c r="H18" s="2377">
        <v>0</v>
      </c>
      <c r="I18" s="2377">
        <v>0</v>
      </c>
      <c r="J18" s="2377">
        <v>3</v>
      </c>
      <c r="K18" s="2377">
        <v>2</v>
      </c>
      <c r="L18" s="2377">
        <v>5</v>
      </c>
      <c r="M18" s="2377">
        <f t="shared" ref="M18:M19" si="5">SUM(J18,G18,D18)</f>
        <v>3</v>
      </c>
      <c r="N18" s="2377">
        <f t="shared" si="4"/>
        <v>2</v>
      </c>
      <c r="O18" s="2377">
        <f t="shared" si="4"/>
        <v>5</v>
      </c>
      <c r="P18" s="1953" t="s">
        <v>135</v>
      </c>
      <c r="Q18" s="1953" t="s">
        <v>135</v>
      </c>
      <c r="R18" s="2746"/>
      <c r="S18" s="647"/>
      <c r="T18" s="647"/>
    </row>
    <row r="19" spans="1:40" s="643" customFormat="1" ht="36" customHeight="1" x14ac:dyDescent="0.25">
      <c r="A19" s="3105"/>
      <c r="B19" s="57" t="s">
        <v>3004</v>
      </c>
      <c r="C19" s="57" t="s">
        <v>3004</v>
      </c>
      <c r="D19" s="2377">
        <v>0</v>
      </c>
      <c r="E19" s="2377">
        <v>0</v>
      </c>
      <c r="F19" s="2377">
        <v>0</v>
      </c>
      <c r="G19" s="2377">
        <v>0</v>
      </c>
      <c r="H19" s="2377">
        <v>2</v>
      </c>
      <c r="I19" s="2377">
        <v>2</v>
      </c>
      <c r="J19" s="2377">
        <v>0</v>
      </c>
      <c r="K19" s="2377">
        <v>2</v>
      </c>
      <c r="L19" s="2377">
        <v>2</v>
      </c>
      <c r="M19" s="2377">
        <f t="shared" si="5"/>
        <v>0</v>
      </c>
      <c r="N19" s="2377">
        <f t="shared" si="4"/>
        <v>4</v>
      </c>
      <c r="O19" s="2377">
        <f t="shared" si="4"/>
        <v>4</v>
      </c>
      <c r="P19" s="678" t="s">
        <v>3005</v>
      </c>
      <c r="Q19" s="678" t="s">
        <v>3005</v>
      </c>
      <c r="R19" s="2746"/>
      <c r="S19" s="647"/>
      <c r="T19" s="647"/>
    </row>
    <row r="20" spans="1:40" s="643" customFormat="1" ht="24" customHeight="1" x14ac:dyDescent="0.25">
      <c r="A20" s="3117"/>
      <c r="B20" s="57" t="s">
        <v>2278</v>
      </c>
      <c r="C20" s="57" t="s">
        <v>2279</v>
      </c>
      <c r="D20" s="2377">
        <v>0</v>
      </c>
      <c r="E20" s="2377">
        <v>0</v>
      </c>
      <c r="F20" s="2377">
        <v>0</v>
      </c>
      <c r="G20" s="2377">
        <v>0</v>
      </c>
      <c r="H20" s="2378">
        <v>2</v>
      </c>
      <c r="I20" s="2378">
        <v>2</v>
      </c>
      <c r="J20" s="2378">
        <v>0</v>
      </c>
      <c r="K20" s="2378">
        <v>0</v>
      </c>
      <c r="L20" s="2378">
        <v>0</v>
      </c>
      <c r="M20" s="2377">
        <f t="shared" ref="M20" si="6">SUM(J20,G20,D20)</f>
        <v>0</v>
      </c>
      <c r="N20" s="2377">
        <f t="shared" ref="N20" si="7">SUM(K20,H20,E20)</f>
        <v>2</v>
      </c>
      <c r="O20" s="2377">
        <f t="shared" ref="O20" si="8">SUM(L20,I20,F20)</f>
        <v>2</v>
      </c>
      <c r="P20" s="678" t="s">
        <v>1460</v>
      </c>
      <c r="Q20" s="2019" t="s">
        <v>1934</v>
      </c>
      <c r="R20" s="2738"/>
      <c r="S20" s="647"/>
      <c r="T20" s="647"/>
    </row>
    <row r="21" spans="1:40" s="643" customFormat="1" ht="20.100000000000001" customHeight="1" x14ac:dyDescent="0.25">
      <c r="A21" s="3105" t="s">
        <v>96</v>
      </c>
      <c r="B21" s="3105"/>
      <c r="C21" s="3105"/>
      <c r="D21" s="2377">
        <f>SUM(D8:D9,D12,D13:D20)</f>
        <v>9</v>
      </c>
      <c r="E21" s="2377">
        <f t="shared" ref="E21:O21" si="9">SUM(E8:E9,E12,E13:E20)</f>
        <v>38</v>
      </c>
      <c r="F21" s="2377">
        <f t="shared" si="9"/>
        <v>47</v>
      </c>
      <c r="G21" s="2377">
        <f t="shared" si="9"/>
        <v>5</v>
      </c>
      <c r="H21" s="2377">
        <f t="shared" si="9"/>
        <v>17</v>
      </c>
      <c r="I21" s="2377">
        <f t="shared" si="9"/>
        <v>22</v>
      </c>
      <c r="J21" s="2377">
        <f t="shared" si="9"/>
        <v>5</v>
      </c>
      <c r="K21" s="2377">
        <f t="shared" si="9"/>
        <v>7</v>
      </c>
      <c r="L21" s="2377">
        <f t="shared" si="9"/>
        <v>12</v>
      </c>
      <c r="M21" s="2377">
        <f t="shared" si="9"/>
        <v>19</v>
      </c>
      <c r="N21" s="2377">
        <f t="shared" si="9"/>
        <v>62</v>
      </c>
      <c r="O21" s="2377">
        <f t="shared" si="9"/>
        <v>81</v>
      </c>
      <c r="P21" s="2746" t="s">
        <v>136</v>
      </c>
      <c r="Q21" s="2746"/>
      <c r="R21" s="2746"/>
    </row>
    <row r="22" spans="1:40" s="643" customFormat="1" ht="20.100000000000001" customHeight="1" x14ac:dyDescent="0.25">
      <c r="A22" s="1999" t="s">
        <v>1465</v>
      </c>
      <c r="B22" s="645"/>
      <c r="C22" s="645"/>
      <c r="D22" s="2377">
        <v>0</v>
      </c>
      <c r="E22" s="2377">
        <v>0</v>
      </c>
      <c r="F22" s="2377">
        <v>0</v>
      </c>
      <c r="G22" s="2377">
        <v>8</v>
      </c>
      <c r="H22" s="2377">
        <v>10</v>
      </c>
      <c r="I22" s="2377">
        <v>18</v>
      </c>
      <c r="J22" s="2377">
        <v>0</v>
      </c>
      <c r="K22" s="2377">
        <v>0</v>
      </c>
      <c r="L22" s="2377">
        <v>0</v>
      </c>
      <c r="M22" s="2377">
        <f t="shared" ref="M22:O24" si="10">SUM(J22,G22,D22)</f>
        <v>8</v>
      </c>
      <c r="N22" s="2377">
        <f t="shared" si="10"/>
        <v>10</v>
      </c>
      <c r="O22" s="2377">
        <f t="shared" si="10"/>
        <v>18</v>
      </c>
      <c r="P22" s="1308"/>
      <c r="Q22" s="1309"/>
      <c r="R22" s="1951" t="s">
        <v>611</v>
      </c>
    </row>
    <row r="23" spans="1:40" s="649" customFormat="1" ht="19.5" customHeight="1" x14ac:dyDescent="0.25">
      <c r="A23" s="3117" t="s">
        <v>54</v>
      </c>
      <c r="B23" s="3105" t="s">
        <v>55</v>
      </c>
      <c r="C23" s="57" t="s">
        <v>316</v>
      </c>
      <c r="D23" s="2377">
        <v>0</v>
      </c>
      <c r="E23" s="2377">
        <v>0</v>
      </c>
      <c r="F23" s="2377">
        <v>0</v>
      </c>
      <c r="G23" s="2377">
        <v>6</v>
      </c>
      <c r="H23" s="2377">
        <v>3</v>
      </c>
      <c r="I23" s="2377">
        <v>9</v>
      </c>
      <c r="J23" s="2377">
        <v>0</v>
      </c>
      <c r="K23" s="2377">
        <v>0</v>
      </c>
      <c r="L23" s="2377">
        <v>0</v>
      </c>
      <c r="M23" s="2377">
        <f t="shared" si="10"/>
        <v>6</v>
      </c>
      <c r="N23" s="2377">
        <f t="shared" si="10"/>
        <v>3</v>
      </c>
      <c r="O23" s="2377">
        <f t="shared" si="10"/>
        <v>9</v>
      </c>
      <c r="P23" s="1708" t="s">
        <v>1466</v>
      </c>
      <c r="Q23" s="2738" t="s">
        <v>138</v>
      </c>
      <c r="R23" s="2738" t="s">
        <v>104</v>
      </c>
      <c r="S23" s="643"/>
      <c r="T23" s="643"/>
      <c r="U23" s="643"/>
      <c r="V23" s="643"/>
      <c r="W23" s="643"/>
      <c r="X23" s="643"/>
      <c r="Y23" s="643"/>
      <c r="Z23" s="643"/>
      <c r="AA23" s="643"/>
      <c r="AB23" s="643"/>
      <c r="AC23" s="643"/>
      <c r="AD23" s="643"/>
      <c r="AE23" s="643"/>
      <c r="AF23" s="643"/>
      <c r="AG23" s="643"/>
      <c r="AH23" s="643"/>
      <c r="AI23" s="643"/>
      <c r="AJ23" s="643"/>
      <c r="AK23" s="643"/>
      <c r="AL23" s="643"/>
      <c r="AM23" s="643"/>
      <c r="AN23" s="643"/>
    </row>
    <row r="24" spans="1:40" s="649" customFormat="1" ht="19.5" customHeight="1" x14ac:dyDescent="0.25">
      <c r="A24" s="3103"/>
      <c r="B24" s="3105"/>
      <c r="C24" s="57" t="s">
        <v>1467</v>
      </c>
      <c r="D24" s="2377">
        <v>5</v>
      </c>
      <c r="E24" s="2377">
        <v>3</v>
      </c>
      <c r="F24" s="2377">
        <v>8</v>
      </c>
      <c r="G24" s="2377">
        <v>0</v>
      </c>
      <c r="H24" s="2377">
        <v>0</v>
      </c>
      <c r="I24" s="2377">
        <v>0</v>
      </c>
      <c r="J24" s="2377">
        <v>0</v>
      </c>
      <c r="K24" s="2377">
        <v>0</v>
      </c>
      <c r="L24" s="2377">
        <v>0</v>
      </c>
      <c r="M24" s="2377">
        <f t="shared" si="10"/>
        <v>5</v>
      </c>
      <c r="N24" s="2377">
        <f t="shared" si="10"/>
        <v>3</v>
      </c>
      <c r="O24" s="2377">
        <f t="shared" si="10"/>
        <v>8</v>
      </c>
      <c r="P24" s="1708" t="s">
        <v>2003</v>
      </c>
      <c r="Q24" s="2737"/>
      <c r="R24" s="2736"/>
      <c r="S24" s="643"/>
      <c r="T24" s="643"/>
      <c r="U24" s="643"/>
      <c r="V24" s="643"/>
      <c r="W24" s="643"/>
      <c r="X24" s="643"/>
      <c r="Y24" s="643"/>
      <c r="Z24" s="643"/>
      <c r="AA24" s="643"/>
      <c r="AB24" s="643"/>
      <c r="AC24" s="643"/>
      <c r="AD24" s="643"/>
      <c r="AE24" s="643"/>
      <c r="AF24" s="643"/>
      <c r="AG24" s="643"/>
      <c r="AH24" s="643"/>
      <c r="AI24" s="643"/>
      <c r="AJ24" s="643"/>
      <c r="AK24" s="643"/>
      <c r="AL24" s="643"/>
      <c r="AM24" s="643"/>
      <c r="AN24" s="643"/>
    </row>
    <row r="25" spans="1:40" s="649" customFormat="1" ht="19.5" customHeight="1" x14ac:dyDescent="0.25">
      <c r="A25" s="3103"/>
      <c r="B25" s="3127" t="s">
        <v>49</v>
      </c>
      <c r="C25" s="3127"/>
      <c r="D25" s="2379">
        <f>SUM(D23:D24)</f>
        <v>5</v>
      </c>
      <c r="E25" s="2379">
        <f t="shared" ref="E25:O25" si="11">SUM(E23:E24)</f>
        <v>3</v>
      </c>
      <c r="F25" s="2379">
        <f t="shared" si="11"/>
        <v>8</v>
      </c>
      <c r="G25" s="2379">
        <f t="shared" si="11"/>
        <v>6</v>
      </c>
      <c r="H25" s="2379">
        <f t="shared" si="11"/>
        <v>3</v>
      </c>
      <c r="I25" s="2379">
        <f t="shared" si="11"/>
        <v>9</v>
      </c>
      <c r="J25" s="2379">
        <f t="shared" si="11"/>
        <v>0</v>
      </c>
      <c r="K25" s="2379">
        <f t="shared" si="11"/>
        <v>0</v>
      </c>
      <c r="L25" s="2379">
        <f t="shared" si="11"/>
        <v>0</v>
      </c>
      <c r="M25" s="2379">
        <f t="shared" si="11"/>
        <v>11</v>
      </c>
      <c r="N25" s="2379">
        <f t="shared" si="11"/>
        <v>6</v>
      </c>
      <c r="O25" s="2379">
        <f t="shared" si="11"/>
        <v>17</v>
      </c>
      <c r="P25" s="2746" t="s">
        <v>139</v>
      </c>
      <c r="Q25" s="2746"/>
      <c r="R25" s="2736"/>
      <c r="S25" s="643"/>
      <c r="T25" s="643"/>
      <c r="U25" s="643"/>
      <c r="V25" s="643"/>
      <c r="W25" s="643"/>
      <c r="X25" s="643"/>
      <c r="Y25" s="643"/>
      <c r="Z25" s="643"/>
      <c r="AA25" s="643"/>
      <c r="AB25" s="643"/>
      <c r="AC25" s="643"/>
      <c r="AD25" s="643"/>
      <c r="AE25" s="643"/>
      <c r="AF25" s="643"/>
      <c r="AG25" s="643"/>
      <c r="AH25" s="643"/>
      <c r="AI25" s="643"/>
      <c r="AJ25" s="643"/>
      <c r="AK25" s="643"/>
      <c r="AL25" s="643"/>
      <c r="AM25" s="643"/>
      <c r="AN25" s="643"/>
    </row>
    <row r="26" spans="1:40" s="649" customFormat="1" ht="19.5" customHeight="1" x14ac:dyDescent="0.25">
      <c r="A26" s="3103"/>
      <c r="B26" s="1964" t="s">
        <v>489</v>
      </c>
      <c r="C26" s="1964"/>
      <c r="D26" s="2377">
        <v>0</v>
      </c>
      <c r="E26" s="2377">
        <v>0</v>
      </c>
      <c r="F26" s="2377">
        <v>0</v>
      </c>
      <c r="G26" s="2377">
        <v>2</v>
      </c>
      <c r="H26" s="2377">
        <v>5</v>
      </c>
      <c r="I26" s="2377">
        <v>7</v>
      </c>
      <c r="J26" s="2377">
        <v>0</v>
      </c>
      <c r="K26" s="2377">
        <v>0</v>
      </c>
      <c r="L26" s="2377">
        <v>0</v>
      </c>
      <c r="M26" s="2377">
        <f t="shared" ref="M26:O27" si="12">SUM(D26,G26,J26)</f>
        <v>2</v>
      </c>
      <c r="N26" s="2377">
        <f t="shared" si="12"/>
        <v>5</v>
      </c>
      <c r="O26" s="2377">
        <f t="shared" si="12"/>
        <v>7</v>
      </c>
      <c r="P26" s="3116" t="s">
        <v>1468</v>
      </c>
      <c r="Q26" s="3116"/>
      <c r="R26" s="2736"/>
      <c r="S26" s="643"/>
      <c r="T26" s="643"/>
      <c r="U26" s="643"/>
      <c r="V26" s="643"/>
      <c r="W26" s="643"/>
      <c r="X26" s="643"/>
      <c r="Y26" s="643"/>
      <c r="Z26" s="643"/>
      <c r="AA26" s="643"/>
      <c r="AB26" s="643"/>
      <c r="AC26" s="643"/>
      <c r="AD26" s="643"/>
      <c r="AE26" s="643"/>
      <c r="AF26" s="643"/>
      <c r="AG26" s="643"/>
      <c r="AH26" s="643"/>
      <c r="AI26" s="643"/>
      <c r="AJ26" s="643"/>
      <c r="AK26" s="643"/>
      <c r="AL26" s="643"/>
      <c r="AM26" s="643"/>
      <c r="AN26" s="643"/>
    </row>
    <row r="27" spans="1:40" s="649" customFormat="1" ht="19.5" customHeight="1" x14ac:dyDescent="0.25">
      <c r="A27" s="3119"/>
      <c r="B27" s="1964" t="s">
        <v>1469</v>
      </c>
      <c r="C27" s="1964" t="s">
        <v>891</v>
      </c>
      <c r="D27" s="2377">
        <v>0</v>
      </c>
      <c r="E27" s="2377">
        <v>0</v>
      </c>
      <c r="F27" s="2377">
        <v>0</v>
      </c>
      <c r="G27" s="2377">
        <v>5</v>
      </c>
      <c r="H27" s="2377">
        <v>4</v>
      </c>
      <c r="I27" s="2377">
        <v>9</v>
      </c>
      <c r="J27" s="2377">
        <v>0</v>
      </c>
      <c r="K27" s="2377">
        <v>0</v>
      </c>
      <c r="L27" s="2377">
        <v>0</v>
      </c>
      <c r="M27" s="2377">
        <f t="shared" si="12"/>
        <v>5</v>
      </c>
      <c r="N27" s="2377">
        <f t="shared" si="12"/>
        <v>4</v>
      </c>
      <c r="O27" s="2377">
        <f t="shared" si="12"/>
        <v>9</v>
      </c>
      <c r="P27" s="1952" t="s">
        <v>1999</v>
      </c>
      <c r="Q27" s="1952" t="s">
        <v>285</v>
      </c>
      <c r="R27" s="2737"/>
      <c r="S27" s="643"/>
      <c r="T27" s="643"/>
      <c r="U27" s="643"/>
      <c r="V27" s="643"/>
      <c r="W27" s="643"/>
      <c r="X27" s="643"/>
      <c r="Y27" s="643"/>
      <c r="Z27" s="643"/>
      <c r="AA27" s="643"/>
      <c r="AB27" s="643"/>
      <c r="AC27" s="643"/>
      <c r="AD27" s="643"/>
      <c r="AE27" s="643"/>
      <c r="AF27" s="643"/>
      <c r="AG27" s="643"/>
      <c r="AH27" s="643"/>
      <c r="AI27" s="643"/>
      <c r="AJ27" s="643"/>
      <c r="AK27" s="643"/>
      <c r="AL27" s="643"/>
      <c r="AM27" s="643"/>
      <c r="AN27" s="643"/>
    </row>
    <row r="28" spans="1:40" s="649" customFormat="1" ht="19.5" customHeight="1" x14ac:dyDescent="0.25">
      <c r="A28" s="3117" t="s">
        <v>96</v>
      </c>
      <c r="B28" s="3117"/>
      <c r="C28" s="3117"/>
      <c r="D28" s="2378">
        <f t="shared" ref="D28:L28" si="13">SUM(D27,D26,D25)</f>
        <v>5</v>
      </c>
      <c r="E28" s="2378">
        <f t="shared" si="13"/>
        <v>3</v>
      </c>
      <c r="F28" s="2378">
        <f t="shared" si="13"/>
        <v>8</v>
      </c>
      <c r="G28" s="2378">
        <f t="shared" si="13"/>
        <v>13</v>
      </c>
      <c r="H28" s="2378">
        <f t="shared" si="13"/>
        <v>12</v>
      </c>
      <c r="I28" s="2378">
        <f t="shared" si="13"/>
        <v>25</v>
      </c>
      <c r="J28" s="2378">
        <f t="shared" si="13"/>
        <v>0</v>
      </c>
      <c r="K28" s="2378">
        <f t="shared" si="13"/>
        <v>0</v>
      </c>
      <c r="L28" s="2378">
        <f t="shared" si="13"/>
        <v>0</v>
      </c>
      <c r="M28" s="2377">
        <f t="shared" ref="M28:M32" si="14">SUM(D28,G28,J28)</f>
        <v>18</v>
      </c>
      <c r="N28" s="2377">
        <f t="shared" ref="N28:N32" si="15">SUM(E28,H28,K28)</f>
        <v>15</v>
      </c>
      <c r="O28" s="2377">
        <f t="shared" ref="O28:O32" si="16">SUM(F28,I28,L28)</f>
        <v>33</v>
      </c>
      <c r="P28" s="2759" t="s">
        <v>136</v>
      </c>
      <c r="Q28" s="2759"/>
      <c r="R28" s="2759"/>
      <c r="S28" s="643"/>
      <c r="T28" s="643"/>
      <c r="U28" s="643"/>
      <c r="V28" s="643"/>
      <c r="W28" s="643"/>
      <c r="X28" s="643"/>
      <c r="Y28" s="643"/>
      <c r="Z28" s="643"/>
      <c r="AA28" s="643"/>
      <c r="AB28" s="643"/>
      <c r="AC28" s="643"/>
      <c r="AD28" s="643"/>
      <c r="AE28" s="643"/>
      <c r="AF28" s="643"/>
      <c r="AG28" s="643"/>
      <c r="AH28" s="643"/>
      <c r="AI28" s="643"/>
      <c r="AJ28" s="643"/>
      <c r="AK28" s="643"/>
      <c r="AL28" s="643"/>
      <c r="AM28" s="643"/>
      <c r="AN28" s="643"/>
    </row>
    <row r="29" spans="1:40" s="649" customFormat="1" ht="19.5" customHeight="1" x14ac:dyDescent="0.25">
      <c r="A29" s="3120" t="s">
        <v>2274</v>
      </c>
      <c r="B29" s="3120" t="s">
        <v>2274</v>
      </c>
      <c r="C29" s="1999" t="s">
        <v>2281</v>
      </c>
      <c r="D29" s="2378">
        <v>2</v>
      </c>
      <c r="E29" s="2378">
        <v>3</v>
      </c>
      <c r="F29" s="2378">
        <v>5</v>
      </c>
      <c r="G29" s="2378">
        <v>0</v>
      </c>
      <c r="H29" s="2378">
        <v>0</v>
      </c>
      <c r="I29" s="2378">
        <v>0</v>
      </c>
      <c r="J29" s="2378">
        <v>0</v>
      </c>
      <c r="K29" s="2378">
        <v>0</v>
      </c>
      <c r="L29" s="2378">
        <v>0</v>
      </c>
      <c r="M29" s="2377">
        <f t="shared" si="14"/>
        <v>2</v>
      </c>
      <c r="N29" s="2377">
        <f t="shared" si="15"/>
        <v>3</v>
      </c>
      <c r="O29" s="2377">
        <f t="shared" si="16"/>
        <v>5</v>
      </c>
      <c r="P29" s="70" t="s">
        <v>138</v>
      </c>
      <c r="Q29" s="3123" t="s">
        <v>2875</v>
      </c>
      <c r="R29" s="3123" t="s">
        <v>2875</v>
      </c>
      <c r="S29" s="643"/>
      <c r="T29" s="643"/>
      <c r="U29" s="643"/>
      <c r="V29" s="643"/>
      <c r="W29" s="643"/>
      <c r="X29" s="643"/>
      <c r="Y29" s="643"/>
      <c r="Z29" s="643"/>
      <c r="AA29" s="643"/>
      <c r="AB29" s="643"/>
      <c r="AC29" s="643"/>
      <c r="AD29" s="643"/>
      <c r="AE29" s="643"/>
      <c r="AF29" s="643"/>
      <c r="AG29" s="643"/>
      <c r="AH29" s="643"/>
      <c r="AI29" s="643"/>
      <c r="AJ29" s="643"/>
      <c r="AK29" s="643"/>
      <c r="AL29" s="643"/>
      <c r="AM29" s="643"/>
      <c r="AN29" s="643"/>
    </row>
    <row r="30" spans="1:40" s="649" customFormat="1" ht="19.5" customHeight="1" x14ac:dyDescent="0.25">
      <c r="A30" s="3121"/>
      <c r="B30" s="3121"/>
      <c r="C30" s="1999" t="s">
        <v>2282</v>
      </c>
      <c r="D30" s="2378">
        <v>3</v>
      </c>
      <c r="E30" s="2378">
        <v>6</v>
      </c>
      <c r="F30" s="2378">
        <v>9</v>
      </c>
      <c r="G30" s="2378">
        <v>0</v>
      </c>
      <c r="H30" s="2378">
        <v>0</v>
      </c>
      <c r="I30" s="2378">
        <v>0</v>
      </c>
      <c r="J30" s="2378">
        <v>0</v>
      </c>
      <c r="K30" s="2378">
        <v>0</v>
      </c>
      <c r="L30" s="2378">
        <v>0</v>
      </c>
      <c r="M30" s="2377">
        <f t="shared" si="14"/>
        <v>3</v>
      </c>
      <c r="N30" s="2377">
        <f t="shared" si="15"/>
        <v>6</v>
      </c>
      <c r="O30" s="2377">
        <f t="shared" si="16"/>
        <v>9</v>
      </c>
      <c r="P30" s="70" t="s">
        <v>2552</v>
      </c>
      <c r="Q30" s="3124"/>
      <c r="R30" s="3124"/>
      <c r="S30" s="643"/>
      <c r="T30" s="643"/>
      <c r="U30" s="643"/>
      <c r="V30" s="643"/>
      <c r="W30" s="643"/>
      <c r="X30" s="643"/>
      <c r="Y30" s="643"/>
      <c r="Z30" s="643"/>
      <c r="AA30" s="643"/>
      <c r="AB30" s="643"/>
      <c r="AC30" s="643"/>
      <c r="AD30" s="643"/>
      <c r="AE30" s="643"/>
      <c r="AF30" s="643"/>
      <c r="AG30" s="643"/>
      <c r="AH30" s="643"/>
      <c r="AI30" s="643"/>
      <c r="AJ30" s="643"/>
      <c r="AK30" s="643"/>
      <c r="AL30" s="643"/>
      <c r="AM30" s="643"/>
      <c r="AN30" s="643"/>
    </row>
    <row r="31" spans="1:40" s="649" customFormat="1" ht="19.5" customHeight="1" x14ac:dyDescent="0.25">
      <c r="A31" s="3121"/>
      <c r="B31" s="3122"/>
      <c r="C31" s="1999" t="s">
        <v>2283</v>
      </c>
      <c r="D31" s="2378">
        <v>1</v>
      </c>
      <c r="E31" s="2378">
        <v>0</v>
      </c>
      <c r="F31" s="2378">
        <v>1</v>
      </c>
      <c r="G31" s="2378">
        <v>0</v>
      </c>
      <c r="H31" s="2378">
        <v>0</v>
      </c>
      <c r="I31" s="2378">
        <v>0</v>
      </c>
      <c r="J31" s="2378">
        <v>0</v>
      </c>
      <c r="K31" s="2378">
        <v>0</v>
      </c>
      <c r="L31" s="2378">
        <v>0</v>
      </c>
      <c r="M31" s="2377">
        <f t="shared" si="14"/>
        <v>1</v>
      </c>
      <c r="N31" s="2377">
        <f t="shared" si="15"/>
        <v>0</v>
      </c>
      <c r="O31" s="2377">
        <f t="shared" si="16"/>
        <v>1</v>
      </c>
      <c r="P31" s="70" t="s">
        <v>155</v>
      </c>
      <c r="Q31" s="3125"/>
      <c r="R31" s="3124"/>
      <c r="S31" s="643"/>
      <c r="T31" s="643"/>
      <c r="U31" s="643"/>
      <c r="V31" s="643"/>
      <c r="W31" s="643"/>
      <c r="X31" s="643"/>
      <c r="Y31" s="643"/>
      <c r="Z31" s="643"/>
      <c r="AA31" s="643"/>
      <c r="AB31" s="643"/>
      <c r="AC31" s="643"/>
      <c r="AD31" s="643"/>
      <c r="AE31" s="643"/>
      <c r="AF31" s="643"/>
      <c r="AG31" s="643"/>
      <c r="AH31" s="643"/>
      <c r="AI31" s="643"/>
      <c r="AJ31" s="643"/>
      <c r="AK31" s="643"/>
      <c r="AL31" s="643"/>
      <c r="AM31" s="643"/>
      <c r="AN31" s="643"/>
    </row>
    <row r="32" spans="1:40" s="649" customFormat="1" ht="19.5" customHeight="1" x14ac:dyDescent="0.25">
      <c r="A32" s="3122"/>
      <c r="B32" s="3127" t="s">
        <v>49</v>
      </c>
      <c r="C32" s="3127"/>
      <c r="D32" s="2383">
        <f>SUM(D29:D31)</f>
        <v>6</v>
      </c>
      <c r="E32" s="2383">
        <f t="shared" ref="E32:L32" si="17">SUM(E29:E31)</f>
        <v>9</v>
      </c>
      <c r="F32" s="2383">
        <f t="shared" si="17"/>
        <v>15</v>
      </c>
      <c r="G32" s="2383">
        <f t="shared" si="17"/>
        <v>0</v>
      </c>
      <c r="H32" s="2383">
        <f t="shared" si="17"/>
        <v>0</v>
      </c>
      <c r="I32" s="2383">
        <f t="shared" si="17"/>
        <v>0</v>
      </c>
      <c r="J32" s="2383">
        <f t="shared" si="17"/>
        <v>0</v>
      </c>
      <c r="K32" s="2383">
        <f t="shared" si="17"/>
        <v>0</v>
      </c>
      <c r="L32" s="2383">
        <f t="shared" si="17"/>
        <v>0</v>
      </c>
      <c r="M32" s="2377">
        <f t="shared" si="14"/>
        <v>6</v>
      </c>
      <c r="N32" s="2377">
        <f t="shared" si="15"/>
        <v>9</v>
      </c>
      <c r="O32" s="2377">
        <f t="shared" si="16"/>
        <v>15</v>
      </c>
      <c r="P32" s="3126" t="s">
        <v>139</v>
      </c>
      <c r="Q32" s="3126"/>
      <c r="R32" s="3125"/>
      <c r="S32" s="643"/>
      <c r="T32" s="643"/>
      <c r="U32" s="643"/>
      <c r="V32" s="643"/>
      <c r="W32" s="643"/>
      <c r="X32" s="643"/>
      <c r="Y32" s="643"/>
      <c r="Z32" s="643"/>
      <c r="AA32" s="643"/>
      <c r="AB32" s="643"/>
      <c r="AC32" s="643"/>
      <c r="AD32" s="643"/>
      <c r="AE32" s="643"/>
      <c r="AF32" s="643"/>
      <c r="AG32" s="643"/>
      <c r="AH32" s="643"/>
      <c r="AI32" s="643"/>
      <c r="AJ32" s="643"/>
      <c r="AK32" s="643"/>
      <c r="AL32" s="643"/>
      <c r="AM32" s="643"/>
      <c r="AN32" s="643"/>
    </row>
    <row r="33" spans="1:40" s="649" customFormat="1" ht="19.5" customHeight="1" thickBot="1" x14ac:dyDescent="0.3">
      <c r="A33" s="3117" t="s">
        <v>96</v>
      </c>
      <c r="B33" s="3117"/>
      <c r="C33" s="3117"/>
      <c r="D33" s="2384">
        <f>SUM(D32)</f>
        <v>6</v>
      </c>
      <c r="E33" s="2384">
        <f t="shared" ref="E33:O33" si="18">SUM(E32)</f>
        <v>9</v>
      </c>
      <c r="F33" s="2384">
        <f t="shared" si="18"/>
        <v>15</v>
      </c>
      <c r="G33" s="2384">
        <f t="shared" si="18"/>
        <v>0</v>
      </c>
      <c r="H33" s="2384">
        <f t="shared" si="18"/>
        <v>0</v>
      </c>
      <c r="I33" s="2384">
        <f t="shared" si="18"/>
        <v>0</v>
      </c>
      <c r="J33" s="2384">
        <f t="shared" si="18"/>
        <v>0</v>
      </c>
      <c r="K33" s="2384">
        <f t="shared" si="18"/>
        <v>0</v>
      </c>
      <c r="L33" s="2384">
        <f t="shared" si="18"/>
        <v>0</v>
      </c>
      <c r="M33" s="2384">
        <f t="shared" si="18"/>
        <v>6</v>
      </c>
      <c r="N33" s="2384">
        <f t="shared" si="18"/>
        <v>9</v>
      </c>
      <c r="O33" s="2384">
        <f t="shared" si="18"/>
        <v>15</v>
      </c>
      <c r="P33" s="2790" t="s">
        <v>136</v>
      </c>
      <c r="Q33" s="2790"/>
      <c r="R33" s="2790"/>
      <c r="S33" s="643"/>
      <c r="T33" s="643"/>
      <c r="U33" s="643"/>
      <c r="V33" s="643"/>
      <c r="W33" s="643"/>
      <c r="X33" s="643"/>
      <c r="Y33" s="643"/>
      <c r="Z33" s="643"/>
      <c r="AA33" s="643"/>
      <c r="AB33" s="643"/>
      <c r="AC33" s="643"/>
      <c r="AD33" s="643"/>
      <c r="AE33" s="643"/>
      <c r="AF33" s="643"/>
      <c r="AG33" s="643"/>
      <c r="AH33" s="643"/>
      <c r="AI33" s="643"/>
      <c r="AJ33" s="643"/>
      <c r="AK33" s="643"/>
      <c r="AL33" s="643"/>
      <c r="AM33" s="643"/>
      <c r="AN33" s="643"/>
    </row>
    <row r="34" spans="1:40" s="649" customFormat="1" ht="16.5" customHeight="1" thickTop="1" x14ac:dyDescent="0.25">
      <c r="A34" s="1323"/>
      <c r="B34" s="1323"/>
      <c r="C34" s="1323"/>
      <c r="D34" s="651"/>
      <c r="E34" s="651"/>
      <c r="F34" s="651"/>
      <c r="G34" s="651"/>
      <c r="H34" s="651"/>
      <c r="I34" s="651"/>
      <c r="J34" s="651"/>
      <c r="K34" s="651"/>
      <c r="L34" s="651"/>
      <c r="M34" s="651"/>
      <c r="N34" s="651"/>
      <c r="O34" s="651"/>
      <c r="P34" s="1327"/>
      <c r="Q34" s="1327"/>
      <c r="R34" s="1327"/>
      <c r="S34" s="643"/>
      <c r="T34" s="643"/>
      <c r="U34" s="643"/>
      <c r="V34" s="643"/>
      <c r="W34" s="643"/>
      <c r="X34" s="643"/>
      <c r="Y34" s="643"/>
      <c r="Z34" s="643"/>
      <c r="AA34" s="643"/>
      <c r="AB34" s="643"/>
      <c r="AC34" s="643"/>
      <c r="AD34" s="643"/>
      <c r="AE34" s="643"/>
      <c r="AF34" s="643"/>
      <c r="AG34" s="643"/>
      <c r="AH34" s="643"/>
      <c r="AI34" s="643"/>
      <c r="AJ34" s="643"/>
      <c r="AK34" s="643"/>
      <c r="AL34" s="643"/>
      <c r="AM34" s="643"/>
      <c r="AN34" s="643"/>
    </row>
    <row r="35" spans="1:40" s="649" customFormat="1" ht="16.5" customHeight="1" x14ac:dyDescent="0.25">
      <c r="A35" s="1324"/>
      <c r="B35" s="1324"/>
      <c r="C35" s="1324"/>
      <c r="D35" s="632"/>
      <c r="E35" s="632"/>
      <c r="F35" s="632"/>
      <c r="G35" s="632"/>
      <c r="H35" s="632"/>
      <c r="I35" s="632"/>
      <c r="J35" s="632"/>
      <c r="K35" s="632"/>
      <c r="L35" s="632"/>
      <c r="M35" s="632"/>
      <c r="N35" s="632"/>
      <c r="O35" s="632"/>
      <c r="P35" s="1318"/>
      <c r="Q35" s="1318"/>
      <c r="R35" s="1318"/>
      <c r="S35" s="643"/>
      <c r="T35" s="643"/>
      <c r="U35" s="643"/>
      <c r="V35" s="643"/>
      <c r="W35" s="643"/>
      <c r="X35" s="643"/>
      <c r="Y35" s="643"/>
      <c r="Z35" s="643"/>
      <c r="AA35" s="643"/>
      <c r="AB35" s="643"/>
      <c r="AC35" s="643"/>
      <c r="AD35" s="643"/>
      <c r="AE35" s="643"/>
      <c r="AF35" s="643"/>
      <c r="AG35" s="643"/>
      <c r="AH35" s="643"/>
      <c r="AI35" s="643"/>
      <c r="AJ35" s="643"/>
      <c r="AK35" s="643"/>
      <c r="AL35" s="643"/>
      <c r="AM35" s="643"/>
      <c r="AN35" s="643"/>
    </row>
    <row r="36" spans="1:40" s="649" customFormat="1" ht="16.5" customHeight="1" x14ac:dyDescent="0.25">
      <c r="A36" s="1324"/>
      <c r="B36" s="1324"/>
      <c r="C36" s="1324"/>
      <c r="D36" s="632"/>
      <c r="E36" s="632"/>
      <c r="F36" s="632"/>
      <c r="G36" s="632"/>
      <c r="H36" s="632"/>
      <c r="I36" s="632"/>
      <c r="J36" s="632"/>
      <c r="K36" s="632"/>
      <c r="L36" s="632"/>
      <c r="M36" s="632"/>
      <c r="N36" s="632"/>
      <c r="O36" s="632"/>
      <c r="P36" s="1318"/>
      <c r="Q36" s="1318"/>
      <c r="R36" s="1318"/>
      <c r="S36" s="643"/>
      <c r="T36" s="643"/>
      <c r="U36" s="643"/>
      <c r="V36" s="643"/>
      <c r="W36" s="643"/>
      <c r="X36" s="643"/>
      <c r="Y36" s="643"/>
      <c r="Z36" s="643"/>
      <c r="AA36" s="643"/>
      <c r="AB36" s="643"/>
      <c r="AC36" s="643"/>
      <c r="AD36" s="643"/>
      <c r="AE36" s="643"/>
      <c r="AF36" s="643"/>
      <c r="AG36" s="643"/>
      <c r="AH36" s="643"/>
      <c r="AI36" s="643"/>
      <c r="AJ36" s="643"/>
      <c r="AK36" s="643"/>
      <c r="AL36" s="643"/>
      <c r="AM36" s="643"/>
      <c r="AN36" s="643"/>
    </row>
    <row r="37" spans="1:40" s="649" customFormat="1" ht="16.5" customHeight="1" x14ac:dyDescent="0.25">
      <c r="A37" s="2183"/>
      <c r="B37" s="2183"/>
      <c r="C37" s="2183"/>
      <c r="D37" s="632"/>
      <c r="E37" s="632"/>
      <c r="F37" s="632"/>
      <c r="G37" s="632"/>
      <c r="H37" s="632"/>
      <c r="I37" s="632"/>
      <c r="J37" s="632"/>
      <c r="K37" s="632"/>
      <c r="L37" s="632"/>
      <c r="M37" s="632"/>
      <c r="N37" s="632"/>
      <c r="O37" s="632"/>
      <c r="P37" s="2175"/>
      <c r="Q37" s="2175"/>
      <c r="R37" s="2175"/>
      <c r="S37" s="643"/>
      <c r="T37" s="643"/>
      <c r="U37" s="643"/>
      <c r="V37" s="643"/>
      <c r="W37" s="643"/>
      <c r="X37" s="643"/>
      <c r="Y37" s="643"/>
      <c r="Z37" s="643"/>
      <c r="AA37" s="643"/>
      <c r="AB37" s="643"/>
      <c r="AC37" s="643"/>
      <c r="AD37" s="643"/>
      <c r="AE37" s="643"/>
      <c r="AF37" s="643"/>
      <c r="AG37" s="643"/>
      <c r="AH37" s="643"/>
      <c r="AI37" s="643"/>
      <c r="AJ37" s="643"/>
      <c r="AK37" s="643"/>
      <c r="AL37" s="643"/>
      <c r="AM37" s="643"/>
      <c r="AN37" s="643"/>
    </row>
    <row r="38" spans="1:40" s="649" customFormat="1" ht="16.5" customHeight="1" x14ac:dyDescent="0.25">
      <c r="A38" s="2183"/>
      <c r="B38" s="2183"/>
      <c r="C38" s="2183"/>
      <c r="D38" s="632"/>
      <c r="E38" s="632"/>
      <c r="F38" s="632"/>
      <c r="G38" s="632"/>
      <c r="H38" s="632"/>
      <c r="I38" s="632"/>
      <c r="J38" s="632"/>
      <c r="K38" s="632"/>
      <c r="L38" s="632"/>
      <c r="M38" s="632"/>
      <c r="N38" s="632"/>
      <c r="O38" s="632"/>
      <c r="P38" s="2175"/>
      <c r="Q38" s="2175"/>
      <c r="R38" s="2175"/>
      <c r="S38" s="643"/>
      <c r="T38" s="643"/>
      <c r="U38" s="643"/>
      <c r="V38" s="643"/>
      <c r="W38" s="643"/>
      <c r="X38" s="643"/>
      <c r="Y38" s="643"/>
      <c r="Z38" s="643"/>
      <c r="AA38" s="643"/>
      <c r="AB38" s="643"/>
      <c r="AC38" s="643"/>
      <c r="AD38" s="643"/>
      <c r="AE38" s="643"/>
      <c r="AF38" s="643"/>
      <c r="AG38" s="643"/>
      <c r="AH38" s="643"/>
      <c r="AI38" s="643"/>
      <c r="AJ38" s="643"/>
      <c r="AK38" s="643"/>
      <c r="AL38" s="643"/>
      <c r="AM38" s="643"/>
      <c r="AN38" s="643"/>
    </row>
    <row r="39" spans="1:40" s="649" customFormat="1" ht="16.5" customHeight="1" x14ac:dyDescent="0.25">
      <c r="A39" s="2183"/>
      <c r="B39" s="2183"/>
      <c r="C39" s="2183"/>
      <c r="D39" s="632"/>
      <c r="E39" s="632"/>
      <c r="F39" s="632"/>
      <c r="G39" s="632"/>
      <c r="H39" s="632"/>
      <c r="I39" s="632"/>
      <c r="J39" s="632"/>
      <c r="K39" s="632"/>
      <c r="L39" s="632"/>
      <c r="M39" s="632"/>
      <c r="N39" s="632"/>
      <c r="O39" s="632"/>
      <c r="P39" s="2175"/>
      <c r="Q39" s="2175"/>
      <c r="R39" s="2175"/>
      <c r="S39" s="643"/>
      <c r="T39" s="643"/>
      <c r="U39" s="643"/>
      <c r="V39" s="643"/>
      <c r="W39" s="643"/>
      <c r="X39" s="643"/>
      <c r="Y39" s="643"/>
      <c r="Z39" s="643"/>
      <c r="AA39" s="643"/>
      <c r="AB39" s="643"/>
      <c r="AC39" s="643"/>
      <c r="AD39" s="643"/>
      <c r="AE39" s="643"/>
      <c r="AF39" s="643"/>
      <c r="AG39" s="643"/>
      <c r="AH39" s="643"/>
      <c r="AI39" s="643"/>
      <c r="AJ39" s="643"/>
      <c r="AK39" s="643"/>
      <c r="AL39" s="643"/>
      <c r="AM39" s="643"/>
      <c r="AN39" s="643"/>
    </row>
    <row r="40" spans="1:40" s="649" customFormat="1" ht="16.5" customHeight="1" x14ac:dyDescent="0.25">
      <c r="A40" s="2183"/>
      <c r="B40" s="2183"/>
      <c r="C40" s="2183"/>
      <c r="D40" s="632"/>
      <c r="E40" s="632"/>
      <c r="F40" s="632"/>
      <c r="G40" s="632"/>
      <c r="H40" s="632"/>
      <c r="I40" s="632"/>
      <c r="J40" s="632"/>
      <c r="K40" s="632"/>
      <c r="L40" s="632"/>
      <c r="M40" s="632"/>
      <c r="N40" s="632"/>
      <c r="O40" s="632"/>
      <c r="P40" s="2175"/>
      <c r="Q40" s="2175"/>
      <c r="R40" s="2175"/>
      <c r="S40" s="643"/>
      <c r="T40" s="643"/>
      <c r="U40" s="643"/>
      <c r="V40" s="643"/>
      <c r="W40" s="643"/>
      <c r="X40" s="643"/>
      <c r="Y40" s="643"/>
      <c r="Z40" s="643"/>
      <c r="AA40" s="643"/>
      <c r="AB40" s="643"/>
      <c r="AC40" s="643"/>
      <c r="AD40" s="643"/>
      <c r="AE40" s="643"/>
      <c r="AF40" s="643"/>
      <c r="AG40" s="643"/>
      <c r="AH40" s="643"/>
      <c r="AI40" s="643"/>
      <c r="AJ40" s="643"/>
      <c r="AK40" s="643"/>
      <c r="AL40" s="643"/>
      <c r="AM40" s="643"/>
      <c r="AN40" s="643"/>
    </row>
    <row r="41" spans="1:40" s="649" customFormat="1" ht="20.25" customHeight="1" thickBot="1" x14ac:dyDescent="0.3">
      <c r="A41" s="3113" t="s">
        <v>2807</v>
      </c>
      <c r="B41" s="3113"/>
      <c r="C41" s="652"/>
      <c r="D41" s="653"/>
      <c r="E41" s="653"/>
      <c r="F41" s="653"/>
      <c r="G41" s="653"/>
      <c r="H41" s="653"/>
      <c r="I41" s="653"/>
      <c r="J41" s="653"/>
      <c r="K41" s="653"/>
      <c r="L41" s="653"/>
      <c r="M41" s="653"/>
      <c r="N41" s="653"/>
      <c r="O41" s="653"/>
      <c r="P41" s="3114" t="s">
        <v>2808</v>
      </c>
      <c r="Q41" s="3114"/>
      <c r="R41" s="3114"/>
      <c r="S41" s="643"/>
      <c r="T41" s="643"/>
      <c r="U41" s="643"/>
      <c r="V41" s="643"/>
      <c r="W41" s="643"/>
      <c r="X41" s="643"/>
      <c r="Y41" s="643"/>
      <c r="Z41" s="643"/>
      <c r="AA41" s="643"/>
      <c r="AB41" s="643"/>
      <c r="AC41" s="643"/>
      <c r="AD41" s="643"/>
      <c r="AE41" s="643"/>
      <c r="AF41" s="643"/>
      <c r="AG41" s="643"/>
      <c r="AH41" s="643"/>
      <c r="AI41" s="643"/>
      <c r="AJ41" s="643"/>
      <c r="AK41" s="643"/>
      <c r="AL41" s="643"/>
      <c r="AM41" s="643"/>
      <c r="AN41" s="643"/>
    </row>
    <row r="42" spans="1:40" s="643" customFormat="1" ht="21" customHeight="1" thickTop="1" x14ac:dyDescent="0.25">
      <c r="A42" s="3102" t="s">
        <v>47</v>
      </c>
      <c r="B42" s="3102" t="s">
        <v>654</v>
      </c>
      <c r="C42" s="3102" t="s">
        <v>48</v>
      </c>
      <c r="D42" s="3111" t="s">
        <v>36</v>
      </c>
      <c r="E42" s="3111"/>
      <c r="F42" s="3111"/>
      <c r="G42" s="3111" t="s">
        <v>2</v>
      </c>
      <c r="H42" s="3111"/>
      <c r="I42" s="3111"/>
      <c r="J42" s="3111" t="s">
        <v>3</v>
      </c>
      <c r="K42" s="3111"/>
      <c r="L42" s="3111"/>
      <c r="M42" s="3111" t="s">
        <v>29</v>
      </c>
      <c r="N42" s="3111"/>
      <c r="O42" s="3111"/>
      <c r="P42" s="2740" t="s">
        <v>103</v>
      </c>
      <c r="Q42" s="2740" t="s">
        <v>132</v>
      </c>
      <c r="R42" s="2740" t="s">
        <v>310</v>
      </c>
    </row>
    <row r="43" spans="1:40" s="643" customFormat="1" ht="16.5" customHeight="1" x14ac:dyDescent="0.25">
      <c r="A43" s="3103"/>
      <c r="B43" s="3103"/>
      <c r="C43" s="3103"/>
      <c r="D43" s="3101" t="s">
        <v>98</v>
      </c>
      <c r="E43" s="3101"/>
      <c r="F43" s="3101"/>
      <c r="G43" s="3101" t="s">
        <v>99</v>
      </c>
      <c r="H43" s="3101"/>
      <c r="I43" s="3101"/>
      <c r="J43" s="3101" t="s">
        <v>100</v>
      </c>
      <c r="K43" s="3101"/>
      <c r="L43" s="3101"/>
      <c r="M43" s="3101" t="s">
        <v>101</v>
      </c>
      <c r="N43" s="3101"/>
      <c r="O43" s="3101"/>
      <c r="P43" s="2741"/>
      <c r="Q43" s="2741"/>
      <c r="R43" s="2741"/>
    </row>
    <row r="44" spans="1:40" s="643" customFormat="1" ht="16.5" customHeight="1" x14ac:dyDescent="0.25">
      <c r="A44" s="3103"/>
      <c r="B44" s="3103"/>
      <c r="C44" s="3103"/>
      <c r="D44" s="640" t="s">
        <v>187</v>
      </c>
      <c r="E44" s="608" t="s">
        <v>203</v>
      </c>
      <c r="F44" s="640" t="s">
        <v>204</v>
      </c>
      <c r="G44" s="640" t="s">
        <v>187</v>
      </c>
      <c r="H44" s="608" t="s">
        <v>203</v>
      </c>
      <c r="I44" s="640" t="s">
        <v>204</v>
      </c>
      <c r="J44" s="640" t="s">
        <v>187</v>
      </c>
      <c r="K44" s="608" t="s">
        <v>203</v>
      </c>
      <c r="L44" s="640" t="s">
        <v>204</v>
      </c>
      <c r="M44" s="640" t="s">
        <v>187</v>
      </c>
      <c r="N44" s="608" t="s">
        <v>203</v>
      </c>
      <c r="O44" s="640" t="s">
        <v>204</v>
      </c>
      <c r="P44" s="2741"/>
      <c r="Q44" s="2741"/>
      <c r="R44" s="2741"/>
    </row>
    <row r="45" spans="1:40" s="643" customFormat="1" ht="12.75" customHeight="1" thickBot="1" x14ac:dyDescent="0.3">
      <c r="A45" s="3104"/>
      <c r="B45" s="3104"/>
      <c r="C45" s="3104"/>
      <c r="D45" s="450" t="s">
        <v>188</v>
      </c>
      <c r="E45" s="450" t="s">
        <v>189</v>
      </c>
      <c r="F45" s="450" t="s">
        <v>190</v>
      </c>
      <c r="G45" s="450" t="s">
        <v>188</v>
      </c>
      <c r="H45" s="450" t="s">
        <v>189</v>
      </c>
      <c r="I45" s="450" t="s">
        <v>190</v>
      </c>
      <c r="J45" s="450" t="s">
        <v>188</v>
      </c>
      <c r="K45" s="450" t="s">
        <v>189</v>
      </c>
      <c r="L45" s="450" t="s">
        <v>190</v>
      </c>
      <c r="M45" s="450" t="s">
        <v>188</v>
      </c>
      <c r="N45" s="450" t="s">
        <v>189</v>
      </c>
      <c r="O45" s="450" t="s">
        <v>190</v>
      </c>
      <c r="P45" s="2742"/>
      <c r="Q45" s="2742"/>
      <c r="R45" s="2742"/>
    </row>
    <row r="46" spans="1:40" s="643" customFormat="1" ht="35.25" customHeight="1" x14ac:dyDescent="0.25">
      <c r="A46" s="3105" t="s">
        <v>39</v>
      </c>
      <c r="B46" s="3118" t="s">
        <v>57</v>
      </c>
      <c r="C46" s="3118"/>
      <c r="D46" s="2383">
        <v>0</v>
      </c>
      <c r="E46" s="2383">
        <v>0</v>
      </c>
      <c r="F46" s="2383">
        <v>0</v>
      </c>
      <c r="G46" s="2383">
        <v>4</v>
      </c>
      <c r="H46" s="2383">
        <v>5</v>
      </c>
      <c r="I46" s="2383">
        <v>9</v>
      </c>
      <c r="J46" s="2383">
        <v>5</v>
      </c>
      <c r="K46" s="2383">
        <v>1</v>
      </c>
      <c r="L46" s="2383">
        <v>6</v>
      </c>
      <c r="M46" s="2383">
        <f>SUM(J46,G46,D46)</f>
        <v>9</v>
      </c>
      <c r="N46" s="2383">
        <f t="shared" ref="N46:O49" si="19">SUM(K46,H46,E46)</f>
        <v>6</v>
      </c>
      <c r="O46" s="2383">
        <f t="shared" si="19"/>
        <v>15</v>
      </c>
      <c r="P46" s="1097"/>
      <c r="Q46" s="1951" t="s">
        <v>315</v>
      </c>
      <c r="R46" s="2746" t="s">
        <v>129</v>
      </c>
    </row>
    <row r="47" spans="1:40" s="643" customFormat="1" ht="23.25" customHeight="1" x14ac:dyDescent="0.25">
      <c r="A47" s="3105"/>
      <c r="B47" s="57" t="s">
        <v>496</v>
      </c>
      <c r="C47" s="57"/>
      <c r="D47" s="2383">
        <v>0</v>
      </c>
      <c r="E47" s="2383">
        <v>0</v>
      </c>
      <c r="F47" s="2383">
        <v>0</v>
      </c>
      <c r="G47" s="2383">
        <v>1</v>
      </c>
      <c r="H47" s="2383">
        <v>6</v>
      </c>
      <c r="I47" s="2383">
        <v>7</v>
      </c>
      <c r="J47" s="2383">
        <v>0</v>
      </c>
      <c r="K47" s="2383">
        <v>0</v>
      </c>
      <c r="L47" s="2383">
        <v>0</v>
      </c>
      <c r="M47" s="2383">
        <f t="shared" ref="M47:M49" si="20">SUM(J47,G47,D47)</f>
        <v>1</v>
      </c>
      <c r="N47" s="2383">
        <f t="shared" si="19"/>
        <v>6</v>
      </c>
      <c r="O47" s="2383">
        <f t="shared" si="19"/>
        <v>7</v>
      </c>
      <c r="P47" s="1097"/>
      <c r="Q47" s="1951" t="s">
        <v>141</v>
      </c>
      <c r="R47" s="2746"/>
    </row>
    <row r="48" spans="1:40" s="643" customFormat="1" ht="20.100000000000001" customHeight="1" x14ac:dyDescent="0.25">
      <c r="A48" s="613"/>
      <c r="B48" s="57" t="s">
        <v>1470</v>
      </c>
      <c r="C48" s="57"/>
      <c r="D48" s="2383">
        <v>0</v>
      </c>
      <c r="E48" s="2383">
        <v>0</v>
      </c>
      <c r="F48" s="2383">
        <v>0</v>
      </c>
      <c r="G48" s="2383">
        <v>1</v>
      </c>
      <c r="H48" s="2383">
        <v>3</v>
      </c>
      <c r="I48" s="2383">
        <v>4</v>
      </c>
      <c r="J48" s="2383">
        <v>0</v>
      </c>
      <c r="K48" s="2383">
        <v>0</v>
      </c>
      <c r="L48" s="2383">
        <v>0</v>
      </c>
      <c r="M48" s="2383">
        <f t="shared" si="20"/>
        <v>1</v>
      </c>
      <c r="N48" s="2383">
        <f t="shared" si="19"/>
        <v>3</v>
      </c>
      <c r="O48" s="2383">
        <f t="shared" si="19"/>
        <v>4</v>
      </c>
      <c r="P48" s="1097"/>
      <c r="Q48" s="1951" t="s">
        <v>495</v>
      </c>
      <c r="R48" s="1097"/>
    </row>
    <row r="49" spans="1:44" s="643" customFormat="1" ht="20.100000000000001" customHeight="1" x14ac:dyDescent="0.25">
      <c r="A49" s="613"/>
      <c r="B49" s="57" t="s">
        <v>386</v>
      </c>
      <c r="C49" s="57"/>
      <c r="D49" s="2383">
        <v>0</v>
      </c>
      <c r="E49" s="2383">
        <v>0</v>
      </c>
      <c r="F49" s="2383">
        <v>0</v>
      </c>
      <c r="G49" s="2383">
        <v>2</v>
      </c>
      <c r="H49" s="2383">
        <v>3</v>
      </c>
      <c r="I49" s="2383">
        <v>5</v>
      </c>
      <c r="J49" s="2383">
        <v>0</v>
      </c>
      <c r="K49" s="2383">
        <v>0</v>
      </c>
      <c r="L49" s="2383">
        <v>0</v>
      </c>
      <c r="M49" s="2383">
        <f t="shared" si="20"/>
        <v>2</v>
      </c>
      <c r="N49" s="2383">
        <f t="shared" si="19"/>
        <v>3</v>
      </c>
      <c r="O49" s="2383">
        <f t="shared" si="19"/>
        <v>5</v>
      </c>
      <c r="P49" s="1097"/>
      <c r="Q49" s="1951" t="s">
        <v>2000</v>
      </c>
      <c r="R49" s="1097"/>
    </row>
    <row r="50" spans="1:44" s="655" customFormat="1" ht="20.100000000000001" customHeight="1" x14ac:dyDescent="0.25">
      <c r="A50" s="3105" t="s">
        <v>96</v>
      </c>
      <c r="B50" s="3105"/>
      <c r="C50" s="3105"/>
      <c r="D50" s="2383">
        <f>SUM(D46:D49)</f>
        <v>0</v>
      </c>
      <c r="E50" s="2383">
        <f t="shared" ref="E50:O50" si="21">SUM(E46:E49)</f>
        <v>0</v>
      </c>
      <c r="F50" s="2383">
        <f t="shared" si="21"/>
        <v>0</v>
      </c>
      <c r="G50" s="2383">
        <f t="shared" si="21"/>
        <v>8</v>
      </c>
      <c r="H50" s="2383">
        <f t="shared" si="21"/>
        <v>17</v>
      </c>
      <c r="I50" s="2383">
        <f t="shared" si="21"/>
        <v>25</v>
      </c>
      <c r="J50" s="2383">
        <f t="shared" si="21"/>
        <v>5</v>
      </c>
      <c r="K50" s="2383">
        <f t="shared" si="21"/>
        <v>1</v>
      </c>
      <c r="L50" s="2383">
        <f t="shared" si="21"/>
        <v>6</v>
      </c>
      <c r="M50" s="2383">
        <f t="shared" si="21"/>
        <v>13</v>
      </c>
      <c r="N50" s="2383">
        <f t="shared" si="21"/>
        <v>18</v>
      </c>
      <c r="O50" s="2383">
        <f t="shared" si="21"/>
        <v>31</v>
      </c>
      <c r="P50" s="2746" t="s">
        <v>136</v>
      </c>
      <c r="Q50" s="2746"/>
      <c r="R50" s="2746"/>
      <c r="S50" s="654"/>
      <c r="T50" s="654"/>
      <c r="U50" s="654"/>
      <c r="V50" s="654"/>
      <c r="W50" s="654"/>
      <c r="X50" s="654"/>
      <c r="Y50" s="654"/>
      <c r="Z50" s="654"/>
      <c r="AA50" s="654"/>
      <c r="AB50" s="654"/>
      <c r="AC50" s="654"/>
      <c r="AD50" s="654"/>
      <c r="AE50" s="654"/>
      <c r="AF50" s="654"/>
      <c r="AG50" s="654"/>
      <c r="AH50" s="654"/>
      <c r="AI50" s="654"/>
      <c r="AJ50" s="654"/>
      <c r="AK50" s="654"/>
      <c r="AL50" s="654"/>
      <c r="AM50" s="654"/>
      <c r="AN50" s="654"/>
      <c r="AO50" s="654"/>
      <c r="AP50" s="654"/>
      <c r="AQ50" s="654"/>
      <c r="AR50" s="654"/>
    </row>
    <row r="51" spans="1:44" s="654" customFormat="1" ht="18" x14ac:dyDescent="0.25">
      <c r="A51" s="3117" t="s">
        <v>500</v>
      </c>
      <c r="B51" s="1964" t="s">
        <v>476</v>
      </c>
      <c r="C51" s="1964" t="s">
        <v>476</v>
      </c>
      <c r="D51" s="2383">
        <f t="shared" ref="D51:D53" si="22">SUM(D47:D50)</f>
        <v>0</v>
      </c>
      <c r="E51" s="2383">
        <f t="shared" ref="E51:E53" si="23">SUM(E47:E50)</f>
        <v>0</v>
      </c>
      <c r="F51" s="2383">
        <v>0</v>
      </c>
      <c r="G51" s="2383">
        <v>1</v>
      </c>
      <c r="H51" s="2383">
        <v>4</v>
      </c>
      <c r="I51" s="2383">
        <v>5</v>
      </c>
      <c r="J51" s="2383">
        <v>0</v>
      </c>
      <c r="K51" s="2383">
        <v>0</v>
      </c>
      <c r="L51" s="2383">
        <v>0</v>
      </c>
      <c r="M51" s="2383">
        <f>SUM(D51,G51,J51)</f>
        <v>1</v>
      </c>
      <c r="N51" s="2383">
        <f t="shared" ref="N51:O51" si="24">SUM(E51,H51,K51)</f>
        <v>4</v>
      </c>
      <c r="O51" s="2383">
        <f t="shared" si="24"/>
        <v>5</v>
      </c>
      <c r="P51" s="1951" t="s">
        <v>477</v>
      </c>
      <c r="Q51" s="1951" t="s">
        <v>477</v>
      </c>
      <c r="R51" s="2738" t="s">
        <v>615</v>
      </c>
    </row>
    <row r="52" spans="1:44" s="654" customFormat="1" ht="18" x14ac:dyDescent="0.25">
      <c r="A52" s="3103"/>
      <c r="B52" s="1964" t="s">
        <v>1613</v>
      </c>
      <c r="C52" s="1964" t="s">
        <v>505</v>
      </c>
      <c r="D52" s="2383">
        <f t="shared" si="22"/>
        <v>0</v>
      </c>
      <c r="E52" s="2383">
        <f t="shared" si="23"/>
        <v>0</v>
      </c>
      <c r="F52" s="2383">
        <v>0</v>
      </c>
      <c r="G52" s="2383">
        <v>1</v>
      </c>
      <c r="H52" s="2383">
        <v>3</v>
      </c>
      <c r="I52" s="2383">
        <v>4</v>
      </c>
      <c r="J52" s="2383">
        <v>0</v>
      </c>
      <c r="K52" s="2383">
        <v>0</v>
      </c>
      <c r="L52" s="2383">
        <v>0</v>
      </c>
      <c r="M52" s="2383">
        <f t="shared" ref="M52:M54" si="25">SUM(D52,G52,J52)</f>
        <v>1</v>
      </c>
      <c r="N52" s="2383">
        <f t="shared" ref="N52:N54" si="26">SUM(E52,H52,K52)</f>
        <v>3</v>
      </c>
      <c r="O52" s="2383">
        <f t="shared" ref="O52:O54" si="27">SUM(F52,I52,L52)</f>
        <v>4</v>
      </c>
      <c r="P52" s="1951" t="s">
        <v>819</v>
      </c>
      <c r="Q52" s="1951" t="s">
        <v>588</v>
      </c>
      <c r="R52" s="2736"/>
    </row>
    <row r="53" spans="1:44" s="654" customFormat="1" ht="18" x14ac:dyDescent="0.25">
      <c r="A53" s="3119"/>
      <c r="B53" s="1964" t="s">
        <v>509</v>
      </c>
      <c r="C53" s="1964" t="s">
        <v>2280</v>
      </c>
      <c r="D53" s="2383">
        <f t="shared" si="22"/>
        <v>0</v>
      </c>
      <c r="E53" s="2383">
        <f t="shared" si="23"/>
        <v>0</v>
      </c>
      <c r="F53" s="2383">
        <v>0</v>
      </c>
      <c r="G53" s="2383">
        <v>2</v>
      </c>
      <c r="H53" s="2383">
        <v>2</v>
      </c>
      <c r="I53" s="2383">
        <v>4</v>
      </c>
      <c r="J53" s="2383">
        <v>0</v>
      </c>
      <c r="K53" s="2383">
        <v>0</v>
      </c>
      <c r="L53" s="2383">
        <v>0</v>
      </c>
      <c r="M53" s="2383">
        <f t="shared" si="25"/>
        <v>2</v>
      </c>
      <c r="N53" s="2383">
        <f t="shared" si="26"/>
        <v>2</v>
      </c>
      <c r="O53" s="2383">
        <f t="shared" si="27"/>
        <v>4</v>
      </c>
      <c r="P53" s="2334" t="s">
        <v>2876</v>
      </c>
      <c r="Q53" s="1951" t="s">
        <v>2553</v>
      </c>
      <c r="R53" s="2737"/>
    </row>
    <row r="54" spans="1:44" s="654" customFormat="1" ht="24.75" customHeight="1" x14ac:dyDescent="0.25">
      <c r="A54" s="3105" t="s">
        <v>96</v>
      </c>
      <c r="B54" s="3105"/>
      <c r="C54" s="3105"/>
      <c r="D54" s="2383">
        <f>SUM(D51:D53)</f>
        <v>0</v>
      </c>
      <c r="E54" s="2383">
        <f t="shared" ref="E54:L54" si="28">SUM(E51:E53)</f>
        <v>0</v>
      </c>
      <c r="F54" s="2383">
        <f t="shared" si="28"/>
        <v>0</v>
      </c>
      <c r="G54" s="2383">
        <f t="shared" si="28"/>
        <v>4</v>
      </c>
      <c r="H54" s="2383">
        <f t="shared" si="28"/>
        <v>9</v>
      </c>
      <c r="I54" s="2383">
        <f t="shared" si="28"/>
        <v>13</v>
      </c>
      <c r="J54" s="2383">
        <f t="shared" si="28"/>
        <v>0</v>
      </c>
      <c r="K54" s="2383">
        <f t="shared" si="28"/>
        <v>0</v>
      </c>
      <c r="L54" s="2383">
        <f t="shared" si="28"/>
        <v>0</v>
      </c>
      <c r="M54" s="2383">
        <f t="shared" si="25"/>
        <v>4</v>
      </c>
      <c r="N54" s="2383">
        <f t="shared" si="26"/>
        <v>9</v>
      </c>
      <c r="O54" s="2383">
        <f t="shared" si="27"/>
        <v>13</v>
      </c>
      <c r="P54" s="2746" t="s">
        <v>136</v>
      </c>
      <c r="Q54" s="2746"/>
      <c r="R54" s="2746"/>
    </row>
    <row r="55" spans="1:44" s="656" customFormat="1" ht="25.5" customHeight="1" x14ac:dyDescent="0.25">
      <c r="A55" s="3117" t="s">
        <v>40</v>
      </c>
      <c r="B55" s="1964" t="s">
        <v>235</v>
      </c>
      <c r="C55" s="613"/>
      <c r="D55" s="2383">
        <f t="shared" ref="D55:D58" si="29">SUM(D52:D54)</f>
        <v>0</v>
      </c>
      <c r="E55" s="2383">
        <f t="shared" ref="E55:E58" si="30">SUM(E52:E54)</f>
        <v>0</v>
      </c>
      <c r="F55" s="2383">
        <v>0</v>
      </c>
      <c r="G55" s="2383">
        <v>8</v>
      </c>
      <c r="H55" s="2383">
        <v>10</v>
      </c>
      <c r="I55" s="2383">
        <v>18</v>
      </c>
      <c r="J55" s="2383">
        <v>6</v>
      </c>
      <c r="K55" s="2383">
        <v>12</v>
      </c>
      <c r="L55" s="2383">
        <v>18</v>
      </c>
      <c r="M55" s="2383">
        <f t="shared" ref="M55:O57" si="31">SUM(J55,G55,D55)</f>
        <v>14</v>
      </c>
      <c r="N55" s="2383">
        <f t="shared" si="31"/>
        <v>22</v>
      </c>
      <c r="O55" s="2383">
        <f t="shared" si="31"/>
        <v>36</v>
      </c>
      <c r="P55" s="1097"/>
      <c r="Q55" s="1951" t="s">
        <v>143</v>
      </c>
      <c r="R55" s="2738" t="s">
        <v>131</v>
      </c>
      <c r="S55" s="654"/>
      <c r="T55" s="654"/>
      <c r="U55" s="654"/>
      <c r="V55" s="654"/>
      <c r="W55" s="654"/>
      <c r="X55" s="654"/>
      <c r="Y55" s="654"/>
      <c r="Z55" s="654"/>
      <c r="AA55" s="654"/>
      <c r="AB55" s="654"/>
      <c r="AC55" s="654"/>
      <c r="AD55" s="654"/>
      <c r="AE55" s="654"/>
      <c r="AF55" s="654"/>
      <c r="AG55" s="654"/>
      <c r="AH55" s="654"/>
      <c r="AI55" s="654"/>
      <c r="AJ55" s="654"/>
      <c r="AK55" s="654"/>
      <c r="AL55" s="654"/>
      <c r="AM55" s="654"/>
      <c r="AN55" s="654"/>
      <c r="AO55" s="654"/>
      <c r="AP55" s="654"/>
      <c r="AQ55" s="654"/>
      <c r="AR55" s="654"/>
    </row>
    <row r="56" spans="1:44" s="656" customFormat="1" ht="20.100000000000001" customHeight="1" x14ac:dyDescent="0.25">
      <c r="A56" s="3103"/>
      <c r="B56" s="1964" t="s">
        <v>63</v>
      </c>
      <c r="C56" s="613"/>
      <c r="D56" s="2383">
        <f t="shared" si="29"/>
        <v>0</v>
      </c>
      <c r="E56" s="2383">
        <f t="shared" si="30"/>
        <v>0</v>
      </c>
      <c r="F56" s="2383">
        <v>0</v>
      </c>
      <c r="G56" s="2383">
        <v>9</v>
      </c>
      <c r="H56" s="2383">
        <v>8</v>
      </c>
      <c r="I56" s="2383">
        <v>17</v>
      </c>
      <c r="J56" s="2383">
        <v>6</v>
      </c>
      <c r="K56" s="2383">
        <v>6</v>
      </c>
      <c r="L56" s="2383">
        <v>12</v>
      </c>
      <c r="M56" s="2383">
        <f t="shared" si="31"/>
        <v>15</v>
      </c>
      <c r="N56" s="2383">
        <f t="shared" si="31"/>
        <v>14</v>
      </c>
      <c r="O56" s="2383">
        <f t="shared" si="31"/>
        <v>29</v>
      </c>
      <c r="P56" s="1097"/>
      <c r="Q56" s="1951" t="s">
        <v>144</v>
      </c>
      <c r="R56" s="2736"/>
      <c r="S56" s="654"/>
      <c r="T56" s="654"/>
      <c r="U56" s="654"/>
      <c r="V56" s="654"/>
      <c r="W56" s="654"/>
      <c r="X56" s="654"/>
      <c r="Y56" s="654"/>
      <c r="Z56" s="654"/>
      <c r="AA56" s="654"/>
      <c r="AB56" s="654"/>
      <c r="AC56" s="654"/>
      <c r="AD56" s="654"/>
      <c r="AE56" s="654"/>
      <c r="AF56" s="654"/>
      <c r="AG56" s="654"/>
      <c r="AH56" s="654"/>
      <c r="AI56" s="654"/>
      <c r="AJ56" s="654"/>
      <c r="AK56" s="654"/>
      <c r="AL56" s="654"/>
      <c r="AM56" s="654"/>
      <c r="AN56" s="654"/>
      <c r="AO56" s="654"/>
      <c r="AP56" s="654"/>
      <c r="AQ56" s="654"/>
      <c r="AR56" s="654"/>
    </row>
    <row r="57" spans="1:44" s="656" customFormat="1" ht="22.5" customHeight="1" x14ac:dyDescent="0.25">
      <c r="A57" s="3103"/>
      <c r="B57" s="1964" t="s">
        <v>64</v>
      </c>
      <c r="C57" s="613"/>
      <c r="D57" s="2383">
        <f t="shared" si="29"/>
        <v>0</v>
      </c>
      <c r="E57" s="2383">
        <f t="shared" si="30"/>
        <v>0</v>
      </c>
      <c r="F57" s="2383">
        <v>0</v>
      </c>
      <c r="G57" s="2383">
        <v>3</v>
      </c>
      <c r="H57" s="2383">
        <v>7</v>
      </c>
      <c r="I57" s="2383">
        <v>10</v>
      </c>
      <c r="J57" s="2383">
        <v>0</v>
      </c>
      <c r="K57" s="2383">
        <v>0</v>
      </c>
      <c r="L57" s="2383">
        <v>0</v>
      </c>
      <c r="M57" s="2383">
        <f t="shared" si="31"/>
        <v>3</v>
      </c>
      <c r="N57" s="2383">
        <f t="shared" si="31"/>
        <v>7</v>
      </c>
      <c r="O57" s="2383">
        <f t="shared" si="31"/>
        <v>10</v>
      </c>
      <c r="P57" s="1097"/>
      <c r="Q57" s="1951" t="s">
        <v>145</v>
      </c>
      <c r="R57" s="2736"/>
    </row>
    <row r="58" spans="1:44" s="656" customFormat="1" ht="22.5" customHeight="1" x14ac:dyDescent="0.25">
      <c r="A58" s="3119"/>
      <c r="B58" s="1964" t="s">
        <v>833</v>
      </c>
      <c r="C58" s="1325"/>
      <c r="D58" s="2383">
        <f t="shared" si="29"/>
        <v>0</v>
      </c>
      <c r="E58" s="2383">
        <f t="shared" si="30"/>
        <v>0</v>
      </c>
      <c r="F58" s="2383">
        <v>0</v>
      </c>
      <c r="G58" s="2383">
        <v>4</v>
      </c>
      <c r="H58" s="2383">
        <v>6</v>
      </c>
      <c r="I58" s="2383">
        <v>10</v>
      </c>
      <c r="J58" s="2383">
        <v>0</v>
      </c>
      <c r="K58" s="2383">
        <v>0</v>
      </c>
      <c r="L58" s="2383">
        <v>0</v>
      </c>
      <c r="M58" s="2383">
        <f t="shared" ref="M58" si="32">SUM(J58,G58,D58)</f>
        <v>4</v>
      </c>
      <c r="N58" s="2383">
        <f t="shared" ref="N58" si="33">SUM(K58,H58,E58)</f>
        <v>6</v>
      </c>
      <c r="O58" s="2383">
        <f t="shared" ref="O58" si="34">SUM(L58,I58,F58)</f>
        <v>10</v>
      </c>
      <c r="P58" s="1308"/>
      <c r="Q58" s="1081" t="s">
        <v>834</v>
      </c>
      <c r="R58" s="2737"/>
    </row>
    <row r="59" spans="1:44" s="656" customFormat="1" ht="20.100000000000001" customHeight="1" x14ac:dyDescent="0.25">
      <c r="A59" s="3105" t="s">
        <v>96</v>
      </c>
      <c r="B59" s="3105"/>
      <c r="C59" s="3105"/>
      <c r="D59" s="2383">
        <f>SUM(D55:D58)</f>
        <v>0</v>
      </c>
      <c r="E59" s="2383">
        <f t="shared" ref="E59:L59" si="35">SUM(E55:E58)</f>
        <v>0</v>
      </c>
      <c r="F59" s="2383">
        <f t="shared" si="35"/>
        <v>0</v>
      </c>
      <c r="G59" s="2383">
        <f t="shared" si="35"/>
        <v>24</v>
      </c>
      <c r="H59" s="2383">
        <f t="shared" si="35"/>
        <v>31</v>
      </c>
      <c r="I59" s="2383">
        <f t="shared" si="35"/>
        <v>55</v>
      </c>
      <c r="J59" s="2383">
        <f t="shared" si="35"/>
        <v>12</v>
      </c>
      <c r="K59" s="2383">
        <f t="shared" si="35"/>
        <v>18</v>
      </c>
      <c r="L59" s="2383">
        <f t="shared" si="35"/>
        <v>30</v>
      </c>
      <c r="M59" s="2383">
        <f>SUM(M55:M58)</f>
        <v>36</v>
      </c>
      <c r="N59" s="2383">
        <f t="shared" ref="N59" si="36">SUM(N55:N58)</f>
        <v>49</v>
      </c>
      <c r="O59" s="2383">
        <f t="shared" ref="O59" si="37">SUM(O55:O58)</f>
        <v>85</v>
      </c>
      <c r="P59" s="2746" t="s">
        <v>136</v>
      </c>
      <c r="Q59" s="2746"/>
      <c r="R59" s="2746"/>
    </row>
    <row r="60" spans="1:44" s="656" customFormat="1" ht="20.100000000000001" customHeight="1" x14ac:dyDescent="0.25">
      <c r="A60" s="3110" t="s">
        <v>258</v>
      </c>
      <c r="B60" s="1964" t="s">
        <v>1471</v>
      </c>
      <c r="C60" s="613"/>
      <c r="D60" s="2383">
        <v>1</v>
      </c>
      <c r="E60" s="2383">
        <v>4</v>
      </c>
      <c r="F60" s="2383">
        <v>5</v>
      </c>
      <c r="G60" s="2383">
        <v>12</v>
      </c>
      <c r="H60" s="2383">
        <v>2</v>
      </c>
      <c r="I60" s="2383">
        <v>14</v>
      </c>
      <c r="J60" s="2383">
        <v>0</v>
      </c>
      <c r="K60" s="2383">
        <v>0</v>
      </c>
      <c r="L60" s="2383">
        <v>0</v>
      </c>
      <c r="M60" s="2383">
        <f t="shared" ref="M60:O61" si="38">SUM(J60,G60,D60)</f>
        <v>13</v>
      </c>
      <c r="N60" s="2383">
        <f t="shared" si="38"/>
        <v>6</v>
      </c>
      <c r="O60" s="2383">
        <f t="shared" si="38"/>
        <v>19</v>
      </c>
      <c r="P60" s="1097"/>
      <c r="Q60" s="1952" t="s">
        <v>146</v>
      </c>
      <c r="R60" s="2759" t="s">
        <v>1445</v>
      </c>
    </row>
    <row r="61" spans="1:44" s="656" customFormat="1" ht="25.5" customHeight="1" x14ac:dyDescent="0.25">
      <c r="A61" s="3115"/>
      <c r="B61" s="1964" t="s">
        <v>66</v>
      </c>
      <c r="C61" s="613"/>
      <c r="D61" s="2383">
        <v>1</v>
      </c>
      <c r="E61" s="2383">
        <v>1</v>
      </c>
      <c r="F61" s="2383">
        <v>2</v>
      </c>
      <c r="G61" s="2383">
        <v>7</v>
      </c>
      <c r="H61" s="2383">
        <v>17</v>
      </c>
      <c r="I61" s="2383">
        <v>24</v>
      </c>
      <c r="J61" s="2383">
        <v>0</v>
      </c>
      <c r="K61" s="2383">
        <v>0</v>
      </c>
      <c r="L61" s="2383">
        <v>0</v>
      </c>
      <c r="M61" s="2383">
        <f t="shared" si="38"/>
        <v>8</v>
      </c>
      <c r="N61" s="2383">
        <f t="shared" si="38"/>
        <v>18</v>
      </c>
      <c r="O61" s="2383">
        <f t="shared" si="38"/>
        <v>26</v>
      </c>
      <c r="P61" s="1097"/>
      <c r="Q61" s="1952" t="s">
        <v>1193</v>
      </c>
      <c r="R61" s="2759"/>
    </row>
    <row r="62" spans="1:44" s="656" customFormat="1" ht="20.100000000000001" customHeight="1" x14ac:dyDescent="0.25">
      <c r="A62" s="3105" t="s">
        <v>96</v>
      </c>
      <c r="B62" s="3105"/>
      <c r="C62" s="3105"/>
      <c r="D62" s="2383">
        <f>SUM(D60:D61)</f>
        <v>2</v>
      </c>
      <c r="E62" s="2383">
        <f t="shared" ref="E62:O62" si="39">SUM(E60:E61)</f>
        <v>5</v>
      </c>
      <c r="F62" s="2383">
        <f t="shared" si="39"/>
        <v>7</v>
      </c>
      <c r="G62" s="2383">
        <f t="shared" si="39"/>
        <v>19</v>
      </c>
      <c r="H62" s="2383">
        <f t="shared" si="39"/>
        <v>19</v>
      </c>
      <c r="I62" s="2383">
        <f t="shared" si="39"/>
        <v>38</v>
      </c>
      <c r="J62" s="2383">
        <f t="shared" si="39"/>
        <v>0</v>
      </c>
      <c r="K62" s="2383">
        <f t="shared" si="39"/>
        <v>0</v>
      </c>
      <c r="L62" s="2383">
        <f t="shared" si="39"/>
        <v>0</v>
      </c>
      <c r="M62" s="2383">
        <f t="shared" si="39"/>
        <v>21</v>
      </c>
      <c r="N62" s="2383">
        <f t="shared" si="39"/>
        <v>24</v>
      </c>
      <c r="O62" s="2383">
        <f t="shared" si="39"/>
        <v>45</v>
      </c>
      <c r="P62" s="2746" t="s">
        <v>136</v>
      </c>
      <c r="Q62" s="2746"/>
      <c r="R62" s="2746"/>
    </row>
    <row r="63" spans="1:44" s="656" customFormat="1" ht="30" customHeight="1" x14ac:dyDescent="0.25">
      <c r="A63" s="3110" t="s">
        <v>1472</v>
      </c>
      <c r="B63" s="3105" t="s">
        <v>1473</v>
      </c>
      <c r="C63" s="2007" t="s">
        <v>71</v>
      </c>
      <c r="D63" s="2383">
        <v>0</v>
      </c>
      <c r="E63" s="2383">
        <v>0</v>
      </c>
      <c r="F63" s="2383">
        <v>0</v>
      </c>
      <c r="G63" s="2383">
        <v>10</v>
      </c>
      <c r="H63" s="2383">
        <v>7</v>
      </c>
      <c r="I63" s="2383">
        <v>17</v>
      </c>
      <c r="J63" s="2383">
        <v>7</v>
      </c>
      <c r="K63" s="2383">
        <v>3</v>
      </c>
      <c r="L63" s="2383">
        <v>10</v>
      </c>
      <c r="M63" s="2383">
        <f t="shared" ref="M63:O66" si="40">SUM(J63,G63,D63)</f>
        <v>17</v>
      </c>
      <c r="N63" s="2383">
        <f t="shared" si="40"/>
        <v>10</v>
      </c>
      <c r="O63" s="2383">
        <f t="shared" si="40"/>
        <v>27</v>
      </c>
      <c r="P63" s="1951" t="s">
        <v>168</v>
      </c>
      <c r="Q63" s="2738" t="s">
        <v>168</v>
      </c>
      <c r="R63" s="2746" t="s">
        <v>166</v>
      </c>
    </row>
    <row r="64" spans="1:44" s="474" customFormat="1" ht="21.75" customHeight="1" x14ac:dyDescent="0.25">
      <c r="A64" s="3110"/>
      <c r="B64" s="3105"/>
      <c r="C64" s="2007" t="s">
        <v>1474</v>
      </c>
      <c r="D64" s="2383">
        <v>2</v>
      </c>
      <c r="E64" s="2383">
        <v>4</v>
      </c>
      <c r="F64" s="2383">
        <v>6</v>
      </c>
      <c r="G64" s="2383">
        <v>3</v>
      </c>
      <c r="H64" s="2383">
        <v>1</v>
      </c>
      <c r="I64" s="2383">
        <v>4</v>
      </c>
      <c r="J64" s="2383">
        <v>0</v>
      </c>
      <c r="K64" s="2383">
        <v>0</v>
      </c>
      <c r="L64" s="2383">
        <v>0</v>
      </c>
      <c r="M64" s="2383">
        <f t="shared" si="40"/>
        <v>5</v>
      </c>
      <c r="N64" s="2383">
        <f t="shared" si="40"/>
        <v>5</v>
      </c>
      <c r="O64" s="2383">
        <f t="shared" si="40"/>
        <v>10</v>
      </c>
      <c r="P64" s="1951" t="s">
        <v>1475</v>
      </c>
      <c r="Q64" s="2736"/>
      <c r="R64" s="2746"/>
    </row>
    <row r="65" spans="1:18" s="474" customFormat="1" ht="24" customHeight="1" x14ac:dyDescent="0.25">
      <c r="A65" s="3110"/>
      <c r="B65" s="3105"/>
      <c r="C65" s="2007" t="s">
        <v>1476</v>
      </c>
      <c r="D65" s="2383">
        <v>8</v>
      </c>
      <c r="E65" s="2383">
        <v>0</v>
      </c>
      <c r="F65" s="2383">
        <v>8</v>
      </c>
      <c r="G65" s="2383">
        <v>8</v>
      </c>
      <c r="H65" s="2383">
        <v>1</v>
      </c>
      <c r="I65" s="2383">
        <v>9</v>
      </c>
      <c r="J65" s="2383">
        <v>0</v>
      </c>
      <c r="K65" s="2383">
        <v>0</v>
      </c>
      <c r="L65" s="2383">
        <v>0</v>
      </c>
      <c r="M65" s="2383">
        <f t="shared" si="40"/>
        <v>16</v>
      </c>
      <c r="N65" s="2383">
        <f t="shared" si="40"/>
        <v>1</v>
      </c>
      <c r="O65" s="2383">
        <f t="shared" si="40"/>
        <v>17</v>
      </c>
      <c r="P65" s="1951" t="s">
        <v>516</v>
      </c>
      <c r="Q65" s="2736"/>
      <c r="R65" s="2746"/>
    </row>
    <row r="66" spans="1:18" s="474" customFormat="1" ht="22.5" customHeight="1" x14ac:dyDescent="0.25">
      <c r="A66" s="3110"/>
      <c r="B66" s="3105"/>
      <c r="C66" s="2007" t="s">
        <v>909</v>
      </c>
      <c r="D66" s="2383">
        <v>20</v>
      </c>
      <c r="E66" s="2383">
        <v>3</v>
      </c>
      <c r="F66" s="2383">
        <v>23</v>
      </c>
      <c r="G66" s="2383">
        <v>0</v>
      </c>
      <c r="H66" s="2383">
        <v>0</v>
      </c>
      <c r="I66" s="2383">
        <v>0</v>
      </c>
      <c r="J66" s="2383">
        <v>0</v>
      </c>
      <c r="K66" s="2383">
        <v>0</v>
      </c>
      <c r="L66" s="2383">
        <v>0</v>
      </c>
      <c r="M66" s="2383">
        <f t="shared" si="40"/>
        <v>20</v>
      </c>
      <c r="N66" s="2383">
        <f t="shared" si="40"/>
        <v>3</v>
      </c>
      <c r="O66" s="2383">
        <f t="shared" si="40"/>
        <v>23</v>
      </c>
      <c r="P66" s="1951" t="s">
        <v>2001</v>
      </c>
      <c r="Q66" s="2737"/>
      <c r="R66" s="2746"/>
    </row>
    <row r="67" spans="1:18" s="474" customFormat="1" ht="24" customHeight="1" x14ac:dyDescent="0.25">
      <c r="A67" s="3110"/>
      <c r="B67" s="3105" t="s">
        <v>49</v>
      </c>
      <c r="C67" s="3105"/>
      <c r="D67" s="2383">
        <f t="shared" ref="D67:O67" si="41">SUM(D63:D66)</f>
        <v>30</v>
      </c>
      <c r="E67" s="2383">
        <f t="shared" si="41"/>
        <v>7</v>
      </c>
      <c r="F67" s="2383">
        <f t="shared" si="41"/>
        <v>37</v>
      </c>
      <c r="G67" s="2383">
        <f t="shared" si="41"/>
        <v>21</v>
      </c>
      <c r="H67" s="2383">
        <f t="shared" si="41"/>
        <v>9</v>
      </c>
      <c r="I67" s="2383">
        <f t="shared" si="41"/>
        <v>30</v>
      </c>
      <c r="J67" s="2383">
        <f t="shared" si="41"/>
        <v>7</v>
      </c>
      <c r="K67" s="2383">
        <f t="shared" si="41"/>
        <v>3</v>
      </c>
      <c r="L67" s="2383">
        <f t="shared" si="41"/>
        <v>10</v>
      </c>
      <c r="M67" s="2383">
        <f t="shared" si="41"/>
        <v>58</v>
      </c>
      <c r="N67" s="2383">
        <f t="shared" si="41"/>
        <v>19</v>
      </c>
      <c r="O67" s="2383">
        <f t="shared" si="41"/>
        <v>77</v>
      </c>
      <c r="P67" s="2746" t="s">
        <v>139</v>
      </c>
      <c r="Q67" s="2746"/>
      <c r="R67" s="2746"/>
    </row>
    <row r="68" spans="1:18" s="474" customFormat="1" ht="25.5" customHeight="1" x14ac:dyDescent="0.25">
      <c r="A68" s="3110"/>
      <c r="B68" s="613" t="s">
        <v>73</v>
      </c>
      <c r="C68" s="613"/>
      <c r="D68" s="2383">
        <v>0</v>
      </c>
      <c r="E68" s="2383">
        <v>0</v>
      </c>
      <c r="F68" s="2383">
        <v>0</v>
      </c>
      <c r="G68" s="2383">
        <v>6</v>
      </c>
      <c r="H68" s="2383">
        <v>7</v>
      </c>
      <c r="I68" s="2383">
        <v>13</v>
      </c>
      <c r="J68" s="2383">
        <v>0</v>
      </c>
      <c r="K68" s="2383">
        <v>0</v>
      </c>
      <c r="L68" s="2383">
        <v>0</v>
      </c>
      <c r="M68" s="2383">
        <f t="shared" ref="M68:O72" si="42">SUM(J68,G68,D68)</f>
        <v>6</v>
      </c>
      <c r="N68" s="2383">
        <f t="shared" si="42"/>
        <v>7</v>
      </c>
      <c r="O68" s="2383">
        <f t="shared" si="42"/>
        <v>13</v>
      </c>
      <c r="P68" s="1097"/>
      <c r="Q68" s="1951" t="s">
        <v>170</v>
      </c>
      <c r="R68" s="2746"/>
    </row>
    <row r="69" spans="1:18" s="474" customFormat="1" ht="20.100000000000001" customHeight="1" x14ac:dyDescent="0.25">
      <c r="A69" s="3110"/>
      <c r="B69" s="3105" t="s">
        <v>74</v>
      </c>
      <c r="C69" s="1964" t="s">
        <v>74</v>
      </c>
      <c r="D69" s="2383">
        <v>0</v>
      </c>
      <c r="E69" s="2383">
        <v>0</v>
      </c>
      <c r="F69" s="2383">
        <v>0</v>
      </c>
      <c r="G69" s="2383">
        <v>3</v>
      </c>
      <c r="H69" s="2383">
        <v>1</v>
      </c>
      <c r="I69" s="2383">
        <v>4</v>
      </c>
      <c r="J69" s="2383">
        <v>5</v>
      </c>
      <c r="K69" s="2383">
        <v>1</v>
      </c>
      <c r="L69" s="2383">
        <v>6</v>
      </c>
      <c r="M69" s="2383">
        <f t="shared" si="42"/>
        <v>8</v>
      </c>
      <c r="N69" s="2383">
        <f t="shared" si="42"/>
        <v>2</v>
      </c>
      <c r="O69" s="2383">
        <f t="shared" si="42"/>
        <v>10</v>
      </c>
      <c r="P69" s="1951" t="s">
        <v>171</v>
      </c>
      <c r="Q69" s="2738" t="s">
        <v>171</v>
      </c>
      <c r="R69" s="2746"/>
    </row>
    <row r="70" spans="1:18" s="474" customFormat="1" ht="24.75" customHeight="1" x14ac:dyDescent="0.25">
      <c r="A70" s="3110"/>
      <c r="B70" s="3105"/>
      <c r="C70" s="1964" t="s">
        <v>1478</v>
      </c>
      <c r="D70" s="2383">
        <v>3</v>
      </c>
      <c r="E70" s="2383">
        <v>3</v>
      </c>
      <c r="F70" s="2383">
        <v>6</v>
      </c>
      <c r="G70" s="2383">
        <v>0</v>
      </c>
      <c r="H70" s="2383">
        <v>0</v>
      </c>
      <c r="I70" s="2383">
        <v>0</v>
      </c>
      <c r="J70" s="2383">
        <v>0</v>
      </c>
      <c r="K70" s="2383">
        <v>0</v>
      </c>
      <c r="L70" s="2383">
        <v>0</v>
      </c>
      <c r="M70" s="2383">
        <f t="shared" si="42"/>
        <v>3</v>
      </c>
      <c r="N70" s="2383">
        <f t="shared" si="42"/>
        <v>3</v>
      </c>
      <c r="O70" s="2383">
        <f t="shared" si="42"/>
        <v>6</v>
      </c>
      <c r="P70" s="1951" t="s">
        <v>2003</v>
      </c>
      <c r="Q70" s="2737"/>
      <c r="R70" s="2746"/>
    </row>
    <row r="71" spans="1:18" s="474" customFormat="1" ht="24" customHeight="1" x14ac:dyDescent="0.25">
      <c r="A71" s="3110"/>
      <c r="B71" s="3105" t="s">
        <v>49</v>
      </c>
      <c r="C71" s="3105"/>
      <c r="D71" s="2383">
        <f>SUM(D69:D70)</f>
        <v>3</v>
      </c>
      <c r="E71" s="2383">
        <f t="shared" ref="E71:O71" si="43">SUM(E69:E70)</f>
        <v>3</v>
      </c>
      <c r="F71" s="2383">
        <f t="shared" si="43"/>
        <v>6</v>
      </c>
      <c r="G71" s="2383">
        <f t="shared" si="43"/>
        <v>3</v>
      </c>
      <c r="H71" s="2383">
        <f t="shared" si="43"/>
        <v>1</v>
      </c>
      <c r="I71" s="2383">
        <f t="shared" si="43"/>
        <v>4</v>
      </c>
      <c r="J71" s="2383">
        <f t="shared" si="43"/>
        <v>5</v>
      </c>
      <c r="K71" s="2383">
        <f t="shared" si="43"/>
        <v>1</v>
      </c>
      <c r="L71" s="2383">
        <f t="shared" si="43"/>
        <v>6</v>
      </c>
      <c r="M71" s="2383">
        <f t="shared" si="43"/>
        <v>11</v>
      </c>
      <c r="N71" s="2383">
        <f t="shared" si="43"/>
        <v>5</v>
      </c>
      <c r="O71" s="2383">
        <f t="shared" si="43"/>
        <v>16</v>
      </c>
      <c r="P71" s="2746" t="s">
        <v>139</v>
      </c>
      <c r="Q71" s="2746"/>
      <c r="R71" s="2746"/>
    </row>
    <row r="72" spans="1:18" s="474" customFormat="1" ht="38.25" customHeight="1" x14ac:dyDescent="0.25">
      <c r="A72" s="3110"/>
      <c r="B72" s="2002" t="s">
        <v>3006</v>
      </c>
      <c r="C72" s="1964" t="s">
        <v>1479</v>
      </c>
      <c r="D72" s="2383">
        <v>4</v>
      </c>
      <c r="E72" s="2383">
        <v>4</v>
      </c>
      <c r="F72" s="2383">
        <v>8</v>
      </c>
      <c r="G72" s="2383">
        <v>8</v>
      </c>
      <c r="H72" s="2383">
        <v>3</v>
      </c>
      <c r="I72" s="2383">
        <v>11</v>
      </c>
      <c r="J72" s="2383">
        <v>0</v>
      </c>
      <c r="K72" s="2383">
        <v>0</v>
      </c>
      <c r="L72" s="2383">
        <v>0</v>
      </c>
      <c r="M72" s="2383">
        <f t="shared" si="42"/>
        <v>12</v>
      </c>
      <c r="N72" s="2383">
        <f t="shared" si="42"/>
        <v>7</v>
      </c>
      <c r="O72" s="2383">
        <f t="shared" si="42"/>
        <v>19</v>
      </c>
      <c r="P72" s="2388" t="s">
        <v>3007</v>
      </c>
      <c r="Q72" s="2388" t="s">
        <v>1480</v>
      </c>
      <c r="R72" s="2746"/>
    </row>
    <row r="73" spans="1:18" s="474" customFormat="1" ht="29.25" customHeight="1" thickBot="1" x14ac:dyDescent="0.3">
      <c r="A73" s="3112" t="s">
        <v>96</v>
      </c>
      <c r="B73" s="3112"/>
      <c r="C73" s="3112"/>
      <c r="D73" s="2386">
        <f>SUM(D67,D68,D71:D72)</f>
        <v>37</v>
      </c>
      <c r="E73" s="2386">
        <f t="shared" ref="E73:O73" si="44">SUM(E67,E68,E71:E72)</f>
        <v>14</v>
      </c>
      <c r="F73" s="2386">
        <f t="shared" si="44"/>
        <v>51</v>
      </c>
      <c r="G73" s="2386">
        <f t="shared" si="44"/>
        <v>38</v>
      </c>
      <c r="H73" s="2386">
        <f t="shared" si="44"/>
        <v>20</v>
      </c>
      <c r="I73" s="2386">
        <f t="shared" si="44"/>
        <v>58</v>
      </c>
      <c r="J73" s="2386">
        <f t="shared" si="44"/>
        <v>12</v>
      </c>
      <c r="K73" s="2386">
        <f t="shared" si="44"/>
        <v>4</v>
      </c>
      <c r="L73" s="2386">
        <f t="shared" si="44"/>
        <v>16</v>
      </c>
      <c r="M73" s="2386">
        <f t="shared" si="44"/>
        <v>87</v>
      </c>
      <c r="N73" s="2386">
        <f t="shared" si="44"/>
        <v>38</v>
      </c>
      <c r="O73" s="2386">
        <f t="shared" si="44"/>
        <v>125</v>
      </c>
      <c r="P73" s="2754" t="s">
        <v>136</v>
      </c>
      <c r="Q73" s="2754"/>
      <c r="R73" s="2754"/>
    </row>
    <row r="74" spans="1:18" s="474" customFormat="1" ht="20.100000000000001" customHeight="1" thickTop="1" x14ac:dyDescent="0.25">
      <c r="A74" s="608"/>
      <c r="B74" s="608"/>
      <c r="C74" s="608"/>
      <c r="D74" s="657"/>
      <c r="E74" s="657"/>
      <c r="F74" s="657"/>
      <c r="G74" s="657"/>
      <c r="H74" s="657"/>
      <c r="I74" s="657"/>
      <c r="J74" s="657"/>
      <c r="K74" s="657"/>
      <c r="L74" s="657"/>
      <c r="M74" s="657"/>
      <c r="N74" s="657"/>
      <c r="O74" s="657"/>
      <c r="P74" s="30"/>
      <c r="Q74" s="30"/>
      <c r="R74" s="30"/>
    </row>
    <row r="75" spans="1:18" s="474" customFormat="1" ht="20.100000000000001" customHeight="1" x14ac:dyDescent="0.25">
      <c r="A75" s="1310"/>
      <c r="B75" s="1310"/>
      <c r="C75" s="1310"/>
      <c r="D75" s="657"/>
      <c r="E75" s="657"/>
      <c r="F75" s="657"/>
      <c r="G75" s="657"/>
      <c r="H75" s="657"/>
      <c r="I75" s="657"/>
      <c r="J75" s="657"/>
      <c r="K75" s="657"/>
      <c r="L75" s="657"/>
      <c r="M75" s="657"/>
      <c r="N75" s="657"/>
      <c r="O75" s="657"/>
      <c r="P75" s="30"/>
      <c r="Q75" s="30"/>
      <c r="R75" s="30"/>
    </row>
    <row r="76" spans="1:18" s="474" customFormat="1" ht="20.100000000000001" customHeight="1" x14ac:dyDescent="0.25">
      <c r="A76" s="2169"/>
      <c r="B76" s="2169"/>
      <c r="C76" s="2169"/>
      <c r="D76" s="657"/>
      <c r="E76" s="657"/>
      <c r="F76" s="657"/>
      <c r="G76" s="657"/>
      <c r="H76" s="657"/>
      <c r="I76" s="657"/>
      <c r="J76" s="657"/>
      <c r="K76" s="657"/>
      <c r="L76" s="657"/>
      <c r="M76" s="657"/>
      <c r="N76" s="657"/>
      <c r="O76" s="657"/>
      <c r="P76" s="30"/>
      <c r="Q76" s="30"/>
      <c r="R76" s="30"/>
    </row>
    <row r="77" spans="1:18" s="474" customFormat="1" ht="20.100000000000001" customHeight="1" x14ac:dyDescent="0.25">
      <c r="A77" s="2169"/>
      <c r="B77" s="2169"/>
      <c r="C77" s="2169"/>
      <c r="D77" s="657"/>
      <c r="E77" s="657"/>
      <c r="F77" s="657"/>
      <c r="G77" s="657"/>
      <c r="H77" s="657"/>
      <c r="I77" s="657"/>
      <c r="J77" s="657"/>
      <c r="K77" s="657"/>
      <c r="L77" s="657"/>
      <c r="M77" s="657"/>
      <c r="N77" s="657"/>
      <c r="O77" s="657"/>
      <c r="P77" s="30"/>
      <c r="Q77" s="30"/>
      <c r="R77" s="30"/>
    </row>
    <row r="78" spans="1:18" s="474" customFormat="1" ht="20.100000000000001" customHeight="1" x14ac:dyDescent="0.25">
      <c r="A78" s="2169"/>
      <c r="B78" s="2169"/>
      <c r="C78" s="2169"/>
      <c r="D78" s="657"/>
      <c r="E78" s="657"/>
      <c r="F78" s="657"/>
      <c r="G78" s="657"/>
      <c r="H78" s="657"/>
      <c r="I78" s="657"/>
      <c r="J78" s="657"/>
      <c r="K78" s="657"/>
      <c r="L78" s="657"/>
      <c r="M78" s="657"/>
      <c r="N78" s="657"/>
      <c r="O78" s="657"/>
      <c r="P78" s="30"/>
      <c r="Q78" s="30"/>
      <c r="R78" s="30"/>
    </row>
    <row r="79" spans="1:18" s="474" customFormat="1" ht="20.100000000000001" customHeight="1" x14ac:dyDescent="0.25">
      <c r="A79" s="2169"/>
      <c r="B79" s="2169"/>
      <c r="C79" s="2169"/>
      <c r="D79" s="657"/>
      <c r="E79" s="657"/>
      <c r="F79" s="657"/>
      <c r="G79" s="657"/>
      <c r="H79" s="657"/>
      <c r="I79" s="657"/>
      <c r="J79" s="657"/>
      <c r="K79" s="657"/>
      <c r="L79" s="657"/>
      <c r="M79" s="657"/>
      <c r="N79" s="657"/>
      <c r="O79" s="657"/>
      <c r="P79" s="30"/>
      <c r="Q79" s="30"/>
      <c r="R79" s="30"/>
    </row>
    <row r="80" spans="1:18" s="474" customFormat="1" ht="20.100000000000001" customHeight="1" x14ac:dyDescent="0.25">
      <c r="A80" s="2169"/>
      <c r="B80" s="2169"/>
      <c r="C80" s="2169"/>
      <c r="D80" s="657"/>
      <c r="E80" s="657"/>
      <c r="F80" s="657"/>
      <c r="G80" s="657"/>
      <c r="H80" s="657"/>
      <c r="I80" s="657"/>
      <c r="J80" s="657"/>
      <c r="K80" s="657"/>
      <c r="L80" s="657"/>
      <c r="M80" s="657"/>
      <c r="N80" s="657"/>
      <c r="O80" s="657"/>
      <c r="P80" s="30"/>
      <c r="Q80" s="30"/>
      <c r="R80" s="30"/>
    </row>
    <row r="81" spans="1:40" s="474" customFormat="1" ht="20.100000000000001" customHeight="1" x14ac:dyDescent="0.25">
      <c r="A81" s="2169"/>
      <c r="B81" s="2169"/>
      <c r="C81" s="2169"/>
      <c r="D81" s="657"/>
      <c r="E81" s="657"/>
      <c r="F81" s="657"/>
      <c r="G81" s="657"/>
      <c r="H81" s="657"/>
      <c r="I81" s="657"/>
      <c r="J81" s="657"/>
      <c r="K81" s="657"/>
      <c r="L81" s="657"/>
      <c r="M81" s="657"/>
      <c r="N81" s="657"/>
      <c r="O81" s="657"/>
      <c r="P81" s="30"/>
      <c r="Q81" s="30"/>
      <c r="R81" s="30"/>
    </row>
    <row r="82" spans="1:40" s="649" customFormat="1" ht="27.75" customHeight="1" thickBot="1" x14ac:dyDescent="0.3">
      <c r="A82" s="3113" t="s">
        <v>2807</v>
      </c>
      <c r="B82" s="3113"/>
      <c r="C82" s="652"/>
      <c r="D82" s="653"/>
      <c r="E82" s="653"/>
      <c r="F82" s="653"/>
      <c r="G82" s="653"/>
      <c r="H82" s="653"/>
      <c r="I82" s="653"/>
      <c r="J82" s="653"/>
      <c r="K82" s="653"/>
      <c r="L82" s="653"/>
      <c r="M82" s="653"/>
      <c r="N82" s="653"/>
      <c r="O82" s="653"/>
      <c r="P82" s="3114" t="s">
        <v>2809</v>
      </c>
      <c r="Q82" s="3114"/>
      <c r="R82" s="3114"/>
      <c r="S82" s="643"/>
      <c r="T82" s="643"/>
      <c r="U82" s="643"/>
      <c r="V82" s="643"/>
      <c r="W82" s="643"/>
      <c r="X82" s="643"/>
      <c r="Y82" s="643"/>
      <c r="Z82" s="643"/>
      <c r="AA82" s="643"/>
      <c r="AB82" s="643"/>
      <c r="AC82" s="643"/>
      <c r="AD82" s="643"/>
      <c r="AE82" s="643"/>
      <c r="AF82" s="643"/>
      <c r="AG82" s="643"/>
      <c r="AH82" s="643"/>
      <c r="AI82" s="643"/>
      <c r="AJ82" s="643"/>
      <c r="AK82" s="643"/>
      <c r="AL82" s="643"/>
      <c r="AM82" s="643"/>
      <c r="AN82" s="643"/>
    </row>
    <row r="83" spans="1:40" s="643" customFormat="1" ht="19.5" customHeight="1" thickTop="1" x14ac:dyDescent="0.25">
      <c r="A83" s="3102" t="s">
        <v>47</v>
      </c>
      <c r="B83" s="3102" t="s">
        <v>90</v>
      </c>
      <c r="C83" s="3102" t="s">
        <v>48</v>
      </c>
      <c r="D83" s="3111" t="s">
        <v>36</v>
      </c>
      <c r="E83" s="3111"/>
      <c r="F83" s="3111"/>
      <c r="G83" s="3111" t="s">
        <v>2</v>
      </c>
      <c r="H83" s="3111"/>
      <c r="I83" s="3111"/>
      <c r="J83" s="3111" t="s">
        <v>3</v>
      </c>
      <c r="K83" s="3111"/>
      <c r="L83" s="3111"/>
      <c r="M83" s="3111" t="s">
        <v>29</v>
      </c>
      <c r="N83" s="3111"/>
      <c r="O83" s="3111"/>
      <c r="P83" s="2740" t="s">
        <v>103</v>
      </c>
      <c r="Q83" s="2740" t="s">
        <v>132</v>
      </c>
      <c r="R83" s="2740" t="s">
        <v>310</v>
      </c>
    </row>
    <row r="84" spans="1:40" s="643" customFormat="1" ht="19.5" customHeight="1" x14ac:dyDescent="0.25">
      <c r="A84" s="3103"/>
      <c r="B84" s="3103"/>
      <c r="C84" s="3103"/>
      <c r="D84" s="3101" t="s">
        <v>98</v>
      </c>
      <c r="E84" s="3101"/>
      <c r="F84" s="3101"/>
      <c r="G84" s="3101" t="s">
        <v>99</v>
      </c>
      <c r="H84" s="3101"/>
      <c r="I84" s="3101"/>
      <c r="J84" s="3101" t="s">
        <v>100</v>
      </c>
      <c r="K84" s="3101"/>
      <c r="L84" s="3101"/>
      <c r="M84" s="3101" t="s">
        <v>101</v>
      </c>
      <c r="N84" s="3101"/>
      <c r="O84" s="3101"/>
      <c r="P84" s="2741"/>
      <c r="Q84" s="2741"/>
      <c r="R84" s="2741"/>
    </row>
    <row r="85" spans="1:40" s="643" customFormat="1" ht="13.5" customHeight="1" x14ac:dyDescent="0.25">
      <c r="A85" s="3103"/>
      <c r="B85" s="3103"/>
      <c r="C85" s="3103"/>
      <c r="D85" s="640" t="s">
        <v>187</v>
      </c>
      <c r="E85" s="608" t="s">
        <v>203</v>
      </c>
      <c r="F85" s="640" t="s">
        <v>204</v>
      </c>
      <c r="G85" s="640" t="s">
        <v>187</v>
      </c>
      <c r="H85" s="608" t="s">
        <v>203</v>
      </c>
      <c r="I85" s="640" t="s">
        <v>204</v>
      </c>
      <c r="J85" s="640" t="s">
        <v>187</v>
      </c>
      <c r="K85" s="608" t="s">
        <v>203</v>
      </c>
      <c r="L85" s="640" t="s">
        <v>204</v>
      </c>
      <c r="M85" s="640" t="s">
        <v>187</v>
      </c>
      <c r="N85" s="608" t="s">
        <v>203</v>
      </c>
      <c r="O85" s="640" t="s">
        <v>204</v>
      </c>
      <c r="P85" s="2741"/>
      <c r="Q85" s="2741"/>
      <c r="R85" s="2741"/>
    </row>
    <row r="86" spans="1:40" s="643" customFormat="1" ht="21" customHeight="1" thickBot="1" x14ac:dyDescent="0.3">
      <c r="A86" s="3104"/>
      <c r="B86" s="3104"/>
      <c r="C86" s="3104"/>
      <c r="D86" s="450" t="s">
        <v>188</v>
      </c>
      <c r="E86" s="450" t="s">
        <v>189</v>
      </c>
      <c r="F86" s="450" t="s">
        <v>190</v>
      </c>
      <c r="G86" s="450" t="s">
        <v>188</v>
      </c>
      <c r="H86" s="450" t="s">
        <v>189</v>
      </c>
      <c r="I86" s="450" t="s">
        <v>190</v>
      </c>
      <c r="J86" s="450" t="s">
        <v>188</v>
      </c>
      <c r="K86" s="450" t="s">
        <v>189</v>
      </c>
      <c r="L86" s="450" t="s">
        <v>190</v>
      </c>
      <c r="M86" s="450" t="s">
        <v>188</v>
      </c>
      <c r="N86" s="450" t="s">
        <v>189</v>
      </c>
      <c r="O86" s="450" t="s">
        <v>190</v>
      </c>
      <c r="P86" s="2742"/>
      <c r="Q86" s="2742"/>
      <c r="R86" s="2742"/>
    </row>
    <row r="87" spans="1:40" s="474" customFormat="1" ht="24" customHeight="1" x14ac:dyDescent="0.25">
      <c r="A87" s="613" t="s">
        <v>312</v>
      </c>
      <c r="B87" s="1964" t="s">
        <v>75</v>
      </c>
      <c r="C87" s="1964"/>
      <c r="D87" s="1358">
        <v>0</v>
      </c>
      <c r="E87" s="1358">
        <v>0</v>
      </c>
      <c r="F87" s="1358">
        <v>0</v>
      </c>
      <c r="G87" s="1358">
        <v>3</v>
      </c>
      <c r="H87" s="1358">
        <v>10</v>
      </c>
      <c r="I87" s="1358">
        <v>13</v>
      </c>
      <c r="J87" s="1358">
        <v>0</v>
      </c>
      <c r="K87" s="1358">
        <v>0</v>
      </c>
      <c r="L87" s="1358">
        <v>0</v>
      </c>
      <c r="M87" s="1358">
        <f t="shared" ref="M87:O95" si="45">SUM(J87,G87,D87)</f>
        <v>3</v>
      </c>
      <c r="N87" s="1358">
        <f t="shared" si="45"/>
        <v>10</v>
      </c>
      <c r="O87" s="1358">
        <f t="shared" si="45"/>
        <v>13</v>
      </c>
      <c r="P87" s="1951"/>
      <c r="Q87" s="1952" t="s">
        <v>151</v>
      </c>
      <c r="R87" s="1099" t="s">
        <v>311</v>
      </c>
    </row>
    <row r="88" spans="1:40" s="474" customFormat="1" ht="20.100000000000001" customHeight="1" x14ac:dyDescent="0.25">
      <c r="A88" s="3110" t="s">
        <v>453</v>
      </c>
      <c r="B88" s="658" t="s">
        <v>235</v>
      </c>
      <c r="C88" s="1964"/>
      <c r="D88" s="629">
        <v>0</v>
      </c>
      <c r="E88" s="629">
        <v>0</v>
      </c>
      <c r="F88" s="629">
        <v>0</v>
      </c>
      <c r="G88" s="629">
        <v>0</v>
      </c>
      <c r="H88" s="629">
        <v>14</v>
      </c>
      <c r="I88" s="629">
        <v>14</v>
      </c>
      <c r="J88" s="629">
        <v>0</v>
      </c>
      <c r="K88" s="629">
        <v>11</v>
      </c>
      <c r="L88" s="629">
        <v>11</v>
      </c>
      <c r="M88" s="629">
        <f>SUM(D88,G88,J88)</f>
        <v>0</v>
      </c>
      <c r="N88" s="629">
        <f t="shared" ref="N88:O88" si="46">SUM(E88,H88,K88)</f>
        <v>25</v>
      </c>
      <c r="O88" s="629">
        <f t="shared" si="46"/>
        <v>25</v>
      </c>
      <c r="P88" s="1951"/>
      <c r="Q88" s="1951" t="s">
        <v>143</v>
      </c>
      <c r="R88" s="1099"/>
    </row>
    <row r="89" spans="1:40" s="474" customFormat="1" ht="20.100000000000001" customHeight="1" x14ac:dyDescent="0.25">
      <c r="A89" s="3110"/>
      <c r="B89" s="1964" t="s">
        <v>63</v>
      </c>
      <c r="C89" s="1964"/>
      <c r="D89" s="1326">
        <v>0</v>
      </c>
      <c r="E89" s="1326">
        <v>0</v>
      </c>
      <c r="F89" s="1326">
        <v>0</v>
      </c>
      <c r="G89" s="1326">
        <v>0</v>
      </c>
      <c r="H89" s="629">
        <v>5</v>
      </c>
      <c r="I89" s="629">
        <v>5</v>
      </c>
      <c r="J89" s="1326">
        <v>0</v>
      </c>
      <c r="K89" s="629">
        <v>6</v>
      </c>
      <c r="L89" s="629">
        <v>6</v>
      </c>
      <c r="M89" s="629">
        <f t="shared" si="45"/>
        <v>0</v>
      </c>
      <c r="N89" s="629">
        <f t="shared" si="45"/>
        <v>11</v>
      </c>
      <c r="O89" s="629">
        <f t="shared" si="45"/>
        <v>11</v>
      </c>
      <c r="P89" s="1951"/>
      <c r="Q89" s="1951" t="s">
        <v>144</v>
      </c>
      <c r="R89" s="2746" t="s">
        <v>454</v>
      </c>
    </row>
    <row r="90" spans="1:40" s="474" customFormat="1" ht="20.100000000000001" customHeight="1" x14ac:dyDescent="0.25">
      <c r="A90" s="3110"/>
      <c r="B90" s="1964" t="s">
        <v>64</v>
      </c>
      <c r="C90" s="1964"/>
      <c r="D90" s="1326">
        <v>0</v>
      </c>
      <c r="E90" s="1326">
        <v>0</v>
      </c>
      <c r="F90" s="1326">
        <v>0</v>
      </c>
      <c r="G90" s="1326">
        <v>0</v>
      </c>
      <c r="H90" s="629">
        <v>9</v>
      </c>
      <c r="I90" s="629">
        <v>9</v>
      </c>
      <c r="J90" s="1326">
        <v>0</v>
      </c>
      <c r="K90" s="629">
        <v>0</v>
      </c>
      <c r="L90" s="629">
        <v>0</v>
      </c>
      <c r="M90" s="629">
        <f t="shared" si="45"/>
        <v>0</v>
      </c>
      <c r="N90" s="629">
        <f t="shared" si="45"/>
        <v>9</v>
      </c>
      <c r="O90" s="629">
        <f t="shared" si="45"/>
        <v>9</v>
      </c>
      <c r="P90" s="1951"/>
      <c r="Q90" s="1951" t="s">
        <v>145</v>
      </c>
      <c r="R90" s="2746"/>
    </row>
    <row r="91" spans="1:40" s="474" customFormat="1" ht="20.100000000000001" customHeight="1" x14ac:dyDescent="0.25">
      <c r="A91" s="3110"/>
      <c r="B91" s="1964" t="s">
        <v>65</v>
      </c>
      <c r="C91" s="1964"/>
      <c r="D91" s="1326">
        <v>0</v>
      </c>
      <c r="E91" s="1326">
        <v>0</v>
      </c>
      <c r="F91" s="1326">
        <v>0</v>
      </c>
      <c r="G91" s="1326">
        <v>0</v>
      </c>
      <c r="H91" s="629">
        <v>14</v>
      </c>
      <c r="I91" s="629">
        <v>14</v>
      </c>
      <c r="J91" s="1326">
        <v>0</v>
      </c>
      <c r="K91" s="629">
        <v>0</v>
      </c>
      <c r="L91" s="629">
        <v>0</v>
      </c>
      <c r="M91" s="629">
        <f t="shared" si="45"/>
        <v>0</v>
      </c>
      <c r="N91" s="629">
        <f t="shared" si="45"/>
        <v>14</v>
      </c>
      <c r="O91" s="629">
        <f t="shared" si="45"/>
        <v>14</v>
      </c>
      <c r="P91" s="1951"/>
      <c r="Q91" s="1951" t="s">
        <v>146</v>
      </c>
      <c r="R91" s="2746"/>
    </row>
    <row r="92" spans="1:40" s="474" customFormat="1" ht="20.100000000000001" customHeight="1" x14ac:dyDescent="0.25">
      <c r="A92" s="3110"/>
      <c r="B92" s="1964" t="s">
        <v>75</v>
      </c>
      <c r="C92" s="1964"/>
      <c r="D92" s="1326">
        <v>0</v>
      </c>
      <c r="E92" s="1326">
        <v>0</v>
      </c>
      <c r="F92" s="1326">
        <v>0</v>
      </c>
      <c r="G92" s="1326">
        <v>0</v>
      </c>
      <c r="H92" s="629">
        <v>9</v>
      </c>
      <c r="I92" s="629">
        <v>9</v>
      </c>
      <c r="J92" s="1326">
        <v>0</v>
      </c>
      <c r="K92" s="629">
        <v>6</v>
      </c>
      <c r="L92" s="629">
        <v>6</v>
      </c>
      <c r="M92" s="629">
        <f t="shared" si="45"/>
        <v>0</v>
      </c>
      <c r="N92" s="629">
        <f t="shared" si="45"/>
        <v>15</v>
      </c>
      <c r="O92" s="629">
        <f t="shared" si="45"/>
        <v>15</v>
      </c>
      <c r="P92" s="1951"/>
      <c r="Q92" s="1951" t="s">
        <v>151</v>
      </c>
      <c r="R92" s="2746"/>
    </row>
    <row r="93" spans="1:40" s="474" customFormat="1" ht="20.100000000000001" customHeight="1" x14ac:dyDescent="0.25">
      <c r="A93" s="3110"/>
      <c r="B93" s="1964" t="s">
        <v>78</v>
      </c>
      <c r="C93" s="1964" t="s">
        <v>80</v>
      </c>
      <c r="D93" s="1326">
        <v>0</v>
      </c>
      <c r="E93" s="1326">
        <v>0</v>
      </c>
      <c r="F93" s="1326">
        <v>0</v>
      </c>
      <c r="G93" s="1326">
        <v>0</v>
      </c>
      <c r="H93" s="629">
        <v>7</v>
      </c>
      <c r="I93" s="629">
        <v>7</v>
      </c>
      <c r="J93" s="1326">
        <v>0</v>
      </c>
      <c r="K93" s="629">
        <v>0</v>
      </c>
      <c r="L93" s="629">
        <v>0</v>
      </c>
      <c r="M93" s="629">
        <f t="shared" si="45"/>
        <v>0</v>
      </c>
      <c r="N93" s="629">
        <f t="shared" si="45"/>
        <v>7</v>
      </c>
      <c r="O93" s="629">
        <f t="shared" si="45"/>
        <v>7</v>
      </c>
      <c r="P93" s="1951"/>
      <c r="Q93" s="1951" t="s">
        <v>154</v>
      </c>
      <c r="R93" s="2746"/>
    </row>
    <row r="94" spans="1:40" s="474" customFormat="1" ht="20.100000000000001" customHeight="1" x14ac:dyDescent="0.25">
      <c r="A94" s="3110"/>
      <c r="B94" s="1964" t="s">
        <v>82</v>
      </c>
      <c r="C94" s="1964"/>
      <c r="D94" s="1326">
        <v>0</v>
      </c>
      <c r="E94" s="1326">
        <v>0</v>
      </c>
      <c r="F94" s="1326">
        <v>0</v>
      </c>
      <c r="G94" s="1326">
        <v>0</v>
      </c>
      <c r="H94" s="629">
        <v>11</v>
      </c>
      <c r="I94" s="629">
        <v>11</v>
      </c>
      <c r="J94" s="1326">
        <v>0</v>
      </c>
      <c r="K94" s="629">
        <v>5</v>
      </c>
      <c r="L94" s="629">
        <v>5</v>
      </c>
      <c r="M94" s="629">
        <f t="shared" si="45"/>
        <v>0</v>
      </c>
      <c r="N94" s="629">
        <f t="shared" si="45"/>
        <v>16</v>
      </c>
      <c r="O94" s="629">
        <f t="shared" si="45"/>
        <v>16</v>
      </c>
      <c r="P94" s="1951"/>
      <c r="Q94" s="1951" t="s">
        <v>155</v>
      </c>
      <c r="R94" s="2746"/>
    </row>
    <row r="95" spans="1:40" s="474" customFormat="1" ht="20.100000000000001" customHeight="1" x14ac:dyDescent="0.25">
      <c r="A95" s="3110"/>
      <c r="B95" s="3109" t="s">
        <v>210</v>
      </c>
      <c r="C95" s="3109"/>
      <c r="D95" s="1326">
        <v>0</v>
      </c>
      <c r="E95" s="1326">
        <v>0</v>
      </c>
      <c r="F95" s="1326">
        <v>0</v>
      </c>
      <c r="G95" s="1326">
        <v>0</v>
      </c>
      <c r="H95" s="629">
        <v>6</v>
      </c>
      <c r="I95" s="629">
        <v>6</v>
      </c>
      <c r="J95" s="1326">
        <v>0</v>
      </c>
      <c r="K95" s="629">
        <v>0</v>
      </c>
      <c r="L95" s="629">
        <v>0</v>
      </c>
      <c r="M95" s="629">
        <f t="shared" si="45"/>
        <v>0</v>
      </c>
      <c r="N95" s="629">
        <f t="shared" si="45"/>
        <v>6</v>
      </c>
      <c r="O95" s="629">
        <f t="shared" si="45"/>
        <v>6</v>
      </c>
      <c r="P95" s="2757" t="s">
        <v>228</v>
      </c>
      <c r="Q95" s="2757"/>
      <c r="R95" s="2746"/>
    </row>
    <row r="96" spans="1:40" s="474" customFormat="1" ht="20.100000000000001" customHeight="1" x14ac:dyDescent="0.25">
      <c r="A96" s="3105" t="s">
        <v>96</v>
      </c>
      <c r="B96" s="3105"/>
      <c r="C96" s="3105"/>
      <c r="D96" s="629">
        <f>SUM(D88:D95)</f>
        <v>0</v>
      </c>
      <c r="E96" s="1326">
        <f t="shared" ref="E96:O96" si="47">SUM(E88:E95)</f>
        <v>0</v>
      </c>
      <c r="F96" s="1326">
        <f t="shared" si="47"/>
        <v>0</v>
      </c>
      <c r="G96" s="1326">
        <f t="shared" si="47"/>
        <v>0</v>
      </c>
      <c r="H96" s="1326">
        <f t="shared" si="47"/>
        <v>75</v>
      </c>
      <c r="I96" s="1326">
        <f t="shared" si="47"/>
        <v>75</v>
      </c>
      <c r="J96" s="1326">
        <f t="shared" si="47"/>
        <v>0</v>
      </c>
      <c r="K96" s="1326">
        <f t="shared" si="47"/>
        <v>28</v>
      </c>
      <c r="L96" s="1326">
        <f t="shared" si="47"/>
        <v>28</v>
      </c>
      <c r="M96" s="1326">
        <f t="shared" si="47"/>
        <v>0</v>
      </c>
      <c r="N96" s="1326">
        <f t="shared" si="47"/>
        <v>103</v>
      </c>
      <c r="O96" s="1326">
        <f t="shared" si="47"/>
        <v>103</v>
      </c>
      <c r="P96" s="2746" t="s">
        <v>136</v>
      </c>
      <c r="Q96" s="2746"/>
      <c r="R96" s="2746"/>
    </row>
    <row r="97" spans="1:274" s="656" customFormat="1" ht="20.100000000000001" customHeight="1" x14ac:dyDescent="0.25">
      <c r="A97" s="3105" t="s">
        <v>42</v>
      </c>
      <c r="B97" s="1964" t="s">
        <v>75</v>
      </c>
      <c r="C97" s="613"/>
      <c r="D97" s="1326">
        <f t="shared" ref="D97:D101" si="48">SUM(D89:D96)</f>
        <v>0</v>
      </c>
      <c r="E97" s="1326">
        <f t="shared" ref="E97:E101" si="49">SUM(E89:E96)</f>
        <v>0</v>
      </c>
      <c r="F97" s="629">
        <v>0</v>
      </c>
      <c r="G97" s="629">
        <v>2</v>
      </c>
      <c r="H97" s="629">
        <v>5</v>
      </c>
      <c r="I97" s="629">
        <v>7</v>
      </c>
      <c r="J97" s="629">
        <v>2</v>
      </c>
      <c r="K97" s="629">
        <v>2</v>
      </c>
      <c r="L97" s="629">
        <v>4</v>
      </c>
      <c r="M97" s="629">
        <f>SUM(J97,G97,D97)</f>
        <v>4</v>
      </c>
      <c r="N97" s="629">
        <f t="shared" ref="N97:O101" si="50">SUM(K97,H97,E97)</f>
        <v>7</v>
      </c>
      <c r="O97" s="629">
        <f t="shared" si="50"/>
        <v>11</v>
      </c>
      <c r="P97" s="1097"/>
      <c r="Q97" s="1951" t="s">
        <v>151</v>
      </c>
      <c r="R97" s="2746" t="s">
        <v>623</v>
      </c>
    </row>
    <row r="98" spans="1:274" s="656" customFormat="1" ht="20.100000000000001" customHeight="1" x14ac:dyDescent="0.25">
      <c r="A98" s="3105"/>
      <c r="B98" s="1964" t="s">
        <v>77</v>
      </c>
      <c r="C98" s="613"/>
      <c r="D98" s="1326">
        <f t="shared" si="48"/>
        <v>0</v>
      </c>
      <c r="E98" s="1326">
        <f t="shared" si="49"/>
        <v>0</v>
      </c>
      <c r="F98" s="629">
        <v>0</v>
      </c>
      <c r="G98" s="629">
        <v>4</v>
      </c>
      <c r="H98" s="629">
        <v>6</v>
      </c>
      <c r="I98" s="629">
        <v>10</v>
      </c>
      <c r="J98" s="629">
        <v>0</v>
      </c>
      <c r="K98" s="629">
        <v>0</v>
      </c>
      <c r="L98" s="629">
        <v>0</v>
      </c>
      <c r="M98" s="629">
        <f>SUM(J98,G98,D98)</f>
        <v>4</v>
      </c>
      <c r="N98" s="629">
        <f t="shared" si="50"/>
        <v>6</v>
      </c>
      <c r="O98" s="629">
        <f t="shared" si="50"/>
        <v>10</v>
      </c>
      <c r="P98" s="1097"/>
      <c r="Q98" s="1951" t="s">
        <v>158</v>
      </c>
      <c r="R98" s="2746"/>
    </row>
    <row r="99" spans="1:274" s="656" customFormat="1" ht="15.75" customHeight="1" x14ac:dyDescent="0.25">
      <c r="A99" s="3105"/>
      <c r="B99" s="1964" t="s">
        <v>78</v>
      </c>
      <c r="C99" s="613"/>
      <c r="D99" s="1326">
        <f t="shared" si="48"/>
        <v>0</v>
      </c>
      <c r="E99" s="1326">
        <f t="shared" si="49"/>
        <v>0</v>
      </c>
      <c r="F99" s="629">
        <v>0</v>
      </c>
      <c r="G99" s="629">
        <v>3</v>
      </c>
      <c r="H99" s="629">
        <v>0</v>
      </c>
      <c r="I99" s="629">
        <v>3</v>
      </c>
      <c r="J99" s="629">
        <v>2</v>
      </c>
      <c r="K99" s="629">
        <v>5</v>
      </c>
      <c r="L99" s="629">
        <v>7</v>
      </c>
      <c r="M99" s="629">
        <f t="shared" ref="M99:M101" si="51">SUM(J99,G99,D99)</f>
        <v>5</v>
      </c>
      <c r="N99" s="629">
        <f t="shared" si="50"/>
        <v>5</v>
      </c>
      <c r="O99" s="629">
        <f t="shared" si="50"/>
        <v>10</v>
      </c>
      <c r="P99" s="1097"/>
      <c r="Q99" s="1952" t="s">
        <v>1481</v>
      </c>
      <c r="R99" s="2746"/>
    </row>
    <row r="100" spans="1:274" s="656" customFormat="1" ht="20.100000000000001" customHeight="1" x14ac:dyDescent="0.25">
      <c r="A100" s="3105"/>
      <c r="B100" s="1964" t="s">
        <v>82</v>
      </c>
      <c r="C100" s="613"/>
      <c r="D100" s="1326">
        <f t="shared" si="48"/>
        <v>0</v>
      </c>
      <c r="E100" s="1326">
        <f t="shared" si="49"/>
        <v>0</v>
      </c>
      <c r="F100" s="629">
        <v>0</v>
      </c>
      <c r="G100" s="629">
        <v>2</v>
      </c>
      <c r="H100" s="629">
        <v>3</v>
      </c>
      <c r="I100" s="629">
        <v>5</v>
      </c>
      <c r="J100" s="629">
        <v>4</v>
      </c>
      <c r="K100" s="629">
        <v>3</v>
      </c>
      <c r="L100" s="629">
        <v>7</v>
      </c>
      <c r="M100" s="629">
        <f t="shared" si="51"/>
        <v>6</v>
      </c>
      <c r="N100" s="629">
        <f t="shared" si="50"/>
        <v>6</v>
      </c>
      <c r="O100" s="629">
        <f t="shared" si="50"/>
        <v>12</v>
      </c>
      <c r="P100" s="1097"/>
      <c r="Q100" s="1952" t="s">
        <v>155</v>
      </c>
      <c r="R100" s="2746"/>
    </row>
    <row r="101" spans="1:274" s="656" customFormat="1" ht="20.100000000000001" customHeight="1" x14ac:dyDescent="0.25">
      <c r="A101" s="3105"/>
      <c r="B101" s="1964" t="s">
        <v>1225</v>
      </c>
      <c r="C101" s="613"/>
      <c r="D101" s="1326">
        <f t="shared" si="48"/>
        <v>0</v>
      </c>
      <c r="E101" s="1326">
        <f t="shared" si="49"/>
        <v>0</v>
      </c>
      <c r="F101" s="629">
        <v>0</v>
      </c>
      <c r="G101" s="629">
        <v>0</v>
      </c>
      <c r="H101" s="629">
        <v>5</v>
      </c>
      <c r="I101" s="629">
        <v>5</v>
      </c>
      <c r="J101" s="629">
        <v>2</v>
      </c>
      <c r="K101" s="629">
        <v>2</v>
      </c>
      <c r="L101" s="629">
        <v>4</v>
      </c>
      <c r="M101" s="629">
        <f t="shared" si="51"/>
        <v>2</v>
      </c>
      <c r="N101" s="629">
        <f t="shared" si="50"/>
        <v>7</v>
      </c>
      <c r="O101" s="629">
        <f t="shared" si="50"/>
        <v>9</v>
      </c>
      <c r="P101" s="1097"/>
      <c r="Q101" s="1951" t="s">
        <v>962</v>
      </c>
      <c r="R101" s="2746"/>
    </row>
    <row r="102" spans="1:274" s="474" customFormat="1" ht="19.5" customHeight="1" x14ac:dyDescent="0.25">
      <c r="A102" s="3105" t="s">
        <v>96</v>
      </c>
      <c r="B102" s="3105"/>
      <c r="C102" s="3105"/>
      <c r="D102" s="629">
        <f>SUM(D97:D101)</f>
        <v>0</v>
      </c>
      <c r="E102" s="629">
        <f t="shared" ref="E102:O102" si="52">SUM(E97:E101)</f>
        <v>0</v>
      </c>
      <c r="F102" s="629">
        <f t="shared" si="52"/>
        <v>0</v>
      </c>
      <c r="G102" s="629">
        <f t="shared" si="52"/>
        <v>11</v>
      </c>
      <c r="H102" s="629">
        <f t="shared" si="52"/>
        <v>19</v>
      </c>
      <c r="I102" s="629">
        <f t="shared" si="52"/>
        <v>30</v>
      </c>
      <c r="J102" s="629">
        <f t="shared" si="52"/>
        <v>10</v>
      </c>
      <c r="K102" s="629">
        <f t="shared" si="52"/>
        <v>12</v>
      </c>
      <c r="L102" s="629">
        <f t="shared" si="52"/>
        <v>22</v>
      </c>
      <c r="M102" s="629">
        <f t="shared" si="52"/>
        <v>21</v>
      </c>
      <c r="N102" s="629">
        <f t="shared" si="52"/>
        <v>31</v>
      </c>
      <c r="O102" s="629">
        <f t="shared" si="52"/>
        <v>52</v>
      </c>
      <c r="P102" s="2746" t="s">
        <v>136</v>
      </c>
      <c r="Q102" s="2746"/>
      <c r="R102" s="2746"/>
    </row>
    <row r="103" spans="1:274" ht="20.100000000000001" customHeight="1" x14ac:dyDescent="0.2">
      <c r="A103" s="3105" t="s">
        <v>43</v>
      </c>
      <c r="B103" s="1964" t="s">
        <v>539</v>
      </c>
      <c r="C103" s="613"/>
      <c r="D103" s="1326">
        <f t="shared" ref="D103:E103" si="53">SUM(D98:D102)</f>
        <v>0</v>
      </c>
      <c r="E103" s="1326">
        <f t="shared" si="53"/>
        <v>0</v>
      </c>
      <c r="F103" s="629">
        <v>0</v>
      </c>
      <c r="G103" s="629">
        <v>11</v>
      </c>
      <c r="H103" s="629">
        <v>6</v>
      </c>
      <c r="I103" s="629">
        <v>17</v>
      </c>
      <c r="J103" s="629">
        <v>0</v>
      </c>
      <c r="K103" s="629">
        <v>0</v>
      </c>
      <c r="L103" s="629">
        <v>0</v>
      </c>
      <c r="M103" s="629">
        <f t="shared" ref="M103:O103" si="54">SUM(J103,G103,D103)</f>
        <v>11</v>
      </c>
      <c r="N103" s="629">
        <f t="shared" si="54"/>
        <v>6</v>
      </c>
      <c r="O103" s="629">
        <f t="shared" si="54"/>
        <v>17</v>
      </c>
      <c r="P103" s="1098"/>
      <c r="Q103" s="1952" t="s">
        <v>133</v>
      </c>
      <c r="R103" s="2751" t="s">
        <v>130</v>
      </c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69"/>
      <c r="BX103" s="69"/>
      <c r="BY103" s="69"/>
      <c r="BZ103" s="69"/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69"/>
      <c r="CM103" s="69"/>
      <c r="CN103" s="69"/>
      <c r="CO103" s="69"/>
      <c r="CP103" s="69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  <c r="DP103" s="69"/>
      <c r="DQ103" s="69"/>
      <c r="DR103" s="69"/>
      <c r="DS103" s="69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  <c r="EG103" s="69"/>
      <c r="EH103" s="69"/>
      <c r="EI103" s="69"/>
      <c r="EJ103" s="69"/>
      <c r="EK103" s="69"/>
      <c r="EL103" s="69"/>
      <c r="EM103" s="69"/>
      <c r="EN103" s="69"/>
      <c r="EO103" s="69"/>
      <c r="EP103" s="69"/>
      <c r="EQ103" s="69"/>
      <c r="ER103" s="69"/>
      <c r="ES103" s="69"/>
      <c r="ET103" s="69"/>
      <c r="EU103" s="69"/>
      <c r="EV103" s="69"/>
      <c r="EW103" s="69"/>
      <c r="EX103" s="69"/>
      <c r="EY103" s="69"/>
      <c r="EZ103" s="69"/>
      <c r="FA103" s="69"/>
      <c r="FB103" s="69"/>
      <c r="FC103" s="69"/>
      <c r="FD103" s="69"/>
      <c r="FE103" s="69"/>
      <c r="FF103" s="69"/>
      <c r="FG103" s="69"/>
      <c r="FH103" s="69"/>
      <c r="FI103" s="69"/>
      <c r="FJ103" s="69"/>
      <c r="FK103" s="69"/>
      <c r="FL103" s="69"/>
      <c r="FM103" s="69"/>
      <c r="FN103" s="69"/>
      <c r="FO103" s="69"/>
      <c r="FP103" s="69"/>
      <c r="FQ103" s="69"/>
      <c r="FR103" s="69"/>
      <c r="FS103" s="69"/>
      <c r="FT103" s="69"/>
      <c r="FU103" s="69"/>
      <c r="FV103" s="69"/>
      <c r="FW103" s="69"/>
      <c r="FX103" s="69"/>
      <c r="FY103" s="69"/>
      <c r="FZ103" s="69"/>
      <c r="GA103" s="69"/>
      <c r="GB103" s="69"/>
      <c r="GC103" s="69"/>
      <c r="GD103" s="69"/>
      <c r="GE103" s="69"/>
      <c r="GF103" s="69"/>
      <c r="GG103" s="69"/>
      <c r="GH103" s="69"/>
      <c r="GI103" s="69"/>
      <c r="GJ103" s="69"/>
      <c r="GK103" s="69"/>
      <c r="GL103" s="69"/>
      <c r="GM103" s="69"/>
      <c r="GN103" s="69"/>
      <c r="GO103" s="69"/>
      <c r="GP103" s="69"/>
      <c r="GQ103" s="69"/>
      <c r="GR103" s="69"/>
      <c r="GS103" s="69"/>
      <c r="GT103" s="69"/>
      <c r="GU103" s="69"/>
      <c r="GV103" s="69"/>
      <c r="GW103" s="69"/>
      <c r="GX103" s="69"/>
      <c r="GY103" s="69"/>
      <c r="GZ103" s="69"/>
      <c r="HA103" s="69"/>
      <c r="HB103" s="69"/>
      <c r="HC103" s="69"/>
      <c r="HD103" s="69"/>
      <c r="HE103" s="69"/>
      <c r="HF103" s="69"/>
      <c r="HG103" s="69"/>
      <c r="HH103" s="69"/>
      <c r="HI103" s="69"/>
      <c r="HJ103" s="69"/>
      <c r="HK103" s="69"/>
      <c r="HL103" s="69"/>
      <c r="HM103" s="69"/>
      <c r="HN103" s="69"/>
      <c r="HO103" s="69"/>
      <c r="HP103" s="69"/>
      <c r="HQ103" s="69"/>
      <c r="HR103" s="69"/>
      <c r="HS103" s="69"/>
      <c r="HT103" s="69"/>
      <c r="HU103" s="69"/>
      <c r="HV103" s="69"/>
      <c r="HW103" s="69"/>
      <c r="HX103" s="69"/>
      <c r="HY103" s="69"/>
      <c r="HZ103" s="69"/>
      <c r="IA103" s="69"/>
      <c r="IB103" s="69"/>
      <c r="IC103" s="69"/>
      <c r="ID103" s="69"/>
      <c r="IE103" s="69"/>
      <c r="IF103" s="69"/>
      <c r="IG103" s="69"/>
      <c r="IH103" s="69"/>
      <c r="II103" s="69"/>
      <c r="IJ103" s="69"/>
      <c r="IK103" s="69"/>
      <c r="IL103" s="69"/>
      <c r="IM103" s="69"/>
      <c r="IN103" s="69"/>
      <c r="IO103" s="69"/>
      <c r="IP103" s="69"/>
      <c r="IQ103" s="69"/>
      <c r="IR103" s="69"/>
      <c r="IS103" s="69"/>
      <c r="IT103" s="69"/>
      <c r="IU103" s="69"/>
      <c r="IV103" s="69"/>
      <c r="IW103" s="69"/>
      <c r="IX103" s="69"/>
      <c r="IY103" s="69"/>
      <c r="IZ103" s="69"/>
      <c r="JA103" s="69"/>
      <c r="JB103" s="69"/>
      <c r="JC103" s="69"/>
      <c r="JD103" s="69"/>
      <c r="JE103" s="69"/>
      <c r="JF103" s="69"/>
      <c r="JG103" s="69"/>
      <c r="JH103" s="69"/>
      <c r="JI103" s="69"/>
      <c r="JJ103" s="69"/>
      <c r="JK103" s="69"/>
      <c r="JL103" s="69"/>
      <c r="JM103" s="69"/>
      <c r="JN103" s="69"/>
    </row>
    <row r="104" spans="1:274" ht="20.100000000000001" customHeight="1" x14ac:dyDescent="0.2">
      <c r="A104" s="3105"/>
      <c r="B104" s="1964" t="s">
        <v>1482</v>
      </c>
      <c r="C104" s="613"/>
      <c r="D104" s="1326">
        <f t="shared" ref="D104:E104" si="55">SUM(D99:D103)</f>
        <v>0</v>
      </c>
      <c r="E104" s="1326">
        <f t="shared" si="55"/>
        <v>0</v>
      </c>
      <c r="F104" s="629">
        <v>0</v>
      </c>
      <c r="G104" s="629">
        <v>4</v>
      </c>
      <c r="H104" s="629">
        <v>11</v>
      </c>
      <c r="I104" s="629">
        <v>15</v>
      </c>
      <c r="J104" s="629">
        <v>0</v>
      </c>
      <c r="K104" s="629">
        <v>0</v>
      </c>
      <c r="L104" s="629">
        <v>0</v>
      </c>
      <c r="M104" s="1326">
        <f t="shared" ref="M104:M106" si="56">SUM(J104,G104,D104)</f>
        <v>4</v>
      </c>
      <c r="N104" s="1326">
        <f t="shared" ref="N104:N106" si="57">SUM(K104,H104,E104)</f>
        <v>11</v>
      </c>
      <c r="O104" s="1326">
        <f t="shared" ref="O104:O106" si="58">SUM(L104,I104,F104)</f>
        <v>15</v>
      </c>
      <c r="P104" s="1098"/>
      <c r="Q104" s="1952" t="s">
        <v>1483</v>
      </c>
      <c r="R104" s="2751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69"/>
      <c r="BX104" s="69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69"/>
      <c r="DR104" s="69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  <c r="EO104" s="69"/>
      <c r="EP104" s="69"/>
      <c r="EQ104" s="69"/>
      <c r="ER104" s="69"/>
      <c r="ES104" s="69"/>
      <c r="ET104" s="69"/>
      <c r="EU104" s="69"/>
      <c r="EV104" s="69"/>
      <c r="EW104" s="69"/>
      <c r="EX104" s="69"/>
      <c r="EY104" s="69"/>
      <c r="EZ104" s="69"/>
      <c r="FA104" s="69"/>
      <c r="FB104" s="69"/>
      <c r="FC104" s="69"/>
      <c r="FD104" s="69"/>
      <c r="FE104" s="69"/>
      <c r="FF104" s="69"/>
      <c r="FG104" s="69"/>
      <c r="FH104" s="69"/>
      <c r="FI104" s="69"/>
      <c r="FJ104" s="69"/>
      <c r="FK104" s="69"/>
      <c r="FL104" s="69"/>
      <c r="FM104" s="69"/>
      <c r="FN104" s="69"/>
      <c r="FO104" s="69"/>
      <c r="FP104" s="69"/>
      <c r="FQ104" s="69"/>
      <c r="FR104" s="69"/>
      <c r="FS104" s="69"/>
      <c r="FT104" s="69"/>
      <c r="FU104" s="69"/>
      <c r="FV104" s="69"/>
      <c r="FW104" s="69"/>
      <c r="FX104" s="69"/>
      <c r="FY104" s="69"/>
      <c r="FZ104" s="69"/>
      <c r="GA104" s="69"/>
      <c r="GB104" s="69"/>
      <c r="GC104" s="69"/>
      <c r="GD104" s="69"/>
      <c r="GE104" s="69"/>
      <c r="GF104" s="69"/>
      <c r="GG104" s="69"/>
      <c r="GH104" s="69"/>
      <c r="GI104" s="69"/>
      <c r="GJ104" s="69"/>
      <c r="GK104" s="69"/>
      <c r="GL104" s="69"/>
      <c r="GM104" s="69"/>
      <c r="GN104" s="69"/>
      <c r="GO104" s="69"/>
      <c r="GP104" s="69"/>
      <c r="GQ104" s="69"/>
      <c r="GR104" s="69"/>
      <c r="GS104" s="69"/>
      <c r="GT104" s="69"/>
      <c r="GU104" s="69"/>
      <c r="GV104" s="69"/>
      <c r="GW104" s="69"/>
      <c r="GX104" s="69"/>
      <c r="GY104" s="69"/>
      <c r="GZ104" s="69"/>
      <c r="HA104" s="69"/>
      <c r="HB104" s="69"/>
      <c r="HC104" s="69"/>
      <c r="HD104" s="69"/>
      <c r="HE104" s="69"/>
      <c r="HF104" s="69"/>
      <c r="HG104" s="69"/>
      <c r="HH104" s="69"/>
      <c r="HI104" s="69"/>
      <c r="HJ104" s="69"/>
      <c r="HK104" s="69"/>
      <c r="HL104" s="69"/>
      <c r="HM104" s="69"/>
      <c r="HN104" s="69"/>
      <c r="HO104" s="69"/>
      <c r="HP104" s="69"/>
      <c r="HQ104" s="69"/>
      <c r="HR104" s="69"/>
      <c r="HS104" s="69"/>
      <c r="HT104" s="69"/>
      <c r="HU104" s="69"/>
      <c r="HV104" s="69"/>
      <c r="HW104" s="69"/>
      <c r="HX104" s="69"/>
      <c r="HY104" s="69"/>
      <c r="HZ104" s="69"/>
      <c r="IA104" s="69"/>
      <c r="IB104" s="69"/>
      <c r="IC104" s="69"/>
      <c r="ID104" s="69"/>
      <c r="IE104" s="69"/>
      <c r="IF104" s="69"/>
      <c r="IG104" s="69"/>
      <c r="IH104" s="69"/>
      <c r="II104" s="69"/>
      <c r="IJ104" s="69"/>
      <c r="IK104" s="69"/>
      <c r="IL104" s="69"/>
      <c r="IM104" s="69"/>
      <c r="IN104" s="69"/>
      <c r="IO104" s="69"/>
      <c r="IP104" s="69"/>
      <c r="IQ104" s="69"/>
      <c r="IR104" s="69"/>
      <c r="IS104" s="69"/>
      <c r="IT104" s="69"/>
      <c r="IU104" s="69"/>
      <c r="IV104" s="69"/>
      <c r="IW104" s="69"/>
      <c r="IX104" s="69"/>
      <c r="IY104" s="69"/>
      <c r="IZ104" s="69"/>
      <c r="JA104" s="69"/>
      <c r="JB104" s="69"/>
      <c r="JC104" s="69"/>
      <c r="JD104" s="69"/>
      <c r="JE104" s="69"/>
      <c r="JF104" s="69"/>
      <c r="JG104" s="69"/>
      <c r="JH104" s="69"/>
      <c r="JI104" s="69"/>
      <c r="JJ104" s="69"/>
      <c r="JK104" s="69"/>
      <c r="JL104" s="69"/>
      <c r="JM104" s="69"/>
      <c r="JN104" s="69"/>
    </row>
    <row r="105" spans="1:274" ht="22.5" customHeight="1" x14ac:dyDescent="0.2">
      <c r="A105" s="3105" t="s">
        <v>96</v>
      </c>
      <c r="B105" s="3105"/>
      <c r="C105" s="3105"/>
      <c r="D105" s="629">
        <f>SUM(D103:D104)</f>
        <v>0</v>
      </c>
      <c r="E105" s="629">
        <f t="shared" ref="E105:L107" si="59">SUM(E103:E104)</f>
        <v>0</v>
      </c>
      <c r="F105" s="629">
        <f t="shared" si="59"/>
        <v>0</v>
      </c>
      <c r="G105" s="629">
        <f t="shared" si="59"/>
        <v>15</v>
      </c>
      <c r="H105" s="629">
        <f t="shared" si="59"/>
        <v>17</v>
      </c>
      <c r="I105" s="629">
        <f t="shared" si="59"/>
        <v>32</v>
      </c>
      <c r="J105" s="629">
        <f t="shared" si="59"/>
        <v>0</v>
      </c>
      <c r="K105" s="629">
        <f t="shared" si="59"/>
        <v>0</v>
      </c>
      <c r="L105" s="629">
        <f t="shared" si="59"/>
        <v>0</v>
      </c>
      <c r="M105" s="1326">
        <f t="shared" si="56"/>
        <v>15</v>
      </c>
      <c r="N105" s="1326">
        <f t="shared" si="57"/>
        <v>17</v>
      </c>
      <c r="O105" s="1326">
        <f t="shared" si="58"/>
        <v>32</v>
      </c>
      <c r="P105" s="2746" t="s">
        <v>136</v>
      </c>
      <c r="Q105" s="2746"/>
      <c r="R105" s="2746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69"/>
      <c r="BM105" s="69"/>
      <c r="BN105" s="69"/>
      <c r="BO105" s="69"/>
      <c r="BP105" s="69"/>
      <c r="BQ105" s="69"/>
      <c r="BR105" s="69"/>
      <c r="BS105" s="69"/>
      <c r="BT105" s="69"/>
      <c r="BU105" s="69"/>
      <c r="BV105" s="69"/>
      <c r="BW105" s="69"/>
      <c r="BX105" s="69"/>
      <c r="BY105" s="69"/>
      <c r="BZ105" s="69"/>
      <c r="CA105" s="69"/>
      <c r="CB105" s="69"/>
      <c r="CC105" s="69"/>
      <c r="CD105" s="69"/>
      <c r="CE105" s="69"/>
      <c r="CF105" s="69"/>
      <c r="CG105" s="69"/>
      <c r="CH105" s="69"/>
      <c r="CI105" s="69"/>
      <c r="CJ105" s="69"/>
      <c r="CK105" s="69"/>
      <c r="CL105" s="69"/>
      <c r="CM105" s="69"/>
      <c r="CN105" s="69"/>
      <c r="CO105" s="69"/>
      <c r="CP105" s="69"/>
      <c r="CQ105" s="69"/>
      <c r="CR105" s="69"/>
      <c r="CS105" s="69"/>
      <c r="CT105" s="69"/>
      <c r="CU105" s="69"/>
      <c r="CV105" s="69"/>
      <c r="CW105" s="69"/>
      <c r="CX105" s="69"/>
      <c r="CY105" s="69"/>
      <c r="CZ105" s="69"/>
      <c r="DA105" s="69"/>
      <c r="DB105" s="69"/>
      <c r="DC105" s="69"/>
      <c r="DD105" s="69"/>
      <c r="DE105" s="69"/>
      <c r="DF105" s="69"/>
      <c r="DG105" s="69"/>
      <c r="DH105" s="69"/>
      <c r="DI105" s="69"/>
      <c r="DJ105" s="69"/>
      <c r="DK105" s="69"/>
      <c r="DL105" s="69"/>
      <c r="DM105" s="69"/>
      <c r="DN105" s="69"/>
      <c r="DO105" s="69"/>
      <c r="DP105" s="69"/>
      <c r="DQ105" s="69"/>
      <c r="DR105" s="69"/>
      <c r="DS105" s="69"/>
      <c r="DT105" s="69"/>
      <c r="DU105" s="69"/>
      <c r="DV105" s="69"/>
      <c r="DW105" s="69"/>
      <c r="DX105" s="69"/>
      <c r="DY105" s="69"/>
      <c r="DZ105" s="69"/>
      <c r="EA105" s="69"/>
      <c r="EB105" s="69"/>
      <c r="EC105" s="69"/>
      <c r="ED105" s="69"/>
      <c r="EE105" s="69"/>
      <c r="EF105" s="69"/>
      <c r="EG105" s="69"/>
      <c r="EH105" s="69"/>
      <c r="EI105" s="69"/>
      <c r="EJ105" s="69"/>
      <c r="EK105" s="69"/>
      <c r="EL105" s="69"/>
      <c r="EM105" s="69"/>
      <c r="EN105" s="69"/>
      <c r="EO105" s="69"/>
      <c r="EP105" s="69"/>
      <c r="EQ105" s="69"/>
      <c r="ER105" s="69"/>
      <c r="ES105" s="69"/>
      <c r="ET105" s="69"/>
      <c r="EU105" s="69"/>
      <c r="EV105" s="69"/>
      <c r="EW105" s="69"/>
      <c r="EX105" s="69"/>
      <c r="EY105" s="69"/>
      <c r="EZ105" s="69"/>
      <c r="FA105" s="69"/>
      <c r="FB105" s="69"/>
      <c r="FC105" s="69"/>
      <c r="FD105" s="69"/>
      <c r="FE105" s="69"/>
      <c r="FF105" s="69"/>
      <c r="FG105" s="69"/>
      <c r="FH105" s="69"/>
      <c r="FI105" s="69"/>
      <c r="FJ105" s="69"/>
      <c r="FK105" s="69"/>
      <c r="FL105" s="69"/>
      <c r="FM105" s="69"/>
      <c r="FN105" s="69"/>
      <c r="FO105" s="69"/>
      <c r="FP105" s="69"/>
      <c r="FQ105" s="69"/>
      <c r="FR105" s="69"/>
      <c r="FS105" s="69"/>
      <c r="FT105" s="69"/>
      <c r="FU105" s="69"/>
      <c r="FV105" s="69"/>
      <c r="FW105" s="69"/>
      <c r="FX105" s="69"/>
      <c r="FY105" s="69"/>
      <c r="FZ105" s="69"/>
      <c r="GA105" s="69"/>
      <c r="GB105" s="69"/>
      <c r="GC105" s="69"/>
      <c r="GD105" s="69"/>
      <c r="GE105" s="69"/>
      <c r="GF105" s="69"/>
      <c r="GG105" s="69"/>
      <c r="GH105" s="69"/>
      <c r="GI105" s="69"/>
      <c r="GJ105" s="69"/>
      <c r="GK105" s="69"/>
      <c r="GL105" s="69"/>
      <c r="GM105" s="69"/>
      <c r="GN105" s="69"/>
      <c r="GO105" s="69"/>
      <c r="GP105" s="69"/>
      <c r="GQ105" s="69"/>
      <c r="GR105" s="69"/>
      <c r="GS105" s="69"/>
      <c r="GT105" s="69"/>
      <c r="GU105" s="69"/>
      <c r="GV105" s="69"/>
      <c r="GW105" s="69"/>
      <c r="GX105" s="69"/>
      <c r="GY105" s="69"/>
      <c r="GZ105" s="69"/>
      <c r="HA105" s="69"/>
      <c r="HB105" s="69"/>
      <c r="HC105" s="69"/>
      <c r="HD105" s="69"/>
      <c r="HE105" s="69"/>
      <c r="HF105" s="69"/>
      <c r="HG105" s="69"/>
      <c r="HH105" s="69"/>
      <c r="HI105" s="69"/>
      <c r="HJ105" s="69"/>
      <c r="HK105" s="69"/>
      <c r="HL105" s="69"/>
      <c r="HM105" s="69"/>
      <c r="HN105" s="69"/>
      <c r="HO105" s="69"/>
      <c r="HP105" s="69"/>
      <c r="HQ105" s="69"/>
      <c r="HR105" s="69"/>
      <c r="HS105" s="69"/>
      <c r="HT105" s="69"/>
      <c r="HU105" s="69"/>
      <c r="HV105" s="69"/>
      <c r="HW105" s="69"/>
      <c r="HX105" s="69"/>
      <c r="HY105" s="69"/>
      <c r="HZ105" s="69"/>
      <c r="IA105" s="69"/>
      <c r="IB105" s="69"/>
      <c r="IC105" s="69"/>
      <c r="ID105" s="69"/>
      <c r="IE105" s="69"/>
      <c r="IF105" s="69"/>
      <c r="IG105" s="69"/>
      <c r="IH105" s="69"/>
      <c r="II105" s="69"/>
      <c r="IJ105" s="69"/>
      <c r="IK105" s="69"/>
      <c r="IL105" s="69"/>
      <c r="IM105" s="69"/>
      <c r="IN105" s="69"/>
      <c r="IO105" s="69"/>
      <c r="IP105" s="69"/>
      <c r="IQ105" s="69"/>
      <c r="IR105" s="69"/>
      <c r="IS105" s="69"/>
      <c r="IT105" s="69"/>
      <c r="IU105" s="69"/>
      <c r="IV105" s="69"/>
      <c r="IW105" s="69"/>
      <c r="IX105" s="69"/>
      <c r="IY105" s="69"/>
      <c r="IZ105" s="69"/>
      <c r="JA105" s="69"/>
      <c r="JB105" s="69"/>
      <c r="JC105" s="69"/>
      <c r="JD105" s="69"/>
      <c r="JE105" s="69"/>
      <c r="JF105" s="69"/>
      <c r="JG105" s="69"/>
      <c r="JH105" s="69"/>
      <c r="JI105" s="69"/>
      <c r="JJ105" s="69"/>
      <c r="JK105" s="69"/>
      <c r="JL105" s="69"/>
      <c r="JM105" s="69"/>
      <c r="JN105" s="69"/>
    </row>
    <row r="106" spans="1:274" ht="22.5" customHeight="1" x14ac:dyDescent="0.2">
      <c r="A106" s="1964" t="s">
        <v>630</v>
      </c>
      <c r="B106" s="1964"/>
      <c r="C106" s="1325"/>
      <c r="D106" s="1326">
        <f>SUM(D104:D105)</f>
        <v>0</v>
      </c>
      <c r="E106" s="1326">
        <f t="shared" si="59"/>
        <v>0</v>
      </c>
      <c r="F106" s="1326">
        <f t="shared" si="59"/>
        <v>0</v>
      </c>
      <c r="G106" s="1326">
        <v>11</v>
      </c>
      <c r="H106" s="1326">
        <v>3</v>
      </c>
      <c r="I106" s="1326">
        <v>14</v>
      </c>
      <c r="J106" s="1326">
        <f t="shared" si="59"/>
        <v>0</v>
      </c>
      <c r="K106" s="1326">
        <f t="shared" si="59"/>
        <v>0</v>
      </c>
      <c r="L106" s="1326">
        <f t="shared" si="59"/>
        <v>0</v>
      </c>
      <c r="M106" s="1326">
        <f t="shared" si="56"/>
        <v>11</v>
      </c>
      <c r="N106" s="1326">
        <f t="shared" si="57"/>
        <v>3</v>
      </c>
      <c r="O106" s="1326">
        <f t="shared" si="58"/>
        <v>14</v>
      </c>
      <c r="P106" s="1308"/>
      <c r="Q106" s="1951"/>
      <c r="R106" s="1081" t="s">
        <v>1234</v>
      </c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  <c r="AX106" s="69"/>
      <c r="AY106" s="69"/>
      <c r="AZ106" s="69"/>
      <c r="BA106" s="69"/>
      <c r="BB106" s="69"/>
      <c r="BC106" s="69"/>
      <c r="BD106" s="69"/>
      <c r="BE106" s="69"/>
      <c r="BF106" s="69"/>
      <c r="BG106" s="69"/>
      <c r="BH106" s="69"/>
      <c r="BI106" s="69"/>
      <c r="BJ106" s="69"/>
      <c r="BK106" s="69"/>
      <c r="BL106" s="69"/>
      <c r="BM106" s="69"/>
      <c r="BN106" s="69"/>
      <c r="BO106" s="69"/>
      <c r="BP106" s="69"/>
      <c r="BQ106" s="69"/>
      <c r="BR106" s="69"/>
      <c r="BS106" s="69"/>
      <c r="BT106" s="69"/>
      <c r="BU106" s="69"/>
      <c r="BV106" s="69"/>
      <c r="BW106" s="69"/>
      <c r="BX106" s="69"/>
      <c r="BY106" s="69"/>
      <c r="BZ106" s="69"/>
      <c r="CA106" s="69"/>
      <c r="CB106" s="69"/>
      <c r="CC106" s="69"/>
      <c r="CD106" s="69"/>
      <c r="CE106" s="69"/>
      <c r="CF106" s="69"/>
      <c r="CG106" s="69"/>
      <c r="CH106" s="69"/>
      <c r="CI106" s="69"/>
      <c r="CJ106" s="69"/>
      <c r="CK106" s="69"/>
      <c r="CL106" s="69"/>
      <c r="CM106" s="69"/>
      <c r="CN106" s="69"/>
      <c r="CO106" s="69"/>
      <c r="CP106" s="69"/>
      <c r="CQ106" s="69"/>
      <c r="CR106" s="69"/>
      <c r="CS106" s="69"/>
      <c r="CT106" s="69"/>
      <c r="CU106" s="69"/>
      <c r="CV106" s="69"/>
      <c r="CW106" s="69"/>
      <c r="CX106" s="69"/>
      <c r="CY106" s="69"/>
      <c r="CZ106" s="69"/>
      <c r="DA106" s="69"/>
      <c r="DB106" s="69"/>
      <c r="DC106" s="69"/>
      <c r="DD106" s="69"/>
      <c r="DE106" s="69"/>
      <c r="DF106" s="69"/>
      <c r="DG106" s="69"/>
      <c r="DH106" s="69"/>
      <c r="DI106" s="69"/>
      <c r="DJ106" s="69"/>
      <c r="DK106" s="69"/>
      <c r="DL106" s="69"/>
      <c r="DM106" s="69"/>
      <c r="DN106" s="69"/>
      <c r="DO106" s="69"/>
      <c r="DP106" s="69"/>
      <c r="DQ106" s="69"/>
      <c r="DR106" s="69"/>
      <c r="DS106" s="69"/>
      <c r="DT106" s="69"/>
      <c r="DU106" s="69"/>
      <c r="DV106" s="69"/>
      <c r="DW106" s="69"/>
      <c r="DX106" s="69"/>
      <c r="DY106" s="69"/>
      <c r="DZ106" s="69"/>
      <c r="EA106" s="69"/>
      <c r="EB106" s="69"/>
      <c r="EC106" s="69"/>
      <c r="ED106" s="69"/>
      <c r="EE106" s="69"/>
      <c r="EF106" s="69"/>
      <c r="EG106" s="69"/>
      <c r="EH106" s="69"/>
      <c r="EI106" s="69"/>
      <c r="EJ106" s="69"/>
      <c r="EK106" s="69"/>
      <c r="EL106" s="69"/>
      <c r="EM106" s="69"/>
      <c r="EN106" s="69"/>
      <c r="EO106" s="69"/>
      <c r="EP106" s="69"/>
      <c r="EQ106" s="69"/>
      <c r="ER106" s="69"/>
      <c r="ES106" s="69"/>
      <c r="ET106" s="69"/>
      <c r="EU106" s="69"/>
      <c r="EV106" s="69"/>
      <c r="EW106" s="69"/>
      <c r="EX106" s="69"/>
      <c r="EY106" s="69"/>
      <c r="EZ106" s="69"/>
      <c r="FA106" s="69"/>
      <c r="FB106" s="69"/>
      <c r="FC106" s="69"/>
      <c r="FD106" s="69"/>
      <c r="FE106" s="69"/>
      <c r="FF106" s="69"/>
      <c r="FG106" s="69"/>
      <c r="FH106" s="69"/>
      <c r="FI106" s="69"/>
      <c r="FJ106" s="69"/>
      <c r="FK106" s="69"/>
      <c r="FL106" s="69"/>
      <c r="FM106" s="69"/>
      <c r="FN106" s="69"/>
      <c r="FO106" s="69"/>
      <c r="FP106" s="69"/>
      <c r="FQ106" s="69"/>
      <c r="FR106" s="69"/>
      <c r="FS106" s="69"/>
      <c r="FT106" s="69"/>
      <c r="FU106" s="69"/>
      <c r="FV106" s="69"/>
      <c r="FW106" s="69"/>
      <c r="FX106" s="69"/>
      <c r="FY106" s="69"/>
      <c r="FZ106" s="69"/>
      <c r="GA106" s="69"/>
      <c r="GB106" s="69"/>
      <c r="GC106" s="69"/>
      <c r="GD106" s="69"/>
      <c r="GE106" s="69"/>
      <c r="GF106" s="69"/>
      <c r="GG106" s="69"/>
      <c r="GH106" s="69"/>
      <c r="GI106" s="69"/>
      <c r="GJ106" s="69"/>
      <c r="GK106" s="69"/>
      <c r="GL106" s="69"/>
      <c r="GM106" s="69"/>
      <c r="GN106" s="69"/>
      <c r="GO106" s="69"/>
      <c r="GP106" s="69"/>
      <c r="GQ106" s="69"/>
      <c r="GR106" s="69"/>
      <c r="GS106" s="69"/>
      <c r="GT106" s="69"/>
      <c r="GU106" s="69"/>
      <c r="GV106" s="69"/>
      <c r="GW106" s="69"/>
      <c r="GX106" s="69"/>
      <c r="GY106" s="69"/>
      <c r="GZ106" s="69"/>
      <c r="HA106" s="69"/>
      <c r="HB106" s="69"/>
      <c r="HC106" s="69"/>
      <c r="HD106" s="69"/>
      <c r="HE106" s="69"/>
      <c r="HF106" s="69"/>
      <c r="HG106" s="69"/>
      <c r="HH106" s="69"/>
      <c r="HI106" s="69"/>
      <c r="HJ106" s="69"/>
      <c r="HK106" s="69"/>
      <c r="HL106" s="69"/>
      <c r="HM106" s="69"/>
      <c r="HN106" s="69"/>
      <c r="HO106" s="69"/>
      <c r="HP106" s="69"/>
      <c r="HQ106" s="69"/>
      <c r="HR106" s="69"/>
      <c r="HS106" s="69"/>
      <c r="HT106" s="69"/>
      <c r="HU106" s="69"/>
      <c r="HV106" s="69"/>
      <c r="HW106" s="69"/>
      <c r="HX106" s="69"/>
      <c r="HY106" s="69"/>
      <c r="HZ106" s="69"/>
      <c r="IA106" s="69"/>
      <c r="IB106" s="69"/>
      <c r="IC106" s="69"/>
      <c r="ID106" s="69"/>
      <c r="IE106" s="69"/>
      <c r="IF106" s="69"/>
      <c r="IG106" s="69"/>
      <c r="IH106" s="69"/>
      <c r="II106" s="69"/>
      <c r="IJ106" s="69"/>
      <c r="IK106" s="69"/>
      <c r="IL106" s="69"/>
      <c r="IM106" s="69"/>
      <c r="IN106" s="69"/>
      <c r="IO106" s="69"/>
      <c r="IP106" s="69"/>
      <c r="IQ106" s="69"/>
      <c r="IR106" s="69"/>
      <c r="IS106" s="69"/>
      <c r="IT106" s="69"/>
      <c r="IU106" s="69"/>
      <c r="IV106" s="69"/>
      <c r="IW106" s="69"/>
      <c r="IX106" s="69"/>
      <c r="IY106" s="69"/>
      <c r="IZ106" s="69"/>
      <c r="JA106" s="69"/>
      <c r="JB106" s="69"/>
      <c r="JC106" s="69"/>
      <c r="JD106" s="69"/>
      <c r="JE106" s="69"/>
      <c r="JF106" s="69"/>
      <c r="JG106" s="69"/>
      <c r="JH106" s="69"/>
      <c r="JI106" s="69"/>
      <c r="JJ106" s="69"/>
      <c r="JK106" s="69"/>
      <c r="JL106" s="69"/>
      <c r="JM106" s="69"/>
      <c r="JN106" s="69"/>
    </row>
    <row r="107" spans="1:274" ht="22.5" customHeight="1" x14ac:dyDescent="0.2">
      <c r="A107" s="3109" t="s">
        <v>210</v>
      </c>
      <c r="B107" s="3109"/>
      <c r="C107" s="613"/>
      <c r="D107" s="1326">
        <f>SUM(D105:D106)</f>
        <v>0</v>
      </c>
      <c r="E107" s="1326">
        <f t="shared" si="59"/>
        <v>0</v>
      </c>
      <c r="F107" s="629">
        <v>0</v>
      </c>
      <c r="G107" s="629">
        <v>12</v>
      </c>
      <c r="H107" s="629">
        <v>1</v>
      </c>
      <c r="I107" s="629">
        <v>13</v>
      </c>
      <c r="J107" s="1326">
        <f t="shared" si="59"/>
        <v>0</v>
      </c>
      <c r="K107" s="1326">
        <f t="shared" si="59"/>
        <v>0</v>
      </c>
      <c r="L107" s="629">
        <v>0</v>
      </c>
      <c r="M107" s="629">
        <f t="shared" ref="M107:O109" si="60">SUM(J107,G107,D107)</f>
        <v>12</v>
      </c>
      <c r="N107" s="629">
        <f t="shared" si="60"/>
        <v>1</v>
      </c>
      <c r="O107" s="629">
        <f t="shared" si="60"/>
        <v>13</v>
      </c>
      <c r="P107" s="1098"/>
      <c r="Q107" s="2757" t="s">
        <v>228</v>
      </c>
      <c r="R107" s="2757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  <c r="BX107" s="69"/>
      <c r="BY107" s="69"/>
      <c r="BZ107" s="69"/>
      <c r="CA107" s="69"/>
      <c r="CB107" s="69"/>
      <c r="CC107" s="69"/>
      <c r="CD107" s="69"/>
      <c r="CE107" s="69"/>
      <c r="CF107" s="69"/>
      <c r="CG107" s="69"/>
      <c r="CH107" s="69"/>
      <c r="CI107" s="69"/>
      <c r="CJ107" s="69"/>
      <c r="CK107" s="69"/>
      <c r="CL107" s="69"/>
      <c r="CM107" s="69"/>
      <c r="CN107" s="69"/>
      <c r="CO107" s="69"/>
      <c r="CP107" s="69"/>
      <c r="CQ107" s="69"/>
      <c r="CR107" s="69"/>
      <c r="CS107" s="69"/>
      <c r="CT107" s="69"/>
      <c r="CU107" s="69"/>
      <c r="CV107" s="69"/>
      <c r="CW107" s="69"/>
      <c r="CX107" s="69"/>
      <c r="CY107" s="69"/>
      <c r="CZ107" s="69"/>
      <c r="DA107" s="69"/>
      <c r="DB107" s="69"/>
      <c r="DC107" s="69"/>
      <c r="DD107" s="69"/>
      <c r="DE107" s="69"/>
      <c r="DF107" s="69"/>
      <c r="DG107" s="69"/>
      <c r="DH107" s="69"/>
      <c r="DI107" s="69"/>
      <c r="DJ107" s="69"/>
      <c r="DK107" s="69"/>
      <c r="DL107" s="69"/>
      <c r="DM107" s="69"/>
      <c r="DN107" s="69"/>
      <c r="DO107" s="69"/>
      <c r="DP107" s="69"/>
      <c r="DQ107" s="69"/>
      <c r="DR107" s="69"/>
      <c r="DS107" s="69"/>
      <c r="DT107" s="69"/>
      <c r="DU107" s="69"/>
      <c r="DV107" s="69"/>
      <c r="DW107" s="69"/>
      <c r="DX107" s="69"/>
      <c r="DY107" s="69"/>
      <c r="DZ107" s="69"/>
      <c r="EA107" s="69"/>
      <c r="EB107" s="69"/>
      <c r="EC107" s="69"/>
      <c r="ED107" s="69"/>
      <c r="EE107" s="69"/>
      <c r="EF107" s="69"/>
      <c r="EG107" s="69"/>
      <c r="EH107" s="69"/>
      <c r="EI107" s="69"/>
      <c r="EJ107" s="69"/>
      <c r="EK107" s="69"/>
      <c r="EL107" s="69"/>
      <c r="EM107" s="69"/>
      <c r="EN107" s="69"/>
      <c r="EO107" s="69"/>
      <c r="EP107" s="69"/>
      <c r="EQ107" s="69"/>
      <c r="ER107" s="69"/>
      <c r="ES107" s="69"/>
      <c r="ET107" s="69"/>
      <c r="EU107" s="69"/>
      <c r="EV107" s="69"/>
      <c r="EW107" s="69"/>
      <c r="EX107" s="69"/>
      <c r="EY107" s="69"/>
      <c r="EZ107" s="69"/>
      <c r="FA107" s="69"/>
      <c r="FB107" s="69"/>
      <c r="FC107" s="69"/>
      <c r="FD107" s="69"/>
      <c r="FE107" s="69"/>
      <c r="FF107" s="69"/>
      <c r="FG107" s="69"/>
      <c r="FH107" s="69"/>
      <c r="FI107" s="69"/>
      <c r="FJ107" s="69"/>
      <c r="FK107" s="69"/>
      <c r="FL107" s="69"/>
      <c r="FM107" s="69"/>
      <c r="FN107" s="69"/>
      <c r="FO107" s="69"/>
      <c r="FP107" s="69"/>
      <c r="FQ107" s="69"/>
      <c r="FR107" s="69"/>
      <c r="FS107" s="69"/>
      <c r="FT107" s="69"/>
      <c r="FU107" s="69"/>
      <c r="FV107" s="69"/>
      <c r="FW107" s="69"/>
      <c r="FX107" s="69"/>
      <c r="FY107" s="69"/>
      <c r="FZ107" s="69"/>
      <c r="GA107" s="69"/>
      <c r="GB107" s="69"/>
      <c r="GC107" s="69"/>
      <c r="GD107" s="69"/>
      <c r="GE107" s="69"/>
      <c r="GF107" s="69"/>
      <c r="GG107" s="69"/>
      <c r="GH107" s="69"/>
      <c r="GI107" s="69"/>
      <c r="GJ107" s="69"/>
      <c r="GK107" s="69"/>
      <c r="GL107" s="69"/>
      <c r="GM107" s="69"/>
      <c r="GN107" s="69"/>
      <c r="GO107" s="69"/>
      <c r="GP107" s="69"/>
      <c r="GQ107" s="69"/>
      <c r="GR107" s="69"/>
      <c r="GS107" s="69"/>
      <c r="GT107" s="69"/>
      <c r="GU107" s="69"/>
      <c r="GV107" s="69"/>
      <c r="GW107" s="69"/>
      <c r="GX107" s="69"/>
      <c r="GY107" s="69"/>
      <c r="GZ107" s="69"/>
      <c r="HA107" s="69"/>
      <c r="HB107" s="69"/>
      <c r="HC107" s="69"/>
      <c r="HD107" s="69"/>
      <c r="HE107" s="69"/>
      <c r="HF107" s="69"/>
      <c r="HG107" s="69"/>
      <c r="HH107" s="69"/>
      <c r="HI107" s="69"/>
      <c r="HJ107" s="69"/>
      <c r="HK107" s="69"/>
      <c r="HL107" s="69"/>
      <c r="HM107" s="69"/>
      <c r="HN107" s="69"/>
      <c r="HO107" s="69"/>
      <c r="HP107" s="69"/>
      <c r="HQ107" s="69"/>
      <c r="HR107" s="69"/>
      <c r="HS107" s="69"/>
      <c r="HT107" s="69"/>
      <c r="HU107" s="69"/>
      <c r="HV107" s="69"/>
      <c r="HW107" s="69"/>
      <c r="HX107" s="69"/>
      <c r="HY107" s="69"/>
      <c r="HZ107" s="69"/>
      <c r="IA107" s="69"/>
      <c r="IB107" s="69"/>
      <c r="IC107" s="69"/>
      <c r="ID107" s="69"/>
      <c r="IE107" s="69"/>
      <c r="IF107" s="69"/>
      <c r="IG107" s="69"/>
      <c r="IH107" s="69"/>
      <c r="II107" s="69"/>
      <c r="IJ107" s="69"/>
      <c r="IK107" s="69"/>
      <c r="IL107" s="69"/>
      <c r="IM107" s="69"/>
      <c r="IN107" s="69"/>
      <c r="IO107" s="69"/>
      <c r="IP107" s="69"/>
      <c r="IQ107" s="69"/>
      <c r="IR107" s="69"/>
      <c r="IS107" s="69"/>
      <c r="IT107" s="69"/>
      <c r="IU107" s="69"/>
      <c r="IV107" s="69"/>
      <c r="IW107" s="69"/>
      <c r="IX107" s="69"/>
      <c r="IY107" s="69"/>
      <c r="IZ107" s="69"/>
      <c r="JA107" s="69"/>
      <c r="JB107" s="69"/>
      <c r="JC107" s="69"/>
      <c r="JD107" s="69"/>
      <c r="JE107" s="69"/>
      <c r="JF107" s="69"/>
      <c r="JG107" s="69"/>
      <c r="JH107" s="69"/>
      <c r="JI107" s="69"/>
      <c r="JJ107" s="69"/>
      <c r="JK107" s="69"/>
      <c r="JL107" s="69"/>
      <c r="JM107" s="69"/>
      <c r="JN107" s="69"/>
    </row>
    <row r="108" spans="1:274" ht="30" customHeight="1" x14ac:dyDescent="0.2">
      <c r="A108" s="3105" t="s">
        <v>1446</v>
      </c>
      <c r="B108" s="1964" t="s">
        <v>949</v>
      </c>
      <c r="C108" s="613"/>
      <c r="D108" s="1326">
        <f t="shared" ref="D108:E108" si="61">SUM(D106:D107)</f>
        <v>0</v>
      </c>
      <c r="E108" s="1326">
        <f t="shared" si="61"/>
        <v>0</v>
      </c>
      <c r="F108" s="629">
        <v>0</v>
      </c>
      <c r="G108" s="629">
        <v>10</v>
      </c>
      <c r="H108" s="629">
        <v>2</v>
      </c>
      <c r="I108" s="629">
        <v>12</v>
      </c>
      <c r="J108" s="629">
        <v>7</v>
      </c>
      <c r="K108" s="629">
        <v>1</v>
      </c>
      <c r="L108" s="629">
        <v>8</v>
      </c>
      <c r="M108" s="629">
        <f t="shared" si="60"/>
        <v>17</v>
      </c>
      <c r="N108" s="629">
        <f t="shared" si="60"/>
        <v>3</v>
      </c>
      <c r="O108" s="629">
        <f t="shared" si="60"/>
        <v>20</v>
      </c>
      <c r="P108" s="1098"/>
      <c r="Q108" s="685" t="s">
        <v>1134</v>
      </c>
      <c r="R108" s="2751" t="s">
        <v>1447</v>
      </c>
    </row>
    <row r="109" spans="1:274" ht="21.75" customHeight="1" x14ac:dyDescent="0.2">
      <c r="A109" s="3105"/>
      <c r="B109" s="1964" t="s">
        <v>1484</v>
      </c>
      <c r="C109" s="613"/>
      <c r="D109" s="1326">
        <f t="shared" ref="D109:E109" si="62">SUM(D107:D108)</f>
        <v>0</v>
      </c>
      <c r="E109" s="1326">
        <f t="shared" si="62"/>
        <v>0</v>
      </c>
      <c r="F109" s="629">
        <v>0</v>
      </c>
      <c r="G109" s="629">
        <v>3</v>
      </c>
      <c r="H109" s="629">
        <v>8</v>
      </c>
      <c r="I109" s="629">
        <v>11</v>
      </c>
      <c r="J109" s="629">
        <v>9</v>
      </c>
      <c r="K109" s="629">
        <v>1</v>
      </c>
      <c r="L109" s="629">
        <v>10</v>
      </c>
      <c r="M109" s="629">
        <f t="shared" si="60"/>
        <v>12</v>
      </c>
      <c r="N109" s="629">
        <f t="shared" si="60"/>
        <v>9</v>
      </c>
      <c r="O109" s="629">
        <f t="shared" si="60"/>
        <v>21</v>
      </c>
      <c r="P109" s="1097"/>
      <c r="Q109" s="1951" t="s">
        <v>946</v>
      </c>
      <c r="R109" s="2751"/>
    </row>
    <row r="110" spans="1:274" ht="21.75" customHeight="1" thickBot="1" x14ac:dyDescent="0.25">
      <c r="A110" s="3103" t="s">
        <v>96</v>
      </c>
      <c r="B110" s="3103"/>
      <c r="C110" s="3103"/>
      <c r="D110" s="658">
        <f>SUM(D108:D109)</f>
        <v>0</v>
      </c>
      <c r="E110" s="659">
        <f t="shared" ref="E110:J110" si="63">SUM(E108:E109)</f>
        <v>0</v>
      </c>
      <c r="F110" s="659">
        <f t="shared" si="63"/>
        <v>0</v>
      </c>
      <c r="G110" s="659">
        <f>SUM(G108:G109)</f>
        <v>13</v>
      </c>
      <c r="H110" s="659">
        <f t="shared" si="63"/>
        <v>10</v>
      </c>
      <c r="I110" s="659">
        <f t="shared" si="63"/>
        <v>23</v>
      </c>
      <c r="J110" s="659">
        <f t="shared" si="63"/>
        <v>16</v>
      </c>
      <c r="K110" s="659">
        <f>SUM(K108:K109)</f>
        <v>2</v>
      </c>
      <c r="L110" s="659">
        <f>SUM(L108:L109)</f>
        <v>18</v>
      </c>
      <c r="M110" s="659">
        <f>SUM(M108:M109)</f>
        <v>29</v>
      </c>
      <c r="N110" s="659">
        <f>SUM(N108:N109)</f>
        <v>12</v>
      </c>
      <c r="O110" s="659">
        <f>SUM(O108:O109)</f>
        <v>41</v>
      </c>
      <c r="P110" s="3106" t="s">
        <v>136</v>
      </c>
      <c r="Q110" s="3106"/>
      <c r="R110" s="3106"/>
    </row>
    <row r="111" spans="1:274" ht="21.75" customHeight="1" thickBot="1" x14ac:dyDescent="0.25">
      <c r="A111" s="3107" t="s">
        <v>45</v>
      </c>
      <c r="B111" s="3107"/>
      <c r="C111" s="3107"/>
      <c r="D111" s="181">
        <f>SUM(D21,D22,D28,D33,D54,D59,D62,D73,D87,D96,D102,D105,D106,D107,D110)</f>
        <v>59</v>
      </c>
      <c r="E111" s="181">
        <f t="shared" ref="E111:F111" si="64">SUM(E21,E22,E28,E33,E54,E59,E62,E73,E87,E96,E102,E105,E106,E107,E110)</f>
        <v>69</v>
      </c>
      <c r="F111" s="181">
        <f t="shared" si="64"/>
        <v>128</v>
      </c>
      <c r="G111" s="181">
        <f>SUM(G21,G22,G28,G33,G50,G54,G59,G62,G73,G87,G96,G102,G105,G106,G107,G110)</f>
        <v>184</v>
      </c>
      <c r="H111" s="181">
        <f t="shared" ref="H111:O111" si="65">SUM(H21,H22,H28,H33,H50,H54,H59,H62,H73,H87,H96,H102,H105,H106,H107,H110)</f>
        <v>270</v>
      </c>
      <c r="I111" s="181">
        <f t="shared" si="65"/>
        <v>454</v>
      </c>
      <c r="J111" s="181">
        <f t="shared" si="65"/>
        <v>60</v>
      </c>
      <c r="K111" s="181">
        <f t="shared" si="65"/>
        <v>72</v>
      </c>
      <c r="L111" s="181">
        <f t="shared" si="65"/>
        <v>132</v>
      </c>
      <c r="M111" s="181">
        <f t="shared" si="65"/>
        <v>303</v>
      </c>
      <c r="N111" s="181">
        <f t="shared" si="65"/>
        <v>411</v>
      </c>
      <c r="O111" s="181">
        <f t="shared" si="65"/>
        <v>714</v>
      </c>
      <c r="P111" s="3108" t="s">
        <v>153</v>
      </c>
      <c r="Q111" s="3108"/>
      <c r="R111" s="3108"/>
    </row>
    <row r="112" spans="1:274" ht="24" customHeight="1" thickTop="1" x14ac:dyDescent="0.2">
      <c r="A112" s="660"/>
      <c r="B112" s="660"/>
      <c r="C112" s="660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661"/>
      <c r="Q112" s="661"/>
      <c r="R112" s="661"/>
    </row>
    <row r="113" spans="1:18" ht="12.75" customHeight="1" x14ac:dyDescent="0.2">
      <c r="A113" s="660"/>
      <c r="B113" s="660"/>
      <c r="C113" s="660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661"/>
      <c r="Q113" s="661"/>
      <c r="R113" s="661"/>
    </row>
    <row r="114" spans="1:18" ht="12.75" customHeight="1" x14ac:dyDescent="0.2">
      <c r="A114" s="660"/>
      <c r="B114" s="660"/>
      <c r="C114" s="660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661"/>
      <c r="Q114" s="661"/>
      <c r="R114" s="661"/>
    </row>
    <row r="115" spans="1:18" ht="12.75" customHeight="1" x14ac:dyDescent="0.2">
      <c r="M115" s="32"/>
      <c r="N115" s="32"/>
      <c r="O115" s="32"/>
    </row>
    <row r="116" spans="1:18" ht="12.75" customHeight="1" x14ac:dyDescent="0.2">
      <c r="M116" s="32"/>
      <c r="N116" s="32"/>
      <c r="O116" s="32"/>
    </row>
    <row r="117" spans="1:18" ht="12.75" customHeight="1" x14ac:dyDescent="0.2">
      <c r="M117" s="32"/>
      <c r="N117" s="32"/>
      <c r="O117" s="32"/>
    </row>
    <row r="118" spans="1:18" ht="12.75" customHeight="1" x14ac:dyDescent="0.2">
      <c r="M118" s="32"/>
      <c r="N118" s="32"/>
      <c r="O118" s="32"/>
    </row>
    <row r="119" spans="1:18" ht="12.75" customHeight="1" x14ac:dyDescent="0.2">
      <c r="M119" s="32"/>
      <c r="N119" s="32"/>
      <c r="O119" s="32"/>
    </row>
    <row r="120" spans="1:18" ht="12.75" customHeight="1" x14ac:dyDescent="0.2">
      <c r="M120" s="32"/>
      <c r="N120" s="32"/>
      <c r="O120" s="32"/>
    </row>
    <row r="121" spans="1:18" ht="12.75" customHeight="1" x14ac:dyDescent="0.2">
      <c r="M121" s="32"/>
      <c r="N121" s="32"/>
      <c r="O121" s="32"/>
    </row>
    <row r="122" spans="1:18" ht="12.75" customHeight="1" x14ac:dyDescent="0.2">
      <c r="M122" s="32"/>
      <c r="N122" s="32"/>
      <c r="O122" s="32"/>
    </row>
    <row r="123" spans="1:18" ht="12.75" customHeight="1" x14ac:dyDescent="0.2">
      <c r="M123" s="32"/>
      <c r="N123" s="32"/>
      <c r="O123" s="32"/>
    </row>
    <row r="124" spans="1:18" ht="22.5" customHeight="1" x14ac:dyDescent="0.25">
      <c r="A124" s="3129" t="s">
        <v>2288</v>
      </c>
      <c r="B124" s="3129"/>
      <c r="C124" s="3129"/>
      <c r="D124" s="3129"/>
      <c r="E124" s="3129"/>
      <c r="F124" s="3129"/>
      <c r="G124" s="3129"/>
      <c r="H124" s="3129"/>
      <c r="I124" s="3129"/>
      <c r="J124" s="3129"/>
      <c r="K124" s="3129"/>
      <c r="L124" s="3129"/>
      <c r="M124" s="3129"/>
      <c r="N124" s="3129"/>
      <c r="O124" s="3129"/>
      <c r="P124" s="3129"/>
      <c r="Q124" s="3129"/>
      <c r="R124" s="3129"/>
    </row>
    <row r="125" spans="1:18" ht="22.5" customHeight="1" x14ac:dyDescent="0.2">
      <c r="A125" s="3130" t="s">
        <v>2289</v>
      </c>
      <c r="B125" s="3130"/>
      <c r="C125" s="3130"/>
      <c r="D125" s="3130"/>
      <c r="E125" s="3130"/>
      <c r="F125" s="3130"/>
      <c r="G125" s="3130"/>
      <c r="H125" s="3130"/>
      <c r="I125" s="3130"/>
      <c r="J125" s="3130"/>
      <c r="K125" s="3130"/>
      <c r="L125" s="3130"/>
      <c r="M125" s="3130"/>
      <c r="N125" s="3130"/>
      <c r="O125" s="3130"/>
      <c r="P125" s="3130"/>
      <c r="Q125" s="3130"/>
      <c r="R125" s="3130"/>
    </row>
    <row r="126" spans="1:18" ht="22.5" customHeight="1" thickBot="1" x14ac:dyDescent="0.25">
      <c r="A126" s="1356" t="s">
        <v>2810</v>
      </c>
      <c r="B126" s="119"/>
      <c r="C126" s="119"/>
      <c r="D126" s="637"/>
      <c r="E126" s="637"/>
      <c r="F126" s="637"/>
      <c r="G126" s="637"/>
      <c r="H126" s="637"/>
      <c r="I126" s="637"/>
      <c r="J126" s="637"/>
      <c r="K126" s="637"/>
      <c r="L126" s="637"/>
      <c r="M126" s="637"/>
      <c r="N126" s="637"/>
      <c r="O126" s="637"/>
      <c r="P126" s="638"/>
      <c r="Q126" s="3131" t="s">
        <v>1569</v>
      </c>
      <c r="R126" s="3131"/>
    </row>
    <row r="127" spans="1:18" ht="22.5" customHeight="1" thickTop="1" x14ac:dyDescent="0.25">
      <c r="A127" s="3102" t="s">
        <v>47</v>
      </c>
      <c r="B127" s="3102" t="s">
        <v>90</v>
      </c>
      <c r="C127" s="3102" t="s">
        <v>48</v>
      </c>
      <c r="D127" s="3111" t="s">
        <v>36</v>
      </c>
      <c r="E127" s="3111"/>
      <c r="F127" s="3111"/>
      <c r="G127" s="3111" t="s">
        <v>2</v>
      </c>
      <c r="H127" s="3111"/>
      <c r="I127" s="3111"/>
      <c r="J127" s="3111" t="s">
        <v>3</v>
      </c>
      <c r="K127" s="3111"/>
      <c r="L127" s="3111"/>
      <c r="M127" s="3111" t="s">
        <v>29</v>
      </c>
      <c r="N127" s="3111"/>
      <c r="O127" s="3111"/>
      <c r="P127" s="2740" t="s">
        <v>103</v>
      </c>
      <c r="Q127" s="2740" t="s">
        <v>132</v>
      </c>
      <c r="R127" s="2740" t="s">
        <v>310</v>
      </c>
    </row>
    <row r="128" spans="1:18" ht="22.5" customHeight="1" x14ac:dyDescent="0.25">
      <c r="A128" s="3103"/>
      <c r="B128" s="3103"/>
      <c r="C128" s="3103"/>
      <c r="D128" s="3101" t="s">
        <v>98</v>
      </c>
      <c r="E128" s="3101"/>
      <c r="F128" s="3101"/>
      <c r="G128" s="3101" t="s">
        <v>99</v>
      </c>
      <c r="H128" s="3101"/>
      <c r="I128" s="3101"/>
      <c r="J128" s="3101" t="s">
        <v>100</v>
      </c>
      <c r="K128" s="3101"/>
      <c r="L128" s="3101"/>
      <c r="M128" s="3101" t="s">
        <v>101</v>
      </c>
      <c r="N128" s="3101"/>
      <c r="O128" s="3101"/>
      <c r="P128" s="2741"/>
      <c r="Q128" s="2741"/>
      <c r="R128" s="2741"/>
    </row>
    <row r="129" spans="1:18" ht="22.5" customHeight="1" x14ac:dyDescent="0.25">
      <c r="A129" s="3103"/>
      <c r="B129" s="3103"/>
      <c r="C129" s="3103"/>
      <c r="D129" s="640" t="s">
        <v>187</v>
      </c>
      <c r="E129" s="1348" t="s">
        <v>203</v>
      </c>
      <c r="F129" s="640" t="s">
        <v>204</v>
      </c>
      <c r="G129" s="640" t="s">
        <v>187</v>
      </c>
      <c r="H129" s="1348" t="s">
        <v>203</v>
      </c>
      <c r="I129" s="640" t="s">
        <v>204</v>
      </c>
      <c r="J129" s="640" t="s">
        <v>187</v>
      </c>
      <c r="K129" s="1348" t="s">
        <v>203</v>
      </c>
      <c r="L129" s="640" t="s">
        <v>204</v>
      </c>
      <c r="M129" s="640" t="s">
        <v>187</v>
      </c>
      <c r="N129" s="1348" t="s">
        <v>203</v>
      </c>
      <c r="O129" s="640" t="s">
        <v>204</v>
      </c>
      <c r="P129" s="2741"/>
      <c r="Q129" s="2741"/>
      <c r="R129" s="2741"/>
    </row>
    <row r="130" spans="1:18" ht="22.5" customHeight="1" thickBot="1" x14ac:dyDescent="0.25">
      <c r="A130" s="3104"/>
      <c r="B130" s="3104"/>
      <c r="C130" s="3104"/>
      <c r="D130" s="450" t="s">
        <v>188</v>
      </c>
      <c r="E130" s="450" t="s">
        <v>189</v>
      </c>
      <c r="F130" s="450" t="s">
        <v>190</v>
      </c>
      <c r="G130" s="450" t="s">
        <v>188</v>
      </c>
      <c r="H130" s="450" t="s">
        <v>189</v>
      </c>
      <c r="I130" s="450" t="s">
        <v>190</v>
      </c>
      <c r="J130" s="450" t="s">
        <v>188</v>
      </c>
      <c r="K130" s="450" t="s">
        <v>189</v>
      </c>
      <c r="L130" s="450" t="s">
        <v>190</v>
      </c>
      <c r="M130" s="450" t="s">
        <v>188</v>
      </c>
      <c r="N130" s="450" t="s">
        <v>189</v>
      </c>
      <c r="O130" s="450" t="s">
        <v>190</v>
      </c>
      <c r="P130" s="2742"/>
      <c r="Q130" s="2742"/>
      <c r="R130" s="2742"/>
    </row>
    <row r="131" spans="1:18" ht="41.25" customHeight="1" thickBot="1" x14ac:dyDescent="0.25">
      <c r="A131" s="1351" t="s">
        <v>630</v>
      </c>
      <c r="B131" s="1351"/>
      <c r="C131" s="1351"/>
      <c r="D131" s="1355">
        <v>0</v>
      </c>
      <c r="E131" s="1355">
        <v>0</v>
      </c>
      <c r="F131" s="1355">
        <v>0</v>
      </c>
      <c r="G131" s="1355">
        <v>1</v>
      </c>
      <c r="H131" s="1355">
        <v>0</v>
      </c>
      <c r="I131" s="1355">
        <f>SUM(G131:H131)</f>
        <v>1</v>
      </c>
      <c r="J131" s="1355">
        <v>0</v>
      </c>
      <c r="K131" s="1355">
        <v>0</v>
      </c>
      <c r="L131" s="1355">
        <v>0</v>
      </c>
      <c r="M131" s="1355">
        <f t="shared" ref="M131:O131" si="66">SUM(J131,G131,D131)</f>
        <v>1</v>
      </c>
      <c r="N131" s="1355">
        <f t="shared" si="66"/>
        <v>0</v>
      </c>
      <c r="O131" s="1355">
        <f t="shared" si="66"/>
        <v>1</v>
      </c>
      <c r="P131" s="1346"/>
      <c r="Q131" s="1346"/>
      <c r="R131" s="1971" t="s">
        <v>1234</v>
      </c>
    </row>
    <row r="132" spans="1:18" ht="30.75" customHeight="1" thickBot="1" x14ac:dyDescent="0.25">
      <c r="A132" s="3107" t="s">
        <v>45</v>
      </c>
      <c r="B132" s="3107"/>
      <c r="C132" s="3107"/>
      <c r="D132" s="181">
        <f>SUM(D131)</f>
        <v>0</v>
      </c>
      <c r="E132" s="181">
        <f t="shared" ref="E132:O132" si="67">SUM(E131)</f>
        <v>0</v>
      </c>
      <c r="F132" s="181">
        <f t="shared" si="67"/>
        <v>0</v>
      </c>
      <c r="G132" s="181">
        <f t="shared" si="67"/>
        <v>1</v>
      </c>
      <c r="H132" s="181">
        <f t="shared" si="67"/>
        <v>0</v>
      </c>
      <c r="I132" s="181">
        <f t="shared" si="67"/>
        <v>1</v>
      </c>
      <c r="J132" s="181">
        <f t="shared" si="67"/>
        <v>0</v>
      </c>
      <c r="K132" s="181">
        <f t="shared" si="67"/>
        <v>0</v>
      </c>
      <c r="L132" s="181">
        <f t="shared" si="67"/>
        <v>0</v>
      </c>
      <c r="M132" s="181">
        <f t="shared" si="67"/>
        <v>1</v>
      </c>
      <c r="N132" s="181">
        <f t="shared" si="67"/>
        <v>0</v>
      </c>
      <c r="O132" s="181">
        <f t="shared" si="67"/>
        <v>1</v>
      </c>
      <c r="P132" s="3108" t="s">
        <v>153</v>
      </c>
      <c r="Q132" s="3108"/>
      <c r="R132" s="3108"/>
    </row>
    <row r="133" spans="1:18" ht="12.75" customHeight="1" thickTop="1" x14ac:dyDescent="0.2">
      <c r="M133" s="32"/>
      <c r="N133" s="32"/>
      <c r="O133" s="32"/>
    </row>
    <row r="134" spans="1:18" ht="12.75" customHeight="1" x14ac:dyDescent="0.2">
      <c r="M134" s="32"/>
      <c r="N134" s="32"/>
      <c r="O134" s="32"/>
    </row>
    <row r="135" spans="1:18" ht="12.75" customHeight="1" x14ac:dyDescent="0.2">
      <c r="M135" s="32"/>
      <c r="N135" s="32"/>
      <c r="O135" s="32"/>
    </row>
    <row r="136" spans="1:18" ht="12.75" customHeight="1" x14ac:dyDescent="0.2">
      <c r="M136" s="32"/>
      <c r="N136" s="32"/>
      <c r="O136" s="32"/>
    </row>
    <row r="137" spans="1:18" ht="12.75" customHeight="1" x14ac:dyDescent="0.2">
      <c r="M137" s="32"/>
      <c r="N137" s="32"/>
      <c r="O137" s="32"/>
    </row>
    <row r="138" spans="1:18" ht="12.75" customHeight="1" x14ac:dyDescent="0.2">
      <c r="M138" s="32"/>
      <c r="N138" s="32"/>
      <c r="O138" s="32"/>
    </row>
    <row r="139" spans="1:18" ht="12.75" customHeight="1" x14ac:dyDescent="0.2">
      <c r="M139" s="32"/>
      <c r="N139" s="32"/>
      <c r="O139" s="32"/>
    </row>
    <row r="140" spans="1:18" ht="12.75" customHeight="1" x14ac:dyDescent="0.2">
      <c r="M140" s="32"/>
      <c r="N140" s="32"/>
      <c r="O140" s="32"/>
    </row>
    <row r="141" spans="1:18" ht="12.75" customHeight="1" x14ac:dyDescent="0.2">
      <c r="M141" s="32"/>
      <c r="N141" s="32"/>
      <c r="O141" s="32"/>
    </row>
    <row r="142" spans="1:18" ht="12.75" customHeight="1" x14ac:dyDescent="0.2">
      <c r="M142" s="32"/>
      <c r="N142" s="32"/>
      <c r="O142" s="32"/>
    </row>
    <row r="143" spans="1:18" ht="12.75" customHeight="1" x14ac:dyDescent="0.2">
      <c r="M143" s="32"/>
      <c r="N143" s="32"/>
      <c r="O143" s="32"/>
    </row>
    <row r="144" spans="1:18" ht="12.75" customHeight="1" x14ac:dyDescent="0.2">
      <c r="M144" s="32"/>
      <c r="N144" s="32"/>
      <c r="O144" s="32"/>
    </row>
    <row r="145" spans="13:15" ht="12.75" customHeight="1" x14ac:dyDescent="0.2">
      <c r="M145" s="32"/>
      <c r="N145" s="32"/>
      <c r="O145" s="32"/>
    </row>
    <row r="146" spans="13:15" ht="12.75" customHeight="1" x14ac:dyDescent="0.2">
      <c r="M146" s="32"/>
      <c r="N146" s="32"/>
      <c r="O146" s="32"/>
    </row>
    <row r="147" spans="13:15" ht="12.75" customHeight="1" x14ac:dyDescent="0.2">
      <c r="M147" s="32"/>
      <c r="N147" s="32"/>
      <c r="O147" s="32"/>
    </row>
    <row r="148" spans="13:15" ht="12.75" customHeight="1" x14ac:dyDescent="0.2">
      <c r="M148" s="32"/>
      <c r="N148" s="32"/>
      <c r="O148" s="32"/>
    </row>
    <row r="149" spans="13:15" ht="12.75" customHeight="1" x14ac:dyDescent="0.2">
      <c r="M149" s="32"/>
      <c r="N149" s="32"/>
      <c r="O149" s="32"/>
    </row>
    <row r="150" spans="13:15" ht="12.75" customHeight="1" x14ac:dyDescent="0.2">
      <c r="M150" s="32"/>
      <c r="N150" s="32"/>
      <c r="O150" s="32"/>
    </row>
    <row r="151" spans="13:15" ht="12.75" customHeight="1" x14ac:dyDescent="0.2">
      <c r="M151" s="32"/>
      <c r="N151" s="32"/>
      <c r="O151" s="32"/>
    </row>
    <row r="152" spans="13:15" ht="12.75" customHeight="1" x14ac:dyDescent="0.2">
      <c r="M152" s="32"/>
      <c r="N152" s="32"/>
      <c r="O152" s="32"/>
    </row>
    <row r="153" spans="13:15" ht="12.75" customHeight="1" x14ac:dyDescent="0.2">
      <c r="M153" s="32"/>
      <c r="N153" s="32"/>
      <c r="O153" s="32"/>
    </row>
    <row r="154" spans="13:15" ht="12.75" customHeight="1" x14ac:dyDescent="0.2">
      <c r="M154" s="32"/>
      <c r="N154" s="32"/>
      <c r="O154" s="32"/>
    </row>
    <row r="155" spans="13:15" ht="12.75" customHeight="1" x14ac:dyDescent="0.2">
      <c r="M155" s="32"/>
      <c r="N155" s="32"/>
      <c r="O155" s="32"/>
    </row>
    <row r="156" spans="13:15" ht="12.75" customHeight="1" x14ac:dyDescent="0.2">
      <c r="M156" s="32"/>
      <c r="N156" s="32"/>
      <c r="O156" s="32"/>
    </row>
    <row r="157" spans="13:15" ht="12.75" customHeight="1" x14ac:dyDescent="0.2">
      <c r="M157" s="32"/>
      <c r="N157" s="32"/>
      <c r="O157" s="32"/>
    </row>
    <row r="158" spans="13:15" ht="12.75" customHeight="1" x14ac:dyDescent="0.2">
      <c r="M158" s="32"/>
      <c r="N158" s="32"/>
      <c r="O158" s="32"/>
    </row>
    <row r="159" spans="13:15" ht="12.75" customHeight="1" x14ac:dyDescent="0.2">
      <c r="M159" s="32"/>
      <c r="N159" s="32"/>
      <c r="O159" s="32"/>
    </row>
    <row r="160" spans="13:15" ht="12.75" customHeight="1" x14ac:dyDescent="0.2">
      <c r="M160" s="32"/>
      <c r="N160" s="32"/>
      <c r="O160" s="32"/>
    </row>
    <row r="161" spans="13:15" ht="12.75" customHeight="1" x14ac:dyDescent="0.2">
      <c r="M161" s="32"/>
      <c r="N161" s="32"/>
      <c r="O161" s="32"/>
    </row>
    <row r="162" spans="13:15" x14ac:dyDescent="0.2">
      <c r="M162" s="32"/>
      <c r="N162" s="32"/>
      <c r="O162" s="32"/>
    </row>
    <row r="163" spans="13:15" x14ac:dyDescent="0.2">
      <c r="M163" s="32"/>
      <c r="N163" s="32"/>
      <c r="O163" s="32"/>
    </row>
    <row r="164" spans="13:15" x14ac:dyDescent="0.2">
      <c r="M164" s="32"/>
      <c r="N164" s="32"/>
      <c r="O164" s="32"/>
    </row>
    <row r="165" spans="13:15" x14ac:dyDescent="0.2">
      <c r="M165" s="32"/>
      <c r="N165" s="32"/>
      <c r="O165" s="32"/>
    </row>
    <row r="166" spans="13:15" x14ac:dyDescent="0.2">
      <c r="M166" s="32"/>
      <c r="N166" s="32"/>
      <c r="O166" s="32"/>
    </row>
    <row r="167" spans="13:15" x14ac:dyDescent="0.2">
      <c r="M167" s="32"/>
      <c r="N167" s="32"/>
      <c r="O167" s="32"/>
    </row>
    <row r="168" spans="13:15" x14ac:dyDescent="0.2">
      <c r="M168" s="32"/>
      <c r="N168" s="32"/>
      <c r="O168" s="32"/>
    </row>
    <row r="169" spans="13:15" x14ac:dyDescent="0.2">
      <c r="M169" s="32"/>
      <c r="N169" s="32"/>
      <c r="O169" s="32"/>
    </row>
    <row r="170" spans="13:15" x14ac:dyDescent="0.2">
      <c r="M170" s="32"/>
      <c r="N170" s="32"/>
      <c r="O170" s="32"/>
    </row>
    <row r="171" spans="13:15" x14ac:dyDescent="0.2">
      <c r="M171" s="32"/>
      <c r="N171" s="32"/>
      <c r="O171" s="32"/>
    </row>
    <row r="172" spans="13:15" x14ac:dyDescent="0.2">
      <c r="M172" s="32"/>
      <c r="N172" s="32"/>
      <c r="O172" s="32"/>
    </row>
    <row r="173" spans="13:15" x14ac:dyDescent="0.2">
      <c r="M173" s="32"/>
      <c r="N173" s="32"/>
      <c r="O173" s="32"/>
    </row>
    <row r="174" spans="13:15" x14ac:dyDescent="0.2">
      <c r="M174" s="32"/>
      <c r="N174" s="32"/>
      <c r="O174" s="32"/>
    </row>
    <row r="175" spans="13:15" x14ac:dyDescent="0.2">
      <c r="M175" s="32"/>
      <c r="N175" s="32"/>
      <c r="O175" s="32"/>
    </row>
    <row r="176" spans="13:15" x14ac:dyDescent="0.2">
      <c r="M176" s="32"/>
      <c r="N176" s="32"/>
      <c r="O176" s="32"/>
    </row>
    <row r="177" spans="13:15" x14ac:dyDescent="0.2">
      <c r="M177" s="32"/>
      <c r="N177" s="32"/>
      <c r="O177" s="32"/>
    </row>
    <row r="178" spans="13:15" x14ac:dyDescent="0.2">
      <c r="M178" s="32"/>
      <c r="N178" s="32"/>
      <c r="O178" s="32"/>
    </row>
    <row r="179" spans="13:15" x14ac:dyDescent="0.2">
      <c r="M179" s="32"/>
      <c r="N179" s="32"/>
      <c r="O179" s="32"/>
    </row>
    <row r="180" spans="13:15" x14ac:dyDescent="0.2">
      <c r="M180" s="32"/>
      <c r="N180" s="32"/>
      <c r="O180" s="32"/>
    </row>
    <row r="181" spans="13:15" x14ac:dyDescent="0.2">
      <c r="M181" s="32"/>
      <c r="N181" s="32"/>
      <c r="O181" s="32"/>
    </row>
    <row r="182" spans="13:15" x14ac:dyDescent="0.2">
      <c r="M182" s="32"/>
      <c r="N182" s="32"/>
      <c r="O182" s="32"/>
    </row>
    <row r="183" spans="13:15" x14ac:dyDescent="0.2">
      <c r="M183" s="32"/>
      <c r="N183" s="32"/>
      <c r="O183" s="32"/>
    </row>
    <row r="184" spans="13:15" x14ac:dyDescent="0.2">
      <c r="M184" s="32"/>
      <c r="N184" s="32"/>
      <c r="O184" s="32"/>
    </row>
    <row r="185" spans="13:15" x14ac:dyDescent="0.2">
      <c r="M185" s="32"/>
      <c r="N185" s="32"/>
      <c r="O185" s="32"/>
    </row>
    <row r="186" spans="13:15" x14ac:dyDescent="0.2">
      <c r="M186" s="32"/>
      <c r="N186" s="32"/>
      <c r="O186" s="32"/>
    </row>
    <row r="187" spans="13:15" x14ac:dyDescent="0.2">
      <c r="M187" s="32"/>
      <c r="N187" s="32"/>
      <c r="O187" s="32"/>
    </row>
    <row r="188" spans="13:15" x14ac:dyDescent="0.2">
      <c r="M188" s="32"/>
      <c r="N188" s="32"/>
      <c r="O188" s="32"/>
    </row>
    <row r="189" spans="13:15" x14ac:dyDescent="0.2">
      <c r="M189" s="32"/>
      <c r="N189" s="32"/>
      <c r="O189" s="32"/>
    </row>
    <row r="190" spans="13:15" x14ac:dyDescent="0.2">
      <c r="M190" s="32"/>
      <c r="N190" s="32"/>
      <c r="O190" s="32"/>
    </row>
    <row r="191" spans="13:15" x14ac:dyDescent="0.2">
      <c r="M191" s="32"/>
      <c r="N191" s="32"/>
      <c r="O191" s="32"/>
    </row>
    <row r="192" spans="13:15" x14ac:dyDescent="0.2">
      <c r="M192" s="32"/>
      <c r="N192" s="32"/>
      <c r="O192" s="32"/>
    </row>
    <row r="193" spans="13:15" x14ac:dyDescent="0.2">
      <c r="M193" s="32"/>
      <c r="N193" s="32"/>
      <c r="O193" s="32"/>
    </row>
    <row r="194" spans="13:15" x14ac:dyDescent="0.2">
      <c r="M194" s="32"/>
      <c r="N194" s="32"/>
      <c r="O194" s="32"/>
    </row>
    <row r="195" spans="13:15" x14ac:dyDescent="0.2">
      <c r="M195" s="32"/>
      <c r="N195" s="32"/>
      <c r="O195" s="32"/>
    </row>
    <row r="196" spans="13:15" x14ac:dyDescent="0.2">
      <c r="M196" s="32"/>
      <c r="N196" s="32"/>
      <c r="O196" s="32"/>
    </row>
    <row r="197" spans="13:15" x14ac:dyDescent="0.2">
      <c r="M197" s="32"/>
      <c r="N197" s="32"/>
      <c r="O197" s="32"/>
    </row>
    <row r="198" spans="13:15" x14ac:dyDescent="0.2">
      <c r="M198" s="32"/>
      <c r="N198" s="32"/>
      <c r="O198" s="32"/>
    </row>
    <row r="199" spans="13:15" x14ac:dyDescent="0.2">
      <c r="M199" s="32"/>
      <c r="N199" s="32"/>
      <c r="O199" s="32"/>
    </row>
    <row r="200" spans="13:15" x14ac:dyDescent="0.2">
      <c r="M200" s="32"/>
      <c r="N200" s="32"/>
      <c r="O200" s="32"/>
    </row>
    <row r="201" spans="13:15" x14ac:dyDescent="0.2">
      <c r="M201" s="32"/>
      <c r="N201" s="32"/>
      <c r="O201" s="32"/>
    </row>
    <row r="202" spans="13:15" x14ac:dyDescent="0.2">
      <c r="M202" s="32"/>
      <c r="N202" s="32"/>
      <c r="O202" s="32"/>
    </row>
    <row r="203" spans="13:15" x14ac:dyDescent="0.2">
      <c r="M203" s="32"/>
      <c r="N203" s="32"/>
      <c r="O203" s="32"/>
    </row>
    <row r="204" spans="13:15" x14ac:dyDescent="0.2">
      <c r="M204" s="32"/>
      <c r="N204" s="32"/>
      <c r="O204" s="32"/>
    </row>
    <row r="205" spans="13:15" x14ac:dyDescent="0.2">
      <c r="M205" s="32"/>
      <c r="N205" s="32"/>
      <c r="O205" s="32"/>
    </row>
    <row r="206" spans="13:15" x14ac:dyDescent="0.2">
      <c r="M206" s="32"/>
      <c r="N206" s="32"/>
      <c r="O206" s="32"/>
    </row>
    <row r="207" spans="13:15" x14ac:dyDescent="0.2">
      <c r="M207" s="32"/>
      <c r="N207" s="32"/>
      <c r="O207" s="32"/>
    </row>
    <row r="208" spans="13:15" x14ac:dyDescent="0.2">
      <c r="M208" s="32"/>
      <c r="N208" s="32"/>
      <c r="O208" s="32"/>
    </row>
    <row r="209" spans="13:15" x14ac:dyDescent="0.2">
      <c r="M209" s="32"/>
      <c r="N209" s="32"/>
      <c r="O209" s="32"/>
    </row>
    <row r="210" spans="13:15" x14ac:dyDescent="0.2">
      <c r="M210" s="32"/>
      <c r="N210" s="32"/>
      <c r="O210" s="32"/>
    </row>
    <row r="211" spans="13:15" ht="12.75" customHeight="1" x14ac:dyDescent="0.2">
      <c r="M211" s="32"/>
      <c r="N211" s="32"/>
      <c r="O211" s="32"/>
    </row>
    <row r="212" spans="13:15" ht="12.75" customHeight="1" x14ac:dyDescent="0.2">
      <c r="M212" s="32"/>
      <c r="N212" s="32"/>
      <c r="O212" s="32"/>
    </row>
    <row r="213" spans="13:15" ht="12.75" customHeight="1" x14ac:dyDescent="0.2">
      <c r="M213" s="32"/>
      <c r="N213" s="32"/>
      <c r="O213" s="32"/>
    </row>
    <row r="214" spans="13:15" ht="12.75" customHeight="1" x14ac:dyDescent="0.2">
      <c r="M214" s="32"/>
      <c r="N214" s="32"/>
      <c r="O214" s="32"/>
    </row>
    <row r="215" spans="13:15" ht="12.75" customHeight="1" x14ac:dyDescent="0.2">
      <c r="M215" s="32"/>
      <c r="N215" s="32"/>
      <c r="O215" s="32"/>
    </row>
    <row r="216" spans="13:15" ht="12.75" customHeight="1" x14ac:dyDescent="0.2">
      <c r="M216" s="32"/>
      <c r="N216" s="32"/>
      <c r="O216" s="32"/>
    </row>
    <row r="217" spans="13:15" ht="12.75" customHeight="1" x14ac:dyDescent="0.2">
      <c r="M217" s="32"/>
      <c r="N217" s="32"/>
      <c r="O217" s="32"/>
    </row>
    <row r="218" spans="13:15" ht="12.75" customHeight="1" x14ac:dyDescent="0.2">
      <c r="M218" s="32"/>
      <c r="N218" s="32"/>
      <c r="O218" s="32"/>
    </row>
    <row r="219" spans="13:15" ht="12.75" customHeight="1" x14ac:dyDescent="0.2">
      <c r="M219" s="32"/>
      <c r="N219" s="32"/>
      <c r="O219" s="32"/>
    </row>
    <row r="220" spans="13:15" ht="12.75" customHeight="1" x14ac:dyDescent="0.2">
      <c r="M220" s="32"/>
      <c r="N220" s="32"/>
      <c r="O220" s="32"/>
    </row>
    <row r="221" spans="13:15" ht="12.75" customHeight="1" x14ac:dyDescent="0.2">
      <c r="M221" s="32"/>
      <c r="N221" s="32"/>
      <c r="O221" s="32"/>
    </row>
    <row r="222" spans="13:15" ht="12.75" customHeight="1" x14ac:dyDescent="0.2">
      <c r="M222" s="32"/>
      <c r="N222" s="32"/>
      <c r="O222" s="32"/>
    </row>
    <row r="223" spans="13:15" ht="12.75" customHeight="1" x14ac:dyDescent="0.2">
      <c r="M223" s="32"/>
      <c r="N223" s="32"/>
      <c r="O223" s="32"/>
    </row>
    <row r="224" spans="13:15" ht="12.75" customHeight="1" x14ac:dyDescent="0.2">
      <c r="M224" s="32"/>
      <c r="N224" s="32"/>
      <c r="O224" s="32"/>
    </row>
    <row r="225" spans="13:15" ht="12.75" customHeight="1" x14ac:dyDescent="0.2">
      <c r="M225" s="32"/>
      <c r="N225" s="32"/>
      <c r="O225" s="32"/>
    </row>
    <row r="226" spans="13:15" ht="12.75" customHeight="1" x14ac:dyDescent="0.2">
      <c r="M226" s="32"/>
      <c r="N226" s="32"/>
      <c r="O226" s="32"/>
    </row>
    <row r="227" spans="13:15" ht="12.75" customHeight="1" x14ac:dyDescent="0.2">
      <c r="M227" s="32"/>
      <c r="N227" s="32"/>
      <c r="O227" s="32"/>
    </row>
    <row r="228" spans="13:15" ht="12.75" customHeight="1" x14ac:dyDescent="0.2">
      <c r="M228" s="32"/>
      <c r="N228" s="32"/>
      <c r="O228" s="32"/>
    </row>
    <row r="229" spans="13:15" ht="12.75" customHeight="1" x14ac:dyDescent="0.2">
      <c r="M229" s="32"/>
      <c r="N229" s="32"/>
      <c r="O229" s="32"/>
    </row>
    <row r="230" spans="13:15" ht="12.75" customHeight="1" x14ac:dyDescent="0.2">
      <c r="M230" s="32"/>
      <c r="N230" s="32"/>
      <c r="O230" s="32"/>
    </row>
    <row r="231" spans="13:15" x14ac:dyDescent="0.2">
      <c r="M231" s="32"/>
      <c r="N231" s="32"/>
      <c r="O231" s="32"/>
    </row>
    <row r="232" spans="13:15" x14ac:dyDescent="0.2">
      <c r="M232" s="32"/>
      <c r="N232" s="32"/>
      <c r="O232" s="32"/>
    </row>
    <row r="233" spans="13:15" x14ac:dyDescent="0.2">
      <c r="M233" s="32"/>
      <c r="N233" s="32"/>
      <c r="O233" s="32"/>
    </row>
    <row r="234" spans="13:15" x14ac:dyDescent="0.2">
      <c r="M234" s="32"/>
      <c r="N234" s="32"/>
      <c r="O234" s="32"/>
    </row>
    <row r="235" spans="13:15" x14ac:dyDescent="0.2">
      <c r="M235" s="32"/>
      <c r="N235" s="32"/>
      <c r="O235" s="32"/>
    </row>
    <row r="236" spans="13:15" x14ac:dyDescent="0.2">
      <c r="M236" s="32"/>
      <c r="N236" s="32"/>
      <c r="O236" s="32"/>
    </row>
    <row r="237" spans="13:15" x14ac:dyDescent="0.2">
      <c r="M237" s="32"/>
      <c r="N237" s="32"/>
      <c r="O237" s="32"/>
    </row>
    <row r="238" spans="13:15" x14ac:dyDescent="0.2">
      <c r="M238" s="32"/>
      <c r="N238" s="32"/>
      <c r="O238" s="32"/>
    </row>
    <row r="239" spans="13:15" x14ac:dyDescent="0.2">
      <c r="M239" s="32"/>
      <c r="N239" s="32"/>
      <c r="O239" s="32"/>
    </row>
    <row r="240" spans="13:15" x14ac:dyDescent="0.2">
      <c r="M240" s="32"/>
      <c r="N240" s="32"/>
      <c r="O240" s="32"/>
    </row>
    <row r="241" spans="13:15" x14ac:dyDescent="0.2">
      <c r="M241" s="32"/>
      <c r="N241" s="32"/>
      <c r="O241" s="32"/>
    </row>
    <row r="242" spans="13:15" x14ac:dyDescent="0.2">
      <c r="M242" s="32"/>
      <c r="N242" s="32"/>
      <c r="O242" s="32"/>
    </row>
    <row r="243" spans="13:15" x14ac:dyDescent="0.2">
      <c r="M243" s="32"/>
      <c r="N243" s="32"/>
      <c r="O243" s="32"/>
    </row>
    <row r="244" spans="13:15" x14ac:dyDescent="0.2">
      <c r="M244" s="32"/>
      <c r="N244" s="32"/>
      <c r="O244" s="32"/>
    </row>
    <row r="245" spans="13:15" x14ac:dyDescent="0.2">
      <c r="M245" s="32"/>
      <c r="N245" s="32"/>
      <c r="O245" s="32"/>
    </row>
    <row r="246" spans="13:15" x14ac:dyDescent="0.2">
      <c r="M246" s="32"/>
      <c r="N246" s="32"/>
      <c r="O246" s="32"/>
    </row>
    <row r="247" spans="13:15" x14ac:dyDescent="0.2">
      <c r="M247" s="32"/>
      <c r="N247" s="32"/>
      <c r="O247" s="32"/>
    </row>
    <row r="248" spans="13:15" x14ac:dyDescent="0.2">
      <c r="M248" s="32"/>
      <c r="N248" s="32"/>
      <c r="O248" s="32"/>
    </row>
    <row r="249" spans="13:15" x14ac:dyDescent="0.2">
      <c r="M249" s="32"/>
      <c r="N249" s="32"/>
      <c r="O249" s="32"/>
    </row>
    <row r="250" spans="13:15" x14ac:dyDescent="0.2">
      <c r="M250" s="32"/>
      <c r="N250" s="32"/>
      <c r="O250" s="32"/>
    </row>
    <row r="251" spans="13:15" x14ac:dyDescent="0.2">
      <c r="M251" s="32"/>
      <c r="N251" s="32"/>
      <c r="O251" s="32"/>
    </row>
    <row r="252" spans="13:15" x14ac:dyDescent="0.2">
      <c r="M252" s="32"/>
      <c r="N252" s="32"/>
      <c r="O252" s="32"/>
    </row>
    <row r="253" spans="13:15" x14ac:dyDescent="0.2">
      <c r="M253" s="32"/>
      <c r="N253" s="32"/>
      <c r="O253" s="32"/>
    </row>
    <row r="254" spans="13:15" x14ac:dyDescent="0.2">
      <c r="M254" s="32"/>
      <c r="N254" s="32"/>
      <c r="O254" s="32"/>
    </row>
    <row r="255" spans="13:15" x14ac:dyDescent="0.2">
      <c r="M255" s="32"/>
      <c r="N255" s="32"/>
      <c r="O255" s="32"/>
    </row>
    <row r="256" spans="13:15" x14ac:dyDescent="0.2">
      <c r="M256" s="32"/>
      <c r="N256" s="32"/>
      <c r="O256" s="32"/>
    </row>
    <row r="257" spans="13:15" x14ac:dyDescent="0.2">
      <c r="M257" s="32"/>
      <c r="N257" s="32"/>
      <c r="O257" s="32"/>
    </row>
    <row r="258" spans="13:15" x14ac:dyDescent="0.2">
      <c r="M258" s="32"/>
      <c r="N258" s="32"/>
      <c r="O258" s="32"/>
    </row>
    <row r="259" spans="13:15" x14ac:dyDescent="0.2">
      <c r="M259" s="32"/>
      <c r="N259" s="32"/>
      <c r="O259" s="32"/>
    </row>
    <row r="260" spans="13:15" x14ac:dyDescent="0.2">
      <c r="M260" s="32"/>
      <c r="N260" s="32"/>
      <c r="O260" s="32"/>
    </row>
    <row r="261" spans="13:15" x14ac:dyDescent="0.2">
      <c r="M261" s="32"/>
      <c r="N261" s="32"/>
      <c r="O261" s="32"/>
    </row>
    <row r="262" spans="13:15" x14ac:dyDescent="0.2">
      <c r="M262" s="32"/>
      <c r="N262" s="32"/>
      <c r="O262" s="32"/>
    </row>
    <row r="263" spans="13:15" x14ac:dyDescent="0.2">
      <c r="M263" s="32"/>
      <c r="N263" s="32"/>
      <c r="O263" s="32"/>
    </row>
    <row r="264" spans="13:15" x14ac:dyDescent="0.2">
      <c r="M264" s="32"/>
      <c r="N264" s="32"/>
      <c r="O264" s="32"/>
    </row>
    <row r="265" spans="13:15" x14ac:dyDescent="0.2">
      <c r="M265" s="32"/>
      <c r="N265" s="32"/>
      <c r="O265" s="32"/>
    </row>
    <row r="266" spans="13:15" x14ac:dyDescent="0.2">
      <c r="M266" s="32"/>
      <c r="N266" s="32"/>
      <c r="O266" s="32"/>
    </row>
    <row r="267" spans="13:15" x14ac:dyDescent="0.2">
      <c r="M267" s="32"/>
      <c r="N267" s="32"/>
      <c r="O267" s="32"/>
    </row>
    <row r="268" spans="13:15" x14ac:dyDescent="0.2">
      <c r="M268" s="32"/>
      <c r="N268" s="32"/>
      <c r="O268" s="32"/>
    </row>
    <row r="269" spans="13:15" x14ac:dyDescent="0.2">
      <c r="M269" s="32"/>
      <c r="N269" s="32"/>
      <c r="O269" s="32"/>
    </row>
    <row r="270" spans="13:15" x14ac:dyDescent="0.2">
      <c r="M270" s="32"/>
      <c r="N270" s="32"/>
      <c r="O270" s="32"/>
    </row>
    <row r="271" spans="13:15" x14ac:dyDescent="0.2">
      <c r="M271" s="32"/>
      <c r="N271" s="32"/>
      <c r="O271" s="32"/>
    </row>
    <row r="272" spans="13:15" x14ac:dyDescent="0.2">
      <c r="M272" s="32"/>
      <c r="N272" s="32"/>
      <c r="O272" s="32"/>
    </row>
    <row r="273" spans="13:15" x14ac:dyDescent="0.2">
      <c r="M273" s="32"/>
      <c r="N273" s="32"/>
      <c r="O273" s="32"/>
    </row>
    <row r="274" spans="13:15" x14ac:dyDescent="0.2">
      <c r="M274" s="32"/>
      <c r="N274" s="32"/>
      <c r="O274" s="32"/>
    </row>
    <row r="275" spans="13:15" x14ac:dyDescent="0.2">
      <c r="M275" s="32"/>
      <c r="N275" s="32"/>
      <c r="O275" s="32"/>
    </row>
    <row r="276" spans="13:15" x14ac:dyDescent="0.2">
      <c r="M276" s="32"/>
      <c r="N276" s="32"/>
      <c r="O276" s="32"/>
    </row>
    <row r="277" spans="13:15" x14ac:dyDescent="0.2">
      <c r="M277" s="32"/>
      <c r="N277" s="32"/>
      <c r="O277" s="32"/>
    </row>
    <row r="278" spans="13:15" x14ac:dyDescent="0.2">
      <c r="M278" s="32"/>
      <c r="N278" s="32"/>
      <c r="O278" s="32"/>
    </row>
    <row r="279" spans="13:15" x14ac:dyDescent="0.2">
      <c r="M279" s="32"/>
      <c r="N279" s="32"/>
      <c r="O279" s="32"/>
    </row>
    <row r="280" spans="13:15" x14ac:dyDescent="0.2">
      <c r="M280" s="32"/>
      <c r="N280" s="32"/>
      <c r="O280" s="32"/>
    </row>
  </sheetData>
  <mergeCells count="144">
    <mergeCell ref="A132:C132"/>
    <mergeCell ref="P132:R132"/>
    <mergeCell ref="A124:R124"/>
    <mergeCell ref="A125:R125"/>
    <mergeCell ref="Q126:R126"/>
    <mergeCell ref="A127:A130"/>
    <mergeCell ref="B127:B130"/>
    <mergeCell ref="C127:C130"/>
    <mergeCell ref="D127:F127"/>
    <mergeCell ref="G127:I127"/>
    <mergeCell ref="J127:L127"/>
    <mergeCell ref="M127:O127"/>
    <mergeCell ref="P127:P130"/>
    <mergeCell ref="Q127:Q130"/>
    <mergeCell ref="R127:R130"/>
    <mergeCell ref="D128:F128"/>
    <mergeCell ref="G128:I128"/>
    <mergeCell ref="J128:L128"/>
    <mergeCell ref="M128:O128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A8:A20"/>
    <mergeCell ref="R8:R20"/>
    <mergeCell ref="B12:C12"/>
    <mergeCell ref="P12:Q12"/>
    <mergeCell ref="B10:B11"/>
    <mergeCell ref="Q10:Q11"/>
    <mergeCell ref="A23:A27"/>
    <mergeCell ref="R23:R27"/>
    <mergeCell ref="P4:P7"/>
    <mergeCell ref="Q4:Q7"/>
    <mergeCell ref="R4:R7"/>
    <mergeCell ref="D5:F5"/>
    <mergeCell ref="G5:I5"/>
    <mergeCell ref="J5:L5"/>
    <mergeCell ref="M5:O5"/>
    <mergeCell ref="Q23:Q24"/>
    <mergeCell ref="R29:R32"/>
    <mergeCell ref="B29:B31"/>
    <mergeCell ref="Q29:Q31"/>
    <mergeCell ref="P25:Q25"/>
    <mergeCell ref="P32:Q32"/>
    <mergeCell ref="B25:C25"/>
    <mergeCell ref="A21:C21"/>
    <mergeCell ref="P21:R21"/>
    <mergeCell ref="B23:B24"/>
    <mergeCell ref="B32:C32"/>
    <mergeCell ref="G43:I43"/>
    <mergeCell ref="J43:L43"/>
    <mergeCell ref="M43:O43"/>
    <mergeCell ref="A41:B41"/>
    <mergeCell ref="P41:R41"/>
    <mergeCell ref="A42:A45"/>
    <mergeCell ref="B42:B45"/>
    <mergeCell ref="C42:C45"/>
    <mergeCell ref="D42:F42"/>
    <mergeCell ref="G42:I42"/>
    <mergeCell ref="J42:L42"/>
    <mergeCell ref="A50:C50"/>
    <mergeCell ref="P50:R50"/>
    <mergeCell ref="A59:C59"/>
    <mergeCell ref="P59:R59"/>
    <mergeCell ref="P26:Q26"/>
    <mergeCell ref="A28:C28"/>
    <mergeCell ref="A46:A47"/>
    <mergeCell ref="B46:C46"/>
    <mergeCell ref="R46:R47"/>
    <mergeCell ref="A54:C54"/>
    <mergeCell ref="P54:R54"/>
    <mergeCell ref="R51:R53"/>
    <mergeCell ref="A51:A53"/>
    <mergeCell ref="R55:R58"/>
    <mergeCell ref="A55:A58"/>
    <mergeCell ref="A29:A32"/>
    <mergeCell ref="A33:C33"/>
    <mergeCell ref="P28:R28"/>
    <mergeCell ref="P33:R33"/>
    <mergeCell ref="M42:O42"/>
    <mergeCell ref="P42:P45"/>
    <mergeCell ref="Q42:Q45"/>
    <mergeCell ref="R42:R45"/>
    <mergeCell ref="D43:F43"/>
    <mergeCell ref="B69:B70"/>
    <mergeCell ref="B71:C71"/>
    <mergeCell ref="A60:A61"/>
    <mergeCell ref="R60:R61"/>
    <mergeCell ref="A62:C62"/>
    <mergeCell ref="P62:R62"/>
    <mergeCell ref="A63:A72"/>
    <mergeCell ref="B63:B66"/>
    <mergeCell ref="R63:R72"/>
    <mergeCell ref="B67:C67"/>
    <mergeCell ref="P67:Q67"/>
    <mergeCell ref="Q63:Q66"/>
    <mergeCell ref="Q69:Q70"/>
    <mergeCell ref="P71:Q71"/>
    <mergeCell ref="M83:O83"/>
    <mergeCell ref="P83:P86"/>
    <mergeCell ref="Q83:Q86"/>
    <mergeCell ref="R83:R86"/>
    <mergeCell ref="D84:F84"/>
    <mergeCell ref="G84:I84"/>
    <mergeCell ref="J84:L84"/>
    <mergeCell ref="M84:O84"/>
    <mergeCell ref="A73:C73"/>
    <mergeCell ref="P73:R73"/>
    <mergeCell ref="A82:B82"/>
    <mergeCell ref="P82:R82"/>
    <mergeCell ref="A83:A86"/>
    <mergeCell ref="B83:B86"/>
    <mergeCell ref="C83:C86"/>
    <mergeCell ref="D83:F83"/>
    <mergeCell ref="G83:I83"/>
    <mergeCell ref="J83:L83"/>
    <mergeCell ref="A96:C96"/>
    <mergeCell ref="P96:R96"/>
    <mergeCell ref="A97:A101"/>
    <mergeCell ref="R97:R101"/>
    <mergeCell ref="A102:C102"/>
    <mergeCell ref="P102:R102"/>
    <mergeCell ref="A88:A95"/>
    <mergeCell ref="R89:R95"/>
    <mergeCell ref="B95:C95"/>
    <mergeCell ref="P95:Q95"/>
    <mergeCell ref="A108:A109"/>
    <mergeCell ref="R108:R109"/>
    <mergeCell ref="A110:C110"/>
    <mergeCell ref="P110:R110"/>
    <mergeCell ref="A111:C111"/>
    <mergeCell ref="P111:R111"/>
    <mergeCell ref="A103:A104"/>
    <mergeCell ref="R103:R104"/>
    <mergeCell ref="A105:C105"/>
    <mergeCell ref="P105:R105"/>
    <mergeCell ref="A107:B107"/>
    <mergeCell ref="Q107:R107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65" firstPageNumber="166" orientation="landscape" useFirstPageNumber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I40"/>
  <sheetViews>
    <sheetView rightToLeft="1" view="pageBreakPreview" zoomScale="85" zoomScaleNormal="75" zoomScaleSheetLayoutView="85" workbookViewId="0">
      <selection activeCell="B39" sqref="B39"/>
    </sheetView>
  </sheetViews>
  <sheetFormatPr defaultColWidth="10.28515625" defaultRowHeight="15" customHeight="1" x14ac:dyDescent="0.25"/>
  <cols>
    <col min="1" max="1" width="28.85546875" style="56" customWidth="1"/>
    <col min="2" max="2" width="6.85546875" style="56" customWidth="1"/>
    <col min="3" max="3" width="5.7109375" style="56" customWidth="1"/>
    <col min="4" max="4" width="7.85546875" style="56" customWidth="1"/>
    <col min="5" max="5" width="8.42578125" style="56" customWidth="1"/>
    <col min="6" max="6" width="8.28515625" style="56" customWidth="1"/>
    <col min="7" max="7" width="9.42578125" style="56" customWidth="1"/>
    <col min="8" max="8" width="8.5703125" style="56" customWidth="1"/>
    <col min="9" max="9" width="8.140625" style="56" customWidth="1"/>
    <col min="10" max="10" width="8.42578125" style="56" customWidth="1"/>
    <col min="11" max="11" width="8.140625" style="471" customWidth="1"/>
    <col min="12" max="12" width="8.42578125" style="471" customWidth="1"/>
    <col min="13" max="13" width="9.42578125" style="471" customWidth="1"/>
    <col min="14" max="14" width="49.28515625" style="462" customWidth="1"/>
    <col min="15" max="16384" width="10.28515625" style="462"/>
  </cols>
  <sheetData>
    <row r="1" spans="1:35" ht="30" customHeight="1" x14ac:dyDescent="0.25">
      <c r="A1" s="3132" t="s">
        <v>2284</v>
      </c>
      <c r="B1" s="3132"/>
      <c r="C1" s="3132"/>
      <c r="D1" s="3132"/>
      <c r="E1" s="3132"/>
      <c r="F1" s="3132"/>
      <c r="G1" s="3132"/>
      <c r="H1" s="3132"/>
      <c r="I1" s="3132"/>
      <c r="J1" s="3132"/>
      <c r="K1" s="3132"/>
      <c r="L1" s="3132"/>
      <c r="M1" s="3132"/>
      <c r="N1" s="3132"/>
    </row>
    <row r="2" spans="1:35" ht="38.25" customHeight="1" x14ac:dyDescent="0.25">
      <c r="A2" s="2731" t="s">
        <v>2285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</row>
    <row r="3" spans="1:35" ht="25.5" customHeight="1" thickBot="1" x14ac:dyDescent="0.3">
      <c r="A3" s="664" t="s">
        <v>2582</v>
      </c>
      <c r="B3" s="664"/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1091" t="s">
        <v>1571</v>
      </c>
    </row>
    <row r="4" spans="1:35" ht="30" customHeight="1" thickTop="1" x14ac:dyDescent="0.25">
      <c r="A4" s="3102" t="s">
        <v>35</v>
      </c>
      <c r="B4" s="3111" t="s">
        <v>36</v>
      </c>
      <c r="C4" s="3111"/>
      <c r="D4" s="3111"/>
      <c r="E4" s="3111" t="s">
        <v>2</v>
      </c>
      <c r="F4" s="3111"/>
      <c r="G4" s="3111"/>
      <c r="H4" s="3111" t="s">
        <v>3</v>
      </c>
      <c r="I4" s="3111"/>
      <c r="J4" s="3111"/>
      <c r="K4" s="3111" t="s">
        <v>29</v>
      </c>
      <c r="L4" s="3111"/>
      <c r="M4" s="3111"/>
      <c r="N4" s="3102" t="s">
        <v>102</v>
      </c>
    </row>
    <row r="5" spans="1:35" s="47" customFormat="1" ht="22.5" customHeight="1" thickBot="1" x14ac:dyDescent="0.3">
      <c r="A5" s="3103"/>
      <c r="B5" s="2637" t="s">
        <v>98</v>
      </c>
      <c r="C5" s="2637"/>
      <c r="D5" s="2637"/>
      <c r="E5" s="2637" t="s">
        <v>99</v>
      </c>
      <c r="F5" s="2637"/>
      <c r="G5" s="2637"/>
      <c r="H5" s="2637" t="s">
        <v>100</v>
      </c>
      <c r="I5" s="2637"/>
      <c r="J5" s="2637"/>
      <c r="K5" s="3101" t="s">
        <v>101</v>
      </c>
      <c r="L5" s="3101"/>
      <c r="M5" s="3101"/>
      <c r="N5" s="3103"/>
      <c r="O5" s="665"/>
      <c r="P5" s="665"/>
      <c r="Q5" s="665"/>
      <c r="R5" s="665"/>
      <c r="S5" s="665"/>
      <c r="T5" s="665"/>
      <c r="U5" s="665"/>
      <c r="V5" s="665"/>
      <c r="W5" s="665"/>
      <c r="X5" s="665"/>
      <c r="Y5" s="665"/>
      <c r="Z5" s="665"/>
      <c r="AA5" s="665"/>
      <c r="AB5" s="665"/>
      <c r="AC5" s="665"/>
      <c r="AD5" s="665"/>
      <c r="AE5" s="665"/>
      <c r="AF5" s="665"/>
      <c r="AG5" s="665"/>
      <c r="AH5" s="665"/>
      <c r="AI5" s="665"/>
    </row>
    <row r="6" spans="1:35" s="666" customFormat="1" ht="24" customHeight="1" thickTop="1" x14ac:dyDescent="0.25">
      <c r="A6" s="3103"/>
      <c r="B6" s="640" t="s">
        <v>187</v>
      </c>
      <c r="C6" s="608" t="s">
        <v>203</v>
      </c>
      <c r="D6" s="640" t="s">
        <v>204</v>
      </c>
      <c r="E6" s="640" t="s">
        <v>187</v>
      </c>
      <c r="F6" s="608" t="s">
        <v>203</v>
      </c>
      <c r="G6" s="640" t="s">
        <v>204</v>
      </c>
      <c r="H6" s="640" t="s">
        <v>187</v>
      </c>
      <c r="I6" s="608" t="s">
        <v>203</v>
      </c>
      <c r="J6" s="640" t="s">
        <v>204</v>
      </c>
      <c r="K6" s="640" t="s">
        <v>187</v>
      </c>
      <c r="L6" s="608" t="s">
        <v>203</v>
      </c>
      <c r="M6" s="640" t="s">
        <v>204</v>
      </c>
      <c r="N6" s="3103"/>
      <c r="O6" s="665"/>
      <c r="P6" s="665"/>
      <c r="Q6" s="665"/>
      <c r="R6" s="665"/>
      <c r="S6" s="665"/>
      <c r="T6" s="665"/>
      <c r="U6" s="665"/>
      <c r="V6" s="665"/>
      <c r="W6" s="665"/>
      <c r="X6" s="665"/>
      <c r="Y6" s="665"/>
      <c r="Z6" s="665"/>
      <c r="AA6" s="665"/>
      <c r="AB6" s="665"/>
      <c r="AC6" s="665"/>
      <c r="AD6" s="665"/>
      <c r="AE6" s="665"/>
      <c r="AF6" s="665"/>
      <c r="AG6" s="665"/>
      <c r="AH6" s="665"/>
      <c r="AI6" s="665"/>
    </row>
    <row r="7" spans="1:35" s="667" customFormat="1" ht="18" customHeight="1" thickBot="1" x14ac:dyDescent="0.3">
      <c r="A7" s="3104"/>
      <c r="B7" s="450" t="s">
        <v>188</v>
      </c>
      <c r="C7" s="450" t="s">
        <v>189</v>
      </c>
      <c r="D7" s="28" t="s">
        <v>190</v>
      </c>
      <c r="E7" s="450" t="s">
        <v>188</v>
      </c>
      <c r="F7" s="450" t="s">
        <v>189</v>
      </c>
      <c r="G7" s="28" t="s">
        <v>190</v>
      </c>
      <c r="H7" s="450" t="s">
        <v>188</v>
      </c>
      <c r="I7" s="450" t="s">
        <v>189</v>
      </c>
      <c r="J7" s="28" t="s">
        <v>190</v>
      </c>
      <c r="K7" s="450" t="s">
        <v>188</v>
      </c>
      <c r="L7" s="450" t="s">
        <v>189</v>
      </c>
      <c r="M7" s="28" t="s">
        <v>190</v>
      </c>
      <c r="N7" s="3104"/>
    </row>
    <row r="8" spans="1:35" ht="21.95" customHeight="1" x14ac:dyDescent="0.25">
      <c r="A8" s="626" t="s">
        <v>37</v>
      </c>
      <c r="B8" s="1972">
        <v>28</v>
      </c>
      <c r="C8" s="1972">
        <v>67</v>
      </c>
      <c r="D8" s="1972">
        <v>95</v>
      </c>
      <c r="E8" s="1972">
        <v>17</v>
      </c>
      <c r="F8" s="1972">
        <v>29</v>
      </c>
      <c r="G8" s="1972">
        <v>46</v>
      </c>
      <c r="H8" s="1972">
        <v>30</v>
      </c>
      <c r="I8" s="1972">
        <v>22</v>
      </c>
      <c r="J8" s="1972">
        <v>52</v>
      </c>
      <c r="K8" s="1972">
        <f t="shared" ref="K8:L24" si="0">SUM(H8,E8,B8)</f>
        <v>75</v>
      </c>
      <c r="L8" s="1972">
        <f t="shared" si="0"/>
        <v>118</v>
      </c>
      <c r="M8" s="1972">
        <f>SUM(K8:L8)</f>
        <v>193</v>
      </c>
      <c r="N8" s="281" t="s">
        <v>134</v>
      </c>
    </row>
    <row r="9" spans="1:35" ht="21.95" customHeight="1" x14ac:dyDescent="0.25">
      <c r="A9" s="629" t="s">
        <v>608</v>
      </c>
      <c r="B9" s="1962">
        <v>0</v>
      </c>
      <c r="C9" s="1962">
        <v>0</v>
      </c>
      <c r="D9" s="1962">
        <v>0</v>
      </c>
      <c r="E9" s="1962">
        <v>8</v>
      </c>
      <c r="F9" s="1962">
        <v>12</v>
      </c>
      <c r="G9" s="1962">
        <v>20</v>
      </c>
      <c r="H9" s="1962">
        <v>0</v>
      </c>
      <c r="I9" s="1962">
        <v>0</v>
      </c>
      <c r="J9" s="1962">
        <v>0</v>
      </c>
      <c r="K9" s="1962">
        <f t="shared" si="0"/>
        <v>8</v>
      </c>
      <c r="L9" s="1962">
        <f t="shared" si="0"/>
        <v>12</v>
      </c>
      <c r="M9" s="1962">
        <f t="shared" ref="M9:M10" si="1">SUM(K9:L9)</f>
        <v>20</v>
      </c>
      <c r="N9" s="70" t="s">
        <v>1444</v>
      </c>
    </row>
    <row r="10" spans="1:35" ht="21.95" customHeight="1" x14ac:dyDescent="0.25">
      <c r="A10" s="629" t="s">
        <v>610</v>
      </c>
      <c r="B10" s="1962">
        <v>0</v>
      </c>
      <c r="C10" s="1962">
        <v>0</v>
      </c>
      <c r="D10" s="1962">
        <v>0</v>
      </c>
      <c r="E10" s="1962">
        <v>16</v>
      </c>
      <c r="F10" s="1962">
        <v>28</v>
      </c>
      <c r="G10" s="1962">
        <v>44</v>
      </c>
      <c r="H10" s="1962">
        <v>0</v>
      </c>
      <c r="I10" s="1962">
        <v>0</v>
      </c>
      <c r="J10" s="1962">
        <v>0</v>
      </c>
      <c r="K10" s="1962">
        <f t="shared" si="0"/>
        <v>16</v>
      </c>
      <c r="L10" s="1962">
        <f t="shared" si="0"/>
        <v>28</v>
      </c>
      <c r="M10" s="1962">
        <f t="shared" si="1"/>
        <v>44</v>
      </c>
      <c r="N10" s="189" t="s">
        <v>611</v>
      </c>
    </row>
    <row r="11" spans="1:35" ht="21.95" customHeight="1" x14ac:dyDescent="0.25">
      <c r="A11" s="629" t="s">
        <v>38</v>
      </c>
      <c r="B11" s="1962">
        <v>14</v>
      </c>
      <c r="C11" s="1962">
        <v>7</v>
      </c>
      <c r="D11" s="1962">
        <v>21</v>
      </c>
      <c r="E11" s="1962">
        <v>36</v>
      </c>
      <c r="F11" s="1962">
        <v>31</v>
      </c>
      <c r="G11" s="1962">
        <v>67</v>
      </c>
      <c r="H11" s="1962">
        <v>0</v>
      </c>
      <c r="I11" s="1962">
        <v>0</v>
      </c>
      <c r="J11" s="1962">
        <v>0</v>
      </c>
      <c r="K11" s="1962">
        <f t="shared" si="0"/>
        <v>50</v>
      </c>
      <c r="L11" s="1962">
        <f t="shared" si="0"/>
        <v>38</v>
      </c>
      <c r="M11" s="1962">
        <f>SUM(K11:L11)</f>
        <v>88</v>
      </c>
      <c r="N11" s="70" t="s">
        <v>104</v>
      </c>
    </row>
    <row r="12" spans="1:35" ht="21.95" customHeight="1" x14ac:dyDescent="0.25">
      <c r="A12" s="1355" t="s">
        <v>2274</v>
      </c>
      <c r="B12" s="1962">
        <v>6</v>
      </c>
      <c r="C12" s="1962">
        <v>9</v>
      </c>
      <c r="D12" s="1962">
        <v>15</v>
      </c>
      <c r="E12" s="1962">
        <v>0</v>
      </c>
      <c r="F12" s="1962">
        <v>0</v>
      </c>
      <c r="G12" s="1962">
        <v>0</v>
      </c>
      <c r="H12" s="1962">
        <v>0</v>
      </c>
      <c r="I12" s="1962">
        <v>0</v>
      </c>
      <c r="J12" s="1962">
        <v>0</v>
      </c>
      <c r="K12" s="1962">
        <f t="shared" ref="K12" si="2">SUM(H12,E12,B12)</f>
        <v>6</v>
      </c>
      <c r="L12" s="1962">
        <f t="shared" ref="L12" si="3">SUM(I12,F12,C12)</f>
        <v>9</v>
      </c>
      <c r="M12" s="1962">
        <f>SUM(K12:L12)</f>
        <v>15</v>
      </c>
      <c r="N12" s="70" t="s">
        <v>2875</v>
      </c>
    </row>
    <row r="13" spans="1:35" ht="21.95" customHeight="1" x14ac:dyDescent="0.25">
      <c r="A13" s="629" t="s">
        <v>39</v>
      </c>
      <c r="B13" s="1962">
        <v>0</v>
      </c>
      <c r="C13" s="1962">
        <v>0</v>
      </c>
      <c r="D13" s="1962">
        <v>0</v>
      </c>
      <c r="E13" s="1962">
        <v>30</v>
      </c>
      <c r="F13" s="1962">
        <v>32</v>
      </c>
      <c r="G13" s="1962">
        <v>62</v>
      </c>
      <c r="H13" s="1962">
        <v>20</v>
      </c>
      <c r="I13" s="1962">
        <v>14</v>
      </c>
      <c r="J13" s="1962">
        <v>34</v>
      </c>
      <c r="K13" s="1962">
        <f t="shared" si="0"/>
        <v>50</v>
      </c>
      <c r="L13" s="1962">
        <f t="shared" si="0"/>
        <v>46</v>
      </c>
      <c r="M13" s="1962">
        <f t="shared" ref="M13:M24" si="4">SUM(K13:L13)</f>
        <v>96</v>
      </c>
      <c r="N13" s="70" t="s">
        <v>129</v>
      </c>
    </row>
    <row r="14" spans="1:35" ht="21.95" customHeight="1" x14ac:dyDescent="0.25">
      <c r="A14" s="629" t="s">
        <v>500</v>
      </c>
      <c r="B14" s="1962">
        <v>0</v>
      </c>
      <c r="C14" s="1962">
        <v>0</v>
      </c>
      <c r="D14" s="1962">
        <v>0</v>
      </c>
      <c r="E14" s="1962">
        <v>4</v>
      </c>
      <c r="F14" s="1962">
        <v>11</v>
      </c>
      <c r="G14" s="1962">
        <v>15</v>
      </c>
      <c r="H14" s="1962">
        <v>0</v>
      </c>
      <c r="I14" s="1962">
        <v>0</v>
      </c>
      <c r="J14" s="1962">
        <v>0</v>
      </c>
      <c r="K14" s="1962">
        <f t="shared" si="0"/>
        <v>4</v>
      </c>
      <c r="L14" s="1962">
        <f t="shared" si="0"/>
        <v>11</v>
      </c>
      <c r="M14" s="1962">
        <f>SUM(J14,G14,D14)</f>
        <v>15</v>
      </c>
      <c r="N14" s="1053" t="s">
        <v>2004</v>
      </c>
    </row>
    <row r="15" spans="1:35" ht="21.95" customHeight="1" x14ac:dyDescent="0.25">
      <c r="A15" s="629" t="s">
        <v>40</v>
      </c>
      <c r="B15" s="1962">
        <v>0</v>
      </c>
      <c r="C15" s="1962">
        <v>0</v>
      </c>
      <c r="D15" s="1962">
        <v>0</v>
      </c>
      <c r="E15" s="1962">
        <v>68</v>
      </c>
      <c r="F15" s="1962">
        <v>66</v>
      </c>
      <c r="G15" s="1962">
        <v>134</v>
      </c>
      <c r="H15" s="1962">
        <v>49</v>
      </c>
      <c r="I15" s="1962">
        <v>56</v>
      </c>
      <c r="J15" s="1962">
        <v>105</v>
      </c>
      <c r="K15" s="1962">
        <f t="shared" si="0"/>
        <v>117</v>
      </c>
      <c r="L15" s="1962">
        <f t="shared" si="0"/>
        <v>122</v>
      </c>
      <c r="M15" s="1962">
        <f t="shared" si="4"/>
        <v>239</v>
      </c>
      <c r="N15" s="70" t="s">
        <v>131</v>
      </c>
    </row>
    <row r="16" spans="1:35" ht="23.25" customHeight="1" x14ac:dyDescent="0.25">
      <c r="A16" s="629" t="s">
        <v>258</v>
      </c>
      <c r="B16" s="1962">
        <v>4</v>
      </c>
      <c r="C16" s="1962">
        <v>11</v>
      </c>
      <c r="D16" s="1962">
        <v>15</v>
      </c>
      <c r="E16" s="1962">
        <v>37</v>
      </c>
      <c r="F16" s="1962">
        <v>52</v>
      </c>
      <c r="G16" s="1962">
        <v>89</v>
      </c>
      <c r="H16" s="1962">
        <v>0</v>
      </c>
      <c r="I16" s="1962">
        <v>0</v>
      </c>
      <c r="J16" s="1962">
        <v>0</v>
      </c>
      <c r="K16" s="1962">
        <f t="shared" si="0"/>
        <v>41</v>
      </c>
      <c r="L16" s="1962">
        <f t="shared" si="0"/>
        <v>63</v>
      </c>
      <c r="M16" s="1962">
        <f t="shared" si="4"/>
        <v>104</v>
      </c>
      <c r="N16" s="189" t="s">
        <v>1445</v>
      </c>
    </row>
    <row r="17" spans="1:14" ht="21.95" customHeight="1" x14ac:dyDescent="0.25">
      <c r="A17" s="629" t="s">
        <v>41</v>
      </c>
      <c r="B17" s="1962">
        <v>93</v>
      </c>
      <c r="C17" s="1962">
        <v>31</v>
      </c>
      <c r="D17" s="1962">
        <v>124</v>
      </c>
      <c r="E17" s="1962">
        <v>115</v>
      </c>
      <c r="F17" s="1962">
        <v>57</v>
      </c>
      <c r="G17" s="1962">
        <v>172</v>
      </c>
      <c r="H17" s="1962">
        <v>34</v>
      </c>
      <c r="I17" s="1962">
        <v>14</v>
      </c>
      <c r="J17" s="1962">
        <v>48</v>
      </c>
      <c r="K17" s="1962">
        <f t="shared" si="0"/>
        <v>242</v>
      </c>
      <c r="L17" s="1962">
        <f t="shared" si="0"/>
        <v>102</v>
      </c>
      <c r="M17" s="1962">
        <f t="shared" si="4"/>
        <v>344</v>
      </c>
      <c r="N17" s="70" t="s">
        <v>166</v>
      </c>
    </row>
    <row r="18" spans="1:14" ht="21.95" customHeight="1" x14ac:dyDescent="0.25">
      <c r="A18" s="629" t="s">
        <v>277</v>
      </c>
      <c r="B18" s="1962">
        <v>0</v>
      </c>
      <c r="C18" s="1962">
        <v>0</v>
      </c>
      <c r="D18" s="1962">
        <v>0</v>
      </c>
      <c r="E18" s="1962">
        <v>1</v>
      </c>
      <c r="F18" s="1962">
        <v>4</v>
      </c>
      <c r="G18" s="1962">
        <v>5</v>
      </c>
      <c r="H18" s="1962">
        <v>0</v>
      </c>
      <c r="I18" s="1962">
        <v>0</v>
      </c>
      <c r="J18" s="1962">
        <v>0</v>
      </c>
      <c r="K18" s="1962">
        <f t="shared" si="0"/>
        <v>1</v>
      </c>
      <c r="L18" s="1962">
        <f t="shared" si="0"/>
        <v>4</v>
      </c>
      <c r="M18" s="1962">
        <f>SUM(J18,G18,D18)</f>
        <v>5</v>
      </c>
      <c r="N18" s="630" t="s">
        <v>253</v>
      </c>
    </row>
    <row r="19" spans="1:14" ht="21.95" customHeight="1" x14ac:dyDescent="0.25">
      <c r="A19" s="629" t="s">
        <v>312</v>
      </c>
      <c r="B19" s="1962">
        <v>0</v>
      </c>
      <c r="C19" s="1962">
        <v>0</v>
      </c>
      <c r="D19" s="1962">
        <v>0</v>
      </c>
      <c r="E19" s="1962">
        <v>21</v>
      </c>
      <c r="F19" s="1962">
        <v>20</v>
      </c>
      <c r="G19" s="1962">
        <v>41</v>
      </c>
      <c r="H19" s="1962">
        <v>0</v>
      </c>
      <c r="I19" s="1962">
        <v>0</v>
      </c>
      <c r="J19" s="1962">
        <v>0</v>
      </c>
      <c r="K19" s="1962">
        <f t="shared" si="0"/>
        <v>21</v>
      </c>
      <c r="L19" s="1962">
        <f t="shared" si="0"/>
        <v>20</v>
      </c>
      <c r="M19" s="1962">
        <f t="shared" si="4"/>
        <v>41</v>
      </c>
      <c r="N19" s="189" t="s">
        <v>311</v>
      </c>
    </row>
    <row r="20" spans="1:14" ht="21.95" customHeight="1" x14ac:dyDescent="0.25">
      <c r="A20" s="629" t="s">
        <v>453</v>
      </c>
      <c r="B20" s="1962">
        <v>0</v>
      </c>
      <c r="C20" s="1962">
        <v>0</v>
      </c>
      <c r="D20" s="1962">
        <v>0</v>
      </c>
      <c r="E20" s="1962">
        <v>5</v>
      </c>
      <c r="F20" s="1962">
        <v>249</v>
      </c>
      <c r="G20" s="1962">
        <v>254</v>
      </c>
      <c r="H20" s="1962">
        <v>2</v>
      </c>
      <c r="I20" s="1962">
        <v>92</v>
      </c>
      <c r="J20" s="1962">
        <v>94</v>
      </c>
      <c r="K20" s="1962">
        <f t="shared" si="0"/>
        <v>7</v>
      </c>
      <c r="L20" s="1962">
        <f t="shared" si="0"/>
        <v>341</v>
      </c>
      <c r="M20" s="1962">
        <f t="shared" si="4"/>
        <v>348</v>
      </c>
      <c r="N20" s="70" t="s">
        <v>454</v>
      </c>
    </row>
    <row r="21" spans="1:14" ht="21.95" customHeight="1" x14ac:dyDescent="0.25">
      <c r="A21" s="629" t="s">
        <v>42</v>
      </c>
      <c r="B21" s="1962">
        <v>0</v>
      </c>
      <c r="C21" s="1962">
        <v>0</v>
      </c>
      <c r="D21" s="1962">
        <v>0</v>
      </c>
      <c r="E21" s="1962">
        <v>42</v>
      </c>
      <c r="F21" s="1962">
        <v>41</v>
      </c>
      <c r="G21" s="1962">
        <v>83</v>
      </c>
      <c r="H21" s="1962">
        <v>56</v>
      </c>
      <c r="I21" s="1962">
        <v>48</v>
      </c>
      <c r="J21" s="1962">
        <v>104</v>
      </c>
      <c r="K21" s="1962">
        <f t="shared" si="0"/>
        <v>98</v>
      </c>
      <c r="L21" s="1962">
        <f t="shared" si="0"/>
        <v>89</v>
      </c>
      <c r="M21" s="1962">
        <f t="shared" si="4"/>
        <v>187</v>
      </c>
      <c r="N21" s="70" t="s">
        <v>623</v>
      </c>
    </row>
    <row r="22" spans="1:14" ht="21.95" customHeight="1" x14ac:dyDescent="0.25">
      <c r="A22" s="629" t="s">
        <v>43</v>
      </c>
      <c r="B22" s="1962">
        <v>0</v>
      </c>
      <c r="C22" s="1962">
        <v>0</v>
      </c>
      <c r="D22" s="1962">
        <v>0</v>
      </c>
      <c r="E22" s="1962">
        <v>64</v>
      </c>
      <c r="F22" s="1962">
        <v>33</v>
      </c>
      <c r="G22" s="1962">
        <v>97</v>
      </c>
      <c r="H22" s="1962">
        <v>0</v>
      </c>
      <c r="I22" s="1962">
        <v>0</v>
      </c>
      <c r="J22" s="1962">
        <v>0</v>
      </c>
      <c r="K22" s="1962">
        <f t="shared" si="0"/>
        <v>64</v>
      </c>
      <c r="L22" s="1962">
        <f t="shared" si="0"/>
        <v>33</v>
      </c>
      <c r="M22" s="1962">
        <f t="shared" si="4"/>
        <v>97</v>
      </c>
      <c r="N22" s="70" t="s">
        <v>130</v>
      </c>
    </row>
    <row r="23" spans="1:14" ht="21.95" customHeight="1" x14ac:dyDescent="0.25">
      <c r="A23" s="1355" t="s">
        <v>630</v>
      </c>
      <c r="B23" s="1962">
        <v>0</v>
      </c>
      <c r="C23" s="1962">
        <v>0</v>
      </c>
      <c r="D23" s="1962">
        <v>0</v>
      </c>
      <c r="E23" s="1962">
        <v>11</v>
      </c>
      <c r="F23" s="1962">
        <v>3</v>
      </c>
      <c r="G23" s="1962">
        <v>14</v>
      </c>
      <c r="H23" s="1962">
        <v>0</v>
      </c>
      <c r="I23" s="1962">
        <v>0</v>
      </c>
      <c r="J23" s="1962">
        <v>0</v>
      </c>
      <c r="K23" s="1962">
        <f t="shared" ref="K23" si="5">SUM(H23,E23,B23)</f>
        <v>11</v>
      </c>
      <c r="L23" s="1962">
        <f t="shared" ref="L23" si="6">SUM(I23,F23,C23)</f>
        <v>3</v>
      </c>
      <c r="M23" s="1962">
        <f t="shared" ref="M23" si="7">SUM(K23:L23)</f>
        <v>14</v>
      </c>
      <c r="N23" s="70" t="s">
        <v>1234</v>
      </c>
    </row>
    <row r="24" spans="1:14" ht="21.95" customHeight="1" x14ac:dyDescent="0.25">
      <c r="A24" s="658" t="s">
        <v>210</v>
      </c>
      <c r="B24" s="1963">
        <v>0</v>
      </c>
      <c r="C24" s="1963">
        <v>0</v>
      </c>
      <c r="D24" s="1963">
        <v>0</v>
      </c>
      <c r="E24" s="1963">
        <v>38</v>
      </c>
      <c r="F24" s="1963">
        <v>2</v>
      </c>
      <c r="G24" s="1963">
        <v>40</v>
      </c>
      <c r="H24" s="1963">
        <v>0</v>
      </c>
      <c r="I24" s="1963">
        <v>0</v>
      </c>
      <c r="J24" s="1963">
        <v>0</v>
      </c>
      <c r="K24" s="1963">
        <f t="shared" si="0"/>
        <v>38</v>
      </c>
      <c r="L24" s="1963">
        <f t="shared" si="0"/>
        <v>2</v>
      </c>
      <c r="M24" s="1963">
        <f t="shared" si="4"/>
        <v>40</v>
      </c>
      <c r="N24" s="1085" t="s">
        <v>1997</v>
      </c>
    </row>
    <row r="25" spans="1:14" ht="21.95" customHeight="1" thickBot="1" x14ac:dyDescent="0.3">
      <c r="A25" s="1390" t="s">
        <v>2290</v>
      </c>
      <c r="B25" s="1965">
        <v>0</v>
      </c>
      <c r="C25" s="1965">
        <v>0</v>
      </c>
      <c r="D25" s="1965">
        <v>0</v>
      </c>
      <c r="E25" s="1965">
        <v>70</v>
      </c>
      <c r="F25" s="1965">
        <v>44</v>
      </c>
      <c r="G25" s="1965">
        <v>114</v>
      </c>
      <c r="H25" s="1965">
        <v>61</v>
      </c>
      <c r="I25" s="1965">
        <v>13</v>
      </c>
      <c r="J25" s="1965">
        <v>74</v>
      </c>
      <c r="K25" s="1963">
        <f t="shared" ref="K25" si="8">SUM(H25,E25,B25)</f>
        <v>131</v>
      </c>
      <c r="L25" s="1963">
        <f t="shared" ref="L25" si="9">SUM(I25,F25,C25)</f>
        <v>57</v>
      </c>
      <c r="M25" s="1963">
        <f t="shared" ref="M25" si="10">SUM(K25:L25)</f>
        <v>188</v>
      </c>
      <c r="N25" s="1391" t="s">
        <v>1447</v>
      </c>
    </row>
    <row r="26" spans="1:14" ht="21.95" customHeight="1" thickBot="1" x14ac:dyDescent="0.3">
      <c r="A26" s="181" t="s">
        <v>91</v>
      </c>
      <c r="B26" s="1960">
        <f>SUM(B8:B25)</f>
        <v>145</v>
      </c>
      <c r="C26" s="1960">
        <f t="shared" ref="C26:M26" si="11">SUM(C8:C25)</f>
        <v>125</v>
      </c>
      <c r="D26" s="1960">
        <f t="shared" si="11"/>
        <v>270</v>
      </c>
      <c r="E26" s="1960">
        <f t="shared" si="11"/>
        <v>583</v>
      </c>
      <c r="F26" s="1960">
        <f t="shared" si="11"/>
        <v>714</v>
      </c>
      <c r="G26" s="1960">
        <f t="shared" si="11"/>
        <v>1297</v>
      </c>
      <c r="H26" s="1960">
        <f t="shared" si="11"/>
        <v>252</v>
      </c>
      <c r="I26" s="1960">
        <f t="shared" si="11"/>
        <v>259</v>
      </c>
      <c r="J26" s="1960">
        <f t="shared" si="11"/>
        <v>511</v>
      </c>
      <c r="K26" s="1960">
        <f t="shared" si="11"/>
        <v>980</v>
      </c>
      <c r="L26" s="1960">
        <f t="shared" si="11"/>
        <v>1098</v>
      </c>
      <c r="M26" s="1960">
        <f t="shared" si="11"/>
        <v>2078</v>
      </c>
      <c r="N26" s="1135" t="s">
        <v>153</v>
      </c>
    </row>
    <row r="27" spans="1:14" ht="5.25" customHeight="1" thickTop="1" x14ac:dyDescent="0.25">
      <c r="A27" s="669"/>
      <c r="B27" s="668"/>
      <c r="C27" s="668"/>
      <c r="D27" s="668"/>
      <c r="E27" s="668"/>
      <c r="F27" s="668"/>
      <c r="G27" s="668"/>
      <c r="H27" s="668"/>
      <c r="I27" s="668"/>
      <c r="J27" s="668"/>
      <c r="K27" s="668"/>
      <c r="L27" s="668"/>
      <c r="M27" s="668"/>
      <c r="N27" s="670"/>
    </row>
    <row r="28" spans="1:14" ht="10.5" customHeight="1" x14ac:dyDescent="0.25">
      <c r="A28" s="669"/>
      <c r="B28" s="668"/>
      <c r="C28" s="668"/>
      <c r="D28" s="668"/>
      <c r="E28" s="668"/>
      <c r="F28" s="668"/>
      <c r="G28" s="668"/>
      <c r="H28" s="668"/>
      <c r="I28" s="668"/>
      <c r="J28" s="668"/>
      <c r="K28" s="668"/>
      <c r="L28" s="668"/>
      <c r="M28" s="668"/>
      <c r="N28" s="670"/>
    </row>
    <row r="29" spans="1:14" ht="10.5" customHeight="1" x14ac:dyDescent="0.25">
      <c r="A29" s="669"/>
      <c r="B29" s="668"/>
      <c r="C29" s="668"/>
      <c r="D29" s="668"/>
      <c r="E29" s="668"/>
      <c r="F29" s="668"/>
      <c r="G29" s="668"/>
      <c r="H29" s="668"/>
      <c r="I29" s="668"/>
      <c r="J29" s="668"/>
      <c r="K29" s="668"/>
      <c r="L29" s="668"/>
      <c r="M29" s="668"/>
      <c r="N29" s="670"/>
    </row>
    <row r="30" spans="1:14" ht="10.5" customHeight="1" x14ac:dyDescent="0.25">
      <c r="A30" s="669"/>
      <c r="B30" s="668"/>
      <c r="C30" s="668"/>
      <c r="D30" s="668"/>
      <c r="E30" s="668"/>
      <c r="F30" s="668"/>
      <c r="G30" s="668"/>
      <c r="H30" s="668"/>
      <c r="I30" s="668"/>
      <c r="J30" s="668"/>
      <c r="K30" s="668"/>
      <c r="L30" s="668"/>
      <c r="M30" s="668"/>
      <c r="N30" s="670"/>
    </row>
    <row r="31" spans="1:14" ht="23.25" customHeight="1" x14ac:dyDescent="0.25">
      <c r="A31" s="3132" t="s">
        <v>2291</v>
      </c>
      <c r="B31" s="3132"/>
      <c r="C31" s="3132"/>
      <c r="D31" s="3132"/>
      <c r="E31" s="3132"/>
      <c r="F31" s="3132"/>
      <c r="G31" s="3132"/>
      <c r="H31" s="3132"/>
      <c r="I31" s="3132"/>
      <c r="J31" s="3132"/>
      <c r="K31" s="3132"/>
      <c r="L31" s="3132"/>
      <c r="M31" s="3132"/>
      <c r="N31" s="3132"/>
    </row>
    <row r="32" spans="1:14" ht="34.5" customHeight="1" x14ac:dyDescent="0.25">
      <c r="A32" s="2731" t="s">
        <v>2292</v>
      </c>
      <c r="B32" s="2731"/>
      <c r="C32" s="2731"/>
      <c r="D32" s="2731"/>
      <c r="E32" s="2731"/>
      <c r="F32" s="2731"/>
      <c r="G32" s="2731"/>
      <c r="H32" s="2731"/>
      <c r="I32" s="2731"/>
      <c r="J32" s="2731"/>
      <c r="K32" s="2731"/>
      <c r="L32" s="2731"/>
      <c r="M32" s="2731"/>
      <c r="N32" s="2731"/>
    </row>
    <row r="33" spans="1:14" ht="23.25" customHeight="1" thickBot="1" x14ac:dyDescent="0.3">
      <c r="A33" s="664" t="s">
        <v>2811</v>
      </c>
      <c r="B33" s="664"/>
      <c r="C33" s="664"/>
      <c r="D33" s="664"/>
      <c r="E33" s="664"/>
      <c r="F33" s="664"/>
      <c r="G33" s="664"/>
      <c r="H33" s="664"/>
      <c r="I33" s="664"/>
      <c r="J33" s="664"/>
      <c r="K33" s="664"/>
      <c r="L33" s="664"/>
      <c r="M33" s="664"/>
      <c r="N33" s="1349" t="s">
        <v>1579</v>
      </c>
    </row>
    <row r="34" spans="1:14" ht="23.25" customHeight="1" thickTop="1" x14ac:dyDescent="0.25">
      <c r="A34" s="3102" t="s">
        <v>35</v>
      </c>
      <c r="B34" s="3111" t="s">
        <v>36</v>
      </c>
      <c r="C34" s="3111"/>
      <c r="D34" s="3111"/>
      <c r="E34" s="3111" t="s">
        <v>2</v>
      </c>
      <c r="F34" s="3111"/>
      <c r="G34" s="3111"/>
      <c r="H34" s="3111" t="s">
        <v>3</v>
      </c>
      <c r="I34" s="3111"/>
      <c r="J34" s="3111"/>
      <c r="K34" s="3111" t="s">
        <v>29</v>
      </c>
      <c r="L34" s="3111"/>
      <c r="M34" s="3111"/>
      <c r="N34" s="3102" t="s">
        <v>102</v>
      </c>
    </row>
    <row r="35" spans="1:14" ht="23.25" customHeight="1" x14ac:dyDescent="0.25">
      <c r="A35" s="3103"/>
      <c r="B35" s="2637" t="s">
        <v>98</v>
      </c>
      <c r="C35" s="2637"/>
      <c r="D35" s="2637"/>
      <c r="E35" s="2637" t="s">
        <v>99</v>
      </c>
      <c r="F35" s="2637"/>
      <c r="G35" s="2637"/>
      <c r="H35" s="2637" t="s">
        <v>100</v>
      </c>
      <c r="I35" s="2637"/>
      <c r="J35" s="2637"/>
      <c r="K35" s="3101" t="s">
        <v>101</v>
      </c>
      <c r="L35" s="3101"/>
      <c r="M35" s="3101"/>
      <c r="N35" s="3103"/>
    </row>
    <row r="36" spans="1:14" ht="23.25" customHeight="1" x14ac:dyDescent="0.25">
      <c r="A36" s="3103"/>
      <c r="B36" s="640" t="s">
        <v>187</v>
      </c>
      <c r="C36" s="1348" t="s">
        <v>203</v>
      </c>
      <c r="D36" s="640" t="s">
        <v>204</v>
      </c>
      <c r="E36" s="640" t="s">
        <v>187</v>
      </c>
      <c r="F36" s="1348" t="s">
        <v>203</v>
      </c>
      <c r="G36" s="640" t="s">
        <v>204</v>
      </c>
      <c r="H36" s="640" t="s">
        <v>187</v>
      </c>
      <c r="I36" s="1348" t="s">
        <v>203</v>
      </c>
      <c r="J36" s="640" t="s">
        <v>204</v>
      </c>
      <c r="K36" s="640" t="s">
        <v>187</v>
      </c>
      <c r="L36" s="1348" t="s">
        <v>203</v>
      </c>
      <c r="M36" s="640" t="s">
        <v>204</v>
      </c>
      <c r="N36" s="3103"/>
    </row>
    <row r="37" spans="1:14" ht="23.25" customHeight="1" thickBot="1" x14ac:dyDescent="0.3">
      <c r="A37" s="3104"/>
      <c r="B37" s="450" t="s">
        <v>188</v>
      </c>
      <c r="C37" s="450" t="s">
        <v>189</v>
      </c>
      <c r="D37" s="450" t="s">
        <v>190</v>
      </c>
      <c r="E37" s="450" t="s">
        <v>188</v>
      </c>
      <c r="F37" s="450" t="s">
        <v>189</v>
      </c>
      <c r="G37" s="450" t="s">
        <v>190</v>
      </c>
      <c r="H37" s="450" t="s">
        <v>188</v>
      </c>
      <c r="I37" s="450" t="s">
        <v>189</v>
      </c>
      <c r="J37" s="450" t="s">
        <v>190</v>
      </c>
      <c r="K37" s="450" t="s">
        <v>188</v>
      </c>
      <c r="L37" s="450" t="s">
        <v>189</v>
      </c>
      <c r="M37" s="450" t="s">
        <v>190</v>
      </c>
      <c r="N37" s="3104"/>
    </row>
    <row r="38" spans="1:14" ht="35.25" customHeight="1" thickBot="1" x14ac:dyDescent="0.3">
      <c r="A38" s="1355" t="s">
        <v>630</v>
      </c>
      <c r="B38" s="1962">
        <v>0</v>
      </c>
      <c r="C38" s="1962">
        <v>0</v>
      </c>
      <c r="D38" s="1962">
        <v>0</v>
      </c>
      <c r="E38" s="1962">
        <v>1</v>
      </c>
      <c r="F38" s="1962">
        <v>0</v>
      </c>
      <c r="G38" s="1962">
        <v>1</v>
      </c>
      <c r="H38" s="1962">
        <v>0</v>
      </c>
      <c r="I38" s="1962">
        <v>0</v>
      </c>
      <c r="J38" s="1962">
        <v>0</v>
      </c>
      <c r="K38" s="1962">
        <f t="shared" ref="K38" si="12">SUM(H38,E38,B38)</f>
        <v>1</v>
      </c>
      <c r="L38" s="1962">
        <f t="shared" ref="L38" si="13">SUM(I38,F38,C38)</f>
        <v>0</v>
      </c>
      <c r="M38" s="1962">
        <f t="shared" ref="M38" si="14">SUM(K38:L38)</f>
        <v>1</v>
      </c>
      <c r="N38" s="70" t="s">
        <v>1234</v>
      </c>
    </row>
    <row r="39" spans="1:14" ht="35.25" customHeight="1" thickBot="1" x14ac:dyDescent="0.3">
      <c r="A39" s="181" t="s">
        <v>91</v>
      </c>
      <c r="B39" s="1960">
        <f>SUM(B38)</f>
        <v>0</v>
      </c>
      <c r="C39" s="1960">
        <f t="shared" ref="C39:M39" si="15">SUM(C38)</f>
        <v>0</v>
      </c>
      <c r="D39" s="1960">
        <f t="shared" si="15"/>
        <v>0</v>
      </c>
      <c r="E39" s="1960">
        <f t="shared" si="15"/>
        <v>1</v>
      </c>
      <c r="F39" s="1960">
        <f t="shared" si="15"/>
        <v>0</v>
      </c>
      <c r="G39" s="1960">
        <f t="shared" si="15"/>
        <v>1</v>
      </c>
      <c r="H39" s="1960">
        <f t="shared" si="15"/>
        <v>0</v>
      </c>
      <c r="I39" s="1960">
        <f t="shared" si="15"/>
        <v>0</v>
      </c>
      <c r="J39" s="1960">
        <f t="shared" si="15"/>
        <v>0</v>
      </c>
      <c r="K39" s="1960">
        <f t="shared" si="15"/>
        <v>1</v>
      </c>
      <c r="L39" s="1960">
        <f t="shared" si="15"/>
        <v>0</v>
      </c>
      <c r="M39" s="1960">
        <f t="shared" si="15"/>
        <v>1</v>
      </c>
      <c r="N39" s="1135" t="s">
        <v>153</v>
      </c>
    </row>
    <row r="40" spans="1:14" ht="15" customHeight="1" thickTop="1" x14ac:dyDescent="0.25"/>
  </sheetData>
  <mergeCells count="24">
    <mergeCell ref="A31:N31"/>
    <mergeCell ref="A32:N32"/>
    <mergeCell ref="A34:A37"/>
    <mergeCell ref="B34:D34"/>
    <mergeCell ref="E34:G34"/>
    <mergeCell ref="H34:J34"/>
    <mergeCell ref="K34:M34"/>
    <mergeCell ref="N34:N37"/>
    <mergeCell ref="B35:D35"/>
    <mergeCell ref="E35:G35"/>
    <mergeCell ref="H35:J35"/>
    <mergeCell ref="K35:M35"/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0" firstPageNumber="169" orientation="landscape" useFirstPageNumber="1" r:id="rId1"/>
  <headerFooter alignWithMargins="0"/>
  <colBreaks count="1" manualBreakCount="1">
    <brk id="14" max="30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T119"/>
  <sheetViews>
    <sheetView rightToLeft="1" view="pageBreakPreview" topLeftCell="A100" zoomScale="80" zoomScaleNormal="75" zoomScaleSheetLayoutView="80" workbookViewId="0">
      <selection activeCell="B39" sqref="B39"/>
    </sheetView>
  </sheetViews>
  <sheetFormatPr defaultColWidth="6.7109375" defaultRowHeight="15" customHeight="1" x14ac:dyDescent="0.25"/>
  <cols>
    <col min="1" max="1" width="14.85546875" style="689" customWidth="1"/>
    <col min="2" max="2" width="18.140625" style="689" customWidth="1"/>
    <col min="3" max="3" width="20" style="689" customWidth="1"/>
    <col min="4" max="4" width="8.42578125" style="56" customWidth="1"/>
    <col min="5" max="5" width="7.7109375" style="56" customWidth="1"/>
    <col min="6" max="6" width="7.28515625" style="56" customWidth="1"/>
    <col min="7" max="7" width="7" style="56" customWidth="1"/>
    <col min="8" max="8" width="6.85546875" style="56" customWidth="1"/>
    <col min="9" max="9" width="7.7109375" style="56" customWidth="1"/>
    <col min="10" max="11" width="6.7109375" style="56" customWidth="1"/>
    <col min="12" max="12" width="6.42578125" style="56" customWidth="1"/>
    <col min="13" max="13" width="7.42578125" style="471" customWidth="1"/>
    <col min="14" max="14" width="7" style="471" customWidth="1"/>
    <col min="15" max="15" width="6.7109375" style="471" customWidth="1"/>
    <col min="16" max="17" width="22.42578125" style="462" customWidth="1"/>
    <col min="18" max="18" width="19" style="462" customWidth="1"/>
    <col min="19" max="16384" width="6.7109375" style="462"/>
  </cols>
  <sheetData>
    <row r="1" spans="1:18" ht="27.75" customHeight="1" x14ac:dyDescent="0.25">
      <c r="A1" s="3129" t="s">
        <v>2293</v>
      </c>
      <c r="B1" s="3129"/>
      <c r="C1" s="3129"/>
      <c r="D1" s="3129"/>
      <c r="E1" s="3129"/>
      <c r="F1" s="3129"/>
      <c r="G1" s="3129"/>
      <c r="H1" s="3129"/>
      <c r="I1" s="3129"/>
      <c r="J1" s="3129"/>
      <c r="K1" s="3129"/>
      <c r="L1" s="3129"/>
      <c r="M1" s="3129"/>
      <c r="N1" s="3129"/>
      <c r="O1" s="3129"/>
      <c r="P1" s="3129"/>
      <c r="Q1" s="3129"/>
      <c r="R1" s="3129"/>
    </row>
    <row r="2" spans="1:18" ht="38.25" customHeight="1" x14ac:dyDescent="0.25">
      <c r="A2" s="2731" t="s">
        <v>2294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  <c r="O2" s="2731"/>
      <c r="P2" s="2731"/>
      <c r="Q2" s="2731"/>
      <c r="R2" s="2731"/>
    </row>
    <row r="3" spans="1:18" ht="20.25" customHeight="1" thickBot="1" x14ac:dyDescent="0.3">
      <c r="A3" s="671" t="s">
        <v>2812</v>
      </c>
      <c r="B3" s="672"/>
      <c r="C3" s="672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673"/>
      <c r="Q3" s="3131" t="s">
        <v>1590</v>
      </c>
      <c r="R3" s="3131"/>
    </row>
    <row r="4" spans="1:18" ht="18" customHeight="1" thickTop="1" x14ac:dyDescent="0.25">
      <c r="A4" s="3102" t="s">
        <v>47</v>
      </c>
      <c r="B4" s="3102" t="s">
        <v>654</v>
      </c>
      <c r="C4" s="3102" t="s">
        <v>48</v>
      </c>
      <c r="D4" s="3102" t="s">
        <v>36</v>
      </c>
      <c r="E4" s="3102"/>
      <c r="F4" s="3102"/>
      <c r="G4" s="3102" t="s">
        <v>2</v>
      </c>
      <c r="H4" s="3102"/>
      <c r="I4" s="3102"/>
      <c r="J4" s="3102" t="s">
        <v>3</v>
      </c>
      <c r="K4" s="3102"/>
      <c r="L4" s="3102"/>
      <c r="M4" s="3102" t="s">
        <v>29</v>
      </c>
      <c r="N4" s="3102"/>
      <c r="O4" s="3102"/>
      <c r="P4" s="2740" t="s">
        <v>103</v>
      </c>
      <c r="Q4" s="2740" t="s">
        <v>132</v>
      </c>
      <c r="R4" s="2740" t="s">
        <v>310</v>
      </c>
    </row>
    <row r="5" spans="1:18" ht="15" customHeight="1" x14ac:dyDescent="0.25">
      <c r="A5" s="3103"/>
      <c r="B5" s="3103"/>
      <c r="C5" s="3103"/>
      <c r="D5" s="3101" t="s">
        <v>98</v>
      </c>
      <c r="E5" s="3101"/>
      <c r="F5" s="3101"/>
      <c r="G5" s="3101" t="s">
        <v>99</v>
      </c>
      <c r="H5" s="3101"/>
      <c r="I5" s="3101"/>
      <c r="J5" s="3101" t="s">
        <v>100</v>
      </c>
      <c r="K5" s="3101"/>
      <c r="L5" s="3101"/>
      <c r="M5" s="3101" t="s">
        <v>101</v>
      </c>
      <c r="N5" s="3101"/>
      <c r="O5" s="3101"/>
      <c r="P5" s="2741"/>
      <c r="Q5" s="2741"/>
      <c r="R5" s="2741"/>
    </row>
    <row r="6" spans="1:18" ht="17.25" customHeight="1" x14ac:dyDescent="0.25">
      <c r="A6" s="3103"/>
      <c r="B6" s="3103"/>
      <c r="C6" s="3103"/>
      <c r="D6" s="640" t="s">
        <v>187</v>
      </c>
      <c r="E6" s="608" t="s">
        <v>203</v>
      </c>
      <c r="F6" s="640" t="s">
        <v>204</v>
      </c>
      <c r="G6" s="640" t="s">
        <v>187</v>
      </c>
      <c r="H6" s="608" t="s">
        <v>203</v>
      </c>
      <c r="I6" s="640" t="s">
        <v>204</v>
      </c>
      <c r="J6" s="640" t="s">
        <v>187</v>
      </c>
      <c r="K6" s="608" t="s">
        <v>203</v>
      </c>
      <c r="L6" s="640" t="s">
        <v>204</v>
      </c>
      <c r="M6" s="640" t="s">
        <v>187</v>
      </c>
      <c r="N6" s="608" t="s">
        <v>203</v>
      </c>
      <c r="O6" s="640" t="s">
        <v>204</v>
      </c>
      <c r="P6" s="2741"/>
      <c r="Q6" s="2741"/>
      <c r="R6" s="2741"/>
    </row>
    <row r="7" spans="1:18" ht="17.25" customHeight="1" thickBot="1" x14ac:dyDescent="0.3">
      <c r="A7" s="3104"/>
      <c r="B7" s="3104"/>
      <c r="C7" s="3104"/>
      <c r="D7" s="450" t="s">
        <v>188</v>
      </c>
      <c r="E7" s="450" t="s">
        <v>189</v>
      </c>
      <c r="F7" s="28" t="s">
        <v>190</v>
      </c>
      <c r="G7" s="28" t="s">
        <v>188</v>
      </c>
      <c r="H7" s="28" t="s">
        <v>189</v>
      </c>
      <c r="I7" s="28" t="s">
        <v>190</v>
      </c>
      <c r="J7" s="28" t="s">
        <v>188</v>
      </c>
      <c r="K7" s="28" t="s">
        <v>189</v>
      </c>
      <c r="L7" s="28" t="s">
        <v>190</v>
      </c>
      <c r="M7" s="28" t="s">
        <v>188</v>
      </c>
      <c r="N7" s="28" t="s">
        <v>189</v>
      </c>
      <c r="O7" s="28" t="s">
        <v>190</v>
      </c>
      <c r="P7" s="2742"/>
      <c r="Q7" s="2742"/>
      <c r="R7" s="2742"/>
    </row>
    <row r="8" spans="1:18" s="466" customFormat="1" ht="21.75" customHeight="1" x14ac:dyDescent="0.25">
      <c r="A8" s="3128" t="s">
        <v>37</v>
      </c>
      <c r="B8" s="1997" t="s">
        <v>501</v>
      </c>
      <c r="C8" s="1997" t="s">
        <v>501</v>
      </c>
      <c r="D8" s="2210">
        <v>2</v>
      </c>
      <c r="E8" s="2210">
        <v>4</v>
      </c>
      <c r="F8" s="2210">
        <v>6</v>
      </c>
      <c r="G8" s="2210">
        <v>3</v>
      </c>
      <c r="H8" s="2210">
        <v>0</v>
      </c>
      <c r="I8" s="2210">
        <v>3</v>
      </c>
      <c r="J8" s="2210">
        <v>0</v>
      </c>
      <c r="K8" s="2210">
        <v>0</v>
      </c>
      <c r="L8" s="2210">
        <v>0</v>
      </c>
      <c r="M8" s="2211">
        <f t="shared" ref="M8:O13" si="0">SUM(J8,G8,D8)</f>
        <v>5</v>
      </c>
      <c r="N8" s="2211">
        <f t="shared" si="0"/>
        <v>4</v>
      </c>
      <c r="O8" s="2211">
        <f t="shared" si="0"/>
        <v>9</v>
      </c>
      <c r="P8" s="674" t="s">
        <v>504</v>
      </c>
      <c r="Q8" s="675" t="s">
        <v>504</v>
      </c>
      <c r="R8" s="2764" t="s">
        <v>134</v>
      </c>
    </row>
    <row r="9" spans="1:18" s="466" customFormat="1" ht="31.5" customHeight="1" x14ac:dyDescent="0.25">
      <c r="A9" s="3119"/>
      <c r="B9" s="1964" t="s">
        <v>430</v>
      </c>
      <c r="C9" s="1964" t="s">
        <v>430</v>
      </c>
      <c r="D9" s="2004">
        <v>1</v>
      </c>
      <c r="E9" s="2004">
        <v>6</v>
      </c>
      <c r="F9" s="2004">
        <v>7</v>
      </c>
      <c r="G9" s="2004">
        <v>0</v>
      </c>
      <c r="H9" s="2004">
        <v>0</v>
      </c>
      <c r="I9" s="2004">
        <v>0</v>
      </c>
      <c r="J9" s="2004">
        <v>0</v>
      </c>
      <c r="K9" s="2004">
        <v>0</v>
      </c>
      <c r="L9" s="2004">
        <v>0</v>
      </c>
      <c r="M9" s="2005">
        <f t="shared" ref="M9" si="1">SUM(J9,G9,D9)</f>
        <v>1</v>
      </c>
      <c r="N9" s="2005">
        <f t="shared" ref="N9" si="2">SUM(K9,H9,E9)</f>
        <v>6</v>
      </c>
      <c r="O9" s="2005">
        <f t="shared" ref="O9" si="3">SUM(L9,I9,F9)</f>
        <v>7</v>
      </c>
      <c r="P9" s="1996" t="s">
        <v>2551</v>
      </c>
      <c r="Q9" s="1996" t="s">
        <v>2551</v>
      </c>
      <c r="R9" s="2737"/>
    </row>
    <row r="10" spans="1:18" s="466" customFormat="1" ht="21.75" customHeight="1" x14ac:dyDescent="0.25">
      <c r="A10" s="3105"/>
      <c r="B10" s="1998" t="s">
        <v>1449</v>
      </c>
      <c r="C10" s="2387" t="s">
        <v>1449</v>
      </c>
      <c r="D10" s="2005">
        <v>2</v>
      </c>
      <c r="E10" s="2005">
        <v>3</v>
      </c>
      <c r="F10" s="2005">
        <v>5</v>
      </c>
      <c r="G10" s="2004">
        <v>0</v>
      </c>
      <c r="H10" s="2004">
        <v>0</v>
      </c>
      <c r="I10" s="2005">
        <v>0</v>
      </c>
      <c r="J10" s="2004">
        <v>0</v>
      </c>
      <c r="K10" s="2004">
        <v>0</v>
      </c>
      <c r="L10" s="2005">
        <v>0</v>
      </c>
      <c r="M10" s="2005">
        <f t="shared" si="0"/>
        <v>2</v>
      </c>
      <c r="N10" s="2005">
        <f t="shared" si="0"/>
        <v>3</v>
      </c>
      <c r="O10" s="2005">
        <f t="shared" si="0"/>
        <v>5</v>
      </c>
      <c r="P10" s="677" t="s">
        <v>1450</v>
      </c>
      <c r="Q10" s="1072" t="s">
        <v>1450</v>
      </c>
      <c r="R10" s="2746"/>
    </row>
    <row r="11" spans="1:18" s="466" customFormat="1" ht="21.75" customHeight="1" x14ac:dyDescent="0.25">
      <c r="A11" s="3105"/>
      <c r="B11" s="3120" t="s">
        <v>1487</v>
      </c>
      <c r="C11" s="1999" t="s">
        <v>1451</v>
      </c>
      <c r="D11" s="2005">
        <v>1</v>
      </c>
      <c r="E11" s="2005">
        <v>1</v>
      </c>
      <c r="F11" s="2005">
        <v>2</v>
      </c>
      <c r="G11" s="2004">
        <v>0</v>
      </c>
      <c r="H11" s="2004">
        <v>0</v>
      </c>
      <c r="I11" s="2005">
        <v>0</v>
      </c>
      <c r="J11" s="2004">
        <v>0</v>
      </c>
      <c r="K11" s="2004">
        <v>0</v>
      </c>
      <c r="L11" s="2005">
        <v>0</v>
      </c>
      <c r="M11" s="2005">
        <f t="shared" si="0"/>
        <v>1</v>
      </c>
      <c r="N11" s="2005">
        <f t="shared" si="0"/>
        <v>1</v>
      </c>
      <c r="O11" s="2005">
        <f t="shared" si="0"/>
        <v>2</v>
      </c>
      <c r="P11" s="1953" t="s">
        <v>668</v>
      </c>
      <c r="Q11" s="2738" t="s">
        <v>156</v>
      </c>
      <c r="R11" s="2746"/>
    </row>
    <row r="12" spans="1:18" s="466" customFormat="1" ht="21.75" customHeight="1" x14ac:dyDescent="0.25">
      <c r="A12" s="3105"/>
      <c r="B12" s="3121"/>
      <c r="C12" s="1999" t="s">
        <v>1488</v>
      </c>
      <c r="D12" s="2005">
        <v>5</v>
      </c>
      <c r="E12" s="2005">
        <v>10</v>
      </c>
      <c r="F12" s="2005">
        <v>15</v>
      </c>
      <c r="G12" s="2004">
        <v>0</v>
      </c>
      <c r="H12" s="2004">
        <v>0</v>
      </c>
      <c r="I12" s="2005">
        <v>0</v>
      </c>
      <c r="J12" s="2004">
        <v>0</v>
      </c>
      <c r="K12" s="2004">
        <v>0</v>
      </c>
      <c r="L12" s="2005">
        <v>0</v>
      </c>
      <c r="M12" s="2005">
        <f t="shared" si="0"/>
        <v>5</v>
      </c>
      <c r="N12" s="2005">
        <f t="shared" si="0"/>
        <v>10</v>
      </c>
      <c r="O12" s="2005">
        <f t="shared" si="0"/>
        <v>15</v>
      </c>
      <c r="P12" s="1953" t="s">
        <v>1489</v>
      </c>
      <c r="Q12" s="2736"/>
      <c r="R12" s="2746"/>
    </row>
    <row r="13" spans="1:18" s="466" customFormat="1" ht="21.75" customHeight="1" x14ac:dyDescent="0.25">
      <c r="A13" s="3105"/>
      <c r="B13" s="3122"/>
      <c r="C13" s="2387" t="s">
        <v>1454</v>
      </c>
      <c r="D13" s="2005">
        <v>5</v>
      </c>
      <c r="E13" s="2005">
        <v>0</v>
      </c>
      <c r="F13" s="2005">
        <v>5</v>
      </c>
      <c r="G13" s="2004">
        <v>0</v>
      </c>
      <c r="H13" s="2004">
        <v>0</v>
      </c>
      <c r="I13" s="2005">
        <v>0</v>
      </c>
      <c r="J13" s="2004">
        <v>0</v>
      </c>
      <c r="K13" s="2004">
        <v>0</v>
      </c>
      <c r="L13" s="2005">
        <v>0</v>
      </c>
      <c r="M13" s="2005">
        <f t="shared" si="0"/>
        <v>5</v>
      </c>
      <c r="N13" s="2005">
        <f t="shared" si="0"/>
        <v>0</v>
      </c>
      <c r="O13" s="2005">
        <f t="shared" si="0"/>
        <v>5</v>
      </c>
      <c r="P13" s="1953" t="s">
        <v>1998</v>
      </c>
      <c r="Q13" s="2737"/>
      <c r="R13" s="2746"/>
    </row>
    <row r="14" spans="1:18" s="466" customFormat="1" ht="21.75" customHeight="1" x14ac:dyDescent="0.25">
      <c r="A14" s="3105"/>
      <c r="B14" s="3127" t="s">
        <v>49</v>
      </c>
      <c r="C14" s="3127"/>
      <c r="D14" s="2005">
        <f>SUM(D11:D13)</f>
        <v>11</v>
      </c>
      <c r="E14" s="2005">
        <f t="shared" ref="E14:O14" si="4">SUM(E11:E13)</f>
        <v>11</v>
      </c>
      <c r="F14" s="2005">
        <f t="shared" si="4"/>
        <v>22</v>
      </c>
      <c r="G14" s="2005">
        <f t="shared" si="4"/>
        <v>0</v>
      </c>
      <c r="H14" s="2005">
        <f t="shared" si="4"/>
        <v>0</v>
      </c>
      <c r="I14" s="2005">
        <f t="shared" si="4"/>
        <v>0</v>
      </c>
      <c r="J14" s="2005">
        <f t="shared" si="4"/>
        <v>0</v>
      </c>
      <c r="K14" s="2005">
        <f t="shared" si="4"/>
        <v>0</v>
      </c>
      <c r="L14" s="2005">
        <f t="shared" si="4"/>
        <v>0</v>
      </c>
      <c r="M14" s="2005">
        <f t="shared" si="4"/>
        <v>11</v>
      </c>
      <c r="N14" s="2005">
        <f t="shared" si="4"/>
        <v>11</v>
      </c>
      <c r="O14" s="2005">
        <f t="shared" si="4"/>
        <v>22</v>
      </c>
      <c r="P14" s="2746" t="s">
        <v>139</v>
      </c>
      <c r="Q14" s="2746"/>
      <c r="R14" s="2746"/>
    </row>
    <row r="15" spans="1:18" s="466" customFormat="1" ht="21.75" customHeight="1" x14ac:dyDescent="0.25">
      <c r="A15" s="3105"/>
      <c r="B15" s="57" t="s">
        <v>1455</v>
      </c>
      <c r="C15" s="57" t="s">
        <v>1455</v>
      </c>
      <c r="D15" s="2005">
        <v>0</v>
      </c>
      <c r="E15" s="2005">
        <v>0</v>
      </c>
      <c r="F15" s="2005">
        <v>0</v>
      </c>
      <c r="G15" s="2005">
        <v>4</v>
      </c>
      <c r="H15" s="2005">
        <v>10</v>
      </c>
      <c r="I15" s="2005">
        <v>14</v>
      </c>
      <c r="J15" s="2005">
        <v>8</v>
      </c>
      <c r="K15" s="2005">
        <v>4</v>
      </c>
      <c r="L15" s="2005">
        <v>12</v>
      </c>
      <c r="M15" s="2005">
        <f t="shared" ref="M15:O18" si="5">SUM(J15,G15,D15)</f>
        <v>12</v>
      </c>
      <c r="N15" s="2005">
        <f t="shared" si="5"/>
        <v>14</v>
      </c>
      <c r="O15" s="2005">
        <f t="shared" si="5"/>
        <v>26</v>
      </c>
      <c r="P15" s="1953" t="s">
        <v>470</v>
      </c>
      <c r="Q15" s="1953" t="s">
        <v>470</v>
      </c>
      <c r="R15" s="2746"/>
    </row>
    <row r="16" spans="1:18" s="466" customFormat="1" ht="21.75" customHeight="1" x14ac:dyDescent="0.25">
      <c r="A16" s="3105"/>
      <c r="B16" s="2000" t="s">
        <v>1456</v>
      </c>
      <c r="C16" s="2000" t="s">
        <v>1456</v>
      </c>
      <c r="D16" s="2005">
        <v>12</v>
      </c>
      <c r="E16" s="2005">
        <v>8</v>
      </c>
      <c r="F16" s="2005">
        <v>20</v>
      </c>
      <c r="G16" s="2005">
        <v>0</v>
      </c>
      <c r="H16" s="2005">
        <v>0</v>
      </c>
      <c r="I16" s="2005">
        <v>0</v>
      </c>
      <c r="J16" s="2005">
        <v>0</v>
      </c>
      <c r="K16" s="2005">
        <v>0</v>
      </c>
      <c r="L16" s="2005">
        <v>0</v>
      </c>
      <c r="M16" s="2005">
        <f t="shared" si="5"/>
        <v>12</v>
      </c>
      <c r="N16" s="2005">
        <f t="shared" si="5"/>
        <v>8</v>
      </c>
      <c r="O16" s="2005">
        <f t="shared" si="5"/>
        <v>20</v>
      </c>
      <c r="P16" s="1953" t="s">
        <v>1457</v>
      </c>
      <c r="Q16" s="1953" t="s">
        <v>1457</v>
      </c>
      <c r="R16" s="2746"/>
    </row>
    <row r="17" spans="1:20" s="466" customFormat="1" ht="35.25" customHeight="1" x14ac:dyDescent="0.25">
      <c r="A17" s="3105"/>
      <c r="B17" s="2000" t="s">
        <v>558</v>
      </c>
      <c r="C17" s="2000" t="s">
        <v>558</v>
      </c>
      <c r="D17" s="2005">
        <v>0</v>
      </c>
      <c r="E17" s="2005">
        <v>35</v>
      </c>
      <c r="F17" s="2005">
        <v>35</v>
      </c>
      <c r="G17" s="2005">
        <v>0</v>
      </c>
      <c r="H17" s="2005">
        <v>0</v>
      </c>
      <c r="I17" s="2005">
        <v>0</v>
      </c>
      <c r="J17" s="2005">
        <v>0</v>
      </c>
      <c r="K17" s="2005">
        <v>0</v>
      </c>
      <c r="L17" s="2005">
        <v>0</v>
      </c>
      <c r="M17" s="2005">
        <f t="shared" si="5"/>
        <v>0</v>
      </c>
      <c r="N17" s="2005">
        <f t="shared" si="5"/>
        <v>35</v>
      </c>
      <c r="O17" s="2005">
        <f t="shared" si="5"/>
        <v>35</v>
      </c>
      <c r="P17" s="678" t="s">
        <v>1458</v>
      </c>
      <c r="Q17" s="678" t="s">
        <v>1458</v>
      </c>
      <c r="R17" s="2746"/>
    </row>
    <row r="18" spans="1:20" s="466" customFormat="1" ht="24.95" customHeight="1" x14ac:dyDescent="0.25">
      <c r="A18" s="3105"/>
      <c r="B18" s="1357" t="s">
        <v>51</v>
      </c>
      <c r="C18" s="57" t="s">
        <v>585</v>
      </c>
      <c r="D18" s="2005">
        <v>0</v>
      </c>
      <c r="E18" s="2005">
        <v>0</v>
      </c>
      <c r="F18" s="2005">
        <v>0</v>
      </c>
      <c r="G18" s="2005">
        <v>7</v>
      </c>
      <c r="H18" s="2005">
        <v>8</v>
      </c>
      <c r="I18" s="2005">
        <v>15</v>
      </c>
      <c r="J18" s="2005">
        <v>3</v>
      </c>
      <c r="K18" s="2005">
        <v>6</v>
      </c>
      <c r="L18" s="2005">
        <v>9</v>
      </c>
      <c r="M18" s="2005">
        <f t="shared" si="5"/>
        <v>10</v>
      </c>
      <c r="N18" s="2005">
        <f t="shared" si="5"/>
        <v>14</v>
      </c>
      <c r="O18" s="2005">
        <f t="shared" si="5"/>
        <v>24</v>
      </c>
      <c r="P18" s="1953" t="s">
        <v>478</v>
      </c>
      <c r="Q18" s="1954" t="s">
        <v>478</v>
      </c>
      <c r="R18" s="2746"/>
    </row>
    <row r="19" spans="1:20" s="466" customFormat="1" ht="34.5" customHeight="1" x14ac:dyDescent="0.25">
      <c r="A19" s="3105"/>
      <c r="B19" s="57" t="s">
        <v>1461</v>
      </c>
      <c r="C19" s="57" t="s">
        <v>1461</v>
      </c>
      <c r="D19" s="2005">
        <v>0</v>
      </c>
      <c r="E19" s="2005">
        <v>0</v>
      </c>
      <c r="F19" s="2005">
        <v>0</v>
      </c>
      <c r="G19" s="2005">
        <v>1</v>
      </c>
      <c r="H19" s="2005">
        <v>5</v>
      </c>
      <c r="I19" s="2005">
        <v>6</v>
      </c>
      <c r="J19" s="2005">
        <v>5</v>
      </c>
      <c r="K19" s="2005">
        <v>5</v>
      </c>
      <c r="L19" s="2005">
        <v>10</v>
      </c>
      <c r="M19" s="2005">
        <f t="shared" ref="M19:O21" si="6">SUM(J19,G19,D19)</f>
        <v>6</v>
      </c>
      <c r="N19" s="2005">
        <f t="shared" si="6"/>
        <v>10</v>
      </c>
      <c r="O19" s="2005">
        <f t="shared" si="6"/>
        <v>16</v>
      </c>
      <c r="P19" s="1953" t="s">
        <v>1462</v>
      </c>
      <c r="Q19" s="1953" t="s">
        <v>1462</v>
      </c>
      <c r="R19" s="2746"/>
    </row>
    <row r="20" spans="1:20" s="466" customFormat="1" ht="24.95" customHeight="1" x14ac:dyDescent="0.25">
      <c r="A20" s="3105"/>
      <c r="B20" s="57" t="s">
        <v>50</v>
      </c>
      <c r="C20" s="57" t="s">
        <v>50</v>
      </c>
      <c r="D20" s="2005">
        <v>0</v>
      </c>
      <c r="E20" s="2005">
        <v>0</v>
      </c>
      <c r="F20" s="2005">
        <v>0</v>
      </c>
      <c r="G20" s="2005">
        <v>1</v>
      </c>
      <c r="H20" s="2005">
        <v>1</v>
      </c>
      <c r="I20" s="2005">
        <v>2</v>
      </c>
      <c r="J20" s="2005">
        <v>11</v>
      </c>
      <c r="K20" s="2005">
        <v>5</v>
      </c>
      <c r="L20" s="2005">
        <v>16</v>
      </c>
      <c r="M20" s="2005">
        <f t="shared" si="6"/>
        <v>12</v>
      </c>
      <c r="N20" s="2005">
        <f t="shared" si="6"/>
        <v>6</v>
      </c>
      <c r="O20" s="2005">
        <f t="shared" si="6"/>
        <v>18</v>
      </c>
      <c r="P20" s="1953" t="s">
        <v>135</v>
      </c>
      <c r="Q20" s="1953" t="s">
        <v>135</v>
      </c>
      <c r="R20" s="2746"/>
    </row>
    <row r="21" spans="1:20" s="466" customFormat="1" ht="35.25" customHeight="1" x14ac:dyDescent="0.25">
      <c r="A21" s="3105"/>
      <c r="B21" s="57" t="s">
        <v>3008</v>
      </c>
      <c r="C21" s="57" t="s">
        <v>3008</v>
      </c>
      <c r="D21" s="2005">
        <v>0</v>
      </c>
      <c r="E21" s="2005">
        <v>0</v>
      </c>
      <c r="F21" s="2005">
        <v>0</v>
      </c>
      <c r="G21" s="2005">
        <v>0</v>
      </c>
      <c r="H21" s="2005">
        <v>2</v>
      </c>
      <c r="I21" s="2005">
        <v>2</v>
      </c>
      <c r="J21" s="2005">
        <v>3</v>
      </c>
      <c r="K21" s="2005">
        <v>2</v>
      </c>
      <c r="L21" s="2005">
        <v>5</v>
      </c>
      <c r="M21" s="2005">
        <f t="shared" si="6"/>
        <v>3</v>
      </c>
      <c r="N21" s="2005">
        <f t="shared" si="6"/>
        <v>4</v>
      </c>
      <c r="O21" s="2005">
        <f t="shared" si="6"/>
        <v>7</v>
      </c>
      <c r="P21" s="2388" t="s">
        <v>3005</v>
      </c>
      <c r="Q21" s="678" t="s">
        <v>3005</v>
      </c>
      <c r="R21" s="2746"/>
    </row>
    <row r="22" spans="1:20" s="466" customFormat="1" ht="24.95" customHeight="1" x14ac:dyDescent="0.25">
      <c r="A22" s="1351"/>
      <c r="B22" s="57" t="s">
        <v>2278</v>
      </c>
      <c r="C22" s="57" t="s">
        <v>1459</v>
      </c>
      <c r="D22" s="2005">
        <v>0</v>
      </c>
      <c r="E22" s="2005">
        <v>0</v>
      </c>
      <c r="F22" s="2005">
        <v>0</v>
      </c>
      <c r="G22" s="2005">
        <v>1</v>
      </c>
      <c r="H22" s="2005">
        <v>3</v>
      </c>
      <c r="I22" s="2005">
        <v>4</v>
      </c>
      <c r="J22" s="2005">
        <v>0</v>
      </c>
      <c r="K22" s="2005">
        <v>0</v>
      </c>
      <c r="L22" s="2005">
        <v>0</v>
      </c>
      <c r="M22" s="2005">
        <f>SUM(J22,G22,D22)</f>
        <v>1</v>
      </c>
      <c r="N22" s="2005">
        <f>SUM(K22,H22,E22)</f>
        <v>3</v>
      </c>
      <c r="O22" s="2005">
        <f>SUM(L22,I22,F22)</f>
        <v>4</v>
      </c>
      <c r="P22" s="678" t="s">
        <v>1460</v>
      </c>
      <c r="Q22" s="678" t="s">
        <v>1934</v>
      </c>
      <c r="R22" s="1346"/>
    </row>
    <row r="23" spans="1:20" s="466" customFormat="1" ht="31.5" customHeight="1" x14ac:dyDescent="0.25">
      <c r="A23" s="3105" t="s">
        <v>96</v>
      </c>
      <c r="B23" s="3105"/>
      <c r="C23" s="3105"/>
      <c r="D23" s="2005">
        <f>SUM(D8:D10,D14,D15:D22)</f>
        <v>28</v>
      </c>
      <c r="E23" s="2005">
        <f t="shared" ref="E23:O23" si="7">SUM(E8:E10,E14,E15:E22)</f>
        <v>67</v>
      </c>
      <c r="F23" s="2005">
        <f t="shared" si="7"/>
        <v>95</v>
      </c>
      <c r="G23" s="2005">
        <f t="shared" si="7"/>
        <v>17</v>
      </c>
      <c r="H23" s="2005">
        <f t="shared" si="7"/>
        <v>29</v>
      </c>
      <c r="I23" s="2005">
        <f t="shared" si="7"/>
        <v>46</v>
      </c>
      <c r="J23" s="2005">
        <f t="shared" si="7"/>
        <v>30</v>
      </c>
      <c r="K23" s="2005">
        <f t="shared" si="7"/>
        <v>22</v>
      </c>
      <c r="L23" s="2005">
        <f t="shared" si="7"/>
        <v>52</v>
      </c>
      <c r="M23" s="2005">
        <f t="shared" si="7"/>
        <v>75</v>
      </c>
      <c r="N23" s="2005">
        <f t="shared" si="7"/>
        <v>118</v>
      </c>
      <c r="O23" s="2005">
        <f t="shared" si="7"/>
        <v>193</v>
      </c>
      <c r="P23" s="2746" t="s">
        <v>136</v>
      </c>
      <c r="Q23" s="2746"/>
      <c r="R23" s="2746"/>
    </row>
    <row r="24" spans="1:20" s="466" customFormat="1" ht="31.5" customHeight="1" x14ac:dyDescent="0.25">
      <c r="A24" s="1999" t="s">
        <v>608</v>
      </c>
      <c r="B24" s="1999" t="s">
        <v>1463</v>
      </c>
      <c r="C24" s="645"/>
      <c r="D24" s="2005">
        <v>0</v>
      </c>
      <c r="E24" s="2005">
        <v>0</v>
      </c>
      <c r="F24" s="2005">
        <v>0</v>
      </c>
      <c r="G24" s="2005">
        <v>8</v>
      </c>
      <c r="H24" s="2005">
        <v>12</v>
      </c>
      <c r="I24" s="2005">
        <v>20</v>
      </c>
      <c r="J24" s="2005">
        <v>0</v>
      </c>
      <c r="K24" s="2005">
        <v>0</v>
      </c>
      <c r="L24" s="2005">
        <v>0</v>
      </c>
      <c r="M24" s="2005">
        <f t="shared" ref="M24:O41" si="8">SUM(J24,G24,D24)</f>
        <v>8</v>
      </c>
      <c r="N24" s="2005">
        <f t="shared" si="8"/>
        <v>12</v>
      </c>
      <c r="O24" s="2005">
        <f t="shared" si="8"/>
        <v>20</v>
      </c>
      <c r="P24" s="1069"/>
      <c r="Q24" s="1708" t="s">
        <v>1464</v>
      </c>
      <c r="R24" s="1708" t="s">
        <v>1444</v>
      </c>
    </row>
    <row r="25" spans="1:20" s="466" customFormat="1" ht="24.95" customHeight="1" thickBot="1" x14ac:dyDescent="0.3">
      <c r="A25" s="679" t="s">
        <v>1465</v>
      </c>
      <c r="B25" s="679"/>
      <c r="C25" s="679"/>
      <c r="D25" s="2006">
        <v>0</v>
      </c>
      <c r="E25" s="2006">
        <v>0</v>
      </c>
      <c r="F25" s="2006">
        <v>0</v>
      </c>
      <c r="G25" s="2006">
        <v>16</v>
      </c>
      <c r="H25" s="2006">
        <v>28</v>
      </c>
      <c r="I25" s="2006">
        <v>44</v>
      </c>
      <c r="J25" s="2006">
        <v>0</v>
      </c>
      <c r="K25" s="2006">
        <v>0</v>
      </c>
      <c r="L25" s="2006">
        <v>0</v>
      </c>
      <c r="M25" s="2006">
        <f t="shared" si="8"/>
        <v>16</v>
      </c>
      <c r="N25" s="2006">
        <f t="shared" si="8"/>
        <v>28</v>
      </c>
      <c r="O25" s="2006">
        <f t="shared" si="8"/>
        <v>44</v>
      </c>
      <c r="P25" s="1070"/>
      <c r="Q25" s="1070"/>
      <c r="R25" s="1082" t="s">
        <v>611</v>
      </c>
    </row>
    <row r="26" spans="1:20" s="466" customFormat="1" ht="24.95" customHeight="1" thickTop="1" x14ac:dyDescent="0.25">
      <c r="A26" s="650"/>
      <c r="B26" s="650"/>
      <c r="C26" s="650"/>
      <c r="D26" s="1124"/>
      <c r="E26" s="1124"/>
      <c r="F26" s="1124"/>
      <c r="G26" s="1124"/>
      <c r="H26" s="1124"/>
      <c r="I26" s="1124"/>
      <c r="J26" s="1124"/>
      <c r="K26" s="1124"/>
      <c r="L26" s="1124"/>
      <c r="M26" s="1124"/>
      <c r="N26" s="1124"/>
      <c r="O26" s="1124"/>
      <c r="P26" s="572"/>
      <c r="Q26" s="572"/>
      <c r="R26" s="1125"/>
    </row>
    <row r="27" spans="1:20" s="466" customFormat="1" ht="24.95" customHeight="1" x14ac:dyDescent="0.25">
      <c r="A27" s="1353"/>
      <c r="B27" s="1353"/>
      <c r="C27" s="1353"/>
      <c r="D27" s="681"/>
      <c r="E27" s="681"/>
      <c r="F27" s="681"/>
      <c r="G27" s="681"/>
      <c r="H27" s="681"/>
      <c r="I27" s="681"/>
      <c r="J27" s="681"/>
      <c r="K27" s="681"/>
      <c r="L27" s="681"/>
      <c r="M27" s="681"/>
      <c r="N27" s="681"/>
      <c r="O27" s="681"/>
      <c r="P27" s="1347"/>
      <c r="Q27" s="1347"/>
      <c r="R27" s="196"/>
    </row>
    <row r="28" spans="1:20" s="466" customFormat="1" ht="24.95" customHeight="1" x14ac:dyDescent="0.25">
      <c r="A28" s="1353"/>
      <c r="B28" s="1353"/>
      <c r="C28" s="1353"/>
      <c r="D28" s="681"/>
      <c r="E28" s="681"/>
      <c r="F28" s="681"/>
      <c r="G28" s="681"/>
      <c r="H28" s="681"/>
      <c r="I28" s="681"/>
      <c r="J28" s="681"/>
      <c r="K28" s="681"/>
      <c r="L28" s="681"/>
      <c r="M28" s="681"/>
      <c r="N28" s="681"/>
      <c r="O28" s="681"/>
      <c r="P28" s="1347"/>
      <c r="Q28" s="1347"/>
      <c r="R28" s="196"/>
    </row>
    <row r="29" spans="1:20" s="466" customFormat="1" ht="24.95" customHeight="1" x14ac:dyDescent="0.25">
      <c r="A29" s="2188"/>
      <c r="B29" s="2188"/>
      <c r="C29" s="2188"/>
      <c r="D29" s="681"/>
      <c r="E29" s="681"/>
      <c r="F29" s="681"/>
      <c r="G29" s="681"/>
      <c r="H29" s="681"/>
      <c r="I29" s="681"/>
      <c r="J29" s="681"/>
      <c r="K29" s="681"/>
      <c r="L29" s="681"/>
      <c r="M29" s="681"/>
      <c r="N29" s="681"/>
      <c r="O29" s="681"/>
      <c r="P29" s="2168"/>
      <c r="Q29" s="2168"/>
      <c r="R29" s="196"/>
    </row>
    <row r="30" spans="1:20" s="466" customFormat="1" ht="24.95" customHeight="1" x14ac:dyDescent="0.25">
      <c r="A30" s="2188"/>
      <c r="B30" s="2188"/>
      <c r="C30" s="2188"/>
      <c r="D30" s="681"/>
      <c r="E30" s="681"/>
      <c r="F30" s="681"/>
      <c r="G30" s="681"/>
      <c r="H30" s="681"/>
      <c r="I30" s="681"/>
      <c r="J30" s="681"/>
      <c r="K30" s="681"/>
      <c r="L30" s="681"/>
      <c r="M30" s="681"/>
      <c r="N30" s="681"/>
      <c r="O30" s="681"/>
      <c r="P30" s="2168"/>
      <c r="Q30" s="2168"/>
      <c r="R30" s="196"/>
    </row>
    <row r="31" spans="1:20" s="466" customFormat="1" ht="30" customHeight="1" thickBot="1" x14ac:dyDescent="0.3">
      <c r="A31" s="671" t="s">
        <v>2813</v>
      </c>
      <c r="B31" s="680"/>
      <c r="C31" s="680"/>
      <c r="D31" s="681"/>
      <c r="E31" s="681"/>
      <c r="F31" s="681"/>
      <c r="G31" s="681"/>
      <c r="H31" s="681"/>
      <c r="I31" s="681"/>
      <c r="J31" s="681"/>
      <c r="K31" s="681"/>
      <c r="L31" s="681"/>
      <c r="M31" s="681"/>
      <c r="N31" s="681"/>
      <c r="O31" s="681"/>
      <c r="P31" s="3131" t="s">
        <v>2814</v>
      </c>
      <c r="Q31" s="3131"/>
      <c r="R31" s="3131"/>
      <c r="S31" s="1077"/>
      <c r="T31" s="1077"/>
    </row>
    <row r="32" spans="1:20" ht="18" customHeight="1" thickTop="1" x14ac:dyDescent="0.25">
      <c r="A32" s="3102" t="s">
        <v>47</v>
      </c>
      <c r="B32" s="3102" t="s">
        <v>654</v>
      </c>
      <c r="C32" s="3102" t="s">
        <v>48</v>
      </c>
      <c r="D32" s="3102" t="s">
        <v>36</v>
      </c>
      <c r="E32" s="3102"/>
      <c r="F32" s="3102"/>
      <c r="G32" s="3102" t="s">
        <v>2</v>
      </c>
      <c r="H32" s="3102"/>
      <c r="I32" s="3102"/>
      <c r="J32" s="3102" t="s">
        <v>3</v>
      </c>
      <c r="K32" s="3102"/>
      <c r="L32" s="3102"/>
      <c r="M32" s="3102" t="s">
        <v>29</v>
      </c>
      <c r="N32" s="3102"/>
      <c r="O32" s="3102"/>
      <c r="P32" s="2740" t="s">
        <v>103</v>
      </c>
      <c r="Q32" s="2740" t="s">
        <v>132</v>
      </c>
      <c r="R32" s="2740" t="s">
        <v>310</v>
      </c>
    </row>
    <row r="33" spans="1:18" ht="15" customHeight="1" x14ac:dyDescent="0.25">
      <c r="A33" s="3103"/>
      <c r="B33" s="3103"/>
      <c r="C33" s="3103"/>
      <c r="D33" s="3101" t="s">
        <v>98</v>
      </c>
      <c r="E33" s="3101"/>
      <c r="F33" s="3101"/>
      <c r="G33" s="3101" t="s">
        <v>99</v>
      </c>
      <c r="H33" s="3101"/>
      <c r="I33" s="3101"/>
      <c r="J33" s="3101" t="s">
        <v>100</v>
      </c>
      <c r="K33" s="3101"/>
      <c r="L33" s="3101"/>
      <c r="M33" s="3101" t="s">
        <v>101</v>
      </c>
      <c r="N33" s="3101"/>
      <c r="O33" s="3101"/>
      <c r="P33" s="2741"/>
      <c r="Q33" s="2741"/>
      <c r="R33" s="2741"/>
    </row>
    <row r="34" spans="1:18" ht="17.25" customHeight="1" x14ac:dyDescent="0.25">
      <c r="A34" s="3103"/>
      <c r="B34" s="3103"/>
      <c r="C34" s="3103"/>
      <c r="D34" s="640" t="s">
        <v>187</v>
      </c>
      <c r="E34" s="608" t="s">
        <v>203</v>
      </c>
      <c r="F34" s="640" t="s">
        <v>204</v>
      </c>
      <c r="G34" s="640" t="s">
        <v>187</v>
      </c>
      <c r="H34" s="608" t="s">
        <v>203</v>
      </c>
      <c r="I34" s="640" t="s">
        <v>204</v>
      </c>
      <c r="J34" s="640" t="s">
        <v>187</v>
      </c>
      <c r="K34" s="608" t="s">
        <v>203</v>
      </c>
      <c r="L34" s="640" t="s">
        <v>204</v>
      </c>
      <c r="M34" s="640" t="s">
        <v>187</v>
      </c>
      <c r="N34" s="608" t="s">
        <v>203</v>
      </c>
      <c r="O34" s="640" t="s">
        <v>204</v>
      </c>
      <c r="P34" s="2741"/>
      <c r="Q34" s="2741"/>
      <c r="R34" s="2741"/>
    </row>
    <row r="35" spans="1:18" ht="17.25" customHeight="1" thickBot="1" x14ac:dyDescent="0.3">
      <c r="A35" s="3104"/>
      <c r="B35" s="3104"/>
      <c r="C35" s="3104"/>
      <c r="D35" s="450" t="s">
        <v>188</v>
      </c>
      <c r="E35" s="450" t="s">
        <v>189</v>
      </c>
      <c r="F35" s="450" t="s">
        <v>190</v>
      </c>
      <c r="G35" s="450" t="s">
        <v>188</v>
      </c>
      <c r="H35" s="450" t="s">
        <v>189</v>
      </c>
      <c r="I35" s="450" t="s">
        <v>190</v>
      </c>
      <c r="J35" s="450" t="s">
        <v>188</v>
      </c>
      <c r="K35" s="450" t="s">
        <v>189</v>
      </c>
      <c r="L35" s="450" t="s">
        <v>190</v>
      </c>
      <c r="M35" s="450" t="s">
        <v>188</v>
      </c>
      <c r="N35" s="450" t="s">
        <v>189</v>
      </c>
      <c r="O35" s="450" t="s">
        <v>190</v>
      </c>
      <c r="P35" s="2742"/>
      <c r="Q35" s="2742"/>
      <c r="R35" s="2742"/>
    </row>
    <row r="36" spans="1:18" s="466" customFormat="1" ht="30.75" customHeight="1" x14ac:dyDescent="0.25">
      <c r="A36" s="3119" t="s">
        <v>54</v>
      </c>
      <c r="B36" s="3119" t="s">
        <v>55</v>
      </c>
      <c r="C36" s="2003" t="s">
        <v>316</v>
      </c>
      <c r="D36" s="2004">
        <v>0</v>
      </c>
      <c r="E36" s="2004">
        <v>0</v>
      </c>
      <c r="F36" s="2004">
        <v>0</v>
      </c>
      <c r="G36" s="2004">
        <v>20</v>
      </c>
      <c r="H36" s="2004">
        <v>9</v>
      </c>
      <c r="I36" s="2004">
        <v>29</v>
      </c>
      <c r="J36" s="2004">
        <v>0</v>
      </c>
      <c r="K36" s="2004">
        <v>0</v>
      </c>
      <c r="L36" s="2004">
        <v>0</v>
      </c>
      <c r="M36" s="2004">
        <f t="shared" si="8"/>
        <v>20</v>
      </c>
      <c r="N36" s="2004">
        <f t="shared" si="8"/>
        <v>9</v>
      </c>
      <c r="O36" s="2004">
        <f t="shared" si="8"/>
        <v>29</v>
      </c>
      <c r="P36" s="1271" t="s">
        <v>1466</v>
      </c>
      <c r="Q36" s="2735" t="s">
        <v>138</v>
      </c>
      <c r="R36" s="2737" t="s">
        <v>104</v>
      </c>
    </row>
    <row r="37" spans="1:18" s="466" customFormat="1" ht="20.25" customHeight="1" x14ac:dyDescent="0.25">
      <c r="A37" s="3105"/>
      <c r="B37" s="3105"/>
      <c r="C37" s="57" t="s">
        <v>1467</v>
      </c>
      <c r="D37" s="2005">
        <v>14</v>
      </c>
      <c r="E37" s="2005">
        <v>7</v>
      </c>
      <c r="F37" s="2005">
        <v>21</v>
      </c>
      <c r="G37" s="2005">
        <v>0</v>
      </c>
      <c r="H37" s="2005">
        <v>0</v>
      </c>
      <c r="I37" s="2005">
        <v>0</v>
      </c>
      <c r="J37" s="2005">
        <v>0</v>
      </c>
      <c r="K37" s="2005">
        <v>0</v>
      </c>
      <c r="L37" s="2005">
        <v>0</v>
      </c>
      <c r="M37" s="2005">
        <f t="shared" si="8"/>
        <v>14</v>
      </c>
      <c r="N37" s="2005">
        <f t="shared" si="8"/>
        <v>7</v>
      </c>
      <c r="O37" s="2005">
        <f t="shared" si="8"/>
        <v>21</v>
      </c>
      <c r="P37" s="1271" t="s">
        <v>2003</v>
      </c>
      <c r="Q37" s="2736"/>
      <c r="R37" s="2746"/>
    </row>
    <row r="38" spans="1:18" s="466" customFormat="1" ht="25.5" customHeight="1" x14ac:dyDescent="0.25">
      <c r="A38" s="3105"/>
      <c r="B38" s="3105"/>
      <c r="C38" s="57" t="s">
        <v>1490</v>
      </c>
      <c r="D38" s="2005">
        <v>0</v>
      </c>
      <c r="E38" s="2005">
        <v>0</v>
      </c>
      <c r="F38" s="2005">
        <v>0</v>
      </c>
      <c r="G38" s="2005">
        <v>1</v>
      </c>
      <c r="H38" s="2005">
        <v>0</v>
      </c>
      <c r="I38" s="2005">
        <v>1</v>
      </c>
      <c r="J38" s="2005">
        <v>0</v>
      </c>
      <c r="K38" s="2005">
        <v>0</v>
      </c>
      <c r="L38" s="2005">
        <v>0</v>
      </c>
      <c r="M38" s="2005">
        <f t="shared" si="8"/>
        <v>1</v>
      </c>
      <c r="N38" s="2005">
        <f t="shared" si="8"/>
        <v>0</v>
      </c>
      <c r="O38" s="2005">
        <f t="shared" si="8"/>
        <v>1</v>
      </c>
      <c r="P38" s="1953" t="s">
        <v>1466</v>
      </c>
      <c r="Q38" s="2737"/>
      <c r="R38" s="2746"/>
    </row>
    <row r="39" spans="1:18" s="466" customFormat="1" ht="20.25" customHeight="1" x14ac:dyDescent="0.25">
      <c r="A39" s="3105"/>
      <c r="B39" s="3105" t="s">
        <v>49</v>
      </c>
      <c r="C39" s="3105"/>
      <c r="D39" s="2005">
        <f>SUM(D36:D38)</f>
        <v>14</v>
      </c>
      <c r="E39" s="2005">
        <f t="shared" ref="E39:O39" si="9">SUM(E36:E38)</f>
        <v>7</v>
      </c>
      <c r="F39" s="2005">
        <f t="shared" si="9"/>
        <v>21</v>
      </c>
      <c r="G39" s="2005">
        <f t="shared" si="9"/>
        <v>21</v>
      </c>
      <c r="H39" s="2005">
        <f t="shared" si="9"/>
        <v>9</v>
      </c>
      <c r="I39" s="2005">
        <f t="shared" si="9"/>
        <v>30</v>
      </c>
      <c r="J39" s="2005">
        <f t="shared" si="9"/>
        <v>0</v>
      </c>
      <c r="K39" s="2005">
        <f t="shared" si="9"/>
        <v>0</v>
      </c>
      <c r="L39" s="2005">
        <f t="shared" si="9"/>
        <v>0</v>
      </c>
      <c r="M39" s="2005">
        <f t="shared" si="9"/>
        <v>35</v>
      </c>
      <c r="N39" s="2005">
        <f t="shared" si="9"/>
        <v>16</v>
      </c>
      <c r="O39" s="2005">
        <f t="shared" si="9"/>
        <v>51</v>
      </c>
      <c r="P39" s="2746" t="s">
        <v>139</v>
      </c>
      <c r="Q39" s="2746"/>
      <c r="R39" s="2746"/>
    </row>
    <row r="40" spans="1:18" s="466" customFormat="1" ht="20.25" customHeight="1" x14ac:dyDescent="0.25">
      <c r="A40" s="3105"/>
      <c r="B40" s="1964" t="s">
        <v>489</v>
      </c>
      <c r="C40" s="1964"/>
      <c r="D40" s="2005">
        <v>0</v>
      </c>
      <c r="E40" s="2005">
        <v>0</v>
      </c>
      <c r="F40" s="2005">
        <v>0</v>
      </c>
      <c r="G40" s="2005">
        <v>4</v>
      </c>
      <c r="H40" s="2005">
        <v>17</v>
      </c>
      <c r="I40" s="2005">
        <v>21</v>
      </c>
      <c r="J40" s="2005">
        <v>0</v>
      </c>
      <c r="K40" s="2005">
        <v>0</v>
      </c>
      <c r="L40" s="2005">
        <v>0</v>
      </c>
      <c r="M40" s="2005">
        <f t="shared" si="8"/>
        <v>4</v>
      </c>
      <c r="N40" s="2005">
        <f t="shared" si="8"/>
        <v>17</v>
      </c>
      <c r="O40" s="2005">
        <f t="shared" si="8"/>
        <v>21</v>
      </c>
      <c r="P40" s="3141" t="s">
        <v>1468</v>
      </c>
      <c r="Q40" s="3141"/>
      <c r="R40" s="2746"/>
    </row>
    <row r="41" spans="1:18" s="466" customFormat="1" ht="18.75" customHeight="1" x14ac:dyDescent="0.25">
      <c r="A41" s="613"/>
      <c r="B41" s="57" t="s">
        <v>1469</v>
      </c>
      <c r="C41" s="57" t="s">
        <v>891</v>
      </c>
      <c r="D41" s="2005">
        <v>0</v>
      </c>
      <c r="E41" s="2005">
        <v>0</v>
      </c>
      <c r="F41" s="2005">
        <v>0</v>
      </c>
      <c r="G41" s="2005">
        <v>11</v>
      </c>
      <c r="H41" s="2005">
        <v>5</v>
      </c>
      <c r="I41" s="2005">
        <v>16</v>
      </c>
      <c r="J41" s="2005">
        <v>0</v>
      </c>
      <c r="K41" s="2005">
        <v>0</v>
      </c>
      <c r="L41" s="2005">
        <v>0</v>
      </c>
      <c r="M41" s="2005">
        <f t="shared" si="8"/>
        <v>11</v>
      </c>
      <c r="N41" s="2005">
        <f t="shared" si="8"/>
        <v>5</v>
      </c>
      <c r="O41" s="2005">
        <f t="shared" si="8"/>
        <v>16</v>
      </c>
      <c r="P41" s="678"/>
      <c r="Q41" s="1951" t="s">
        <v>1999</v>
      </c>
      <c r="R41" s="1951" t="s">
        <v>285</v>
      </c>
    </row>
    <row r="42" spans="1:18" s="466" customFormat="1" ht="18.75" customHeight="1" x14ac:dyDescent="0.25">
      <c r="A42" s="3105" t="s">
        <v>96</v>
      </c>
      <c r="B42" s="3105"/>
      <c r="C42" s="3105"/>
      <c r="D42" s="2005">
        <f>SUM(D40:D41,D39)</f>
        <v>14</v>
      </c>
      <c r="E42" s="2005">
        <f t="shared" ref="E42:O42" si="10">SUM(E40:E41,E39)</f>
        <v>7</v>
      </c>
      <c r="F42" s="2005">
        <f t="shared" si="10"/>
        <v>21</v>
      </c>
      <c r="G42" s="2005">
        <f t="shared" si="10"/>
        <v>36</v>
      </c>
      <c r="H42" s="2005">
        <f t="shared" si="10"/>
        <v>31</v>
      </c>
      <c r="I42" s="2005">
        <f t="shared" si="10"/>
        <v>67</v>
      </c>
      <c r="J42" s="2005">
        <f t="shared" si="10"/>
        <v>0</v>
      </c>
      <c r="K42" s="2005">
        <f t="shared" si="10"/>
        <v>0</v>
      </c>
      <c r="L42" s="2005">
        <f t="shared" si="10"/>
        <v>0</v>
      </c>
      <c r="M42" s="2005">
        <f t="shared" si="10"/>
        <v>50</v>
      </c>
      <c r="N42" s="2005">
        <f t="shared" si="10"/>
        <v>38</v>
      </c>
      <c r="O42" s="2005">
        <f t="shared" si="10"/>
        <v>88</v>
      </c>
      <c r="P42" s="2746" t="s">
        <v>136</v>
      </c>
      <c r="Q42" s="2746"/>
      <c r="R42" s="2746"/>
    </row>
    <row r="43" spans="1:18" s="466" customFormat="1" ht="21" customHeight="1" x14ac:dyDescent="0.25">
      <c r="A43" s="3120" t="s">
        <v>2274</v>
      </c>
      <c r="B43" s="3120" t="s">
        <v>3009</v>
      </c>
      <c r="C43" s="1999" t="s">
        <v>2281</v>
      </c>
      <c r="D43" s="2378">
        <v>2</v>
      </c>
      <c r="E43" s="2378">
        <v>3</v>
      </c>
      <c r="F43" s="2378">
        <v>5</v>
      </c>
      <c r="G43" s="2378">
        <v>0</v>
      </c>
      <c r="H43" s="2378">
        <v>0</v>
      </c>
      <c r="I43" s="2378">
        <v>0</v>
      </c>
      <c r="J43" s="2378">
        <v>0</v>
      </c>
      <c r="K43" s="2378">
        <v>0</v>
      </c>
      <c r="L43" s="2378">
        <v>0</v>
      </c>
      <c r="M43" s="2377">
        <f t="shared" ref="M43:O46" si="11">SUM(D43,G43,J43)</f>
        <v>2</v>
      </c>
      <c r="N43" s="2377">
        <f t="shared" si="11"/>
        <v>3</v>
      </c>
      <c r="O43" s="2377">
        <f t="shared" si="11"/>
        <v>5</v>
      </c>
      <c r="P43" s="2001" t="s">
        <v>138</v>
      </c>
      <c r="Q43" s="3123" t="s">
        <v>2875</v>
      </c>
      <c r="R43" s="3123" t="s">
        <v>2875</v>
      </c>
    </row>
    <row r="44" spans="1:18" s="466" customFormat="1" ht="21" customHeight="1" x14ac:dyDescent="0.25">
      <c r="A44" s="3121"/>
      <c r="B44" s="3121"/>
      <c r="C44" s="1999" t="s">
        <v>2282</v>
      </c>
      <c r="D44" s="2378">
        <v>3</v>
      </c>
      <c r="E44" s="2378">
        <v>6</v>
      </c>
      <c r="F44" s="2378">
        <v>9</v>
      </c>
      <c r="G44" s="2378">
        <v>0</v>
      </c>
      <c r="H44" s="2378">
        <v>0</v>
      </c>
      <c r="I44" s="2378">
        <v>0</v>
      </c>
      <c r="J44" s="2378">
        <v>0</v>
      </c>
      <c r="K44" s="2378">
        <v>0</v>
      </c>
      <c r="L44" s="2378">
        <v>0</v>
      </c>
      <c r="M44" s="2377">
        <f t="shared" si="11"/>
        <v>3</v>
      </c>
      <c r="N44" s="2377">
        <f t="shared" si="11"/>
        <v>6</v>
      </c>
      <c r="O44" s="2377">
        <f t="shared" si="11"/>
        <v>9</v>
      </c>
      <c r="P44" s="70" t="s">
        <v>2552</v>
      </c>
      <c r="Q44" s="3124"/>
      <c r="R44" s="3124"/>
    </row>
    <row r="45" spans="1:18" s="466" customFormat="1" ht="21" customHeight="1" x14ac:dyDescent="0.25">
      <c r="A45" s="3121"/>
      <c r="B45" s="3122"/>
      <c r="C45" s="1999" t="s">
        <v>2283</v>
      </c>
      <c r="D45" s="2378">
        <v>1</v>
      </c>
      <c r="E45" s="2378">
        <v>0</v>
      </c>
      <c r="F45" s="2378">
        <v>1</v>
      </c>
      <c r="G45" s="2378">
        <v>0</v>
      </c>
      <c r="H45" s="2378">
        <v>0</v>
      </c>
      <c r="I45" s="2378">
        <v>0</v>
      </c>
      <c r="J45" s="2378">
        <v>0</v>
      </c>
      <c r="K45" s="2378">
        <v>0</v>
      </c>
      <c r="L45" s="2378">
        <v>0</v>
      </c>
      <c r="M45" s="2377">
        <f t="shared" si="11"/>
        <v>1</v>
      </c>
      <c r="N45" s="2377">
        <f t="shared" si="11"/>
        <v>0</v>
      </c>
      <c r="O45" s="2377">
        <f t="shared" si="11"/>
        <v>1</v>
      </c>
      <c r="P45" s="70" t="s">
        <v>155</v>
      </c>
      <c r="Q45" s="3125"/>
      <c r="R45" s="3124"/>
    </row>
    <row r="46" spans="1:18" s="466" customFormat="1" ht="21" customHeight="1" x14ac:dyDescent="0.25">
      <c r="A46" s="3122"/>
      <c r="B46" s="3127" t="s">
        <v>49</v>
      </c>
      <c r="C46" s="3127"/>
      <c r="D46" s="2383">
        <f>SUM(D43:D45)</f>
        <v>6</v>
      </c>
      <c r="E46" s="2383">
        <f t="shared" ref="E46:F46" si="12">SUM(E43:E45)</f>
        <v>9</v>
      </c>
      <c r="F46" s="2383">
        <f t="shared" si="12"/>
        <v>15</v>
      </c>
      <c r="G46" s="2383">
        <f t="shared" ref="G46:L46" si="13">SUM(G43:G45)</f>
        <v>0</v>
      </c>
      <c r="H46" s="2383">
        <f t="shared" si="13"/>
        <v>0</v>
      </c>
      <c r="I46" s="2383">
        <f t="shared" si="13"/>
        <v>0</v>
      </c>
      <c r="J46" s="2383">
        <f t="shared" si="13"/>
        <v>0</v>
      </c>
      <c r="K46" s="2383">
        <f t="shared" si="13"/>
        <v>0</v>
      </c>
      <c r="L46" s="2383">
        <f t="shared" si="13"/>
        <v>0</v>
      </c>
      <c r="M46" s="2377">
        <f t="shared" si="11"/>
        <v>6</v>
      </c>
      <c r="N46" s="2377">
        <f t="shared" si="11"/>
        <v>9</v>
      </c>
      <c r="O46" s="2377">
        <f t="shared" si="11"/>
        <v>15</v>
      </c>
      <c r="P46" s="2746" t="s">
        <v>139</v>
      </c>
      <c r="Q46" s="2746"/>
      <c r="R46" s="3125"/>
    </row>
    <row r="47" spans="1:18" s="466" customFormat="1" ht="21" customHeight="1" x14ac:dyDescent="0.25">
      <c r="A47" s="3105" t="s">
        <v>96</v>
      </c>
      <c r="B47" s="3105"/>
      <c r="C47" s="3105"/>
      <c r="D47" s="2383">
        <f>SUM(D46)</f>
        <v>6</v>
      </c>
      <c r="E47" s="2383">
        <f t="shared" ref="E47:O47" si="14">SUM(E46)</f>
        <v>9</v>
      </c>
      <c r="F47" s="2383">
        <f t="shared" si="14"/>
        <v>15</v>
      </c>
      <c r="G47" s="2383">
        <f t="shared" si="14"/>
        <v>0</v>
      </c>
      <c r="H47" s="2383">
        <f t="shared" si="14"/>
        <v>0</v>
      </c>
      <c r="I47" s="2383">
        <f t="shared" si="14"/>
        <v>0</v>
      </c>
      <c r="J47" s="2383">
        <f t="shared" si="14"/>
        <v>0</v>
      </c>
      <c r="K47" s="2383">
        <f t="shared" si="14"/>
        <v>0</v>
      </c>
      <c r="L47" s="2383">
        <f t="shared" si="14"/>
        <v>0</v>
      </c>
      <c r="M47" s="2383">
        <f t="shared" si="14"/>
        <v>6</v>
      </c>
      <c r="N47" s="2383">
        <f t="shared" si="14"/>
        <v>9</v>
      </c>
      <c r="O47" s="2383">
        <f t="shared" si="14"/>
        <v>15</v>
      </c>
      <c r="P47" s="2759" t="s">
        <v>136</v>
      </c>
      <c r="Q47" s="2759"/>
      <c r="R47" s="2759"/>
    </row>
    <row r="48" spans="1:18" s="466" customFormat="1" ht="21" customHeight="1" x14ac:dyDescent="0.25">
      <c r="A48" s="3119" t="s">
        <v>39</v>
      </c>
      <c r="B48" s="1358" t="s">
        <v>57</v>
      </c>
      <c r="C48" s="683"/>
      <c r="D48" s="2004">
        <v>0</v>
      </c>
      <c r="E48" s="2004">
        <v>0</v>
      </c>
      <c r="F48" s="2004">
        <v>0</v>
      </c>
      <c r="G48" s="2004">
        <v>11</v>
      </c>
      <c r="H48" s="2004">
        <v>9</v>
      </c>
      <c r="I48" s="2004">
        <v>20</v>
      </c>
      <c r="J48" s="2004">
        <v>9</v>
      </c>
      <c r="K48" s="2004">
        <v>8</v>
      </c>
      <c r="L48" s="2004">
        <v>17</v>
      </c>
      <c r="M48" s="2004">
        <f t="shared" ref="M48:O51" si="15">SUM(J48,G48,D48)</f>
        <v>20</v>
      </c>
      <c r="N48" s="2004">
        <f t="shared" si="15"/>
        <v>17</v>
      </c>
      <c r="O48" s="2004">
        <f t="shared" si="15"/>
        <v>37</v>
      </c>
      <c r="P48" s="3140" t="s">
        <v>268</v>
      </c>
      <c r="Q48" s="3140"/>
      <c r="R48" s="2736" t="s">
        <v>129</v>
      </c>
    </row>
    <row r="49" spans="1:18" s="466" customFormat="1" ht="21" customHeight="1" x14ac:dyDescent="0.25">
      <c r="A49" s="3105"/>
      <c r="B49" s="1964" t="s">
        <v>496</v>
      </c>
      <c r="C49" s="676"/>
      <c r="D49" s="2004">
        <v>0</v>
      </c>
      <c r="E49" s="2004">
        <v>0</v>
      </c>
      <c r="F49" s="2005">
        <v>0</v>
      </c>
      <c r="G49" s="2005">
        <v>8</v>
      </c>
      <c r="H49" s="2005">
        <v>9</v>
      </c>
      <c r="I49" s="2005">
        <v>17</v>
      </c>
      <c r="J49" s="2005">
        <v>11</v>
      </c>
      <c r="K49" s="2005">
        <v>6</v>
      </c>
      <c r="L49" s="2005">
        <v>17</v>
      </c>
      <c r="M49" s="2005">
        <f t="shared" si="15"/>
        <v>19</v>
      </c>
      <c r="N49" s="2005">
        <f t="shared" si="15"/>
        <v>15</v>
      </c>
      <c r="O49" s="2005">
        <f t="shared" si="15"/>
        <v>34</v>
      </c>
      <c r="P49" s="677"/>
      <c r="Q49" s="1953" t="s">
        <v>141</v>
      </c>
      <c r="R49" s="2736"/>
    </row>
    <row r="50" spans="1:18" s="466" customFormat="1" ht="21" customHeight="1" x14ac:dyDescent="0.25">
      <c r="A50" s="3105"/>
      <c r="B50" s="1964" t="s">
        <v>1470</v>
      </c>
      <c r="C50" s="676"/>
      <c r="D50" s="2004">
        <v>0</v>
      </c>
      <c r="E50" s="2004">
        <v>0</v>
      </c>
      <c r="F50" s="2005">
        <v>0</v>
      </c>
      <c r="G50" s="2005">
        <v>6</v>
      </c>
      <c r="H50" s="2005">
        <v>9</v>
      </c>
      <c r="I50" s="2005">
        <v>15</v>
      </c>
      <c r="J50" s="2005">
        <v>0</v>
      </c>
      <c r="K50" s="2005">
        <v>0</v>
      </c>
      <c r="L50" s="2005">
        <v>0</v>
      </c>
      <c r="M50" s="2005">
        <f t="shared" si="15"/>
        <v>6</v>
      </c>
      <c r="N50" s="2005">
        <f t="shared" si="15"/>
        <v>9</v>
      </c>
      <c r="O50" s="2005">
        <f t="shared" si="15"/>
        <v>15</v>
      </c>
      <c r="P50" s="677"/>
      <c r="Q50" s="1953" t="s">
        <v>495</v>
      </c>
      <c r="R50" s="2736"/>
    </row>
    <row r="51" spans="1:18" s="466" customFormat="1" ht="21" customHeight="1" x14ac:dyDescent="0.25">
      <c r="A51" s="3105"/>
      <c r="B51" s="1964" t="s">
        <v>386</v>
      </c>
      <c r="C51" s="676"/>
      <c r="D51" s="2004">
        <v>0</v>
      </c>
      <c r="E51" s="2004">
        <v>0</v>
      </c>
      <c r="F51" s="2005">
        <v>0</v>
      </c>
      <c r="G51" s="2005">
        <v>5</v>
      </c>
      <c r="H51" s="2005">
        <v>5</v>
      </c>
      <c r="I51" s="2005">
        <v>10</v>
      </c>
      <c r="J51" s="2005">
        <v>0</v>
      </c>
      <c r="K51" s="2005">
        <v>0</v>
      </c>
      <c r="L51" s="2005">
        <v>0</v>
      </c>
      <c r="M51" s="2005">
        <f t="shared" si="15"/>
        <v>5</v>
      </c>
      <c r="N51" s="2005">
        <f t="shared" si="15"/>
        <v>5</v>
      </c>
      <c r="O51" s="2005">
        <f t="shared" si="15"/>
        <v>10</v>
      </c>
      <c r="P51" s="677"/>
      <c r="Q51" s="1953" t="s">
        <v>2000</v>
      </c>
      <c r="R51" s="2737"/>
    </row>
    <row r="52" spans="1:18" s="466" customFormat="1" ht="21" customHeight="1" x14ac:dyDescent="0.25">
      <c r="A52" s="3105" t="s">
        <v>96</v>
      </c>
      <c r="B52" s="3105"/>
      <c r="C52" s="3105"/>
      <c r="D52" s="2005">
        <f>SUM(D48:D51)</f>
        <v>0</v>
      </c>
      <c r="E52" s="2005">
        <f>SUM(E48:E51)</f>
        <v>0</v>
      </c>
      <c r="F52" s="2005">
        <f>SUM(F48:F49)</f>
        <v>0</v>
      </c>
      <c r="G52" s="2005">
        <f>SUM(G48:G51)</f>
        <v>30</v>
      </c>
      <c r="H52" s="2005">
        <f>SUM(H48:H51)</f>
        <v>32</v>
      </c>
      <c r="I52" s="2005">
        <f>SUM(I48:I51)</f>
        <v>62</v>
      </c>
      <c r="J52" s="2005">
        <f>SUM(J48:J51)</f>
        <v>20</v>
      </c>
      <c r="K52" s="2005">
        <f>SUM(K48:K51)</f>
        <v>14</v>
      </c>
      <c r="L52" s="2005">
        <f>SUM(L48:L49)</f>
        <v>34</v>
      </c>
      <c r="M52" s="2005">
        <f t="shared" ref="M52:M60" si="16">SUM(J52,G52,D52)</f>
        <v>50</v>
      </c>
      <c r="N52" s="2005">
        <f t="shared" ref="N52:N60" si="17">SUM(K52,H52,E52)</f>
        <v>46</v>
      </c>
      <c r="O52" s="2005">
        <f t="shared" ref="O52:O60" si="18">SUM(L52,I52,F52)</f>
        <v>96</v>
      </c>
      <c r="P52" s="2746" t="s">
        <v>136</v>
      </c>
      <c r="Q52" s="2746"/>
      <c r="R52" s="2746"/>
    </row>
    <row r="53" spans="1:18" s="466" customFormat="1" ht="21" customHeight="1" x14ac:dyDescent="0.25">
      <c r="A53" s="3117" t="s">
        <v>500</v>
      </c>
      <c r="B53" s="613" t="s">
        <v>476</v>
      </c>
      <c r="C53" s="2383" t="s">
        <v>476</v>
      </c>
      <c r="D53" s="2005">
        <f t="shared" ref="D53:E53" si="19">SUM(D49:D52)</f>
        <v>0</v>
      </c>
      <c r="E53" s="2005">
        <f t="shared" si="19"/>
        <v>0</v>
      </c>
      <c r="F53" s="2005">
        <v>0</v>
      </c>
      <c r="G53" s="2005">
        <v>1</v>
      </c>
      <c r="H53" s="2005">
        <v>6</v>
      </c>
      <c r="I53" s="2005">
        <v>7</v>
      </c>
      <c r="J53" s="2005">
        <v>0</v>
      </c>
      <c r="K53" s="2005">
        <v>0</v>
      </c>
      <c r="L53" s="2005">
        <v>0</v>
      </c>
      <c r="M53" s="2005">
        <f t="shared" si="16"/>
        <v>1</v>
      </c>
      <c r="N53" s="2005">
        <f t="shared" si="17"/>
        <v>6</v>
      </c>
      <c r="O53" s="2005">
        <f t="shared" si="18"/>
        <v>7</v>
      </c>
      <c r="P53" s="1072" t="s">
        <v>477</v>
      </c>
      <c r="Q53" s="2376" t="s">
        <v>477</v>
      </c>
      <c r="R53" s="2738" t="s">
        <v>615</v>
      </c>
    </row>
    <row r="54" spans="1:18" s="466" customFormat="1" ht="21" customHeight="1" x14ac:dyDescent="0.25">
      <c r="A54" s="3103"/>
      <c r="B54" s="1964" t="s">
        <v>1613</v>
      </c>
      <c r="C54" s="1964" t="s">
        <v>505</v>
      </c>
      <c r="D54" s="2005">
        <f t="shared" ref="D54:E54" si="20">SUM(D50:D53)</f>
        <v>0</v>
      </c>
      <c r="E54" s="2005">
        <f t="shared" si="20"/>
        <v>0</v>
      </c>
      <c r="F54" s="2005">
        <v>0</v>
      </c>
      <c r="G54" s="2005">
        <v>1</v>
      </c>
      <c r="H54" s="2005">
        <v>3</v>
      </c>
      <c r="I54" s="2005">
        <v>4</v>
      </c>
      <c r="J54" s="2005">
        <v>0</v>
      </c>
      <c r="K54" s="2005">
        <v>0</v>
      </c>
      <c r="L54" s="2005">
        <v>0</v>
      </c>
      <c r="M54" s="2005">
        <f t="shared" si="16"/>
        <v>1</v>
      </c>
      <c r="N54" s="2005">
        <f t="shared" si="17"/>
        <v>3</v>
      </c>
      <c r="O54" s="2005">
        <f t="shared" si="18"/>
        <v>4</v>
      </c>
      <c r="P54" s="1971" t="s">
        <v>819</v>
      </c>
      <c r="Q54" s="1081" t="s">
        <v>588</v>
      </c>
      <c r="R54" s="2736"/>
    </row>
    <row r="55" spans="1:18" s="466" customFormat="1" ht="21" customHeight="1" x14ac:dyDescent="0.25">
      <c r="A55" s="3119"/>
      <c r="B55" s="1964" t="s">
        <v>509</v>
      </c>
      <c r="C55" s="1964" t="s">
        <v>2280</v>
      </c>
      <c r="D55" s="2005">
        <f t="shared" ref="D55:E55" si="21">SUM(D51:D54)</f>
        <v>0</v>
      </c>
      <c r="E55" s="2005">
        <f t="shared" si="21"/>
        <v>0</v>
      </c>
      <c r="F55" s="2005">
        <v>0</v>
      </c>
      <c r="G55" s="2005">
        <v>2</v>
      </c>
      <c r="H55" s="2005">
        <v>2</v>
      </c>
      <c r="I55" s="2005">
        <v>4</v>
      </c>
      <c r="J55" s="2005">
        <v>0</v>
      </c>
      <c r="K55" s="2005">
        <v>0</v>
      </c>
      <c r="L55" s="2005">
        <v>0</v>
      </c>
      <c r="M55" s="2005">
        <f t="shared" si="16"/>
        <v>2</v>
      </c>
      <c r="N55" s="2005">
        <f t="shared" si="17"/>
        <v>2</v>
      </c>
      <c r="O55" s="2005">
        <f t="shared" si="18"/>
        <v>4</v>
      </c>
      <c r="P55" s="1081" t="s">
        <v>2876</v>
      </c>
      <c r="Q55" s="1951" t="s">
        <v>2553</v>
      </c>
      <c r="R55" s="2737"/>
    </row>
    <row r="56" spans="1:18" s="466" customFormat="1" ht="21" customHeight="1" x14ac:dyDescent="0.25">
      <c r="A56" s="3105" t="s">
        <v>96</v>
      </c>
      <c r="B56" s="3105"/>
      <c r="C56" s="3105"/>
      <c r="D56" s="2402">
        <f>SUM(D53:D55)</f>
        <v>0</v>
      </c>
      <c r="E56" s="2402">
        <f t="shared" ref="E56:L56" si="22">SUM(E53:E55)</f>
        <v>0</v>
      </c>
      <c r="F56" s="2402">
        <f t="shared" si="22"/>
        <v>0</v>
      </c>
      <c r="G56" s="2402">
        <f t="shared" si="22"/>
        <v>4</v>
      </c>
      <c r="H56" s="2402">
        <f t="shared" si="22"/>
        <v>11</v>
      </c>
      <c r="I56" s="2402">
        <f t="shared" si="22"/>
        <v>15</v>
      </c>
      <c r="J56" s="2402">
        <f t="shared" si="22"/>
        <v>0</v>
      </c>
      <c r="K56" s="2402">
        <f t="shared" si="22"/>
        <v>0</v>
      </c>
      <c r="L56" s="2402">
        <f t="shared" si="22"/>
        <v>0</v>
      </c>
      <c r="M56" s="2005">
        <f t="shared" si="16"/>
        <v>4</v>
      </c>
      <c r="N56" s="2005">
        <f t="shared" si="17"/>
        <v>11</v>
      </c>
      <c r="O56" s="2005">
        <f t="shared" si="18"/>
        <v>15</v>
      </c>
      <c r="P56" s="2759" t="s">
        <v>136</v>
      </c>
      <c r="Q56" s="2759"/>
      <c r="R56" s="2759"/>
    </row>
    <row r="57" spans="1:18" s="466" customFormat="1" ht="21" customHeight="1" x14ac:dyDescent="0.25">
      <c r="A57" s="3117" t="s">
        <v>40</v>
      </c>
      <c r="B57" s="1998" t="s">
        <v>235</v>
      </c>
      <c r="C57" s="676"/>
      <c r="D57" s="2402">
        <f t="shared" ref="D57:D60" si="23">SUM(D54:D56)</f>
        <v>0</v>
      </c>
      <c r="E57" s="2402">
        <f t="shared" ref="E57:E60" si="24">SUM(E54:E56)</f>
        <v>0</v>
      </c>
      <c r="F57" s="2005">
        <v>0</v>
      </c>
      <c r="G57" s="2005">
        <v>19</v>
      </c>
      <c r="H57" s="2005">
        <v>31</v>
      </c>
      <c r="I57" s="2005">
        <v>50</v>
      </c>
      <c r="J57" s="2005">
        <v>23</v>
      </c>
      <c r="K57" s="2005">
        <v>35</v>
      </c>
      <c r="L57" s="2005">
        <v>58</v>
      </c>
      <c r="M57" s="2005">
        <f t="shared" si="16"/>
        <v>42</v>
      </c>
      <c r="N57" s="2005">
        <f t="shared" si="17"/>
        <v>66</v>
      </c>
      <c r="O57" s="2005">
        <f t="shared" si="18"/>
        <v>108</v>
      </c>
      <c r="P57" s="677"/>
      <c r="Q57" s="1081" t="s">
        <v>143</v>
      </c>
      <c r="R57" s="2738" t="s">
        <v>131</v>
      </c>
    </row>
    <row r="58" spans="1:18" s="466" customFormat="1" ht="21" customHeight="1" x14ac:dyDescent="0.25">
      <c r="A58" s="3103"/>
      <c r="B58" s="1998" t="s">
        <v>63</v>
      </c>
      <c r="C58" s="676"/>
      <c r="D58" s="2402">
        <f t="shared" si="23"/>
        <v>0</v>
      </c>
      <c r="E58" s="2402">
        <f t="shared" si="24"/>
        <v>0</v>
      </c>
      <c r="F58" s="2005">
        <v>0</v>
      </c>
      <c r="G58" s="2005">
        <v>24</v>
      </c>
      <c r="H58" s="2005">
        <v>14</v>
      </c>
      <c r="I58" s="2005">
        <v>38</v>
      </c>
      <c r="J58" s="2005">
        <v>26</v>
      </c>
      <c r="K58" s="2005">
        <v>21</v>
      </c>
      <c r="L58" s="2005">
        <v>47</v>
      </c>
      <c r="M58" s="2005">
        <f t="shared" si="16"/>
        <v>50</v>
      </c>
      <c r="N58" s="2005">
        <f t="shared" si="17"/>
        <v>35</v>
      </c>
      <c r="O58" s="2005">
        <f t="shared" si="18"/>
        <v>85</v>
      </c>
      <c r="P58" s="677"/>
      <c r="Q58" s="1081" t="s">
        <v>144</v>
      </c>
      <c r="R58" s="2736"/>
    </row>
    <row r="59" spans="1:18" s="466" customFormat="1" ht="21" customHeight="1" x14ac:dyDescent="0.25">
      <c r="A59" s="3103"/>
      <c r="B59" s="1998" t="s">
        <v>64</v>
      </c>
      <c r="C59" s="676"/>
      <c r="D59" s="2402">
        <f t="shared" si="23"/>
        <v>0</v>
      </c>
      <c r="E59" s="2402">
        <f t="shared" si="24"/>
        <v>0</v>
      </c>
      <c r="F59" s="2005">
        <v>0</v>
      </c>
      <c r="G59" s="2005">
        <v>21</v>
      </c>
      <c r="H59" s="2005">
        <v>15</v>
      </c>
      <c r="I59" s="2005">
        <v>36</v>
      </c>
      <c r="J59" s="2005">
        <v>0</v>
      </c>
      <c r="K59" s="2005">
        <v>0</v>
      </c>
      <c r="L59" s="2005">
        <v>0</v>
      </c>
      <c r="M59" s="2005">
        <f t="shared" si="16"/>
        <v>21</v>
      </c>
      <c r="N59" s="2005">
        <f t="shared" si="17"/>
        <v>15</v>
      </c>
      <c r="O59" s="2005">
        <f t="shared" si="18"/>
        <v>36</v>
      </c>
      <c r="P59" s="677"/>
      <c r="Q59" s="1081" t="s">
        <v>145</v>
      </c>
      <c r="R59" s="2736"/>
    </row>
    <row r="60" spans="1:18" s="466" customFormat="1" ht="21" customHeight="1" x14ac:dyDescent="0.25">
      <c r="A60" s="3119"/>
      <c r="B60" s="1964" t="s">
        <v>833</v>
      </c>
      <c r="C60" s="676"/>
      <c r="D60" s="2402">
        <f t="shared" si="23"/>
        <v>0</v>
      </c>
      <c r="E60" s="2402">
        <f t="shared" si="24"/>
        <v>0</v>
      </c>
      <c r="F60" s="2005">
        <v>0</v>
      </c>
      <c r="G60" s="2005">
        <v>4</v>
      </c>
      <c r="H60" s="2005">
        <v>6</v>
      </c>
      <c r="I60" s="2005">
        <v>10</v>
      </c>
      <c r="J60" s="2005">
        <v>0</v>
      </c>
      <c r="K60" s="2005">
        <v>0</v>
      </c>
      <c r="L60" s="2005">
        <v>0</v>
      </c>
      <c r="M60" s="2005">
        <f t="shared" si="16"/>
        <v>4</v>
      </c>
      <c r="N60" s="2005">
        <f t="shared" si="17"/>
        <v>6</v>
      </c>
      <c r="O60" s="2005">
        <f t="shared" si="18"/>
        <v>10</v>
      </c>
      <c r="P60" s="1354"/>
      <c r="Q60" s="1081" t="s">
        <v>834</v>
      </c>
      <c r="R60" s="2737"/>
    </row>
    <row r="61" spans="1:18" s="466" customFormat="1" ht="21" customHeight="1" x14ac:dyDescent="0.25">
      <c r="A61" s="3105" t="s">
        <v>96</v>
      </c>
      <c r="B61" s="3105"/>
      <c r="C61" s="3105"/>
      <c r="D61" s="2005">
        <f>SUM(D57:D59)</f>
        <v>0</v>
      </c>
      <c r="E61" s="2005">
        <f>SUM(E57:E59)</f>
        <v>0</v>
      </c>
      <c r="F61" s="2005">
        <f>SUM(F57:F59)</f>
        <v>0</v>
      </c>
      <c r="G61" s="2005">
        <f>SUM(G57:G60)</f>
        <v>68</v>
      </c>
      <c r="H61" s="2005">
        <f t="shared" ref="H61:L61" si="25">SUM(H57:H60)</f>
        <v>66</v>
      </c>
      <c r="I61" s="2005">
        <f t="shared" si="25"/>
        <v>134</v>
      </c>
      <c r="J61" s="2005">
        <f t="shared" si="25"/>
        <v>49</v>
      </c>
      <c r="K61" s="2005">
        <f t="shared" si="25"/>
        <v>56</v>
      </c>
      <c r="L61" s="2005">
        <f t="shared" si="25"/>
        <v>105</v>
      </c>
      <c r="M61" s="2005">
        <f>SUM(M57:M60)</f>
        <v>117</v>
      </c>
      <c r="N61" s="2005">
        <f t="shared" ref="N61" si="26">SUM(N57:N60)</f>
        <v>122</v>
      </c>
      <c r="O61" s="2005">
        <f t="shared" ref="O61" si="27">SUM(O57:O60)</f>
        <v>239</v>
      </c>
      <c r="P61" s="2746" t="s">
        <v>136</v>
      </c>
      <c r="Q61" s="2746"/>
      <c r="R61" s="2746"/>
    </row>
    <row r="62" spans="1:18" s="467" customFormat="1" ht="21" customHeight="1" x14ac:dyDescent="0.25">
      <c r="A62" s="3138" t="s">
        <v>3010</v>
      </c>
      <c r="B62" s="682" t="s">
        <v>1471</v>
      </c>
      <c r="C62" s="683"/>
      <c r="D62" s="2005">
        <v>1</v>
      </c>
      <c r="E62" s="2005">
        <v>9</v>
      </c>
      <c r="F62" s="2005">
        <v>10</v>
      </c>
      <c r="G62" s="2005">
        <v>25</v>
      </c>
      <c r="H62" s="2005">
        <v>7</v>
      </c>
      <c r="I62" s="2005">
        <v>32</v>
      </c>
      <c r="J62" s="2005">
        <v>0</v>
      </c>
      <c r="K62" s="2005">
        <v>0</v>
      </c>
      <c r="L62" s="2005">
        <v>0</v>
      </c>
      <c r="M62" s="2005">
        <f t="shared" ref="M62:O63" si="28">SUM(J62,G62,D62)</f>
        <v>26</v>
      </c>
      <c r="N62" s="2005">
        <f t="shared" si="28"/>
        <v>16</v>
      </c>
      <c r="O62" s="2005">
        <f t="shared" si="28"/>
        <v>42</v>
      </c>
      <c r="P62" s="684"/>
      <c r="Q62" s="684" t="s">
        <v>146</v>
      </c>
      <c r="R62" s="2791" t="s">
        <v>1445</v>
      </c>
    </row>
    <row r="63" spans="1:18" s="467" customFormat="1" ht="21" customHeight="1" x14ac:dyDescent="0.25">
      <c r="A63" s="3139"/>
      <c r="B63" s="613" t="s">
        <v>514</v>
      </c>
      <c r="C63" s="676"/>
      <c r="D63" s="2005">
        <v>3</v>
      </c>
      <c r="E63" s="2005">
        <v>2</v>
      </c>
      <c r="F63" s="2005">
        <v>5</v>
      </c>
      <c r="G63" s="2005">
        <v>12</v>
      </c>
      <c r="H63" s="2005">
        <v>45</v>
      </c>
      <c r="I63" s="2005">
        <v>57</v>
      </c>
      <c r="J63" s="2005">
        <v>0</v>
      </c>
      <c r="K63" s="2005">
        <v>0</v>
      </c>
      <c r="L63" s="2005">
        <v>0</v>
      </c>
      <c r="M63" s="2005">
        <f t="shared" si="28"/>
        <v>15</v>
      </c>
      <c r="N63" s="2005">
        <f t="shared" si="28"/>
        <v>47</v>
      </c>
      <c r="O63" s="2005">
        <f t="shared" si="28"/>
        <v>62</v>
      </c>
      <c r="P63" s="685"/>
      <c r="Q63" s="191" t="s">
        <v>1193</v>
      </c>
      <c r="R63" s="2759"/>
    </row>
    <row r="64" spans="1:18" s="467" customFormat="1" ht="21" customHeight="1" thickBot="1" x14ac:dyDescent="0.3">
      <c r="A64" s="3112" t="s">
        <v>96</v>
      </c>
      <c r="B64" s="3112"/>
      <c r="C64" s="3112"/>
      <c r="D64" s="2006">
        <f>SUM(D62:D63)</f>
        <v>4</v>
      </c>
      <c r="E64" s="2006">
        <f t="shared" ref="E64:O64" si="29">SUM(E62:E63)</f>
        <v>11</v>
      </c>
      <c r="F64" s="2006">
        <f t="shared" si="29"/>
        <v>15</v>
      </c>
      <c r="G64" s="2006">
        <f t="shared" si="29"/>
        <v>37</v>
      </c>
      <c r="H64" s="2006">
        <f t="shared" si="29"/>
        <v>52</v>
      </c>
      <c r="I64" s="2006">
        <f t="shared" si="29"/>
        <v>89</v>
      </c>
      <c r="J64" s="2006">
        <f t="shared" si="29"/>
        <v>0</v>
      </c>
      <c r="K64" s="2006">
        <f t="shared" si="29"/>
        <v>0</v>
      </c>
      <c r="L64" s="2006">
        <f t="shared" si="29"/>
        <v>0</v>
      </c>
      <c r="M64" s="2006">
        <f t="shared" si="29"/>
        <v>41</v>
      </c>
      <c r="N64" s="2006">
        <f t="shared" si="29"/>
        <v>63</v>
      </c>
      <c r="O64" s="2006">
        <f t="shared" si="29"/>
        <v>104</v>
      </c>
      <c r="P64" s="2754" t="s">
        <v>136</v>
      </c>
      <c r="Q64" s="2754"/>
      <c r="R64" s="2754"/>
    </row>
    <row r="65" spans="1:18" s="467" customFormat="1" ht="25.5" customHeight="1" thickTop="1" x14ac:dyDescent="0.25"/>
    <row r="66" spans="1:18" s="467" customFormat="1" ht="25.5" customHeight="1" x14ac:dyDescent="0.25"/>
    <row r="67" spans="1:18" s="466" customFormat="1" ht="31.5" customHeight="1" thickBot="1" x14ac:dyDescent="0.3">
      <c r="A67" s="671" t="s">
        <v>2813</v>
      </c>
      <c r="B67" s="1496"/>
      <c r="C67" s="1496"/>
      <c r="D67" s="681"/>
      <c r="E67" s="681"/>
      <c r="F67" s="681"/>
      <c r="G67" s="681"/>
      <c r="H67" s="681"/>
      <c r="I67" s="681"/>
      <c r="J67" s="681"/>
      <c r="K67" s="681"/>
      <c r="L67" s="681"/>
      <c r="M67" s="681"/>
      <c r="N67" s="681"/>
      <c r="O67" s="681"/>
      <c r="P67" s="3131" t="s">
        <v>2815</v>
      </c>
      <c r="Q67" s="3131"/>
      <c r="R67" s="3131"/>
    </row>
    <row r="68" spans="1:18" s="467" customFormat="1" ht="21" customHeight="1" thickTop="1" x14ac:dyDescent="0.25">
      <c r="A68" s="3102" t="s">
        <v>47</v>
      </c>
      <c r="B68" s="3102" t="s">
        <v>654</v>
      </c>
      <c r="C68" s="3102" t="s">
        <v>48</v>
      </c>
      <c r="D68" s="3102" t="s">
        <v>36</v>
      </c>
      <c r="E68" s="3102"/>
      <c r="F68" s="3102"/>
      <c r="G68" s="3102" t="s">
        <v>2</v>
      </c>
      <c r="H68" s="3102"/>
      <c r="I68" s="3102"/>
      <c r="J68" s="3102" t="s">
        <v>3</v>
      </c>
      <c r="K68" s="3102"/>
      <c r="L68" s="3102"/>
      <c r="M68" s="3102" t="s">
        <v>29</v>
      </c>
      <c r="N68" s="3102"/>
      <c r="O68" s="3102"/>
      <c r="P68" s="2740" t="s">
        <v>103</v>
      </c>
      <c r="Q68" s="2740" t="s">
        <v>132</v>
      </c>
      <c r="R68" s="2740" t="s">
        <v>310</v>
      </c>
    </row>
    <row r="69" spans="1:18" s="467" customFormat="1" ht="19.5" customHeight="1" x14ac:dyDescent="0.25">
      <c r="A69" s="3103"/>
      <c r="B69" s="3103"/>
      <c r="C69" s="3103"/>
      <c r="D69" s="3101" t="s">
        <v>98</v>
      </c>
      <c r="E69" s="3101"/>
      <c r="F69" s="3101"/>
      <c r="G69" s="3101" t="s">
        <v>99</v>
      </c>
      <c r="H69" s="3101"/>
      <c r="I69" s="3101"/>
      <c r="J69" s="3101" t="s">
        <v>100</v>
      </c>
      <c r="K69" s="3101"/>
      <c r="L69" s="3101"/>
      <c r="M69" s="3101" t="s">
        <v>101</v>
      </c>
      <c r="N69" s="3101"/>
      <c r="O69" s="3101"/>
      <c r="P69" s="2741"/>
      <c r="Q69" s="2741"/>
      <c r="R69" s="2741"/>
    </row>
    <row r="70" spans="1:18" s="467" customFormat="1" ht="19.5" customHeight="1" x14ac:dyDescent="0.25">
      <c r="A70" s="3103"/>
      <c r="B70" s="3103"/>
      <c r="C70" s="3103"/>
      <c r="D70" s="640" t="s">
        <v>187</v>
      </c>
      <c r="E70" s="608" t="s">
        <v>203</v>
      </c>
      <c r="F70" s="640" t="s">
        <v>204</v>
      </c>
      <c r="G70" s="640" t="s">
        <v>187</v>
      </c>
      <c r="H70" s="608" t="s">
        <v>203</v>
      </c>
      <c r="I70" s="640" t="s">
        <v>204</v>
      </c>
      <c r="J70" s="640" t="s">
        <v>187</v>
      </c>
      <c r="K70" s="608" t="s">
        <v>203</v>
      </c>
      <c r="L70" s="640" t="s">
        <v>204</v>
      </c>
      <c r="M70" s="640" t="s">
        <v>187</v>
      </c>
      <c r="N70" s="608" t="s">
        <v>203</v>
      </c>
      <c r="O70" s="640" t="s">
        <v>204</v>
      </c>
      <c r="P70" s="2741"/>
      <c r="Q70" s="2741"/>
      <c r="R70" s="2741"/>
    </row>
    <row r="71" spans="1:18" s="467" customFormat="1" ht="24.95" customHeight="1" thickBot="1" x14ac:dyDescent="0.3">
      <c r="A71" s="3104"/>
      <c r="B71" s="3104"/>
      <c r="C71" s="3104"/>
      <c r="D71" s="450" t="s">
        <v>188</v>
      </c>
      <c r="E71" s="450" t="s">
        <v>189</v>
      </c>
      <c r="F71" s="450" t="s">
        <v>190</v>
      </c>
      <c r="G71" s="450" t="s">
        <v>188</v>
      </c>
      <c r="H71" s="450" t="s">
        <v>189</v>
      </c>
      <c r="I71" s="450" t="s">
        <v>190</v>
      </c>
      <c r="J71" s="450" t="s">
        <v>188</v>
      </c>
      <c r="K71" s="450" t="s">
        <v>189</v>
      </c>
      <c r="L71" s="450" t="s">
        <v>190</v>
      </c>
      <c r="M71" s="450" t="s">
        <v>188</v>
      </c>
      <c r="N71" s="450" t="s">
        <v>189</v>
      </c>
      <c r="O71" s="450" t="s">
        <v>190</v>
      </c>
      <c r="P71" s="2742"/>
      <c r="Q71" s="2742"/>
      <c r="R71" s="2742"/>
    </row>
    <row r="72" spans="1:18" s="467" customFormat="1" ht="28.5" customHeight="1" x14ac:dyDescent="0.25">
      <c r="A72" s="3133" t="s">
        <v>41</v>
      </c>
      <c r="B72" s="3105" t="s">
        <v>71</v>
      </c>
      <c r="C72" s="2008" t="s">
        <v>71</v>
      </c>
      <c r="D72" s="2005">
        <v>0</v>
      </c>
      <c r="E72" s="2005">
        <v>0</v>
      </c>
      <c r="F72" s="2005">
        <v>0</v>
      </c>
      <c r="G72" s="2005">
        <v>35</v>
      </c>
      <c r="H72" s="2005">
        <v>21</v>
      </c>
      <c r="I72" s="2005">
        <v>56</v>
      </c>
      <c r="J72" s="2005">
        <v>20</v>
      </c>
      <c r="K72" s="2005">
        <v>6</v>
      </c>
      <c r="L72" s="2005">
        <v>26</v>
      </c>
      <c r="M72" s="2005">
        <f t="shared" ref="M72:O75" si="30">SUM(J72,G72,D72)</f>
        <v>55</v>
      </c>
      <c r="N72" s="2005">
        <f t="shared" si="30"/>
        <v>27</v>
      </c>
      <c r="O72" s="2005">
        <f t="shared" si="30"/>
        <v>82</v>
      </c>
      <c r="P72" s="2009" t="s">
        <v>168</v>
      </c>
      <c r="Q72" s="2751" t="s">
        <v>168</v>
      </c>
      <c r="R72" s="2815" t="s">
        <v>166</v>
      </c>
    </row>
    <row r="73" spans="1:18" s="467" customFormat="1" ht="23.25" customHeight="1" x14ac:dyDescent="0.25">
      <c r="A73" s="3121"/>
      <c r="B73" s="3105"/>
      <c r="C73" s="2008" t="s">
        <v>1474</v>
      </c>
      <c r="D73" s="2005">
        <v>10</v>
      </c>
      <c r="E73" s="2005">
        <v>11</v>
      </c>
      <c r="F73" s="2005">
        <v>21</v>
      </c>
      <c r="G73" s="2005">
        <v>9</v>
      </c>
      <c r="H73" s="2005">
        <v>3</v>
      </c>
      <c r="I73" s="2005">
        <v>12</v>
      </c>
      <c r="J73" s="2005">
        <v>0</v>
      </c>
      <c r="K73" s="2005">
        <v>0</v>
      </c>
      <c r="L73" s="2005">
        <v>0</v>
      </c>
      <c r="M73" s="2005">
        <f t="shared" si="30"/>
        <v>19</v>
      </c>
      <c r="N73" s="2005">
        <f t="shared" si="30"/>
        <v>14</v>
      </c>
      <c r="O73" s="2005">
        <f t="shared" si="30"/>
        <v>33</v>
      </c>
      <c r="P73" s="2009" t="s">
        <v>1475</v>
      </c>
      <c r="Q73" s="2751"/>
      <c r="R73" s="2771"/>
    </row>
    <row r="74" spans="1:18" s="467" customFormat="1" ht="23.25" customHeight="1" x14ac:dyDescent="0.25">
      <c r="A74" s="3121"/>
      <c r="B74" s="3105"/>
      <c r="C74" s="2008" t="s">
        <v>1476</v>
      </c>
      <c r="D74" s="2005">
        <v>22</v>
      </c>
      <c r="E74" s="2005">
        <v>1</v>
      </c>
      <c r="F74" s="2005">
        <v>23</v>
      </c>
      <c r="G74" s="2005">
        <v>8</v>
      </c>
      <c r="H74" s="2005">
        <v>1</v>
      </c>
      <c r="I74" s="2005">
        <v>9</v>
      </c>
      <c r="J74" s="2005">
        <v>0</v>
      </c>
      <c r="K74" s="2005">
        <v>0</v>
      </c>
      <c r="L74" s="2005">
        <v>0</v>
      </c>
      <c r="M74" s="2005">
        <f t="shared" si="30"/>
        <v>30</v>
      </c>
      <c r="N74" s="2005">
        <f t="shared" si="30"/>
        <v>2</v>
      </c>
      <c r="O74" s="2005">
        <f t="shared" si="30"/>
        <v>32</v>
      </c>
      <c r="P74" s="2009" t="s">
        <v>516</v>
      </c>
      <c r="Q74" s="2751"/>
      <c r="R74" s="2771"/>
    </row>
    <row r="75" spans="1:18" s="467" customFormat="1" ht="23.25" customHeight="1" x14ac:dyDescent="0.25">
      <c r="A75" s="3121"/>
      <c r="B75" s="3105"/>
      <c r="C75" s="2008" t="s">
        <v>909</v>
      </c>
      <c r="D75" s="2005">
        <v>29</v>
      </c>
      <c r="E75" s="2005">
        <v>4</v>
      </c>
      <c r="F75" s="2005">
        <v>33</v>
      </c>
      <c r="G75" s="2005">
        <v>8</v>
      </c>
      <c r="H75" s="2005">
        <v>1</v>
      </c>
      <c r="I75" s="2005">
        <v>9</v>
      </c>
      <c r="J75" s="2005">
        <v>0</v>
      </c>
      <c r="K75" s="2005">
        <v>0</v>
      </c>
      <c r="L75" s="2005">
        <v>0</v>
      </c>
      <c r="M75" s="2005">
        <f t="shared" si="30"/>
        <v>37</v>
      </c>
      <c r="N75" s="2005">
        <f t="shared" si="30"/>
        <v>5</v>
      </c>
      <c r="O75" s="2005">
        <f t="shared" si="30"/>
        <v>42</v>
      </c>
      <c r="P75" s="678" t="s">
        <v>1477</v>
      </c>
      <c r="Q75" s="2751"/>
      <c r="R75" s="2771"/>
    </row>
    <row r="76" spans="1:18" s="467" customFormat="1" ht="23.25" customHeight="1" x14ac:dyDescent="0.25">
      <c r="A76" s="3121"/>
      <c r="B76" s="3105" t="s">
        <v>49</v>
      </c>
      <c r="C76" s="3105"/>
      <c r="D76" s="2005">
        <f t="shared" ref="D76:N76" si="31">SUM(D72:D75)</f>
        <v>61</v>
      </c>
      <c r="E76" s="2005">
        <f t="shared" si="31"/>
        <v>16</v>
      </c>
      <c r="F76" s="2005">
        <f t="shared" si="31"/>
        <v>77</v>
      </c>
      <c r="G76" s="2005">
        <f t="shared" si="31"/>
        <v>60</v>
      </c>
      <c r="H76" s="2005">
        <f t="shared" si="31"/>
        <v>26</v>
      </c>
      <c r="I76" s="2005">
        <f t="shared" si="31"/>
        <v>86</v>
      </c>
      <c r="J76" s="2005">
        <f t="shared" si="31"/>
        <v>20</v>
      </c>
      <c r="K76" s="2005">
        <f t="shared" si="31"/>
        <v>6</v>
      </c>
      <c r="L76" s="2005">
        <f t="shared" si="31"/>
        <v>26</v>
      </c>
      <c r="M76" s="2005">
        <f t="shared" si="31"/>
        <v>141</v>
      </c>
      <c r="N76" s="2005">
        <f t="shared" si="31"/>
        <v>48</v>
      </c>
      <c r="O76" s="2005">
        <f>SUM(O72:O75)</f>
        <v>189</v>
      </c>
      <c r="P76" s="2746" t="s">
        <v>139</v>
      </c>
      <c r="Q76" s="2746"/>
      <c r="R76" s="2771"/>
    </row>
    <row r="77" spans="1:18" s="467" customFormat="1" ht="21.75" customHeight="1" x14ac:dyDescent="0.25">
      <c r="A77" s="3121"/>
      <c r="B77" s="683" t="s">
        <v>73</v>
      </c>
      <c r="C77" s="683"/>
      <c r="D77" s="2004">
        <v>0</v>
      </c>
      <c r="E77" s="2004">
        <v>0</v>
      </c>
      <c r="F77" s="2004">
        <v>0</v>
      </c>
      <c r="G77" s="2004">
        <v>16</v>
      </c>
      <c r="H77" s="2004">
        <v>10</v>
      </c>
      <c r="I77" s="2004">
        <v>26</v>
      </c>
      <c r="J77" s="2004">
        <v>0</v>
      </c>
      <c r="K77" s="2004">
        <v>0</v>
      </c>
      <c r="L77" s="2004">
        <v>0</v>
      </c>
      <c r="M77" s="2004">
        <f t="shared" ref="M77:O82" si="32">SUM(J77,G77,D77)</f>
        <v>16</v>
      </c>
      <c r="N77" s="2004">
        <f t="shared" si="32"/>
        <v>10</v>
      </c>
      <c r="O77" s="2004">
        <f t="shared" si="32"/>
        <v>26</v>
      </c>
      <c r="P77" s="684"/>
      <c r="Q77" s="685" t="s">
        <v>170</v>
      </c>
      <c r="R77" s="2771"/>
    </row>
    <row r="78" spans="1:18" s="467" customFormat="1" ht="21.75" customHeight="1" x14ac:dyDescent="0.25">
      <c r="A78" s="3121"/>
      <c r="B78" s="3117" t="s">
        <v>74</v>
      </c>
      <c r="C78" s="1998" t="s">
        <v>74</v>
      </c>
      <c r="D78" s="2005">
        <v>0</v>
      </c>
      <c r="E78" s="2005">
        <v>0</v>
      </c>
      <c r="F78" s="2005">
        <v>0</v>
      </c>
      <c r="G78" s="2005">
        <v>22</v>
      </c>
      <c r="H78" s="2005">
        <v>13</v>
      </c>
      <c r="I78" s="2005">
        <v>35</v>
      </c>
      <c r="J78" s="2005">
        <v>14</v>
      </c>
      <c r="K78" s="2005">
        <v>8</v>
      </c>
      <c r="L78" s="2005">
        <v>22</v>
      </c>
      <c r="M78" s="2005">
        <f t="shared" si="32"/>
        <v>36</v>
      </c>
      <c r="N78" s="2005">
        <f t="shared" si="32"/>
        <v>21</v>
      </c>
      <c r="O78" s="2005">
        <f t="shared" si="32"/>
        <v>57</v>
      </c>
      <c r="P78" s="685" t="s">
        <v>171</v>
      </c>
      <c r="Q78" s="2750" t="s">
        <v>171</v>
      </c>
      <c r="R78" s="2771"/>
    </row>
    <row r="79" spans="1:18" s="467" customFormat="1" ht="21.75" customHeight="1" x14ac:dyDescent="0.25">
      <c r="A79" s="3121"/>
      <c r="B79" s="3119"/>
      <c r="C79" s="1964" t="s">
        <v>1478</v>
      </c>
      <c r="D79" s="2005">
        <v>20</v>
      </c>
      <c r="E79" s="2005">
        <v>10</v>
      </c>
      <c r="F79" s="2005">
        <v>30</v>
      </c>
      <c r="G79" s="2005">
        <v>0</v>
      </c>
      <c r="H79" s="2005">
        <v>0</v>
      </c>
      <c r="I79" s="2005">
        <v>0</v>
      </c>
      <c r="J79" s="2005">
        <v>0</v>
      </c>
      <c r="K79" s="2005">
        <v>0</v>
      </c>
      <c r="L79" s="2005">
        <v>0</v>
      </c>
      <c r="M79" s="2005">
        <f t="shared" si="32"/>
        <v>20</v>
      </c>
      <c r="N79" s="2005">
        <f t="shared" si="32"/>
        <v>10</v>
      </c>
      <c r="O79" s="2005">
        <f t="shared" si="32"/>
        <v>30</v>
      </c>
      <c r="P79" s="2009" t="s">
        <v>2005</v>
      </c>
      <c r="Q79" s="2749"/>
      <c r="R79" s="2771"/>
    </row>
    <row r="80" spans="1:18" s="467" customFormat="1" ht="21.75" customHeight="1" x14ac:dyDescent="0.25">
      <c r="A80" s="3121"/>
      <c r="B80" s="3105" t="s">
        <v>49</v>
      </c>
      <c r="C80" s="3105"/>
      <c r="D80" s="2005">
        <v>20</v>
      </c>
      <c r="E80" s="2005">
        <v>10</v>
      </c>
      <c r="F80" s="2005">
        <v>30</v>
      </c>
      <c r="G80" s="2005">
        <v>22</v>
      </c>
      <c r="H80" s="2005">
        <v>13</v>
      </c>
      <c r="I80" s="2005">
        <v>35</v>
      </c>
      <c r="J80" s="2005">
        <v>14</v>
      </c>
      <c r="K80" s="2005">
        <v>8</v>
      </c>
      <c r="L80" s="2005">
        <v>22</v>
      </c>
      <c r="M80" s="2005">
        <f>SUM(M78:M79)</f>
        <v>56</v>
      </c>
      <c r="N80" s="2005">
        <f t="shared" ref="N80:O80" si="33">SUM(N78:N79)</f>
        <v>31</v>
      </c>
      <c r="O80" s="2005">
        <f t="shared" si="33"/>
        <v>87</v>
      </c>
      <c r="P80" s="2746" t="s">
        <v>139</v>
      </c>
      <c r="Q80" s="2746"/>
      <c r="R80" s="2771"/>
    </row>
    <row r="81" spans="1:18" s="467" customFormat="1" ht="26.25" customHeight="1" x14ac:dyDescent="0.25">
      <c r="A81" s="3121"/>
      <c r="B81" s="3110" t="s">
        <v>1491</v>
      </c>
      <c r="C81" s="2010" t="s">
        <v>1491</v>
      </c>
      <c r="D81" s="2005">
        <v>0</v>
      </c>
      <c r="E81" s="2005">
        <v>0</v>
      </c>
      <c r="F81" s="2005">
        <v>0</v>
      </c>
      <c r="G81" s="2005">
        <v>17</v>
      </c>
      <c r="H81" s="2005">
        <v>8</v>
      </c>
      <c r="I81" s="2005">
        <v>25</v>
      </c>
      <c r="J81" s="2005">
        <v>0</v>
      </c>
      <c r="K81" s="2005">
        <v>0</v>
      </c>
      <c r="L81" s="2005">
        <v>0</v>
      </c>
      <c r="M81" s="2005">
        <f t="shared" si="32"/>
        <v>17</v>
      </c>
      <c r="N81" s="2005">
        <f t="shared" si="32"/>
        <v>8</v>
      </c>
      <c r="O81" s="2005">
        <f t="shared" si="32"/>
        <v>25</v>
      </c>
      <c r="P81" s="1952" t="s">
        <v>1480</v>
      </c>
      <c r="Q81" s="2790" t="s">
        <v>1480</v>
      </c>
      <c r="R81" s="2771"/>
    </row>
    <row r="82" spans="1:18" s="467" customFormat="1" ht="27.75" customHeight="1" x14ac:dyDescent="0.25">
      <c r="A82" s="3121"/>
      <c r="B82" s="3110"/>
      <c r="C82" s="57" t="s">
        <v>1479</v>
      </c>
      <c r="D82" s="2005">
        <v>12</v>
      </c>
      <c r="E82" s="2005">
        <v>5</v>
      </c>
      <c r="F82" s="2005">
        <v>17</v>
      </c>
      <c r="G82" s="2005">
        <v>0</v>
      </c>
      <c r="H82" s="2005">
        <v>0</v>
      </c>
      <c r="I82" s="2005">
        <v>0</v>
      </c>
      <c r="J82" s="2005">
        <v>0</v>
      </c>
      <c r="K82" s="2005">
        <v>0</v>
      </c>
      <c r="L82" s="2005">
        <v>0</v>
      </c>
      <c r="M82" s="2005">
        <f t="shared" si="32"/>
        <v>12</v>
      </c>
      <c r="N82" s="2005">
        <f t="shared" si="32"/>
        <v>5</v>
      </c>
      <c r="O82" s="2005">
        <f t="shared" si="32"/>
        <v>17</v>
      </c>
      <c r="P82" s="1952" t="s">
        <v>1480</v>
      </c>
      <c r="Q82" s="2791"/>
      <c r="R82" s="2771"/>
    </row>
    <row r="83" spans="1:18" s="467" customFormat="1" ht="24" customHeight="1" x14ac:dyDescent="0.25">
      <c r="A83" s="3122"/>
      <c r="B83" s="3105" t="s">
        <v>49</v>
      </c>
      <c r="C83" s="3105"/>
      <c r="D83" s="2005">
        <f>SUM(D81:D82)</f>
        <v>12</v>
      </c>
      <c r="E83" s="2005">
        <f t="shared" ref="E83:O83" si="34">SUM(E81:E82)</f>
        <v>5</v>
      </c>
      <c r="F83" s="2005">
        <f t="shared" si="34"/>
        <v>17</v>
      </c>
      <c r="G83" s="2005">
        <f t="shared" si="34"/>
        <v>17</v>
      </c>
      <c r="H83" s="2005">
        <f t="shared" si="34"/>
        <v>8</v>
      </c>
      <c r="I83" s="2005">
        <f t="shared" si="34"/>
        <v>25</v>
      </c>
      <c r="J83" s="2005">
        <f t="shared" si="34"/>
        <v>0</v>
      </c>
      <c r="K83" s="2005">
        <f t="shared" si="34"/>
        <v>0</v>
      </c>
      <c r="L83" s="2005">
        <f t="shared" si="34"/>
        <v>0</v>
      </c>
      <c r="M83" s="2005">
        <f t="shared" si="34"/>
        <v>29</v>
      </c>
      <c r="N83" s="2005">
        <f t="shared" si="34"/>
        <v>13</v>
      </c>
      <c r="O83" s="2005">
        <f t="shared" si="34"/>
        <v>42</v>
      </c>
      <c r="P83" s="2746" t="s">
        <v>139</v>
      </c>
      <c r="Q83" s="2746"/>
      <c r="R83" s="2749"/>
    </row>
    <row r="84" spans="1:18" s="467" customFormat="1" ht="25.5" customHeight="1" x14ac:dyDescent="0.25">
      <c r="A84" s="3105" t="s">
        <v>96</v>
      </c>
      <c r="B84" s="3105"/>
      <c r="C84" s="3105"/>
      <c r="D84" s="578">
        <f t="shared" ref="D84:O84" si="35">SUM(D83,D80,D77,D76)</f>
        <v>93</v>
      </c>
      <c r="E84" s="578">
        <f t="shared" si="35"/>
        <v>31</v>
      </c>
      <c r="F84" s="578">
        <f t="shared" si="35"/>
        <v>124</v>
      </c>
      <c r="G84" s="578">
        <f t="shared" si="35"/>
        <v>115</v>
      </c>
      <c r="H84" s="578">
        <f t="shared" si="35"/>
        <v>57</v>
      </c>
      <c r="I84" s="578">
        <f t="shared" si="35"/>
        <v>172</v>
      </c>
      <c r="J84" s="578">
        <f t="shared" si="35"/>
        <v>34</v>
      </c>
      <c r="K84" s="578">
        <f t="shared" si="35"/>
        <v>14</v>
      </c>
      <c r="L84" s="578">
        <f t="shared" si="35"/>
        <v>48</v>
      </c>
      <c r="M84" s="578">
        <f t="shared" si="35"/>
        <v>242</v>
      </c>
      <c r="N84" s="578">
        <f t="shared" si="35"/>
        <v>102</v>
      </c>
      <c r="O84" s="578">
        <f t="shared" si="35"/>
        <v>344</v>
      </c>
      <c r="P84" s="2759" t="s">
        <v>136</v>
      </c>
      <c r="Q84" s="2759"/>
      <c r="R84" s="2759"/>
    </row>
    <row r="85" spans="1:18" s="467" customFormat="1" ht="19.5" customHeight="1" x14ac:dyDescent="0.25">
      <c r="A85" s="1964" t="s">
        <v>305</v>
      </c>
      <c r="B85" s="1964" t="s">
        <v>1014</v>
      </c>
      <c r="C85" s="676"/>
      <c r="D85" s="2005">
        <v>0</v>
      </c>
      <c r="E85" s="2005">
        <v>0</v>
      </c>
      <c r="F85" s="2005">
        <v>0</v>
      </c>
      <c r="G85" s="2005">
        <v>1</v>
      </c>
      <c r="H85" s="2005">
        <v>4</v>
      </c>
      <c r="I85" s="2005">
        <v>5</v>
      </c>
      <c r="J85" s="2005">
        <v>0</v>
      </c>
      <c r="K85" s="2005">
        <v>0</v>
      </c>
      <c r="L85" s="2005">
        <v>0</v>
      </c>
      <c r="M85" s="2005">
        <f>SUM(D85,G85,J85)</f>
        <v>1</v>
      </c>
      <c r="N85" s="2005">
        <f t="shared" ref="N85:O85" si="36">SUM(E85,H85,K85)</f>
        <v>4</v>
      </c>
      <c r="O85" s="2005">
        <f t="shared" si="36"/>
        <v>5</v>
      </c>
      <c r="P85" s="606"/>
      <c r="Q85" s="1056" t="s">
        <v>1015</v>
      </c>
      <c r="R85" s="1051" t="s">
        <v>253</v>
      </c>
    </row>
    <row r="86" spans="1:18" s="467" customFormat="1" ht="19.5" customHeight="1" x14ac:dyDescent="0.25">
      <c r="A86" s="1964" t="s">
        <v>312</v>
      </c>
      <c r="B86" s="1964" t="s">
        <v>75</v>
      </c>
      <c r="C86" s="613"/>
      <c r="D86" s="2005">
        <v>0</v>
      </c>
      <c r="E86" s="2005">
        <v>0</v>
      </c>
      <c r="F86" s="2005">
        <v>0</v>
      </c>
      <c r="G86" s="2005">
        <v>21</v>
      </c>
      <c r="H86" s="2005">
        <v>20</v>
      </c>
      <c r="I86" s="2005">
        <v>41</v>
      </c>
      <c r="J86" s="2005">
        <v>0</v>
      </c>
      <c r="K86" s="2005">
        <v>0</v>
      </c>
      <c r="L86" s="2005">
        <v>0</v>
      </c>
      <c r="M86" s="2005">
        <f>SUM(J86,G86,D86)</f>
        <v>21</v>
      </c>
      <c r="N86" s="2005">
        <f>SUM(K86,H86,E86)</f>
        <v>20</v>
      </c>
      <c r="O86" s="2005">
        <f>SUM(L86,I86,F86)</f>
        <v>41</v>
      </c>
      <c r="P86" s="2758" t="s">
        <v>151</v>
      </c>
      <c r="Q86" s="2758"/>
      <c r="R86" s="560" t="s">
        <v>311</v>
      </c>
    </row>
    <row r="87" spans="1:18" s="466" customFormat="1" ht="19.5" customHeight="1" x14ac:dyDescent="0.25">
      <c r="A87" s="3117" t="s">
        <v>453</v>
      </c>
      <c r="B87" s="1964" t="s">
        <v>62</v>
      </c>
      <c r="C87" s="676"/>
      <c r="D87" s="2005">
        <v>0</v>
      </c>
      <c r="E87" s="2005">
        <v>0</v>
      </c>
      <c r="F87" s="2005">
        <v>0</v>
      </c>
      <c r="G87" s="2005">
        <v>0</v>
      </c>
      <c r="H87" s="2005">
        <v>57</v>
      </c>
      <c r="I87" s="2005">
        <v>57</v>
      </c>
      <c r="J87" s="2005">
        <v>0</v>
      </c>
      <c r="K87" s="2005">
        <v>25</v>
      </c>
      <c r="L87" s="2005">
        <v>25</v>
      </c>
      <c r="M87" s="2005">
        <f t="shared" ref="M87:O90" si="37">SUM(J87,G87,D87)</f>
        <v>0</v>
      </c>
      <c r="N87" s="2005">
        <f t="shared" si="37"/>
        <v>82</v>
      </c>
      <c r="O87" s="2005">
        <f t="shared" si="37"/>
        <v>82</v>
      </c>
      <c r="P87" s="686"/>
      <c r="Q87" s="687" t="s">
        <v>143</v>
      </c>
      <c r="R87" s="2738" t="s">
        <v>454</v>
      </c>
    </row>
    <row r="88" spans="1:18" s="466" customFormat="1" ht="19.5" customHeight="1" x14ac:dyDescent="0.25">
      <c r="A88" s="3103"/>
      <c r="B88" s="1964" t="s">
        <v>63</v>
      </c>
      <c r="C88" s="676"/>
      <c r="D88" s="2005">
        <v>0</v>
      </c>
      <c r="E88" s="2005">
        <v>0</v>
      </c>
      <c r="F88" s="2005">
        <v>0</v>
      </c>
      <c r="G88" s="2005">
        <v>2</v>
      </c>
      <c r="H88" s="2005">
        <v>27</v>
      </c>
      <c r="I88" s="2005">
        <v>29</v>
      </c>
      <c r="J88" s="2005">
        <v>0</v>
      </c>
      <c r="K88" s="2005">
        <v>18</v>
      </c>
      <c r="L88" s="2005">
        <v>18</v>
      </c>
      <c r="M88" s="2005">
        <f t="shared" si="37"/>
        <v>2</v>
      </c>
      <c r="N88" s="2005">
        <f t="shared" si="37"/>
        <v>45</v>
      </c>
      <c r="O88" s="2005">
        <f t="shared" si="37"/>
        <v>47</v>
      </c>
      <c r="P88" s="686"/>
      <c r="Q88" s="687" t="s">
        <v>144</v>
      </c>
      <c r="R88" s="2736"/>
    </row>
    <row r="89" spans="1:18" s="466" customFormat="1" ht="19.5" customHeight="1" x14ac:dyDescent="0.25">
      <c r="A89" s="3103"/>
      <c r="B89" s="1998" t="s">
        <v>64</v>
      </c>
      <c r="C89" s="676"/>
      <c r="D89" s="2005">
        <v>0</v>
      </c>
      <c r="E89" s="2005">
        <v>0</v>
      </c>
      <c r="F89" s="2005">
        <v>0</v>
      </c>
      <c r="G89" s="2005">
        <v>1</v>
      </c>
      <c r="H89" s="2005">
        <v>20</v>
      </c>
      <c r="I89" s="2005">
        <v>21</v>
      </c>
      <c r="J89" s="2005">
        <v>0</v>
      </c>
      <c r="K89" s="2005">
        <v>0</v>
      </c>
      <c r="L89" s="2005">
        <v>0</v>
      </c>
      <c r="M89" s="2005">
        <f t="shared" si="37"/>
        <v>1</v>
      </c>
      <c r="N89" s="2005">
        <f t="shared" si="37"/>
        <v>20</v>
      </c>
      <c r="O89" s="2005">
        <f t="shared" si="37"/>
        <v>21</v>
      </c>
      <c r="P89" s="677"/>
      <c r="Q89" s="677" t="s">
        <v>145</v>
      </c>
      <c r="R89" s="2736"/>
    </row>
    <row r="90" spans="1:18" s="466" customFormat="1" ht="19.5" customHeight="1" x14ac:dyDescent="0.25">
      <c r="A90" s="3103"/>
      <c r="B90" s="2011" t="s">
        <v>65</v>
      </c>
      <c r="C90" s="1128"/>
      <c r="D90" s="2005">
        <v>0</v>
      </c>
      <c r="E90" s="2005">
        <v>0</v>
      </c>
      <c r="F90" s="2013">
        <v>0</v>
      </c>
      <c r="G90" s="2013">
        <v>0</v>
      </c>
      <c r="H90" s="2013">
        <v>33</v>
      </c>
      <c r="I90" s="2013">
        <v>33</v>
      </c>
      <c r="J90" s="2005">
        <v>0</v>
      </c>
      <c r="K90" s="2005">
        <v>0</v>
      </c>
      <c r="L90" s="2013">
        <v>0</v>
      </c>
      <c r="M90" s="2013">
        <f t="shared" si="37"/>
        <v>0</v>
      </c>
      <c r="N90" s="2013">
        <f t="shared" si="37"/>
        <v>33</v>
      </c>
      <c r="O90" s="2013">
        <f t="shared" si="37"/>
        <v>33</v>
      </c>
      <c r="P90" s="1129"/>
      <c r="Q90" s="1129" t="s">
        <v>146</v>
      </c>
      <c r="R90" s="2736"/>
    </row>
    <row r="91" spans="1:18" s="466" customFormat="1" ht="21.75" customHeight="1" x14ac:dyDescent="0.25">
      <c r="A91" s="3103"/>
      <c r="B91" s="1998" t="s">
        <v>75</v>
      </c>
      <c r="C91" s="676"/>
      <c r="D91" s="2005">
        <v>0</v>
      </c>
      <c r="E91" s="2005">
        <v>0</v>
      </c>
      <c r="F91" s="2005">
        <v>0</v>
      </c>
      <c r="G91" s="2005">
        <v>0</v>
      </c>
      <c r="H91" s="2005">
        <v>28</v>
      </c>
      <c r="I91" s="2005">
        <v>28</v>
      </c>
      <c r="J91" s="2005">
        <v>0</v>
      </c>
      <c r="K91" s="2005">
        <v>23</v>
      </c>
      <c r="L91" s="2005">
        <v>23</v>
      </c>
      <c r="M91" s="2005">
        <f t="shared" ref="M91:O94" si="38">SUM(J91,G91,D91)</f>
        <v>0</v>
      </c>
      <c r="N91" s="2005">
        <f t="shared" si="38"/>
        <v>51</v>
      </c>
      <c r="O91" s="2005">
        <f t="shared" si="38"/>
        <v>51</v>
      </c>
      <c r="P91" s="2757" t="s">
        <v>151</v>
      </c>
      <c r="Q91" s="2757"/>
      <c r="R91" s="2736"/>
    </row>
    <row r="92" spans="1:18" s="466" customFormat="1" ht="21.75" customHeight="1" x14ac:dyDescent="0.25">
      <c r="A92" s="3103"/>
      <c r="B92" s="1998" t="s">
        <v>78</v>
      </c>
      <c r="C92" s="676" t="s">
        <v>80</v>
      </c>
      <c r="D92" s="2005">
        <v>0</v>
      </c>
      <c r="E92" s="2005">
        <v>0</v>
      </c>
      <c r="F92" s="2005">
        <v>0</v>
      </c>
      <c r="G92" s="2005">
        <v>1</v>
      </c>
      <c r="H92" s="2005">
        <v>23</v>
      </c>
      <c r="I92" s="2005">
        <v>24</v>
      </c>
      <c r="J92" s="2005">
        <v>0</v>
      </c>
      <c r="K92" s="2005">
        <v>0</v>
      </c>
      <c r="L92" s="2005">
        <v>0</v>
      </c>
      <c r="M92" s="2005">
        <f t="shared" si="38"/>
        <v>1</v>
      </c>
      <c r="N92" s="2005">
        <f t="shared" si="38"/>
        <v>23</v>
      </c>
      <c r="O92" s="2005">
        <f t="shared" si="38"/>
        <v>24</v>
      </c>
      <c r="P92" s="677" t="s">
        <v>160</v>
      </c>
      <c r="Q92" s="677" t="s">
        <v>154</v>
      </c>
      <c r="R92" s="2736"/>
    </row>
    <row r="93" spans="1:18" s="466" customFormat="1" ht="21.75" customHeight="1" x14ac:dyDescent="0.25">
      <c r="A93" s="3103"/>
      <c r="B93" s="1998" t="s">
        <v>82</v>
      </c>
      <c r="C93" s="676"/>
      <c r="D93" s="2005">
        <v>0</v>
      </c>
      <c r="E93" s="2005">
        <v>0</v>
      </c>
      <c r="F93" s="2005">
        <v>0</v>
      </c>
      <c r="G93" s="2005">
        <v>1</v>
      </c>
      <c r="H93" s="2005">
        <v>35</v>
      </c>
      <c r="I93" s="2005">
        <v>36</v>
      </c>
      <c r="J93" s="2005">
        <v>2</v>
      </c>
      <c r="K93" s="2005">
        <v>26</v>
      </c>
      <c r="L93" s="2005">
        <v>28</v>
      </c>
      <c r="M93" s="2005">
        <f t="shared" si="38"/>
        <v>3</v>
      </c>
      <c r="N93" s="2005">
        <f t="shared" si="38"/>
        <v>61</v>
      </c>
      <c r="O93" s="2005">
        <f t="shared" si="38"/>
        <v>64</v>
      </c>
      <c r="P93" s="677"/>
      <c r="Q93" s="677" t="s">
        <v>155</v>
      </c>
      <c r="R93" s="2736"/>
    </row>
    <row r="94" spans="1:18" s="466" customFormat="1" ht="38.25" customHeight="1" x14ac:dyDescent="0.25">
      <c r="A94" s="3119"/>
      <c r="B94" s="2385" t="s">
        <v>210</v>
      </c>
      <c r="C94" s="676"/>
      <c r="D94" s="2005">
        <v>0</v>
      </c>
      <c r="E94" s="2005">
        <v>0</v>
      </c>
      <c r="F94" s="2005">
        <v>0</v>
      </c>
      <c r="G94" s="2005">
        <v>0</v>
      </c>
      <c r="H94" s="2005">
        <v>26</v>
      </c>
      <c r="I94" s="2005">
        <v>26</v>
      </c>
      <c r="J94" s="2005">
        <v>0</v>
      </c>
      <c r="K94" s="2005">
        <v>0</v>
      </c>
      <c r="L94" s="2005">
        <v>0</v>
      </c>
      <c r="M94" s="2005">
        <f t="shared" si="38"/>
        <v>0</v>
      </c>
      <c r="N94" s="2005">
        <f t="shared" si="38"/>
        <v>26</v>
      </c>
      <c r="O94" s="2005">
        <f t="shared" si="38"/>
        <v>26</v>
      </c>
      <c r="P94" s="2757" t="s">
        <v>228</v>
      </c>
      <c r="Q94" s="2757"/>
      <c r="R94" s="2737"/>
    </row>
    <row r="95" spans="1:18" s="466" customFormat="1" ht="21.75" customHeight="1" thickBot="1" x14ac:dyDescent="0.3">
      <c r="A95" s="3112" t="s">
        <v>96</v>
      </c>
      <c r="B95" s="3112"/>
      <c r="C95" s="3112"/>
      <c r="D95" s="2006">
        <f t="shared" ref="D95:O95" si="39">SUM(D87:D94)</f>
        <v>0</v>
      </c>
      <c r="E95" s="2006">
        <f t="shared" si="39"/>
        <v>0</v>
      </c>
      <c r="F95" s="2006">
        <f t="shared" si="39"/>
        <v>0</v>
      </c>
      <c r="G95" s="2006">
        <f t="shared" si="39"/>
        <v>5</v>
      </c>
      <c r="H95" s="2006">
        <f t="shared" si="39"/>
        <v>249</v>
      </c>
      <c r="I95" s="2006">
        <f t="shared" si="39"/>
        <v>254</v>
      </c>
      <c r="J95" s="2006">
        <f t="shared" si="39"/>
        <v>2</v>
      </c>
      <c r="K95" s="2006">
        <f t="shared" si="39"/>
        <v>92</v>
      </c>
      <c r="L95" s="2006">
        <f t="shared" si="39"/>
        <v>94</v>
      </c>
      <c r="M95" s="2006">
        <f t="shared" si="39"/>
        <v>7</v>
      </c>
      <c r="N95" s="2006">
        <f t="shared" si="39"/>
        <v>341</v>
      </c>
      <c r="O95" s="2006">
        <f t="shared" si="39"/>
        <v>348</v>
      </c>
      <c r="P95" s="2754" t="s">
        <v>136</v>
      </c>
      <c r="Q95" s="2754"/>
      <c r="R95" s="2754"/>
    </row>
    <row r="96" spans="1:18" s="466" customFormat="1" ht="21.75" customHeight="1" thickTop="1" x14ac:dyDescent="0.25">
      <c r="A96" s="1126"/>
      <c r="B96" s="640"/>
      <c r="C96" s="640"/>
      <c r="D96" s="681"/>
      <c r="E96" s="681"/>
      <c r="F96" s="681"/>
      <c r="G96" s="681"/>
      <c r="H96" s="681"/>
      <c r="I96" s="681"/>
      <c r="J96" s="681"/>
      <c r="K96" s="681"/>
      <c r="L96" s="681"/>
      <c r="M96" s="681"/>
      <c r="N96" s="681"/>
      <c r="O96" s="681"/>
      <c r="P96" s="1127"/>
      <c r="Q96" s="1127"/>
      <c r="R96" s="564"/>
    </row>
    <row r="97" spans="1:18" s="466" customFormat="1" ht="21.75" customHeight="1" x14ac:dyDescent="0.25">
      <c r="A97" s="1126"/>
      <c r="B97" s="640"/>
      <c r="C97" s="640"/>
      <c r="D97" s="681"/>
      <c r="E97" s="681"/>
      <c r="F97" s="681"/>
      <c r="G97" s="681"/>
      <c r="H97" s="681"/>
      <c r="I97" s="681"/>
      <c r="J97" s="681"/>
      <c r="K97" s="681"/>
      <c r="L97" s="681"/>
      <c r="M97" s="681"/>
      <c r="N97" s="681"/>
      <c r="O97" s="681"/>
      <c r="P97" s="1127"/>
      <c r="Q97" s="1127"/>
      <c r="R97" s="2170"/>
    </row>
    <row r="98" spans="1:18" s="466" customFormat="1" ht="21.75" customHeight="1" x14ac:dyDescent="0.25">
      <c r="A98" s="1126"/>
      <c r="B98" s="640"/>
      <c r="C98" s="640"/>
      <c r="D98" s="681"/>
      <c r="E98" s="681"/>
      <c r="F98" s="681"/>
      <c r="G98" s="681"/>
      <c r="H98" s="681"/>
      <c r="I98" s="681"/>
      <c r="J98" s="681"/>
      <c r="K98" s="681"/>
      <c r="L98" s="681"/>
      <c r="M98" s="681"/>
      <c r="N98" s="681"/>
      <c r="O98" s="681"/>
      <c r="P98" s="1127"/>
      <c r="Q98" s="1127"/>
      <c r="R98" s="2170"/>
    </row>
    <row r="99" spans="1:18" s="466" customFormat="1" ht="21.75" customHeight="1" thickBot="1" x14ac:dyDescent="0.3">
      <c r="A99" s="671" t="s">
        <v>2816</v>
      </c>
      <c r="B99" s="1496"/>
      <c r="C99" s="1496"/>
      <c r="D99" s="681"/>
      <c r="E99" s="681"/>
      <c r="F99" s="681"/>
      <c r="G99" s="681"/>
      <c r="H99" s="681"/>
      <c r="I99" s="681"/>
      <c r="J99" s="681"/>
      <c r="K99" s="681"/>
      <c r="L99" s="681"/>
      <c r="M99" s="681"/>
      <c r="N99" s="681"/>
      <c r="O99" s="681"/>
      <c r="P99" s="3131" t="s">
        <v>2815</v>
      </c>
      <c r="Q99" s="3131"/>
      <c r="R99" s="3131"/>
    </row>
    <row r="100" spans="1:18" s="466" customFormat="1" ht="21.75" customHeight="1" thickTop="1" x14ac:dyDescent="0.25">
      <c r="A100" s="3102" t="s">
        <v>47</v>
      </c>
      <c r="B100" s="3102" t="s">
        <v>654</v>
      </c>
      <c r="C100" s="3102" t="s">
        <v>48</v>
      </c>
      <c r="D100" s="3102" t="s">
        <v>36</v>
      </c>
      <c r="E100" s="3102"/>
      <c r="F100" s="3102"/>
      <c r="G100" s="3102" t="s">
        <v>2</v>
      </c>
      <c r="H100" s="3102"/>
      <c r="I100" s="3102"/>
      <c r="J100" s="3102" t="s">
        <v>3</v>
      </c>
      <c r="K100" s="3102"/>
      <c r="L100" s="3102"/>
      <c r="M100" s="3102" t="s">
        <v>29</v>
      </c>
      <c r="N100" s="3102"/>
      <c r="O100" s="3102"/>
      <c r="P100" s="2740" t="s">
        <v>103</v>
      </c>
      <c r="Q100" s="2740" t="s">
        <v>132</v>
      </c>
      <c r="R100" s="2740" t="s">
        <v>310</v>
      </c>
    </row>
    <row r="101" spans="1:18" s="466" customFormat="1" ht="21.75" customHeight="1" x14ac:dyDescent="0.25">
      <c r="A101" s="3103"/>
      <c r="B101" s="3103"/>
      <c r="C101" s="3103"/>
      <c r="D101" s="3101" t="s">
        <v>98</v>
      </c>
      <c r="E101" s="3101"/>
      <c r="F101" s="3101"/>
      <c r="G101" s="3101" t="s">
        <v>99</v>
      </c>
      <c r="H101" s="3101"/>
      <c r="I101" s="3101"/>
      <c r="J101" s="3101" t="s">
        <v>100</v>
      </c>
      <c r="K101" s="3101"/>
      <c r="L101" s="3101"/>
      <c r="M101" s="3101" t="s">
        <v>101</v>
      </c>
      <c r="N101" s="3101"/>
      <c r="O101" s="3101"/>
      <c r="P101" s="2741"/>
      <c r="Q101" s="2741"/>
      <c r="R101" s="2741"/>
    </row>
    <row r="102" spans="1:18" s="466" customFormat="1" ht="21.75" customHeight="1" x14ac:dyDescent="0.25">
      <c r="A102" s="3103"/>
      <c r="B102" s="3103"/>
      <c r="C102" s="3103"/>
      <c r="D102" s="640" t="s">
        <v>187</v>
      </c>
      <c r="E102" s="608" t="s">
        <v>203</v>
      </c>
      <c r="F102" s="640" t="s">
        <v>204</v>
      </c>
      <c r="G102" s="640" t="s">
        <v>187</v>
      </c>
      <c r="H102" s="608" t="s">
        <v>203</v>
      </c>
      <c r="I102" s="640" t="s">
        <v>204</v>
      </c>
      <c r="J102" s="640" t="s">
        <v>187</v>
      </c>
      <c r="K102" s="608" t="s">
        <v>203</v>
      </c>
      <c r="L102" s="640" t="s">
        <v>204</v>
      </c>
      <c r="M102" s="640" t="s">
        <v>187</v>
      </c>
      <c r="N102" s="608" t="s">
        <v>203</v>
      </c>
      <c r="O102" s="640" t="s">
        <v>204</v>
      </c>
      <c r="P102" s="2741"/>
      <c r="Q102" s="2741"/>
      <c r="R102" s="2741"/>
    </row>
    <row r="103" spans="1:18" s="466" customFormat="1" ht="21.75" customHeight="1" thickBot="1" x14ac:dyDescent="0.3">
      <c r="A103" s="3104"/>
      <c r="B103" s="3104"/>
      <c r="C103" s="3104"/>
      <c r="D103" s="450" t="s">
        <v>188</v>
      </c>
      <c r="E103" s="450" t="s">
        <v>189</v>
      </c>
      <c r="F103" s="450" t="s">
        <v>190</v>
      </c>
      <c r="G103" s="450" t="s">
        <v>188</v>
      </c>
      <c r="H103" s="450" t="s">
        <v>189</v>
      </c>
      <c r="I103" s="450" t="s">
        <v>190</v>
      </c>
      <c r="J103" s="450" t="s">
        <v>188</v>
      </c>
      <c r="K103" s="450" t="s">
        <v>189</v>
      </c>
      <c r="L103" s="450" t="s">
        <v>190</v>
      </c>
      <c r="M103" s="450" t="s">
        <v>188</v>
      </c>
      <c r="N103" s="450" t="s">
        <v>189</v>
      </c>
      <c r="O103" s="450" t="s">
        <v>190</v>
      </c>
      <c r="P103" s="2742"/>
      <c r="Q103" s="2742"/>
      <c r="R103" s="2742"/>
    </row>
    <row r="104" spans="1:18" s="466" customFormat="1" ht="21.75" customHeight="1" x14ac:dyDescent="0.25">
      <c r="A104" s="3105" t="s">
        <v>42</v>
      </c>
      <c r="B104" s="1998" t="s">
        <v>75</v>
      </c>
      <c r="C104" s="676"/>
      <c r="D104" s="2005">
        <v>0</v>
      </c>
      <c r="E104" s="2005">
        <v>0</v>
      </c>
      <c r="F104" s="2005">
        <v>0</v>
      </c>
      <c r="G104" s="2005">
        <v>8</v>
      </c>
      <c r="H104" s="2005">
        <v>13</v>
      </c>
      <c r="I104" s="2005">
        <v>21</v>
      </c>
      <c r="J104" s="2005">
        <v>12</v>
      </c>
      <c r="K104" s="2005">
        <v>2</v>
      </c>
      <c r="L104" s="2005">
        <v>14</v>
      </c>
      <c r="M104" s="2005">
        <f t="shared" ref="M104:O108" si="40">SUM(J104,G104,D104)</f>
        <v>20</v>
      </c>
      <c r="N104" s="2005">
        <f t="shared" si="40"/>
        <v>15</v>
      </c>
      <c r="O104" s="2005">
        <f t="shared" si="40"/>
        <v>35</v>
      </c>
      <c r="P104" s="1057"/>
      <c r="Q104" s="1951" t="s">
        <v>151</v>
      </c>
      <c r="R104" s="2746" t="s">
        <v>623</v>
      </c>
    </row>
    <row r="105" spans="1:18" s="466" customFormat="1" ht="21.75" customHeight="1" x14ac:dyDescent="0.25">
      <c r="A105" s="3105"/>
      <c r="B105" s="1964" t="s">
        <v>77</v>
      </c>
      <c r="C105" s="613"/>
      <c r="D105" s="2005">
        <v>0</v>
      </c>
      <c r="E105" s="2005">
        <v>0</v>
      </c>
      <c r="F105" s="2005">
        <v>0</v>
      </c>
      <c r="G105" s="2005">
        <v>7</v>
      </c>
      <c r="H105" s="2005">
        <v>10</v>
      </c>
      <c r="I105" s="2005">
        <v>17</v>
      </c>
      <c r="J105" s="2005">
        <v>0</v>
      </c>
      <c r="K105" s="2005">
        <v>0</v>
      </c>
      <c r="L105" s="2005">
        <v>0</v>
      </c>
      <c r="M105" s="2005">
        <f t="shared" si="40"/>
        <v>7</v>
      </c>
      <c r="N105" s="2005">
        <f t="shared" si="40"/>
        <v>10</v>
      </c>
      <c r="O105" s="2005">
        <f t="shared" si="40"/>
        <v>17</v>
      </c>
      <c r="P105" s="1057"/>
      <c r="Q105" s="1951" t="s">
        <v>158</v>
      </c>
      <c r="R105" s="2746"/>
    </row>
    <row r="106" spans="1:18" s="466" customFormat="1" ht="21.75" customHeight="1" x14ac:dyDescent="0.25">
      <c r="A106" s="3105"/>
      <c r="B106" s="1964" t="s">
        <v>78</v>
      </c>
      <c r="C106" s="613"/>
      <c r="D106" s="2005">
        <v>0</v>
      </c>
      <c r="E106" s="2005">
        <v>0</v>
      </c>
      <c r="F106" s="2005">
        <v>0</v>
      </c>
      <c r="G106" s="2005">
        <v>7</v>
      </c>
      <c r="H106" s="2005">
        <v>1</v>
      </c>
      <c r="I106" s="2005">
        <v>8</v>
      </c>
      <c r="J106" s="2005">
        <v>16</v>
      </c>
      <c r="K106" s="2005">
        <v>17</v>
      </c>
      <c r="L106" s="2005">
        <v>33</v>
      </c>
      <c r="M106" s="2005">
        <f t="shared" si="40"/>
        <v>23</v>
      </c>
      <c r="N106" s="2005">
        <f t="shared" si="40"/>
        <v>18</v>
      </c>
      <c r="O106" s="2005">
        <f t="shared" si="40"/>
        <v>41</v>
      </c>
      <c r="P106" s="1057"/>
      <c r="Q106" s="1951" t="s">
        <v>1481</v>
      </c>
      <c r="R106" s="2746"/>
    </row>
    <row r="107" spans="1:18" s="466" customFormat="1" ht="21.75" customHeight="1" x14ac:dyDescent="0.25">
      <c r="A107" s="3105"/>
      <c r="B107" s="1964" t="s">
        <v>82</v>
      </c>
      <c r="C107" s="613"/>
      <c r="D107" s="2005">
        <v>0</v>
      </c>
      <c r="E107" s="2005">
        <v>0</v>
      </c>
      <c r="F107" s="2005">
        <v>0</v>
      </c>
      <c r="G107" s="2005">
        <v>13</v>
      </c>
      <c r="H107" s="2005">
        <v>3</v>
      </c>
      <c r="I107" s="2005">
        <v>16</v>
      </c>
      <c r="J107" s="2005">
        <v>19</v>
      </c>
      <c r="K107" s="2005">
        <v>10</v>
      </c>
      <c r="L107" s="2005">
        <v>29</v>
      </c>
      <c r="M107" s="2005">
        <f t="shared" si="40"/>
        <v>32</v>
      </c>
      <c r="N107" s="2005">
        <f t="shared" si="40"/>
        <v>13</v>
      </c>
      <c r="O107" s="2005">
        <f t="shared" si="40"/>
        <v>45</v>
      </c>
      <c r="P107" s="1057"/>
      <c r="Q107" s="1951" t="s">
        <v>155</v>
      </c>
      <c r="R107" s="2746"/>
    </row>
    <row r="108" spans="1:18" s="466" customFormat="1" ht="21.75" customHeight="1" x14ac:dyDescent="0.25">
      <c r="A108" s="3105"/>
      <c r="B108" s="1964" t="s">
        <v>1225</v>
      </c>
      <c r="C108" s="613"/>
      <c r="D108" s="2005">
        <v>0</v>
      </c>
      <c r="E108" s="2005">
        <v>0</v>
      </c>
      <c r="F108" s="2005">
        <v>0</v>
      </c>
      <c r="G108" s="2005">
        <v>7</v>
      </c>
      <c r="H108" s="2005">
        <v>14</v>
      </c>
      <c r="I108" s="2005">
        <v>21</v>
      </c>
      <c r="J108" s="2005">
        <v>9</v>
      </c>
      <c r="K108" s="2005">
        <v>19</v>
      </c>
      <c r="L108" s="2005">
        <v>28</v>
      </c>
      <c r="M108" s="2005">
        <f t="shared" si="40"/>
        <v>16</v>
      </c>
      <c r="N108" s="2005">
        <f t="shared" si="40"/>
        <v>33</v>
      </c>
      <c r="O108" s="2005">
        <f t="shared" si="40"/>
        <v>49</v>
      </c>
      <c r="P108" s="1057"/>
      <c r="Q108" s="1951" t="s">
        <v>962</v>
      </c>
      <c r="R108" s="2746"/>
    </row>
    <row r="109" spans="1:18" s="466" customFormat="1" ht="21.75" customHeight="1" x14ac:dyDescent="0.25">
      <c r="A109" s="3105" t="s">
        <v>96</v>
      </c>
      <c r="B109" s="3105"/>
      <c r="C109" s="3105"/>
      <c r="D109" s="2005">
        <f>SUM(D104:D108)</f>
        <v>0</v>
      </c>
      <c r="E109" s="2005">
        <f t="shared" ref="E109:O109" si="41">SUM(E104:E108)</f>
        <v>0</v>
      </c>
      <c r="F109" s="2005">
        <f t="shared" si="41"/>
        <v>0</v>
      </c>
      <c r="G109" s="2005">
        <f t="shared" si="41"/>
        <v>42</v>
      </c>
      <c r="H109" s="2005">
        <f t="shared" si="41"/>
        <v>41</v>
      </c>
      <c r="I109" s="2005">
        <f t="shared" si="41"/>
        <v>83</v>
      </c>
      <c r="J109" s="2005">
        <f t="shared" si="41"/>
        <v>56</v>
      </c>
      <c r="K109" s="2005">
        <f t="shared" si="41"/>
        <v>48</v>
      </c>
      <c r="L109" s="2005">
        <f t="shared" si="41"/>
        <v>104</v>
      </c>
      <c r="M109" s="2005">
        <f t="shared" si="41"/>
        <v>98</v>
      </c>
      <c r="N109" s="2005">
        <f t="shared" si="41"/>
        <v>89</v>
      </c>
      <c r="O109" s="2005">
        <f t="shared" si="41"/>
        <v>187</v>
      </c>
      <c r="P109" s="2746" t="s">
        <v>136</v>
      </c>
      <c r="Q109" s="2746"/>
      <c r="R109" s="2746"/>
    </row>
    <row r="110" spans="1:18" s="466" customFormat="1" ht="21.75" customHeight="1" x14ac:dyDescent="0.25">
      <c r="A110" s="3105" t="s">
        <v>43</v>
      </c>
      <c r="B110" s="1964" t="s">
        <v>539</v>
      </c>
      <c r="C110" s="613"/>
      <c r="D110" s="2005">
        <f t="shared" ref="D110:E110" si="42">SUM(D105:D109)</f>
        <v>0</v>
      </c>
      <c r="E110" s="2005">
        <f t="shared" si="42"/>
        <v>0</v>
      </c>
      <c r="F110" s="2005">
        <v>0</v>
      </c>
      <c r="G110" s="2005">
        <v>35</v>
      </c>
      <c r="H110" s="2005">
        <v>17</v>
      </c>
      <c r="I110" s="2005">
        <v>52</v>
      </c>
      <c r="J110" s="2005">
        <v>0</v>
      </c>
      <c r="K110" s="2005">
        <v>0</v>
      </c>
      <c r="L110" s="2005">
        <v>0</v>
      </c>
      <c r="M110" s="2005">
        <f>SUM(D110,G110,J110)</f>
        <v>35</v>
      </c>
      <c r="N110" s="2005">
        <f t="shared" ref="N110:O111" si="43">SUM(E110,H110,K110)</f>
        <v>17</v>
      </c>
      <c r="O110" s="2005">
        <f t="shared" si="43"/>
        <v>52</v>
      </c>
      <c r="P110" s="606"/>
      <c r="Q110" s="191" t="s">
        <v>133</v>
      </c>
      <c r="R110" s="2751" t="s">
        <v>130</v>
      </c>
    </row>
    <row r="111" spans="1:18" s="466" customFormat="1" ht="21.75" customHeight="1" x14ac:dyDescent="0.25">
      <c r="A111" s="3105"/>
      <c r="B111" s="1964" t="s">
        <v>1482</v>
      </c>
      <c r="C111" s="613"/>
      <c r="D111" s="2005">
        <f t="shared" ref="D111:E111" si="44">SUM(D106:D110)</f>
        <v>0</v>
      </c>
      <c r="E111" s="2005">
        <f t="shared" si="44"/>
        <v>0</v>
      </c>
      <c r="F111" s="2005">
        <v>0</v>
      </c>
      <c r="G111" s="2005">
        <v>29</v>
      </c>
      <c r="H111" s="2005">
        <v>16</v>
      </c>
      <c r="I111" s="2005">
        <v>45</v>
      </c>
      <c r="J111" s="2005">
        <v>0</v>
      </c>
      <c r="K111" s="2005">
        <v>0</v>
      </c>
      <c r="L111" s="2005">
        <v>0</v>
      </c>
      <c r="M111" s="2005">
        <f>SUM(D111,G111,J111)</f>
        <v>29</v>
      </c>
      <c r="N111" s="2005">
        <f t="shared" si="43"/>
        <v>16</v>
      </c>
      <c r="O111" s="2005">
        <f t="shared" si="43"/>
        <v>45</v>
      </c>
      <c r="P111" s="606"/>
      <c r="Q111" s="191" t="s">
        <v>1483</v>
      </c>
      <c r="R111" s="2751"/>
    </row>
    <row r="112" spans="1:18" s="466" customFormat="1" ht="29.25" customHeight="1" x14ac:dyDescent="0.25">
      <c r="A112" s="3117" t="s">
        <v>96</v>
      </c>
      <c r="B112" s="3117"/>
      <c r="C112" s="3117"/>
      <c r="D112" s="2013">
        <f>SUM(D110:D111)</f>
        <v>0</v>
      </c>
      <c r="E112" s="2013">
        <f t="shared" ref="E112:L112" si="45">SUM(E110:E111)</f>
        <v>0</v>
      </c>
      <c r="F112" s="2013">
        <f t="shared" si="45"/>
        <v>0</v>
      </c>
      <c r="G112" s="2013">
        <f t="shared" si="45"/>
        <v>64</v>
      </c>
      <c r="H112" s="2013">
        <f t="shared" si="45"/>
        <v>33</v>
      </c>
      <c r="I112" s="2013">
        <f t="shared" si="45"/>
        <v>97</v>
      </c>
      <c r="J112" s="2013">
        <f t="shared" si="45"/>
        <v>0</v>
      </c>
      <c r="K112" s="2013">
        <f t="shared" si="45"/>
        <v>0</v>
      </c>
      <c r="L112" s="2013">
        <f t="shared" si="45"/>
        <v>0</v>
      </c>
      <c r="M112" s="2005">
        <f t="shared" ref="M112:M113" si="46">SUM(D112,G112,J112)</f>
        <v>64</v>
      </c>
      <c r="N112" s="2005">
        <f t="shared" ref="N112:N113" si="47">SUM(E112,H112,K112)</f>
        <v>33</v>
      </c>
      <c r="O112" s="2005">
        <f t="shared" ref="O112:O113" si="48">SUM(F112,I112,L112)</f>
        <v>97</v>
      </c>
      <c r="P112" s="2738" t="s">
        <v>136</v>
      </c>
      <c r="Q112" s="2738"/>
      <c r="R112" s="2738"/>
    </row>
    <row r="113" spans="1:18" s="466" customFormat="1" ht="29.25" customHeight="1" x14ac:dyDescent="0.25">
      <c r="A113" s="1379" t="s">
        <v>630</v>
      </c>
      <c r="B113" s="1381"/>
      <c r="C113" s="1381"/>
      <c r="D113" s="2013">
        <f t="shared" ref="D113:F113" si="49">SUM(D111:D112)</f>
        <v>0</v>
      </c>
      <c r="E113" s="2013">
        <f t="shared" si="49"/>
        <v>0</v>
      </c>
      <c r="F113" s="2013">
        <f t="shared" si="49"/>
        <v>0</v>
      </c>
      <c r="G113" s="2013">
        <v>11</v>
      </c>
      <c r="H113" s="2013">
        <v>3</v>
      </c>
      <c r="I113" s="2013">
        <v>14</v>
      </c>
      <c r="J113" s="2013">
        <f t="shared" ref="J113:L113" si="50">SUM(J111:J112)</f>
        <v>0</v>
      </c>
      <c r="K113" s="2013">
        <f t="shared" si="50"/>
        <v>0</v>
      </c>
      <c r="L113" s="2013">
        <f t="shared" si="50"/>
        <v>0</v>
      </c>
      <c r="M113" s="2005">
        <f t="shared" si="46"/>
        <v>11</v>
      </c>
      <c r="N113" s="2005">
        <f t="shared" si="47"/>
        <v>3</v>
      </c>
      <c r="O113" s="2005">
        <f t="shared" si="48"/>
        <v>14</v>
      </c>
      <c r="P113" s="1375"/>
      <c r="Q113" s="1375"/>
      <c r="R113" s="1674" t="s">
        <v>1234</v>
      </c>
    </row>
    <row r="114" spans="1:18" s="467" customFormat="1" ht="30" customHeight="1" x14ac:dyDescent="0.25">
      <c r="A114" s="3109" t="s">
        <v>210</v>
      </c>
      <c r="B114" s="3109"/>
      <c r="C114" s="1121"/>
      <c r="D114" s="2013">
        <f t="shared" ref="D114:F114" si="51">SUM(D112:D113)</f>
        <v>0</v>
      </c>
      <c r="E114" s="2013">
        <f t="shared" si="51"/>
        <v>0</v>
      </c>
      <c r="F114" s="2013">
        <f t="shared" si="51"/>
        <v>0</v>
      </c>
      <c r="G114" s="2005">
        <v>38</v>
      </c>
      <c r="H114" s="2005">
        <v>2</v>
      </c>
      <c r="I114" s="2005">
        <v>40</v>
      </c>
      <c r="J114" s="2013">
        <f t="shared" ref="J114:L114" si="52">SUM(J112:J113)</f>
        <v>0</v>
      </c>
      <c r="K114" s="2013">
        <f t="shared" si="52"/>
        <v>0</v>
      </c>
      <c r="L114" s="2013">
        <f t="shared" si="52"/>
        <v>0</v>
      </c>
      <c r="M114" s="2005">
        <f t="shared" ref="M114:O114" si="53">SUM(J114,G114,D114)</f>
        <v>38</v>
      </c>
      <c r="N114" s="2005">
        <f t="shared" si="53"/>
        <v>2</v>
      </c>
      <c r="O114" s="2005">
        <f t="shared" si="53"/>
        <v>40</v>
      </c>
      <c r="P114" s="1120"/>
      <c r="Q114" s="2758" t="s">
        <v>455</v>
      </c>
      <c r="R114" s="2758"/>
    </row>
    <row r="115" spans="1:18" s="467" customFormat="1" ht="36.75" customHeight="1" x14ac:dyDescent="0.25">
      <c r="A115" s="3105" t="s">
        <v>1446</v>
      </c>
      <c r="B115" s="2002" t="s">
        <v>949</v>
      </c>
      <c r="C115" s="676"/>
      <c r="D115" s="2013">
        <f t="shared" ref="D115:D116" si="54">SUM(D113:D114)</f>
        <v>0</v>
      </c>
      <c r="E115" s="2013">
        <f t="shared" ref="E115:E116" si="55">SUM(E113:E114)</f>
        <v>0</v>
      </c>
      <c r="F115" s="2005">
        <v>0</v>
      </c>
      <c r="G115" s="2005">
        <v>34</v>
      </c>
      <c r="H115" s="2005">
        <v>14</v>
      </c>
      <c r="I115" s="2005">
        <v>48</v>
      </c>
      <c r="J115" s="2005">
        <v>36</v>
      </c>
      <c r="K115" s="2005">
        <v>2</v>
      </c>
      <c r="L115" s="2005">
        <v>38</v>
      </c>
      <c r="M115" s="2005">
        <f>SUM(J115,G115,D115)</f>
        <v>70</v>
      </c>
      <c r="N115" s="2005">
        <f>SUM(K115,H115,E115)</f>
        <v>16</v>
      </c>
      <c r="O115" s="2005">
        <f>SUM(L115,I115,F115)</f>
        <v>86</v>
      </c>
      <c r="P115" s="688"/>
      <c r="Q115" s="2012" t="s">
        <v>1134</v>
      </c>
      <c r="R115" s="2746" t="s">
        <v>1447</v>
      </c>
    </row>
    <row r="116" spans="1:18" s="467" customFormat="1" ht="36.75" customHeight="1" x14ac:dyDescent="0.25">
      <c r="A116" s="3105"/>
      <c r="B116" s="2002" t="s">
        <v>1484</v>
      </c>
      <c r="C116" s="676"/>
      <c r="D116" s="2005">
        <f t="shared" si="54"/>
        <v>0</v>
      </c>
      <c r="E116" s="2005">
        <f t="shared" si="55"/>
        <v>0</v>
      </c>
      <c r="F116" s="2005">
        <v>0</v>
      </c>
      <c r="G116" s="2005">
        <v>36</v>
      </c>
      <c r="H116" s="2005">
        <v>30</v>
      </c>
      <c r="I116" s="2005">
        <v>66</v>
      </c>
      <c r="J116" s="2005">
        <v>25</v>
      </c>
      <c r="K116" s="2005">
        <v>11</v>
      </c>
      <c r="L116" s="2005">
        <v>36</v>
      </c>
      <c r="M116" s="2005">
        <f t="shared" ref="M116:O116" si="56">SUM(J116,G116,D116)</f>
        <v>61</v>
      </c>
      <c r="N116" s="2005">
        <f t="shared" si="56"/>
        <v>41</v>
      </c>
      <c r="O116" s="2005">
        <f t="shared" si="56"/>
        <v>102</v>
      </c>
      <c r="P116" s="688"/>
      <c r="Q116" s="2012" t="s">
        <v>946</v>
      </c>
      <c r="R116" s="2746"/>
    </row>
    <row r="117" spans="1:18" s="467" customFormat="1" ht="36.75" customHeight="1" thickBot="1" x14ac:dyDescent="0.3">
      <c r="A117" s="3137" t="s">
        <v>96</v>
      </c>
      <c r="B117" s="3137"/>
      <c r="C117" s="3104"/>
      <c r="D117" s="2014">
        <f>SUM(D115:D116)</f>
        <v>0</v>
      </c>
      <c r="E117" s="2014">
        <f t="shared" ref="E117:O117" si="57">SUM(E115:E116)</f>
        <v>0</v>
      </c>
      <c r="F117" s="2014">
        <f t="shared" si="57"/>
        <v>0</v>
      </c>
      <c r="G117" s="2014">
        <f t="shared" si="57"/>
        <v>70</v>
      </c>
      <c r="H117" s="2014">
        <f t="shared" si="57"/>
        <v>44</v>
      </c>
      <c r="I117" s="2014">
        <f t="shared" si="57"/>
        <v>114</v>
      </c>
      <c r="J117" s="2014">
        <f t="shared" si="57"/>
        <v>61</v>
      </c>
      <c r="K117" s="2014">
        <f t="shared" si="57"/>
        <v>13</v>
      </c>
      <c r="L117" s="2014">
        <f t="shared" si="57"/>
        <v>74</v>
      </c>
      <c r="M117" s="2014">
        <f t="shared" si="57"/>
        <v>131</v>
      </c>
      <c r="N117" s="2014">
        <f t="shared" si="57"/>
        <v>57</v>
      </c>
      <c r="O117" s="2014">
        <f t="shared" si="57"/>
        <v>188</v>
      </c>
      <c r="P117" s="2746" t="s">
        <v>136</v>
      </c>
      <c r="Q117" s="2746"/>
      <c r="R117" s="2746"/>
    </row>
    <row r="118" spans="1:18" s="467" customFormat="1" ht="36.75" customHeight="1" thickBot="1" x14ac:dyDescent="0.3">
      <c r="A118" s="3134" t="s">
        <v>45</v>
      </c>
      <c r="B118" s="3135"/>
      <c r="C118" s="3136"/>
      <c r="D118" s="2171">
        <f t="shared" ref="D118:O118" si="58">SUM(D117,D114,D113,D112,D109,D95,D86,D85,D84,D64,D61,D56,D52,D47,D42,D25,D24,D23)</f>
        <v>145</v>
      </c>
      <c r="E118" s="2171">
        <f t="shared" si="58"/>
        <v>125</v>
      </c>
      <c r="F118" s="2171">
        <f t="shared" si="58"/>
        <v>270</v>
      </c>
      <c r="G118" s="2171">
        <f t="shared" si="58"/>
        <v>583</v>
      </c>
      <c r="H118" s="2171">
        <f t="shared" si="58"/>
        <v>714</v>
      </c>
      <c r="I118" s="2171">
        <f t="shared" si="58"/>
        <v>1297</v>
      </c>
      <c r="J118" s="2171">
        <f t="shared" si="58"/>
        <v>252</v>
      </c>
      <c r="K118" s="2171">
        <f t="shared" si="58"/>
        <v>259</v>
      </c>
      <c r="L118" s="2171">
        <f t="shared" si="58"/>
        <v>511</v>
      </c>
      <c r="M118" s="2171">
        <f t="shared" si="58"/>
        <v>980</v>
      </c>
      <c r="N118" s="2171">
        <f t="shared" si="58"/>
        <v>1098</v>
      </c>
      <c r="O118" s="2171">
        <f t="shared" si="58"/>
        <v>2078</v>
      </c>
      <c r="P118" s="2787" t="s">
        <v>153</v>
      </c>
      <c r="Q118" s="2787"/>
      <c r="R118" s="2787"/>
    </row>
    <row r="119" spans="1:18" ht="24.75" customHeight="1" thickTop="1" x14ac:dyDescent="0.25"/>
  </sheetData>
  <mergeCells count="143">
    <mergeCell ref="A8:A21"/>
    <mergeCell ref="R8:R21"/>
    <mergeCell ref="B14:C14"/>
    <mergeCell ref="P14:Q14"/>
    <mergeCell ref="B11:B13"/>
    <mergeCell ref="Q11:Q13"/>
    <mergeCell ref="P32:P35"/>
    <mergeCell ref="Q32:Q35"/>
    <mergeCell ref="R32:R35"/>
    <mergeCell ref="D33:F33"/>
    <mergeCell ref="G33:I33"/>
    <mergeCell ref="J33:L33"/>
    <mergeCell ref="M33:O33"/>
    <mergeCell ref="A23:C23"/>
    <mergeCell ref="P23:R23"/>
    <mergeCell ref="A32:A35"/>
    <mergeCell ref="B32:B35"/>
    <mergeCell ref="C32:C35"/>
    <mergeCell ref="D32:F32"/>
    <mergeCell ref="G32:I32"/>
    <mergeCell ref="J32:L32"/>
    <mergeCell ref="M32:O32"/>
    <mergeCell ref="P31:R31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A42:C42"/>
    <mergeCell ref="P42:R42"/>
    <mergeCell ref="A48:A51"/>
    <mergeCell ref="P48:Q48"/>
    <mergeCell ref="A52:C52"/>
    <mergeCell ref="P52:R52"/>
    <mergeCell ref="A36:A40"/>
    <mergeCell ref="B36:B38"/>
    <mergeCell ref="R36:R40"/>
    <mergeCell ref="B39:C39"/>
    <mergeCell ref="P39:Q39"/>
    <mergeCell ref="P40:Q40"/>
    <mergeCell ref="R48:R51"/>
    <mergeCell ref="Q36:Q38"/>
    <mergeCell ref="A43:A46"/>
    <mergeCell ref="B43:B45"/>
    <mergeCell ref="Q43:Q45"/>
    <mergeCell ref="R43:R46"/>
    <mergeCell ref="P46:Q46"/>
    <mergeCell ref="A47:C47"/>
    <mergeCell ref="P47:R47"/>
    <mergeCell ref="B46:C46"/>
    <mergeCell ref="A64:C64"/>
    <mergeCell ref="P64:R64"/>
    <mergeCell ref="B72:B75"/>
    <mergeCell ref="Q72:Q75"/>
    <mergeCell ref="B76:C76"/>
    <mergeCell ref="P76:Q76"/>
    <mergeCell ref="A61:C61"/>
    <mergeCell ref="P61:R61"/>
    <mergeCell ref="A62:A63"/>
    <mergeCell ref="R62:R63"/>
    <mergeCell ref="P67:R67"/>
    <mergeCell ref="A68:A71"/>
    <mergeCell ref="B68:B71"/>
    <mergeCell ref="C68:C71"/>
    <mergeCell ref="D68:F68"/>
    <mergeCell ref="G68:I68"/>
    <mergeCell ref="J68:L68"/>
    <mergeCell ref="M68:O68"/>
    <mergeCell ref="P68:P71"/>
    <mergeCell ref="Q68:Q71"/>
    <mergeCell ref="R68:R71"/>
    <mergeCell ref="D69:F69"/>
    <mergeCell ref="G69:I69"/>
    <mergeCell ref="J69:L69"/>
    <mergeCell ref="M69:O69"/>
    <mergeCell ref="B80:C80"/>
    <mergeCell ref="P80:Q80"/>
    <mergeCell ref="B81:B82"/>
    <mergeCell ref="B78:B79"/>
    <mergeCell ref="Q78:Q79"/>
    <mergeCell ref="R72:R83"/>
    <mergeCell ref="B83:C83"/>
    <mergeCell ref="P83:Q83"/>
    <mergeCell ref="Q81:Q82"/>
    <mergeCell ref="G100:I100"/>
    <mergeCell ref="J100:L100"/>
    <mergeCell ref="M100:O100"/>
    <mergeCell ref="P99:R99"/>
    <mergeCell ref="A100:A103"/>
    <mergeCell ref="B100:B103"/>
    <mergeCell ref="P100:P103"/>
    <mergeCell ref="Q100:Q103"/>
    <mergeCell ref="R100:R103"/>
    <mergeCell ref="D101:F101"/>
    <mergeCell ref="G101:I101"/>
    <mergeCell ref="J101:L101"/>
    <mergeCell ref="M101:O101"/>
    <mergeCell ref="A118:C118"/>
    <mergeCell ref="P118:R118"/>
    <mergeCell ref="A114:B114"/>
    <mergeCell ref="Q114:R114"/>
    <mergeCell ref="A115:A116"/>
    <mergeCell ref="R115:R116"/>
    <mergeCell ref="A117:C117"/>
    <mergeCell ref="P117:R117"/>
    <mergeCell ref="A110:A111"/>
    <mergeCell ref="R110:R111"/>
    <mergeCell ref="A53:A55"/>
    <mergeCell ref="R53:R55"/>
    <mergeCell ref="A57:A60"/>
    <mergeCell ref="R57:R60"/>
    <mergeCell ref="A56:C56"/>
    <mergeCell ref="P56:R56"/>
    <mergeCell ref="A87:A94"/>
    <mergeCell ref="R87:R94"/>
    <mergeCell ref="A112:C112"/>
    <mergeCell ref="P112:R112"/>
    <mergeCell ref="P91:Q91"/>
    <mergeCell ref="P94:Q94"/>
    <mergeCell ref="A95:C95"/>
    <mergeCell ref="P95:R95"/>
    <mergeCell ref="A104:A108"/>
    <mergeCell ref="R104:R108"/>
    <mergeCell ref="A109:C109"/>
    <mergeCell ref="P109:R109"/>
    <mergeCell ref="A84:C84"/>
    <mergeCell ref="P84:R84"/>
    <mergeCell ref="P86:Q86"/>
    <mergeCell ref="A72:A83"/>
    <mergeCell ref="C100:C103"/>
    <mergeCell ref="D100:F100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170" orientation="landscape" useFirstPageNumber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10"/>
  <sheetViews>
    <sheetView rightToLeft="1" view="pageBreakPreview" zoomScaleNormal="100" zoomScaleSheetLayoutView="100" workbookViewId="0">
      <selection activeCell="B39" sqref="B39"/>
    </sheetView>
  </sheetViews>
  <sheetFormatPr defaultRowHeight="12.75" x14ac:dyDescent="0.2"/>
  <cols>
    <col min="1" max="1" width="22.7109375" customWidth="1"/>
    <col min="2" max="13" width="8.42578125" customWidth="1"/>
    <col min="14" max="14" width="27.28515625" customWidth="1"/>
  </cols>
  <sheetData>
    <row r="1" spans="1:14" ht="27" customHeight="1" x14ac:dyDescent="0.2">
      <c r="A1" s="2838" t="s">
        <v>2585</v>
      </c>
      <c r="B1" s="2838"/>
      <c r="C1" s="2838"/>
      <c r="D1" s="2838"/>
      <c r="E1" s="2838"/>
      <c r="F1" s="2838"/>
      <c r="G1" s="2838"/>
      <c r="H1" s="2838"/>
      <c r="I1" s="2838"/>
      <c r="J1" s="2838"/>
      <c r="K1" s="2838"/>
      <c r="L1" s="2838"/>
      <c r="M1" s="2838"/>
      <c r="N1" s="2838"/>
    </row>
    <row r="2" spans="1:14" ht="33.75" customHeight="1" x14ac:dyDescent="0.2">
      <c r="A2" s="2731" t="s">
        <v>2295</v>
      </c>
      <c r="B2" s="2731"/>
      <c r="C2" s="2731"/>
      <c r="D2" s="2731"/>
      <c r="E2" s="2731"/>
      <c r="F2" s="2731"/>
      <c r="G2" s="2731"/>
      <c r="H2" s="2731"/>
      <c r="I2" s="2731"/>
      <c r="J2" s="2731"/>
      <c r="K2" s="2731"/>
      <c r="L2" s="2731"/>
      <c r="M2" s="2731"/>
      <c r="N2" s="2731"/>
    </row>
    <row r="3" spans="1:14" ht="18.75" thickBot="1" x14ac:dyDescent="0.25">
      <c r="A3" s="45" t="s">
        <v>2817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1377" t="s">
        <v>1591</v>
      </c>
    </row>
    <row r="4" spans="1:14" ht="16.5" thickTop="1" x14ac:dyDescent="0.2">
      <c r="A4" s="3102" t="s">
        <v>35</v>
      </c>
      <c r="B4" s="3102" t="s">
        <v>36</v>
      </c>
      <c r="C4" s="3102"/>
      <c r="D4" s="3102"/>
      <c r="E4" s="3102" t="s">
        <v>2</v>
      </c>
      <c r="F4" s="3102"/>
      <c r="G4" s="3102"/>
      <c r="H4" s="3102" t="s">
        <v>3</v>
      </c>
      <c r="I4" s="3102"/>
      <c r="J4" s="3102"/>
      <c r="K4" s="3102" t="s">
        <v>29</v>
      </c>
      <c r="L4" s="3102"/>
      <c r="M4" s="3102"/>
      <c r="N4" s="3102" t="s">
        <v>102</v>
      </c>
    </row>
    <row r="5" spans="1:14" ht="15.75" x14ac:dyDescent="0.25">
      <c r="A5" s="3103"/>
      <c r="B5" s="2637" t="s">
        <v>98</v>
      </c>
      <c r="C5" s="2637"/>
      <c r="D5" s="2637"/>
      <c r="E5" s="2637" t="s">
        <v>99</v>
      </c>
      <c r="F5" s="2637"/>
      <c r="G5" s="2637"/>
      <c r="H5" s="3101" t="s">
        <v>100</v>
      </c>
      <c r="I5" s="3101"/>
      <c r="J5" s="3101"/>
      <c r="K5" s="3101" t="s">
        <v>101</v>
      </c>
      <c r="L5" s="3101"/>
      <c r="M5" s="3101"/>
      <c r="N5" s="3103"/>
    </row>
    <row r="6" spans="1:14" ht="15.75" x14ac:dyDescent="0.2">
      <c r="A6" s="3103"/>
      <c r="B6" s="1378" t="s">
        <v>187</v>
      </c>
      <c r="C6" s="1376" t="s">
        <v>203</v>
      </c>
      <c r="D6" s="1378" t="s">
        <v>204</v>
      </c>
      <c r="E6" s="1378" t="s">
        <v>187</v>
      </c>
      <c r="F6" s="1376" t="s">
        <v>203</v>
      </c>
      <c r="G6" s="1378" t="s">
        <v>204</v>
      </c>
      <c r="H6" s="1378" t="s">
        <v>187</v>
      </c>
      <c r="I6" s="1376" t="s">
        <v>203</v>
      </c>
      <c r="J6" s="1378" t="s">
        <v>204</v>
      </c>
      <c r="K6" s="1378" t="s">
        <v>187</v>
      </c>
      <c r="L6" s="1376" t="s">
        <v>203</v>
      </c>
      <c r="M6" s="1378" t="s">
        <v>204</v>
      </c>
      <c r="N6" s="3103"/>
    </row>
    <row r="7" spans="1:14" ht="16.5" thickBot="1" x14ac:dyDescent="0.25">
      <c r="A7" s="3104"/>
      <c r="B7" s="28" t="s">
        <v>188</v>
      </c>
      <c r="C7" s="28" t="s">
        <v>189</v>
      </c>
      <c r="D7" s="28" t="s">
        <v>190</v>
      </c>
      <c r="E7" s="28" t="s">
        <v>188</v>
      </c>
      <c r="F7" s="28" t="s">
        <v>189</v>
      </c>
      <c r="G7" s="28" t="s">
        <v>190</v>
      </c>
      <c r="H7" s="28" t="s">
        <v>188</v>
      </c>
      <c r="I7" s="28" t="s">
        <v>189</v>
      </c>
      <c r="J7" s="28" t="s">
        <v>190</v>
      </c>
      <c r="K7" s="28" t="s">
        <v>188</v>
      </c>
      <c r="L7" s="28" t="s">
        <v>189</v>
      </c>
      <c r="M7" s="28" t="s">
        <v>190</v>
      </c>
      <c r="N7" s="3104"/>
    </row>
    <row r="8" spans="1:14" ht="30" customHeight="1" thickBot="1" x14ac:dyDescent="0.25">
      <c r="A8" s="1389" t="s">
        <v>630</v>
      </c>
      <c r="B8" s="1972">
        <v>0</v>
      </c>
      <c r="C8" s="1972">
        <v>0</v>
      </c>
      <c r="D8" s="1961">
        <v>0</v>
      </c>
      <c r="E8" s="1972">
        <v>1</v>
      </c>
      <c r="F8" s="1972">
        <v>0</v>
      </c>
      <c r="G8" s="1972">
        <v>1</v>
      </c>
      <c r="H8" s="1972">
        <v>0</v>
      </c>
      <c r="I8" s="1972">
        <v>0</v>
      </c>
      <c r="J8" s="1972">
        <v>0</v>
      </c>
      <c r="K8" s="1961">
        <f t="shared" ref="K8:M8" si="0">SUM(H8,E8,B8)</f>
        <v>1</v>
      </c>
      <c r="L8" s="1972">
        <f t="shared" si="0"/>
        <v>0</v>
      </c>
      <c r="M8" s="1961">
        <f t="shared" si="0"/>
        <v>1</v>
      </c>
      <c r="N8" s="627" t="s">
        <v>1234</v>
      </c>
    </row>
    <row r="9" spans="1:14" ht="30" customHeight="1" thickBot="1" x14ac:dyDescent="0.25">
      <c r="A9" s="1380" t="s">
        <v>91</v>
      </c>
      <c r="B9" s="1960">
        <f>SUM(B8)</f>
        <v>0</v>
      </c>
      <c r="C9" s="1960">
        <f t="shared" ref="C9:M9" si="1">SUM(C8)</f>
        <v>0</v>
      </c>
      <c r="D9" s="1960">
        <f t="shared" si="1"/>
        <v>0</v>
      </c>
      <c r="E9" s="1960">
        <f t="shared" si="1"/>
        <v>1</v>
      </c>
      <c r="F9" s="1960">
        <f t="shared" si="1"/>
        <v>0</v>
      </c>
      <c r="G9" s="1960">
        <f t="shared" si="1"/>
        <v>1</v>
      </c>
      <c r="H9" s="1960">
        <f t="shared" si="1"/>
        <v>0</v>
      </c>
      <c r="I9" s="1960">
        <f t="shared" si="1"/>
        <v>0</v>
      </c>
      <c r="J9" s="1960">
        <f t="shared" si="1"/>
        <v>0</v>
      </c>
      <c r="K9" s="1960">
        <f t="shared" si="1"/>
        <v>1</v>
      </c>
      <c r="L9" s="1960">
        <f t="shared" si="1"/>
        <v>0</v>
      </c>
      <c r="M9" s="1960">
        <f t="shared" si="1"/>
        <v>1</v>
      </c>
      <c r="N9" s="635" t="s">
        <v>153</v>
      </c>
    </row>
    <row r="10" spans="1:14" ht="13.5" thickTop="1" x14ac:dyDescent="0.2">
      <c r="A10" s="1387"/>
      <c r="B10" s="1387"/>
      <c r="C10" s="1387"/>
      <c r="D10" s="1387"/>
      <c r="E10" s="1387"/>
      <c r="F10" s="1387"/>
      <c r="G10" s="1387"/>
      <c r="H10" s="1387"/>
      <c r="I10" s="1387"/>
      <c r="J10" s="1387"/>
      <c r="K10" s="1387"/>
      <c r="L10" s="1387"/>
      <c r="M10" s="1387"/>
      <c r="N10" s="1387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7" right="0.7" top="1.25" bottom="1.25" header="1.3" footer="1.05"/>
  <pageSetup paperSize="9" scale="85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7:M17"/>
  <sheetViews>
    <sheetView rightToLeft="1" view="pageBreakPreview" zoomScaleSheetLayoutView="100" workbookViewId="0">
      <selection activeCell="N3" sqref="N3"/>
    </sheetView>
  </sheetViews>
  <sheetFormatPr defaultRowHeight="12.75" x14ac:dyDescent="0.2"/>
  <sheetData>
    <row r="17" spans="1:13" ht="60" x14ac:dyDescent="0.8">
      <c r="A17" s="2486" t="s">
        <v>2066</v>
      </c>
      <c r="B17" s="2486"/>
      <c r="C17" s="2486"/>
      <c r="D17" s="2486"/>
      <c r="E17" s="2486"/>
      <c r="F17" s="2486"/>
      <c r="G17" s="2486"/>
      <c r="H17" s="2486"/>
      <c r="I17" s="2486"/>
      <c r="J17" s="2486"/>
      <c r="K17" s="2486"/>
      <c r="L17" s="2486"/>
      <c r="M17" s="248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230"/>
  <sheetViews>
    <sheetView rightToLeft="1" view="pageBreakPreview" topLeftCell="A13" zoomScale="75" zoomScaleNormal="75" zoomScaleSheetLayoutView="75" workbookViewId="0">
      <selection activeCell="D34" sqref="D34:D35"/>
    </sheetView>
  </sheetViews>
  <sheetFormatPr defaultRowHeight="12.75" x14ac:dyDescent="0.2"/>
  <cols>
    <col min="1" max="1" width="27.5703125" style="363" customWidth="1"/>
    <col min="2" max="3" width="9.28515625" style="380" customWidth="1"/>
    <col min="4" max="4" width="8.42578125" style="380" customWidth="1"/>
    <col min="5" max="5" width="9" style="380" customWidth="1"/>
    <col min="6" max="6" width="9.28515625" style="380" customWidth="1"/>
    <col min="7" max="7" width="8.85546875" style="380" customWidth="1"/>
    <col min="8" max="8" width="8.7109375" style="380" customWidth="1"/>
    <col min="9" max="9" width="8.42578125" style="380" customWidth="1"/>
    <col min="10" max="10" width="8.85546875" style="380" customWidth="1"/>
    <col min="11" max="12" width="8.42578125" style="380" customWidth="1"/>
    <col min="13" max="13" width="8.85546875" style="380" customWidth="1"/>
    <col min="14" max="14" width="34.140625" style="363" customWidth="1"/>
    <col min="15" max="16384" width="9.140625" style="363"/>
  </cols>
  <sheetData>
    <row r="1" spans="1:14" ht="21" customHeight="1" x14ac:dyDescent="0.2">
      <c r="A1" s="2465" t="s">
        <v>2467</v>
      </c>
      <c r="B1" s="2465"/>
      <c r="C1" s="2465"/>
      <c r="D1" s="2465"/>
      <c r="E1" s="2465"/>
      <c r="F1" s="2465"/>
      <c r="G1" s="2465"/>
      <c r="H1" s="2465"/>
      <c r="I1" s="2465"/>
      <c r="J1" s="2465"/>
      <c r="K1" s="2465"/>
      <c r="L1" s="2465"/>
      <c r="M1" s="2465"/>
      <c r="N1" s="2465"/>
    </row>
    <row r="2" spans="1:14" ht="39" customHeight="1" x14ac:dyDescent="0.2">
      <c r="A2" s="2487" t="s">
        <v>2468</v>
      </c>
      <c r="B2" s="2487"/>
      <c r="C2" s="2487"/>
      <c r="D2" s="2487"/>
      <c r="E2" s="2487"/>
      <c r="F2" s="2487"/>
      <c r="G2" s="2487"/>
      <c r="H2" s="2487"/>
      <c r="I2" s="2487"/>
      <c r="J2" s="2487"/>
      <c r="K2" s="2487"/>
      <c r="L2" s="2487"/>
      <c r="M2" s="2487"/>
      <c r="N2" s="2487"/>
    </row>
    <row r="3" spans="1:14" ht="23.25" customHeight="1" thickBot="1" x14ac:dyDescent="0.25">
      <c r="A3" s="353" t="s">
        <v>601</v>
      </c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4" t="s">
        <v>602</v>
      </c>
    </row>
    <row r="4" spans="1:14" ht="18" customHeight="1" thickTop="1" x14ac:dyDescent="0.2">
      <c r="A4" s="2468" t="s">
        <v>35</v>
      </c>
      <c r="B4" s="2468" t="s">
        <v>36</v>
      </c>
      <c r="C4" s="2468"/>
      <c r="D4" s="2468"/>
      <c r="E4" s="2468" t="s">
        <v>2</v>
      </c>
      <c r="F4" s="2468"/>
      <c r="G4" s="2468"/>
      <c r="H4" s="2468" t="s">
        <v>3</v>
      </c>
      <c r="I4" s="2468"/>
      <c r="J4" s="2468"/>
      <c r="K4" s="2468" t="s">
        <v>29</v>
      </c>
      <c r="L4" s="2468"/>
      <c r="M4" s="2468"/>
      <c r="N4" s="2468" t="s">
        <v>102</v>
      </c>
    </row>
    <row r="5" spans="1:14" ht="23.25" customHeight="1" x14ac:dyDescent="0.2">
      <c r="A5" s="2469"/>
      <c r="B5" s="2472" t="s">
        <v>98</v>
      </c>
      <c r="C5" s="2472"/>
      <c r="D5" s="2472"/>
      <c r="E5" s="2472" t="s">
        <v>99</v>
      </c>
      <c r="F5" s="2472"/>
      <c r="G5" s="2472"/>
      <c r="H5" s="2472" t="s">
        <v>100</v>
      </c>
      <c r="I5" s="2472"/>
      <c r="J5" s="2472"/>
      <c r="K5" s="2472" t="s">
        <v>126</v>
      </c>
      <c r="L5" s="2472"/>
      <c r="M5" s="2472"/>
      <c r="N5" s="2469"/>
    </row>
    <row r="6" spans="1:14" ht="23.25" customHeight="1" x14ac:dyDescent="0.2">
      <c r="A6" s="2469"/>
      <c r="B6" s="2272" t="s">
        <v>187</v>
      </c>
      <c r="C6" s="2272" t="s">
        <v>203</v>
      </c>
      <c r="D6" s="2272" t="s">
        <v>204</v>
      </c>
      <c r="E6" s="2272" t="s">
        <v>187</v>
      </c>
      <c r="F6" s="2272" t="s">
        <v>203</v>
      </c>
      <c r="G6" s="2272" t="s">
        <v>204</v>
      </c>
      <c r="H6" s="2272" t="s">
        <v>187</v>
      </c>
      <c r="I6" s="2272" t="s">
        <v>203</v>
      </c>
      <c r="J6" s="2272" t="s">
        <v>204</v>
      </c>
      <c r="K6" s="2272" t="s">
        <v>187</v>
      </c>
      <c r="L6" s="2272" t="s">
        <v>203</v>
      </c>
      <c r="M6" s="2272" t="s">
        <v>204</v>
      </c>
      <c r="N6" s="2469"/>
    </row>
    <row r="7" spans="1:14" ht="33.75" customHeight="1" thickBot="1" x14ac:dyDescent="0.25">
      <c r="A7" s="2470"/>
      <c r="B7" s="325" t="s">
        <v>188</v>
      </c>
      <c r="C7" s="325" t="s">
        <v>189</v>
      </c>
      <c r="D7" s="325" t="s">
        <v>190</v>
      </c>
      <c r="E7" s="325" t="s">
        <v>188</v>
      </c>
      <c r="F7" s="325" t="s">
        <v>189</v>
      </c>
      <c r="G7" s="325" t="s">
        <v>190</v>
      </c>
      <c r="H7" s="325" t="s">
        <v>188</v>
      </c>
      <c r="I7" s="325" t="s">
        <v>189</v>
      </c>
      <c r="J7" s="325" t="s">
        <v>190</v>
      </c>
      <c r="K7" s="325" t="s">
        <v>188</v>
      </c>
      <c r="L7" s="325" t="s">
        <v>189</v>
      </c>
      <c r="M7" s="325" t="s">
        <v>190</v>
      </c>
      <c r="N7" s="2470"/>
    </row>
    <row r="8" spans="1:14" ht="21.95" customHeight="1" x14ac:dyDescent="0.2">
      <c r="A8" s="350" t="s">
        <v>37</v>
      </c>
      <c r="B8" s="1569">
        <v>29</v>
      </c>
      <c r="C8" s="1569">
        <v>33</v>
      </c>
      <c r="D8" s="1569">
        <v>62</v>
      </c>
      <c r="E8" s="1569">
        <v>2</v>
      </c>
      <c r="F8" s="1569">
        <v>7</v>
      </c>
      <c r="G8" s="1569">
        <v>9</v>
      </c>
      <c r="H8" s="1569">
        <v>3</v>
      </c>
      <c r="I8" s="1569">
        <v>13</v>
      </c>
      <c r="J8" s="1569">
        <v>16</v>
      </c>
      <c r="K8" s="1569">
        <v>34</v>
      </c>
      <c r="L8" s="1569">
        <v>53</v>
      </c>
      <c r="M8" s="1569">
        <v>87</v>
      </c>
      <c r="N8" s="154" t="s">
        <v>603</v>
      </c>
    </row>
    <row r="9" spans="1:14" ht="21.95" customHeight="1" x14ac:dyDescent="0.2">
      <c r="A9" s="329" t="s">
        <v>604</v>
      </c>
      <c r="B9" s="1512">
        <v>1</v>
      </c>
      <c r="C9" s="1512">
        <v>5</v>
      </c>
      <c r="D9" s="1512">
        <v>6</v>
      </c>
      <c r="E9" s="1512">
        <v>0</v>
      </c>
      <c r="F9" s="1512">
        <v>0</v>
      </c>
      <c r="G9" s="1512">
        <v>0</v>
      </c>
      <c r="H9" s="1512">
        <v>0</v>
      </c>
      <c r="I9" s="1512">
        <v>0</v>
      </c>
      <c r="J9" s="1512">
        <v>0</v>
      </c>
      <c r="K9" s="1512">
        <v>1</v>
      </c>
      <c r="L9" s="1512">
        <v>5</v>
      </c>
      <c r="M9" s="1512">
        <v>6</v>
      </c>
      <c r="N9" s="364" t="s">
        <v>605</v>
      </c>
    </row>
    <row r="10" spans="1:14" ht="21.95" customHeight="1" x14ac:dyDescent="0.2">
      <c r="A10" s="329" t="s">
        <v>606</v>
      </c>
      <c r="B10" s="1512">
        <v>8</v>
      </c>
      <c r="C10" s="1512">
        <v>19</v>
      </c>
      <c r="D10" s="1512">
        <v>27</v>
      </c>
      <c r="E10" s="1512">
        <v>28</v>
      </c>
      <c r="F10" s="1512">
        <v>49</v>
      </c>
      <c r="G10" s="1512">
        <v>77</v>
      </c>
      <c r="H10" s="1512">
        <v>11</v>
      </c>
      <c r="I10" s="1512">
        <v>2</v>
      </c>
      <c r="J10" s="1512">
        <v>13</v>
      </c>
      <c r="K10" s="1512">
        <v>47</v>
      </c>
      <c r="L10" s="1512">
        <v>70</v>
      </c>
      <c r="M10" s="1512">
        <v>117</v>
      </c>
      <c r="N10" s="364" t="s">
        <v>607</v>
      </c>
    </row>
    <row r="11" spans="1:14" ht="21.95" customHeight="1" x14ac:dyDescent="0.2">
      <c r="A11" s="329" t="s">
        <v>608</v>
      </c>
      <c r="B11" s="1512">
        <v>14</v>
      </c>
      <c r="C11" s="1512">
        <v>13</v>
      </c>
      <c r="D11" s="1512">
        <v>27</v>
      </c>
      <c r="E11" s="1512">
        <v>23</v>
      </c>
      <c r="F11" s="1512">
        <v>18</v>
      </c>
      <c r="G11" s="1512">
        <v>41</v>
      </c>
      <c r="H11" s="1512">
        <v>13</v>
      </c>
      <c r="I11" s="1512">
        <v>5</v>
      </c>
      <c r="J11" s="1512">
        <v>18</v>
      </c>
      <c r="K11" s="1512">
        <v>50</v>
      </c>
      <c r="L11" s="1512">
        <v>36</v>
      </c>
      <c r="M11" s="1512">
        <v>86</v>
      </c>
      <c r="N11" s="364" t="s">
        <v>609</v>
      </c>
    </row>
    <row r="12" spans="1:14" ht="21.95" customHeight="1" x14ac:dyDescent="0.2">
      <c r="A12" s="329" t="s">
        <v>610</v>
      </c>
      <c r="B12" s="1512">
        <v>0</v>
      </c>
      <c r="C12" s="1512">
        <v>0</v>
      </c>
      <c r="D12" s="1512">
        <v>0</v>
      </c>
      <c r="E12" s="1512">
        <v>33</v>
      </c>
      <c r="F12" s="1512">
        <v>35</v>
      </c>
      <c r="G12" s="1512">
        <v>68</v>
      </c>
      <c r="H12" s="1512">
        <v>21</v>
      </c>
      <c r="I12" s="1512">
        <v>8</v>
      </c>
      <c r="J12" s="1512">
        <v>29</v>
      </c>
      <c r="K12" s="1512">
        <v>54</v>
      </c>
      <c r="L12" s="1512">
        <v>43</v>
      </c>
      <c r="M12" s="1512">
        <v>97</v>
      </c>
      <c r="N12" s="364" t="s">
        <v>611</v>
      </c>
    </row>
    <row r="13" spans="1:14" ht="21.95" customHeight="1" x14ac:dyDescent="0.2">
      <c r="A13" s="329" t="s">
        <v>38</v>
      </c>
      <c r="B13" s="1512">
        <v>3</v>
      </c>
      <c r="C13" s="1512">
        <v>3</v>
      </c>
      <c r="D13" s="1512">
        <v>6</v>
      </c>
      <c r="E13" s="1512">
        <v>75</v>
      </c>
      <c r="F13" s="1512">
        <v>92</v>
      </c>
      <c r="G13" s="1512">
        <v>167</v>
      </c>
      <c r="H13" s="1512">
        <v>29</v>
      </c>
      <c r="I13" s="1512">
        <v>24</v>
      </c>
      <c r="J13" s="1512">
        <v>53</v>
      </c>
      <c r="K13" s="1512">
        <v>107</v>
      </c>
      <c r="L13" s="1512">
        <v>119</v>
      </c>
      <c r="M13" s="1512">
        <v>226</v>
      </c>
      <c r="N13" s="364" t="s">
        <v>104</v>
      </c>
    </row>
    <row r="14" spans="1:14" ht="21.95" customHeight="1" x14ac:dyDescent="0.2">
      <c r="A14" s="329" t="s">
        <v>612</v>
      </c>
      <c r="B14" s="1512">
        <v>0</v>
      </c>
      <c r="C14" s="1512">
        <v>0</v>
      </c>
      <c r="D14" s="1512">
        <v>0</v>
      </c>
      <c r="E14" s="1512">
        <v>1</v>
      </c>
      <c r="F14" s="1512">
        <v>12</v>
      </c>
      <c r="G14" s="1512">
        <v>13</v>
      </c>
      <c r="H14" s="1512">
        <v>0</v>
      </c>
      <c r="I14" s="1512">
        <v>0</v>
      </c>
      <c r="J14" s="1512">
        <v>0</v>
      </c>
      <c r="K14" s="1512">
        <v>1</v>
      </c>
      <c r="L14" s="1512">
        <v>12</v>
      </c>
      <c r="M14" s="1512">
        <v>13</v>
      </c>
      <c r="N14" s="365" t="s">
        <v>613</v>
      </c>
    </row>
    <row r="15" spans="1:14" ht="21.95" customHeight="1" x14ac:dyDescent="0.2">
      <c r="A15" s="329" t="s">
        <v>39</v>
      </c>
      <c r="B15" s="1512">
        <v>0</v>
      </c>
      <c r="C15" s="1512">
        <v>0</v>
      </c>
      <c r="D15" s="1512">
        <v>0</v>
      </c>
      <c r="E15" s="1512">
        <v>49</v>
      </c>
      <c r="F15" s="1512">
        <v>47</v>
      </c>
      <c r="G15" s="1512">
        <v>96</v>
      </c>
      <c r="H15" s="1512">
        <v>34</v>
      </c>
      <c r="I15" s="1512">
        <v>23</v>
      </c>
      <c r="J15" s="1512">
        <v>57</v>
      </c>
      <c r="K15" s="1512">
        <v>83</v>
      </c>
      <c r="L15" s="1512">
        <v>70</v>
      </c>
      <c r="M15" s="1512">
        <v>153</v>
      </c>
      <c r="N15" s="364" t="s">
        <v>129</v>
      </c>
    </row>
    <row r="16" spans="1:14" ht="21.95" customHeight="1" x14ac:dyDescent="0.2">
      <c r="A16" s="329" t="s">
        <v>614</v>
      </c>
      <c r="B16" s="1512">
        <v>6</v>
      </c>
      <c r="C16" s="1512">
        <v>5</v>
      </c>
      <c r="D16" s="1512">
        <v>11</v>
      </c>
      <c r="E16" s="1512">
        <v>40</v>
      </c>
      <c r="F16" s="1512">
        <v>22</v>
      </c>
      <c r="G16" s="1512">
        <v>62</v>
      </c>
      <c r="H16" s="1512">
        <v>36</v>
      </c>
      <c r="I16" s="1512">
        <v>14</v>
      </c>
      <c r="J16" s="1512">
        <v>50</v>
      </c>
      <c r="K16" s="1512">
        <v>82</v>
      </c>
      <c r="L16" s="1512">
        <v>41</v>
      </c>
      <c r="M16" s="1512">
        <v>123</v>
      </c>
      <c r="N16" s="364" t="s">
        <v>615</v>
      </c>
    </row>
    <row r="17" spans="1:14" ht="21.95" customHeight="1" x14ac:dyDescent="0.2">
      <c r="A17" s="329" t="s">
        <v>40</v>
      </c>
      <c r="B17" s="1512">
        <v>8</v>
      </c>
      <c r="C17" s="1512">
        <v>8</v>
      </c>
      <c r="D17" s="1512">
        <v>16</v>
      </c>
      <c r="E17" s="1512">
        <v>67</v>
      </c>
      <c r="F17" s="1512">
        <v>122</v>
      </c>
      <c r="G17" s="1512">
        <v>189</v>
      </c>
      <c r="H17" s="1512">
        <v>51</v>
      </c>
      <c r="I17" s="1512">
        <v>40</v>
      </c>
      <c r="J17" s="1512">
        <v>91</v>
      </c>
      <c r="K17" s="1512">
        <v>126</v>
      </c>
      <c r="L17" s="1512">
        <v>170</v>
      </c>
      <c r="M17" s="1512">
        <v>296</v>
      </c>
      <c r="N17" s="364" t="s">
        <v>131</v>
      </c>
    </row>
    <row r="18" spans="1:14" ht="21.95" customHeight="1" x14ac:dyDescent="0.2">
      <c r="A18" s="329" t="s">
        <v>616</v>
      </c>
      <c r="B18" s="1512">
        <v>0</v>
      </c>
      <c r="C18" s="1512">
        <v>0</v>
      </c>
      <c r="D18" s="1512">
        <v>0</v>
      </c>
      <c r="E18" s="1512">
        <v>0</v>
      </c>
      <c r="F18" s="1512">
        <v>48</v>
      </c>
      <c r="G18" s="1512">
        <v>48</v>
      </c>
      <c r="H18" s="1512">
        <v>0</v>
      </c>
      <c r="I18" s="1512">
        <v>21</v>
      </c>
      <c r="J18" s="1512">
        <v>21</v>
      </c>
      <c r="K18" s="1512">
        <v>0</v>
      </c>
      <c r="L18" s="1512">
        <v>69</v>
      </c>
      <c r="M18" s="1512">
        <v>69</v>
      </c>
      <c r="N18" s="364" t="s">
        <v>617</v>
      </c>
    </row>
    <row r="19" spans="1:14" ht="21.95" customHeight="1" x14ac:dyDescent="0.2">
      <c r="A19" s="329" t="s">
        <v>41</v>
      </c>
      <c r="B19" s="1512">
        <v>38</v>
      </c>
      <c r="C19" s="1512">
        <v>40</v>
      </c>
      <c r="D19" s="1512">
        <v>78</v>
      </c>
      <c r="E19" s="1512">
        <v>45</v>
      </c>
      <c r="F19" s="1512">
        <v>37</v>
      </c>
      <c r="G19" s="1512">
        <v>82</v>
      </c>
      <c r="H19" s="1512">
        <v>26</v>
      </c>
      <c r="I19" s="1512">
        <v>10</v>
      </c>
      <c r="J19" s="1512">
        <v>36</v>
      </c>
      <c r="K19" s="1512">
        <v>109</v>
      </c>
      <c r="L19" s="1512">
        <v>87</v>
      </c>
      <c r="M19" s="1512">
        <v>196</v>
      </c>
      <c r="N19" s="366" t="s">
        <v>618</v>
      </c>
    </row>
    <row r="20" spans="1:14" ht="26.25" customHeight="1" x14ac:dyDescent="0.2">
      <c r="A20" s="329" t="s">
        <v>619</v>
      </c>
      <c r="B20" s="1512">
        <v>9</v>
      </c>
      <c r="C20" s="1512">
        <v>0</v>
      </c>
      <c r="D20" s="1512">
        <v>9</v>
      </c>
      <c r="E20" s="1512">
        <v>75</v>
      </c>
      <c r="F20" s="1512">
        <v>76</v>
      </c>
      <c r="G20" s="1512">
        <v>151</v>
      </c>
      <c r="H20" s="1512">
        <v>36</v>
      </c>
      <c r="I20" s="1512">
        <v>27</v>
      </c>
      <c r="J20" s="1512">
        <v>63</v>
      </c>
      <c r="K20" s="1512">
        <v>120</v>
      </c>
      <c r="L20" s="1512">
        <v>103</v>
      </c>
      <c r="M20" s="1512">
        <v>223</v>
      </c>
      <c r="N20" s="366" t="s">
        <v>620</v>
      </c>
    </row>
    <row r="21" spans="1:14" ht="31.5" x14ac:dyDescent="0.2">
      <c r="A21" s="329" t="s">
        <v>621</v>
      </c>
      <c r="B21" s="1512">
        <v>0</v>
      </c>
      <c r="C21" s="1512">
        <v>0</v>
      </c>
      <c r="D21" s="1512">
        <v>0</v>
      </c>
      <c r="E21" s="1512">
        <v>51</v>
      </c>
      <c r="F21" s="1512">
        <v>75</v>
      </c>
      <c r="G21" s="1512">
        <v>126</v>
      </c>
      <c r="H21" s="1512">
        <v>6</v>
      </c>
      <c r="I21" s="1512">
        <v>16</v>
      </c>
      <c r="J21" s="1512">
        <v>22</v>
      </c>
      <c r="K21" s="1512">
        <v>57</v>
      </c>
      <c r="L21" s="1512">
        <v>91</v>
      </c>
      <c r="M21" s="1512">
        <v>148</v>
      </c>
      <c r="N21" s="364" t="s">
        <v>622</v>
      </c>
    </row>
    <row r="22" spans="1:14" ht="21.95" customHeight="1" x14ac:dyDescent="0.2">
      <c r="A22" s="348" t="s">
        <v>453</v>
      </c>
      <c r="B22" s="1513">
        <v>0</v>
      </c>
      <c r="C22" s="1513">
        <v>0</v>
      </c>
      <c r="D22" s="1513">
        <v>0</v>
      </c>
      <c r="E22" s="1513">
        <v>0</v>
      </c>
      <c r="F22" s="1513">
        <v>57</v>
      </c>
      <c r="G22" s="1513">
        <v>57</v>
      </c>
      <c r="H22" s="1513">
        <v>0</v>
      </c>
      <c r="I22" s="1513">
        <v>11</v>
      </c>
      <c r="J22" s="1513">
        <v>11</v>
      </c>
      <c r="K22" s="1513">
        <v>0</v>
      </c>
      <c r="L22" s="1513">
        <v>68</v>
      </c>
      <c r="M22" s="1513">
        <v>68</v>
      </c>
      <c r="N22" s="367" t="s">
        <v>454</v>
      </c>
    </row>
    <row r="23" spans="1:14" ht="21.95" customHeight="1" thickBot="1" x14ac:dyDescent="0.25">
      <c r="A23" s="362" t="s">
        <v>42</v>
      </c>
      <c r="B23" s="1573">
        <v>19</v>
      </c>
      <c r="C23" s="1573">
        <v>2</v>
      </c>
      <c r="D23" s="1573">
        <v>21</v>
      </c>
      <c r="E23" s="1573">
        <v>72</v>
      </c>
      <c r="F23" s="1573">
        <v>73</v>
      </c>
      <c r="G23" s="1573">
        <v>145</v>
      </c>
      <c r="H23" s="1573">
        <v>48</v>
      </c>
      <c r="I23" s="1573">
        <v>38</v>
      </c>
      <c r="J23" s="1573">
        <v>86</v>
      </c>
      <c r="K23" s="1573">
        <v>139</v>
      </c>
      <c r="L23" s="1573">
        <v>113</v>
      </c>
      <c r="M23" s="1573">
        <v>252</v>
      </c>
      <c r="N23" s="368" t="s">
        <v>623</v>
      </c>
    </row>
    <row r="24" spans="1:14" ht="24" customHeight="1" thickTop="1" thickBot="1" x14ac:dyDescent="0.25">
      <c r="A24" s="17" t="s">
        <v>624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2474" t="s">
        <v>625</v>
      </c>
      <c r="N24" s="2474"/>
    </row>
    <row r="25" spans="1:14" ht="24" customHeight="1" thickTop="1" x14ac:dyDescent="0.2">
      <c r="A25" s="2468" t="s">
        <v>35</v>
      </c>
      <c r="B25" s="2468" t="s">
        <v>36</v>
      </c>
      <c r="C25" s="2468"/>
      <c r="D25" s="2468"/>
      <c r="E25" s="2468" t="s">
        <v>2</v>
      </c>
      <c r="F25" s="2468"/>
      <c r="G25" s="2468"/>
      <c r="H25" s="2468" t="s">
        <v>3</v>
      </c>
      <c r="I25" s="2468"/>
      <c r="J25" s="2468"/>
      <c r="K25" s="2468" t="s">
        <v>29</v>
      </c>
      <c r="L25" s="2468"/>
      <c r="M25" s="2468"/>
      <c r="N25" s="2468" t="s">
        <v>102</v>
      </c>
    </row>
    <row r="26" spans="1:14" ht="24" customHeight="1" x14ac:dyDescent="0.2">
      <c r="A26" s="2469"/>
      <c r="B26" s="2472" t="s">
        <v>98</v>
      </c>
      <c r="C26" s="2472"/>
      <c r="D26" s="2472"/>
      <c r="E26" s="2472" t="s">
        <v>99</v>
      </c>
      <c r="F26" s="2472"/>
      <c r="G26" s="2472"/>
      <c r="H26" s="2472" t="s">
        <v>100</v>
      </c>
      <c r="I26" s="2472"/>
      <c r="J26" s="2472"/>
      <c r="K26" s="2472" t="s">
        <v>126</v>
      </c>
      <c r="L26" s="2472"/>
      <c r="M26" s="2472"/>
      <c r="N26" s="2469"/>
    </row>
    <row r="27" spans="1:14" ht="24" customHeight="1" x14ac:dyDescent="0.2">
      <c r="A27" s="2469"/>
      <c r="B27" s="2272" t="s">
        <v>187</v>
      </c>
      <c r="C27" s="2272" t="s">
        <v>203</v>
      </c>
      <c r="D27" s="2272" t="s">
        <v>204</v>
      </c>
      <c r="E27" s="2272" t="s">
        <v>187</v>
      </c>
      <c r="F27" s="2272" t="s">
        <v>203</v>
      </c>
      <c r="G27" s="2272" t="s">
        <v>204</v>
      </c>
      <c r="H27" s="2272" t="s">
        <v>187</v>
      </c>
      <c r="I27" s="2272" t="s">
        <v>203</v>
      </c>
      <c r="J27" s="2272" t="s">
        <v>204</v>
      </c>
      <c r="K27" s="2272" t="s">
        <v>187</v>
      </c>
      <c r="L27" s="2272" t="s">
        <v>203</v>
      </c>
      <c r="M27" s="2272" t="s">
        <v>204</v>
      </c>
      <c r="N27" s="2469"/>
    </row>
    <row r="28" spans="1:14" ht="24" customHeight="1" thickBot="1" x14ac:dyDescent="0.25">
      <c r="A28" s="2470"/>
      <c r="B28" s="2273" t="s">
        <v>188</v>
      </c>
      <c r="C28" s="2273" t="s">
        <v>189</v>
      </c>
      <c r="D28" s="2273" t="s">
        <v>190</v>
      </c>
      <c r="E28" s="2273" t="s">
        <v>188</v>
      </c>
      <c r="F28" s="2273" t="s">
        <v>189</v>
      </c>
      <c r="G28" s="2273" t="s">
        <v>190</v>
      </c>
      <c r="H28" s="2273" t="s">
        <v>188</v>
      </c>
      <c r="I28" s="2273" t="s">
        <v>189</v>
      </c>
      <c r="J28" s="2273" t="s">
        <v>190</v>
      </c>
      <c r="K28" s="2273" t="s">
        <v>188</v>
      </c>
      <c r="L28" s="2273" t="s">
        <v>189</v>
      </c>
      <c r="M28" s="2273" t="s">
        <v>190</v>
      </c>
      <c r="N28" s="2470"/>
    </row>
    <row r="29" spans="1:14" ht="21.95" customHeight="1" x14ac:dyDescent="0.2">
      <c r="A29" s="329" t="s">
        <v>626</v>
      </c>
      <c r="B29" s="535">
        <v>0</v>
      </c>
      <c r="C29" s="535">
        <v>0</v>
      </c>
      <c r="D29" s="535">
        <v>0</v>
      </c>
      <c r="E29" s="535">
        <v>4</v>
      </c>
      <c r="F29" s="535">
        <v>10</v>
      </c>
      <c r="G29" s="535">
        <v>14</v>
      </c>
      <c r="H29" s="535">
        <v>0</v>
      </c>
      <c r="I29" s="535">
        <v>0</v>
      </c>
      <c r="J29" s="535">
        <v>0</v>
      </c>
      <c r="K29" s="535">
        <v>4</v>
      </c>
      <c r="L29" s="535">
        <v>10</v>
      </c>
      <c r="M29" s="535">
        <v>14</v>
      </c>
      <c r="N29" s="372" t="s">
        <v>627</v>
      </c>
    </row>
    <row r="30" spans="1:14" ht="21.95" customHeight="1" x14ac:dyDescent="0.2">
      <c r="A30" s="348" t="s">
        <v>628</v>
      </c>
      <c r="B30" s="1513">
        <v>0</v>
      </c>
      <c r="C30" s="1513">
        <v>0</v>
      </c>
      <c r="D30" s="1513">
        <v>0</v>
      </c>
      <c r="E30" s="1513">
        <v>22</v>
      </c>
      <c r="F30" s="1513">
        <v>19</v>
      </c>
      <c r="G30" s="1513">
        <v>41</v>
      </c>
      <c r="H30" s="1513">
        <v>17</v>
      </c>
      <c r="I30" s="1513">
        <v>10</v>
      </c>
      <c r="J30" s="1513">
        <v>27</v>
      </c>
      <c r="K30" s="1513">
        <v>39</v>
      </c>
      <c r="L30" s="1513">
        <v>29</v>
      </c>
      <c r="M30" s="1513">
        <v>68</v>
      </c>
      <c r="N30" s="367" t="s">
        <v>629</v>
      </c>
    </row>
    <row r="31" spans="1:14" ht="22.5" customHeight="1" x14ac:dyDescent="0.2">
      <c r="A31" s="373" t="s">
        <v>43</v>
      </c>
      <c r="B31" s="1577">
        <v>6</v>
      </c>
      <c r="C31" s="1577">
        <v>2</v>
      </c>
      <c r="D31" s="1577">
        <v>8</v>
      </c>
      <c r="E31" s="1577">
        <v>20</v>
      </c>
      <c r="F31" s="1577">
        <v>27</v>
      </c>
      <c r="G31" s="1577">
        <v>47</v>
      </c>
      <c r="H31" s="1577">
        <v>5</v>
      </c>
      <c r="I31" s="1577">
        <v>3</v>
      </c>
      <c r="J31" s="1577">
        <v>8</v>
      </c>
      <c r="K31" s="1577">
        <v>31</v>
      </c>
      <c r="L31" s="1577">
        <v>32</v>
      </c>
      <c r="M31" s="1577">
        <v>63</v>
      </c>
      <c r="N31" s="374" t="s">
        <v>130</v>
      </c>
    </row>
    <row r="32" spans="1:14" ht="24" customHeight="1" x14ac:dyDescent="0.2">
      <c r="A32" s="350" t="s">
        <v>630</v>
      </c>
      <c r="B32" s="1569">
        <v>0</v>
      </c>
      <c r="C32" s="1569">
        <v>0</v>
      </c>
      <c r="D32" s="1569">
        <v>0</v>
      </c>
      <c r="E32" s="1569">
        <v>41</v>
      </c>
      <c r="F32" s="1569">
        <v>26</v>
      </c>
      <c r="G32" s="1569">
        <v>67</v>
      </c>
      <c r="H32" s="1569">
        <v>21</v>
      </c>
      <c r="I32" s="1569">
        <v>10</v>
      </c>
      <c r="J32" s="1569">
        <v>31</v>
      </c>
      <c r="K32" s="1569">
        <v>62</v>
      </c>
      <c r="L32" s="1569">
        <v>36</v>
      </c>
      <c r="M32" s="1569">
        <v>98</v>
      </c>
      <c r="N32" s="375" t="s">
        <v>631</v>
      </c>
    </row>
    <row r="33" spans="1:14" ht="24" customHeight="1" x14ac:dyDescent="0.2">
      <c r="A33" s="329" t="s">
        <v>632</v>
      </c>
      <c r="B33" s="1512">
        <v>0</v>
      </c>
      <c r="C33" s="1512">
        <v>0</v>
      </c>
      <c r="D33" s="1512">
        <v>0</v>
      </c>
      <c r="E33" s="1512">
        <v>28</v>
      </c>
      <c r="F33" s="1512">
        <v>7</v>
      </c>
      <c r="G33" s="1512">
        <v>35</v>
      </c>
      <c r="H33" s="1512">
        <v>26</v>
      </c>
      <c r="I33" s="1512">
        <v>9</v>
      </c>
      <c r="J33" s="1512">
        <v>35</v>
      </c>
      <c r="K33" s="1512">
        <v>54</v>
      </c>
      <c r="L33" s="1512">
        <v>16</v>
      </c>
      <c r="M33" s="1512">
        <v>70</v>
      </c>
      <c r="N33" s="372" t="s">
        <v>633</v>
      </c>
    </row>
    <row r="34" spans="1:14" ht="27" customHeight="1" x14ac:dyDescent="0.2">
      <c r="A34" s="329" t="s">
        <v>634</v>
      </c>
      <c r="B34" s="1512">
        <v>0</v>
      </c>
      <c r="C34" s="1512">
        <v>0</v>
      </c>
      <c r="D34" s="1512">
        <v>0</v>
      </c>
      <c r="E34" s="1512">
        <v>0</v>
      </c>
      <c r="F34" s="1512">
        <v>17</v>
      </c>
      <c r="G34" s="1512">
        <v>17</v>
      </c>
      <c r="H34" s="1512">
        <v>0</v>
      </c>
      <c r="I34" s="1512">
        <v>15</v>
      </c>
      <c r="J34" s="1512">
        <v>15</v>
      </c>
      <c r="K34" s="1512">
        <v>0</v>
      </c>
      <c r="L34" s="1512">
        <v>32</v>
      </c>
      <c r="M34" s="1512">
        <v>32</v>
      </c>
      <c r="N34" s="372" t="s">
        <v>635</v>
      </c>
    </row>
    <row r="35" spans="1:14" ht="27" customHeight="1" x14ac:dyDescent="0.2">
      <c r="A35" s="329" t="s">
        <v>636</v>
      </c>
      <c r="B35" s="1512">
        <v>0</v>
      </c>
      <c r="C35" s="1512">
        <v>0</v>
      </c>
      <c r="D35" s="1512">
        <v>0</v>
      </c>
      <c r="E35" s="1512">
        <v>56</v>
      </c>
      <c r="F35" s="1512">
        <v>38</v>
      </c>
      <c r="G35" s="1512">
        <v>94</v>
      </c>
      <c r="H35" s="1512">
        <v>26</v>
      </c>
      <c r="I35" s="1512">
        <v>20</v>
      </c>
      <c r="J35" s="1512">
        <v>46</v>
      </c>
      <c r="K35" s="1512">
        <v>82</v>
      </c>
      <c r="L35" s="1512">
        <v>58</v>
      </c>
      <c r="M35" s="1512">
        <v>140</v>
      </c>
      <c r="N35" s="364" t="s">
        <v>637</v>
      </c>
    </row>
    <row r="36" spans="1:14" ht="27.75" customHeight="1" x14ac:dyDescent="0.2">
      <c r="A36" s="329" t="s">
        <v>44</v>
      </c>
      <c r="B36" s="1512">
        <v>0</v>
      </c>
      <c r="C36" s="1512">
        <v>0</v>
      </c>
      <c r="D36" s="1512">
        <v>0</v>
      </c>
      <c r="E36" s="1512">
        <v>28</v>
      </c>
      <c r="F36" s="1512">
        <v>36</v>
      </c>
      <c r="G36" s="1512">
        <v>64</v>
      </c>
      <c r="H36" s="1512">
        <v>17</v>
      </c>
      <c r="I36" s="1512">
        <v>19</v>
      </c>
      <c r="J36" s="1512">
        <v>36</v>
      </c>
      <c r="K36" s="1512">
        <v>45</v>
      </c>
      <c r="L36" s="1512">
        <v>55</v>
      </c>
      <c r="M36" s="1512">
        <v>100</v>
      </c>
      <c r="N36" s="364" t="s">
        <v>638</v>
      </c>
    </row>
    <row r="37" spans="1:14" ht="27" customHeight="1" x14ac:dyDescent="0.2">
      <c r="A37" s="329" t="s">
        <v>639</v>
      </c>
      <c r="B37" s="1512">
        <v>141</v>
      </c>
      <c r="C37" s="1512">
        <v>130</v>
      </c>
      <c r="D37" s="1512">
        <v>271</v>
      </c>
      <c r="E37" s="1512">
        <v>760</v>
      </c>
      <c r="F37" s="1512">
        <v>950</v>
      </c>
      <c r="G37" s="1512">
        <v>1710</v>
      </c>
      <c r="H37" s="1512">
        <v>426</v>
      </c>
      <c r="I37" s="1512">
        <v>338</v>
      </c>
      <c r="J37" s="1512">
        <v>764</v>
      </c>
      <c r="K37" s="1512">
        <v>1327</v>
      </c>
      <c r="L37" s="1512">
        <v>1418</v>
      </c>
      <c r="M37" s="1512">
        <v>2745</v>
      </c>
      <c r="N37" s="364" t="s">
        <v>640</v>
      </c>
    </row>
    <row r="38" spans="1:14" ht="42" customHeight="1" x14ac:dyDescent="0.2">
      <c r="A38" s="331" t="s">
        <v>641</v>
      </c>
      <c r="B38" s="1512">
        <v>4</v>
      </c>
      <c r="C38" s="1512">
        <v>6</v>
      </c>
      <c r="D38" s="1512">
        <v>10</v>
      </c>
      <c r="E38" s="1512">
        <v>5</v>
      </c>
      <c r="F38" s="1512">
        <v>13</v>
      </c>
      <c r="G38" s="1512">
        <v>18</v>
      </c>
      <c r="H38" s="1512">
        <v>0</v>
      </c>
      <c r="I38" s="1512">
        <v>0</v>
      </c>
      <c r="J38" s="1512">
        <v>0</v>
      </c>
      <c r="K38" s="1512">
        <v>9</v>
      </c>
      <c r="L38" s="1512">
        <v>19</v>
      </c>
      <c r="M38" s="1512">
        <v>28</v>
      </c>
      <c r="N38" s="364" t="s">
        <v>642</v>
      </c>
    </row>
    <row r="39" spans="1:14" ht="31.5" x14ac:dyDescent="0.2">
      <c r="A39" s="376" t="s">
        <v>643</v>
      </c>
      <c r="B39" s="1512">
        <v>4</v>
      </c>
      <c r="C39" s="1512">
        <v>3</v>
      </c>
      <c r="D39" s="1512">
        <v>7</v>
      </c>
      <c r="E39" s="1512">
        <v>3</v>
      </c>
      <c r="F39" s="1512">
        <v>10</v>
      </c>
      <c r="G39" s="1512">
        <v>13</v>
      </c>
      <c r="H39" s="1512">
        <v>4</v>
      </c>
      <c r="I39" s="1512">
        <v>2</v>
      </c>
      <c r="J39" s="1512">
        <v>6</v>
      </c>
      <c r="K39" s="1512">
        <v>11</v>
      </c>
      <c r="L39" s="1512">
        <v>15</v>
      </c>
      <c r="M39" s="1512">
        <v>26</v>
      </c>
      <c r="N39" s="364" t="s">
        <v>644</v>
      </c>
    </row>
    <row r="40" spans="1:14" ht="31.5" customHeight="1" x14ac:dyDescent="0.2">
      <c r="A40" s="376" t="s">
        <v>645</v>
      </c>
      <c r="B40" s="1512">
        <v>10</v>
      </c>
      <c r="C40" s="1512">
        <v>20</v>
      </c>
      <c r="D40" s="1512">
        <v>30</v>
      </c>
      <c r="E40" s="1512">
        <v>12</v>
      </c>
      <c r="F40" s="1512">
        <v>13</v>
      </c>
      <c r="G40" s="1512">
        <v>25</v>
      </c>
      <c r="H40" s="1512">
        <v>4</v>
      </c>
      <c r="I40" s="1512">
        <v>9</v>
      </c>
      <c r="J40" s="1512">
        <v>13</v>
      </c>
      <c r="K40" s="1512">
        <v>26</v>
      </c>
      <c r="L40" s="1512">
        <v>42</v>
      </c>
      <c r="M40" s="1512">
        <v>68</v>
      </c>
      <c r="N40" s="364" t="s">
        <v>646</v>
      </c>
    </row>
    <row r="41" spans="1:14" ht="33.75" customHeight="1" x14ac:dyDescent="0.2">
      <c r="A41" s="376" t="s">
        <v>647</v>
      </c>
      <c r="B41" s="1512">
        <v>0</v>
      </c>
      <c r="C41" s="1512">
        <v>0</v>
      </c>
      <c r="D41" s="1512">
        <v>0</v>
      </c>
      <c r="E41" s="1512">
        <v>0</v>
      </c>
      <c r="F41" s="1512">
        <v>0</v>
      </c>
      <c r="G41" s="1512">
        <v>0</v>
      </c>
      <c r="H41" s="1512">
        <v>0</v>
      </c>
      <c r="I41" s="1512">
        <v>0</v>
      </c>
      <c r="J41" s="1512">
        <v>0</v>
      </c>
      <c r="K41" s="1512">
        <v>0</v>
      </c>
      <c r="L41" s="1512">
        <v>0</v>
      </c>
      <c r="M41" s="1512">
        <v>0</v>
      </c>
      <c r="N41" s="364" t="s">
        <v>648</v>
      </c>
    </row>
    <row r="42" spans="1:14" ht="25.5" customHeight="1" thickBot="1" x14ac:dyDescent="0.25">
      <c r="A42" s="326" t="s">
        <v>649</v>
      </c>
      <c r="B42" s="1534">
        <v>18</v>
      </c>
      <c r="C42" s="1534">
        <v>29</v>
      </c>
      <c r="D42" s="1534">
        <v>47</v>
      </c>
      <c r="E42" s="1534">
        <v>20</v>
      </c>
      <c r="F42" s="1534">
        <v>36</v>
      </c>
      <c r="G42" s="1534">
        <v>56</v>
      </c>
      <c r="H42" s="1534">
        <v>8</v>
      </c>
      <c r="I42" s="1534">
        <v>11</v>
      </c>
      <c r="J42" s="1534">
        <v>19</v>
      </c>
      <c r="K42" s="1534">
        <v>46</v>
      </c>
      <c r="L42" s="1534">
        <v>76</v>
      </c>
      <c r="M42" s="1534">
        <v>122</v>
      </c>
      <c r="N42" s="377" t="s">
        <v>650</v>
      </c>
    </row>
    <row r="43" spans="1:14" ht="21.95" customHeight="1" thickBot="1" x14ac:dyDescent="0.25">
      <c r="A43" s="746" t="s">
        <v>45</v>
      </c>
      <c r="B43" s="341">
        <v>159</v>
      </c>
      <c r="C43" s="341">
        <v>159</v>
      </c>
      <c r="D43" s="341">
        <v>318</v>
      </c>
      <c r="E43" s="341">
        <v>780</v>
      </c>
      <c r="F43" s="341">
        <v>986</v>
      </c>
      <c r="G43" s="341">
        <v>1766</v>
      </c>
      <c r="H43" s="341">
        <v>434</v>
      </c>
      <c r="I43" s="341">
        <v>349</v>
      </c>
      <c r="J43" s="341">
        <v>783</v>
      </c>
      <c r="K43" s="1498">
        <v>1373</v>
      </c>
      <c r="L43" s="1498">
        <v>1494</v>
      </c>
      <c r="M43" s="1498">
        <v>2867</v>
      </c>
      <c r="N43" s="361" t="s">
        <v>651</v>
      </c>
    </row>
    <row r="44" spans="1:14" ht="13.5" thickTop="1" x14ac:dyDescent="0.2">
      <c r="A44" s="378"/>
      <c r="B44" s="378"/>
      <c r="C44" s="378"/>
      <c r="D44" s="378"/>
      <c r="E44" s="378"/>
      <c r="F44" s="378"/>
      <c r="G44" s="378"/>
      <c r="H44" s="378"/>
      <c r="I44" s="378"/>
      <c r="J44" s="378"/>
      <c r="K44" s="378"/>
      <c r="L44" s="378"/>
      <c r="M44" s="378"/>
      <c r="N44" s="378"/>
    </row>
    <row r="45" spans="1:14" x14ac:dyDescent="0.2">
      <c r="A45" s="378"/>
      <c r="B45" s="378"/>
      <c r="C45" s="378"/>
      <c r="D45" s="378"/>
      <c r="E45" s="378"/>
      <c r="F45" s="378"/>
      <c r="G45" s="378"/>
      <c r="H45" s="378"/>
      <c r="I45" s="378"/>
      <c r="J45" s="378"/>
      <c r="K45" s="378"/>
      <c r="L45" s="378"/>
      <c r="M45" s="378"/>
      <c r="N45" s="378"/>
    </row>
    <row r="46" spans="1:14" x14ac:dyDescent="0.2">
      <c r="A46" s="378"/>
      <c r="B46" s="378"/>
      <c r="C46" s="378"/>
      <c r="D46" s="378"/>
      <c r="E46" s="378"/>
      <c r="F46" s="378"/>
      <c r="G46" s="378"/>
      <c r="H46" s="378"/>
      <c r="I46" s="378"/>
      <c r="J46" s="378"/>
      <c r="K46" s="378"/>
      <c r="L46" s="378"/>
      <c r="M46" s="378"/>
      <c r="N46" s="378"/>
    </row>
    <row r="47" spans="1:14" x14ac:dyDescent="0.2">
      <c r="A47" s="378"/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  <c r="M47" s="378"/>
      <c r="N47" s="378"/>
    </row>
    <row r="48" spans="1:14" x14ac:dyDescent="0.2">
      <c r="A48" s="378"/>
      <c r="B48" s="378"/>
      <c r="C48" s="378"/>
      <c r="D48" s="378"/>
      <c r="E48" s="378"/>
      <c r="F48" s="378"/>
      <c r="G48" s="378"/>
      <c r="H48" s="378"/>
      <c r="I48" s="378"/>
      <c r="J48" s="378"/>
      <c r="K48" s="378"/>
      <c r="L48" s="378"/>
      <c r="M48" s="378"/>
      <c r="N48" s="378"/>
    </row>
    <row r="49" spans="1:14" x14ac:dyDescent="0.2">
      <c r="A49" s="378"/>
      <c r="B49" s="378"/>
      <c r="C49" s="378"/>
      <c r="D49" s="378"/>
      <c r="E49" s="378"/>
      <c r="F49" s="378"/>
      <c r="G49" s="378"/>
      <c r="H49" s="378"/>
      <c r="I49" s="378"/>
      <c r="J49" s="378"/>
      <c r="K49" s="378"/>
      <c r="L49" s="378"/>
      <c r="M49" s="378"/>
      <c r="N49" s="378"/>
    </row>
    <row r="50" spans="1:14" x14ac:dyDescent="0.2">
      <c r="A50" s="378"/>
      <c r="B50" s="378"/>
      <c r="C50" s="378"/>
      <c r="D50" s="378"/>
      <c r="E50" s="378"/>
      <c r="F50" s="378"/>
      <c r="G50" s="378"/>
      <c r="H50" s="378"/>
      <c r="I50" s="378"/>
      <c r="J50" s="378"/>
      <c r="K50" s="378"/>
      <c r="L50" s="378"/>
      <c r="M50" s="378"/>
      <c r="N50" s="378"/>
    </row>
    <row r="51" spans="1:14" x14ac:dyDescent="0.2">
      <c r="A51" s="378"/>
      <c r="B51" s="378"/>
      <c r="C51" s="378"/>
      <c r="D51" s="378"/>
      <c r="E51" s="378"/>
      <c r="F51" s="378"/>
      <c r="G51" s="378"/>
      <c r="H51" s="378"/>
      <c r="I51" s="378"/>
      <c r="J51" s="378"/>
      <c r="K51" s="378"/>
      <c r="L51" s="378"/>
      <c r="M51" s="378"/>
      <c r="N51" s="378"/>
    </row>
    <row r="52" spans="1:14" x14ac:dyDescent="0.2">
      <c r="A52" s="378"/>
      <c r="B52" s="378"/>
      <c r="C52" s="378"/>
      <c r="D52" s="378"/>
      <c r="E52" s="378"/>
      <c r="F52" s="378"/>
      <c r="G52" s="378"/>
      <c r="H52" s="378"/>
      <c r="I52" s="378"/>
      <c r="J52" s="378"/>
      <c r="K52" s="378"/>
      <c r="L52" s="378"/>
      <c r="M52" s="378"/>
      <c r="N52" s="378"/>
    </row>
    <row r="53" spans="1:14" x14ac:dyDescent="0.2">
      <c r="A53" s="378"/>
      <c r="B53" s="378"/>
      <c r="C53" s="378"/>
      <c r="D53" s="378"/>
      <c r="E53" s="378"/>
      <c r="F53" s="378"/>
      <c r="G53" s="378"/>
      <c r="H53" s="378"/>
      <c r="I53" s="378"/>
      <c r="J53" s="378"/>
      <c r="K53" s="378"/>
      <c r="L53" s="378"/>
      <c r="M53" s="378"/>
      <c r="N53" s="378"/>
    </row>
    <row r="54" spans="1:14" x14ac:dyDescent="0.2">
      <c r="A54" s="378"/>
      <c r="B54" s="378"/>
      <c r="C54" s="378"/>
      <c r="D54" s="378"/>
      <c r="E54" s="378"/>
      <c r="F54" s="378"/>
      <c r="G54" s="378"/>
      <c r="H54" s="378"/>
      <c r="I54" s="378"/>
      <c r="J54" s="378"/>
      <c r="K54" s="378"/>
      <c r="L54" s="378"/>
      <c r="M54" s="378"/>
      <c r="N54" s="378"/>
    </row>
    <row r="55" spans="1:14" x14ac:dyDescent="0.2">
      <c r="A55" s="378"/>
      <c r="B55" s="378"/>
      <c r="C55" s="378"/>
      <c r="D55" s="378"/>
      <c r="E55" s="378"/>
      <c r="F55" s="378"/>
      <c r="G55" s="378"/>
      <c r="H55" s="378"/>
      <c r="I55" s="378"/>
      <c r="J55" s="378"/>
      <c r="K55" s="378"/>
      <c r="L55" s="378"/>
      <c r="M55" s="378"/>
      <c r="N55" s="378"/>
    </row>
    <row r="56" spans="1:14" x14ac:dyDescent="0.2">
      <c r="A56" s="378"/>
      <c r="B56" s="378"/>
      <c r="C56" s="378"/>
      <c r="D56" s="378"/>
      <c r="E56" s="378"/>
      <c r="F56" s="378"/>
      <c r="G56" s="378"/>
      <c r="H56" s="378"/>
      <c r="I56" s="378"/>
      <c r="J56" s="378"/>
      <c r="K56" s="378"/>
      <c r="L56" s="378"/>
      <c r="M56" s="378"/>
      <c r="N56" s="378"/>
    </row>
    <row r="57" spans="1:14" x14ac:dyDescent="0.2">
      <c r="A57" s="378"/>
      <c r="B57" s="378"/>
      <c r="C57" s="378"/>
      <c r="D57" s="378"/>
      <c r="E57" s="378"/>
      <c r="F57" s="378"/>
      <c r="G57" s="378"/>
      <c r="H57" s="378"/>
      <c r="I57" s="378"/>
      <c r="J57" s="378"/>
      <c r="K57" s="378"/>
      <c r="L57" s="378"/>
      <c r="M57" s="378"/>
      <c r="N57" s="378"/>
    </row>
    <row r="58" spans="1:14" x14ac:dyDescent="0.2">
      <c r="A58" s="378"/>
      <c r="B58" s="378"/>
      <c r="C58" s="378"/>
      <c r="D58" s="378"/>
      <c r="E58" s="378"/>
      <c r="F58" s="378"/>
      <c r="G58" s="378"/>
      <c r="H58" s="378"/>
      <c r="I58" s="378"/>
      <c r="J58" s="378"/>
      <c r="K58" s="378"/>
      <c r="L58" s="378"/>
      <c r="M58" s="378"/>
      <c r="N58" s="378"/>
    </row>
    <row r="59" spans="1:14" x14ac:dyDescent="0.2">
      <c r="A59" s="378"/>
      <c r="B59" s="378"/>
      <c r="C59" s="378"/>
      <c r="D59" s="378"/>
      <c r="E59" s="378"/>
      <c r="F59" s="378"/>
      <c r="G59" s="378"/>
      <c r="H59" s="378"/>
      <c r="I59" s="378"/>
      <c r="J59" s="378"/>
      <c r="K59" s="378"/>
      <c r="L59" s="378"/>
      <c r="M59" s="378"/>
      <c r="N59" s="378"/>
    </row>
    <row r="60" spans="1:14" x14ac:dyDescent="0.2">
      <c r="A60" s="378"/>
      <c r="B60" s="378"/>
      <c r="C60" s="378"/>
      <c r="D60" s="378"/>
      <c r="E60" s="378"/>
      <c r="F60" s="378"/>
      <c r="G60" s="378"/>
      <c r="H60" s="378"/>
      <c r="I60" s="378"/>
      <c r="J60" s="378"/>
      <c r="K60" s="378"/>
      <c r="L60" s="378"/>
      <c r="M60" s="378"/>
      <c r="N60" s="378"/>
    </row>
    <row r="61" spans="1:14" x14ac:dyDescent="0.2">
      <c r="A61" s="378"/>
      <c r="B61" s="378"/>
      <c r="C61" s="378"/>
      <c r="D61" s="378"/>
      <c r="E61" s="378"/>
      <c r="F61" s="378"/>
      <c r="G61" s="378"/>
      <c r="H61" s="378"/>
      <c r="I61" s="378"/>
      <c r="J61" s="378"/>
      <c r="K61" s="378"/>
      <c r="L61" s="378"/>
      <c r="M61" s="378"/>
      <c r="N61" s="378"/>
    </row>
    <row r="62" spans="1:14" x14ac:dyDescent="0.2">
      <c r="A62" s="378"/>
      <c r="B62" s="378"/>
      <c r="C62" s="378"/>
      <c r="D62" s="378"/>
      <c r="E62" s="378"/>
      <c r="F62" s="378"/>
      <c r="G62" s="378"/>
      <c r="H62" s="378"/>
      <c r="I62" s="378"/>
      <c r="J62" s="378"/>
      <c r="K62" s="378"/>
      <c r="L62" s="378"/>
      <c r="M62" s="378"/>
      <c r="N62" s="378"/>
    </row>
    <row r="63" spans="1:14" x14ac:dyDescent="0.2">
      <c r="A63" s="378"/>
      <c r="B63" s="378"/>
      <c r="C63" s="378"/>
      <c r="D63" s="378"/>
      <c r="E63" s="378"/>
      <c r="F63" s="378"/>
      <c r="G63" s="378"/>
      <c r="H63" s="378"/>
      <c r="I63" s="378"/>
      <c r="J63" s="378"/>
      <c r="K63" s="378"/>
      <c r="L63" s="378"/>
      <c r="M63" s="378"/>
      <c r="N63" s="378"/>
    </row>
    <row r="64" spans="1:14" x14ac:dyDescent="0.2">
      <c r="A64" s="378"/>
      <c r="B64" s="378"/>
      <c r="C64" s="378"/>
      <c r="D64" s="378"/>
      <c r="E64" s="378"/>
      <c r="F64" s="378"/>
      <c r="G64" s="378"/>
      <c r="H64" s="378"/>
      <c r="I64" s="378"/>
      <c r="J64" s="378"/>
      <c r="K64" s="378"/>
      <c r="L64" s="378"/>
      <c r="M64" s="378"/>
      <c r="N64" s="378"/>
    </row>
    <row r="65" spans="1:14" x14ac:dyDescent="0.2">
      <c r="A65" s="378"/>
      <c r="B65" s="378"/>
      <c r="C65" s="378"/>
      <c r="D65" s="378"/>
      <c r="E65" s="378"/>
      <c r="F65" s="378"/>
      <c r="G65" s="378"/>
      <c r="H65" s="378"/>
      <c r="I65" s="378"/>
      <c r="J65" s="378"/>
      <c r="K65" s="378"/>
      <c r="L65" s="378"/>
      <c r="M65" s="378"/>
      <c r="N65" s="378"/>
    </row>
    <row r="66" spans="1:14" x14ac:dyDescent="0.2">
      <c r="A66" s="378"/>
      <c r="B66" s="378"/>
      <c r="C66" s="378"/>
      <c r="D66" s="378"/>
      <c r="E66" s="378"/>
      <c r="F66" s="378"/>
      <c r="G66" s="378"/>
      <c r="H66" s="378"/>
      <c r="I66" s="378"/>
      <c r="J66" s="378"/>
      <c r="K66" s="378"/>
      <c r="L66" s="378"/>
      <c r="M66" s="378"/>
      <c r="N66" s="378"/>
    </row>
    <row r="67" spans="1:14" x14ac:dyDescent="0.2">
      <c r="A67" s="378"/>
      <c r="B67" s="378"/>
      <c r="C67" s="378"/>
      <c r="D67" s="378"/>
      <c r="E67" s="378"/>
      <c r="F67" s="378"/>
      <c r="G67" s="378"/>
      <c r="H67" s="378"/>
      <c r="I67" s="378"/>
      <c r="J67" s="378"/>
      <c r="K67" s="378"/>
      <c r="L67" s="378"/>
      <c r="M67" s="378"/>
      <c r="N67" s="378"/>
    </row>
    <row r="68" spans="1:14" x14ac:dyDescent="0.2">
      <c r="A68" s="378"/>
      <c r="B68" s="378"/>
      <c r="C68" s="378"/>
      <c r="D68" s="378"/>
      <c r="E68" s="378"/>
      <c r="F68" s="378"/>
      <c r="G68" s="378"/>
      <c r="H68" s="378"/>
      <c r="I68" s="378"/>
      <c r="J68" s="378"/>
      <c r="K68" s="378"/>
      <c r="L68" s="378"/>
      <c r="M68" s="378"/>
      <c r="N68" s="378"/>
    </row>
    <row r="69" spans="1:14" x14ac:dyDescent="0.2">
      <c r="A69" s="378"/>
      <c r="B69" s="378"/>
      <c r="C69" s="378"/>
      <c r="D69" s="378"/>
      <c r="E69" s="378"/>
      <c r="F69" s="378"/>
      <c r="G69" s="378"/>
      <c r="H69" s="378"/>
      <c r="I69" s="378"/>
      <c r="J69" s="378"/>
      <c r="K69" s="378"/>
      <c r="L69" s="378"/>
      <c r="M69" s="378"/>
      <c r="N69" s="378"/>
    </row>
    <row r="70" spans="1:14" x14ac:dyDescent="0.2">
      <c r="A70" s="378"/>
      <c r="B70" s="378"/>
      <c r="C70" s="378"/>
      <c r="D70" s="378"/>
      <c r="E70" s="378"/>
      <c r="F70" s="378"/>
      <c r="G70" s="378"/>
      <c r="H70" s="378"/>
      <c r="I70" s="378"/>
      <c r="J70" s="378"/>
      <c r="K70" s="378"/>
      <c r="L70" s="378"/>
      <c r="M70" s="378"/>
      <c r="N70" s="378"/>
    </row>
    <row r="71" spans="1:14" x14ac:dyDescent="0.2">
      <c r="A71" s="378"/>
      <c r="B71" s="378"/>
      <c r="C71" s="378"/>
      <c r="D71" s="378"/>
      <c r="E71" s="378"/>
      <c r="F71" s="378"/>
      <c r="G71" s="378"/>
      <c r="H71" s="378"/>
      <c r="I71" s="378"/>
      <c r="J71" s="378"/>
      <c r="K71" s="378"/>
      <c r="L71" s="378"/>
      <c r="M71" s="378"/>
      <c r="N71" s="378"/>
    </row>
    <row r="72" spans="1:14" x14ac:dyDescent="0.2">
      <c r="A72" s="378"/>
      <c r="B72" s="378"/>
      <c r="C72" s="378"/>
      <c r="D72" s="378"/>
      <c r="E72" s="378"/>
      <c r="F72" s="378"/>
      <c r="G72" s="378"/>
      <c r="H72" s="378"/>
      <c r="I72" s="378"/>
      <c r="J72" s="378"/>
      <c r="K72" s="378"/>
      <c r="L72" s="378"/>
      <c r="M72" s="378"/>
      <c r="N72" s="378"/>
    </row>
    <row r="73" spans="1:14" x14ac:dyDescent="0.2">
      <c r="A73" s="378"/>
      <c r="B73" s="378"/>
      <c r="C73" s="378"/>
      <c r="D73" s="378"/>
      <c r="E73" s="378"/>
      <c r="F73" s="378"/>
      <c r="G73" s="378"/>
      <c r="H73" s="378"/>
      <c r="I73" s="378"/>
      <c r="J73" s="378"/>
      <c r="K73" s="378"/>
      <c r="L73" s="378"/>
      <c r="M73" s="378"/>
      <c r="N73" s="378"/>
    </row>
    <row r="74" spans="1:14" x14ac:dyDescent="0.2">
      <c r="A74" s="378"/>
      <c r="B74" s="378"/>
      <c r="C74" s="378"/>
      <c r="D74" s="378"/>
      <c r="E74" s="378"/>
      <c r="F74" s="378"/>
      <c r="G74" s="378"/>
      <c r="H74" s="378"/>
      <c r="I74" s="378"/>
      <c r="J74" s="378"/>
      <c r="K74" s="378"/>
      <c r="L74" s="378"/>
      <c r="M74" s="378"/>
      <c r="N74" s="378"/>
    </row>
    <row r="75" spans="1:14" x14ac:dyDescent="0.2">
      <c r="A75" s="378"/>
      <c r="B75" s="378"/>
      <c r="C75" s="378"/>
      <c r="D75" s="378"/>
      <c r="E75" s="378"/>
      <c r="F75" s="378"/>
      <c r="G75" s="378"/>
      <c r="H75" s="378"/>
      <c r="I75" s="378"/>
      <c r="J75" s="378"/>
      <c r="K75" s="378"/>
      <c r="L75" s="378"/>
      <c r="M75" s="378"/>
      <c r="N75" s="378"/>
    </row>
    <row r="76" spans="1:14" x14ac:dyDescent="0.2">
      <c r="A76" s="378"/>
      <c r="B76" s="378"/>
      <c r="C76" s="378"/>
      <c r="D76" s="378"/>
      <c r="E76" s="378"/>
      <c r="F76" s="378"/>
      <c r="G76" s="378"/>
      <c r="H76" s="378"/>
      <c r="I76" s="378"/>
      <c r="J76" s="378"/>
      <c r="K76" s="378"/>
      <c r="L76" s="378"/>
      <c r="M76" s="378"/>
      <c r="N76" s="378"/>
    </row>
    <row r="77" spans="1:14" x14ac:dyDescent="0.2">
      <c r="A77" s="378"/>
      <c r="B77" s="378"/>
      <c r="C77" s="378"/>
      <c r="D77" s="378"/>
      <c r="E77" s="378"/>
      <c r="F77" s="378"/>
      <c r="G77" s="378"/>
      <c r="H77" s="378"/>
      <c r="I77" s="378"/>
      <c r="J77" s="378"/>
      <c r="K77" s="378"/>
      <c r="L77" s="378"/>
      <c r="M77" s="378"/>
      <c r="N77" s="378"/>
    </row>
    <row r="78" spans="1:14" x14ac:dyDescent="0.2">
      <c r="A78" s="378"/>
      <c r="B78" s="378"/>
      <c r="C78" s="378"/>
      <c r="D78" s="378"/>
      <c r="E78" s="378"/>
      <c r="F78" s="378"/>
      <c r="G78" s="378"/>
      <c r="H78" s="378"/>
      <c r="I78" s="378"/>
      <c r="J78" s="378"/>
      <c r="K78" s="378"/>
      <c r="L78" s="378"/>
      <c r="M78" s="378"/>
      <c r="N78" s="378"/>
    </row>
    <row r="79" spans="1:14" x14ac:dyDescent="0.2">
      <c r="A79" s="378"/>
      <c r="B79" s="378"/>
      <c r="C79" s="378"/>
      <c r="D79" s="378"/>
      <c r="E79" s="378"/>
      <c r="F79" s="378"/>
      <c r="G79" s="378"/>
      <c r="H79" s="378"/>
      <c r="I79" s="378"/>
      <c r="J79" s="378"/>
      <c r="K79" s="378"/>
      <c r="L79" s="378"/>
      <c r="M79" s="378"/>
      <c r="N79" s="378"/>
    </row>
    <row r="80" spans="1:14" x14ac:dyDescent="0.2">
      <c r="A80" s="378"/>
      <c r="B80" s="378"/>
      <c r="C80" s="378"/>
      <c r="D80" s="378"/>
      <c r="E80" s="378"/>
      <c r="F80" s="378"/>
      <c r="G80" s="378"/>
      <c r="H80" s="378"/>
      <c r="I80" s="378"/>
      <c r="J80" s="378"/>
      <c r="K80" s="378"/>
      <c r="L80" s="378"/>
      <c r="M80" s="378"/>
      <c r="N80" s="378"/>
    </row>
    <row r="81" spans="1:14" x14ac:dyDescent="0.2">
      <c r="A81" s="378"/>
      <c r="B81" s="378"/>
      <c r="C81" s="378"/>
      <c r="D81" s="378"/>
      <c r="E81" s="378"/>
      <c r="F81" s="378"/>
      <c r="G81" s="378"/>
      <c r="H81" s="378"/>
      <c r="I81" s="378"/>
      <c r="J81" s="378"/>
      <c r="K81" s="378"/>
      <c r="L81" s="378"/>
      <c r="M81" s="378"/>
      <c r="N81" s="378"/>
    </row>
    <row r="82" spans="1:14" x14ac:dyDescent="0.2">
      <c r="A82" s="378"/>
      <c r="B82" s="378"/>
      <c r="C82" s="378"/>
      <c r="D82" s="378"/>
      <c r="E82" s="378"/>
      <c r="F82" s="378"/>
      <c r="G82" s="378"/>
      <c r="H82" s="378"/>
      <c r="I82" s="378"/>
      <c r="J82" s="378"/>
      <c r="K82" s="378"/>
      <c r="L82" s="378"/>
      <c r="M82" s="378"/>
      <c r="N82" s="378"/>
    </row>
    <row r="83" spans="1:14" x14ac:dyDescent="0.2">
      <c r="A83" s="378"/>
      <c r="B83" s="378"/>
      <c r="C83" s="378"/>
      <c r="D83" s="378"/>
      <c r="E83" s="378"/>
      <c r="F83" s="378"/>
      <c r="G83" s="378"/>
      <c r="H83" s="378"/>
      <c r="I83" s="378"/>
      <c r="J83" s="378"/>
      <c r="K83" s="378"/>
      <c r="L83" s="378"/>
      <c r="M83" s="378"/>
      <c r="N83" s="378"/>
    </row>
    <row r="84" spans="1:14" x14ac:dyDescent="0.2">
      <c r="A84" s="378"/>
      <c r="B84" s="378"/>
      <c r="C84" s="378"/>
      <c r="D84" s="378"/>
      <c r="E84" s="378"/>
      <c r="F84" s="378"/>
      <c r="G84" s="378"/>
      <c r="H84" s="378"/>
      <c r="I84" s="378"/>
      <c r="J84" s="378"/>
      <c r="K84" s="378"/>
      <c r="L84" s="378"/>
      <c r="M84" s="378"/>
      <c r="N84" s="378"/>
    </row>
    <row r="85" spans="1:14" x14ac:dyDescent="0.2">
      <c r="A85" s="378"/>
      <c r="B85" s="378"/>
      <c r="C85" s="378"/>
      <c r="D85" s="378"/>
      <c r="E85" s="378"/>
      <c r="F85" s="378"/>
      <c r="G85" s="378"/>
      <c r="H85" s="378"/>
      <c r="I85" s="378"/>
      <c r="J85" s="378"/>
      <c r="K85" s="378"/>
      <c r="L85" s="378"/>
      <c r="M85" s="378"/>
      <c r="N85" s="378"/>
    </row>
    <row r="86" spans="1:14" x14ac:dyDescent="0.2">
      <c r="A86" s="378"/>
      <c r="B86" s="378"/>
      <c r="C86" s="378"/>
      <c r="D86" s="378"/>
      <c r="E86" s="378"/>
      <c r="F86" s="378"/>
      <c r="G86" s="378"/>
      <c r="H86" s="378"/>
      <c r="I86" s="378"/>
      <c r="J86" s="378"/>
      <c r="K86" s="378"/>
      <c r="L86" s="378"/>
      <c r="M86" s="378"/>
      <c r="N86" s="378"/>
    </row>
    <row r="87" spans="1:14" x14ac:dyDescent="0.2">
      <c r="A87" s="378"/>
      <c r="B87" s="378"/>
      <c r="C87" s="378"/>
      <c r="D87" s="378"/>
      <c r="E87" s="378"/>
      <c r="F87" s="378"/>
      <c r="G87" s="378"/>
      <c r="H87" s="378"/>
      <c r="I87" s="378"/>
      <c r="J87" s="378"/>
      <c r="K87" s="378"/>
      <c r="L87" s="378"/>
      <c r="M87" s="378"/>
      <c r="N87" s="378"/>
    </row>
    <row r="88" spans="1:14" x14ac:dyDescent="0.2">
      <c r="A88" s="378"/>
      <c r="B88" s="378"/>
      <c r="C88" s="378"/>
      <c r="D88" s="378"/>
      <c r="E88" s="378"/>
      <c r="F88" s="378"/>
      <c r="G88" s="378"/>
      <c r="H88" s="378"/>
      <c r="I88" s="378"/>
      <c r="J88" s="378"/>
      <c r="K88" s="378"/>
      <c r="L88" s="378"/>
      <c r="M88" s="378"/>
      <c r="N88" s="378"/>
    </row>
    <row r="89" spans="1:14" x14ac:dyDescent="0.2">
      <c r="A89" s="378"/>
      <c r="B89" s="378"/>
      <c r="C89" s="378"/>
      <c r="D89" s="378"/>
      <c r="E89" s="378"/>
      <c r="F89" s="378"/>
      <c r="G89" s="378"/>
      <c r="H89" s="378"/>
      <c r="I89" s="378"/>
      <c r="J89" s="378"/>
      <c r="K89" s="378"/>
      <c r="L89" s="378"/>
      <c r="M89" s="378"/>
      <c r="N89" s="378"/>
    </row>
    <row r="90" spans="1:14" x14ac:dyDescent="0.2">
      <c r="A90" s="378"/>
      <c r="B90" s="378"/>
      <c r="C90" s="378"/>
      <c r="D90" s="378"/>
      <c r="E90" s="378"/>
      <c r="F90" s="378"/>
      <c r="G90" s="378"/>
      <c r="H90" s="378"/>
      <c r="I90" s="378"/>
      <c r="J90" s="378"/>
      <c r="K90" s="378"/>
      <c r="L90" s="378"/>
      <c r="M90" s="378"/>
      <c r="N90" s="378"/>
    </row>
    <row r="91" spans="1:14" x14ac:dyDescent="0.2">
      <c r="A91" s="378"/>
      <c r="B91" s="378"/>
      <c r="C91" s="378"/>
      <c r="D91" s="378"/>
      <c r="E91" s="378"/>
      <c r="F91" s="378"/>
      <c r="G91" s="378"/>
      <c r="H91" s="378"/>
      <c r="I91" s="378"/>
      <c r="J91" s="378"/>
      <c r="K91" s="378"/>
      <c r="L91" s="378"/>
      <c r="M91" s="378"/>
      <c r="N91" s="378"/>
    </row>
    <row r="92" spans="1:14" x14ac:dyDescent="0.2">
      <c r="A92" s="378"/>
      <c r="B92" s="378"/>
      <c r="C92" s="378"/>
      <c r="D92" s="378"/>
      <c r="E92" s="378"/>
      <c r="F92" s="378"/>
      <c r="G92" s="378"/>
      <c r="H92" s="378"/>
      <c r="I92" s="378"/>
      <c r="J92" s="378"/>
      <c r="K92" s="378"/>
      <c r="L92" s="378"/>
      <c r="M92" s="378"/>
      <c r="N92" s="378"/>
    </row>
    <row r="93" spans="1:14" x14ac:dyDescent="0.2">
      <c r="A93" s="378"/>
      <c r="B93" s="378"/>
      <c r="C93" s="378"/>
      <c r="D93" s="378"/>
      <c r="E93" s="378"/>
      <c r="F93" s="378"/>
      <c r="G93" s="378"/>
      <c r="H93" s="378"/>
      <c r="I93" s="378"/>
      <c r="J93" s="378"/>
      <c r="K93" s="378"/>
      <c r="L93" s="378"/>
      <c r="M93" s="378"/>
      <c r="N93" s="378"/>
    </row>
    <row r="94" spans="1:14" x14ac:dyDescent="0.2">
      <c r="A94" s="378"/>
      <c r="B94" s="378"/>
      <c r="C94" s="378"/>
      <c r="D94" s="378"/>
      <c r="E94" s="378"/>
      <c r="F94" s="378"/>
      <c r="G94" s="378"/>
      <c r="H94" s="378"/>
      <c r="I94" s="378"/>
      <c r="J94" s="378"/>
      <c r="K94" s="378"/>
      <c r="L94" s="378"/>
      <c r="M94" s="378"/>
      <c r="N94" s="378"/>
    </row>
    <row r="95" spans="1:14" x14ac:dyDescent="0.2">
      <c r="A95" s="378"/>
      <c r="B95" s="378"/>
      <c r="C95" s="378"/>
      <c r="D95" s="378"/>
      <c r="E95" s="378"/>
      <c r="F95" s="378"/>
      <c r="G95" s="378"/>
      <c r="H95" s="378"/>
      <c r="I95" s="378"/>
      <c r="J95" s="378"/>
      <c r="K95" s="378"/>
      <c r="L95" s="378"/>
      <c r="M95" s="378"/>
      <c r="N95" s="378"/>
    </row>
    <row r="96" spans="1:14" x14ac:dyDescent="0.2">
      <c r="A96" s="378"/>
      <c r="B96" s="378"/>
      <c r="C96" s="378"/>
      <c r="D96" s="378"/>
      <c r="E96" s="378"/>
      <c r="F96" s="378"/>
      <c r="G96" s="378"/>
      <c r="H96" s="378"/>
      <c r="I96" s="378"/>
      <c r="J96" s="378"/>
      <c r="K96" s="378"/>
      <c r="L96" s="378"/>
      <c r="M96" s="378"/>
      <c r="N96" s="378"/>
    </row>
    <row r="97" spans="1:14" x14ac:dyDescent="0.2">
      <c r="A97" s="378"/>
      <c r="B97" s="378"/>
      <c r="C97" s="378"/>
      <c r="D97" s="378"/>
      <c r="E97" s="378"/>
      <c r="F97" s="378"/>
      <c r="G97" s="378"/>
      <c r="H97" s="378"/>
      <c r="I97" s="378"/>
      <c r="J97" s="378"/>
      <c r="K97" s="378"/>
      <c r="L97" s="378"/>
      <c r="M97" s="378"/>
      <c r="N97" s="378"/>
    </row>
    <row r="98" spans="1:14" x14ac:dyDescent="0.2">
      <c r="A98" s="378"/>
      <c r="B98" s="378"/>
      <c r="C98" s="378"/>
      <c r="D98" s="378"/>
      <c r="E98" s="378"/>
      <c r="F98" s="378"/>
      <c r="G98" s="378"/>
      <c r="H98" s="378"/>
      <c r="I98" s="378"/>
      <c r="J98" s="378"/>
      <c r="K98" s="378"/>
      <c r="L98" s="378"/>
      <c r="M98" s="378"/>
      <c r="N98" s="378"/>
    </row>
    <row r="99" spans="1:14" x14ac:dyDescent="0.2">
      <c r="A99" s="378"/>
      <c r="B99" s="378"/>
      <c r="C99" s="378"/>
      <c r="D99" s="378"/>
      <c r="E99" s="378"/>
      <c r="F99" s="378"/>
      <c r="G99" s="378"/>
      <c r="H99" s="378"/>
      <c r="I99" s="378"/>
      <c r="J99" s="378"/>
      <c r="K99" s="378"/>
      <c r="L99" s="378"/>
      <c r="M99" s="378"/>
      <c r="N99" s="378"/>
    </row>
    <row r="100" spans="1:14" x14ac:dyDescent="0.2">
      <c r="A100" s="378"/>
      <c r="B100" s="378"/>
      <c r="C100" s="378"/>
      <c r="D100" s="378"/>
      <c r="E100" s="378"/>
      <c r="F100" s="378"/>
      <c r="G100" s="378"/>
      <c r="H100" s="378"/>
      <c r="I100" s="378"/>
      <c r="J100" s="378"/>
      <c r="K100" s="378"/>
      <c r="L100" s="378"/>
      <c r="M100" s="378"/>
      <c r="N100" s="378"/>
    </row>
    <row r="101" spans="1:14" x14ac:dyDescent="0.2">
      <c r="A101" s="378"/>
      <c r="B101" s="378"/>
      <c r="C101" s="378"/>
      <c r="D101" s="378"/>
      <c r="E101" s="378"/>
      <c r="F101" s="378"/>
      <c r="G101" s="378"/>
      <c r="H101" s="378"/>
      <c r="I101" s="378"/>
      <c r="J101" s="378"/>
      <c r="K101" s="378"/>
      <c r="L101" s="378"/>
      <c r="M101" s="378"/>
      <c r="N101" s="378"/>
    </row>
    <row r="102" spans="1:14" x14ac:dyDescent="0.2">
      <c r="A102" s="378"/>
      <c r="B102" s="378"/>
      <c r="C102" s="378"/>
      <c r="D102" s="378"/>
      <c r="E102" s="378"/>
      <c r="F102" s="378"/>
      <c r="G102" s="378"/>
      <c r="H102" s="378"/>
      <c r="I102" s="378"/>
      <c r="J102" s="378"/>
      <c r="K102" s="378"/>
      <c r="L102" s="378"/>
      <c r="M102" s="378"/>
      <c r="N102" s="378"/>
    </row>
    <row r="103" spans="1:14" x14ac:dyDescent="0.2">
      <c r="A103" s="378"/>
      <c r="B103" s="378"/>
      <c r="C103" s="378"/>
      <c r="D103" s="378"/>
      <c r="E103" s="378"/>
      <c r="F103" s="378"/>
      <c r="G103" s="378"/>
      <c r="H103" s="378"/>
      <c r="I103" s="378"/>
      <c r="J103" s="378"/>
      <c r="K103" s="378"/>
      <c r="L103" s="378"/>
      <c r="M103" s="378"/>
      <c r="N103" s="378"/>
    </row>
    <row r="104" spans="1:14" x14ac:dyDescent="0.2">
      <c r="A104" s="378"/>
      <c r="B104" s="378"/>
      <c r="C104" s="378"/>
      <c r="D104" s="378"/>
      <c r="E104" s="378"/>
      <c r="F104" s="378"/>
      <c r="G104" s="378"/>
      <c r="H104" s="378"/>
      <c r="I104" s="378"/>
      <c r="J104" s="378"/>
      <c r="K104" s="378"/>
      <c r="L104" s="378"/>
      <c r="M104" s="378"/>
      <c r="N104" s="378"/>
    </row>
    <row r="105" spans="1:14" x14ac:dyDescent="0.2">
      <c r="A105" s="378"/>
      <c r="B105" s="378"/>
      <c r="C105" s="378"/>
      <c r="D105" s="378"/>
      <c r="E105" s="378"/>
      <c r="F105" s="378"/>
      <c r="G105" s="378"/>
      <c r="H105" s="378"/>
      <c r="I105" s="378"/>
      <c r="J105" s="378"/>
      <c r="K105" s="378"/>
      <c r="L105" s="378"/>
      <c r="M105" s="378"/>
      <c r="N105" s="378"/>
    </row>
    <row r="106" spans="1:14" x14ac:dyDescent="0.2">
      <c r="A106" s="378"/>
      <c r="B106" s="378"/>
      <c r="C106" s="378"/>
      <c r="D106" s="378"/>
      <c r="E106" s="378"/>
      <c r="F106" s="378"/>
      <c r="G106" s="378"/>
      <c r="H106" s="378"/>
      <c r="I106" s="378"/>
      <c r="J106" s="378"/>
      <c r="K106" s="378"/>
      <c r="L106" s="378"/>
      <c r="M106" s="378"/>
      <c r="N106" s="378"/>
    </row>
    <row r="107" spans="1:14" x14ac:dyDescent="0.2">
      <c r="A107" s="378"/>
      <c r="B107" s="378"/>
      <c r="C107" s="378"/>
      <c r="D107" s="378"/>
      <c r="E107" s="378"/>
      <c r="F107" s="378"/>
      <c r="G107" s="378"/>
      <c r="H107" s="378"/>
      <c r="I107" s="378"/>
      <c r="J107" s="378"/>
      <c r="K107" s="378"/>
      <c r="L107" s="378"/>
      <c r="M107" s="378"/>
      <c r="N107" s="378"/>
    </row>
    <row r="108" spans="1:14" x14ac:dyDescent="0.2">
      <c r="A108" s="378"/>
      <c r="B108" s="378"/>
      <c r="C108" s="378"/>
      <c r="D108" s="378"/>
      <c r="E108" s="378"/>
      <c r="F108" s="378"/>
      <c r="G108" s="378"/>
      <c r="H108" s="378"/>
      <c r="I108" s="378"/>
      <c r="J108" s="378"/>
      <c r="K108" s="378"/>
      <c r="L108" s="378"/>
      <c r="M108" s="378"/>
      <c r="N108" s="378"/>
    </row>
    <row r="109" spans="1:14" x14ac:dyDescent="0.2">
      <c r="A109" s="378"/>
      <c r="B109" s="378"/>
      <c r="C109" s="378"/>
      <c r="D109" s="378"/>
      <c r="E109" s="378"/>
      <c r="F109" s="378"/>
      <c r="G109" s="378"/>
      <c r="H109" s="378"/>
      <c r="I109" s="378"/>
      <c r="J109" s="378"/>
      <c r="K109" s="378"/>
      <c r="L109" s="378"/>
      <c r="M109" s="378"/>
      <c r="N109" s="378"/>
    </row>
    <row r="110" spans="1:14" x14ac:dyDescent="0.2">
      <c r="A110" s="378"/>
      <c r="B110" s="378"/>
      <c r="C110" s="378"/>
      <c r="D110" s="378"/>
      <c r="E110" s="378"/>
      <c r="F110" s="378"/>
      <c r="G110" s="378"/>
      <c r="H110" s="378"/>
      <c r="I110" s="378"/>
      <c r="J110" s="378"/>
      <c r="K110" s="378"/>
      <c r="L110" s="378"/>
      <c r="M110" s="378"/>
      <c r="N110" s="378"/>
    </row>
    <row r="111" spans="1:14" x14ac:dyDescent="0.2">
      <c r="A111" s="378"/>
      <c r="B111" s="378"/>
      <c r="C111" s="378"/>
      <c r="D111" s="378"/>
      <c r="E111" s="378"/>
      <c r="F111" s="378"/>
      <c r="G111" s="378"/>
      <c r="H111" s="378"/>
      <c r="I111" s="378"/>
      <c r="J111" s="378"/>
      <c r="K111" s="378"/>
      <c r="L111" s="378"/>
      <c r="M111" s="378"/>
      <c r="N111" s="378"/>
    </row>
    <row r="112" spans="1:14" x14ac:dyDescent="0.2">
      <c r="A112" s="378"/>
      <c r="B112" s="378"/>
      <c r="C112" s="378"/>
      <c r="D112" s="378"/>
      <c r="E112" s="378"/>
      <c r="F112" s="378"/>
      <c r="G112" s="378"/>
      <c r="H112" s="378"/>
      <c r="I112" s="378"/>
      <c r="J112" s="378"/>
      <c r="K112" s="378"/>
      <c r="L112" s="378"/>
      <c r="M112" s="378"/>
      <c r="N112" s="378"/>
    </row>
    <row r="113" spans="1:14" x14ac:dyDescent="0.2">
      <c r="A113" s="378"/>
      <c r="B113" s="378"/>
      <c r="C113" s="378"/>
      <c r="D113" s="378"/>
      <c r="E113" s="378"/>
      <c r="F113" s="378"/>
      <c r="G113" s="378"/>
      <c r="H113" s="378"/>
      <c r="I113" s="378"/>
      <c r="J113" s="378"/>
      <c r="K113" s="378"/>
      <c r="L113" s="378"/>
      <c r="M113" s="378"/>
      <c r="N113" s="378"/>
    </row>
    <row r="114" spans="1:14" x14ac:dyDescent="0.2">
      <c r="A114" s="378"/>
      <c r="B114" s="378"/>
      <c r="C114" s="378"/>
      <c r="D114" s="378"/>
      <c r="E114" s="378"/>
      <c r="F114" s="378"/>
      <c r="G114" s="378"/>
      <c r="H114" s="378"/>
      <c r="I114" s="378"/>
      <c r="J114" s="378"/>
      <c r="K114" s="378"/>
      <c r="L114" s="378"/>
      <c r="M114" s="378"/>
      <c r="N114" s="378"/>
    </row>
    <row r="115" spans="1:14" x14ac:dyDescent="0.2">
      <c r="A115" s="378"/>
      <c r="B115" s="378"/>
      <c r="C115" s="378"/>
      <c r="D115" s="378"/>
      <c r="E115" s="378"/>
      <c r="F115" s="378"/>
      <c r="G115" s="378"/>
      <c r="H115" s="378"/>
      <c r="I115" s="378"/>
      <c r="J115" s="378"/>
      <c r="K115" s="378"/>
      <c r="L115" s="378"/>
      <c r="M115" s="378"/>
      <c r="N115" s="378"/>
    </row>
    <row r="116" spans="1:14" x14ac:dyDescent="0.2">
      <c r="A116" s="378"/>
      <c r="B116" s="378"/>
      <c r="C116" s="378"/>
      <c r="D116" s="378"/>
      <c r="E116" s="378"/>
      <c r="F116" s="378"/>
      <c r="G116" s="378"/>
      <c r="H116" s="378"/>
      <c r="I116" s="378"/>
      <c r="J116" s="378"/>
      <c r="K116" s="378"/>
      <c r="L116" s="378"/>
      <c r="M116" s="378"/>
      <c r="N116" s="378"/>
    </row>
    <row r="117" spans="1:14" x14ac:dyDescent="0.2">
      <c r="A117" s="378"/>
      <c r="B117" s="378"/>
      <c r="C117" s="378"/>
      <c r="D117" s="378"/>
      <c r="E117" s="378"/>
      <c r="F117" s="378"/>
      <c r="G117" s="378"/>
      <c r="H117" s="378"/>
      <c r="I117" s="378"/>
      <c r="J117" s="378"/>
      <c r="K117" s="378"/>
      <c r="L117" s="378"/>
      <c r="M117" s="378"/>
      <c r="N117" s="378"/>
    </row>
    <row r="118" spans="1:14" x14ac:dyDescent="0.2">
      <c r="A118" s="378"/>
      <c r="B118" s="378"/>
      <c r="C118" s="378"/>
      <c r="D118" s="378"/>
      <c r="E118" s="378"/>
      <c r="F118" s="378"/>
      <c r="G118" s="378"/>
      <c r="H118" s="378"/>
      <c r="I118" s="378"/>
      <c r="J118" s="378"/>
      <c r="K118" s="378"/>
      <c r="L118" s="378"/>
      <c r="M118" s="378"/>
      <c r="N118" s="378"/>
    </row>
    <row r="119" spans="1:14" x14ac:dyDescent="0.2">
      <c r="A119" s="378"/>
      <c r="B119" s="378"/>
      <c r="C119" s="378"/>
      <c r="D119" s="378"/>
      <c r="E119" s="378"/>
      <c r="F119" s="378"/>
      <c r="G119" s="378"/>
      <c r="H119" s="378"/>
      <c r="I119" s="378"/>
      <c r="J119" s="378"/>
      <c r="K119" s="378"/>
      <c r="L119" s="378"/>
      <c r="M119" s="378"/>
      <c r="N119" s="378"/>
    </row>
    <row r="120" spans="1:14" x14ac:dyDescent="0.2">
      <c r="A120" s="378"/>
      <c r="B120" s="378"/>
      <c r="C120" s="378"/>
      <c r="D120" s="378"/>
      <c r="E120" s="378"/>
      <c r="F120" s="378"/>
      <c r="G120" s="378"/>
      <c r="H120" s="378"/>
      <c r="I120" s="378"/>
      <c r="J120" s="378"/>
      <c r="K120" s="378"/>
      <c r="L120" s="378"/>
      <c r="M120" s="378"/>
      <c r="N120" s="378"/>
    </row>
    <row r="121" spans="1:14" x14ac:dyDescent="0.2">
      <c r="A121" s="378"/>
      <c r="B121" s="378"/>
      <c r="C121" s="378"/>
      <c r="D121" s="378"/>
      <c r="E121" s="378"/>
      <c r="F121" s="378"/>
      <c r="G121" s="378"/>
      <c r="H121" s="378"/>
      <c r="I121" s="378"/>
      <c r="J121" s="378"/>
      <c r="K121" s="378"/>
      <c r="L121" s="378"/>
      <c r="M121" s="378"/>
      <c r="N121" s="378"/>
    </row>
    <row r="122" spans="1:14" x14ac:dyDescent="0.2">
      <c r="A122" s="378"/>
      <c r="B122" s="378"/>
      <c r="C122" s="378"/>
      <c r="D122" s="378"/>
      <c r="E122" s="378"/>
      <c r="F122" s="378"/>
      <c r="G122" s="378"/>
      <c r="H122" s="378"/>
      <c r="I122" s="378"/>
      <c r="J122" s="378"/>
      <c r="K122" s="378"/>
      <c r="L122" s="378"/>
      <c r="M122" s="378"/>
      <c r="N122" s="378"/>
    </row>
    <row r="123" spans="1:14" x14ac:dyDescent="0.2">
      <c r="A123" s="378"/>
      <c r="B123" s="378"/>
      <c r="C123" s="378"/>
      <c r="D123" s="378"/>
      <c r="E123" s="378"/>
      <c r="F123" s="378"/>
      <c r="G123" s="378"/>
      <c r="H123" s="378"/>
      <c r="I123" s="378"/>
      <c r="J123" s="378"/>
      <c r="K123" s="378"/>
      <c r="L123" s="378"/>
      <c r="M123" s="378"/>
      <c r="N123" s="378"/>
    </row>
    <row r="124" spans="1:14" x14ac:dyDescent="0.2">
      <c r="A124" s="378"/>
      <c r="B124" s="378"/>
      <c r="C124" s="378"/>
      <c r="D124" s="378"/>
      <c r="E124" s="378"/>
      <c r="F124" s="378"/>
      <c r="G124" s="378"/>
      <c r="H124" s="378"/>
      <c r="I124" s="378"/>
      <c r="J124" s="378"/>
      <c r="K124" s="378"/>
      <c r="L124" s="378"/>
      <c r="M124" s="378"/>
      <c r="N124" s="378"/>
    </row>
    <row r="125" spans="1:14" x14ac:dyDescent="0.2">
      <c r="A125" s="378"/>
      <c r="B125" s="378"/>
      <c r="C125" s="378"/>
      <c r="D125" s="378"/>
      <c r="E125" s="378"/>
      <c r="F125" s="378"/>
      <c r="G125" s="378"/>
      <c r="H125" s="378"/>
      <c r="I125" s="378"/>
      <c r="J125" s="378"/>
      <c r="K125" s="378"/>
      <c r="L125" s="378"/>
      <c r="M125" s="378"/>
      <c r="N125" s="378"/>
    </row>
    <row r="126" spans="1:14" x14ac:dyDescent="0.2">
      <c r="A126" s="378"/>
      <c r="B126" s="378"/>
      <c r="C126" s="378"/>
      <c r="D126" s="378"/>
      <c r="E126" s="378"/>
      <c r="F126" s="378"/>
      <c r="G126" s="378"/>
      <c r="H126" s="378"/>
      <c r="I126" s="378"/>
      <c r="J126" s="378"/>
      <c r="K126" s="378"/>
      <c r="L126" s="378"/>
      <c r="M126" s="378"/>
      <c r="N126" s="378"/>
    </row>
    <row r="127" spans="1:14" x14ac:dyDescent="0.2">
      <c r="A127" s="378"/>
      <c r="B127" s="378"/>
      <c r="C127" s="378"/>
      <c r="D127" s="378"/>
      <c r="E127" s="378"/>
      <c r="F127" s="378"/>
      <c r="G127" s="378"/>
      <c r="H127" s="378"/>
      <c r="I127" s="378"/>
      <c r="J127" s="378"/>
      <c r="K127" s="378"/>
      <c r="L127" s="378"/>
      <c r="M127" s="378"/>
      <c r="N127" s="378"/>
    </row>
    <row r="128" spans="1:14" x14ac:dyDescent="0.2">
      <c r="A128" s="378"/>
      <c r="B128" s="378"/>
      <c r="C128" s="378"/>
      <c r="D128" s="378"/>
      <c r="E128" s="378"/>
      <c r="F128" s="378"/>
      <c r="G128" s="378"/>
      <c r="H128" s="378"/>
      <c r="I128" s="378"/>
      <c r="J128" s="378"/>
      <c r="K128" s="378"/>
      <c r="L128" s="378"/>
      <c r="M128" s="378"/>
      <c r="N128" s="378"/>
    </row>
    <row r="129" spans="1:14" x14ac:dyDescent="0.2">
      <c r="A129" s="378"/>
      <c r="B129" s="378"/>
      <c r="C129" s="378"/>
      <c r="D129" s="378"/>
      <c r="E129" s="378"/>
      <c r="F129" s="378"/>
      <c r="G129" s="378"/>
      <c r="H129" s="378"/>
      <c r="I129" s="378"/>
      <c r="J129" s="378"/>
      <c r="K129" s="378"/>
      <c r="L129" s="378"/>
      <c r="M129" s="378"/>
      <c r="N129" s="378"/>
    </row>
    <row r="130" spans="1:14" x14ac:dyDescent="0.2">
      <c r="A130" s="378"/>
      <c r="B130" s="378"/>
      <c r="C130" s="378"/>
      <c r="D130" s="378"/>
      <c r="E130" s="378"/>
      <c r="F130" s="378"/>
      <c r="G130" s="378"/>
      <c r="H130" s="378"/>
      <c r="I130" s="378"/>
      <c r="J130" s="378"/>
      <c r="K130" s="378"/>
      <c r="L130" s="378"/>
      <c r="M130" s="378"/>
      <c r="N130" s="378"/>
    </row>
    <row r="131" spans="1:14" x14ac:dyDescent="0.2">
      <c r="A131" s="378"/>
      <c r="B131" s="378"/>
      <c r="C131" s="378"/>
      <c r="D131" s="378"/>
      <c r="E131" s="378"/>
      <c r="F131" s="378"/>
      <c r="G131" s="378"/>
      <c r="H131" s="378"/>
      <c r="I131" s="378"/>
      <c r="J131" s="378"/>
      <c r="K131" s="378"/>
      <c r="L131" s="378"/>
      <c r="M131" s="378"/>
      <c r="N131" s="378"/>
    </row>
    <row r="132" spans="1:14" x14ac:dyDescent="0.2">
      <c r="A132" s="378"/>
      <c r="B132" s="378"/>
      <c r="C132" s="378"/>
      <c r="D132" s="378"/>
      <c r="E132" s="378"/>
      <c r="F132" s="378"/>
      <c r="G132" s="378"/>
      <c r="H132" s="378"/>
      <c r="I132" s="378"/>
      <c r="J132" s="378"/>
      <c r="K132" s="378"/>
      <c r="L132" s="378"/>
      <c r="M132" s="378"/>
      <c r="N132" s="378"/>
    </row>
    <row r="133" spans="1:14" x14ac:dyDescent="0.2">
      <c r="A133" s="378"/>
      <c r="B133" s="378"/>
      <c r="C133" s="378"/>
      <c r="D133" s="378"/>
      <c r="E133" s="378"/>
      <c r="F133" s="378"/>
      <c r="G133" s="378"/>
      <c r="H133" s="378"/>
      <c r="I133" s="378"/>
      <c r="J133" s="378"/>
      <c r="K133" s="378"/>
      <c r="L133" s="378"/>
      <c r="M133" s="378"/>
      <c r="N133" s="378"/>
    </row>
    <row r="134" spans="1:14" x14ac:dyDescent="0.2">
      <c r="A134" s="378"/>
      <c r="B134" s="378"/>
      <c r="C134" s="378"/>
      <c r="D134" s="378"/>
      <c r="E134" s="378"/>
      <c r="F134" s="378"/>
      <c r="G134" s="378"/>
      <c r="H134" s="378"/>
      <c r="I134" s="378"/>
      <c r="J134" s="378"/>
      <c r="K134" s="378"/>
      <c r="L134" s="378"/>
      <c r="M134" s="378"/>
      <c r="N134" s="378"/>
    </row>
    <row r="135" spans="1:14" x14ac:dyDescent="0.2">
      <c r="A135" s="378"/>
      <c r="B135" s="378"/>
      <c r="C135" s="378"/>
      <c r="D135" s="378"/>
      <c r="E135" s="378"/>
      <c r="F135" s="378"/>
      <c r="G135" s="378"/>
      <c r="H135" s="378"/>
      <c r="I135" s="378"/>
      <c r="J135" s="378"/>
      <c r="K135" s="378"/>
      <c r="L135" s="378"/>
      <c r="M135" s="378"/>
      <c r="N135" s="378"/>
    </row>
    <row r="136" spans="1:14" x14ac:dyDescent="0.2">
      <c r="A136" s="378"/>
      <c r="B136" s="378"/>
      <c r="C136" s="378"/>
      <c r="D136" s="378"/>
      <c r="E136" s="378"/>
      <c r="F136" s="378"/>
      <c r="G136" s="378"/>
      <c r="H136" s="378"/>
      <c r="I136" s="378"/>
      <c r="J136" s="378"/>
      <c r="K136" s="378"/>
      <c r="L136" s="378"/>
      <c r="M136" s="378"/>
      <c r="N136" s="378"/>
    </row>
    <row r="137" spans="1:14" x14ac:dyDescent="0.2">
      <c r="A137" s="378"/>
      <c r="B137" s="378"/>
      <c r="C137" s="378"/>
      <c r="D137" s="378"/>
      <c r="E137" s="378"/>
      <c r="F137" s="378"/>
      <c r="G137" s="378"/>
      <c r="H137" s="378"/>
      <c r="I137" s="378"/>
      <c r="J137" s="378"/>
      <c r="K137" s="378"/>
      <c r="L137" s="378"/>
      <c r="M137" s="378"/>
      <c r="N137" s="378"/>
    </row>
    <row r="138" spans="1:14" x14ac:dyDescent="0.2">
      <c r="A138" s="378"/>
      <c r="B138" s="378"/>
      <c r="C138" s="378"/>
      <c r="D138" s="378"/>
      <c r="E138" s="378"/>
      <c r="F138" s="378"/>
      <c r="G138" s="378"/>
      <c r="H138" s="378"/>
      <c r="I138" s="378"/>
      <c r="J138" s="378"/>
      <c r="K138" s="378"/>
      <c r="L138" s="378"/>
      <c r="M138" s="378"/>
      <c r="N138" s="378"/>
    </row>
    <row r="139" spans="1:14" x14ac:dyDescent="0.2">
      <c r="A139" s="378"/>
      <c r="B139" s="378"/>
      <c r="C139" s="378"/>
      <c r="D139" s="378"/>
      <c r="E139" s="378"/>
      <c r="F139" s="378"/>
      <c r="G139" s="378"/>
      <c r="H139" s="378"/>
      <c r="I139" s="378"/>
      <c r="J139" s="378"/>
      <c r="K139" s="378"/>
      <c r="L139" s="378"/>
      <c r="M139" s="378"/>
      <c r="N139" s="378"/>
    </row>
    <row r="140" spans="1:14" x14ac:dyDescent="0.2">
      <c r="A140" s="378"/>
      <c r="B140" s="378"/>
      <c r="C140" s="378"/>
      <c r="D140" s="378"/>
      <c r="E140" s="378"/>
      <c r="F140" s="378"/>
      <c r="G140" s="378"/>
      <c r="H140" s="378"/>
      <c r="I140" s="378"/>
      <c r="J140" s="378"/>
      <c r="K140" s="378"/>
      <c r="L140" s="378"/>
      <c r="M140" s="378"/>
      <c r="N140" s="378"/>
    </row>
    <row r="141" spans="1:14" x14ac:dyDescent="0.2">
      <c r="A141" s="378"/>
      <c r="B141" s="378"/>
      <c r="C141" s="378"/>
      <c r="D141" s="378"/>
      <c r="E141" s="378"/>
      <c r="F141" s="378"/>
      <c r="G141" s="378"/>
      <c r="H141" s="378"/>
      <c r="I141" s="378"/>
      <c r="J141" s="378"/>
      <c r="K141" s="378"/>
      <c r="L141" s="378"/>
      <c r="M141" s="378"/>
      <c r="N141" s="378"/>
    </row>
    <row r="142" spans="1:14" x14ac:dyDescent="0.2">
      <c r="A142" s="378"/>
      <c r="B142" s="378"/>
      <c r="C142" s="378"/>
      <c r="D142" s="378"/>
      <c r="E142" s="378"/>
      <c r="F142" s="378"/>
      <c r="G142" s="378"/>
      <c r="H142" s="378"/>
      <c r="I142" s="378"/>
      <c r="J142" s="378"/>
      <c r="K142" s="378"/>
      <c r="L142" s="378"/>
      <c r="M142" s="378"/>
      <c r="N142" s="378"/>
    </row>
    <row r="143" spans="1:14" x14ac:dyDescent="0.2">
      <c r="A143" s="378"/>
      <c r="B143" s="378"/>
      <c r="C143" s="378"/>
      <c r="D143" s="378"/>
      <c r="E143" s="378"/>
      <c r="F143" s="378"/>
      <c r="G143" s="378"/>
      <c r="H143" s="378"/>
      <c r="I143" s="378"/>
      <c r="J143" s="378"/>
      <c r="K143" s="378"/>
      <c r="L143" s="378"/>
      <c r="M143" s="378"/>
      <c r="N143" s="378"/>
    </row>
    <row r="144" spans="1:14" x14ac:dyDescent="0.2">
      <c r="A144" s="378"/>
      <c r="B144" s="378"/>
      <c r="C144" s="378"/>
      <c r="D144" s="378"/>
      <c r="E144" s="378"/>
      <c r="F144" s="378"/>
      <c r="G144" s="378"/>
      <c r="H144" s="378"/>
      <c r="I144" s="378"/>
      <c r="J144" s="378"/>
      <c r="K144" s="378"/>
      <c r="L144" s="378"/>
      <c r="M144" s="378"/>
      <c r="N144" s="378"/>
    </row>
    <row r="145" spans="1:14" x14ac:dyDescent="0.2">
      <c r="A145" s="378"/>
      <c r="B145" s="378"/>
      <c r="C145" s="378"/>
      <c r="D145" s="378"/>
      <c r="E145" s="378"/>
      <c r="F145" s="378"/>
      <c r="G145" s="378"/>
      <c r="H145" s="378"/>
      <c r="I145" s="378"/>
      <c r="J145" s="378"/>
      <c r="K145" s="378"/>
      <c r="L145" s="378"/>
      <c r="M145" s="378"/>
      <c r="N145" s="378"/>
    </row>
    <row r="146" spans="1:14" x14ac:dyDescent="0.2">
      <c r="A146" s="378"/>
      <c r="B146" s="378"/>
      <c r="C146" s="378"/>
      <c r="D146" s="378"/>
      <c r="E146" s="378"/>
      <c r="F146" s="378"/>
      <c r="G146" s="378"/>
      <c r="H146" s="378"/>
      <c r="I146" s="378"/>
      <c r="J146" s="378"/>
      <c r="K146" s="378"/>
      <c r="L146" s="378"/>
      <c r="M146" s="378"/>
      <c r="N146" s="378"/>
    </row>
    <row r="147" spans="1:14" x14ac:dyDescent="0.2">
      <c r="A147" s="378"/>
      <c r="B147" s="378"/>
      <c r="C147" s="378"/>
      <c r="D147" s="378"/>
      <c r="E147" s="378"/>
      <c r="F147" s="378"/>
      <c r="G147" s="378"/>
      <c r="H147" s="378"/>
      <c r="I147" s="378"/>
      <c r="J147" s="378"/>
      <c r="K147" s="378"/>
      <c r="L147" s="378"/>
      <c r="M147" s="378"/>
      <c r="N147" s="378"/>
    </row>
    <row r="148" spans="1:14" x14ac:dyDescent="0.2">
      <c r="A148" s="378"/>
      <c r="B148" s="378"/>
      <c r="C148" s="378"/>
      <c r="D148" s="378"/>
      <c r="E148" s="378"/>
      <c r="F148" s="378"/>
      <c r="G148" s="378"/>
      <c r="H148" s="378"/>
      <c r="I148" s="378"/>
      <c r="J148" s="378"/>
      <c r="K148" s="378"/>
      <c r="L148" s="378"/>
      <c r="M148" s="378"/>
      <c r="N148" s="378"/>
    </row>
    <row r="149" spans="1:14" x14ac:dyDescent="0.2">
      <c r="A149" s="378"/>
      <c r="B149" s="378"/>
      <c r="C149" s="378"/>
      <c r="D149" s="378"/>
      <c r="E149" s="378"/>
      <c r="F149" s="378"/>
      <c r="G149" s="378"/>
      <c r="H149" s="378"/>
      <c r="I149" s="378"/>
      <c r="J149" s="378"/>
      <c r="K149" s="378"/>
      <c r="L149" s="378"/>
      <c r="M149" s="378"/>
      <c r="N149" s="378"/>
    </row>
    <row r="150" spans="1:14" x14ac:dyDescent="0.2">
      <c r="A150" s="378"/>
      <c r="B150" s="378"/>
      <c r="C150" s="378"/>
      <c r="D150" s="378"/>
      <c r="E150" s="378"/>
      <c r="F150" s="378"/>
      <c r="G150" s="378"/>
      <c r="H150" s="378"/>
      <c r="I150" s="378"/>
      <c r="J150" s="378"/>
      <c r="K150" s="378"/>
      <c r="L150" s="378"/>
      <c r="M150" s="378"/>
      <c r="N150" s="378"/>
    </row>
    <row r="151" spans="1:14" x14ac:dyDescent="0.2">
      <c r="A151" s="378"/>
      <c r="B151" s="378"/>
      <c r="C151" s="378"/>
      <c r="D151" s="378"/>
      <c r="E151" s="378"/>
      <c r="F151" s="378"/>
      <c r="G151" s="378"/>
      <c r="H151" s="378"/>
      <c r="I151" s="378"/>
      <c r="J151" s="378"/>
      <c r="K151" s="378"/>
      <c r="L151" s="378"/>
      <c r="M151" s="378"/>
      <c r="N151" s="378"/>
    </row>
    <row r="152" spans="1:14" x14ac:dyDescent="0.2">
      <c r="A152" s="378"/>
      <c r="B152" s="378"/>
      <c r="C152" s="378"/>
      <c r="D152" s="378"/>
      <c r="E152" s="378"/>
      <c r="F152" s="378"/>
      <c r="G152" s="378"/>
      <c r="H152" s="378"/>
      <c r="I152" s="378"/>
      <c r="J152" s="378"/>
      <c r="K152" s="378"/>
      <c r="L152" s="378"/>
      <c r="M152" s="378"/>
      <c r="N152" s="378"/>
    </row>
    <row r="153" spans="1:14" x14ac:dyDescent="0.2">
      <c r="A153" s="378"/>
      <c r="B153" s="378"/>
      <c r="C153" s="378"/>
      <c r="D153" s="378"/>
      <c r="E153" s="378"/>
      <c r="F153" s="378"/>
      <c r="G153" s="378"/>
      <c r="H153" s="378"/>
      <c r="I153" s="378"/>
      <c r="J153" s="378"/>
      <c r="K153" s="378"/>
      <c r="L153" s="378"/>
      <c r="M153" s="378"/>
      <c r="N153" s="378"/>
    </row>
    <row r="154" spans="1:14" x14ac:dyDescent="0.2">
      <c r="A154" s="378"/>
      <c r="B154" s="378"/>
      <c r="C154" s="378"/>
      <c r="D154" s="378"/>
      <c r="E154" s="378"/>
      <c r="F154" s="378"/>
      <c r="G154" s="378"/>
      <c r="H154" s="378"/>
      <c r="I154" s="378"/>
      <c r="J154" s="378"/>
      <c r="K154" s="378"/>
      <c r="L154" s="378"/>
      <c r="M154" s="378"/>
      <c r="N154" s="378"/>
    </row>
    <row r="155" spans="1:14" x14ac:dyDescent="0.2">
      <c r="A155" s="378"/>
      <c r="B155" s="378"/>
      <c r="C155" s="378"/>
      <c r="D155" s="378"/>
      <c r="E155" s="378"/>
      <c r="F155" s="378"/>
      <c r="G155" s="378"/>
      <c r="H155" s="378"/>
      <c r="I155" s="378"/>
      <c r="J155" s="378"/>
      <c r="K155" s="378"/>
      <c r="L155" s="378"/>
      <c r="M155" s="378"/>
      <c r="N155" s="378"/>
    </row>
    <row r="156" spans="1:14" x14ac:dyDescent="0.2">
      <c r="A156" s="378"/>
      <c r="B156" s="378"/>
      <c r="C156" s="378"/>
      <c r="D156" s="378"/>
      <c r="E156" s="378"/>
      <c r="F156" s="378"/>
      <c r="G156" s="378"/>
      <c r="H156" s="378"/>
      <c r="I156" s="378"/>
      <c r="J156" s="378"/>
      <c r="K156" s="378"/>
      <c r="L156" s="378"/>
      <c r="M156" s="378"/>
      <c r="N156" s="378"/>
    </row>
    <row r="157" spans="1:14" x14ac:dyDescent="0.2">
      <c r="A157" s="378"/>
      <c r="B157" s="378"/>
      <c r="C157" s="378"/>
      <c r="D157" s="378"/>
      <c r="E157" s="378"/>
      <c r="F157" s="378"/>
      <c r="G157" s="378"/>
      <c r="H157" s="378"/>
      <c r="I157" s="378"/>
      <c r="J157" s="378"/>
      <c r="K157" s="378"/>
      <c r="L157" s="378"/>
      <c r="M157" s="378"/>
      <c r="N157" s="378"/>
    </row>
    <row r="158" spans="1:14" x14ac:dyDescent="0.2">
      <c r="A158" s="378"/>
      <c r="B158" s="378"/>
      <c r="C158" s="378"/>
      <c r="D158" s="378"/>
      <c r="E158" s="378"/>
      <c r="F158" s="378"/>
      <c r="G158" s="378"/>
      <c r="H158" s="378"/>
      <c r="I158" s="378"/>
      <c r="J158" s="378"/>
      <c r="K158" s="378"/>
      <c r="L158" s="378"/>
      <c r="M158" s="378"/>
      <c r="N158" s="378"/>
    </row>
    <row r="159" spans="1:14" x14ac:dyDescent="0.2">
      <c r="A159" s="378"/>
      <c r="B159" s="378"/>
      <c r="C159" s="378"/>
      <c r="D159" s="378"/>
      <c r="E159" s="378"/>
      <c r="F159" s="378"/>
      <c r="G159" s="378"/>
      <c r="H159" s="378"/>
      <c r="I159" s="378"/>
      <c r="J159" s="378"/>
      <c r="K159" s="378"/>
      <c r="L159" s="378"/>
      <c r="M159" s="378"/>
      <c r="N159" s="378"/>
    </row>
    <row r="160" spans="1:14" x14ac:dyDescent="0.2">
      <c r="A160" s="378"/>
      <c r="B160" s="378"/>
      <c r="C160" s="378"/>
      <c r="D160" s="378"/>
      <c r="E160" s="378"/>
      <c r="F160" s="378"/>
      <c r="G160" s="378"/>
      <c r="H160" s="378"/>
      <c r="I160" s="378"/>
      <c r="J160" s="378"/>
      <c r="K160" s="378"/>
      <c r="L160" s="378"/>
      <c r="M160" s="378"/>
      <c r="N160" s="378"/>
    </row>
    <row r="161" spans="1:14" x14ac:dyDescent="0.2">
      <c r="A161" s="378"/>
      <c r="B161" s="378"/>
      <c r="C161" s="378"/>
      <c r="D161" s="378"/>
      <c r="E161" s="378"/>
      <c r="F161" s="378"/>
      <c r="G161" s="378"/>
      <c r="H161" s="378"/>
      <c r="I161" s="378"/>
      <c r="J161" s="378"/>
      <c r="K161" s="378"/>
      <c r="L161" s="378"/>
      <c r="M161" s="378"/>
      <c r="N161" s="378"/>
    </row>
    <row r="162" spans="1:14" x14ac:dyDescent="0.2">
      <c r="A162" s="378"/>
      <c r="B162" s="378"/>
      <c r="C162" s="378"/>
      <c r="D162" s="378"/>
      <c r="E162" s="378"/>
      <c r="F162" s="378"/>
      <c r="G162" s="378"/>
      <c r="H162" s="378"/>
      <c r="I162" s="378"/>
      <c r="J162" s="378"/>
      <c r="K162" s="378"/>
      <c r="L162" s="378"/>
      <c r="M162" s="378"/>
      <c r="N162" s="378"/>
    </row>
    <row r="163" spans="1:14" x14ac:dyDescent="0.2">
      <c r="A163" s="378"/>
      <c r="B163" s="378"/>
      <c r="C163" s="378"/>
      <c r="D163" s="378"/>
      <c r="E163" s="378"/>
      <c r="F163" s="378"/>
      <c r="G163" s="378"/>
      <c r="H163" s="378"/>
      <c r="I163" s="378"/>
      <c r="J163" s="378"/>
      <c r="K163" s="378"/>
      <c r="L163" s="378"/>
      <c r="M163" s="378"/>
      <c r="N163" s="378"/>
    </row>
    <row r="164" spans="1:14" x14ac:dyDescent="0.2">
      <c r="A164" s="378"/>
      <c r="B164" s="378"/>
      <c r="C164" s="378"/>
      <c r="D164" s="378"/>
      <c r="E164" s="378"/>
      <c r="F164" s="378"/>
      <c r="G164" s="378"/>
      <c r="H164" s="378"/>
      <c r="I164" s="378"/>
      <c r="J164" s="378"/>
      <c r="K164" s="378"/>
      <c r="L164" s="378"/>
      <c r="M164" s="378"/>
      <c r="N164" s="378"/>
    </row>
    <row r="165" spans="1:14" x14ac:dyDescent="0.2">
      <c r="A165" s="378"/>
      <c r="B165" s="378"/>
      <c r="C165" s="378"/>
      <c r="D165" s="378"/>
      <c r="E165" s="378"/>
      <c r="F165" s="378"/>
      <c r="G165" s="378"/>
      <c r="H165" s="378"/>
      <c r="I165" s="378"/>
      <c r="J165" s="378"/>
      <c r="K165" s="378"/>
      <c r="L165" s="378"/>
      <c r="M165" s="378"/>
      <c r="N165" s="378"/>
    </row>
    <row r="166" spans="1:14" x14ac:dyDescent="0.2">
      <c r="A166" s="378"/>
      <c r="B166" s="378"/>
      <c r="C166" s="378"/>
      <c r="D166" s="378"/>
      <c r="E166" s="378"/>
      <c r="F166" s="378"/>
      <c r="G166" s="378"/>
      <c r="H166" s="378"/>
      <c r="I166" s="378"/>
      <c r="J166" s="378"/>
      <c r="K166" s="378"/>
      <c r="L166" s="378"/>
      <c r="M166" s="378"/>
      <c r="N166" s="378"/>
    </row>
    <row r="167" spans="1:14" x14ac:dyDescent="0.2">
      <c r="A167" s="378"/>
      <c r="B167" s="378"/>
      <c r="C167" s="378"/>
      <c r="D167" s="378"/>
      <c r="E167" s="378"/>
      <c r="F167" s="378"/>
      <c r="G167" s="378"/>
      <c r="H167" s="378"/>
      <c r="I167" s="378"/>
      <c r="J167" s="378"/>
      <c r="K167" s="378"/>
      <c r="L167" s="378"/>
      <c r="M167" s="378"/>
      <c r="N167" s="378"/>
    </row>
    <row r="168" spans="1:14" x14ac:dyDescent="0.2">
      <c r="A168" s="378"/>
      <c r="B168" s="378"/>
      <c r="C168" s="378"/>
      <c r="D168" s="378"/>
      <c r="E168" s="378"/>
      <c r="F168" s="378"/>
      <c r="G168" s="378"/>
      <c r="H168" s="378"/>
      <c r="I168" s="378"/>
      <c r="J168" s="378"/>
      <c r="K168" s="378"/>
      <c r="L168" s="378"/>
      <c r="M168" s="378"/>
      <c r="N168" s="378"/>
    </row>
    <row r="169" spans="1:14" x14ac:dyDescent="0.2">
      <c r="A169" s="378"/>
      <c r="B169" s="378"/>
      <c r="C169" s="378"/>
      <c r="D169" s="378"/>
      <c r="E169" s="378"/>
      <c r="F169" s="378"/>
      <c r="G169" s="378"/>
      <c r="H169" s="378"/>
      <c r="I169" s="378"/>
      <c r="J169" s="378"/>
      <c r="K169" s="378"/>
      <c r="L169" s="378"/>
      <c r="M169" s="378"/>
      <c r="N169" s="378"/>
    </row>
    <row r="170" spans="1:14" x14ac:dyDescent="0.2">
      <c r="A170" s="378"/>
      <c r="B170" s="378"/>
      <c r="C170" s="378"/>
      <c r="D170" s="378"/>
      <c r="E170" s="378"/>
      <c r="F170" s="378"/>
      <c r="G170" s="378"/>
      <c r="H170" s="378"/>
      <c r="I170" s="378"/>
      <c r="J170" s="378"/>
      <c r="K170" s="378"/>
      <c r="L170" s="378"/>
      <c r="M170" s="378"/>
      <c r="N170" s="378"/>
    </row>
    <row r="171" spans="1:14" x14ac:dyDescent="0.2">
      <c r="A171" s="378"/>
      <c r="B171" s="378"/>
      <c r="C171" s="378"/>
      <c r="D171" s="378"/>
      <c r="E171" s="378"/>
      <c r="F171" s="378"/>
      <c r="G171" s="378"/>
      <c r="H171" s="378"/>
      <c r="I171" s="378"/>
      <c r="J171" s="378"/>
      <c r="K171" s="378"/>
      <c r="L171" s="378"/>
      <c r="M171" s="378"/>
      <c r="N171" s="378"/>
    </row>
    <row r="172" spans="1:14" x14ac:dyDescent="0.2">
      <c r="A172" s="378"/>
      <c r="B172" s="378"/>
      <c r="C172" s="378"/>
      <c r="D172" s="378"/>
      <c r="E172" s="378"/>
      <c r="F172" s="378"/>
      <c r="G172" s="378"/>
      <c r="H172" s="378"/>
      <c r="I172" s="378"/>
      <c r="J172" s="378"/>
      <c r="K172" s="378"/>
      <c r="L172" s="378"/>
      <c r="M172" s="378"/>
      <c r="N172" s="378"/>
    </row>
    <row r="173" spans="1:14" x14ac:dyDescent="0.2">
      <c r="A173" s="378"/>
      <c r="B173" s="378"/>
      <c r="C173" s="378"/>
      <c r="D173" s="378"/>
      <c r="E173" s="378"/>
      <c r="F173" s="378"/>
      <c r="G173" s="378"/>
      <c r="H173" s="378"/>
      <c r="I173" s="378"/>
      <c r="J173" s="378"/>
      <c r="K173" s="378"/>
      <c r="L173" s="378"/>
      <c r="M173" s="378"/>
      <c r="N173" s="378"/>
    </row>
    <row r="174" spans="1:14" x14ac:dyDescent="0.2">
      <c r="A174" s="378"/>
      <c r="B174" s="378"/>
      <c r="C174" s="378"/>
      <c r="D174" s="378"/>
      <c r="E174" s="378"/>
      <c r="F174" s="378"/>
      <c r="G174" s="378"/>
      <c r="H174" s="378"/>
      <c r="I174" s="378"/>
      <c r="J174" s="378"/>
      <c r="K174" s="378"/>
      <c r="L174" s="378"/>
      <c r="M174" s="378"/>
      <c r="N174" s="378"/>
    </row>
    <row r="175" spans="1:14" x14ac:dyDescent="0.2">
      <c r="A175" s="378"/>
      <c r="B175" s="378"/>
      <c r="C175" s="378"/>
      <c r="D175" s="378"/>
      <c r="E175" s="378"/>
      <c r="F175" s="378"/>
      <c r="G175" s="378"/>
      <c r="H175" s="378"/>
      <c r="I175" s="378"/>
      <c r="J175" s="378"/>
      <c r="K175" s="378"/>
      <c r="L175" s="378"/>
      <c r="M175" s="378"/>
      <c r="N175" s="378"/>
    </row>
    <row r="176" spans="1:14" x14ac:dyDescent="0.2">
      <c r="A176" s="378"/>
      <c r="B176" s="378"/>
      <c r="C176" s="378"/>
      <c r="D176" s="378"/>
      <c r="E176" s="378"/>
      <c r="F176" s="378"/>
      <c r="G176" s="378"/>
      <c r="H176" s="378"/>
      <c r="I176" s="378"/>
      <c r="J176" s="378"/>
      <c r="K176" s="378"/>
      <c r="L176" s="378"/>
      <c r="M176" s="378"/>
      <c r="N176" s="378"/>
    </row>
    <row r="177" spans="1:14" x14ac:dyDescent="0.2">
      <c r="A177" s="378"/>
      <c r="B177" s="378"/>
      <c r="C177" s="378"/>
      <c r="D177" s="378"/>
      <c r="E177" s="378"/>
      <c r="F177" s="378"/>
      <c r="G177" s="378"/>
      <c r="H177" s="378"/>
      <c r="I177" s="378"/>
      <c r="J177" s="378"/>
      <c r="K177" s="378"/>
      <c r="L177" s="378"/>
      <c r="M177" s="378"/>
      <c r="N177" s="378"/>
    </row>
    <row r="178" spans="1:14" x14ac:dyDescent="0.2">
      <c r="A178" s="378"/>
      <c r="B178" s="378"/>
      <c r="C178" s="378"/>
      <c r="D178" s="378"/>
      <c r="E178" s="378"/>
      <c r="F178" s="378"/>
      <c r="G178" s="378"/>
      <c r="H178" s="378"/>
      <c r="I178" s="378"/>
      <c r="J178" s="378"/>
      <c r="K178" s="378"/>
      <c r="L178" s="378"/>
      <c r="M178" s="378"/>
      <c r="N178" s="378"/>
    </row>
    <row r="179" spans="1:14" x14ac:dyDescent="0.2">
      <c r="A179" s="378"/>
      <c r="B179" s="378"/>
      <c r="C179" s="378"/>
      <c r="D179" s="378"/>
      <c r="E179" s="378"/>
      <c r="F179" s="378"/>
      <c r="G179" s="378"/>
      <c r="H179" s="378"/>
      <c r="I179" s="378"/>
      <c r="J179" s="378"/>
      <c r="K179" s="378"/>
      <c r="L179" s="378"/>
      <c r="M179" s="378"/>
      <c r="N179" s="378"/>
    </row>
    <row r="180" spans="1:14" x14ac:dyDescent="0.2">
      <c r="A180" s="378"/>
      <c r="B180" s="378"/>
      <c r="C180" s="378"/>
      <c r="D180" s="378"/>
      <c r="E180" s="378"/>
      <c r="F180" s="378"/>
      <c r="G180" s="378"/>
      <c r="H180" s="378"/>
      <c r="I180" s="378"/>
      <c r="J180" s="378"/>
      <c r="K180" s="378"/>
      <c r="L180" s="378"/>
      <c r="M180" s="378"/>
      <c r="N180" s="378"/>
    </row>
    <row r="181" spans="1:14" x14ac:dyDescent="0.2">
      <c r="A181" s="378"/>
      <c r="B181" s="378"/>
      <c r="C181" s="378"/>
      <c r="D181" s="378"/>
      <c r="E181" s="378"/>
      <c r="F181" s="378"/>
      <c r="G181" s="378"/>
      <c r="H181" s="378"/>
      <c r="I181" s="378"/>
      <c r="J181" s="378"/>
      <c r="K181" s="378"/>
      <c r="L181" s="378"/>
      <c r="M181" s="378"/>
      <c r="N181" s="378"/>
    </row>
    <row r="182" spans="1:14" x14ac:dyDescent="0.2">
      <c r="A182" s="378"/>
      <c r="B182" s="378"/>
      <c r="C182" s="378"/>
      <c r="D182" s="378"/>
      <c r="E182" s="378"/>
      <c r="F182" s="378"/>
      <c r="G182" s="378"/>
      <c r="H182" s="378"/>
      <c r="I182" s="378"/>
      <c r="J182" s="378"/>
      <c r="K182" s="378"/>
      <c r="L182" s="378"/>
      <c r="M182" s="378"/>
      <c r="N182" s="378"/>
    </row>
    <row r="183" spans="1:14" x14ac:dyDescent="0.2">
      <c r="A183" s="378"/>
      <c r="B183" s="378"/>
      <c r="C183" s="378"/>
      <c r="D183" s="378"/>
      <c r="E183" s="378"/>
      <c r="F183" s="378"/>
      <c r="G183" s="378"/>
      <c r="H183" s="378"/>
      <c r="I183" s="378"/>
      <c r="J183" s="378"/>
      <c r="K183" s="378"/>
      <c r="L183" s="378"/>
      <c r="M183" s="378"/>
      <c r="N183" s="378"/>
    </row>
    <row r="184" spans="1:14" x14ac:dyDescent="0.2">
      <c r="A184" s="378"/>
      <c r="B184" s="378"/>
      <c r="C184" s="378"/>
      <c r="D184" s="378"/>
      <c r="E184" s="378"/>
      <c r="F184" s="378"/>
      <c r="G184" s="378"/>
      <c r="H184" s="378"/>
      <c r="I184" s="378"/>
      <c r="J184" s="378"/>
      <c r="K184" s="378"/>
      <c r="L184" s="378"/>
      <c r="M184" s="378"/>
      <c r="N184" s="378"/>
    </row>
    <row r="185" spans="1:14" x14ac:dyDescent="0.2">
      <c r="A185" s="378"/>
      <c r="B185" s="378"/>
      <c r="C185" s="378"/>
      <c r="D185" s="378"/>
      <c r="E185" s="378"/>
      <c r="F185" s="378"/>
      <c r="G185" s="378"/>
      <c r="H185" s="378"/>
      <c r="I185" s="378"/>
      <c r="J185" s="378"/>
      <c r="K185" s="378"/>
      <c r="L185" s="378"/>
      <c r="M185" s="378"/>
      <c r="N185" s="378"/>
    </row>
    <row r="186" spans="1:14" x14ac:dyDescent="0.2">
      <c r="A186" s="378"/>
      <c r="B186" s="378"/>
      <c r="C186" s="378"/>
      <c r="D186" s="378"/>
      <c r="E186" s="378"/>
      <c r="F186" s="378"/>
      <c r="G186" s="378"/>
      <c r="H186" s="378"/>
      <c r="I186" s="378"/>
      <c r="J186" s="378"/>
      <c r="K186" s="378"/>
      <c r="L186" s="378"/>
      <c r="M186" s="378"/>
      <c r="N186" s="378"/>
    </row>
    <row r="187" spans="1:14" x14ac:dyDescent="0.2">
      <c r="A187" s="378"/>
      <c r="B187" s="378"/>
      <c r="C187" s="378"/>
      <c r="D187" s="378"/>
      <c r="E187" s="378"/>
      <c r="F187" s="378"/>
      <c r="G187" s="378"/>
      <c r="H187" s="378"/>
      <c r="I187" s="378"/>
      <c r="J187" s="378"/>
      <c r="K187" s="378"/>
      <c r="L187" s="378"/>
      <c r="M187" s="378"/>
      <c r="N187" s="378"/>
    </row>
    <row r="188" spans="1:14" x14ac:dyDescent="0.2">
      <c r="A188" s="378"/>
      <c r="B188" s="378"/>
      <c r="C188" s="378"/>
      <c r="D188" s="378"/>
      <c r="E188" s="378"/>
      <c r="F188" s="378"/>
      <c r="G188" s="378"/>
      <c r="H188" s="378"/>
      <c r="I188" s="378"/>
      <c r="J188" s="378"/>
      <c r="K188" s="378"/>
      <c r="L188" s="378"/>
      <c r="M188" s="378"/>
      <c r="N188" s="378"/>
    </row>
    <row r="189" spans="1:14" x14ac:dyDescent="0.2">
      <c r="A189" s="378"/>
      <c r="B189" s="378"/>
      <c r="C189" s="378"/>
      <c r="D189" s="378"/>
      <c r="E189" s="378"/>
      <c r="F189" s="378"/>
      <c r="G189" s="378"/>
      <c r="H189" s="378"/>
      <c r="I189" s="378"/>
      <c r="J189" s="378"/>
      <c r="K189" s="378"/>
      <c r="L189" s="378"/>
      <c r="M189" s="378"/>
      <c r="N189" s="378"/>
    </row>
    <row r="190" spans="1:14" x14ac:dyDescent="0.2">
      <c r="A190" s="378"/>
      <c r="B190" s="378"/>
      <c r="C190" s="378"/>
      <c r="D190" s="378"/>
      <c r="E190" s="378"/>
      <c r="F190" s="378"/>
      <c r="G190" s="378"/>
      <c r="H190" s="378"/>
      <c r="I190" s="378"/>
      <c r="J190" s="378"/>
      <c r="K190" s="378"/>
      <c r="L190" s="378"/>
      <c r="M190" s="378"/>
      <c r="N190" s="378"/>
    </row>
    <row r="191" spans="1:14" x14ac:dyDescent="0.2">
      <c r="A191" s="378"/>
      <c r="B191" s="378"/>
      <c r="C191" s="378"/>
      <c r="D191" s="378"/>
      <c r="E191" s="378"/>
      <c r="F191" s="378"/>
      <c r="G191" s="378"/>
      <c r="H191" s="378"/>
      <c r="I191" s="378"/>
      <c r="J191" s="378"/>
      <c r="K191" s="378"/>
      <c r="L191" s="378"/>
      <c r="M191" s="378"/>
      <c r="N191" s="378"/>
    </row>
    <row r="192" spans="1:14" x14ac:dyDescent="0.2">
      <c r="A192" s="378"/>
      <c r="B192" s="378"/>
      <c r="C192" s="378"/>
      <c r="D192" s="378"/>
      <c r="E192" s="378"/>
      <c r="F192" s="378"/>
      <c r="G192" s="378"/>
      <c r="H192" s="378"/>
      <c r="I192" s="378"/>
      <c r="J192" s="378"/>
      <c r="K192" s="378"/>
      <c r="L192" s="378"/>
      <c r="M192" s="378"/>
      <c r="N192" s="378"/>
    </row>
    <row r="193" spans="1:14" x14ac:dyDescent="0.2">
      <c r="A193" s="378"/>
      <c r="B193" s="378"/>
      <c r="C193" s="378"/>
      <c r="D193" s="378"/>
      <c r="E193" s="378"/>
      <c r="F193" s="378"/>
      <c r="G193" s="378"/>
      <c r="H193" s="378"/>
      <c r="I193" s="378"/>
      <c r="J193" s="378"/>
      <c r="K193" s="378"/>
      <c r="L193" s="378"/>
      <c r="M193" s="378"/>
      <c r="N193" s="378"/>
    </row>
    <row r="194" spans="1:14" x14ac:dyDescent="0.2">
      <c r="A194" s="378"/>
      <c r="B194" s="378"/>
      <c r="C194" s="378"/>
      <c r="D194" s="378"/>
      <c r="E194" s="378"/>
      <c r="F194" s="378"/>
      <c r="G194" s="378"/>
      <c r="H194" s="378"/>
      <c r="I194" s="378"/>
      <c r="J194" s="378"/>
      <c r="K194" s="378"/>
      <c r="L194" s="378"/>
      <c r="M194" s="378"/>
      <c r="N194" s="378"/>
    </row>
    <row r="195" spans="1:14" x14ac:dyDescent="0.2">
      <c r="A195" s="378"/>
      <c r="B195" s="378"/>
      <c r="C195" s="378"/>
      <c r="D195" s="378"/>
      <c r="E195" s="378"/>
      <c r="F195" s="378"/>
      <c r="G195" s="378"/>
      <c r="H195" s="378"/>
      <c r="I195" s="378"/>
      <c r="J195" s="378"/>
      <c r="K195" s="378"/>
      <c r="L195" s="378"/>
      <c r="M195" s="378"/>
      <c r="N195" s="378"/>
    </row>
    <row r="196" spans="1:14" x14ac:dyDescent="0.2">
      <c r="A196" s="378"/>
      <c r="B196" s="378"/>
      <c r="C196" s="378"/>
      <c r="D196" s="378"/>
      <c r="E196" s="378"/>
      <c r="F196" s="378"/>
      <c r="G196" s="378"/>
      <c r="H196" s="378"/>
      <c r="I196" s="378"/>
      <c r="J196" s="378"/>
      <c r="K196" s="378"/>
      <c r="L196" s="378"/>
      <c r="M196" s="378"/>
      <c r="N196" s="378"/>
    </row>
    <row r="197" spans="1:14" x14ac:dyDescent="0.2">
      <c r="A197" s="378"/>
      <c r="B197" s="378"/>
      <c r="C197" s="378"/>
      <c r="D197" s="378"/>
      <c r="E197" s="378"/>
      <c r="F197" s="378"/>
      <c r="G197" s="378"/>
      <c r="H197" s="378"/>
      <c r="I197" s="378"/>
      <c r="J197" s="378"/>
      <c r="K197" s="378"/>
      <c r="L197" s="378"/>
      <c r="M197" s="378"/>
      <c r="N197" s="378"/>
    </row>
    <row r="198" spans="1:14" x14ac:dyDescent="0.2">
      <c r="A198" s="378"/>
      <c r="B198" s="378"/>
      <c r="C198" s="378"/>
      <c r="D198" s="378"/>
      <c r="E198" s="378"/>
      <c r="F198" s="378"/>
      <c r="G198" s="378"/>
      <c r="H198" s="378"/>
      <c r="I198" s="378"/>
      <c r="J198" s="378"/>
      <c r="K198" s="378"/>
      <c r="L198" s="378"/>
      <c r="M198" s="378"/>
      <c r="N198" s="378"/>
    </row>
    <row r="199" spans="1:14" x14ac:dyDescent="0.2">
      <c r="A199" s="378"/>
      <c r="B199" s="378"/>
      <c r="C199" s="378"/>
      <c r="D199" s="378"/>
      <c r="E199" s="378"/>
      <c r="F199" s="378"/>
      <c r="G199" s="378"/>
      <c r="H199" s="378"/>
      <c r="I199" s="378"/>
      <c r="J199" s="378"/>
      <c r="K199" s="378"/>
      <c r="L199" s="378"/>
      <c r="M199" s="378"/>
      <c r="N199" s="378"/>
    </row>
    <row r="200" spans="1:14" x14ac:dyDescent="0.2">
      <c r="A200" s="378"/>
      <c r="B200" s="378"/>
      <c r="C200" s="378"/>
      <c r="D200" s="378"/>
      <c r="E200" s="378"/>
      <c r="F200" s="378"/>
      <c r="G200" s="378"/>
      <c r="H200" s="378"/>
      <c r="I200" s="378"/>
      <c r="J200" s="378"/>
      <c r="K200" s="378"/>
      <c r="L200" s="378"/>
      <c r="M200" s="378"/>
      <c r="N200" s="378"/>
    </row>
    <row r="201" spans="1:14" x14ac:dyDescent="0.2">
      <c r="A201" s="378"/>
      <c r="B201" s="378"/>
      <c r="C201" s="378"/>
      <c r="D201" s="378"/>
      <c r="E201" s="378"/>
      <c r="F201" s="378"/>
      <c r="G201" s="378"/>
      <c r="H201" s="378"/>
      <c r="I201" s="378"/>
      <c r="J201" s="378"/>
      <c r="K201" s="378"/>
      <c r="L201" s="378"/>
      <c r="M201" s="378"/>
      <c r="N201" s="378"/>
    </row>
    <row r="202" spans="1:14" x14ac:dyDescent="0.2">
      <c r="A202" s="378"/>
      <c r="B202" s="378"/>
      <c r="C202" s="378"/>
      <c r="D202" s="378"/>
      <c r="E202" s="378"/>
      <c r="F202" s="378"/>
      <c r="G202" s="378"/>
      <c r="H202" s="378"/>
      <c r="I202" s="378"/>
      <c r="J202" s="378"/>
      <c r="K202" s="378"/>
      <c r="L202" s="378"/>
      <c r="M202" s="378"/>
      <c r="N202" s="378"/>
    </row>
    <row r="203" spans="1:14" x14ac:dyDescent="0.2">
      <c r="A203" s="378"/>
      <c r="B203" s="378"/>
      <c r="C203" s="378"/>
      <c r="D203" s="378"/>
      <c r="E203" s="378"/>
      <c r="F203" s="378"/>
      <c r="G203" s="378"/>
      <c r="H203" s="378"/>
      <c r="I203" s="378"/>
      <c r="J203" s="378"/>
      <c r="K203" s="378"/>
      <c r="L203" s="378"/>
      <c r="M203" s="378"/>
      <c r="N203" s="378"/>
    </row>
    <row r="204" spans="1:14" x14ac:dyDescent="0.2">
      <c r="A204" s="378"/>
      <c r="B204" s="378"/>
      <c r="C204" s="378"/>
      <c r="D204" s="378"/>
      <c r="E204" s="378"/>
      <c r="F204" s="378"/>
      <c r="G204" s="378"/>
      <c r="H204" s="378"/>
      <c r="I204" s="378"/>
      <c r="J204" s="378"/>
      <c r="K204" s="378"/>
      <c r="L204" s="378"/>
      <c r="M204" s="378"/>
      <c r="N204" s="378"/>
    </row>
    <row r="205" spans="1:14" x14ac:dyDescent="0.2">
      <c r="A205" s="378"/>
      <c r="B205" s="378"/>
      <c r="C205" s="378"/>
      <c r="D205" s="378"/>
      <c r="E205" s="378"/>
      <c r="F205" s="378"/>
      <c r="G205" s="378"/>
      <c r="H205" s="378"/>
      <c r="I205" s="378"/>
      <c r="J205" s="378"/>
      <c r="K205" s="378"/>
      <c r="L205" s="378"/>
      <c r="M205" s="378"/>
      <c r="N205" s="378"/>
    </row>
    <row r="206" spans="1:14" x14ac:dyDescent="0.2">
      <c r="A206" s="378"/>
      <c r="B206" s="378"/>
      <c r="C206" s="378"/>
      <c r="D206" s="378"/>
      <c r="E206" s="378"/>
      <c r="F206" s="378"/>
      <c r="G206" s="378"/>
      <c r="H206" s="378"/>
      <c r="I206" s="378"/>
      <c r="J206" s="378"/>
      <c r="K206" s="378"/>
      <c r="L206" s="378"/>
      <c r="M206" s="378"/>
      <c r="N206" s="378"/>
    </row>
    <row r="207" spans="1:14" x14ac:dyDescent="0.2">
      <c r="A207" s="378"/>
      <c r="B207" s="378"/>
      <c r="C207" s="378"/>
      <c r="D207" s="378"/>
      <c r="E207" s="378"/>
      <c r="F207" s="378"/>
      <c r="G207" s="378"/>
      <c r="H207" s="378"/>
      <c r="I207" s="378"/>
      <c r="J207" s="378"/>
      <c r="K207" s="378"/>
      <c r="L207" s="378"/>
      <c r="M207" s="378"/>
      <c r="N207" s="378"/>
    </row>
    <row r="208" spans="1:14" x14ac:dyDescent="0.2">
      <c r="A208" s="378"/>
      <c r="B208" s="378"/>
      <c r="C208" s="378"/>
      <c r="D208" s="378"/>
      <c r="E208" s="378"/>
      <c r="F208" s="378"/>
      <c r="G208" s="378"/>
      <c r="H208" s="378"/>
      <c r="I208" s="378"/>
      <c r="J208" s="378"/>
      <c r="K208" s="378"/>
      <c r="L208" s="378"/>
      <c r="M208" s="378"/>
      <c r="N208" s="378"/>
    </row>
    <row r="209" spans="1:14" x14ac:dyDescent="0.2">
      <c r="A209" s="378"/>
      <c r="B209" s="378"/>
      <c r="C209" s="378"/>
      <c r="D209" s="378"/>
      <c r="E209" s="378"/>
      <c r="F209" s="378"/>
      <c r="G209" s="378"/>
      <c r="H209" s="378"/>
      <c r="I209" s="378"/>
      <c r="J209" s="378"/>
      <c r="K209" s="378"/>
      <c r="L209" s="378"/>
      <c r="M209" s="378"/>
      <c r="N209" s="378"/>
    </row>
    <row r="210" spans="1:14" x14ac:dyDescent="0.2">
      <c r="A210" s="378"/>
      <c r="B210" s="378"/>
      <c r="C210" s="378"/>
      <c r="D210" s="378"/>
      <c r="E210" s="378"/>
      <c r="F210" s="378"/>
      <c r="G210" s="378"/>
      <c r="H210" s="378"/>
      <c r="I210" s="378"/>
      <c r="J210" s="378"/>
      <c r="K210" s="378"/>
      <c r="L210" s="378"/>
      <c r="M210" s="378"/>
      <c r="N210" s="378"/>
    </row>
    <row r="211" spans="1:14" x14ac:dyDescent="0.2">
      <c r="A211" s="378"/>
      <c r="B211" s="378"/>
      <c r="C211" s="378"/>
      <c r="D211" s="378"/>
      <c r="E211" s="378"/>
      <c r="F211" s="378"/>
      <c r="G211" s="378"/>
      <c r="H211" s="378"/>
      <c r="I211" s="378"/>
      <c r="J211" s="378"/>
      <c r="K211" s="378"/>
      <c r="L211" s="378"/>
      <c r="M211" s="378"/>
      <c r="N211" s="378"/>
    </row>
    <row r="212" spans="1:14" x14ac:dyDescent="0.2">
      <c r="A212" s="378"/>
      <c r="B212" s="378"/>
      <c r="C212" s="378"/>
      <c r="D212" s="378"/>
      <c r="E212" s="378"/>
      <c r="F212" s="378"/>
      <c r="G212" s="378"/>
      <c r="H212" s="378"/>
      <c r="I212" s="378"/>
      <c r="J212" s="378"/>
      <c r="K212" s="378"/>
      <c r="L212" s="378"/>
      <c r="M212" s="378"/>
      <c r="N212" s="378"/>
    </row>
    <row r="213" spans="1:14" x14ac:dyDescent="0.2">
      <c r="A213" s="378"/>
      <c r="B213" s="378"/>
      <c r="C213" s="378"/>
      <c r="D213" s="378"/>
      <c r="E213" s="378"/>
      <c r="F213" s="378"/>
      <c r="G213" s="378"/>
      <c r="H213" s="378"/>
      <c r="I213" s="378"/>
      <c r="J213" s="378"/>
      <c r="K213" s="378"/>
      <c r="L213" s="378"/>
      <c r="M213" s="378"/>
      <c r="N213" s="378"/>
    </row>
    <row r="214" spans="1:14" x14ac:dyDescent="0.2">
      <c r="A214" s="378"/>
      <c r="B214" s="378"/>
      <c r="C214" s="378"/>
      <c r="D214" s="378"/>
      <c r="E214" s="378"/>
      <c r="F214" s="378"/>
      <c r="G214" s="378"/>
      <c r="H214" s="378"/>
      <c r="I214" s="378"/>
      <c r="J214" s="378"/>
      <c r="K214" s="378"/>
      <c r="L214" s="378"/>
      <c r="M214" s="378"/>
      <c r="N214" s="378"/>
    </row>
    <row r="215" spans="1:14" x14ac:dyDescent="0.2">
      <c r="A215" s="378"/>
      <c r="B215" s="378"/>
      <c r="C215" s="378"/>
      <c r="D215" s="378"/>
      <c r="E215" s="378"/>
      <c r="F215" s="378"/>
      <c r="G215" s="378"/>
      <c r="H215" s="378"/>
      <c r="I215" s="378"/>
      <c r="J215" s="378"/>
      <c r="K215" s="378"/>
      <c r="L215" s="378"/>
      <c r="M215" s="378"/>
      <c r="N215" s="378"/>
    </row>
    <row r="216" spans="1:14" x14ac:dyDescent="0.2">
      <c r="A216" s="378"/>
      <c r="B216" s="378"/>
      <c r="C216" s="378"/>
      <c r="D216" s="378"/>
      <c r="E216" s="378"/>
      <c r="F216" s="378"/>
      <c r="G216" s="378"/>
      <c r="H216" s="378"/>
      <c r="I216" s="378"/>
      <c r="J216" s="378"/>
      <c r="K216" s="378"/>
      <c r="L216" s="378"/>
      <c r="M216" s="378"/>
      <c r="N216" s="378"/>
    </row>
    <row r="217" spans="1:14" x14ac:dyDescent="0.2">
      <c r="A217" s="378"/>
      <c r="B217" s="378"/>
      <c r="C217" s="378"/>
      <c r="D217" s="378"/>
      <c r="E217" s="378"/>
      <c r="F217" s="378"/>
      <c r="G217" s="378"/>
      <c r="H217" s="378"/>
      <c r="I217" s="378"/>
      <c r="J217" s="378"/>
      <c r="K217" s="378"/>
      <c r="L217" s="378"/>
      <c r="M217" s="378"/>
      <c r="N217" s="378"/>
    </row>
    <row r="218" spans="1:14" x14ac:dyDescent="0.2">
      <c r="A218" s="378"/>
      <c r="B218" s="378"/>
      <c r="C218" s="378"/>
      <c r="D218" s="378"/>
      <c r="E218" s="378"/>
      <c r="F218" s="378"/>
      <c r="G218" s="378"/>
      <c r="H218" s="378"/>
      <c r="I218" s="378"/>
      <c r="J218" s="378"/>
      <c r="K218" s="378"/>
      <c r="L218" s="378"/>
      <c r="M218" s="378"/>
      <c r="N218" s="378"/>
    </row>
    <row r="219" spans="1:14" x14ac:dyDescent="0.2">
      <c r="A219" s="378"/>
      <c r="B219" s="378"/>
      <c r="C219" s="378"/>
      <c r="D219" s="378"/>
      <c r="E219" s="378"/>
      <c r="F219" s="378"/>
      <c r="G219" s="378"/>
      <c r="H219" s="378"/>
      <c r="I219" s="378"/>
      <c r="J219" s="378"/>
      <c r="K219" s="378"/>
      <c r="L219" s="378"/>
      <c r="M219" s="378"/>
      <c r="N219" s="378"/>
    </row>
    <row r="220" spans="1:14" x14ac:dyDescent="0.2">
      <c r="A220" s="378"/>
      <c r="B220" s="378"/>
      <c r="C220" s="378"/>
      <c r="D220" s="378"/>
      <c r="E220" s="378"/>
      <c r="F220" s="378"/>
      <c r="G220" s="378"/>
      <c r="H220" s="378"/>
      <c r="I220" s="378"/>
      <c r="J220" s="378"/>
      <c r="K220" s="378"/>
      <c r="L220" s="378"/>
      <c r="M220" s="378"/>
      <c r="N220" s="378"/>
    </row>
    <row r="221" spans="1:14" x14ac:dyDescent="0.2">
      <c r="A221" s="378"/>
      <c r="B221" s="378"/>
      <c r="C221" s="378"/>
      <c r="D221" s="378"/>
      <c r="E221" s="378"/>
      <c r="F221" s="378"/>
      <c r="G221" s="378"/>
      <c r="H221" s="378"/>
      <c r="I221" s="378"/>
      <c r="J221" s="378"/>
      <c r="K221" s="378"/>
      <c r="L221" s="378"/>
      <c r="M221" s="378"/>
      <c r="N221" s="378"/>
    </row>
    <row r="222" spans="1:14" x14ac:dyDescent="0.2">
      <c r="A222" s="378"/>
      <c r="B222" s="378"/>
      <c r="C222" s="378"/>
      <c r="D222" s="378"/>
      <c r="E222" s="378"/>
      <c r="F222" s="378"/>
      <c r="G222" s="378"/>
      <c r="H222" s="378"/>
      <c r="I222" s="378"/>
      <c r="J222" s="378"/>
      <c r="K222" s="378"/>
      <c r="L222" s="378"/>
      <c r="M222" s="378"/>
      <c r="N222" s="378"/>
    </row>
    <row r="223" spans="1:14" x14ac:dyDescent="0.2">
      <c r="A223" s="378"/>
      <c r="B223" s="378"/>
      <c r="C223" s="378"/>
      <c r="D223" s="378"/>
      <c r="E223" s="378"/>
      <c r="F223" s="378"/>
      <c r="G223" s="378"/>
      <c r="H223" s="378"/>
      <c r="I223" s="378"/>
      <c r="J223" s="378"/>
      <c r="K223" s="378"/>
      <c r="L223" s="378"/>
      <c r="M223" s="378"/>
      <c r="N223" s="378"/>
    </row>
    <row r="224" spans="1:14" x14ac:dyDescent="0.2">
      <c r="A224" s="378"/>
      <c r="B224" s="378"/>
      <c r="C224" s="378"/>
      <c r="D224" s="378"/>
      <c r="E224" s="378"/>
      <c r="F224" s="378"/>
      <c r="G224" s="378"/>
      <c r="H224" s="378"/>
      <c r="I224" s="378"/>
      <c r="J224" s="378"/>
      <c r="K224" s="378"/>
      <c r="L224" s="378"/>
      <c r="M224" s="378"/>
      <c r="N224" s="378"/>
    </row>
    <row r="225" spans="1:14" x14ac:dyDescent="0.2">
      <c r="A225" s="378"/>
      <c r="B225" s="378"/>
      <c r="C225" s="378"/>
      <c r="D225" s="378"/>
      <c r="E225" s="378"/>
      <c r="F225" s="378"/>
      <c r="G225" s="378"/>
      <c r="H225" s="378"/>
      <c r="I225" s="378"/>
      <c r="J225" s="378"/>
      <c r="K225" s="378"/>
      <c r="L225" s="378"/>
      <c r="M225" s="378"/>
      <c r="N225" s="378"/>
    </row>
    <row r="226" spans="1:14" x14ac:dyDescent="0.2">
      <c r="A226" s="378"/>
      <c r="B226" s="378"/>
      <c r="C226" s="378"/>
      <c r="D226" s="378"/>
      <c r="E226" s="378"/>
      <c r="F226" s="378"/>
      <c r="G226" s="378"/>
      <c r="H226" s="378"/>
      <c r="I226" s="378"/>
      <c r="J226" s="378"/>
      <c r="K226" s="378"/>
      <c r="L226" s="378"/>
      <c r="M226" s="378"/>
      <c r="N226" s="378"/>
    </row>
    <row r="227" spans="1:14" x14ac:dyDescent="0.2">
      <c r="A227" s="378"/>
      <c r="B227" s="378"/>
      <c r="C227" s="378"/>
      <c r="D227" s="378"/>
      <c r="E227" s="378"/>
      <c r="F227" s="378"/>
      <c r="G227" s="378"/>
      <c r="H227" s="378"/>
      <c r="I227" s="378"/>
      <c r="J227" s="378"/>
      <c r="K227" s="378"/>
      <c r="L227" s="378"/>
      <c r="M227" s="378"/>
      <c r="N227" s="378"/>
    </row>
    <row r="228" spans="1:14" x14ac:dyDescent="0.2">
      <c r="A228" s="378"/>
      <c r="B228" s="378"/>
      <c r="C228" s="378"/>
      <c r="D228" s="378"/>
      <c r="E228" s="378"/>
      <c r="F228" s="378"/>
      <c r="G228" s="378"/>
      <c r="H228" s="378"/>
      <c r="I228" s="378"/>
      <c r="J228" s="378"/>
      <c r="K228" s="378"/>
      <c r="L228" s="378"/>
      <c r="M228" s="378"/>
      <c r="N228" s="378"/>
    </row>
    <row r="229" spans="1:14" x14ac:dyDescent="0.2">
      <c r="A229" s="378"/>
      <c r="B229" s="378"/>
      <c r="C229" s="378"/>
      <c r="D229" s="378"/>
      <c r="E229" s="378"/>
      <c r="F229" s="378"/>
      <c r="G229" s="378"/>
      <c r="H229" s="378"/>
      <c r="I229" s="378"/>
      <c r="J229" s="378"/>
      <c r="K229" s="378"/>
      <c r="L229" s="378"/>
      <c r="M229" s="378"/>
      <c r="N229" s="378"/>
    </row>
    <row r="230" spans="1:14" x14ac:dyDescent="0.2">
      <c r="B230" s="379"/>
      <c r="C230" s="379"/>
      <c r="D230" s="379"/>
      <c r="E230" s="379"/>
      <c r="F230" s="379"/>
      <c r="G230" s="379"/>
      <c r="H230" s="379"/>
      <c r="I230" s="379"/>
      <c r="J230" s="379"/>
      <c r="K230" s="379"/>
      <c r="L230" s="379"/>
      <c r="M230" s="379"/>
    </row>
  </sheetData>
  <mergeCells count="23">
    <mergeCell ref="M24:N24"/>
    <mergeCell ref="N25:N28"/>
    <mergeCell ref="A25:A28"/>
    <mergeCell ref="B25:D25"/>
    <mergeCell ref="E25:G25"/>
    <mergeCell ref="H25:J25"/>
    <mergeCell ref="K25:M25"/>
    <mergeCell ref="B26:D26"/>
    <mergeCell ref="E26:G26"/>
    <mergeCell ref="H26:J26"/>
    <mergeCell ref="K26:M26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  <mergeCell ref="H5:J5"/>
    <mergeCell ref="K5:M5"/>
  </mergeCells>
  <printOptions horizontalCentered="1"/>
  <pageMargins left="0.62992125984251968" right="0.62992125984251968" top="1.2598425196850394" bottom="0.9055118110236221" header="1.2598425196850394" footer="0.9055118110236221"/>
  <pageSetup paperSize="9" scale="80" firstPageNumber="19" orientation="landscape" useFirstPageNumber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25"/>
  <sheetViews>
    <sheetView rightToLeft="1" view="pageBreakPreview" zoomScale="90" zoomScaleNormal="80" zoomScaleSheetLayoutView="90" workbookViewId="0">
      <selection activeCell="N3" sqref="N3"/>
    </sheetView>
  </sheetViews>
  <sheetFormatPr defaultColWidth="10.28515625" defaultRowHeight="15" x14ac:dyDescent="0.2"/>
  <cols>
    <col min="1" max="1" width="29.5703125" style="696" customWidth="1"/>
    <col min="2" max="13" width="8.7109375" style="697" customWidth="1"/>
    <col min="14" max="14" width="42.5703125" style="124" customWidth="1"/>
    <col min="15" max="16384" width="10.28515625" style="124"/>
  </cols>
  <sheetData>
    <row r="1" spans="1:14" ht="23.25" customHeight="1" x14ac:dyDescent="0.25">
      <c r="A1" s="3143" t="s">
        <v>2586</v>
      </c>
      <c r="B1" s="3143"/>
      <c r="C1" s="3143"/>
      <c r="D1" s="3143"/>
      <c r="E1" s="3143"/>
      <c r="F1" s="3143"/>
      <c r="G1" s="3143"/>
      <c r="H1" s="3143"/>
      <c r="I1" s="3143"/>
      <c r="J1" s="3143"/>
      <c r="K1" s="3143"/>
      <c r="L1" s="3143"/>
      <c r="M1" s="3143"/>
      <c r="N1" s="3143"/>
    </row>
    <row r="2" spans="1:14" ht="36" customHeight="1" x14ac:dyDescent="0.2">
      <c r="A2" s="3144" t="s">
        <v>2296</v>
      </c>
      <c r="B2" s="3144"/>
      <c r="C2" s="3144"/>
      <c r="D2" s="3144"/>
      <c r="E2" s="3144"/>
      <c r="F2" s="3144"/>
      <c r="G2" s="3144"/>
      <c r="H2" s="3144"/>
      <c r="I2" s="3144"/>
      <c r="J2" s="3144"/>
      <c r="K2" s="3144"/>
      <c r="L2" s="3144"/>
      <c r="M2" s="3144"/>
      <c r="N2" s="3144"/>
    </row>
    <row r="3" spans="1:14" ht="22.5" customHeight="1" thickBot="1" x14ac:dyDescent="0.25">
      <c r="A3" s="690" t="s">
        <v>2818</v>
      </c>
      <c r="B3" s="593"/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1088" t="s">
        <v>1602</v>
      </c>
    </row>
    <row r="4" spans="1:14" ht="23.25" customHeight="1" thickTop="1" x14ac:dyDescent="0.2">
      <c r="A4" s="3145" t="s">
        <v>35</v>
      </c>
      <c r="B4" s="2980" t="s">
        <v>36</v>
      </c>
      <c r="C4" s="2980"/>
      <c r="D4" s="2980"/>
      <c r="E4" s="2980" t="s">
        <v>2</v>
      </c>
      <c r="F4" s="2980"/>
      <c r="G4" s="2980"/>
      <c r="H4" s="2980" t="s">
        <v>3</v>
      </c>
      <c r="I4" s="2980"/>
      <c r="J4" s="2980"/>
      <c r="K4" s="2980" t="s">
        <v>29</v>
      </c>
      <c r="L4" s="2980"/>
      <c r="M4" s="2980"/>
      <c r="N4" s="3145" t="s">
        <v>102</v>
      </c>
    </row>
    <row r="5" spans="1:14" s="691" customFormat="1" ht="15" customHeight="1" x14ac:dyDescent="0.25">
      <c r="A5" s="3146"/>
      <c r="B5" s="2491" t="s">
        <v>98</v>
      </c>
      <c r="C5" s="2491"/>
      <c r="D5" s="2491"/>
      <c r="E5" s="2491" t="s">
        <v>99</v>
      </c>
      <c r="F5" s="2491"/>
      <c r="G5" s="2491"/>
      <c r="H5" s="3101" t="s">
        <v>100</v>
      </c>
      <c r="I5" s="3101"/>
      <c r="J5" s="3101"/>
      <c r="K5" s="3101" t="s">
        <v>101</v>
      </c>
      <c r="L5" s="3101"/>
      <c r="M5" s="3101"/>
      <c r="N5" s="3146"/>
    </row>
    <row r="6" spans="1:14" ht="15" customHeight="1" x14ac:dyDescent="0.2">
      <c r="A6" s="3146"/>
      <c r="B6" s="600" t="s">
        <v>187</v>
      </c>
      <c r="C6" s="600" t="s">
        <v>203</v>
      </c>
      <c r="D6" s="600" t="s">
        <v>204</v>
      </c>
      <c r="E6" s="600" t="s">
        <v>187</v>
      </c>
      <c r="F6" s="600" t="s">
        <v>203</v>
      </c>
      <c r="G6" s="600" t="s">
        <v>204</v>
      </c>
      <c r="H6" s="600" t="s">
        <v>187</v>
      </c>
      <c r="I6" s="600" t="s">
        <v>203</v>
      </c>
      <c r="J6" s="600" t="s">
        <v>204</v>
      </c>
      <c r="K6" s="600" t="s">
        <v>187</v>
      </c>
      <c r="L6" s="600" t="s">
        <v>203</v>
      </c>
      <c r="M6" s="600" t="s">
        <v>204</v>
      </c>
      <c r="N6" s="3146"/>
    </row>
    <row r="7" spans="1:14" ht="18" customHeight="1" thickBot="1" x14ac:dyDescent="0.25">
      <c r="A7" s="3147"/>
      <c r="B7" s="325" t="s">
        <v>188</v>
      </c>
      <c r="C7" s="325" t="s">
        <v>189</v>
      </c>
      <c r="D7" s="325" t="s">
        <v>190</v>
      </c>
      <c r="E7" s="325" t="s">
        <v>188</v>
      </c>
      <c r="F7" s="325" t="s">
        <v>189</v>
      </c>
      <c r="G7" s="325" t="s">
        <v>190</v>
      </c>
      <c r="H7" s="325" t="s">
        <v>188</v>
      </c>
      <c r="I7" s="325" t="s">
        <v>189</v>
      </c>
      <c r="J7" s="325" t="s">
        <v>190</v>
      </c>
      <c r="K7" s="325" t="s">
        <v>188</v>
      </c>
      <c r="L7" s="325" t="s">
        <v>189</v>
      </c>
      <c r="M7" s="325" t="s">
        <v>190</v>
      </c>
      <c r="N7" s="3147"/>
    </row>
    <row r="8" spans="1:14" s="692" customFormat="1" ht="24.95" customHeight="1" x14ac:dyDescent="0.2">
      <c r="A8" s="306" t="s">
        <v>37</v>
      </c>
      <c r="B8" s="1994">
        <v>10</v>
      </c>
      <c r="C8" s="1994">
        <v>7</v>
      </c>
      <c r="D8" s="1948">
        <v>17</v>
      </c>
      <c r="E8" s="1994">
        <v>11</v>
      </c>
      <c r="F8" s="1994">
        <v>10</v>
      </c>
      <c r="G8" s="1948">
        <v>21</v>
      </c>
      <c r="H8" s="1994">
        <v>4</v>
      </c>
      <c r="I8" s="1994">
        <v>4</v>
      </c>
      <c r="J8" s="1948">
        <v>8</v>
      </c>
      <c r="K8" s="1948">
        <f t="shared" ref="K8:L22" si="0">SUM(B8,E8,H8)</f>
        <v>25</v>
      </c>
      <c r="L8" s="1948">
        <f t="shared" si="0"/>
        <v>21</v>
      </c>
      <c r="M8" s="1948">
        <f>SUM(K8:L8)</f>
        <v>46</v>
      </c>
      <c r="N8" s="166" t="s">
        <v>134</v>
      </c>
    </row>
    <row r="9" spans="1:14" s="692" customFormat="1" ht="24.95" customHeight="1" x14ac:dyDescent="0.2">
      <c r="A9" s="308" t="s">
        <v>38</v>
      </c>
      <c r="B9" s="1570">
        <v>1</v>
      </c>
      <c r="C9" s="1570">
        <v>5</v>
      </c>
      <c r="D9" s="1950">
        <v>6</v>
      </c>
      <c r="E9" s="1570">
        <v>33</v>
      </c>
      <c r="F9" s="1570">
        <v>19</v>
      </c>
      <c r="G9" s="1950">
        <v>52</v>
      </c>
      <c r="H9" s="1570">
        <v>0</v>
      </c>
      <c r="I9" s="1570">
        <v>0</v>
      </c>
      <c r="J9" s="1950">
        <v>0</v>
      </c>
      <c r="K9" s="1950">
        <f t="shared" si="0"/>
        <v>34</v>
      </c>
      <c r="L9" s="1950">
        <f t="shared" si="0"/>
        <v>24</v>
      </c>
      <c r="M9" s="1950">
        <f t="shared" ref="M9:M22" si="1">SUM(K9:L9)</f>
        <v>58</v>
      </c>
      <c r="N9" s="192" t="s">
        <v>104</v>
      </c>
    </row>
    <row r="10" spans="1:14" s="692" customFormat="1" ht="24.95" customHeight="1" x14ac:dyDescent="0.2">
      <c r="A10" s="308" t="s">
        <v>39</v>
      </c>
      <c r="B10" s="1570">
        <v>4</v>
      </c>
      <c r="C10" s="1570">
        <v>5</v>
      </c>
      <c r="D10" s="1950">
        <v>9</v>
      </c>
      <c r="E10" s="1570">
        <v>63</v>
      </c>
      <c r="F10" s="1570">
        <v>35</v>
      </c>
      <c r="G10" s="1950">
        <v>98</v>
      </c>
      <c r="H10" s="1570">
        <v>25</v>
      </c>
      <c r="I10" s="1570">
        <v>7</v>
      </c>
      <c r="J10" s="1950">
        <v>32</v>
      </c>
      <c r="K10" s="1950">
        <f t="shared" si="0"/>
        <v>92</v>
      </c>
      <c r="L10" s="1950">
        <f t="shared" si="0"/>
        <v>47</v>
      </c>
      <c r="M10" s="1950">
        <f t="shared" si="1"/>
        <v>139</v>
      </c>
      <c r="N10" s="192" t="s">
        <v>1493</v>
      </c>
    </row>
    <row r="11" spans="1:14" s="692" customFormat="1" ht="24.95" customHeight="1" x14ac:dyDescent="0.2">
      <c r="A11" s="1382" t="s">
        <v>61</v>
      </c>
      <c r="B11" s="1570">
        <v>0</v>
      </c>
      <c r="C11" s="1570">
        <v>0</v>
      </c>
      <c r="D11" s="1950">
        <v>0</v>
      </c>
      <c r="E11" s="1570">
        <v>0</v>
      </c>
      <c r="F11" s="1570">
        <v>3</v>
      </c>
      <c r="G11" s="1950">
        <v>3</v>
      </c>
      <c r="H11" s="1570">
        <v>0</v>
      </c>
      <c r="I11" s="1570">
        <v>0</v>
      </c>
      <c r="J11" s="1950">
        <v>0</v>
      </c>
      <c r="K11" s="1950">
        <f t="shared" ref="K11" si="2">SUM(B11,E11,H11)</f>
        <v>0</v>
      </c>
      <c r="L11" s="1950">
        <f t="shared" ref="L11" si="3">SUM(C11,F11,I11)</f>
        <v>3</v>
      </c>
      <c r="M11" s="1950">
        <f t="shared" ref="M11" si="4">SUM(K11:L11)</f>
        <v>3</v>
      </c>
      <c r="N11" s="1071" t="s">
        <v>2004</v>
      </c>
    </row>
    <row r="12" spans="1:14" s="692" customFormat="1" ht="24.95" customHeight="1" x14ac:dyDescent="0.2">
      <c r="A12" s="308" t="s">
        <v>46</v>
      </c>
      <c r="B12" s="1570">
        <v>13</v>
      </c>
      <c r="C12" s="1570">
        <v>10</v>
      </c>
      <c r="D12" s="1950">
        <v>23</v>
      </c>
      <c r="E12" s="1570">
        <v>43</v>
      </c>
      <c r="F12" s="1570">
        <v>32</v>
      </c>
      <c r="G12" s="1950">
        <v>75</v>
      </c>
      <c r="H12" s="1570">
        <v>12</v>
      </c>
      <c r="I12" s="1570">
        <v>10</v>
      </c>
      <c r="J12" s="1950">
        <v>22</v>
      </c>
      <c r="K12" s="1950">
        <f t="shared" si="0"/>
        <v>68</v>
      </c>
      <c r="L12" s="1950">
        <f t="shared" si="0"/>
        <v>52</v>
      </c>
      <c r="M12" s="1950">
        <f t="shared" si="1"/>
        <v>120</v>
      </c>
      <c r="N12" s="192" t="s">
        <v>131</v>
      </c>
    </row>
    <row r="13" spans="1:14" s="692" customFormat="1" ht="35.25" customHeight="1" x14ac:dyDescent="0.2">
      <c r="A13" s="308" t="s">
        <v>258</v>
      </c>
      <c r="B13" s="1570">
        <v>0</v>
      </c>
      <c r="C13" s="1570">
        <v>0</v>
      </c>
      <c r="D13" s="1950">
        <v>0</v>
      </c>
      <c r="E13" s="1570">
        <v>12</v>
      </c>
      <c r="F13" s="1570">
        <v>9</v>
      </c>
      <c r="G13" s="1950">
        <v>21</v>
      </c>
      <c r="H13" s="1570">
        <v>0</v>
      </c>
      <c r="I13" s="1570">
        <v>0</v>
      </c>
      <c r="J13" s="1950">
        <v>0</v>
      </c>
      <c r="K13" s="1950">
        <f t="shared" si="0"/>
        <v>12</v>
      </c>
      <c r="L13" s="1950">
        <f t="shared" si="0"/>
        <v>9</v>
      </c>
      <c r="M13" s="1950">
        <f t="shared" si="1"/>
        <v>21</v>
      </c>
      <c r="N13" s="192" t="s">
        <v>251</v>
      </c>
    </row>
    <row r="14" spans="1:14" s="692" customFormat="1" ht="24.95" customHeight="1" x14ac:dyDescent="0.2">
      <c r="A14" s="308" t="s">
        <v>41</v>
      </c>
      <c r="B14" s="1570">
        <v>8</v>
      </c>
      <c r="C14" s="1570">
        <v>1</v>
      </c>
      <c r="D14" s="1950">
        <v>9</v>
      </c>
      <c r="E14" s="1570">
        <v>38</v>
      </c>
      <c r="F14" s="1570">
        <v>15</v>
      </c>
      <c r="G14" s="1950">
        <v>53</v>
      </c>
      <c r="H14" s="1570">
        <v>0</v>
      </c>
      <c r="I14" s="1570">
        <v>0</v>
      </c>
      <c r="J14" s="1950">
        <v>0</v>
      </c>
      <c r="K14" s="1950">
        <f t="shared" si="0"/>
        <v>46</v>
      </c>
      <c r="L14" s="1950">
        <f t="shared" si="0"/>
        <v>16</v>
      </c>
      <c r="M14" s="1950">
        <f t="shared" si="1"/>
        <v>62</v>
      </c>
      <c r="N14" s="192" t="s">
        <v>166</v>
      </c>
    </row>
    <row r="15" spans="1:14" s="692" customFormat="1" ht="24.95" customHeight="1" x14ac:dyDescent="0.2">
      <c r="A15" s="308" t="s">
        <v>225</v>
      </c>
      <c r="B15" s="1570">
        <v>0</v>
      </c>
      <c r="C15" s="1570">
        <v>0</v>
      </c>
      <c r="D15" s="1950">
        <v>0</v>
      </c>
      <c r="E15" s="1570">
        <v>55</v>
      </c>
      <c r="F15" s="1570">
        <v>22</v>
      </c>
      <c r="G15" s="1950">
        <v>77</v>
      </c>
      <c r="H15" s="1570">
        <v>25</v>
      </c>
      <c r="I15" s="1570">
        <v>16</v>
      </c>
      <c r="J15" s="1950">
        <v>41</v>
      </c>
      <c r="K15" s="1950">
        <f t="shared" si="0"/>
        <v>80</v>
      </c>
      <c r="L15" s="1950">
        <f t="shared" si="0"/>
        <v>38</v>
      </c>
      <c r="M15" s="1950">
        <f t="shared" si="1"/>
        <v>118</v>
      </c>
      <c r="N15" s="1061" t="s">
        <v>240</v>
      </c>
    </row>
    <row r="16" spans="1:14" s="692" customFormat="1" ht="24.95" customHeight="1" x14ac:dyDescent="0.2">
      <c r="A16" s="308" t="s">
        <v>223</v>
      </c>
      <c r="B16" s="1570">
        <v>0</v>
      </c>
      <c r="C16" s="1570">
        <v>0</v>
      </c>
      <c r="D16" s="1950">
        <v>0</v>
      </c>
      <c r="E16" s="1570">
        <v>116</v>
      </c>
      <c r="F16" s="1570">
        <v>71</v>
      </c>
      <c r="G16" s="1950">
        <v>187</v>
      </c>
      <c r="H16" s="1570">
        <v>82</v>
      </c>
      <c r="I16" s="1570">
        <v>36</v>
      </c>
      <c r="J16" s="1950">
        <v>118</v>
      </c>
      <c r="K16" s="1950">
        <f t="shared" si="0"/>
        <v>198</v>
      </c>
      <c r="L16" s="1950">
        <f t="shared" si="0"/>
        <v>107</v>
      </c>
      <c r="M16" s="1950">
        <f t="shared" si="1"/>
        <v>305</v>
      </c>
      <c r="N16" s="1061" t="s">
        <v>584</v>
      </c>
    </row>
    <row r="17" spans="1:14" s="692" customFormat="1" ht="24.95" customHeight="1" x14ac:dyDescent="0.2">
      <c r="A17" s="308" t="s">
        <v>1055</v>
      </c>
      <c r="B17" s="1570">
        <v>0</v>
      </c>
      <c r="C17" s="1570">
        <v>0</v>
      </c>
      <c r="D17" s="1950">
        <v>0</v>
      </c>
      <c r="E17" s="1570">
        <v>38</v>
      </c>
      <c r="F17" s="1570">
        <v>60</v>
      </c>
      <c r="G17" s="1950">
        <v>98</v>
      </c>
      <c r="H17" s="1570">
        <v>14</v>
      </c>
      <c r="I17" s="1570">
        <v>6</v>
      </c>
      <c r="J17" s="1950">
        <v>20</v>
      </c>
      <c r="K17" s="1950">
        <f t="shared" si="0"/>
        <v>52</v>
      </c>
      <c r="L17" s="1950">
        <f t="shared" si="0"/>
        <v>66</v>
      </c>
      <c r="M17" s="1950">
        <f t="shared" si="1"/>
        <v>118</v>
      </c>
      <c r="N17" s="1061" t="s">
        <v>454</v>
      </c>
    </row>
    <row r="18" spans="1:14" s="692" customFormat="1" ht="24.95" customHeight="1" x14ac:dyDescent="0.2">
      <c r="A18" s="308" t="s">
        <v>42</v>
      </c>
      <c r="B18" s="1570">
        <v>0</v>
      </c>
      <c r="C18" s="1570">
        <v>0</v>
      </c>
      <c r="D18" s="1950">
        <v>0</v>
      </c>
      <c r="E18" s="1570">
        <v>61</v>
      </c>
      <c r="F18" s="1570">
        <v>33</v>
      </c>
      <c r="G18" s="1950">
        <v>94</v>
      </c>
      <c r="H18" s="1570">
        <v>0</v>
      </c>
      <c r="I18" s="1570">
        <v>0</v>
      </c>
      <c r="J18" s="1950">
        <v>0</v>
      </c>
      <c r="K18" s="1950">
        <f t="shared" si="0"/>
        <v>61</v>
      </c>
      <c r="L18" s="1950">
        <f t="shared" si="0"/>
        <v>33</v>
      </c>
      <c r="M18" s="1950">
        <f t="shared" si="1"/>
        <v>94</v>
      </c>
      <c r="N18" s="192" t="s">
        <v>623</v>
      </c>
    </row>
    <row r="19" spans="1:14" s="692" customFormat="1" ht="24.95" customHeight="1" x14ac:dyDescent="0.2">
      <c r="A19" s="693" t="s">
        <v>1494</v>
      </c>
      <c r="B19" s="1570">
        <v>0</v>
      </c>
      <c r="C19" s="1570">
        <v>0</v>
      </c>
      <c r="D19" s="1950">
        <v>0</v>
      </c>
      <c r="E19" s="1570">
        <v>32</v>
      </c>
      <c r="F19" s="1570">
        <v>7</v>
      </c>
      <c r="G19" s="1950">
        <v>39</v>
      </c>
      <c r="H19" s="1570">
        <v>20</v>
      </c>
      <c r="I19" s="1570">
        <v>2</v>
      </c>
      <c r="J19" s="1950">
        <v>22</v>
      </c>
      <c r="K19" s="1950">
        <f t="shared" si="0"/>
        <v>52</v>
      </c>
      <c r="L19" s="1950">
        <f t="shared" si="0"/>
        <v>9</v>
      </c>
      <c r="M19" s="1950">
        <f t="shared" si="1"/>
        <v>61</v>
      </c>
      <c r="N19" s="364" t="s">
        <v>130</v>
      </c>
    </row>
    <row r="20" spans="1:14" s="692" customFormat="1" ht="24.95" customHeight="1" x14ac:dyDescent="0.2">
      <c r="A20" s="308" t="s">
        <v>630</v>
      </c>
      <c r="B20" s="1570">
        <v>0</v>
      </c>
      <c r="C20" s="1570">
        <v>0</v>
      </c>
      <c r="D20" s="1950">
        <v>0</v>
      </c>
      <c r="E20" s="1570">
        <v>12</v>
      </c>
      <c r="F20" s="1570">
        <v>4</v>
      </c>
      <c r="G20" s="1950">
        <v>16</v>
      </c>
      <c r="H20" s="1570">
        <v>0</v>
      </c>
      <c r="I20" s="1570">
        <v>0</v>
      </c>
      <c r="J20" s="1950">
        <v>0</v>
      </c>
      <c r="K20" s="1950">
        <f t="shared" si="0"/>
        <v>12</v>
      </c>
      <c r="L20" s="1950">
        <f t="shared" si="0"/>
        <v>4</v>
      </c>
      <c r="M20" s="1950">
        <f t="shared" si="1"/>
        <v>16</v>
      </c>
      <c r="N20" s="192" t="s">
        <v>1234</v>
      </c>
    </row>
    <row r="21" spans="1:14" s="692" customFormat="1" ht="35.25" customHeight="1" x14ac:dyDescent="0.2">
      <c r="A21" s="308" t="s">
        <v>210</v>
      </c>
      <c r="B21" s="1570">
        <v>0</v>
      </c>
      <c r="C21" s="1570">
        <v>0</v>
      </c>
      <c r="D21" s="1950">
        <v>0</v>
      </c>
      <c r="E21" s="1570">
        <v>15</v>
      </c>
      <c r="F21" s="1570">
        <v>4</v>
      </c>
      <c r="G21" s="1950">
        <v>19</v>
      </c>
      <c r="H21" s="1570">
        <v>14</v>
      </c>
      <c r="I21" s="1570">
        <v>1</v>
      </c>
      <c r="J21" s="1950">
        <v>15</v>
      </c>
      <c r="K21" s="1950">
        <f t="shared" si="0"/>
        <v>29</v>
      </c>
      <c r="L21" s="1950">
        <f t="shared" si="0"/>
        <v>5</v>
      </c>
      <c r="M21" s="1950">
        <f t="shared" si="1"/>
        <v>34</v>
      </c>
      <c r="N21" s="1071" t="s">
        <v>1997</v>
      </c>
    </row>
    <row r="22" spans="1:14" s="692" customFormat="1" ht="24.95" customHeight="1" thickBot="1" x14ac:dyDescent="0.25">
      <c r="A22" s="694" t="s">
        <v>44</v>
      </c>
      <c r="B22" s="1995">
        <v>0</v>
      </c>
      <c r="C22" s="1995">
        <v>0</v>
      </c>
      <c r="D22" s="1957">
        <v>0</v>
      </c>
      <c r="E22" s="1995">
        <v>31</v>
      </c>
      <c r="F22" s="1995">
        <v>18</v>
      </c>
      <c r="G22" s="1957">
        <v>49</v>
      </c>
      <c r="H22" s="1995">
        <v>15</v>
      </c>
      <c r="I22" s="1995">
        <v>4</v>
      </c>
      <c r="J22" s="1957">
        <v>19</v>
      </c>
      <c r="K22" s="1957">
        <f t="shared" si="0"/>
        <v>46</v>
      </c>
      <c r="L22" s="1957">
        <f t="shared" si="0"/>
        <v>22</v>
      </c>
      <c r="M22" s="1957">
        <f t="shared" si="1"/>
        <v>68</v>
      </c>
      <c r="N22" s="695" t="s">
        <v>150</v>
      </c>
    </row>
    <row r="23" spans="1:14" s="692" customFormat="1" ht="24.95" customHeight="1" thickBot="1" x14ac:dyDescent="0.25">
      <c r="A23" s="140" t="s">
        <v>91</v>
      </c>
      <c r="B23" s="1958">
        <f>SUM(B8:B22)</f>
        <v>36</v>
      </c>
      <c r="C23" s="1958">
        <f t="shared" ref="C23:M23" si="5">SUM(C8:C22)</f>
        <v>28</v>
      </c>
      <c r="D23" s="1958">
        <f t="shared" si="5"/>
        <v>64</v>
      </c>
      <c r="E23" s="1958">
        <f t="shared" si="5"/>
        <v>560</v>
      </c>
      <c r="F23" s="1958">
        <f t="shared" si="5"/>
        <v>342</v>
      </c>
      <c r="G23" s="1958">
        <f t="shared" si="5"/>
        <v>902</v>
      </c>
      <c r="H23" s="1958">
        <f t="shared" si="5"/>
        <v>211</v>
      </c>
      <c r="I23" s="1958">
        <f t="shared" si="5"/>
        <v>86</v>
      </c>
      <c r="J23" s="1958">
        <f t="shared" si="5"/>
        <v>297</v>
      </c>
      <c r="K23" s="1958">
        <f t="shared" si="5"/>
        <v>807</v>
      </c>
      <c r="L23" s="1958">
        <f t="shared" si="5"/>
        <v>456</v>
      </c>
      <c r="M23" s="1958">
        <f t="shared" si="5"/>
        <v>1263</v>
      </c>
      <c r="N23" s="203" t="s">
        <v>1495</v>
      </c>
    </row>
    <row r="24" spans="1:14" ht="6" hidden="1" customHeight="1" x14ac:dyDescent="0.2">
      <c r="A24" s="3142"/>
      <c r="B24" s="3142"/>
      <c r="C24" s="3142"/>
      <c r="D24" s="3142"/>
      <c r="E24" s="3142"/>
      <c r="F24" s="3142"/>
      <c r="G24" s="3142"/>
      <c r="H24" s="3142"/>
      <c r="I24" s="3142"/>
      <c r="J24" s="3142"/>
      <c r="K24" s="3142"/>
      <c r="L24" s="3142"/>
      <c r="M24" s="3142"/>
    </row>
    <row r="25" spans="1:14" ht="15.75" thickTop="1" x14ac:dyDescent="0.2"/>
  </sheetData>
  <mergeCells count="13">
    <mergeCell ref="H5:J5"/>
    <mergeCell ref="K5:M5"/>
    <mergeCell ref="A24:M24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0" firstPageNumber="177" orientation="landscape" useFirstPageNumber="1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T188"/>
  <sheetViews>
    <sheetView rightToLeft="1" view="pageBreakPreview" zoomScale="80" zoomScaleNormal="75" zoomScaleSheetLayoutView="80" workbookViewId="0">
      <selection activeCell="N3" sqref="N3"/>
    </sheetView>
  </sheetViews>
  <sheetFormatPr defaultColWidth="10.28515625" defaultRowHeight="12.75" x14ac:dyDescent="0.2"/>
  <cols>
    <col min="1" max="1" width="13.85546875" style="728" customWidth="1"/>
    <col min="2" max="2" width="19.42578125" style="728" customWidth="1"/>
    <col min="3" max="3" width="15.140625" style="728" customWidth="1"/>
    <col min="4" max="5" width="5.5703125" style="124" customWidth="1"/>
    <col min="6" max="6" width="7.28515625" style="124" customWidth="1"/>
    <col min="7" max="7" width="6.7109375" style="124" customWidth="1"/>
    <col min="8" max="8" width="6.85546875" style="124" customWidth="1"/>
    <col min="9" max="9" width="7.5703125" style="124" customWidth="1"/>
    <col min="10" max="10" width="6.85546875" style="124" customWidth="1"/>
    <col min="11" max="11" width="5.85546875" style="124" customWidth="1"/>
    <col min="12" max="12" width="7.5703125" style="124" customWidth="1"/>
    <col min="13" max="14" width="6.85546875" style="701" customWidth="1"/>
    <col min="15" max="15" width="8" style="701" customWidth="1"/>
    <col min="16" max="16" width="20.5703125" style="725" customWidth="1"/>
    <col min="17" max="17" width="18.5703125" style="124" customWidth="1"/>
    <col min="18" max="18" width="15.140625" style="124" customWidth="1"/>
    <col min="19" max="21" width="10.28515625" style="124"/>
    <col min="22" max="22" width="2.42578125" style="124" customWidth="1"/>
    <col min="23" max="23" width="9.140625" style="124" hidden="1" customWidth="1"/>
    <col min="24" max="24" width="1" style="124" hidden="1" customWidth="1"/>
    <col min="25" max="31" width="9.140625" style="124" hidden="1" customWidth="1"/>
    <col min="32" max="32" width="4.5703125" style="124" hidden="1" customWidth="1"/>
    <col min="33" max="33" width="1" style="124" hidden="1" customWidth="1"/>
    <col min="34" max="46" width="9.140625" style="124" hidden="1" customWidth="1"/>
    <col min="47" max="16384" width="10.28515625" style="124"/>
  </cols>
  <sheetData>
    <row r="1" spans="1:23" ht="26.25" customHeight="1" x14ac:dyDescent="0.2">
      <c r="A1" s="2647" t="s">
        <v>2475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  <c r="M1" s="2647"/>
      <c r="N1" s="2647"/>
      <c r="O1" s="2647"/>
      <c r="P1" s="2647"/>
      <c r="Q1" s="2647"/>
      <c r="R1" s="2647"/>
    </row>
    <row r="2" spans="1:23" ht="36.75" customHeight="1" x14ac:dyDescent="0.2">
      <c r="A2" s="2558" t="s">
        <v>2476</v>
      </c>
      <c r="B2" s="2558"/>
      <c r="C2" s="2558"/>
      <c r="D2" s="2558"/>
      <c r="E2" s="2558"/>
      <c r="F2" s="2558"/>
      <c r="G2" s="2558"/>
      <c r="H2" s="2558"/>
      <c r="I2" s="2558"/>
      <c r="J2" s="2558"/>
      <c r="K2" s="2558"/>
      <c r="L2" s="2558"/>
      <c r="M2" s="2558"/>
      <c r="N2" s="2558"/>
      <c r="O2" s="2558"/>
      <c r="P2" s="2558"/>
      <c r="Q2" s="2558"/>
      <c r="R2" s="2558"/>
    </row>
    <row r="3" spans="1:23" ht="22.5" customHeight="1" thickBot="1" x14ac:dyDescent="0.3">
      <c r="A3" s="2649" t="s">
        <v>2819</v>
      </c>
      <c r="B3" s="2649"/>
      <c r="C3" s="690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403"/>
      <c r="Q3" s="2650" t="s">
        <v>2820</v>
      </c>
      <c r="R3" s="2650"/>
    </row>
    <row r="4" spans="1:23" ht="29.25" customHeight="1" thickTop="1" x14ac:dyDescent="0.25">
      <c r="A4" s="3162" t="s">
        <v>47</v>
      </c>
      <c r="B4" s="3162" t="s">
        <v>90</v>
      </c>
      <c r="C4" s="3162" t="s">
        <v>48</v>
      </c>
      <c r="D4" s="3164" t="s">
        <v>36</v>
      </c>
      <c r="E4" s="3164"/>
      <c r="F4" s="3164"/>
      <c r="G4" s="3164" t="s">
        <v>2</v>
      </c>
      <c r="H4" s="3164"/>
      <c r="I4" s="3164"/>
      <c r="J4" s="3164" t="s">
        <v>3</v>
      </c>
      <c r="K4" s="3164"/>
      <c r="L4" s="3164"/>
      <c r="M4" s="3164" t="s">
        <v>29</v>
      </c>
      <c r="N4" s="3164"/>
      <c r="O4" s="3164"/>
      <c r="P4" s="2605" t="s">
        <v>103</v>
      </c>
      <c r="Q4" s="2512" t="s">
        <v>132</v>
      </c>
      <c r="R4" s="2512" t="s">
        <v>310</v>
      </c>
    </row>
    <row r="5" spans="1:23" ht="29.25" customHeight="1" x14ac:dyDescent="0.2">
      <c r="A5" s="2485"/>
      <c r="B5" s="2485"/>
      <c r="C5" s="2485"/>
      <c r="D5" s="3159" t="s">
        <v>98</v>
      </c>
      <c r="E5" s="3159"/>
      <c r="F5" s="3159"/>
      <c r="G5" s="3159" t="s">
        <v>99</v>
      </c>
      <c r="H5" s="3159"/>
      <c r="I5" s="3159"/>
      <c r="J5" s="3159" t="s">
        <v>100</v>
      </c>
      <c r="K5" s="3159"/>
      <c r="L5" s="3159"/>
      <c r="M5" s="3160" t="s">
        <v>101</v>
      </c>
      <c r="N5" s="3160"/>
      <c r="O5" s="3160"/>
      <c r="P5" s="2606"/>
      <c r="Q5" s="2479"/>
      <c r="R5" s="2479"/>
    </row>
    <row r="6" spans="1:23" ht="29.25" customHeight="1" x14ac:dyDescent="0.2">
      <c r="A6" s="2485"/>
      <c r="B6" s="2485"/>
      <c r="C6" s="2485"/>
      <c r="D6" s="698" t="s">
        <v>187</v>
      </c>
      <c r="E6" s="698" t="s">
        <v>203</v>
      </c>
      <c r="F6" s="698" t="s">
        <v>204</v>
      </c>
      <c r="G6" s="698" t="s">
        <v>187</v>
      </c>
      <c r="H6" s="698" t="s">
        <v>203</v>
      </c>
      <c r="I6" s="698" t="s">
        <v>204</v>
      </c>
      <c r="J6" s="698" t="s">
        <v>187</v>
      </c>
      <c r="K6" s="698" t="s">
        <v>203</v>
      </c>
      <c r="L6" s="698" t="s">
        <v>204</v>
      </c>
      <c r="M6" s="698" t="s">
        <v>187</v>
      </c>
      <c r="N6" s="698" t="s">
        <v>203</v>
      </c>
      <c r="O6" s="698" t="s">
        <v>204</v>
      </c>
      <c r="P6" s="2606"/>
      <c r="Q6" s="2479"/>
      <c r="R6" s="2479"/>
    </row>
    <row r="7" spans="1:23" ht="29.25" customHeight="1" thickBot="1" x14ac:dyDescent="0.25">
      <c r="A7" s="3163"/>
      <c r="B7" s="3163"/>
      <c r="C7" s="3163"/>
      <c r="D7" s="424" t="s">
        <v>188</v>
      </c>
      <c r="E7" s="424" t="s">
        <v>189</v>
      </c>
      <c r="F7" s="424" t="s">
        <v>190</v>
      </c>
      <c r="G7" s="424" t="s">
        <v>188</v>
      </c>
      <c r="H7" s="424" t="s">
        <v>189</v>
      </c>
      <c r="I7" s="424" t="s">
        <v>190</v>
      </c>
      <c r="J7" s="424" t="s">
        <v>188</v>
      </c>
      <c r="K7" s="424" t="s">
        <v>189</v>
      </c>
      <c r="L7" s="424" t="s">
        <v>190</v>
      </c>
      <c r="M7" s="424" t="s">
        <v>188</v>
      </c>
      <c r="N7" s="424" t="s">
        <v>189</v>
      </c>
      <c r="O7" s="424" t="s">
        <v>190</v>
      </c>
      <c r="P7" s="2607"/>
      <c r="Q7" s="2513"/>
      <c r="R7" s="2513"/>
    </row>
    <row r="8" spans="1:23" s="701" customFormat="1" ht="22.5" customHeight="1" x14ac:dyDescent="0.2">
      <c r="A8" s="2596" t="s">
        <v>37</v>
      </c>
      <c r="B8" s="699" t="s">
        <v>501</v>
      </c>
      <c r="C8" s="716" t="s">
        <v>501</v>
      </c>
      <c r="D8" s="1946">
        <v>3</v>
      </c>
      <c r="E8" s="1946">
        <v>0</v>
      </c>
      <c r="F8" s="1946">
        <v>3</v>
      </c>
      <c r="G8" s="1946">
        <v>0</v>
      </c>
      <c r="H8" s="1946">
        <v>0</v>
      </c>
      <c r="I8" s="1946">
        <v>0</v>
      </c>
      <c r="J8" s="1946">
        <v>0</v>
      </c>
      <c r="K8" s="1946">
        <v>0</v>
      </c>
      <c r="L8" s="1946">
        <v>0</v>
      </c>
      <c r="M8" s="1946">
        <f t="shared" ref="M8:O16" si="0">SUM(J8,G8,D8)</f>
        <v>3</v>
      </c>
      <c r="N8" s="1946">
        <f t="shared" si="0"/>
        <v>0</v>
      </c>
      <c r="O8" s="1946">
        <f t="shared" si="0"/>
        <v>3</v>
      </c>
      <c r="P8" s="1967" t="s">
        <v>504</v>
      </c>
      <c r="Q8" s="493" t="s">
        <v>504</v>
      </c>
      <c r="R8" s="3172" t="s">
        <v>1497</v>
      </c>
      <c r="V8" s="702"/>
      <c r="W8" s="497" t="s">
        <v>463</v>
      </c>
    </row>
    <row r="9" spans="1:23" s="701" customFormat="1" ht="27" customHeight="1" x14ac:dyDescent="0.2">
      <c r="A9" s="2501"/>
      <c r="B9" s="331" t="s">
        <v>462</v>
      </c>
      <c r="C9" s="1939" t="s">
        <v>462</v>
      </c>
      <c r="D9" s="1936">
        <v>0</v>
      </c>
      <c r="E9" s="1936">
        <v>0</v>
      </c>
      <c r="F9" s="1936">
        <v>0</v>
      </c>
      <c r="G9" s="1936">
        <v>0</v>
      </c>
      <c r="H9" s="1936">
        <v>1</v>
      </c>
      <c r="I9" s="1936">
        <v>1</v>
      </c>
      <c r="J9" s="1936">
        <v>0</v>
      </c>
      <c r="K9" s="1936">
        <v>0</v>
      </c>
      <c r="L9" s="1936">
        <v>0</v>
      </c>
      <c r="M9" s="1936">
        <f t="shared" si="0"/>
        <v>0</v>
      </c>
      <c r="N9" s="1936">
        <f t="shared" si="0"/>
        <v>1</v>
      </c>
      <c r="O9" s="1936">
        <f t="shared" si="0"/>
        <v>1</v>
      </c>
      <c r="P9" s="1943" t="s">
        <v>463</v>
      </c>
      <c r="Q9" s="494" t="s">
        <v>463</v>
      </c>
      <c r="R9" s="2598"/>
    </row>
    <row r="10" spans="1:23" s="692" customFormat="1" ht="22.5" customHeight="1" x14ac:dyDescent="0.2">
      <c r="A10" s="2501"/>
      <c r="B10" s="331" t="s">
        <v>50</v>
      </c>
      <c r="C10" s="1939" t="s">
        <v>50</v>
      </c>
      <c r="D10" s="1936">
        <v>0</v>
      </c>
      <c r="E10" s="1936">
        <v>0</v>
      </c>
      <c r="F10" s="1936">
        <v>0</v>
      </c>
      <c r="G10" s="1936">
        <v>10</v>
      </c>
      <c r="H10" s="1936">
        <v>6</v>
      </c>
      <c r="I10" s="1936">
        <v>16</v>
      </c>
      <c r="J10" s="1936">
        <v>2</v>
      </c>
      <c r="K10" s="1936">
        <v>1</v>
      </c>
      <c r="L10" s="1936">
        <v>3</v>
      </c>
      <c r="M10" s="1936">
        <f t="shared" si="0"/>
        <v>12</v>
      </c>
      <c r="N10" s="1936">
        <f t="shared" si="0"/>
        <v>7</v>
      </c>
      <c r="O10" s="1936">
        <f t="shared" si="0"/>
        <v>19</v>
      </c>
      <c r="P10" s="1937" t="s">
        <v>135</v>
      </c>
      <c r="Q10" s="386" t="s">
        <v>135</v>
      </c>
      <c r="R10" s="2598"/>
    </row>
    <row r="11" spans="1:23" s="692" customFormat="1" ht="22.5" customHeight="1" x14ac:dyDescent="0.2">
      <c r="A11" s="2501"/>
      <c r="B11" s="331" t="s">
        <v>1498</v>
      </c>
      <c r="C11" s="1939" t="s">
        <v>1498</v>
      </c>
      <c r="D11" s="1936">
        <v>2</v>
      </c>
      <c r="E11" s="1936">
        <v>1</v>
      </c>
      <c r="F11" s="1936">
        <v>3</v>
      </c>
      <c r="G11" s="1936">
        <v>0</v>
      </c>
      <c r="H11" s="1936">
        <v>0</v>
      </c>
      <c r="I11" s="1936">
        <v>0</v>
      </c>
      <c r="J11" s="1936">
        <v>0</v>
      </c>
      <c r="K11" s="1936">
        <v>0</v>
      </c>
      <c r="L11" s="1936">
        <v>0</v>
      </c>
      <c r="M11" s="1936">
        <f t="shared" si="0"/>
        <v>2</v>
      </c>
      <c r="N11" s="1936">
        <f t="shared" si="0"/>
        <v>1</v>
      </c>
      <c r="O11" s="1936">
        <f t="shared" si="0"/>
        <v>3</v>
      </c>
      <c r="P11" s="1937" t="s">
        <v>1457</v>
      </c>
      <c r="Q11" s="386" t="s">
        <v>1457</v>
      </c>
      <c r="R11" s="2598"/>
    </row>
    <row r="12" spans="1:23" s="692" customFormat="1" ht="28.5" customHeight="1" x14ac:dyDescent="0.2">
      <c r="A12" s="2501"/>
      <c r="B12" s="1365" t="s">
        <v>558</v>
      </c>
      <c r="C12" s="1939" t="s">
        <v>558</v>
      </c>
      <c r="D12" s="1936">
        <v>0</v>
      </c>
      <c r="E12" s="1936">
        <v>5</v>
      </c>
      <c r="F12" s="1936">
        <v>5</v>
      </c>
      <c r="G12" s="1936">
        <v>0</v>
      </c>
      <c r="H12" s="1936">
        <v>0</v>
      </c>
      <c r="I12" s="1936">
        <v>0</v>
      </c>
      <c r="J12" s="1936">
        <v>0</v>
      </c>
      <c r="K12" s="1936">
        <v>0</v>
      </c>
      <c r="L12" s="1936">
        <v>0</v>
      </c>
      <c r="M12" s="1936">
        <f t="shared" si="0"/>
        <v>0</v>
      </c>
      <c r="N12" s="1936">
        <f t="shared" si="0"/>
        <v>5</v>
      </c>
      <c r="O12" s="1936">
        <f t="shared" si="0"/>
        <v>5</v>
      </c>
      <c r="P12" s="1937" t="s">
        <v>1499</v>
      </c>
      <c r="Q12" s="386" t="s">
        <v>1499</v>
      </c>
      <c r="R12" s="2598"/>
    </row>
    <row r="13" spans="1:23" s="692" customFormat="1" ht="25.5" x14ac:dyDescent="0.2">
      <c r="A13" s="2501"/>
      <c r="B13" s="704" t="s">
        <v>1500</v>
      </c>
      <c r="C13" s="712" t="s">
        <v>1500</v>
      </c>
      <c r="D13" s="1936">
        <v>0</v>
      </c>
      <c r="E13" s="1936">
        <v>0</v>
      </c>
      <c r="F13" s="1936">
        <v>0</v>
      </c>
      <c r="G13" s="1936">
        <v>0</v>
      </c>
      <c r="H13" s="1936">
        <v>2</v>
      </c>
      <c r="I13" s="1936">
        <v>2</v>
      </c>
      <c r="J13" s="1936">
        <v>0</v>
      </c>
      <c r="K13" s="1936">
        <v>0</v>
      </c>
      <c r="L13" s="1936">
        <v>0</v>
      </c>
      <c r="M13" s="1936">
        <f t="shared" si="0"/>
        <v>0</v>
      </c>
      <c r="N13" s="1936">
        <f t="shared" si="0"/>
        <v>2</v>
      </c>
      <c r="O13" s="1936">
        <f t="shared" si="0"/>
        <v>2</v>
      </c>
      <c r="P13" s="1937" t="s">
        <v>475</v>
      </c>
      <c r="Q13" s="386" t="s">
        <v>475</v>
      </c>
      <c r="R13" s="2598"/>
    </row>
    <row r="14" spans="1:23" s="692" customFormat="1" ht="22.5" customHeight="1" x14ac:dyDescent="0.2">
      <c r="A14" s="2501"/>
      <c r="B14" s="704" t="s">
        <v>51</v>
      </c>
      <c r="C14" s="712" t="s">
        <v>51</v>
      </c>
      <c r="D14" s="1936">
        <v>0</v>
      </c>
      <c r="E14" s="1936">
        <v>0</v>
      </c>
      <c r="F14" s="1936">
        <v>0</v>
      </c>
      <c r="G14" s="1936">
        <v>1</v>
      </c>
      <c r="H14" s="1936">
        <v>1</v>
      </c>
      <c r="I14" s="1936">
        <v>2</v>
      </c>
      <c r="J14" s="1936">
        <v>2</v>
      </c>
      <c r="K14" s="1936">
        <v>3</v>
      </c>
      <c r="L14" s="1936">
        <v>5</v>
      </c>
      <c r="M14" s="1936">
        <f t="shared" si="0"/>
        <v>3</v>
      </c>
      <c r="N14" s="1936">
        <f t="shared" si="0"/>
        <v>4</v>
      </c>
      <c r="O14" s="1936">
        <f t="shared" si="0"/>
        <v>7</v>
      </c>
      <c r="P14" s="1937" t="s">
        <v>478</v>
      </c>
      <c r="Q14" s="386" t="s">
        <v>478</v>
      </c>
      <c r="R14" s="2598"/>
    </row>
    <row r="15" spans="1:23" s="692" customFormat="1" ht="22.5" customHeight="1" x14ac:dyDescent="0.2">
      <c r="A15" s="2528"/>
      <c r="B15" s="705" t="s">
        <v>1501</v>
      </c>
      <c r="C15" s="1251" t="s">
        <v>1501</v>
      </c>
      <c r="D15" s="1938">
        <v>5</v>
      </c>
      <c r="E15" s="1938">
        <v>1</v>
      </c>
      <c r="F15" s="1938">
        <v>6</v>
      </c>
      <c r="G15" s="1938">
        <v>0</v>
      </c>
      <c r="H15" s="1938">
        <v>0</v>
      </c>
      <c r="I15" s="1938">
        <v>0</v>
      </c>
      <c r="J15" s="1938">
        <v>0</v>
      </c>
      <c r="K15" s="1938">
        <v>0</v>
      </c>
      <c r="L15" s="1938">
        <v>0</v>
      </c>
      <c r="M15" s="1938">
        <f t="shared" si="0"/>
        <v>5</v>
      </c>
      <c r="N15" s="1938">
        <f t="shared" si="0"/>
        <v>1</v>
      </c>
      <c r="O15" s="1938">
        <f t="shared" si="0"/>
        <v>6</v>
      </c>
      <c r="P15" s="706" t="s">
        <v>1502</v>
      </c>
      <c r="Q15" s="706" t="s">
        <v>1502</v>
      </c>
      <c r="R15" s="2614"/>
    </row>
    <row r="16" spans="1:23" s="692" customFormat="1" ht="22.5" customHeight="1" x14ac:dyDescent="0.2">
      <c r="A16" s="2528" t="s">
        <v>96</v>
      </c>
      <c r="B16" s="2528"/>
      <c r="C16" s="2528"/>
      <c r="D16" s="1938">
        <f t="shared" ref="D16:L16" si="1">SUM(D8:D15)</f>
        <v>10</v>
      </c>
      <c r="E16" s="1938">
        <f t="shared" si="1"/>
        <v>7</v>
      </c>
      <c r="F16" s="1938">
        <f t="shared" si="1"/>
        <v>17</v>
      </c>
      <c r="G16" s="1938">
        <f t="shared" si="1"/>
        <v>11</v>
      </c>
      <c r="H16" s="1938">
        <f t="shared" si="1"/>
        <v>10</v>
      </c>
      <c r="I16" s="1938">
        <f t="shared" si="1"/>
        <v>21</v>
      </c>
      <c r="J16" s="1938">
        <f t="shared" si="1"/>
        <v>4</v>
      </c>
      <c r="K16" s="1938">
        <f t="shared" si="1"/>
        <v>4</v>
      </c>
      <c r="L16" s="1938">
        <f t="shared" si="1"/>
        <v>8</v>
      </c>
      <c r="M16" s="1938">
        <f t="shared" si="0"/>
        <v>25</v>
      </c>
      <c r="N16" s="1938">
        <f t="shared" si="0"/>
        <v>21</v>
      </c>
      <c r="O16" s="1938">
        <f t="shared" si="0"/>
        <v>46</v>
      </c>
      <c r="P16" s="2594" t="s">
        <v>136</v>
      </c>
      <c r="Q16" s="2594"/>
      <c r="R16" s="2594"/>
    </row>
    <row r="17" spans="1:18" s="692" customFormat="1" ht="27" customHeight="1" x14ac:dyDescent="0.2">
      <c r="A17" s="2501" t="s">
        <v>38</v>
      </c>
      <c r="B17" s="704" t="s">
        <v>55</v>
      </c>
      <c r="C17" s="712" t="s">
        <v>539</v>
      </c>
      <c r="D17" s="1936">
        <v>1</v>
      </c>
      <c r="E17" s="1936">
        <v>5</v>
      </c>
      <c r="F17" s="1936">
        <v>6</v>
      </c>
      <c r="G17" s="1936">
        <v>15</v>
      </c>
      <c r="H17" s="1936">
        <v>11</v>
      </c>
      <c r="I17" s="1936">
        <v>26</v>
      </c>
      <c r="J17" s="1936">
        <v>0</v>
      </c>
      <c r="K17" s="1936">
        <v>0</v>
      </c>
      <c r="L17" s="1936">
        <v>0</v>
      </c>
      <c r="M17" s="1936">
        <f t="shared" ref="M17:O24" si="2">SUM(J17,G17,D17)</f>
        <v>16</v>
      </c>
      <c r="N17" s="1936">
        <f t="shared" si="2"/>
        <v>16</v>
      </c>
      <c r="O17" s="1936">
        <f t="shared" si="2"/>
        <v>32</v>
      </c>
      <c r="P17" s="1384" t="s">
        <v>133</v>
      </c>
      <c r="Q17" s="1383" t="s">
        <v>1503</v>
      </c>
      <c r="R17" s="2542" t="s">
        <v>104</v>
      </c>
    </row>
    <row r="18" spans="1:18" s="692" customFormat="1" ht="27" customHeight="1" x14ac:dyDescent="0.2">
      <c r="A18" s="2501"/>
      <c r="B18" s="712" t="s">
        <v>56</v>
      </c>
      <c r="C18" s="712" t="s">
        <v>539</v>
      </c>
      <c r="D18" s="1936">
        <v>0</v>
      </c>
      <c r="E18" s="1936">
        <v>0</v>
      </c>
      <c r="F18" s="1936">
        <v>0</v>
      </c>
      <c r="G18" s="1936">
        <v>12</v>
      </c>
      <c r="H18" s="1936">
        <v>2</v>
      </c>
      <c r="I18" s="1936">
        <v>14</v>
      </c>
      <c r="J18" s="1936">
        <v>0</v>
      </c>
      <c r="K18" s="1936">
        <v>0</v>
      </c>
      <c r="L18" s="1936">
        <v>0</v>
      </c>
      <c r="M18" s="1936">
        <f t="shared" si="2"/>
        <v>12</v>
      </c>
      <c r="N18" s="1936">
        <f t="shared" si="2"/>
        <v>2</v>
      </c>
      <c r="O18" s="1936">
        <f t="shared" si="2"/>
        <v>14</v>
      </c>
      <c r="P18" s="1384" t="s">
        <v>133</v>
      </c>
      <c r="Q18" s="1384" t="s">
        <v>759</v>
      </c>
      <c r="R18" s="2542"/>
    </row>
    <row r="19" spans="1:18" s="692" customFormat="1" ht="27" customHeight="1" x14ac:dyDescent="0.2">
      <c r="A19" s="2501"/>
      <c r="B19" s="712" t="s">
        <v>1504</v>
      </c>
      <c r="C19" s="712" t="s">
        <v>539</v>
      </c>
      <c r="D19" s="1936">
        <v>0</v>
      </c>
      <c r="E19" s="1936">
        <v>0</v>
      </c>
      <c r="F19" s="1936">
        <v>0</v>
      </c>
      <c r="G19" s="1936">
        <v>6</v>
      </c>
      <c r="H19" s="1936">
        <v>6</v>
      </c>
      <c r="I19" s="1936">
        <v>12</v>
      </c>
      <c r="J19" s="1936">
        <v>0</v>
      </c>
      <c r="K19" s="1936">
        <v>0</v>
      </c>
      <c r="L19" s="1936">
        <v>0</v>
      </c>
      <c r="M19" s="1936">
        <f t="shared" si="2"/>
        <v>6</v>
      </c>
      <c r="N19" s="1936">
        <f t="shared" si="2"/>
        <v>6</v>
      </c>
      <c r="O19" s="1936">
        <f t="shared" si="2"/>
        <v>12</v>
      </c>
      <c r="P19" s="1384" t="s">
        <v>133</v>
      </c>
      <c r="Q19" s="1384" t="s">
        <v>485</v>
      </c>
      <c r="R19" s="2542"/>
    </row>
    <row r="20" spans="1:18" s="692" customFormat="1" ht="27" customHeight="1" x14ac:dyDescent="0.2">
      <c r="A20" s="2501" t="s">
        <v>96</v>
      </c>
      <c r="B20" s="2501"/>
      <c r="C20" s="2501"/>
      <c r="D20" s="1936">
        <f>SUM(D17:D19)</f>
        <v>1</v>
      </c>
      <c r="E20" s="1936">
        <f t="shared" ref="E20:F20" si="3">SUM(E17:E19)</f>
        <v>5</v>
      </c>
      <c r="F20" s="1936">
        <f t="shared" si="3"/>
        <v>6</v>
      </c>
      <c r="G20" s="1936">
        <f>SUM(G17:G19)</f>
        <v>33</v>
      </c>
      <c r="H20" s="1936">
        <f t="shared" ref="H20:I20" si="4">SUM(H17:H19)</f>
        <v>19</v>
      </c>
      <c r="I20" s="1936">
        <f t="shared" si="4"/>
        <v>52</v>
      </c>
      <c r="J20" s="1936">
        <f>SUM(J18:J19)</f>
        <v>0</v>
      </c>
      <c r="K20" s="1936">
        <f>SUM(K18:K19)</f>
        <v>0</v>
      </c>
      <c r="L20" s="1936">
        <f>SUM(L18:L19)</f>
        <v>0</v>
      </c>
      <c r="M20" s="1936">
        <f t="shared" si="2"/>
        <v>34</v>
      </c>
      <c r="N20" s="1936">
        <f t="shared" si="2"/>
        <v>24</v>
      </c>
      <c r="O20" s="1936">
        <f t="shared" si="2"/>
        <v>58</v>
      </c>
      <c r="P20" s="2502" t="s">
        <v>136</v>
      </c>
      <c r="Q20" s="2502"/>
      <c r="R20" s="2502"/>
    </row>
    <row r="21" spans="1:18" s="692" customFormat="1" ht="39.75" customHeight="1" x14ac:dyDescent="0.2">
      <c r="A21" s="2528" t="s">
        <v>39</v>
      </c>
      <c r="B21" s="713" t="s">
        <v>1505</v>
      </c>
      <c r="C21" s="704"/>
      <c r="D21" s="1936">
        <v>2</v>
      </c>
      <c r="E21" s="1936">
        <v>2</v>
      </c>
      <c r="F21" s="1936">
        <v>4</v>
      </c>
      <c r="G21" s="1936">
        <v>5</v>
      </c>
      <c r="H21" s="1936">
        <v>10</v>
      </c>
      <c r="I21" s="1936">
        <v>15</v>
      </c>
      <c r="J21" s="1936">
        <v>0</v>
      </c>
      <c r="K21" s="1936">
        <v>0</v>
      </c>
      <c r="L21" s="1936">
        <v>0</v>
      </c>
      <c r="M21" s="1936">
        <f t="shared" si="2"/>
        <v>7</v>
      </c>
      <c r="N21" s="1936">
        <f t="shared" si="2"/>
        <v>12</v>
      </c>
      <c r="O21" s="1936">
        <f t="shared" si="2"/>
        <v>19</v>
      </c>
      <c r="P21" s="1384"/>
      <c r="Q21" s="1384" t="s">
        <v>1506</v>
      </c>
      <c r="R21" s="2594" t="s">
        <v>129</v>
      </c>
    </row>
    <row r="22" spans="1:18" s="692" customFormat="1" ht="37.5" customHeight="1" x14ac:dyDescent="0.2">
      <c r="A22" s="2492"/>
      <c r="B22" s="712" t="s">
        <v>57</v>
      </c>
      <c r="C22" s="704"/>
      <c r="D22" s="1936">
        <v>2</v>
      </c>
      <c r="E22" s="1936">
        <v>3</v>
      </c>
      <c r="F22" s="1936">
        <v>5</v>
      </c>
      <c r="G22" s="1936">
        <v>9</v>
      </c>
      <c r="H22" s="1936">
        <v>6</v>
      </c>
      <c r="I22" s="1936">
        <v>15</v>
      </c>
      <c r="J22" s="1936">
        <v>5</v>
      </c>
      <c r="K22" s="1936">
        <v>2</v>
      </c>
      <c r="L22" s="1936">
        <v>7</v>
      </c>
      <c r="M22" s="1936">
        <f t="shared" si="2"/>
        <v>16</v>
      </c>
      <c r="N22" s="1936">
        <f t="shared" si="2"/>
        <v>11</v>
      </c>
      <c r="O22" s="1936">
        <f t="shared" si="2"/>
        <v>27</v>
      </c>
      <c r="P22" s="1384"/>
      <c r="Q22" s="1384" t="s">
        <v>1507</v>
      </c>
      <c r="R22" s="2579"/>
    </row>
    <row r="23" spans="1:18" s="692" customFormat="1" ht="30" customHeight="1" x14ac:dyDescent="0.2">
      <c r="A23" s="2492"/>
      <c r="B23" s="713" t="s">
        <v>490</v>
      </c>
      <c r="C23" s="1365"/>
      <c r="D23" s="1936">
        <v>0</v>
      </c>
      <c r="E23" s="1936">
        <v>0</v>
      </c>
      <c r="F23" s="1936">
        <v>0</v>
      </c>
      <c r="G23" s="1936">
        <v>6</v>
      </c>
      <c r="H23" s="1936">
        <v>2</v>
      </c>
      <c r="I23" s="1936">
        <v>8</v>
      </c>
      <c r="J23" s="1936">
        <v>5</v>
      </c>
      <c r="K23" s="1936">
        <v>1</v>
      </c>
      <c r="L23" s="1936">
        <v>6</v>
      </c>
      <c r="M23" s="1936">
        <f t="shared" si="2"/>
        <v>11</v>
      </c>
      <c r="N23" s="1936">
        <f t="shared" si="2"/>
        <v>3</v>
      </c>
      <c r="O23" s="1936">
        <f t="shared" si="2"/>
        <v>14</v>
      </c>
      <c r="P23" s="1383"/>
      <c r="Q23" s="1383" t="s">
        <v>1508</v>
      </c>
      <c r="R23" s="2579"/>
    </row>
    <row r="24" spans="1:18" s="692" customFormat="1" ht="25.5" customHeight="1" thickBot="1" x14ac:dyDescent="0.25">
      <c r="A24" s="2659"/>
      <c r="B24" s="714" t="s">
        <v>58</v>
      </c>
      <c r="C24" s="1418"/>
      <c r="D24" s="1941">
        <v>0</v>
      </c>
      <c r="E24" s="1941">
        <v>0</v>
      </c>
      <c r="F24" s="1941">
        <v>0</v>
      </c>
      <c r="G24" s="1941">
        <v>14</v>
      </c>
      <c r="H24" s="1941">
        <v>4</v>
      </c>
      <c r="I24" s="1941">
        <v>18</v>
      </c>
      <c r="J24" s="1941">
        <v>6</v>
      </c>
      <c r="K24" s="1941">
        <v>1</v>
      </c>
      <c r="L24" s="1941">
        <v>7</v>
      </c>
      <c r="M24" s="1941">
        <f t="shared" si="2"/>
        <v>20</v>
      </c>
      <c r="N24" s="1941">
        <f t="shared" si="2"/>
        <v>5</v>
      </c>
      <c r="O24" s="1941">
        <f t="shared" si="2"/>
        <v>25</v>
      </c>
      <c r="P24" s="1386"/>
      <c r="Q24" s="1386" t="s">
        <v>493</v>
      </c>
      <c r="R24" s="2609"/>
    </row>
    <row r="25" spans="1:18" s="692" customFormat="1" ht="23.25" customHeight="1" thickTop="1" x14ac:dyDescent="0.2">
      <c r="P25" s="707"/>
      <c r="Q25" s="707"/>
      <c r="R25" s="707"/>
    </row>
    <row r="26" spans="1:18" s="692" customFormat="1" ht="23.25" customHeight="1" x14ac:dyDescent="0.2">
      <c r="P26" s="707"/>
      <c r="Q26" s="707"/>
      <c r="R26" s="707"/>
    </row>
    <row r="27" spans="1:18" s="692" customFormat="1" ht="23.25" customHeight="1" x14ac:dyDescent="0.2">
      <c r="P27" s="707"/>
      <c r="Q27" s="707"/>
      <c r="R27" s="707"/>
    </row>
    <row r="28" spans="1:18" s="692" customFormat="1" ht="23.25" customHeight="1" x14ac:dyDescent="0.2">
      <c r="P28" s="707"/>
      <c r="Q28" s="707"/>
      <c r="R28" s="707"/>
    </row>
    <row r="29" spans="1:18" s="692" customFormat="1" ht="23.25" customHeight="1" x14ac:dyDescent="0.2">
      <c r="P29" s="707"/>
      <c r="Q29" s="707"/>
      <c r="R29" s="707"/>
    </row>
    <row r="30" spans="1:18" s="692" customFormat="1" ht="23.25" customHeight="1" x14ac:dyDescent="0.2">
      <c r="P30" s="707"/>
      <c r="Q30" s="707"/>
      <c r="R30" s="707"/>
    </row>
    <row r="31" spans="1:18" s="711" customFormat="1" ht="30" customHeight="1" thickBot="1" x14ac:dyDescent="0.25">
      <c r="A31" s="3149" t="s">
        <v>2821</v>
      </c>
      <c r="B31" s="3149"/>
      <c r="C31" s="708"/>
      <c r="D31" s="709"/>
      <c r="E31" s="709"/>
      <c r="F31" s="709"/>
      <c r="G31" s="709"/>
      <c r="H31" s="709"/>
      <c r="I31" s="709"/>
      <c r="J31" s="709"/>
      <c r="K31" s="709"/>
      <c r="L31" s="709"/>
      <c r="M31" s="709"/>
      <c r="N31" s="709"/>
      <c r="O31" s="709"/>
      <c r="P31" s="710"/>
      <c r="Q31" s="3150" t="s">
        <v>2822</v>
      </c>
      <c r="R31" s="3150"/>
    </row>
    <row r="32" spans="1:18" ht="18" customHeight="1" thickTop="1" x14ac:dyDescent="0.25">
      <c r="A32" s="3162" t="s">
        <v>47</v>
      </c>
      <c r="B32" s="3162" t="s">
        <v>90</v>
      </c>
      <c r="C32" s="3162" t="s">
        <v>48</v>
      </c>
      <c r="D32" s="3164" t="s">
        <v>36</v>
      </c>
      <c r="E32" s="3164"/>
      <c r="F32" s="3164"/>
      <c r="G32" s="3164" t="s">
        <v>2</v>
      </c>
      <c r="H32" s="3164"/>
      <c r="I32" s="3164"/>
      <c r="J32" s="3164" t="s">
        <v>3</v>
      </c>
      <c r="K32" s="3164"/>
      <c r="L32" s="3164"/>
      <c r="M32" s="3164" t="s">
        <v>29</v>
      </c>
      <c r="N32" s="3164"/>
      <c r="O32" s="3164"/>
      <c r="P32" s="3165" t="s">
        <v>103</v>
      </c>
      <c r="Q32" s="3167" t="s">
        <v>132</v>
      </c>
      <c r="R32" s="3167" t="s">
        <v>310</v>
      </c>
    </row>
    <row r="33" spans="1:18" ht="24.75" customHeight="1" x14ac:dyDescent="0.2">
      <c r="A33" s="2485"/>
      <c r="B33" s="2485"/>
      <c r="C33" s="2485"/>
      <c r="D33" s="3159" t="s">
        <v>98</v>
      </c>
      <c r="E33" s="3159"/>
      <c r="F33" s="3159"/>
      <c r="G33" s="3159" t="s">
        <v>99</v>
      </c>
      <c r="H33" s="3159"/>
      <c r="I33" s="3159"/>
      <c r="J33" s="3159" t="s">
        <v>100</v>
      </c>
      <c r="K33" s="3159"/>
      <c r="L33" s="3159"/>
      <c r="M33" s="3160" t="s">
        <v>101</v>
      </c>
      <c r="N33" s="3160"/>
      <c r="O33" s="3160"/>
      <c r="P33" s="3166"/>
      <c r="Q33" s="3170"/>
      <c r="R33" s="2517"/>
    </row>
    <row r="34" spans="1:18" ht="18" customHeight="1" x14ac:dyDescent="0.2">
      <c r="A34" s="2485"/>
      <c r="B34" s="2485"/>
      <c r="C34" s="2485"/>
      <c r="D34" s="698" t="s">
        <v>187</v>
      </c>
      <c r="E34" s="698" t="s">
        <v>203</v>
      </c>
      <c r="F34" s="698" t="s">
        <v>204</v>
      </c>
      <c r="G34" s="698" t="s">
        <v>187</v>
      </c>
      <c r="H34" s="698" t="s">
        <v>203</v>
      </c>
      <c r="I34" s="698" t="s">
        <v>204</v>
      </c>
      <c r="J34" s="698" t="s">
        <v>187</v>
      </c>
      <c r="K34" s="698" t="s">
        <v>203</v>
      </c>
      <c r="L34" s="698" t="s">
        <v>204</v>
      </c>
      <c r="M34" s="698" t="s">
        <v>187</v>
      </c>
      <c r="N34" s="698" t="s">
        <v>203</v>
      </c>
      <c r="O34" s="698" t="s">
        <v>204</v>
      </c>
      <c r="P34" s="3166"/>
      <c r="Q34" s="3170"/>
      <c r="R34" s="2517"/>
    </row>
    <row r="35" spans="1:18" ht="18.75" customHeight="1" thickBot="1" x14ac:dyDescent="0.25">
      <c r="A35" s="3163"/>
      <c r="B35" s="3163"/>
      <c r="C35" s="3163"/>
      <c r="D35" s="424" t="s">
        <v>188</v>
      </c>
      <c r="E35" s="424" t="s">
        <v>189</v>
      </c>
      <c r="F35" s="424" t="s">
        <v>190</v>
      </c>
      <c r="G35" s="424" t="s">
        <v>188</v>
      </c>
      <c r="H35" s="424" t="s">
        <v>189</v>
      </c>
      <c r="I35" s="424" t="s">
        <v>190</v>
      </c>
      <c r="J35" s="424" t="s">
        <v>188</v>
      </c>
      <c r="K35" s="424" t="s">
        <v>189</v>
      </c>
      <c r="L35" s="424" t="s">
        <v>190</v>
      </c>
      <c r="M35" s="424" t="s">
        <v>188</v>
      </c>
      <c r="N35" s="424" t="s">
        <v>189</v>
      </c>
      <c r="O35" s="424" t="s">
        <v>190</v>
      </c>
      <c r="P35" s="2959"/>
      <c r="Q35" s="3171"/>
      <c r="R35" s="2723"/>
    </row>
    <row r="36" spans="1:18" s="692" customFormat="1" ht="21" customHeight="1" x14ac:dyDescent="0.2">
      <c r="A36" s="2493" t="s">
        <v>39</v>
      </c>
      <c r="B36" s="712" t="s">
        <v>1470</v>
      </c>
      <c r="C36" s="704"/>
      <c r="D36" s="1936">
        <v>0</v>
      </c>
      <c r="E36" s="1936">
        <v>0</v>
      </c>
      <c r="F36" s="1936">
        <v>0</v>
      </c>
      <c r="G36" s="1936">
        <v>10</v>
      </c>
      <c r="H36" s="1936">
        <v>6</v>
      </c>
      <c r="I36" s="1936">
        <v>16</v>
      </c>
      <c r="J36" s="1936">
        <v>5</v>
      </c>
      <c r="K36" s="1936">
        <v>2</v>
      </c>
      <c r="L36" s="1936">
        <v>7</v>
      </c>
      <c r="M36" s="1936">
        <f t="shared" ref="M36:O39" si="5">SUM(J36,G36,D36)</f>
        <v>15</v>
      </c>
      <c r="N36" s="1936">
        <f t="shared" si="5"/>
        <v>8</v>
      </c>
      <c r="O36" s="1936">
        <f t="shared" si="5"/>
        <v>23</v>
      </c>
      <c r="P36" s="388"/>
      <c r="Q36" s="388" t="s">
        <v>495</v>
      </c>
      <c r="R36" s="2497" t="s">
        <v>129</v>
      </c>
    </row>
    <row r="37" spans="1:18" s="692" customFormat="1" ht="21" customHeight="1" x14ac:dyDescent="0.2">
      <c r="A37" s="2492"/>
      <c r="B37" s="712" t="s">
        <v>59</v>
      </c>
      <c r="C37" s="704"/>
      <c r="D37" s="1936">
        <v>0</v>
      </c>
      <c r="E37" s="1936">
        <v>0</v>
      </c>
      <c r="F37" s="1936">
        <v>0</v>
      </c>
      <c r="G37" s="1936">
        <v>10</v>
      </c>
      <c r="H37" s="1936">
        <v>4</v>
      </c>
      <c r="I37" s="1936">
        <v>14</v>
      </c>
      <c r="J37" s="1936">
        <v>0</v>
      </c>
      <c r="K37" s="1936">
        <v>0</v>
      </c>
      <c r="L37" s="1936">
        <v>0</v>
      </c>
      <c r="M37" s="1936">
        <f t="shared" si="5"/>
        <v>10</v>
      </c>
      <c r="N37" s="1936">
        <f t="shared" si="5"/>
        <v>4</v>
      </c>
      <c r="O37" s="1936">
        <f t="shared" si="5"/>
        <v>14</v>
      </c>
      <c r="P37" s="388"/>
      <c r="Q37" s="388" t="s">
        <v>141</v>
      </c>
      <c r="R37" s="2579"/>
    </row>
    <row r="38" spans="1:18" s="692" customFormat="1" ht="21" customHeight="1" x14ac:dyDescent="0.2">
      <c r="A38" s="2492"/>
      <c r="B38" s="1251" t="s">
        <v>497</v>
      </c>
      <c r="C38" s="1419"/>
      <c r="D38" s="1938">
        <v>0</v>
      </c>
      <c r="E38" s="1938">
        <v>0</v>
      </c>
      <c r="F38" s="1938">
        <v>0</v>
      </c>
      <c r="G38" s="1938">
        <v>9</v>
      </c>
      <c r="H38" s="1938">
        <v>3</v>
      </c>
      <c r="I38" s="1938">
        <v>12</v>
      </c>
      <c r="J38" s="1938">
        <v>4</v>
      </c>
      <c r="K38" s="1938">
        <v>1</v>
      </c>
      <c r="L38" s="1938">
        <v>5</v>
      </c>
      <c r="M38" s="1938">
        <f t="shared" si="5"/>
        <v>13</v>
      </c>
      <c r="N38" s="1938">
        <f t="shared" si="5"/>
        <v>4</v>
      </c>
      <c r="O38" s="1938">
        <f t="shared" si="5"/>
        <v>17</v>
      </c>
      <c r="P38" s="1420"/>
      <c r="Q38" s="1420" t="s">
        <v>271</v>
      </c>
      <c r="R38" s="2579"/>
    </row>
    <row r="39" spans="1:18" s="692" customFormat="1" ht="21" customHeight="1" x14ac:dyDescent="0.2">
      <c r="A39" s="2501" t="s">
        <v>96</v>
      </c>
      <c r="B39" s="2501"/>
      <c r="C39" s="2501"/>
      <c r="D39" s="1936">
        <f t="shared" ref="D39:L39" si="6">SUM(D21:D38)</f>
        <v>4</v>
      </c>
      <c r="E39" s="1936">
        <f t="shared" si="6"/>
        <v>5</v>
      </c>
      <c r="F39" s="1936">
        <f t="shared" si="6"/>
        <v>9</v>
      </c>
      <c r="G39" s="1936">
        <f t="shared" si="6"/>
        <v>63</v>
      </c>
      <c r="H39" s="1936">
        <f t="shared" si="6"/>
        <v>35</v>
      </c>
      <c r="I39" s="1936">
        <f t="shared" si="6"/>
        <v>98</v>
      </c>
      <c r="J39" s="1936">
        <f t="shared" si="6"/>
        <v>25</v>
      </c>
      <c r="K39" s="1936">
        <f t="shared" si="6"/>
        <v>7</v>
      </c>
      <c r="L39" s="1936">
        <f t="shared" si="6"/>
        <v>32</v>
      </c>
      <c r="M39" s="1936">
        <f t="shared" si="5"/>
        <v>92</v>
      </c>
      <c r="N39" s="1936">
        <f t="shared" si="5"/>
        <v>47</v>
      </c>
      <c r="O39" s="1936">
        <f t="shared" si="5"/>
        <v>139</v>
      </c>
      <c r="P39" s="2619" t="s">
        <v>136</v>
      </c>
      <c r="Q39" s="2619"/>
      <c r="R39" s="2619"/>
    </row>
    <row r="40" spans="1:18" s="692" customFormat="1" ht="21" customHeight="1" x14ac:dyDescent="0.2">
      <c r="A40" s="713" t="s">
        <v>61</v>
      </c>
      <c r="B40" s="1361"/>
      <c r="C40" s="1361"/>
      <c r="D40" s="1947">
        <v>0</v>
      </c>
      <c r="E40" s="1947">
        <v>0</v>
      </c>
      <c r="F40" s="1947">
        <v>0</v>
      </c>
      <c r="G40" s="1947">
        <v>0</v>
      </c>
      <c r="H40" s="1947">
        <v>3</v>
      </c>
      <c r="I40" s="1947">
        <v>3</v>
      </c>
      <c r="J40" s="1947">
        <v>0</v>
      </c>
      <c r="K40" s="1947">
        <v>0</v>
      </c>
      <c r="L40" s="1947">
        <v>0</v>
      </c>
      <c r="M40" s="1936">
        <f t="shared" ref="M40" si="7">SUM(J40,G40,D40)</f>
        <v>0</v>
      </c>
      <c r="N40" s="1936">
        <f t="shared" ref="N40" si="8">SUM(K40,H40,E40)</f>
        <v>3</v>
      </c>
      <c r="O40" s="1936">
        <f t="shared" ref="O40" si="9">SUM(L40,I40,F40)</f>
        <v>3</v>
      </c>
      <c r="P40" s="1370"/>
      <c r="Q40" s="2757" t="s">
        <v>2004</v>
      </c>
      <c r="R40" s="2757"/>
    </row>
    <row r="41" spans="1:18" s="692" customFormat="1" ht="21" customHeight="1" x14ac:dyDescent="0.2">
      <c r="A41" s="2519" t="s">
        <v>46</v>
      </c>
      <c r="B41" s="2519" t="s">
        <v>62</v>
      </c>
      <c r="C41" s="1603" t="s">
        <v>317</v>
      </c>
      <c r="D41" s="1947">
        <v>0</v>
      </c>
      <c r="E41" s="1947">
        <v>0</v>
      </c>
      <c r="F41" s="1942">
        <v>0</v>
      </c>
      <c r="G41" s="1942">
        <v>0</v>
      </c>
      <c r="H41" s="1942">
        <v>0</v>
      </c>
      <c r="I41" s="1942">
        <v>0</v>
      </c>
      <c r="J41" s="1942">
        <v>5</v>
      </c>
      <c r="K41" s="1942">
        <v>9</v>
      </c>
      <c r="L41" s="1942">
        <v>14</v>
      </c>
      <c r="M41" s="1942">
        <f>SUM(D41,G41,J41)</f>
        <v>5</v>
      </c>
      <c r="N41" s="1942">
        <f t="shared" ref="N41:O41" si="10">SUM(E41,H41,K41)</f>
        <v>9</v>
      </c>
      <c r="O41" s="1942">
        <f t="shared" si="10"/>
        <v>14</v>
      </c>
      <c r="P41" s="1249" t="s">
        <v>133</v>
      </c>
      <c r="Q41" s="2589" t="s">
        <v>143</v>
      </c>
      <c r="R41" s="2593" t="s">
        <v>131</v>
      </c>
    </row>
    <row r="42" spans="1:18" s="692" customFormat="1" ht="21" customHeight="1" x14ac:dyDescent="0.2">
      <c r="A42" s="2501"/>
      <c r="B42" s="2501"/>
      <c r="C42" s="1945" t="s">
        <v>51</v>
      </c>
      <c r="D42" s="1947">
        <v>0</v>
      </c>
      <c r="E42" s="1947">
        <v>0</v>
      </c>
      <c r="F42" s="1936">
        <v>0</v>
      </c>
      <c r="G42" s="1936">
        <v>5</v>
      </c>
      <c r="H42" s="1936">
        <v>3</v>
      </c>
      <c r="I42" s="1936">
        <v>8</v>
      </c>
      <c r="J42" s="1936">
        <v>0</v>
      </c>
      <c r="K42" s="1936">
        <v>0</v>
      </c>
      <c r="L42" s="1936">
        <v>0</v>
      </c>
      <c r="M42" s="1936">
        <f t="shared" ref="M42:O51" si="11">SUM(J42,G42,D42)</f>
        <v>5</v>
      </c>
      <c r="N42" s="1936">
        <f t="shared" si="11"/>
        <v>3</v>
      </c>
      <c r="O42" s="1936">
        <f t="shared" si="11"/>
        <v>8</v>
      </c>
      <c r="P42" s="722" t="s">
        <v>478</v>
      </c>
      <c r="Q42" s="2619"/>
      <c r="R42" s="2502"/>
    </row>
    <row r="43" spans="1:18" s="692" customFormat="1" ht="21" customHeight="1" x14ac:dyDescent="0.2">
      <c r="A43" s="2501"/>
      <c r="B43" s="2501"/>
      <c r="C43" s="1945" t="s">
        <v>67</v>
      </c>
      <c r="D43" s="1947">
        <v>0</v>
      </c>
      <c r="E43" s="1947">
        <v>0</v>
      </c>
      <c r="F43" s="1936">
        <v>0</v>
      </c>
      <c r="G43" s="1936">
        <v>4</v>
      </c>
      <c r="H43" s="1936">
        <v>10</v>
      </c>
      <c r="I43" s="1936">
        <v>14</v>
      </c>
      <c r="J43" s="1936">
        <v>0</v>
      </c>
      <c r="K43" s="1936">
        <v>0</v>
      </c>
      <c r="L43" s="1936">
        <v>0</v>
      </c>
      <c r="M43" s="1936">
        <f t="shared" si="11"/>
        <v>4</v>
      </c>
      <c r="N43" s="1936">
        <f t="shared" si="11"/>
        <v>10</v>
      </c>
      <c r="O43" s="1936">
        <f t="shared" si="11"/>
        <v>14</v>
      </c>
      <c r="P43" s="722" t="s">
        <v>148</v>
      </c>
      <c r="Q43" s="2619"/>
      <c r="R43" s="2502"/>
    </row>
    <row r="44" spans="1:18" s="692" customFormat="1" ht="21" customHeight="1" x14ac:dyDescent="0.2">
      <c r="A44" s="2501"/>
      <c r="B44" s="2501"/>
      <c r="C44" s="1945" t="s">
        <v>68</v>
      </c>
      <c r="D44" s="1947">
        <v>0</v>
      </c>
      <c r="E44" s="1947">
        <v>0</v>
      </c>
      <c r="F44" s="1936">
        <v>0</v>
      </c>
      <c r="G44" s="1936">
        <v>5</v>
      </c>
      <c r="H44" s="1936">
        <v>7</v>
      </c>
      <c r="I44" s="1936">
        <v>12</v>
      </c>
      <c r="J44" s="1936">
        <v>0</v>
      </c>
      <c r="K44" s="1936">
        <v>0</v>
      </c>
      <c r="L44" s="1936">
        <v>0</v>
      </c>
      <c r="M44" s="1936">
        <f t="shared" si="11"/>
        <v>5</v>
      </c>
      <c r="N44" s="1936">
        <f t="shared" si="11"/>
        <v>7</v>
      </c>
      <c r="O44" s="1936">
        <f t="shared" si="11"/>
        <v>12</v>
      </c>
      <c r="P44" s="722" t="s">
        <v>149</v>
      </c>
      <c r="Q44" s="2619"/>
      <c r="R44" s="2502"/>
    </row>
    <row r="45" spans="1:18" s="692" customFormat="1" ht="21" customHeight="1" x14ac:dyDescent="0.2">
      <c r="A45" s="2501"/>
      <c r="B45" s="2501"/>
      <c r="C45" s="1945" t="s">
        <v>359</v>
      </c>
      <c r="D45" s="1936">
        <v>5</v>
      </c>
      <c r="E45" s="1936">
        <v>10</v>
      </c>
      <c r="F45" s="1936">
        <v>15</v>
      </c>
      <c r="G45" s="1936">
        <v>0</v>
      </c>
      <c r="H45" s="1936">
        <v>0</v>
      </c>
      <c r="I45" s="1936">
        <v>0</v>
      </c>
      <c r="J45" s="1936">
        <v>0</v>
      </c>
      <c r="K45" s="1936">
        <v>0</v>
      </c>
      <c r="L45" s="1936">
        <v>0</v>
      </c>
      <c r="M45" s="1936">
        <f t="shared" si="11"/>
        <v>5</v>
      </c>
      <c r="N45" s="1936">
        <f t="shared" si="11"/>
        <v>10</v>
      </c>
      <c r="O45" s="1936">
        <f t="shared" si="11"/>
        <v>15</v>
      </c>
      <c r="P45" s="722" t="s">
        <v>1509</v>
      </c>
      <c r="Q45" s="2619"/>
      <c r="R45" s="2502"/>
    </row>
    <row r="46" spans="1:18" s="692" customFormat="1" ht="21" customHeight="1" x14ac:dyDescent="0.2">
      <c r="A46" s="2501"/>
      <c r="B46" s="2621" t="s">
        <v>49</v>
      </c>
      <c r="C46" s="2621"/>
      <c r="D46" s="1936">
        <f t="shared" ref="D46:I46" si="12">SUM(D42:D45)</f>
        <v>5</v>
      </c>
      <c r="E46" s="1936">
        <f t="shared" si="12"/>
        <v>10</v>
      </c>
      <c r="F46" s="1936">
        <f t="shared" si="12"/>
        <v>15</v>
      </c>
      <c r="G46" s="1936">
        <f t="shared" si="12"/>
        <v>14</v>
      </c>
      <c r="H46" s="1936">
        <f t="shared" si="12"/>
        <v>20</v>
      </c>
      <c r="I46" s="1936">
        <f t="shared" si="12"/>
        <v>34</v>
      </c>
      <c r="J46" s="1936">
        <f>SUM(J41:J45)</f>
        <v>5</v>
      </c>
      <c r="K46" s="1936">
        <f t="shared" ref="K46:L46" si="13">SUM(K41:K45)</f>
        <v>9</v>
      </c>
      <c r="L46" s="1936">
        <f t="shared" si="13"/>
        <v>14</v>
      </c>
      <c r="M46" s="1936">
        <f>SUM(M41:M45)</f>
        <v>24</v>
      </c>
      <c r="N46" s="1936">
        <f t="shared" ref="N46:O46" si="14">SUM(N41:N45)</f>
        <v>39</v>
      </c>
      <c r="O46" s="1936">
        <f t="shared" si="14"/>
        <v>63</v>
      </c>
      <c r="P46" s="2619" t="s">
        <v>139</v>
      </c>
      <c r="Q46" s="2619"/>
      <c r="R46" s="2502"/>
    </row>
    <row r="47" spans="1:18" s="692" customFormat="1" ht="21" customHeight="1" x14ac:dyDescent="0.2">
      <c r="A47" s="2501"/>
      <c r="B47" s="331" t="s">
        <v>63</v>
      </c>
      <c r="C47" s="712"/>
      <c r="D47" s="1936">
        <v>0</v>
      </c>
      <c r="E47" s="1936">
        <v>0</v>
      </c>
      <c r="F47" s="1936">
        <v>0</v>
      </c>
      <c r="G47" s="1936">
        <v>14</v>
      </c>
      <c r="H47" s="1936">
        <v>5</v>
      </c>
      <c r="I47" s="1936">
        <v>19</v>
      </c>
      <c r="J47" s="1936">
        <v>7</v>
      </c>
      <c r="K47" s="1936">
        <v>1</v>
      </c>
      <c r="L47" s="1936">
        <v>8</v>
      </c>
      <c r="M47" s="1936">
        <f t="shared" si="11"/>
        <v>21</v>
      </c>
      <c r="N47" s="1936">
        <f t="shared" si="11"/>
        <v>6</v>
      </c>
      <c r="O47" s="1936">
        <f t="shared" si="11"/>
        <v>27</v>
      </c>
      <c r="P47" s="388"/>
      <c r="Q47" s="1940" t="s">
        <v>144</v>
      </c>
      <c r="R47" s="2502"/>
    </row>
    <row r="48" spans="1:18" s="692" customFormat="1" ht="21" customHeight="1" x14ac:dyDescent="0.2">
      <c r="A48" s="2501"/>
      <c r="B48" s="712" t="s">
        <v>64</v>
      </c>
      <c r="C48" s="704"/>
      <c r="D48" s="1936">
        <v>0</v>
      </c>
      <c r="E48" s="1936">
        <v>0</v>
      </c>
      <c r="F48" s="1936">
        <v>0</v>
      </c>
      <c r="G48" s="1936">
        <v>6</v>
      </c>
      <c r="H48" s="1936">
        <v>5</v>
      </c>
      <c r="I48" s="1936">
        <v>11</v>
      </c>
      <c r="J48" s="1936">
        <v>0</v>
      </c>
      <c r="K48" s="1936">
        <v>0</v>
      </c>
      <c r="L48" s="1936">
        <v>0</v>
      </c>
      <c r="M48" s="1936">
        <f t="shared" si="11"/>
        <v>6</v>
      </c>
      <c r="N48" s="1936">
        <f t="shared" si="11"/>
        <v>5</v>
      </c>
      <c r="O48" s="1936">
        <f t="shared" si="11"/>
        <v>11</v>
      </c>
      <c r="P48" s="388"/>
      <c r="Q48" s="1940" t="s">
        <v>145</v>
      </c>
      <c r="R48" s="2502"/>
    </row>
    <row r="49" spans="1:18" s="692" customFormat="1" ht="21" customHeight="1" x14ac:dyDescent="0.2">
      <c r="A49" s="2501"/>
      <c r="B49" s="713" t="s">
        <v>512</v>
      </c>
      <c r="C49" s="331"/>
      <c r="D49" s="1936">
        <v>8</v>
      </c>
      <c r="E49" s="1936">
        <v>0</v>
      </c>
      <c r="F49" s="1936">
        <v>8</v>
      </c>
      <c r="G49" s="1936">
        <v>9</v>
      </c>
      <c r="H49" s="1936">
        <v>2</v>
      </c>
      <c r="I49" s="1936">
        <v>11</v>
      </c>
      <c r="J49" s="1936">
        <v>0</v>
      </c>
      <c r="K49" s="1936">
        <v>0</v>
      </c>
      <c r="L49" s="1936">
        <v>0</v>
      </c>
      <c r="M49" s="1936">
        <f t="shared" si="11"/>
        <v>17</v>
      </c>
      <c r="N49" s="1936">
        <f t="shared" si="11"/>
        <v>2</v>
      </c>
      <c r="O49" s="1936">
        <f t="shared" si="11"/>
        <v>19</v>
      </c>
      <c r="P49" s="388"/>
      <c r="Q49" s="1940" t="s">
        <v>513</v>
      </c>
      <c r="R49" s="2502"/>
    </row>
    <row r="50" spans="1:18" s="692" customFormat="1" ht="21" customHeight="1" x14ac:dyDescent="0.2">
      <c r="A50" s="2501" t="s">
        <v>96</v>
      </c>
      <c r="B50" s="2501"/>
      <c r="C50" s="2501"/>
      <c r="D50" s="1936">
        <f>SUM(D47:D49,D46)</f>
        <v>13</v>
      </c>
      <c r="E50" s="1936">
        <f t="shared" ref="E50:L50" si="15">SUM(E47:E49,E46)</f>
        <v>10</v>
      </c>
      <c r="F50" s="1936">
        <f t="shared" si="15"/>
        <v>23</v>
      </c>
      <c r="G50" s="1936">
        <f t="shared" si="15"/>
        <v>43</v>
      </c>
      <c r="H50" s="1936">
        <f t="shared" si="15"/>
        <v>32</v>
      </c>
      <c r="I50" s="1936">
        <f t="shared" si="15"/>
        <v>75</v>
      </c>
      <c r="J50" s="1936">
        <f t="shared" si="15"/>
        <v>12</v>
      </c>
      <c r="K50" s="1936">
        <f t="shared" si="15"/>
        <v>10</v>
      </c>
      <c r="L50" s="1936">
        <f t="shared" si="15"/>
        <v>22</v>
      </c>
      <c r="M50" s="1936">
        <f>SUM(M47:M49,M46)</f>
        <v>68</v>
      </c>
      <c r="N50" s="1936">
        <f t="shared" ref="N50:O50" si="16">SUM(N47:N49,N46)</f>
        <v>52</v>
      </c>
      <c r="O50" s="1936">
        <f t="shared" si="16"/>
        <v>120</v>
      </c>
      <c r="P50" s="2619" t="s">
        <v>136</v>
      </c>
      <c r="Q50" s="2619"/>
      <c r="R50" s="2619"/>
    </row>
    <row r="51" spans="1:18" s="692" customFormat="1" ht="32.25" customHeight="1" x14ac:dyDescent="0.2">
      <c r="A51" s="1419" t="s">
        <v>1510</v>
      </c>
      <c r="B51" s="1419" t="s">
        <v>65</v>
      </c>
      <c r="C51" s="1364"/>
      <c r="D51" s="1938">
        <v>0</v>
      </c>
      <c r="E51" s="1938">
        <v>0</v>
      </c>
      <c r="F51" s="1938">
        <v>0</v>
      </c>
      <c r="G51" s="1938">
        <v>12</v>
      </c>
      <c r="H51" s="1938">
        <v>9</v>
      </c>
      <c r="I51" s="1938">
        <v>21</v>
      </c>
      <c r="J51" s="1938">
        <v>0</v>
      </c>
      <c r="K51" s="1938">
        <v>0</v>
      </c>
      <c r="L51" s="1938">
        <v>0</v>
      </c>
      <c r="M51" s="1938">
        <f t="shared" si="11"/>
        <v>12</v>
      </c>
      <c r="N51" s="1938">
        <f t="shared" si="11"/>
        <v>9</v>
      </c>
      <c r="O51" s="1938">
        <f t="shared" si="11"/>
        <v>21</v>
      </c>
      <c r="P51" s="1993" t="s">
        <v>146</v>
      </c>
      <c r="Q51" s="3168" t="s">
        <v>251</v>
      </c>
      <c r="R51" s="3168"/>
    </row>
    <row r="52" spans="1:18" s="692" customFormat="1" ht="28.5" customHeight="1" x14ac:dyDescent="0.2">
      <c r="A52" s="2621" t="s">
        <v>41</v>
      </c>
      <c r="B52" s="2528" t="s">
        <v>71</v>
      </c>
      <c r="C52" s="713" t="s">
        <v>71</v>
      </c>
      <c r="D52" s="1936">
        <v>0</v>
      </c>
      <c r="E52" s="1936">
        <v>0</v>
      </c>
      <c r="F52" s="1936">
        <v>0</v>
      </c>
      <c r="G52" s="1936">
        <v>16</v>
      </c>
      <c r="H52" s="1936">
        <v>4</v>
      </c>
      <c r="I52" s="1936">
        <v>20</v>
      </c>
      <c r="J52" s="1936">
        <v>0</v>
      </c>
      <c r="K52" s="1936">
        <v>0</v>
      </c>
      <c r="L52" s="1936">
        <v>0</v>
      </c>
      <c r="M52" s="1936">
        <f>SUM(J52,G52,D52)</f>
        <v>16</v>
      </c>
      <c r="N52" s="1936">
        <f>SUM(K52,H52,E52)</f>
        <v>4</v>
      </c>
      <c r="O52" s="1936">
        <f>SUM(L52,I52,F52)</f>
        <v>20</v>
      </c>
      <c r="P52" s="1383" t="s">
        <v>168</v>
      </c>
      <c r="Q52" s="3148" t="s">
        <v>168</v>
      </c>
      <c r="R52" s="2598" t="s">
        <v>166</v>
      </c>
    </row>
    <row r="53" spans="1:18" s="692" customFormat="1" ht="24.75" customHeight="1" x14ac:dyDescent="0.2">
      <c r="A53" s="2621"/>
      <c r="B53" s="2519"/>
      <c r="C53" s="713" t="s">
        <v>515</v>
      </c>
      <c r="D53" s="1936">
        <v>8</v>
      </c>
      <c r="E53" s="1936">
        <v>1</v>
      </c>
      <c r="F53" s="1936">
        <v>9</v>
      </c>
      <c r="G53" s="1936">
        <v>0</v>
      </c>
      <c r="H53" s="1936">
        <v>0</v>
      </c>
      <c r="I53" s="1936">
        <v>0</v>
      </c>
      <c r="J53" s="1936">
        <v>0</v>
      </c>
      <c r="K53" s="1936">
        <v>0</v>
      </c>
      <c r="L53" s="1936">
        <v>0</v>
      </c>
      <c r="M53" s="1936">
        <f t="shared" ref="M53:M54" si="17">SUM(J53,G53,D53)</f>
        <v>8</v>
      </c>
      <c r="N53" s="1936">
        <f t="shared" ref="N53:N54" si="18">SUM(K53,H53,E53)</f>
        <v>1</v>
      </c>
      <c r="O53" s="1936">
        <f t="shared" ref="O53:O54" si="19">SUM(L53,I53,F53)</f>
        <v>9</v>
      </c>
      <c r="P53" s="1940" t="s">
        <v>516</v>
      </c>
      <c r="Q53" s="2589"/>
      <c r="R53" s="2598"/>
    </row>
    <row r="54" spans="1:18" s="692" customFormat="1" ht="21" customHeight="1" x14ac:dyDescent="0.2">
      <c r="A54" s="2621"/>
      <c r="B54" s="2621" t="s">
        <v>49</v>
      </c>
      <c r="C54" s="2621"/>
      <c r="D54" s="1936">
        <f>SUM(D52:D53)</f>
        <v>8</v>
      </c>
      <c r="E54" s="1936">
        <f t="shared" ref="E54:L54" si="20">SUM(E52:E53)</f>
        <v>1</v>
      </c>
      <c r="F54" s="1936">
        <f t="shared" si="20"/>
        <v>9</v>
      </c>
      <c r="G54" s="1936">
        <f t="shared" si="20"/>
        <v>16</v>
      </c>
      <c r="H54" s="1936">
        <f t="shared" si="20"/>
        <v>4</v>
      </c>
      <c r="I54" s="1936">
        <f t="shared" si="20"/>
        <v>20</v>
      </c>
      <c r="J54" s="1936">
        <f t="shared" si="20"/>
        <v>0</v>
      </c>
      <c r="K54" s="1936">
        <f t="shared" si="20"/>
        <v>0</v>
      </c>
      <c r="L54" s="1936">
        <f t="shared" si="20"/>
        <v>0</v>
      </c>
      <c r="M54" s="1936">
        <f t="shared" si="17"/>
        <v>24</v>
      </c>
      <c r="N54" s="1936">
        <f t="shared" si="18"/>
        <v>5</v>
      </c>
      <c r="O54" s="1936">
        <f t="shared" si="19"/>
        <v>29</v>
      </c>
      <c r="P54" s="2619" t="s">
        <v>139</v>
      </c>
      <c r="Q54" s="2619"/>
      <c r="R54" s="2598"/>
    </row>
    <row r="55" spans="1:18" s="692" customFormat="1" ht="21" customHeight="1" x14ac:dyDescent="0.2">
      <c r="A55" s="2621"/>
      <c r="B55" s="713" t="s">
        <v>74</v>
      </c>
      <c r="C55" s="1365"/>
      <c r="D55" s="1936">
        <v>0</v>
      </c>
      <c r="E55" s="1936">
        <v>0</v>
      </c>
      <c r="F55" s="1936">
        <v>0</v>
      </c>
      <c r="G55" s="1936">
        <v>9</v>
      </c>
      <c r="H55" s="1936">
        <v>7</v>
      </c>
      <c r="I55" s="1936">
        <v>16</v>
      </c>
      <c r="J55" s="1936">
        <f t="shared" ref="J55:J56" si="21">SUM(J53:J54)</f>
        <v>0</v>
      </c>
      <c r="K55" s="1936">
        <f t="shared" ref="K55:K56" si="22">SUM(K53:K54)</f>
        <v>0</v>
      </c>
      <c r="L55" s="1936">
        <v>0</v>
      </c>
      <c r="M55" s="1936">
        <f>SUM(J55,G55,D55)</f>
        <v>9</v>
      </c>
      <c r="N55" s="1936">
        <f>SUM(K55,H55,E55)</f>
        <v>7</v>
      </c>
      <c r="O55" s="1936">
        <f>SUM(L55,I55,F55)</f>
        <v>16</v>
      </c>
      <c r="P55" s="1383"/>
      <c r="Q55" s="1383" t="s">
        <v>171</v>
      </c>
      <c r="R55" s="2598"/>
    </row>
    <row r="56" spans="1:18" s="692" customFormat="1" ht="21" customHeight="1" x14ac:dyDescent="0.2">
      <c r="A56" s="2621"/>
      <c r="B56" s="713" t="s">
        <v>1511</v>
      </c>
      <c r="C56" s="1365"/>
      <c r="D56" s="1936">
        <v>0</v>
      </c>
      <c r="E56" s="1936">
        <v>0</v>
      </c>
      <c r="F56" s="1936">
        <v>0</v>
      </c>
      <c r="G56" s="1936">
        <v>13</v>
      </c>
      <c r="H56" s="1936">
        <v>4</v>
      </c>
      <c r="I56" s="1936">
        <v>17</v>
      </c>
      <c r="J56" s="1936">
        <f t="shared" si="21"/>
        <v>0</v>
      </c>
      <c r="K56" s="1936">
        <f t="shared" si="22"/>
        <v>0</v>
      </c>
      <c r="L56" s="1936">
        <v>0</v>
      </c>
      <c r="M56" s="1936">
        <f>SUM(D56,G56,J56)</f>
        <v>13</v>
      </c>
      <c r="N56" s="1936">
        <f t="shared" ref="N56:O57" si="23">SUM(E56,H56,K56)</f>
        <v>4</v>
      </c>
      <c r="O56" s="1936">
        <f t="shared" si="23"/>
        <v>17</v>
      </c>
      <c r="P56" s="1383"/>
      <c r="Q56" s="685" t="s">
        <v>170</v>
      </c>
      <c r="R56" s="1369"/>
    </row>
    <row r="57" spans="1:18" s="692" customFormat="1" ht="21" customHeight="1" x14ac:dyDescent="0.2">
      <c r="A57" s="2501" t="s">
        <v>96</v>
      </c>
      <c r="B57" s="2501"/>
      <c r="C57" s="2501"/>
      <c r="D57" s="1936">
        <f>SUM(D54:D56)</f>
        <v>8</v>
      </c>
      <c r="E57" s="1936">
        <f t="shared" ref="E57:L57" si="24">SUM(E54:E56)</f>
        <v>1</v>
      </c>
      <c r="F57" s="1936">
        <f t="shared" si="24"/>
        <v>9</v>
      </c>
      <c r="G57" s="1936">
        <f t="shared" si="24"/>
        <v>38</v>
      </c>
      <c r="H57" s="1936">
        <f t="shared" si="24"/>
        <v>15</v>
      </c>
      <c r="I57" s="1936">
        <f t="shared" si="24"/>
        <v>53</v>
      </c>
      <c r="J57" s="1936">
        <f t="shared" si="24"/>
        <v>0</v>
      </c>
      <c r="K57" s="1936">
        <f t="shared" si="24"/>
        <v>0</v>
      </c>
      <c r="L57" s="1936">
        <f t="shared" si="24"/>
        <v>0</v>
      </c>
      <c r="M57" s="1936">
        <f>SUM(D57,G57,J57)</f>
        <v>46</v>
      </c>
      <c r="N57" s="1936">
        <f t="shared" si="23"/>
        <v>16</v>
      </c>
      <c r="O57" s="1936">
        <f t="shared" si="23"/>
        <v>62</v>
      </c>
      <c r="P57" s="2619" t="s">
        <v>136</v>
      </c>
      <c r="Q57" s="2619"/>
      <c r="R57" s="2619"/>
    </row>
    <row r="58" spans="1:18" s="692" customFormat="1" ht="21" customHeight="1" x14ac:dyDescent="0.2">
      <c r="A58" s="2528" t="s">
        <v>225</v>
      </c>
      <c r="B58" s="713" t="s">
        <v>62</v>
      </c>
      <c r="C58" s="331"/>
      <c r="D58" s="1936">
        <v>0</v>
      </c>
      <c r="E58" s="1936">
        <v>0</v>
      </c>
      <c r="F58" s="1936">
        <v>0</v>
      </c>
      <c r="G58" s="1936">
        <v>10</v>
      </c>
      <c r="H58" s="1936">
        <v>4</v>
      </c>
      <c r="I58" s="1936">
        <v>14</v>
      </c>
      <c r="J58" s="1936">
        <v>5</v>
      </c>
      <c r="K58" s="1936">
        <v>11</v>
      </c>
      <c r="L58" s="1936">
        <v>16</v>
      </c>
      <c r="M58" s="1936">
        <f t="shared" ref="M58:O62" si="25">SUM(J58,G58,D58)</f>
        <v>15</v>
      </c>
      <c r="N58" s="1936">
        <f t="shared" si="25"/>
        <v>15</v>
      </c>
      <c r="O58" s="1936">
        <f t="shared" si="25"/>
        <v>30</v>
      </c>
      <c r="P58" s="388"/>
      <c r="Q58" s="1383" t="s">
        <v>143</v>
      </c>
      <c r="R58" s="2594" t="s">
        <v>240</v>
      </c>
    </row>
    <row r="59" spans="1:18" s="692" customFormat="1" ht="21" customHeight="1" x14ac:dyDescent="0.2">
      <c r="A59" s="2492"/>
      <c r="B59" s="713" t="s">
        <v>63</v>
      </c>
      <c r="C59" s="331"/>
      <c r="D59" s="1936">
        <v>0</v>
      </c>
      <c r="E59" s="1936">
        <v>0</v>
      </c>
      <c r="F59" s="1936">
        <v>0</v>
      </c>
      <c r="G59" s="1936">
        <v>18</v>
      </c>
      <c r="H59" s="1936">
        <v>1</v>
      </c>
      <c r="I59" s="1936">
        <v>19</v>
      </c>
      <c r="J59" s="1936">
        <v>6</v>
      </c>
      <c r="K59" s="1936">
        <v>3</v>
      </c>
      <c r="L59" s="1936">
        <v>9</v>
      </c>
      <c r="M59" s="1936">
        <f t="shared" si="25"/>
        <v>24</v>
      </c>
      <c r="N59" s="1936">
        <f t="shared" si="25"/>
        <v>4</v>
      </c>
      <c r="O59" s="1936">
        <f t="shared" si="25"/>
        <v>28</v>
      </c>
      <c r="P59" s="388"/>
      <c r="Q59" s="388" t="s">
        <v>144</v>
      </c>
      <c r="R59" s="2579"/>
    </row>
    <row r="60" spans="1:18" s="692" customFormat="1" ht="21" customHeight="1" x14ac:dyDescent="0.2">
      <c r="A60" s="2492"/>
      <c r="B60" s="713" t="s">
        <v>64</v>
      </c>
      <c r="C60" s="331"/>
      <c r="D60" s="1936">
        <v>0</v>
      </c>
      <c r="E60" s="1936">
        <v>0</v>
      </c>
      <c r="F60" s="1936">
        <v>0</v>
      </c>
      <c r="G60" s="1936">
        <v>17</v>
      </c>
      <c r="H60" s="1936">
        <v>13</v>
      </c>
      <c r="I60" s="1936">
        <v>30</v>
      </c>
      <c r="J60" s="1936">
        <v>14</v>
      </c>
      <c r="K60" s="1936">
        <v>2</v>
      </c>
      <c r="L60" s="1936">
        <v>16</v>
      </c>
      <c r="M60" s="1936">
        <f t="shared" si="25"/>
        <v>31</v>
      </c>
      <c r="N60" s="1936">
        <f t="shared" si="25"/>
        <v>15</v>
      </c>
      <c r="O60" s="1936">
        <f t="shared" si="25"/>
        <v>46</v>
      </c>
      <c r="P60" s="388"/>
      <c r="Q60" s="388" t="s">
        <v>145</v>
      </c>
      <c r="R60" s="2579"/>
    </row>
    <row r="61" spans="1:18" s="692" customFormat="1" ht="21" customHeight="1" x14ac:dyDescent="0.2">
      <c r="A61" s="2519"/>
      <c r="B61" s="713" t="s">
        <v>65</v>
      </c>
      <c r="C61" s="331"/>
      <c r="D61" s="1936">
        <v>0</v>
      </c>
      <c r="E61" s="1936">
        <v>0</v>
      </c>
      <c r="F61" s="1936">
        <v>0</v>
      </c>
      <c r="G61" s="1936">
        <v>10</v>
      </c>
      <c r="H61" s="1936">
        <v>4</v>
      </c>
      <c r="I61" s="1936">
        <v>14</v>
      </c>
      <c r="J61" s="1936">
        <v>0</v>
      </c>
      <c r="K61" s="1936">
        <v>0</v>
      </c>
      <c r="L61" s="1936">
        <v>0</v>
      </c>
      <c r="M61" s="1936">
        <f t="shared" si="25"/>
        <v>10</v>
      </c>
      <c r="N61" s="1936">
        <f t="shared" si="25"/>
        <v>4</v>
      </c>
      <c r="O61" s="1936">
        <f t="shared" si="25"/>
        <v>14</v>
      </c>
      <c r="P61" s="388"/>
      <c r="Q61" s="388" t="s">
        <v>146</v>
      </c>
      <c r="R61" s="2593"/>
    </row>
    <row r="62" spans="1:18" s="692" customFormat="1" ht="21" customHeight="1" thickBot="1" x14ac:dyDescent="0.25">
      <c r="A62" s="2496" t="s">
        <v>96</v>
      </c>
      <c r="B62" s="2496"/>
      <c r="C62" s="2496"/>
      <c r="D62" s="1941">
        <f t="shared" ref="D62:L62" si="26">SUM(D58:D61)</f>
        <v>0</v>
      </c>
      <c r="E62" s="1941">
        <f t="shared" si="26"/>
        <v>0</v>
      </c>
      <c r="F62" s="1941">
        <f t="shared" si="26"/>
        <v>0</v>
      </c>
      <c r="G62" s="1941">
        <f t="shared" si="26"/>
        <v>55</v>
      </c>
      <c r="H62" s="1941">
        <f t="shared" si="26"/>
        <v>22</v>
      </c>
      <c r="I62" s="1941">
        <f t="shared" si="26"/>
        <v>77</v>
      </c>
      <c r="J62" s="1941">
        <f t="shared" si="26"/>
        <v>25</v>
      </c>
      <c r="K62" s="1941">
        <f t="shared" si="26"/>
        <v>16</v>
      </c>
      <c r="L62" s="1941">
        <f t="shared" si="26"/>
        <v>41</v>
      </c>
      <c r="M62" s="1941">
        <f t="shared" si="25"/>
        <v>80</v>
      </c>
      <c r="N62" s="1941">
        <f t="shared" si="25"/>
        <v>38</v>
      </c>
      <c r="O62" s="1941">
        <f t="shared" si="25"/>
        <v>118</v>
      </c>
      <c r="P62" s="3169" t="s">
        <v>136</v>
      </c>
      <c r="Q62" s="3169"/>
      <c r="R62" s="3169"/>
    </row>
    <row r="63" spans="1:18" s="692" customFormat="1" ht="18" customHeight="1" thickTop="1" x14ac:dyDescent="0.2">
      <c r="A63" s="1360"/>
      <c r="B63" s="1360"/>
      <c r="C63" s="1360"/>
      <c r="D63" s="359"/>
      <c r="E63" s="359"/>
      <c r="F63" s="359"/>
      <c r="G63" s="359"/>
      <c r="H63" s="359"/>
      <c r="I63" s="359"/>
      <c r="J63" s="359"/>
      <c r="K63" s="359"/>
      <c r="L63" s="359"/>
      <c r="M63" s="359"/>
      <c r="N63" s="359"/>
      <c r="O63" s="359"/>
      <c r="P63" s="1368"/>
      <c r="Q63" s="1368"/>
      <c r="R63" s="1368"/>
    </row>
    <row r="64" spans="1:18" s="692" customFormat="1" ht="18" customHeight="1" x14ac:dyDescent="0.2">
      <c r="A64" s="1360"/>
      <c r="B64" s="1360"/>
      <c r="C64" s="1360"/>
      <c r="D64" s="359"/>
      <c r="E64" s="359"/>
      <c r="F64" s="359"/>
      <c r="G64" s="359"/>
      <c r="H64" s="359"/>
      <c r="I64" s="359"/>
      <c r="J64" s="359"/>
      <c r="K64" s="359"/>
      <c r="L64" s="359"/>
      <c r="M64" s="359"/>
      <c r="N64" s="359"/>
      <c r="O64" s="359"/>
      <c r="P64" s="1368"/>
      <c r="Q64" s="1368"/>
      <c r="R64" s="1368"/>
    </row>
    <row r="65" spans="1:18" s="692" customFormat="1" ht="18" customHeight="1" x14ac:dyDescent="0.2">
      <c r="A65" s="2195"/>
      <c r="B65" s="2195"/>
      <c r="C65" s="2195"/>
      <c r="D65" s="359"/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59"/>
      <c r="P65" s="2198"/>
      <c r="Q65" s="2198"/>
      <c r="R65" s="2198"/>
    </row>
    <row r="66" spans="1:18" s="692" customFormat="1" ht="18" customHeight="1" x14ac:dyDescent="0.2">
      <c r="A66" s="2391"/>
      <c r="B66" s="2391"/>
      <c r="C66" s="2391"/>
      <c r="D66" s="359"/>
      <c r="E66" s="359"/>
      <c r="F66" s="359"/>
      <c r="G66" s="359"/>
      <c r="H66" s="359"/>
      <c r="I66" s="359"/>
      <c r="J66" s="359"/>
      <c r="K66" s="359"/>
      <c r="L66" s="359"/>
      <c r="M66" s="359"/>
      <c r="N66" s="359"/>
      <c r="O66" s="359"/>
      <c r="P66" s="2393"/>
      <c r="Q66" s="2393"/>
      <c r="R66" s="2393"/>
    </row>
    <row r="67" spans="1:18" s="692" customFormat="1" ht="18" customHeight="1" x14ac:dyDescent="0.2">
      <c r="A67" s="2391"/>
      <c r="B67" s="2391"/>
      <c r="C67" s="2391"/>
      <c r="D67" s="359"/>
      <c r="E67" s="359"/>
      <c r="F67" s="359"/>
      <c r="G67" s="359"/>
      <c r="H67" s="359"/>
      <c r="I67" s="359"/>
      <c r="J67" s="359"/>
      <c r="K67" s="359"/>
      <c r="L67" s="359"/>
      <c r="M67" s="359"/>
      <c r="N67" s="359"/>
      <c r="O67" s="359"/>
      <c r="P67" s="2393"/>
      <c r="Q67" s="2393"/>
      <c r="R67" s="2393"/>
    </row>
    <row r="68" spans="1:18" s="711" customFormat="1" ht="27.75" customHeight="1" thickBot="1" x14ac:dyDescent="0.25">
      <c r="A68" s="3149" t="s">
        <v>2823</v>
      </c>
      <c r="B68" s="3149"/>
      <c r="C68" s="708"/>
      <c r="D68" s="709"/>
      <c r="E68" s="709"/>
      <c r="F68" s="709"/>
      <c r="G68" s="709"/>
      <c r="H68" s="709"/>
      <c r="I68" s="709"/>
      <c r="J68" s="709"/>
      <c r="K68" s="709"/>
      <c r="L68" s="709"/>
      <c r="M68" s="709"/>
      <c r="N68" s="709"/>
      <c r="O68" s="709"/>
      <c r="P68" s="710"/>
      <c r="Q68" s="3150" t="s">
        <v>2822</v>
      </c>
      <c r="R68" s="3150"/>
    </row>
    <row r="69" spans="1:18" ht="18" customHeight="1" thickTop="1" x14ac:dyDescent="0.25">
      <c r="A69" s="2512" t="s">
        <v>47</v>
      </c>
      <c r="B69" s="3162" t="s">
        <v>90</v>
      </c>
      <c r="C69" s="3162" t="s">
        <v>48</v>
      </c>
      <c r="D69" s="3164" t="s">
        <v>36</v>
      </c>
      <c r="E69" s="3164"/>
      <c r="F69" s="3164"/>
      <c r="G69" s="3164" t="s">
        <v>2</v>
      </c>
      <c r="H69" s="3164"/>
      <c r="I69" s="3164"/>
      <c r="J69" s="3164" t="s">
        <v>3</v>
      </c>
      <c r="K69" s="3164"/>
      <c r="L69" s="3164"/>
      <c r="M69" s="3164" t="s">
        <v>29</v>
      </c>
      <c r="N69" s="3164"/>
      <c r="O69" s="3164"/>
      <c r="P69" s="2605" t="s">
        <v>103</v>
      </c>
      <c r="Q69" s="2512" t="s">
        <v>132</v>
      </c>
      <c r="R69" s="2512" t="s">
        <v>310</v>
      </c>
    </row>
    <row r="70" spans="1:18" ht="24.75" customHeight="1" x14ac:dyDescent="0.2">
      <c r="A70" s="2479"/>
      <c r="B70" s="2485"/>
      <c r="C70" s="2485"/>
      <c r="D70" s="3159" t="s">
        <v>98</v>
      </c>
      <c r="E70" s="3159"/>
      <c r="F70" s="3159"/>
      <c r="G70" s="3159" t="s">
        <v>99</v>
      </c>
      <c r="H70" s="3159"/>
      <c r="I70" s="3159"/>
      <c r="J70" s="3159" t="s">
        <v>100</v>
      </c>
      <c r="K70" s="3159"/>
      <c r="L70" s="3159"/>
      <c r="M70" s="3160" t="s">
        <v>101</v>
      </c>
      <c r="N70" s="3160"/>
      <c r="O70" s="3160"/>
      <c r="P70" s="2606"/>
      <c r="Q70" s="2479"/>
      <c r="R70" s="2479"/>
    </row>
    <row r="71" spans="1:18" ht="18" customHeight="1" x14ac:dyDescent="0.2">
      <c r="A71" s="2479"/>
      <c r="B71" s="2485"/>
      <c r="C71" s="2485"/>
      <c r="D71" s="698" t="s">
        <v>187</v>
      </c>
      <c r="E71" s="698" t="s">
        <v>203</v>
      </c>
      <c r="F71" s="698" t="s">
        <v>204</v>
      </c>
      <c r="G71" s="698" t="s">
        <v>187</v>
      </c>
      <c r="H71" s="698" t="s">
        <v>203</v>
      </c>
      <c r="I71" s="698" t="s">
        <v>204</v>
      </c>
      <c r="J71" s="698" t="s">
        <v>187</v>
      </c>
      <c r="K71" s="698" t="s">
        <v>203</v>
      </c>
      <c r="L71" s="698" t="s">
        <v>204</v>
      </c>
      <c r="M71" s="698" t="s">
        <v>187</v>
      </c>
      <c r="N71" s="698" t="s">
        <v>203</v>
      </c>
      <c r="O71" s="698" t="s">
        <v>204</v>
      </c>
      <c r="P71" s="2606"/>
      <c r="Q71" s="2479"/>
      <c r="R71" s="2479"/>
    </row>
    <row r="72" spans="1:18" ht="22.5" customHeight="1" thickBot="1" x14ac:dyDescent="0.25">
      <c r="A72" s="2513"/>
      <c r="B72" s="3163"/>
      <c r="C72" s="3163"/>
      <c r="D72" s="424" t="s">
        <v>188</v>
      </c>
      <c r="E72" s="424" t="s">
        <v>189</v>
      </c>
      <c r="F72" s="424" t="s">
        <v>190</v>
      </c>
      <c r="G72" s="424" t="s">
        <v>188</v>
      </c>
      <c r="H72" s="424" t="s">
        <v>189</v>
      </c>
      <c r="I72" s="424" t="s">
        <v>190</v>
      </c>
      <c r="J72" s="424" t="s">
        <v>188</v>
      </c>
      <c r="K72" s="424" t="s">
        <v>189</v>
      </c>
      <c r="L72" s="424" t="s">
        <v>190</v>
      </c>
      <c r="M72" s="424" t="s">
        <v>188</v>
      </c>
      <c r="N72" s="424" t="s">
        <v>189</v>
      </c>
      <c r="O72" s="424" t="s">
        <v>190</v>
      </c>
      <c r="P72" s="2607"/>
      <c r="Q72" s="2513"/>
      <c r="R72" s="2513"/>
    </row>
    <row r="73" spans="1:18" s="692" customFormat="1" ht="28.5" customHeight="1" x14ac:dyDescent="0.2">
      <c r="A73" s="2991" t="s">
        <v>223</v>
      </c>
      <c r="B73" s="2676" t="s">
        <v>75</v>
      </c>
      <c r="C73" s="718" t="s">
        <v>75</v>
      </c>
      <c r="D73" s="1936">
        <v>0</v>
      </c>
      <c r="E73" s="1936">
        <v>0</v>
      </c>
      <c r="F73" s="1936">
        <v>0</v>
      </c>
      <c r="G73" s="1936">
        <v>12</v>
      </c>
      <c r="H73" s="1936">
        <v>7</v>
      </c>
      <c r="I73" s="1936">
        <v>19</v>
      </c>
      <c r="J73" s="1936">
        <v>10</v>
      </c>
      <c r="K73" s="1936">
        <v>4</v>
      </c>
      <c r="L73" s="1936">
        <v>14</v>
      </c>
      <c r="M73" s="1936">
        <f>SUM(D73,G73,J73)</f>
        <v>22</v>
      </c>
      <c r="N73" s="1936">
        <f>SUM(E73,H73,K73)</f>
        <v>11</v>
      </c>
      <c r="O73" s="1936">
        <f>SUM(M73:N73)</f>
        <v>33</v>
      </c>
      <c r="P73" s="386" t="s">
        <v>151</v>
      </c>
      <c r="Q73" s="2502" t="s">
        <v>151</v>
      </c>
      <c r="R73" s="2497" t="s">
        <v>2010</v>
      </c>
    </row>
    <row r="74" spans="1:18" s="692" customFormat="1" ht="28.5" customHeight="1" x14ac:dyDescent="0.2">
      <c r="A74" s="2666"/>
      <c r="B74" s="2676"/>
      <c r="C74" s="718" t="s">
        <v>76</v>
      </c>
      <c r="D74" s="1936">
        <v>0</v>
      </c>
      <c r="E74" s="1936">
        <v>0</v>
      </c>
      <c r="F74" s="1936">
        <v>0</v>
      </c>
      <c r="G74" s="1936">
        <v>13</v>
      </c>
      <c r="H74" s="1936">
        <v>5</v>
      </c>
      <c r="I74" s="1936">
        <v>18</v>
      </c>
      <c r="J74" s="1936">
        <v>7</v>
      </c>
      <c r="K74" s="1936">
        <v>3</v>
      </c>
      <c r="L74" s="1936">
        <v>10</v>
      </c>
      <c r="M74" s="1936">
        <f>SUM(D74,G74,J74)</f>
        <v>20</v>
      </c>
      <c r="N74" s="1936">
        <f>SUM(E74,H74,K74)</f>
        <v>8</v>
      </c>
      <c r="O74" s="1936">
        <f>SUM(M74:N74)</f>
        <v>28</v>
      </c>
      <c r="P74" s="386" t="s">
        <v>165</v>
      </c>
      <c r="Q74" s="2502"/>
      <c r="R74" s="2579"/>
    </row>
    <row r="75" spans="1:18" s="692" customFormat="1" ht="28.5" customHeight="1" x14ac:dyDescent="0.2">
      <c r="A75" s="2666"/>
      <c r="B75" s="2704" t="s">
        <v>49</v>
      </c>
      <c r="C75" s="2704"/>
      <c r="D75" s="1936">
        <v>0</v>
      </c>
      <c r="E75" s="1936">
        <v>0</v>
      </c>
      <c r="F75" s="1936">
        <v>0</v>
      </c>
      <c r="G75" s="1936">
        <v>25</v>
      </c>
      <c r="H75" s="1936">
        <v>12</v>
      </c>
      <c r="I75" s="1936">
        <v>37</v>
      </c>
      <c r="J75" s="1936">
        <v>17</v>
      </c>
      <c r="K75" s="1936">
        <v>7</v>
      </c>
      <c r="L75" s="1936">
        <v>37</v>
      </c>
      <c r="M75" s="1936">
        <f t="shared" ref="M75:O79" si="27">SUM(J75,G75,D75)</f>
        <v>42</v>
      </c>
      <c r="N75" s="1936">
        <f t="shared" si="27"/>
        <v>19</v>
      </c>
      <c r="O75" s="1936">
        <f t="shared" si="27"/>
        <v>74</v>
      </c>
      <c r="P75" s="2502" t="s">
        <v>139</v>
      </c>
      <c r="Q75" s="2502"/>
      <c r="R75" s="2579"/>
    </row>
    <row r="76" spans="1:18" s="692" customFormat="1" ht="28.5" customHeight="1" x14ac:dyDescent="0.2">
      <c r="A76" s="2666"/>
      <c r="B76" s="598" t="s">
        <v>77</v>
      </c>
      <c r="C76" s="1969" t="s">
        <v>77</v>
      </c>
      <c r="D76" s="1936">
        <v>0</v>
      </c>
      <c r="E76" s="1936">
        <v>0</v>
      </c>
      <c r="F76" s="1936">
        <v>0</v>
      </c>
      <c r="G76" s="1936">
        <v>7</v>
      </c>
      <c r="H76" s="1936">
        <v>17</v>
      </c>
      <c r="I76" s="1936">
        <v>24</v>
      </c>
      <c r="J76" s="1936">
        <v>0</v>
      </c>
      <c r="K76" s="1936">
        <v>0</v>
      </c>
      <c r="L76" s="1936">
        <v>0</v>
      </c>
      <c r="M76" s="1936">
        <f t="shared" si="27"/>
        <v>7</v>
      </c>
      <c r="N76" s="1936">
        <f t="shared" si="27"/>
        <v>17</v>
      </c>
      <c r="O76" s="1936">
        <f t="shared" si="27"/>
        <v>24</v>
      </c>
      <c r="P76" s="1970" t="s">
        <v>158</v>
      </c>
      <c r="Q76" s="586" t="s">
        <v>158</v>
      </c>
      <c r="R76" s="2579"/>
    </row>
    <row r="77" spans="1:18" s="692" customFormat="1" ht="28.5" customHeight="1" x14ac:dyDescent="0.2">
      <c r="A77" s="2666"/>
      <c r="B77" s="2676" t="s">
        <v>78</v>
      </c>
      <c r="C77" s="1969" t="s">
        <v>80</v>
      </c>
      <c r="D77" s="1936">
        <v>0</v>
      </c>
      <c r="E77" s="1936">
        <v>0</v>
      </c>
      <c r="F77" s="1936">
        <v>0</v>
      </c>
      <c r="G77" s="1936">
        <v>13</v>
      </c>
      <c r="H77" s="1936">
        <v>4</v>
      </c>
      <c r="I77" s="1936">
        <v>17</v>
      </c>
      <c r="J77" s="1936">
        <v>10</v>
      </c>
      <c r="K77" s="1936">
        <v>5</v>
      </c>
      <c r="L77" s="1936">
        <v>15</v>
      </c>
      <c r="M77" s="1936">
        <f t="shared" si="27"/>
        <v>23</v>
      </c>
      <c r="N77" s="1936">
        <f t="shared" si="27"/>
        <v>9</v>
      </c>
      <c r="O77" s="1936">
        <f t="shared" si="27"/>
        <v>32</v>
      </c>
      <c r="P77" s="1970" t="s">
        <v>160</v>
      </c>
      <c r="Q77" s="2502" t="s">
        <v>154</v>
      </c>
      <c r="R77" s="2579"/>
    </row>
    <row r="78" spans="1:18" s="692" customFormat="1" ht="28.5" customHeight="1" x14ac:dyDescent="0.2">
      <c r="A78" s="2666"/>
      <c r="B78" s="2676"/>
      <c r="C78" s="1969" t="s">
        <v>79</v>
      </c>
      <c r="D78" s="1936">
        <v>0</v>
      </c>
      <c r="E78" s="1936">
        <v>0</v>
      </c>
      <c r="F78" s="1936">
        <v>0</v>
      </c>
      <c r="G78" s="1936">
        <v>14</v>
      </c>
      <c r="H78" s="1936">
        <v>4</v>
      </c>
      <c r="I78" s="1936">
        <v>18</v>
      </c>
      <c r="J78" s="1936">
        <v>9</v>
      </c>
      <c r="K78" s="1936">
        <v>4</v>
      </c>
      <c r="L78" s="1936">
        <v>13</v>
      </c>
      <c r="M78" s="1936">
        <f t="shared" si="27"/>
        <v>23</v>
      </c>
      <c r="N78" s="1936">
        <f t="shared" si="27"/>
        <v>8</v>
      </c>
      <c r="O78" s="1936">
        <f t="shared" si="27"/>
        <v>31</v>
      </c>
      <c r="P78" s="1970" t="s">
        <v>159</v>
      </c>
      <c r="Q78" s="2502"/>
      <c r="R78" s="2579"/>
    </row>
    <row r="79" spans="1:18" s="692" customFormat="1" ht="28.5" customHeight="1" x14ac:dyDescent="0.2">
      <c r="A79" s="2666"/>
      <c r="B79" s="2705" t="s">
        <v>49</v>
      </c>
      <c r="C79" s="2705"/>
      <c r="D79" s="1938">
        <f>SUM(D77:D78)</f>
        <v>0</v>
      </c>
      <c r="E79" s="1938">
        <f t="shared" ref="E79:L79" si="28">SUM(E77:E78)</f>
        <v>0</v>
      </c>
      <c r="F79" s="1938">
        <f t="shared" si="28"/>
        <v>0</v>
      </c>
      <c r="G79" s="1938">
        <f>SUM(G77:G78)</f>
        <v>27</v>
      </c>
      <c r="H79" s="1938">
        <f t="shared" si="28"/>
        <v>8</v>
      </c>
      <c r="I79" s="1938">
        <f t="shared" si="28"/>
        <v>35</v>
      </c>
      <c r="J79" s="1938">
        <f t="shared" si="28"/>
        <v>19</v>
      </c>
      <c r="K79" s="1938">
        <f t="shared" si="28"/>
        <v>9</v>
      </c>
      <c r="L79" s="1938">
        <f t="shared" si="28"/>
        <v>28</v>
      </c>
      <c r="M79" s="1938">
        <f t="shared" si="27"/>
        <v>46</v>
      </c>
      <c r="N79" s="1938">
        <f t="shared" si="27"/>
        <v>17</v>
      </c>
      <c r="O79" s="1938">
        <f t="shared" si="27"/>
        <v>63</v>
      </c>
      <c r="P79" s="2594" t="s">
        <v>139</v>
      </c>
      <c r="Q79" s="2594"/>
      <c r="R79" s="2579"/>
    </row>
    <row r="80" spans="1:18" s="692" customFormat="1" ht="28.5" customHeight="1" x14ac:dyDescent="0.2">
      <c r="A80" s="2666"/>
      <c r="B80" s="2676" t="s">
        <v>82</v>
      </c>
      <c r="C80" s="1969" t="s">
        <v>1512</v>
      </c>
      <c r="D80" s="1938">
        <f t="shared" ref="D80:E80" si="29">SUM(D78:D79)</f>
        <v>0</v>
      </c>
      <c r="E80" s="1938">
        <f t="shared" si="29"/>
        <v>0</v>
      </c>
      <c r="F80" s="1936">
        <v>0</v>
      </c>
      <c r="G80" s="1936">
        <v>12</v>
      </c>
      <c r="H80" s="1936">
        <v>4</v>
      </c>
      <c r="I80" s="1936">
        <v>16</v>
      </c>
      <c r="J80" s="1936">
        <v>7</v>
      </c>
      <c r="K80" s="1936">
        <v>0</v>
      </c>
      <c r="L80" s="1936">
        <v>7</v>
      </c>
      <c r="M80" s="1936">
        <f t="shared" ref="M80:O84" si="30">SUM(J80,G80,D80)</f>
        <v>19</v>
      </c>
      <c r="N80" s="1936">
        <f t="shared" si="30"/>
        <v>4</v>
      </c>
      <c r="O80" s="1936">
        <f t="shared" si="30"/>
        <v>23</v>
      </c>
      <c r="P80" s="1970" t="s">
        <v>1513</v>
      </c>
      <c r="Q80" s="2622" t="s">
        <v>155</v>
      </c>
      <c r="R80" s="2579"/>
    </row>
    <row r="81" spans="1:18" s="692" customFormat="1" ht="28.5" customHeight="1" x14ac:dyDescent="0.2">
      <c r="A81" s="2666"/>
      <c r="B81" s="2676"/>
      <c r="C81" s="1969" t="s">
        <v>1514</v>
      </c>
      <c r="D81" s="1938">
        <f t="shared" ref="D81:E81" si="31">SUM(D79:D80)</f>
        <v>0</v>
      </c>
      <c r="E81" s="1938">
        <f t="shared" si="31"/>
        <v>0</v>
      </c>
      <c r="F81" s="1936">
        <v>0</v>
      </c>
      <c r="G81" s="1936">
        <v>9</v>
      </c>
      <c r="H81" s="1936">
        <v>8</v>
      </c>
      <c r="I81" s="1936">
        <v>17</v>
      </c>
      <c r="J81" s="1936">
        <v>7</v>
      </c>
      <c r="K81" s="1936">
        <v>2</v>
      </c>
      <c r="L81" s="1936">
        <v>9</v>
      </c>
      <c r="M81" s="1936">
        <f t="shared" si="30"/>
        <v>16</v>
      </c>
      <c r="N81" s="1936">
        <f t="shared" si="30"/>
        <v>10</v>
      </c>
      <c r="O81" s="1936">
        <f t="shared" si="30"/>
        <v>26</v>
      </c>
      <c r="P81" s="1970" t="s">
        <v>1515</v>
      </c>
      <c r="Q81" s="2622"/>
      <c r="R81" s="2579"/>
    </row>
    <row r="82" spans="1:18" s="692" customFormat="1" ht="28.5" customHeight="1" x14ac:dyDescent="0.2">
      <c r="A82" s="2666"/>
      <c r="B82" s="2704" t="s">
        <v>49</v>
      </c>
      <c r="C82" s="2704"/>
      <c r="D82" s="1936">
        <f>SUM(D80:D81)</f>
        <v>0</v>
      </c>
      <c r="E82" s="1936">
        <f t="shared" ref="E82:L82" si="32">SUM(E80:E81)</f>
        <v>0</v>
      </c>
      <c r="F82" s="1936">
        <f t="shared" si="32"/>
        <v>0</v>
      </c>
      <c r="G82" s="1936">
        <f>SUM(G80:G81)</f>
        <v>21</v>
      </c>
      <c r="H82" s="1936">
        <f t="shared" si="32"/>
        <v>12</v>
      </c>
      <c r="I82" s="1936">
        <f t="shared" si="32"/>
        <v>33</v>
      </c>
      <c r="J82" s="1936">
        <f t="shared" si="32"/>
        <v>14</v>
      </c>
      <c r="K82" s="1936">
        <f t="shared" si="32"/>
        <v>2</v>
      </c>
      <c r="L82" s="1936">
        <f t="shared" si="32"/>
        <v>16</v>
      </c>
      <c r="M82" s="1936">
        <f t="shared" si="30"/>
        <v>35</v>
      </c>
      <c r="N82" s="1936">
        <f t="shared" si="30"/>
        <v>14</v>
      </c>
      <c r="O82" s="1936">
        <f t="shared" si="30"/>
        <v>49</v>
      </c>
      <c r="P82" s="2502" t="s">
        <v>139</v>
      </c>
      <c r="Q82" s="2502"/>
      <c r="R82" s="2579"/>
    </row>
    <row r="83" spans="1:18" s="692" customFormat="1" ht="28.5" customHeight="1" x14ac:dyDescent="0.2">
      <c r="A83" s="2666"/>
      <c r="B83" s="2704" t="s">
        <v>917</v>
      </c>
      <c r="C83" s="718" t="s">
        <v>960</v>
      </c>
      <c r="D83" s="1936">
        <f t="shared" ref="D83:E83" si="33">SUM(D81:D82)</f>
        <v>0</v>
      </c>
      <c r="E83" s="1936">
        <f t="shared" si="33"/>
        <v>0</v>
      </c>
      <c r="F83" s="1936">
        <v>0</v>
      </c>
      <c r="G83" s="1936">
        <v>13</v>
      </c>
      <c r="H83" s="1936">
        <v>4</v>
      </c>
      <c r="I83" s="1936">
        <v>17</v>
      </c>
      <c r="J83" s="1936">
        <v>7</v>
      </c>
      <c r="K83" s="1936">
        <v>11</v>
      </c>
      <c r="L83" s="1936">
        <v>18</v>
      </c>
      <c r="M83" s="1936">
        <f t="shared" si="30"/>
        <v>20</v>
      </c>
      <c r="N83" s="1936">
        <f t="shared" si="30"/>
        <v>15</v>
      </c>
      <c r="O83" s="1936">
        <f t="shared" si="30"/>
        <v>35</v>
      </c>
      <c r="P83" s="1384" t="s">
        <v>961</v>
      </c>
      <c r="Q83" s="2622" t="s">
        <v>1516</v>
      </c>
      <c r="R83" s="2579"/>
    </row>
    <row r="84" spans="1:18" s="692" customFormat="1" ht="28.5" customHeight="1" x14ac:dyDescent="0.2">
      <c r="A84" s="2666"/>
      <c r="B84" s="2704"/>
      <c r="C84" s="718" t="s">
        <v>293</v>
      </c>
      <c r="D84" s="1936">
        <f t="shared" ref="D84:E84" si="34">SUM(D82:D83)</f>
        <v>0</v>
      </c>
      <c r="E84" s="1936">
        <f t="shared" si="34"/>
        <v>0</v>
      </c>
      <c r="F84" s="1936">
        <v>0</v>
      </c>
      <c r="G84" s="1936">
        <v>11</v>
      </c>
      <c r="H84" s="1936">
        <v>10</v>
      </c>
      <c r="I84" s="1936">
        <v>21</v>
      </c>
      <c r="J84" s="1936">
        <v>15</v>
      </c>
      <c r="K84" s="1936">
        <v>2</v>
      </c>
      <c r="L84" s="1936">
        <v>17</v>
      </c>
      <c r="M84" s="1936">
        <f t="shared" si="30"/>
        <v>26</v>
      </c>
      <c r="N84" s="1936">
        <f t="shared" si="30"/>
        <v>12</v>
      </c>
      <c r="O84" s="1936">
        <f t="shared" si="30"/>
        <v>38</v>
      </c>
      <c r="P84" s="1383" t="s">
        <v>1517</v>
      </c>
      <c r="Q84" s="2622"/>
      <c r="R84" s="2579"/>
    </row>
    <row r="85" spans="1:18" s="692" customFormat="1" ht="22.5" customHeight="1" x14ac:dyDescent="0.2">
      <c r="A85" s="2666"/>
      <c r="B85" s="2704" t="s">
        <v>49</v>
      </c>
      <c r="C85" s="2704"/>
      <c r="D85" s="1936">
        <f>SUM(D83:D84)</f>
        <v>0</v>
      </c>
      <c r="E85" s="1936">
        <f t="shared" ref="E85:F85" si="35">SUM(E83:E84)</f>
        <v>0</v>
      </c>
      <c r="F85" s="1936">
        <f t="shared" si="35"/>
        <v>0</v>
      </c>
      <c r="G85" s="1936">
        <f>SUM(G83:G84)</f>
        <v>24</v>
      </c>
      <c r="H85" s="1936">
        <f t="shared" ref="H85:I85" si="36">SUM(H83:H84)</f>
        <v>14</v>
      </c>
      <c r="I85" s="1936">
        <f t="shared" si="36"/>
        <v>38</v>
      </c>
      <c r="J85" s="1936">
        <f>SUM(J83:J84)</f>
        <v>22</v>
      </c>
      <c r="K85" s="1936">
        <f t="shared" ref="K85:L85" si="37">SUM(K83:K84)</f>
        <v>13</v>
      </c>
      <c r="L85" s="1936">
        <f t="shared" si="37"/>
        <v>35</v>
      </c>
      <c r="M85" s="1936">
        <f>SUM(M83:M84)</f>
        <v>46</v>
      </c>
      <c r="N85" s="1936">
        <f t="shared" ref="N85:O85" si="38">SUM(N83:N84)</f>
        <v>27</v>
      </c>
      <c r="O85" s="1936">
        <f t="shared" si="38"/>
        <v>73</v>
      </c>
      <c r="P85" s="2502" t="s">
        <v>139</v>
      </c>
      <c r="Q85" s="2502"/>
      <c r="R85" s="2579"/>
    </row>
    <row r="86" spans="1:18" s="692" customFormat="1" ht="58.5" customHeight="1" x14ac:dyDescent="0.2">
      <c r="A86" s="2666"/>
      <c r="B86" s="745" t="s">
        <v>938</v>
      </c>
      <c r="C86" s="718" t="s">
        <v>1199</v>
      </c>
      <c r="D86" s="1936">
        <v>0</v>
      </c>
      <c r="E86" s="1936">
        <v>0</v>
      </c>
      <c r="F86" s="1936">
        <v>0</v>
      </c>
      <c r="G86" s="1936">
        <v>12</v>
      </c>
      <c r="H86" s="1936">
        <v>8</v>
      </c>
      <c r="I86" s="1936">
        <v>20</v>
      </c>
      <c r="J86" s="1936">
        <v>10</v>
      </c>
      <c r="K86" s="1936">
        <v>5</v>
      </c>
      <c r="L86" s="1936">
        <v>15</v>
      </c>
      <c r="M86" s="1936">
        <f t="shared" ref="M86:O86" si="39">SUM(J86,G86,D86)</f>
        <v>22</v>
      </c>
      <c r="N86" s="1936">
        <f t="shared" si="39"/>
        <v>13</v>
      </c>
      <c r="O86" s="1936">
        <f t="shared" si="39"/>
        <v>35</v>
      </c>
      <c r="P86" s="1383" t="s">
        <v>1518</v>
      </c>
      <c r="Q86" s="1109" t="s">
        <v>1519</v>
      </c>
      <c r="R86" s="2579"/>
    </row>
    <row r="87" spans="1:18" s="692" customFormat="1" ht="24.75" customHeight="1" x14ac:dyDescent="0.2">
      <c r="A87" s="2676" t="s">
        <v>96</v>
      </c>
      <c r="B87" s="2676"/>
      <c r="C87" s="2676"/>
      <c r="D87" s="1936">
        <f>SUM(D75,D76,D79,D82,D85:D86)</f>
        <v>0</v>
      </c>
      <c r="E87" s="1936">
        <f t="shared" ref="E87:N87" si="40">SUM(E75,E76,E79,E82,E85:E86)</f>
        <v>0</v>
      </c>
      <c r="F87" s="1936">
        <f t="shared" si="40"/>
        <v>0</v>
      </c>
      <c r="G87" s="1936">
        <f t="shared" si="40"/>
        <v>116</v>
      </c>
      <c r="H87" s="1936">
        <f t="shared" si="40"/>
        <v>71</v>
      </c>
      <c r="I87" s="1936">
        <f t="shared" si="40"/>
        <v>187</v>
      </c>
      <c r="J87" s="1936">
        <f t="shared" si="40"/>
        <v>82</v>
      </c>
      <c r="K87" s="1936">
        <f t="shared" si="40"/>
        <v>36</v>
      </c>
      <c r="L87" s="1936">
        <f>SUM(J87:K87)</f>
        <v>118</v>
      </c>
      <c r="M87" s="1936">
        <f t="shared" si="40"/>
        <v>198</v>
      </c>
      <c r="N87" s="1936">
        <f t="shared" si="40"/>
        <v>107</v>
      </c>
      <c r="O87" s="1936">
        <f>SUM(M87:N87)</f>
        <v>305</v>
      </c>
      <c r="P87" s="3161" t="s">
        <v>136</v>
      </c>
      <c r="Q87" s="3161"/>
      <c r="R87" s="3161"/>
    </row>
    <row r="88" spans="1:18" s="692" customFormat="1" ht="32.25" customHeight="1" x14ac:dyDescent="0.2">
      <c r="A88" s="2676" t="s">
        <v>1131</v>
      </c>
      <c r="B88" s="1969" t="s">
        <v>235</v>
      </c>
      <c r="C88" s="1969" t="s">
        <v>235</v>
      </c>
      <c r="D88" s="1936">
        <f t="shared" ref="D88:D91" si="41">SUM(D76,D77,D80,D83,D86:D87)</f>
        <v>0</v>
      </c>
      <c r="E88" s="1936">
        <f t="shared" ref="E88:E91" si="42">SUM(E76,E77,E80,E83,E86:E87)</f>
        <v>0</v>
      </c>
      <c r="F88" s="1936">
        <v>0</v>
      </c>
      <c r="G88" s="1936">
        <v>4</v>
      </c>
      <c r="H88" s="1936">
        <v>13</v>
      </c>
      <c r="I88" s="1936">
        <v>17</v>
      </c>
      <c r="J88" s="1936">
        <v>0</v>
      </c>
      <c r="K88" s="1936">
        <v>0</v>
      </c>
      <c r="L88" s="1936">
        <v>0</v>
      </c>
      <c r="M88" s="1936">
        <f t="shared" ref="M88:O91" si="43">SUM(J88,G88,D88)</f>
        <v>4</v>
      </c>
      <c r="N88" s="1936">
        <f t="shared" si="43"/>
        <v>13</v>
      </c>
      <c r="O88" s="1936">
        <f t="shared" si="43"/>
        <v>17</v>
      </c>
      <c r="P88" s="813" t="s">
        <v>143</v>
      </c>
      <c r="Q88" s="813" t="s">
        <v>143</v>
      </c>
      <c r="R88" s="2542" t="s">
        <v>454</v>
      </c>
    </row>
    <row r="89" spans="1:18" s="692" customFormat="1" ht="32.25" customHeight="1" x14ac:dyDescent="0.2">
      <c r="A89" s="2676"/>
      <c r="B89" s="1969" t="s">
        <v>63</v>
      </c>
      <c r="C89" s="1969" t="s">
        <v>63</v>
      </c>
      <c r="D89" s="1936">
        <f t="shared" si="41"/>
        <v>0</v>
      </c>
      <c r="E89" s="1936">
        <f t="shared" si="42"/>
        <v>0</v>
      </c>
      <c r="F89" s="1936">
        <v>0</v>
      </c>
      <c r="G89" s="1936">
        <v>6</v>
      </c>
      <c r="H89" s="1936">
        <v>6</v>
      </c>
      <c r="I89" s="1936">
        <v>12</v>
      </c>
      <c r="J89" s="1936">
        <v>0</v>
      </c>
      <c r="K89" s="1936">
        <v>0</v>
      </c>
      <c r="L89" s="1936">
        <v>0</v>
      </c>
      <c r="M89" s="1936">
        <f t="shared" si="43"/>
        <v>6</v>
      </c>
      <c r="N89" s="1936">
        <f t="shared" si="43"/>
        <v>6</v>
      </c>
      <c r="O89" s="1936">
        <f t="shared" si="43"/>
        <v>12</v>
      </c>
      <c r="P89" s="1940" t="s">
        <v>144</v>
      </c>
      <c r="Q89" s="1940" t="s">
        <v>144</v>
      </c>
      <c r="R89" s="2542"/>
    </row>
    <row r="90" spans="1:18" s="692" customFormat="1" ht="25.5" customHeight="1" x14ac:dyDescent="0.2">
      <c r="A90" s="2676"/>
      <c r="B90" s="2676" t="s">
        <v>75</v>
      </c>
      <c r="C90" s="718" t="s">
        <v>75</v>
      </c>
      <c r="D90" s="1936">
        <f t="shared" si="41"/>
        <v>0</v>
      </c>
      <c r="E90" s="1936">
        <f t="shared" si="42"/>
        <v>0</v>
      </c>
      <c r="F90" s="1936">
        <v>0</v>
      </c>
      <c r="G90" s="1936">
        <v>7</v>
      </c>
      <c r="H90" s="1936">
        <v>5</v>
      </c>
      <c r="I90" s="1936">
        <v>12</v>
      </c>
      <c r="J90" s="1936">
        <v>8</v>
      </c>
      <c r="K90" s="1936">
        <v>3</v>
      </c>
      <c r="L90" s="1936">
        <v>11</v>
      </c>
      <c r="M90" s="1936">
        <f t="shared" si="43"/>
        <v>15</v>
      </c>
      <c r="N90" s="1936">
        <f t="shared" si="43"/>
        <v>8</v>
      </c>
      <c r="O90" s="1936">
        <f t="shared" si="43"/>
        <v>23</v>
      </c>
      <c r="P90" s="1937" t="s">
        <v>151</v>
      </c>
      <c r="Q90" s="2502" t="s">
        <v>151</v>
      </c>
      <c r="R90" s="2542"/>
    </row>
    <row r="91" spans="1:18" s="692" customFormat="1" ht="24" customHeight="1" x14ac:dyDescent="0.2">
      <c r="A91" s="2676"/>
      <c r="B91" s="2676"/>
      <c r="C91" s="718" t="s">
        <v>76</v>
      </c>
      <c r="D91" s="1936">
        <f t="shared" si="41"/>
        <v>0</v>
      </c>
      <c r="E91" s="1936">
        <f t="shared" si="42"/>
        <v>0</v>
      </c>
      <c r="F91" s="1936">
        <v>0</v>
      </c>
      <c r="G91" s="1936">
        <v>5</v>
      </c>
      <c r="H91" s="1936">
        <v>10</v>
      </c>
      <c r="I91" s="1936">
        <v>15</v>
      </c>
      <c r="J91" s="1936">
        <v>6</v>
      </c>
      <c r="K91" s="1936">
        <v>3</v>
      </c>
      <c r="L91" s="1936">
        <v>9</v>
      </c>
      <c r="M91" s="1936">
        <f t="shared" si="43"/>
        <v>11</v>
      </c>
      <c r="N91" s="1936">
        <f t="shared" si="43"/>
        <v>13</v>
      </c>
      <c r="O91" s="1936">
        <f t="shared" si="43"/>
        <v>24</v>
      </c>
      <c r="P91" s="1937" t="s">
        <v>1521</v>
      </c>
      <c r="Q91" s="2502"/>
      <c r="R91" s="2542"/>
    </row>
    <row r="92" spans="1:18" s="692" customFormat="1" ht="24" customHeight="1" x14ac:dyDescent="0.2">
      <c r="A92" s="2676"/>
      <c r="B92" s="2704" t="s">
        <v>49</v>
      </c>
      <c r="C92" s="2704"/>
      <c r="D92" s="1936">
        <f>SUM(D90:D91)</f>
        <v>0</v>
      </c>
      <c r="E92" s="1936">
        <f t="shared" ref="E92:O92" si="44">SUM(E90:E91)</f>
        <v>0</v>
      </c>
      <c r="F92" s="1936">
        <f t="shared" si="44"/>
        <v>0</v>
      </c>
      <c r="G92" s="1936">
        <f t="shared" si="44"/>
        <v>12</v>
      </c>
      <c r="H92" s="1936">
        <f t="shared" si="44"/>
        <v>15</v>
      </c>
      <c r="I92" s="1936">
        <f t="shared" si="44"/>
        <v>27</v>
      </c>
      <c r="J92" s="1936">
        <f t="shared" si="44"/>
        <v>14</v>
      </c>
      <c r="K92" s="1936">
        <f t="shared" si="44"/>
        <v>6</v>
      </c>
      <c r="L92" s="1936">
        <f t="shared" si="44"/>
        <v>20</v>
      </c>
      <c r="M92" s="1936">
        <f t="shared" si="44"/>
        <v>26</v>
      </c>
      <c r="N92" s="1936">
        <f t="shared" si="44"/>
        <v>21</v>
      </c>
      <c r="O92" s="1936">
        <f t="shared" si="44"/>
        <v>47</v>
      </c>
      <c r="P92" s="2502" t="s">
        <v>139</v>
      </c>
      <c r="Q92" s="2502"/>
      <c r="R92" s="2542"/>
    </row>
    <row r="93" spans="1:18" s="692" customFormat="1" ht="21.75" customHeight="1" x14ac:dyDescent="0.2">
      <c r="A93" s="2676"/>
      <c r="B93" s="718" t="s">
        <v>78</v>
      </c>
      <c r="C93" s="718"/>
      <c r="D93" s="1936">
        <f t="shared" ref="D93:E93" si="45">SUM(D91:D92)</f>
        <v>0</v>
      </c>
      <c r="E93" s="1936">
        <f t="shared" si="45"/>
        <v>0</v>
      </c>
      <c r="F93" s="1936">
        <v>0</v>
      </c>
      <c r="G93" s="1936">
        <v>8</v>
      </c>
      <c r="H93" s="1936">
        <v>11</v>
      </c>
      <c r="I93" s="1936">
        <v>19</v>
      </c>
      <c r="J93" s="1936">
        <v>0</v>
      </c>
      <c r="K93" s="1936">
        <v>0</v>
      </c>
      <c r="L93" s="1936">
        <v>0</v>
      </c>
      <c r="M93" s="1936">
        <f t="shared" ref="M93:O95" si="46">SUM(J93,G93,D93)</f>
        <v>8</v>
      </c>
      <c r="N93" s="1936">
        <f t="shared" si="46"/>
        <v>11</v>
      </c>
      <c r="O93" s="1936">
        <f t="shared" si="46"/>
        <v>19</v>
      </c>
      <c r="P93" s="389"/>
      <c r="Q93" s="703" t="s">
        <v>154</v>
      </c>
      <c r="R93" s="2542"/>
    </row>
    <row r="94" spans="1:18" s="692" customFormat="1" ht="32.25" customHeight="1" x14ac:dyDescent="0.2">
      <c r="A94" s="2676"/>
      <c r="B94" s="1969" t="s">
        <v>917</v>
      </c>
      <c r="C94" s="1969" t="s">
        <v>86</v>
      </c>
      <c r="D94" s="1936">
        <f t="shared" ref="D94:E94" si="47">SUM(D92:D93)</f>
        <v>0</v>
      </c>
      <c r="E94" s="1936">
        <f t="shared" si="47"/>
        <v>0</v>
      </c>
      <c r="F94" s="1936">
        <v>0</v>
      </c>
      <c r="G94" s="1936">
        <v>8</v>
      </c>
      <c r="H94" s="1936">
        <v>15</v>
      </c>
      <c r="I94" s="1936">
        <v>23</v>
      </c>
      <c r="J94" s="1936">
        <v>0</v>
      </c>
      <c r="K94" s="1936">
        <v>0</v>
      </c>
      <c r="L94" s="1936">
        <v>0</v>
      </c>
      <c r="M94" s="1936">
        <f t="shared" si="46"/>
        <v>8</v>
      </c>
      <c r="N94" s="1936">
        <f t="shared" si="46"/>
        <v>15</v>
      </c>
      <c r="O94" s="1936">
        <f t="shared" si="46"/>
        <v>23</v>
      </c>
      <c r="P94" s="1970" t="s">
        <v>1522</v>
      </c>
      <c r="Q94" s="722" t="s">
        <v>1516</v>
      </c>
      <c r="R94" s="2542"/>
    </row>
    <row r="95" spans="1:18" s="692" customFormat="1" ht="20.25" customHeight="1" thickBot="1" x14ac:dyDescent="0.25">
      <c r="A95" s="2717" t="s">
        <v>96</v>
      </c>
      <c r="B95" s="2717"/>
      <c r="C95" s="2717"/>
      <c r="D95" s="1944">
        <f t="shared" ref="D95:L95" si="48">SUM(D92:D94,D88:D89)</f>
        <v>0</v>
      </c>
      <c r="E95" s="1944">
        <f t="shared" si="48"/>
        <v>0</v>
      </c>
      <c r="F95" s="1944">
        <f t="shared" si="48"/>
        <v>0</v>
      </c>
      <c r="G95" s="1944">
        <f t="shared" si="48"/>
        <v>38</v>
      </c>
      <c r="H95" s="1944">
        <f t="shared" si="48"/>
        <v>60</v>
      </c>
      <c r="I95" s="1944">
        <f t="shared" si="48"/>
        <v>98</v>
      </c>
      <c r="J95" s="1944">
        <f t="shared" si="48"/>
        <v>14</v>
      </c>
      <c r="K95" s="1944">
        <f t="shared" si="48"/>
        <v>6</v>
      </c>
      <c r="L95" s="1944">
        <f t="shared" si="48"/>
        <v>20</v>
      </c>
      <c r="M95" s="1944">
        <f t="shared" si="46"/>
        <v>52</v>
      </c>
      <c r="N95" s="1944">
        <f t="shared" si="46"/>
        <v>66</v>
      </c>
      <c r="O95" s="1944">
        <f t="shared" si="46"/>
        <v>118</v>
      </c>
      <c r="P95" s="3151" t="s">
        <v>136</v>
      </c>
      <c r="Q95" s="3151"/>
      <c r="R95" s="3151"/>
    </row>
    <row r="96" spans="1:18" s="692" customFormat="1" ht="20.25" customHeight="1" thickTop="1" x14ac:dyDescent="0.2">
      <c r="D96" s="719"/>
      <c r="E96" s="719"/>
      <c r="F96" s="719"/>
    </row>
    <row r="97" spans="1:18" s="692" customFormat="1" ht="20.25" customHeight="1" x14ac:dyDescent="0.2">
      <c r="D97" s="719"/>
      <c r="E97" s="719"/>
      <c r="F97" s="719"/>
    </row>
    <row r="98" spans="1:18" s="692" customFormat="1" ht="20.25" customHeight="1" x14ac:dyDescent="0.2">
      <c r="D98" s="719"/>
      <c r="E98" s="719"/>
      <c r="F98" s="719"/>
    </row>
    <row r="99" spans="1:18" s="692" customFormat="1" ht="20.25" customHeight="1" x14ac:dyDescent="0.2">
      <c r="D99" s="719"/>
      <c r="E99" s="719"/>
      <c r="F99" s="719"/>
    </row>
    <row r="100" spans="1:18" s="692" customFormat="1" ht="20.25" customHeight="1" x14ac:dyDescent="0.2">
      <c r="D100" s="719"/>
      <c r="E100" s="719"/>
      <c r="F100" s="719"/>
    </row>
    <row r="101" spans="1:18" s="692" customFormat="1" ht="20.25" customHeight="1" x14ac:dyDescent="0.2">
      <c r="D101" s="719"/>
      <c r="E101" s="719"/>
      <c r="F101" s="719"/>
    </row>
    <row r="102" spans="1:18" s="692" customFormat="1" ht="20.25" customHeight="1" x14ac:dyDescent="0.2">
      <c r="D102" s="719"/>
      <c r="E102" s="719"/>
      <c r="F102" s="719"/>
    </row>
    <row r="103" spans="1:18" s="692" customFormat="1" ht="27" customHeight="1" thickBot="1" x14ac:dyDescent="0.25">
      <c r="A103" s="3149" t="s">
        <v>2823</v>
      </c>
      <c r="B103" s="3149"/>
      <c r="C103" s="708"/>
      <c r="D103" s="709"/>
      <c r="E103" s="709"/>
      <c r="F103" s="709"/>
      <c r="G103" s="709"/>
      <c r="H103" s="709"/>
      <c r="I103" s="709"/>
      <c r="J103" s="709"/>
      <c r="K103" s="709"/>
      <c r="L103" s="709"/>
      <c r="M103" s="709"/>
      <c r="N103" s="709"/>
      <c r="O103" s="709"/>
      <c r="P103" s="710"/>
      <c r="Q103" s="3150" t="s">
        <v>2822</v>
      </c>
      <c r="R103" s="3150"/>
    </row>
    <row r="104" spans="1:18" s="692" customFormat="1" ht="27" customHeight="1" thickTop="1" x14ac:dyDescent="0.25">
      <c r="A104" s="3162" t="s">
        <v>47</v>
      </c>
      <c r="B104" s="3162" t="s">
        <v>90</v>
      </c>
      <c r="C104" s="3162" t="s">
        <v>48</v>
      </c>
      <c r="D104" s="3164" t="s">
        <v>36</v>
      </c>
      <c r="E104" s="3164"/>
      <c r="F104" s="3164"/>
      <c r="G104" s="3164" t="s">
        <v>2</v>
      </c>
      <c r="H104" s="3164"/>
      <c r="I104" s="3164"/>
      <c r="J104" s="3164" t="s">
        <v>3</v>
      </c>
      <c r="K104" s="3164"/>
      <c r="L104" s="3164"/>
      <c r="M104" s="3164" t="s">
        <v>29</v>
      </c>
      <c r="N104" s="3164"/>
      <c r="O104" s="3164"/>
      <c r="P104" s="3165" t="s">
        <v>103</v>
      </c>
      <c r="Q104" s="3167" t="s">
        <v>132</v>
      </c>
      <c r="R104" s="3167" t="s">
        <v>310</v>
      </c>
    </row>
    <row r="105" spans="1:18" s="692" customFormat="1" ht="27" customHeight="1" x14ac:dyDescent="0.2">
      <c r="A105" s="2485"/>
      <c r="B105" s="2485"/>
      <c r="C105" s="2485"/>
      <c r="D105" s="3159" t="s">
        <v>98</v>
      </c>
      <c r="E105" s="3159"/>
      <c r="F105" s="3159"/>
      <c r="G105" s="3159" t="s">
        <v>99</v>
      </c>
      <c r="H105" s="3159"/>
      <c r="I105" s="3159"/>
      <c r="J105" s="3159" t="s">
        <v>100</v>
      </c>
      <c r="K105" s="3159"/>
      <c r="L105" s="3159"/>
      <c r="M105" s="3160" t="s">
        <v>101</v>
      </c>
      <c r="N105" s="3160"/>
      <c r="O105" s="3160"/>
      <c r="P105" s="3166"/>
      <c r="Q105" s="2517"/>
      <c r="R105" s="2517"/>
    </row>
    <row r="106" spans="1:18" s="692" customFormat="1" ht="27" customHeight="1" x14ac:dyDescent="0.2">
      <c r="A106" s="2485"/>
      <c r="B106" s="2485"/>
      <c r="C106" s="2485"/>
      <c r="D106" s="698" t="s">
        <v>187</v>
      </c>
      <c r="E106" s="698" t="s">
        <v>203</v>
      </c>
      <c r="F106" s="698" t="s">
        <v>204</v>
      </c>
      <c r="G106" s="698" t="s">
        <v>187</v>
      </c>
      <c r="H106" s="698" t="s">
        <v>203</v>
      </c>
      <c r="I106" s="698" t="s">
        <v>204</v>
      </c>
      <c r="J106" s="698" t="s">
        <v>187</v>
      </c>
      <c r="K106" s="698" t="s">
        <v>203</v>
      </c>
      <c r="L106" s="698" t="s">
        <v>204</v>
      </c>
      <c r="M106" s="698" t="s">
        <v>187</v>
      </c>
      <c r="N106" s="698" t="s">
        <v>203</v>
      </c>
      <c r="O106" s="698" t="s">
        <v>204</v>
      </c>
      <c r="P106" s="3166"/>
      <c r="Q106" s="2517"/>
      <c r="R106" s="2517"/>
    </row>
    <row r="107" spans="1:18" s="692" customFormat="1" ht="27" customHeight="1" thickBot="1" x14ac:dyDescent="0.25">
      <c r="A107" s="3163"/>
      <c r="B107" s="3163"/>
      <c r="C107" s="3163"/>
      <c r="D107" s="424" t="s">
        <v>188</v>
      </c>
      <c r="E107" s="424" t="s">
        <v>189</v>
      </c>
      <c r="F107" s="424" t="s">
        <v>190</v>
      </c>
      <c r="G107" s="424" t="s">
        <v>188</v>
      </c>
      <c r="H107" s="424" t="s">
        <v>189</v>
      </c>
      <c r="I107" s="424" t="s">
        <v>190</v>
      </c>
      <c r="J107" s="424" t="s">
        <v>188</v>
      </c>
      <c r="K107" s="424" t="s">
        <v>189</v>
      </c>
      <c r="L107" s="424" t="s">
        <v>190</v>
      </c>
      <c r="M107" s="424" t="s">
        <v>188</v>
      </c>
      <c r="N107" s="424" t="s">
        <v>189</v>
      </c>
      <c r="O107" s="424" t="s">
        <v>190</v>
      </c>
      <c r="P107" s="2959"/>
      <c r="Q107" s="2723"/>
      <c r="R107" s="2723"/>
    </row>
    <row r="108" spans="1:18" s="692" customFormat="1" ht="24" customHeight="1" x14ac:dyDescent="0.2">
      <c r="A108" s="2991" t="s">
        <v>42</v>
      </c>
      <c r="B108" s="3156" t="s">
        <v>75</v>
      </c>
      <c r="C108" s="720" t="s">
        <v>1523</v>
      </c>
      <c r="D108" s="1946">
        <v>0</v>
      </c>
      <c r="E108" s="1946">
        <v>0</v>
      </c>
      <c r="F108" s="1946">
        <v>0</v>
      </c>
      <c r="G108" s="1946">
        <v>11</v>
      </c>
      <c r="H108" s="1946">
        <v>4</v>
      </c>
      <c r="I108" s="1946">
        <v>15</v>
      </c>
      <c r="J108" s="1946">
        <v>0</v>
      </c>
      <c r="K108" s="1946">
        <v>0</v>
      </c>
      <c r="L108" s="1946">
        <v>0</v>
      </c>
      <c r="M108" s="1946">
        <v>0</v>
      </c>
      <c r="N108" s="1946">
        <f t="shared" ref="M108:O125" si="49">SUM(K108,H108,E108)</f>
        <v>4</v>
      </c>
      <c r="O108" s="1946">
        <f t="shared" si="49"/>
        <v>15</v>
      </c>
      <c r="P108" s="493" t="s">
        <v>1524</v>
      </c>
      <c r="Q108" s="3157" t="s">
        <v>151</v>
      </c>
      <c r="R108" s="2516" t="s">
        <v>623</v>
      </c>
    </row>
    <row r="109" spans="1:18" s="692" customFormat="1" ht="24" customHeight="1" x14ac:dyDescent="0.2">
      <c r="A109" s="2666"/>
      <c r="B109" s="2676"/>
      <c r="C109" s="718" t="s">
        <v>1525</v>
      </c>
      <c r="D109" s="1936">
        <v>0</v>
      </c>
      <c r="E109" s="1936">
        <v>0</v>
      </c>
      <c r="F109" s="1936">
        <v>0</v>
      </c>
      <c r="G109" s="1936">
        <v>13</v>
      </c>
      <c r="H109" s="1936">
        <v>5</v>
      </c>
      <c r="I109" s="1936">
        <v>18</v>
      </c>
      <c r="J109" s="1936">
        <v>0</v>
      </c>
      <c r="K109" s="1936">
        <v>0</v>
      </c>
      <c r="L109" s="1936">
        <v>0</v>
      </c>
      <c r="M109" s="1936">
        <v>0</v>
      </c>
      <c r="N109" s="1936">
        <f t="shared" si="49"/>
        <v>5</v>
      </c>
      <c r="O109" s="1936">
        <f t="shared" si="49"/>
        <v>18</v>
      </c>
      <c r="P109" s="386" t="s">
        <v>623</v>
      </c>
      <c r="Q109" s="2622"/>
      <c r="R109" s="2517"/>
    </row>
    <row r="110" spans="1:18" s="692" customFormat="1" ht="24" customHeight="1" x14ac:dyDescent="0.2">
      <c r="A110" s="2666"/>
      <c r="B110" s="2704" t="s">
        <v>49</v>
      </c>
      <c r="C110" s="2704"/>
      <c r="D110" s="1936">
        <f t="shared" ref="D110:L110" si="50">SUM(D108:D109)</f>
        <v>0</v>
      </c>
      <c r="E110" s="1936">
        <f t="shared" si="50"/>
        <v>0</v>
      </c>
      <c r="F110" s="1936">
        <f t="shared" si="50"/>
        <v>0</v>
      </c>
      <c r="G110" s="1936">
        <f t="shared" si="50"/>
        <v>24</v>
      </c>
      <c r="H110" s="1936">
        <f t="shared" si="50"/>
        <v>9</v>
      </c>
      <c r="I110" s="1936">
        <f t="shared" si="50"/>
        <v>33</v>
      </c>
      <c r="J110" s="1936">
        <f t="shared" si="50"/>
        <v>0</v>
      </c>
      <c r="K110" s="1936">
        <f t="shared" si="50"/>
        <v>0</v>
      </c>
      <c r="L110" s="1936">
        <f t="shared" si="50"/>
        <v>0</v>
      </c>
      <c r="M110" s="1936">
        <f t="shared" si="49"/>
        <v>24</v>
      </c>
      <c r="N110" s="1936">
        <f t="shared" si="49"/>
        <v>9</v>
      </c>
      <c r="O110" s="1936">
        <f t="shared" si="49"/>
        <v>33</v>
      </c>
      <c r="P110" s="2622" t="s">
        <v>139</v>
      </c>
      <c r="Q110" s="2622"/>
      <c r="R110" s="2517"/>
    </row>
    <row r="111" spans="1:18" s="692" customFormat="1" ht="24" customHeight="1" x14ac:dyDescent="0.2">
      <c r="A111" s="2666"/>
      <c r="B111" s="718" t="s">
        <v>536</v>
      </c>
      <c r="C111" s="1374"/>
      <c r="D111" s="1936">
        <f t="shared" ref="D111:E111" si="51">SUM(D109:D110)</f>
        <v>0</v>
      </c>
      <c r="E111" s="1936">
        <f t="shared" si="51"/>
        <v>0</v>
      </c>
      <c r="F111" s="1936">
        <v>0</v>
      </c>
      <c r="G111" s="1936">
        <v>13</v>
      </c>
      <c r="H111" s="1936">
        <v>8</v>
      </c>
      <c r="I111" s="1936">
        <v>21</v>
      </c>
      <c r="J111" s="1936">
        <f t="shared" ref="J111:K111" si="52">SUM(J109:J110)</f>
        <v>0</v>
      </c>
      <c r="K111" s="1936">
        <f t="shared" si="52"/>
        <v>0</v>
      </c>
      <c r="L111" s="1936">
        <v>0</v>
      </c>
      <c r="M111" s="1936">
        <f t="shared" ref="M111:M113" si="53">SUM(J111,G111,D111)</f>
        <v>13</v>
      </c>
      <c r="N111" s="1936">
        <f t="shared" ref="N111:N113" si="54">SUM(K111,H111,E111)</f>
        <v>8</v>
      </c>
      <c r="O111" s="1936">
        <f t="shared" ref="O111:O113" si="55">SUM(L111,I111,F111)</f>
        <v>21</v>
      </c>
      <c r="P111" s="1384"/>
      <c r="Q111" s="722" t="s">
        <v>537</v>
      </c>
      <c r="R111" s="2517"/>
    </row>
    <row r="112" spans="1:18" s="692" customFormat="1" ht="24" customHeight="1" x14ac:dyDescent="0.2">
      <c r="A112" s="2666"/>
      <c r="B112" s="718" t="s">
        <v>82</v>
      </c>
      <c r="C112" s="1374"/>
      <c r="D112" s="1936">
        <f t="shared" ref="D112:E112" si="56">SUM(D110:D111)</f>
        <v>0</v>
      </c>
      <c r="E112" s="1936">
        <f t="shared" si="56"/>
        <v>0</v>
      </c>
      <c r="F112" s="1936">
        <v>0</v>
      </c>
      <c r="G112" s="1936">
        <v>10</v>
      </c>
      <c r="H112" s="1936">
        <v>8</v>
      </c>
      <c r="I112" s="1936">
        <v>18</v>
      </c>
      <c r="J112" s="1936">
        <f t="shared" ref="J112:K112" si="57">SUM(J110:J111)</f>
        <v>0</v>
      </c>
      <c r="K112" s="1936">
        <f t="shared" si="57"/>
        <v>0</v>
      </c>
      <c r="L112" s="1936">
        <v>0</v>
      </c>
      <c r="M112" s="1936">
        <f t="shared" si="53"/>
        <v>10</v>
      </c>
      <c r="N112" s="1936">
        <f t="shared" si="54"/>
        <v>8</v>
      </c>
      <c r="O112" s="1936">
        <f t="shared" si="55"/>
        <v>18</v>
      </c>
      <c r="P112" s="1384"/>
      <c r="Q112" s="722" t="s">
        <v>155</v>
      </c>
      <c r="R112" s="2517"/>
    </row>
    <row r="113" spans="1:24" s="692" customFormat="1" ht="24" customHeight="1" x14ac:dyDescent="0.2">
      <c r="A113" s="3158"/>
      <c r="B113" s="718" t="s">
        <v>628</v>
      </c>
      <c r="C113" s="1374"/>
      <c r="D113" s="1936">
        <f t="shared" ref="D113:E113" si="58">SUM(D111:D112)</f>
        <v>0</v>
      </c>
      <c r="E113" s="1936">
        <f t="shared" si="58"/>
        <v>0</v>
      </c>
      <c r="F113" s="1936">
        <v>0</v>
      </c>
      <c r="G113" s="1936">
        <v>14</v>
      </c>
      <c r="H113" s="1936">
        <v>8</v>
      </c>
      <c r="I113" s="1936">
        <v>22</v>
      </c>
      <c r="J113" s="1936">
        <f t="shared" ref="J113:K113" si="59">SUM(J111:J112)</f>
        <v>0</v>
      </c>
      <c r="K113" s="1936">
        <f t="shared" si="59"/>
        <v>0</v>
      </c>
      <c r="L113" s="1936">
        <v>0</v>
      </c>
      <c r="M113" s="1936">
        <f t="shared" si="53"/>
        <v>14</v>
      </c>
      <c r="N113" s="1936">
        <f t="shared" si="54"/>
        <v>8</v>
      </c>
      <c r="O113" s="1936">
        <f t="shared" si="55"/>
        <v>22</v>
      </c>
      <c r="P113" s="1384"/>
      <c r="Q113" s="722" t="s">
        <v>629</v>
      </c>
      <c r="R113" s="2522"/>
    </row>
    <row r="114" spans="1:24" s="692" customFormat="1" ht="24" customHeight="1" x14ac:dyDescent="0.2">
      <c r="A114" s="2676" t="s">
        <v>96</v>
      </c>
      <c r="B114" s="2676"/>
      <c r="C114" s="2676"/>
      <c r="D114" s="1936">
        <f>SUM(D110:D113)</f>
        <v>0</v>
      </c>
      <c r="E114" s="1936">
        <f t="shared" ref="E114:L114" si="60">SUM(E110:E113)</f>
        <v>0</v>
      </c>
      <c r="F114" s="1936">
        <f t="shared" si="60"/>
        <v>0</v>
      </c>
      <c r="G114" s="1936">
        <f t="shared" si="60"/>
        <v>61</v>
      </c>
      <c r="H114" s="1936">
        <f t="shared" si="60"/>
        <v>33</v>
      </c>
      <c r="I114" s="1936">
        <f t="shared" si="60"/>
        <v>94</v>
      </c>
      <c r="J114" s="1936">
        <f t="shared" si="60"/>
        <v>0</v>
      </c>
      <c r="K114" s="1936">
        <f t="shared" si="60"/>
        <v>0</v>
      </c>
      <c r="L114" s="1936">
        <f t="shared" si="60"/>
        <v>0</v>
      </c>
      <c r="M114" s="1936">
        <f t="shared" si="49"/>
        <v>61</v>
      </c>
      <c r="N114" s="1936">
        <f t="shared" si="49"/>
        <v>33</v>
      </c>
      <c r="O114" s="1936">
        <f t="shared" si="49"/>
        <v>94</v>
      </c>
      <c r="P114" s="2619" t="s">
        <v>136</v>
      </c>
      <c r="Q114" s="2619"/>
      <c r="R114" s="2619"/>
    </row>
    <row r="115" spans="1:24" s="692" customFormat="1" ht="24" customHeight="1" x14ac:dyDescent="0.2">
      <c r="A115" s="2676" t="s">
        <v>1494</v>
      </c>
      <c r="B115" s="718" t="s">
        <v>1526</v>
      </c>
      <c r="C115" s="693"/>
      <c r="D115" s="1936">
        <f t="shared" ref="D115:D116" si="61">SUM(D111:D114)</f>
        <v>0</v>
      </c>
      <c r="E115" s="1936">
        <f t="shared" ref="E115:E116" si="62">SUM(E111:E114)</f>
        <v>0</v>
      </c>
      <c r="F115" s="1936">
        <v>0</v>
      </c>
      <c r="G115" s="1936">
        <v>14</v>
      </c>
      <c r="H115" s="1936">
        <v>5</v>
      </c>
      <c r="I115" s="1936">
        <v>19</v>
      </c>
      <c r="J115" s="1936">
        <v>20</v>
      </c>
      <c r="K115" s="1936">
        <v>2</v>
      </c>
      <c r="L115" s="1936">
        <v>22</v>
      </c>
      <c r="M115" s="1936">
        <f t="shared" si="49"/>
        <v>34</v>
      </c>
      <c r="N115" s="1936">
        <f t="shared" si="49"/>
        <v>7</v>
      </c>
      <c r="O115" s="1936">
        <f t="shared" si="49"/>
        <v>41</v>
      </c>
      <c r="P115" s="388"/>
      <c r="Q115" s="388" t="s">
        <v>157</v>
      </c>
      <c r="R115" s="2502" t="s">
        <v>130</v>
      </c>
    </row>
    <row r="116" spans="1:24" s="692" customFormat="1" ht="24" customHeight="1" x14ac:dyDescent="0.2">
      <c r="A116" s="2676"/>
      <c r="B116" s="718" t="s">
        <v>213</v>
      </c>
      <c r="C116" s="693"/>
      <c r="D116" s="1936">
        <f t="shared" si="61"/>
        <v>0</v>
      </c>
      <c r="E116" s="1936">
        <f t="shared" si="62"/>
        <v>0</v>
      </c>
      <c r="F116" s="1936">
        <v>0</v>
      </c>
      <c r="G116" s="1936">
        <v>18</v>
      </c>
      <c r="H116" s="1936">
        <v>2</v>
      </c>
      <c r="I116" s="1936">
        <v>20</v>
      </c>
      <c r="J116" s="1936">
        <v>0</v>
      </c>
      <c r="K116" s="1936">
        <v>0</v>
      </c>
      <c r="L116" s="1936">
        <v>0</v>
      </c>
      <c r="M116" s="1936">
        <f t="shared" si="49"/>
        <v>18</v>
      </c>
      <c r="N116" s="1936">
        <f t="shared" si="49"/>
        <v>2</v>
      </c>
      <c r="O116" s="1936">
        <f t="shared" si="49"/>
        <v>20</v>
      </c>
      <c r="P116" s="388"/>
      <c r="Q116" s="388" t="s">
        <v>221</v>
      </c>
      <c r="R116" s="2502"/>
    </row>
    <row r="117" spans="1:24" s="692" customFormat="1" ht="24" customHeight="1" x14ac:dyDescent="0.2">
      <c r="A117" s="2676" t="s">
        <v>96</v>
      </c>
      <c r="B117" s="2676"/>
      <c r="C117" s="2676"/>
      <c r="D117" s="1936">
        <f t="shared" ref="D117:L117" si="63">SUM(D115:D116)</f>
        <v>0</v>
      </c>
      <c r="E117" s="1936">
        <f t="shared" si="63"/>
        <v>0</v>
      </c>
      <c r="F117" s="1936">
        <f t="shared" si="63"/>
        <v>0</v>
      </c>
      <c r="G117" s="1936">
        <f t="shared" si="63"/>
        <v>32</v>
      </c>
      <c r="H117" s="1936">
        <f t="shared" si="63"/>
        <v>7</v>
      </c>
      <c r="I117" s="1936">
        <f t="shared" si="63"/>
        <v>39</v>
      </c>
      <c r="J117" s="1936">
        <f t="shared" si="63"/>
        <v>20</v>
      </c>
      <c r="K117" s="1936">
        <f t="shared" si="63"/>
        <v>2</v>
      </c>
      <c r="L117" s="1936">
        <f t="shared" si="63"/>
        <v>22</v>
      </c>
      <c r="M117" s="1936">
        <f t="shared" si="49"/>
        <v>52</v>
      </c>
      <c r="N117" s="1936">
        <f t="shared" si="49"/>
        <v>9</v>
      </c>
      <c r="O117" s="1936">
        <f t="shared" si="49"/>
        <v>61</v>
      </c>
      <c r="P117" s="2619" t="s">
        <v>136</v>
      </c>
      <c r="Q117" s="2619"/>
      <c r="R117" s="2619"/>
    </row>
    <row r="118" spans="1:24" s="692" customFormat="1" ht="24" customHeight="1" x14ac:dyDescent="0.2">
      <c r="A118" s="2676" t="s">
        <v>630</v>
      </c>
      <c r="B118" s="693" t="s">
        <v>1527</v>
      </c>
      <c r="C118" s="693"/>
      <c r="D118" s="1936">
        <f t="shared" ref="D118:E118" si="64">SUM(D116:D117)</f>
        <v>0</v>
      </c>
      <c r="E118" s="1936">
        <f t="shared" si="64"/>
        <v>0</v>
      </c>
      <c r="F118" s="1936">
        <v>0</v>
      </c>
      <c r="G118" s="1936">
        <v>5</v>
      </c>
      <c r="H118" s="1936">
        <v>3</v>
      </c>
      <c r="I118" s="1936">
        <v>8</v>
      </c>
      <c r="J118" s="1936">
        <v>0</v>
      </c>
      <c r="K118" s="1936">
        <v>0</v>
      </c>
      <c r="L118" s="1936">
        <v>0</v>
      </c>
      <c r="M118" s="1936">
        <f t="shared" si="49"/>
        <v>5</v>
      </c>
      <c r="N118" s="1936">
        <f t="shared" si="49"/>
        <v>3</v>
      </c>
      <c r="O118" s="1936">
        <f t="shared" si="49"/>
        <v>8</v>
      </c>
      <c r="P118" s="3155" t="s">
        <v>982</v>
      </c>
      <c r="Q118" s="3155"/>
      <c r="R118" s="2502" t="s">
        <v>1234</v>
      </c>
    </row>
    <row r="119" spans="1:24" s="692" customFormat="1" ht="24" customHeight="1" x14ac:dyDescent="0.2">
      <c r="A119" s="2676"/>
      <c r="B119" s="693" t="s">
        <v>1528</v>
      </c>
      <c r="C119" s="693"/>
      <c r="D119" s="1936">
        <f t="shared" ref="D119:E119" si="65">SUM(D117:D118)</f>
        <v>0</v>
      </c>
      <c r="E119" s="1936">
        <f t="shared" si="65"/>
        <v>0</v>
      </c>
      <c r="F119" s="1936">
        <v>0</v>
      </c>
      <c r="G119" s="1936">
        <v>7</v>
      </c>
      <c r="H119" s="1936">
        <v>1</v>
      </c>
      <c r="I119" s="1936">
        <v>8</v>
      </c>
      <c r="J119" s="1936">
        <v>0</v>
      </c>
      <c r="K119" s="1936">
        <v>0</v>
      </c>
      <c r="L119" s="1936">
        <v>0</v>
      </c>
      <c r="M119" s="1936">
        <f t="shared" si="49"/>
        <v>7</v>
      </c>
      <c r="N119" s="1936">
        <f t="shared" si="49"/>
        <v>1</v>
      </c>
      <c r="O119" s="1936">
        <f t="shared" si="49"/>
        <v>8</v>
      </c>
      <c r="P119" s="388"/>
      <c r="Q119" s="723" t="s">
        <v>979</v>
      </c>
      <c r="R119" s="2502"/>
    </row>
    <row r="120" spans="1:24" s="692" customFormat="1" ht="24" customHeight="1" x14ac:dyDescent="0.2">
      <c r="A120" s="2676" t="s">
        <v>96</v>
      </c>
      <c r="B120" s="2676"/>
      <c r="C120" s="693"/>
      <c r="D120" s="1936">
        <f t="shared" ref="D120:L120" si="66">SUM(D118:D119)</f>
        <v>0</v>
      </c>
      <c r="E120" s="1936">
        <f t="shared" si="66"/>
        <v>0</v>
      </c>
      <c r="F120" s="1936">
        <f t="shared" si="66"/>
        <v>0</v>
      </c>
      <c r="G120" s="1936">
        <f t="shared" si="66"/>
        <v>12</v>
      </c>
      <c r="H120" s="1936">
        <f t="shared" si="66"/>
        <v>4</v>
      </c>
      <c r="I120" s="1936">
        <f t="shared" si="66"/>
        <v>16</v>
      </c>
      <c r="J120" s="1936">
        <f t="shared" si="66"/>
        <v>0</v>
      </c>
      <c r="K120" s="1936">
        <f t="shared" si="66"/>
        <v>0</v>
      </c>
      <c r="L120" s="1936">
        <f t="shared" si="66"/>
        <v>0</v>
      </c>
      <c r="M120" s="1936">
        <f t="shared" si="49"/>
        <v>12</v>
      </c>
      <c r="N120" s="1936">
        <f t="shared" si="49"/>
        <v>4</v>
      </c>
      <c r="O120" s="1936">
        <f t="shared" si="49"/>
        <v>16</v>
      </c>
      <c r="P120" s="2619" t="s">
        <v>136</v>
      </c>
      <c r="Q120" s="2619"/>
      <c r="R120" s="2619"/>
    </row>
    <row r="121" spans="1:24" s="724" customFormat="1" ht="24" customHeight="1" x14ac:dyDescent="0.2">
      <c r="A121" s="3152" t="s">
        <v>1529</v>
      </c>
      <c r="B121" s="3152"/>
      <c r="C121" s="693"/>
      <c r="D121" s="1936">
        <v>0</v>
      </c>
      <c r="E121" s="1936">
        <v>0</v>
      </c>
      <c r="F121" s="1936">
        <v>0</v>
      </c>
      <c r="G121" s="1936">
        <v>15</v>
      </c>
      <c r="H121" s="1936">
        <v>4</v>
      </c>
      <c r="I121" s="1936">
        <v>19</v>
      </c>
      <c r="J121" s="1936">
        <v>14</v>
      </c>
      <c r="K121" s="1936">
        <v>1</v>
      </c>
      <c r="L121" s="1936">
        <v>15</v>
      </c>
      <c r="M121" s="1936">
        <f t="shared" si="49"/>
        <v>29</v>
      </c>
      <c r="N121" s="1936">
        <f t="shared" si="49"/>
        <v>5</v>
      </c>
      <c r="O121" s="1936">
        <f t="shared" si="49"/>
        <v>34</v>
      </c>
      <c r="P121" s="388"/>
      <c r="Q121" s="2616" t="s">
        <v>633</v>
      </c>
      <c r="R121" s="2616"/>
      <c r="S121" s="692"/>
      <c r="T121" s="692"/>
      <c r="U121" s="692"/>
      <c r="V121" s="692"/>
      <c r="W121" s="692"/>
      <c r="X121" s="692"/>
    </row>
    <row r="122" spans="1:24" s="692" customFormat="1" ht="30" customHeight="1" x14ac:dyDescent="0.2">
      <c r="A122" s="2676" t="s">
        <v>44</v>
      </c>
      <c r="B122" s="1388" t="s">
        <v>947</v>
      </c>
      <c r="C122" s="693"/>
      <c r="D122" s="1936">
        <v>0</v>
      </c>
      <c r="E122" s="1936">
        <v>0</v>
      </c>
      <c r="F122" s="1936">
        <v>0</v>
      </c>
      <c r="G122" s="1936">
        <v>12</v>
      </c>
      <c r="H122" s="1936">
        <v>6</v>
      </c>
      <c r="I122" s="1936">
        <v>18</v>
      </c>
      <c r="J122" s="1936">
        <v>9</v>
      </c>
      <c r="K122" s="1936">
        <v>2</v>
      </c>
      <c r="L122" s="1936">
        <v>11</v>
      </c>
      <c r="M122" s="1936">
        <f t="shared" si="49"/>
        <v>21</v>
      </c>
      <c r="N122" s="1936">
        <f t="shared" si="49"/>
        <v>8</v>
      </c>
      <c r="O122" s="1936">
        <f t="shared" si="49"/>
        <v>29</v>
      </c>
      <c r="P122" s="388"/>
      <c r="Q122" s="1940" t="s">
        <v>2550</v>
      </c>
      <c r="R122" s="2502" t="s">
        <v>150</v>
      </c>
    </row>
    <row r="123" spans="1:24" s="692" customFormat="1" ht="33.75" customHeight="1" x14ac:dyDescent="0.2">
      <c r="A123" s="2676"/>
      <c r="B123" s="1388" t="s">
        <v>1837</v>
      </c>
      <c r="C123" s="1388"/>
      <c r="D123" s="1936">
        <v>0</v>
      </c>
      <c r="E123" s="1936">
        <v>0</v>
      </c>
      <c r="F123" s="1936">
        <v>0</v>
      </c>
      <c r="G123" s="1936">
        <v>9</v>
      </c>
      <c r="H123" s="1936">
        <v>5</v>
      </c>
      <c r="I123" s="1936">
        <v>14</v>
      </c>
      <c r="J123" s="1936">
        <v>0</v>
      </c>
      <c r="K123" s="1936">
        <v>0</v>
      </c>
      <c r="L123" s="1936">
        <v>0</v>
      </c>
      <c r="M123" s="1936">
        <f t="shared" ref="M123" si="67">SUM(J123,G123,D123)</f>
        <v>9</v>
      </c>
      <c r="N123" s="1936">
        <f t="shared" ref="N123" si="68">SUM(K123,H123,E123)</f>
        <v>5</v>
      </c>
      <c r="O123" s="1936">
        <f t="shared" ref="O123" si="69">SUM(L123,I123,F123)</f>
        <v>14</v>
      </c>
      <c r="P123" s="1383"/>
      <c r="Q123" s="1940" t="s">
        <v>1838</v>
      </c>
      <c r="R123" s="2502"/>
    </row>
    <row r="124" spans="1:24" s="692" customFormat="1" ht="26.25" customHeight="1" x14ac:dyDescent="0.2">
      <c r="A124" s="2676"/>
      <c r="B124" s="718" t="s">
        <v>949</v>
      </c>
      <c r="C124" s="693"/>
      <c r="D124" s="1936">
        <v>0</v>
      </c>
      <c r="E124" s="1936">
        <v>0</v>
      </c>
      <c r="F124" s="1936">
        <v>0</v>
      </c>
      <c r="G124" s="1936">
        <v>10</v>
      </c>
      <c r="H124" s="1936">
        <v>7</v>
      </c>
      <c r="I124" s="1936">
        <v>17</v>
      </c>
      <c r="J124" s="1936">
        <v>6</v>
      </c>
      <c r="K124" s="1936">
        <v>2</v>
      </c>
      <c r="L124" s="1936">
        <v>8</v>
      </c>
      <c r="M124" s="1936">
        <f t="shared" si="49"/>
        <v>16</v>
      </c>
      <c r="N124" s="1936">
        <f t="shared" si="49"/>
        <v>9</v>
      </c>
      <c r="O124" s="1936">
        <f t="shared" si="49"/>
        <v>25</v>
      </c>
      <c r="P124" s="388"/>
      <c r="Q124" s="1940" t="s">
        <v>1520</v>
      </c>
      <c r="R124" s="2502"/>
    </row>
    <row r="125" spans="1:24" s="724" customFormat="1" ht="26.25" customHeight="1" thickBot="1" x14ac:dyDescent="0.25">
      <c r="A125" s="3153" t="s">
        <v>96</v>
      </c>
      <c r="B125" s="3153"/>
      <c r="C125" s="3153"/>
      <c r="D125" s="1991">
        <f>SUM(D122:D124)</f>
        <v>0</v>
      </c>
      <c r="E125" s="1991">
        <f t="shared" ref="E125:L125" si="70">SUM(E122:E124)</f>
        <v>0</v>
      </c>
      <c r="F125" s="1991">
        <f t="shared" si="70"/>
        <v>0</v>
      </c>
      <c r="G125" s="1991">
        <f t="shared" si="70"/>
        <v>31</v>
      </c>
      <c r="H125" s="1991">
        <f t="shared" si="70"/>
        <v>18</v>
      </c>
      <c r="I125" s="1991">
        <f t="shared" si="70"/>
        <v>49</v>
      </c>
      <c r="J125" s="1991">
        <f t="shared" si="70"/>
        <v>15</v>
      </c>
      <c r="K125" s="1991">
        <f t="shared" si="70"/>
        <v>4</v>
      </c>
      <c r="L125" s="1991">
        <f t="shared" si="70"/>
        <v>19</v>
      </c>
      <c r="M125" s="1991">
        <f t="shared" si="49"/>
        <v>46</v>
      </c>
      <c r="N125" s="1991">
        <f t="shared" si="49"/>
        <v>22</v>
      </c>
      <c r="O125" s="1991">
        <f t="shared" si="49"/>
        <v>68</v>
      </c>
      <c r="P125" s="3154" t="s">
        <v>136</v>
      </c>
      <c r="Q125" s="3154"/>
      <c r="R125" s="3154"/>
      <c r="S125" s="692"/>
      <c r="T125" s="692"/>
      <c r="U125" s="692"/>
      <c r="V125" s="692"/>
      <c r="W125" s="692"/>
      <c r="X125" s="692"/>
    </row>
    <row r="126" spans="1:24" s="692" customFormat="1" ht="26.25" customHeight="1" thickBot="1" x14ac:dyDescent="0.25">
      <c r="A126" s="2717" t="s">
        <v>45</v>
      </c>
      <c r="B126" s="2717"/>
      <c r="C126" s="2717"/>
      <c r="D126" s="1944">
        <f>SUM(D125,D121,D120,D117,D114,D95,D87,D62,D57,D51,D50,D40,D39,D20,D16)</f>
        <v>36</v>
      </c>
      <c r="E126" s="1944">
        <f t="shared" ref="E126:O126" si="71">SUM(E125,E121,E120,E117,E114,E95,E87,E62,E57,E51,E50,E40,E39,E20,E16)</f>
        <v>28</v>
      </c>
      <c r="F126" s="1944">
        <f t="shared" si="71"/>
        <v>64</v>
      </c>
      <c r="G126" s="1944">
        <f t="shared" si="71"/>
        <v>560</v>
      </c>
      <c r="H126" s="1944">
        <f t="shared" si="71"/>
        <v>342</v>
      </c>
      <c r="I126" s="1944">
        <f t="shared" si="71"/>
        <v>902</v>
      </c>
      <c r="J126" s="1944">
        <f t="shared" si="71"/>
        <v>211</v>
      </c>
      <c r="K126" s="1944">
        <f t="shared" si="71"/>
        <v>86</v>
      </c>
      <c r="L126" s="1944">
        <f t="shared" si="71"/>
        <v>297</v>
      </c>
      <c r="M126" s="1944">
        <f t="shared" si="71"/>
        <v>807</v>
      </c>
      <c r="N126" s="1944">
        <f t="shared" si="71"/>
        <v>456</v>
      </c>
      <c r="O126" s="1944">
        <f t="shared" si="71"/>
        <v>1263</v>
      </c>
      <c r="P126" s="3151" t="s">
        <v>1495</v>
      </c>
      <c r="Q126" s="3151"/>
      <c r="R126" s="3151"/>
    </row>
    <row r="127" spans="1:24" ht="13.5" thickTop="1" x14ac:dyDescent="0.2"/>
    <row r="165" spans="1:15" ht="18" customHeight="1" x14ac:dyDescent="0.25">
      <c r="A165" s="726"/>
      <c r="B165" s="726"/>
      <c r="C165" s="726"/>
      <c r="D165" s="691"/>
      <c r="E165" s="691"/>
      <c r="F165" s="691"/>
      <c r="G165" s="691"/>
      <c r="H165" s="691"/>
      <c r="I165" s="691"/>
      <c r="J165" s="691"/>
      <c r="K165" s="691"/>
      <c r="L165" s="691"/>
      <c r="M165" s="727"/>
      <c r="N165" s="727"/>
      <c r="O165" s="727"/>
    </row>
    <row r="169" spans="1:15" ht="12.75" customHeight="1" x14ac:dyDescent="0.2"/>
    <row r="170" spans="1:15" ht="12.75" customHeight="1" x14ac:dyDescent="0.2"/>
    <row r="171" spans="1:15" ht="12.75" customHeight="1" x14ac:dyDescent="0.2"/>
    <row r="172" spans="1:15" ht="12.75" customHeight="1" x14ac:dyDescent="0.2"/>
    <row r="173" spans="1:15" ht="12.75" customHeight="1" x14ac:dyDescent="0.2"/>
    <row r="174" spans="1:15" ht="12.75" customHeight="1" x14ac:dyDescent="0.2"/>
    <row r="175" spans="1:15" ht="12.75" customHeight="1" x14ac:dyDescent="0.2"/>
    <row r="176" spans="1:15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</sheetData>
  <mergeCells count="155">
    <mergeCell ref="D32:F32"/>
    <mergeCell ref="G32:I32"/>
    <mergeCell ref="J32:L32"/>
    <mergeCell ref="A21:A24"/>
    <mergeCell ref="R21:R24"/>
    <mergeCell ref="A8:A15"/>
    <mergeCell ref="R8:R15"/>
    <mergeCell ref="A16:C16"/>
    <mergeCell ref="P16:R16"/>
    <mergeCell ref="A31:B31"/>
    <mergeCell ref="Q31:R31"/>
    <mergeCell ref="A1:R1"/>
    <mergeCell ref="A2:R2"/>
    <mergeCell ref="A3:B3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A41:A49"/>
    <mergeCell ref="B41:B45"/>
    <mergeCell ref="Q41:Q45"/>
    <mergeCell ref="R41:R49"/>
    <mergeCell ref="B46:C46"/>
    <mergeCell ref="P46:Q46"/>
    <mergeCell ref="A39:C39"/>
    <mergeCell ref="P39:R39"/>
    <mergeCell ref="M5:O5"/>
    <mergeCell ref="A17:A19"/>
    <mergeCell ref="R17:R19"/>
    <mergeCell ref="A20:C20"/>
    <mergeCell ref="P20:R20"/>
    <mergeCell ref="M32:O32"/>
    <mergeCell ref="P32:P35"/>
    <mergeCell ref="Q32:Q35"/>
    <mergeCell ref="R32:R35"/>
    <mergeCell ref="D33:F33"/>
    <mergeCell ref="G33:I33"/>
    <mergeCell ref="J33:L33"/>
    <mergeCell ref="M33:O33"/>
    <mergeCell ref="A32:A35"/>
    <mergeCell ref="B32:B35"/>
    <mergeCell ref="C32:C35"/>
    <mergeCell ref="A50:C50"/>
    <mergeCell ref="P50:R50"/>
    <mergeCell ref="Q51:R51"/>
    <mergeCell ref="A68:B68"/>
    <mergeCell ref="Q68:R68"/>
    <mergeCell ref="A69:A72"/>
    <mergeCell ref="B69:B72"/>
    <mergeCell ref="C69:C72"/>
    <mergeCell ref="D69:F69"/>
    <mergeCell ref="G69:I69"/>
    <mergeCell ref="A62:C62"/>
    <mergeCell ref="P62:R62"/>
    <mergeCell ref="Q77:Q78"/>
    <mergeCell ref="A52:A56"/>
    <mergeCell ref="R52:R55"/>
    <mergeCell ref="A57:C57"/>
    <mergeCell ref="P57:R57"/>
    <mergeCell ref="A58:A61"/>
    <mergeCell ref="R58:R61"/>
    <mergeCell ref="J69:L69"/>
    <mergeCell ref="M69:O69"/>
    <mergeCell ref="P69:P72"/>
    <mergeCell ref="Q69:Q72"/>
    <mergeCell ref="R69:R72"/>
    <mergeCell ref="D70:F70"/>
    <mergeCell ref="G70:I70"/>
    <mergeCell ref="J70:L70"/>
    <mergeCell ref="M70:O70"/>
    <mergeCell ref="R73:R86"/>
    <mergeCell ref="A73:A86"/>
    <mergeCell ref="G105:I105"/>
    <mergeCell ref="J105:L105"/>
    <mergeCell ref="M105:O105"/>
    <mergeCell ref="A87:C87"/>
    <mergeCell ref="P87:R87"/>
    <mergeCell ref="A88:A94"/>
    <mergeCell ref="R88:R94"/>
    <mergeCell ref="B90:B91"/>
    <mergeCell ref="Q90:Q91"/>
    <mergeCell ref="B92:C92"/>
    <mergeCell ref="P92:Q92"/>
    <mergeCell ref="A95:C95"/>
    <mergeCell ref="P95:R95"/>
    <mergeCell ref="A104:A107"/>
    <mergeCell ref="B104:B107"/>
    <mergeCell ref="C104:C107"/>
    <mergeCell ref="D104:F104"/>
    <mergeCell ref="G104:I104"/>
    <mergeCell ref="J104:L104"/>
    <mergeCell ref="M104:O104"/>
    <mergeCell ref="P104:P107"/>
    <mergeCell ref="Q104:Q107"/>
    <mergeCell ref="R104:R107"/>
    <mergeCell ref="D105:F105"/>
    <mergeCell ref="A114:C114"/>
    <mergeCell ref="P114:R114"/>
    <mergeCell ref="A115:A116"/>
    <mergeCell ref="R115:R116"/>
    <mergeCell ref="A117:C117"/>
    <mergeCell ref="P117:R117"/>
    <mergeCell ref="B108:B109"/>
    <mergeCell ref="Q108:Q109"/>
    <mergeCell ref="B110:C110"/>
    <mergeCell ref="P110:Q110"/>
    <mergeCell ref="R108:R113"/>
    <mergeCell ref="A108:A113"/>
    <mergeCell ref="A126:C126"/>
    <mergeCell ref="P126:R126"/>
    <mergeCell ref="A121:B121"/>
    <mergeCell ref="Q121:R121"/>
    <mergeCell ref="A122:A124"/>
    <mergeCell ref="R122:R124"/>
    <mergeCell ref="A125:C125"/>
    <mergeCell ref="P125:R125"/>
    <mergeCell ref="A118:A119"/>
    <mergeCell ref="P118:Q118"/>
    <mergeCell ref="R118:R119"/>
    <mergeCell ref="A120:B120"/>
    <mergeCell ref="P120:R120"/>
    <mergeCell ref="A36:A38"/>
    <mergeCell ref="R36:R38"/>
    <mergeCell ref="Q40:R40"/>
    <mergeCell ref="B52:B53"/>
    <mergeCell ref="Q52:Q53"/>
    <mergeCell ref="B54:C54"/>
    <mergeCell ref="P54:Q54"/>
    <mergeCell ref="A103:B103"/>
    <mergeCell ref="Q103:R103"/>
    <mergeCell ref="B80:B81"/>
    <mergeCell ref="Q80:Q81"/>
    <mergeCell ref="B82:C82"/>
    <mergeCell ref="P82:Q82"/>
    <mergeCell ref="B83:B84"/>
    <mergeCell ref="Q83:Q84"/>
    <mergeCell ref="B85:C85"/>
    <mergeCell ref="P85:Q85"/>
    <mergeCell ref="B79:C79"/>
    <mergeCell ref="P79:Q79"/>
    <mergeCell ref="B73:B74"/>
    <mergeCell ref="Q73:Q74"/>
    <mergeCell ref="B75:C75"/>
    <mergeCell ref="P75:Q75"/>
    <mergeCell ref="B77:B78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65" firstPageNumber="178" orientation="landscape" useFirstPageNumber="1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Q27"/>
  <sheetViews>
    <sheetView rightToLeft="1" view="pageBreakPreview" zoomScale="80" zoomScaleNormal="75" zoomScaleSheetLayoutView="80" workbookViewId="0">
      <selection activeCell="N3" sqref="N3"/>
    </sheetView>
  </sheetViews>
  <sheetFormatPr defaultColWidth="6.7109375" defaultRowHeight="15" customHeight="1" x14ac:dyDescent="0.25"/>
  <cols>
    <col min="1" max="1" width="32.5703125" style="301" customWidth="1"/>
    <col min="2" max="2" width="7.7109375" style="301" customWidth="1"/>
    <col min="3" max="3" width="8.5703125" style="301" customWidth="1"/>
    <col min="4" max="4" width="8.7109375" style="301" customWidth="1"/>
    <col min="5" max="5" width="8.140625" style="301" customWidth="1"/>
    <col min="6" max="6" width="9.42578125" style="301" customWidth="1"/>
    <col min="7" max="7" width="8.5703125" style="301" customWidth="1"/>
    <col min="8" max="8" width="8.85546875" style="301" customWidth="1"/>
    <col min="9" max="9" width="7.140625" style="301" customWidth="1"/>
    <col min="10" max="10" width="5.85546875" style="301" customWidth="1"/>
    <col min="11" max="12" width="9.42578125" style="736" customWidth="1"/>
    <col min="13" max="13" width="10.85546875" style="736" customWidth="1"/>
    <col min="14" max="14" width="40.5703125" style="432" customWidth="1"/>
    <col min="15" max="15" width="6.7109375" style="432" customWidth="1"/>
    <col min="16" max="16384" width="6.7109375" style="422"/>
  </cols>
  <sheetData>
    <row r="1" spans="1:17" ht="23.25" customHeight="1" x14ac:dyDescent="0.25">
      <c r="A1" s="2465" t="s">
        <v>2297</v>
      </c>
      <c r="B1" s="2465"/>
      <c r="C1" s="2465"/>
      <c r="D1" s="2465"/>
      <c r="E1" s="2465"/>
      <c r="F1" s="2465"/>
      <c r="G1" s="2465"/>
      <c r="H1" s="2465"/>
      <c r="I1" s="2465"/>
      <c r="J1" s="2465"/>
      <c r="K1" s="2465"/>
      <c r="L1" s="2465"/>
      <c r="M1" s="2465"/>
      <c r="N1" s="2465"/>
      <c r="O1" s="136"/>
      <c r="P1" s="136"/>
    </row>
    <row r="2" spans="1:17" ht="38.25" customHeight="1" x14ac:dyDescent="0.25">
      <c r="A2" s="2971" t="s">
        <v>2298</v>
      </c>
      <c r="B2" s="2971"/>
      <c r="C2" s="2971"/>
      <c r="D2" s="2971"/>
      <c r="E2" s="2971"/>
      <c r="F2" s="2971"/>
      <c r="G2" s="2971"/>
      <c r="H2" s="2971"/>
      <c r="I2" s="2971"/>
      <c r="J2" s="2971"/>
      <c r="K2" s="2971"/>
      <c r="L2" s="2971"/>
      <c r="M2" s="2971"/>
      <c r="N2" s="2971"/>
      <c r="O2" s="727"/>
    </row>
    <row r="3" spans="1:17" ht="23.25" customHeight="1" thickBot="1" x14ac:dyDescent="0.3">
      <c r="A3" s="1089" t="s">
        <v>2824</v>
      </c>
      <c r="B3" s="594"/>
      <c r="C3" s="594"/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354" t="s">
        <v>1605</v>
      </c>
      <c r="O3" s="727"/>
    </row>
    <row r="4" spans="1:17" ht="21" customHeight="1" thickTop="1" x14ac:dyDescent="0.25">
      <c r="A4" s="2980" t="s">
        <v>35</v>
      </c>
      <c r="B4" s="3173" t="s">
        <v>36</v>
      </c>
      <c r="C4" s="3173"/>
      <c r="D4" s="3173"/>
      <c r="E4" s="3173" t="s">
        <v>2</v>
      </c>
      <c r="F4" s="3173"/>
      <c r="G4" s="3173"/>
      <c r="H4" s="3173" t="s">
        <v>3</v>
      </c>
      <c r="I4" s="3173"/>
      <c r="J4" s="3173"/>
      <c r="K4" s="3173" t="s">
        <v>29</v>
      </c>
      <c r="L4" s="3173"/>
      <c r="M4" s="3173"/>
      <c r="N4" s="2980" t="s">
        <v>102</v>
      </c>
      <c r="O4" s="727"/>
    </row>
    <row r="5" spans="1:17" s="443" customFormat="1" ht="16.5" customHeight="1" x14ac:dyDescent="0.25">
      <c r="A5" s="2688"/>
      <c r="B5" s="3159" t="s">
        <v>98</v>
      </c>
      <c r="C5" s="3159"/>
      <c r="D5" s="3159"/>
      <c r="E5" s="3159" t="s">
        <v>99</v>
      </c>
      <c r="F5" s="3159"/>
      <c r="G5" s="3159"/>
      <c r="H5" s="3159" t="s">
        <v>100</v>
      </c>
      <c r="I5" s="3159"/>
      <c r="J5" s="3159"/>
      <c r="K5" s="3160" t="s">
        <v>101</v>
      </c>
      <c r="L5" s="3160"/>
      <c r="M5" s="3160"/>
      <c r="N5" s="2688"/>
      <c r="O5" s="691"/>
    </row>
    <row r="6" spans="1:17" ht="18" customHeight="1" x14ac:dyDescent="0.25">
      <c r="A6" s="2688"/>
      <c r="B6" s="600" t="s">
        <v>187</v>
      </c>
      <c r="C6" s="600" t="s">
        <v>203</v>
      </c>
      <c r="D6" s="600" t="s">
        <v>204</v>
      </c>
      <c r="E6" s="600" t="s">
        <v>187</v>
      </c>
      <c r="F6" s="600" t="s">
        <v>203</v>
      </c>
      <c r="G6" s="600" t="s">
        <v>204</v>
      </c>
      <c r="H6" s="600" t="s">
        <v>187</v>
      </c>
      <c r="I6" s="600" t="s">
        <v>203</v>
      </c>
      <c r="J6" s="600" t="s">
        <v>204</v>
      </c>
      <c r="K6" s="600" t="s">
        <v>187</v>
      </c>
      <c r="L6" s="600" t="s">
        <v>203</v>
      </c>
      <c r="M6" s="600" t="s">
        <v>204</v>
      </c>
      <c r="N6" s="2688"/>
      <c r="O6" s="430"/>
      <c r="P6" s="729"/>
      <c r="Q6" s="729"/>
    </row>
    <row r="7" spans="1:17" ht="18" customHeight="1" thickBot="1" x14ac:dyDescent="0.3">
      <c r="A7" s="2981"/>
      <c r="B7" s="325" t="s">
        <v>188</v>
      </c>
      <c r="C7" s="325" t="s">
        <v>189</v>
      </c>
      <c r="D7" s="325" t="s">
        <v>190</v>
      </c>
      <c r="E7" s="325" t="s">
        <v>188</v>
      </c>
      <c r="F7" s="325" t="s">
        <v>189</v>
      </c>
      <c r="G7" s="325" t="s">
        <v>190</v>
      </c>
      <c r="H7" s="325" t="s">
        <v>188</v>
      </c>
      <c r="I7" s="325" t="s">
        <v>189</v>
      </c>
      <c r="J7" s="325" t="s">
        <v>190</v>
      </c>
      <c r="K7" s="325" t="s">
        <v>188</v>
      </c>
      <c r="L7" s="325" t="s">
        <v>189</v>
      </c>
      <c r="M7" s="325" t="s">
        <v>190</v>
      </c>
      <c r="N7" s="2981"/>
      <c r="O7" s="430"/>
      <c r="P7" s="729"/>
      <c r="Q7" s="729"/>
    </row>
    <row r="8" spans="1:17" s="443" customFormat="1" ht="24.75" customHeight="1" x14ac:dyDescent="0.25">
      <c r="A8" s="730" t="s">
        <v>37</v>
      </c>
      <c r="B8" s="1949">
        <v>20</v>
      </c>
      <c r="C8" s="1949">
        <v>39</v>
      </c>
      <c r="D8" s="1949">
        <v>59</v>
      </c>
      <c r="E8" s="1949">
        <v>32</v>
      </c>
      <c r="F8" s="1949">
        <v>30</v>
      </c>
      <c r="G8" s="1949">
        <v>62</v>
      </c>
      <c r="H8" s="1949">
        <v>17</v>
      </c>
      <c r="I8" s="1949">
        <v>18</v>
      </c>
      <c r="J8" s="1949">
        <v>35</v>
      </c>
      <c r="K8" s="1949">
        <f t="shared" ref="K8:L22" si="0">SUM(B8,E8,H8)</f>
        <v>69</v>
      </c>
      <c r="L8" s="1949">
        <f t="shared" si="0"/>
        <v>87</v>
      </c>
      <c r="M8" s="1949">
        <f>SUM(K8:L8)</f>
        <v>156</v>
      </c>
      <c r="N8" s="731" t="s">
        <v>134</v>
      </c>
      <c r="O8" s="732"/>
      <c r="P8" s="444"/>
      <c r="Q8" s="444"/>
    </row>
    <row r="9" spans="1:17" s="443" customFormat="1" ht="24.75" customHeight="1" x14ac:dyDescent="0.25">
      <c r="A9" s="693" t="s">
        <v>38</v>
      </c>
      <c r="B9" s="1950">
        <v>1</v>
      </c>
      <c r="C9" s="1950">
        <v>5</v>
      </c>
      <c r="D9" s="1950">
        <v>6</v>
      </c>
      <c r="E9" s="1950">
        <v>62</v>
      </c>
      <c r="F9" s="1950">
        <v>36</v>
      </c>
      <c r="G9" s="1950">
        <v>98</v>
      </c>
      <c r="H9" s="1950">
        <v>3</v>
      </c>
      <c r="I9" s="1950">
        <v>0</v>
      </c>
      <c r="J9" s="1950">
        <v>3</v>
      </c>
      <c r="K9" s="1950">
        <f t="shared" si="0"/>
        <v>66</v>
      </c>
      <c r="L9" s="1950">
        <f t="shared" si="0"/>
        <v>41</v>
      </c>
      <c r="M9" s="1950">
        <f t="shared" ref="M9:M22" si="1">SUM(K9:L9)</f>
        <v>107</v>
      </c>
      <c r="N9" s="372" t="s">
        <v>104</v>
      </c>
      <c r="O9" s="732"/>
      <c r="P9" s="444"/>
      <c r="Q9" s="444"/>
    </row>
    <row r="10" spans="1:17" s="443" customFormat="1" ht="24.75" customHeight="1" x14ac:dyDescent="0.25">
      <c r="A10" s="693" t="s">
        <v>39</v>
      </c>
      <c r="B10" s="1950">
        <v>4</v>
      </c>
      <c r="C10" s="1950">
        <v>5</v>
      </c>
      <c r="D10" s="1950">
        <v>9</v>
      </c>
      <c r="E10" s="1950">
        <v>173</v>
      </c>
      <c r="F10" s="1950">
        <v>91</v>
      </c>
      <c r="G10" s="1950">
        <v>264</v>
      </c>
      <c r="H10" s="1950">
        <v>67</v>
      </c>
      <c r="I10" s="1950">
        <v>18</v>
      </c>
      <c r="J10" s="1950">
        <v>85</v>
      </c>
      <c r="K10" s="1950">
        <f t="shared" si="0"/>
        <v>244</v>
      </c>
      <c r="L10" s="1950">
        <f t="shared" si="0"/>
        <v>114</v>
      </c>
      <c r="M10" s="1950">
        <f t="shared" si="1"/>
        <v>358</v>
      </c>
      <c r="N10" s="372" t="s">
        <v>129</v>
      </c>
      <c r="O10" s="732"/>
      <c r="P10" s="444"/>
      <c r="Q10" s="444"/>
    </row>
    <row r="11" spans="1:17" s="443" customFormat="1" ht="24.75" customHeight="1" x14ac:dyDescent="0.25">
      <c r="A11" s="1382" t="s">
        <v>61</v>
      </c>
      <c r="B11" s="1950">
        <v>0</v>
      </c>
      <c r="C11" s="1950">
        <v>0</v>
      </c>
      <c r="D11" s="1950">
        <v>0</v>
      </c>
      <c r="E11" s="1950">
        <v>0</v>
      </c>
      <c r="F11" s="1950">
        <v>3</v>
      </c>
      <c r="G11" s="1950">
        <v>3</v>
      </c>
      <c r="H11" s="1950">
        <v>0</v>
      </c>
      <c r="I11" s="1950">
        <v>0</v>
      </c>
      <c r="J11" s="1950">
        <v>0</v>
      </c>
      <c r="K11" s="1950">
        <f t="shared" ref="K11" si="2">SUM(B11,E11,H11)</f>
        <v>0</v>
      </c>
      <c r="L11" s="1950">
        <f t="shared" ref="L11" si="3">SUM(C11,F11,I11)</f>
        <v>3</v>
      </c>
      <c r="M11" s="1950">
        <f t="shared" ref="M11" si="4">SUM(K11:L11)</f>
        <v>3</v>
      </c>
      <c r="N11" s="1071" t="s">
        <v>2004</v>
      </c>
      <c r="O11" s="732"/>
      <c r="P11" s="444"/>
      <c r="Q11" s="444"/>
    </row>
    <row r="12" spans="1:17" s="443" customFormat="1" ht="24.75" customHeight="1" x14ac:dyDescent="0.25">
      <c r="A12" s="693" t="s">
        <v>40</v>
      </c>
      <c r="B12" s="1950">
        <v>39</v>
      </c>
      <c r="C12" s="1950">
        <v>23</v>
      </c>
      <c r="D12" s="1950">
        <v>62</v>
      </c>
      <c r="E12" s="1950">
        <v>120</v>
      </c>
      <c r="F12" s="1950">
        <v>80</v>
      </c>
      <c r="G12" s="1950">
        <v>200</v>
      </c>
      <c r="H12" s="1950">
        <v>43</v>
      </c>
      <c r="I12" s="1950">
        <v>64</v>
      </c>
      <c r="J12" s="1950">
        <v>107</v>
      </c>
      <c r="K12" s="1950">
        <f t="shared" si="0"/>
        <v>202</v>
      </c>
      <c r="L12" s="1950">
        <f t="shared" si="0"/>
        <v>167</v>
      </c>
      <c r="M12" s="1950">
        <f t="shared" si="1"/>
        <v>369</v>
      </c>
      <c r="N12" s="372" t="s">
        <v>131</v>
      </c>
      <c r="O12" s="732"/>
      <c r="P12" s="444"/>
      <c r="Q12" s="444"/>
    </row>
    <row r="13" spans="1:17" s="443" customFormat="1" ht="34.5" customHeight="1" x14ac:dyDescent="0.25">
      <c r="A13" s="693" t="s">
        <v>1531</v>
      </c>
      <c r="B13" s="1950">
        <v>0</v>
      </c>
      <c r="C13" s="1950">
        <v>0</v>
      </c>
      <c r="D13" s="1950">
        <v>0</v>
      </c>
      <c r="E13" s="1950">
        <v>22</v>
      </c>
      <c r="F13" s="1950">
        <v>16</v>
      </c>
      <c r="G13" s="1950">
        <v>38</v>
      </c>
      <c r="H13" s="1950">
        <v>0</v>
      </c>
      <c r="I13" s="1950">
        <v>0</v>
      </c>
      <c r="J13" s="1950">
        <v>0</v>
      </c>
      <c r="K13" s="1950">
        <f t="shared" si="0"/>
        <v>22</v>
      </c>
      <c r="L13" s="1950">
        <f t="shared" si="0"/>
        <v>16</v>
      </c>
      <c r="M13" s="1950">
        <f t="shared" si="1"/>
        <v>38</v>
      </c>
      <c r="N13" s="372" t="s">
        <v>251</v>
      </c>
      <c r="O13" s="732"/>
      <c r="P13" s="444"/>
      <c r="Q13" s="444"/>
    </row>
    <row r="14" spans="1:17" s="443" customFormat="1" ht="24.75" customHeight="1" x14ac:dyDescent="0.25">
      <c r="A14" s="693" t="s">
        <v>41</v>
      </c>
      <c r="B14" s="1950">
        <v>21</v>
      </c>
      <c r="C14" s="1950">
        <v>5</v>
      </c>
      <c r="D14" s="1950">
        <v>26</v>
      </c>
      <c r="E14" s="1950">
        <v>115</v>
      </c>
      <c r="F14" s="1950">
        <v>36</v>
      </c>
      <c r="G14" s="1950">
        <v>151</v>
      </c>
      <c r="H14" s="1950">
        <v>0</v>
      </c>
      <c r="I14" s="1950">
        <v>0</v>
      </c>
      <c r="J14" s="1950">
        <v>0</v>
      </c>
      <c r="K14" s="1950">
        <f t="shared" si="0"/>
        <v>136</v>
      </c>
      <c r="L14" s="1950">
        <f t="shared" si="0"/>
        <v>41</v>
      </c>
      <c r="M14" s="1950">
        <f t="shared" si="1"/>
        <v>177</v>
      </c>
      <c r="N14" s="372" t="s">
        <v>166</v>
      </c>
      <c r="O14" s="732"/>
      <c r="P14" s="444"/>
      <c r="Q14" s="444"/>
    </row>
    <row r="15" spans="1:17" s="443" customFormat="1" ht="24.75" customHeight="1" x14ac:dyDescent="0.25">
      <c r="A15" s="693" t="s">
        <v>225</v>
      </c>
      <c r="B15" s="1950">
        <v>0</v>
      </c>
      <c r="C15" s="1950">
        <v>0</v>
      </c>
      <c r="D15" s="1950">
        <v>0</v>
      </c>
      <c r="E15" s="1950">
        <v>108</v>
      </c>
      <c r="F15" s="1950">
        <v>40</v>
      </c>
      <c r="G15" s="1950">
        <v>148</v>
      </c>
      <c r="H15" s="1950">
        <v>39</v>
      </c>
      <c r="I15" s="1950">
        <v>41</v>
      </c>
      <c r="J15" s="1950">
        <v>80</v>
      </c>
      <c r="K15" s="1950">
        <f t="shared" si="0"/>
        <v>147</v>
      </c>
      <c r="L15" s="1950">
        <f t="shared" si="0"/>
        <v>81</v>
      </c>
      <c r="M15" s="1950">
        <f t="shared" si="1"/>
        <v>228</v>
      </c>
      <c r="N15" s="372" t="s">
        <v>240</v>
      </c>
      <c r="O15" s="732"/>
      <c r="P15" s="444"/>
      <c r="Q15" s="444"/>
    </row>
    <row r="16" spans="1:17" s="443" customFormat="1" ht="24.75" customHeight="1" x14ac:dyDescent="0.25">
      <c r="A16" s="693" t="s">
        <v>223</v>
      </c>
      <c r="B16" s="1950">
        <v>0</v>
      </c>
      <c r="C16" s="1950">
        <v>0</v>
      </c>
      <c r="D16" s="1950">
        <v>0</v>
      </c>
      <c r="E16" s="1950">
        <v>276</v>
      </c>
      <c r="F16" s="1950">
        <v>149</v>
      </c>
      <c r="G16" s="1950">
        <v>425</v>
      </c>
      <c r="H16" s="1950">
        <v>166</v>
      </c>
      <c r="I16" s="1950">
        <v>39</v>
      </c>
      <c r="J16" s="1950">
        <v>205</v>
      </c>
      <c r="K16" s="1950">
        <f t="shared" si="0"/>
        <v>442</v>
      </c>
      <c r="L16" s="1950">
        <f t="shared" si="0"/>
        <v>188</v>
      </c>
      <c r="M16" s="1950">
        <f t="shared" si="1"/>
        <v>630</v>
      </c>
      <c r="N16" s="1061" t="s">
        <v>584</v>
      </c>
      <c r="O16" s="732"/>
      <c r="P16" s="444"/>
      <c r="Q16" s="444"/>
    </row>
    <row r="17" spans="1:17" s="443" customFormat="1" ht="24.75" customHeight="1" x14ac:dyDescent="0.25">
      <c r="A17" s="693" t="s">
        <v>453</v>
      </c>
      <c r="B17" s="1950">
        <v>0</v>
      </c>
      <c r="C17" s="1950">
        <v>0</v>
      </c>
      <c r="D17" s="1950">
        <v>0</v>
      </c>
      <c r="E17" s="1950">
        <v>105</v>
      </c>
      <c r="F17" s="1950">
        <v>140</v>
      </c>
      <c r="G17" s="1950">
        <v>245</v>
      </c>
      <c r="H17" s="1950">
        <v>31</v>
      </c>
      <c r="I17" s="1950">
        <v>30</v>
      </c>
      <c r="J17" s="1950">
        <v>61</v>
      </c>
      <c r="K17" s="1950">
        <f t="shared" si="0"/>
        <v>136</v>
      </c>
      <c r="L17" s="1950">
        <f t="shared" si="0"/>
        <v>170</v>
      </c>
      <c r="M17" s="1950">
        <f t="shared" si="1"/>
        <v>306</v>
      </c>
      <c r="N17" s="372" t="s">
        <v>454</v>
      </c>
      <c r="O17" s="732"/>
      <c r="P17" s="444"/>
      <c r="Q17" s="444"/>
    </row>
    <row r="18" spans="1:17" s="443" customFormat="1" ht="24.75" customHeight="1" x14ac:dyDescent="0.25">
      <c r="A18" s="693" t="s">
        <v>1061</v>
      </c>
      <c r="B18" s="1950">
        <v>0</v>
      </c>
      <c r="C18" s="1950">
        <v>0</v>
      </c>
      <c r="D18" s="1950">
        <v>0</v>
      </c>
      <c r="E18" s="1950">
        <v>81</v>
      </c>
      <c r="F18" s="1950">
        <v>54</v>
      </c>
      <c r="G18" s="1950">
        <v>135</v>
      </c>
      <c r="H18" s="1950">
        <v>0</v>
      </c>
      <c r="I18" s="1950">
        <v>0</v>
      </c>
      <c r="J18" s="1950">
        <v>0</v>
      </c>
      <c r="K18" s="1950">
        <f t="shared" si="0"/>
        <v>81</v>
      </c>
      <c r="L18" s="1950">
        <f t="shared" si="0"/>
        <v>54</v>
      </c>
      <c r="M18" s="1950">
        <f t="shared" si="1"/>
        <v>135</v>
      </c>
      <c r="N18" s="372" t="s">
        <v>623</v>
      </c>
      <c r="O18" s="732"/>
      <c r="P18" s="444"/>
      <c r="Q18" s="444"/>
    </row>
    <row r="19" spans="1:17" s="443" customFormat="1" ht="24.75" customHeight="1" x14ac:dyDescent="0.25">
      <c r="A19" s="693" t="s">
        <v>1494</v>
      </c>
      <c r="B19" s="1950">
        <v>0</v>
      </c>
      <c r="C19" s="1950">
        <v>0</v>
      </c>
      <c r="D19" s="1950">
        <v>0</v>
      </c>
      <c r="E19" s="1950">
        <v>74</v>
      </c>
      <c r="F19" s="1950">
        <v>33</v>
      </c>
      <c r="G19" s="1950">
        <v>107</v>
      </c>
      <c r="H19" s="1950">
        <v>52</v>
      </c>
      <c r="I19" s="1950">
        <v>9</v>
      </c>
      <c r="J19" s="1950">
        <v>61</v>
      </c>
      <c r="K19" s="1950">
        <f t="shared" si="0"/>
        <v>126</v>
      </c>
      <c r="L19" s="1950">
        <f t="shared" si="0"/>
        <v>42</v>
      </c>
      <c r="M19" s="1950">
        <f t="shared" si="1"/>
        <v>168</v>
      </c>
      <c r="N19" s="364" t="s">
        <v>130</v>
      </c>
      <c r="O19" s="732"/>
      <c r="P19" s="444"/>
      <c r="Q19" s="444"/>
    </row>
    <row r="20" spans="1:17" s="443" customFormat="1" ht="24.75" customHeight="1" x14ac:dyDescent="0.25">
      <c r="A20" s="693" t="s">
        <v>630</v>
      </c>
      <c r="B20" s="1950">
        <v>0</v>
      </c>
      <c r="C20" s="1950">
        <v>0</v>
      </c>
      <c r="D20" s="1950">
        <v>0</v>
      </c>
      <c r="E20" s="1950">
        <v>22</v>
      </c>
      <c r="F20" s="1950">
        <v>8</v>
      </c>
      <c r="G20" s="1950">
        <v>30</v>
      </c>
      <c r="H20" s="1950">
        <v>0</v>
      </c>
      <c r="I20" s="1950">
        <v>0</v>
      </c>
      <c r="J20" s="1950">
        <v>0</v>
      </c>
      <c r="K20" s="1950">
        <f t="shared" si="0"/>
        <v>22</v>
      </c>
      <c r="L20" s="1950">
        <f t="shared" si="0"/>
        <v>8</v>
      </c>
      <c r="M20" s="1950">
        <f t="shared" si="1"/>
        <v>30</v>
      </c>
      <c r="N20" s="372" t="s">
        <v>1234</v>
      </c>
      <c r="O20" s="732"/>
      <c r="P20" s="444"/>
      <c r="Q20" s="444"/>
    </row>
    <row r="21" spans="1:17" s="443" customFormat="1" ht="32.25" customHeight="1" x14ac:dyDescent="0.25">
      <c r="A21" s="693" t="s">
        <v>210</v>
      </c>
      <c r="B21" s="1950">
        <v>0</v>
      </c>
      <c r="C21" s="1950">
        <v>0</v>
      </c>
      <c r="D21" s="1950">
        <v>0</v>
      </c>
      <c r="E21" s="1950">
        <v>41</v>
      </c>
      <c r="F21" s="1950">
        <v>12</v>
      </c>
      <c r="G21" s="1950">
        <v>53</v>
      </c>
      <c r="H21" s="1950">
        <v>32</v>
      </c>
      <c r="I21" s="1950">
        <v>4</v>
      </c>
      <c r="J21" s="1950">
        <v>36</v>
      </c>
      <c r="K21" s="1950">
        <f t="shared" si="0"/>
        <v>73</v>
      </c>
      <c r="L21" s="1950">
        <f t="shared" si="0"/>
        <v>16</v>
      </c>
      <c r="M21" s="1950">
        <f t="shared" si="1"/>
        <v>89</v>
      </c>
      <c r="N21" s="1071" t="s">
        <v>1997</v>
      </c>
      <c r="O21" s="732"/>
      <c r="P21" s="444"/>
      <c r="Q21" s="444"/>
    </row>
    <row r="22" spans="1:17" s="443" customFormat="1" ht="24.75" customHeight="1" thickBot="1" x14ac:dyDescent="0.3">
      <c r="A22" s="730" t="s">
        <v>44</v>
      </c>
      <c r="B22" s="1949">
        <v>0</v>
      </c>
      <c r="C22" s="1949">
        <v>0</v>
      </c>
      <c r="D22" s="1957">
        <v>0</v>
      </c>
      <c r="E22" s="1949">
        <v>54</v>
      </c>
      <c r="F22" s="1949">
        <v>28</v>
      </c>
      <c r="G22" s="1957">
        <v>82</v>
      </c>
      <c r="H22" s="1949">
        <v>15</v>
      </c>
      <c r="I22" s="1949">
        <v>4</v>
      </c>
      <c r="J22" s="1957">
        <v>19</v>
      </c>
      <c r="K22" s="1957">
        <f t="shared" si="0"/>
        <v>69</v>
      </c>
      <c r="L22" s="1957">
        <f t="shared" si="0"/>
        <v>32</v>
      </c>
      <c r="M22" s="1957">
        <f t="shared" si="1"/>
        <v>101</v>
      </c>
      <c r="N22" s="731" t="s">
        <v>150</v>
      </c>
      <c r="O22" s="732"/>
      <c r="P22" s="444"/>
      <c r="Q22" s="444"/>
    </row>
    <row r="23" spans="1:17" s="443" customFormat="1" ht="24.75" customHeight="1" thickBot="1" x14ac:dyDescent="0.3">
      <c r="A23" s="140" t="s">
        <v>91</v>
      </c>
      <c r="B23" s="1958">
        <f>SUM(B8:B22)</f>
        <v>85</v>
      </c>
      <c r="C23" s="1958">
        <f t="shared" ref="C23:M23" si="5">SUM(C8:C22)</f>
        <v>77</v>
      </c>
      <c r="D23" s="1958">
        <f t="shared" si="5"/>
        <v>162</v>
      </c>
      <c r="E23" s="1958">
        <f t="shared" si="5"/>
        <v>1285</v>
      </c>
      <c r="F23" s="1958">
        <f t="shared" si="5"/>
        <v>756</v>
      </c>
      <c r="G23" s="1958">
        <f t="shared" si="5"/>
        <v>2041</v>
      </c>
      <c r="H23" s="1958">
        <f t="shared" si="5"/>
        <v>465</v>
      </c>
      <c r="I23" s="1958">
        <f t="shared" si="5"/>
        <v>227</v>
      </c>
      <c r="J23" s="1958">
        <f t="shared" si="5"/>
        <v>692</v>
      </c>
      <c r="K23" s="1958">
        <f t="shared" si="5"/>
        <v>1835</v>
      </c>
      <c r="L23" s="1958">
        <f t="shared" si="5"/>
        <v>1060</v>
      </c>
      <c r="M23" s="1958">
        <f t="shared" si="5"/>
        <v>2895</v>
      </c>
      <c r="N23" s="203" t="s">
        <v>153</v>
      </c>
      <c r="O23" s="732"/>
      <c r="P23" s="444"/>
      <c r="Q23" s="444"/>
    </row>
    <row r="24" spans="1:17" ht="15" customHeight="1" thickTop="1" x14ac:dyDescent="0.25">
      <c r="A24" s="733"/>
      <c r="B24" s="733"/>
      <c r="C24" s="733"/>
      <c r="D24" s="733"/>
      <c r="E24" s="733"/>
      <c r="G24" s="734"/>
      <c r="H24" s="734"/>
      <c r="I24" s="733"/>
      <c r="J24" s="733"/>
      <c r="K24" s="735"/>
      <c r="L24" s="735"/>
      <c r="M24" s="735"/>
    </row>
    <row r="27" spans="1:17" ht="27" customHeight="1" x14ac:dyDescent="0.25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0" firstPageNumber="184" orientation="landscape" useFirstPageNumber="1" r:id="rId1"/>
  <headerFooter alignWithMargins="0"/>
  <colBreaks count="1" manualBreakCount="1">
    <brk id="14" max="21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T122"/>
  <sheetViews>
    <sheetView rightToLeft="1" view="pageBreakPreview" topLeftCell="A94" zoomScale="80" zoomScaleNormal="75" zoomScaleSheetLayoutView="80" workbookViewId="0">
      <selection activeCell="N3" sqref="N3"/>
    </sheetView>
  </sheetViews>
  <sheetFormatPr defaultColWidth="6.7109375" defaultRowHeight="15" customHeight="1" x14ac:dyDescent="0.25"/>
  <cols>
    <col min="1" max="1" width="16.28515625" style="428" customWidth="1"/>
    <col min="2" max="2" width="21.85546875" style="428" customWidth="1"/>
    <col min="3" max="3" width="17" style="428" customWidth="1"/>
    <col min="4" max="4" width="5.7109375" style="748" customWidth="1"/>
    <col min="5" max="5" width="5.28515625" style="748" customWidth="1"/>
    <col min="6" max="6" width="5.7109375" style="748" customWidth="1"/>
    <col min="7" max="7" width="6.7109375" style="748" customWidth="1"/>
    <col min="8" max="9" width="6.28515625" style="748" customWidth="1"/>
    <col min="10" max="10" width="6.42578125" style="748" customWidth="1"/>
    <col min="11" max="11" width="7.28515625" style="748" customWidth="1"/>
    <col min="12" max="12" width="6.85546875" style="748" customWidth="1"/>
    <col min="13" max="13" width="6.7109375" style="749" customWidth="1"/>
    <col min="14" max="14" width="7" style="749" customWidth="1"/>
    <col min="15" max="15" width="6.7109375" style="749" customWidth="1"/>
    <col min="16" max="16" width="20.28515625" style="442" customWidth="1"/>
    <col min="17" max="17" width="20.7109375" style="442" customWidth="1"/>
    <col min="18" max="18" width="16.85546875" style="442" customWidth="1"/>
    <col min="19" max="16384" width="6.7109375" style="422"/>
  </cols>
  <sheetData>
    <row r="1" spans="1:18" ht="30.75" customHeight="1" x14ac:dyDescent="0.25">
      <c r="A1" s="2647" t="s">
        <v>2299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  <c r="M1" s="2647"/>
      <c r="N1" s="2647"/>
      <c r="O1" s="2647"/>
      <c r="P1" s="2647"/>
      <c r="Q1" s="2647"/>
      <c r="R1" s="2647"/>
    </row>
    <row r="2" spans="1:18" ht="30.75" customHeight="1" x14ac:dyDescent="0.25">
      <c r="A2" s="3186" t="s">
        <v>2300</v>
      </c>
      <c r="B2" s="3186"/>
      <c r="C2" s="3186"/>
      <c r="D2" s="3186"/>
      <c r="E2" s="3186"/>
      <c r="F2" s="3186"/>
      <c r="G2" s="3186"/>
      <c r="H2" s="3186"/>
      <c r="I2" s="3186"/>
      <c r="J2" s="3186"/>
      <c r="K2" s="3186"/>
      <c r="L2" s="3186"/>
      <c r="M2" s="3186"/>
      <c r="N2" s="3186"/>
      <c r="O2" s="3186"/>
      <c r="P2" s="3186"/>
      <c r="Q2" s="3186"/>
      <c r="R2" s="3186"/>
    </row>
    <row r="3" spans="1:18" ht="30" customHeight="1" thickBot="1" x14ac:dyDescent="0.3">
      <c r="A3" s="2649" t="s">
        <v>2583</v>
      </c>
      <c r="B3" s="2649"/>
      <c r="C3" s="737"/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594"/>
      <c r="O3" s="594"/>
      <c r="P3" s="738"/>
      <c r="Q3" s="2650" t="s">
        <v>2825</v>
      </c>
      <c r="R3" s="2650"/>
    </row>
    <row r="4" spans="1:18" ht="19.5" customHeight="1" thickTop="1" x14ac:dyDescent="0.25">
      <c r="A4" s="3184" t="s">
        <v>47</v>
      </c>
      <c r="B4" s="3184" t="s">
        <v>90</v>
      </c>
      <c r="C4" s="3184" t="s">
        <v>48</v>
      </c>
      <c r="D4" s="2980" t="s">
        <v>36</v>
      </c>
      <c r="E4" s="2980"/>
      <c r="F4" s="2980"/>
      <c r="G4" s="2980" t="s">
        <v>2</v>
      </c>
      <c r="H4" s="2980"/>
      <c r="I4" s="2980"/>
      <c r="J4" s="2980" t="s">
        <v>3</v>
      </c>
      <c r="K4" s="2980"/>
      <c r="L4" s="2980"/>
      <c r="M4" s="2980" t="s">
        <v>29</v>
      </c>
      <c r="N4" s="2980"/>
      <c r="O4" s="2980"/>
      <c r="P4" s="2512" t="s">
        <v>103</v>
      </c>
      <c r="Q4" s="2512" t="s">
        <v>132</v>
      </c>
      <c r="R4" s="2512" t="s">
        <v>310</v>
      </c>
    </row>
    <row r="5" spans="1:18" ht="20.25" customHeight="1" x14ac:dyDescent="0.25">
      <c r="A5" s="2666"/>
      <c r="B5" s="2666"/>
      <c r="C5" s="2666"/>
      <c r="D5" s="2509" t="s">
        <v>98</v>
      </c>
      <c r="E5" s="2509"/>
      <c r="F5" s="2509"/>
      <c r="G5" s="2509" t="s">
        <v>99</v>
      </c>
      <c r="H5" s="2509"/>
      <c r="I5" s="2509"/>
      <c r="J5" s="2509" t="s">
        <v>100</v>
      </c>
      <c r="K5" s="2509"/>
      <c r="L5" s="2509"/>
      <c r="M5" s="2741" t="s">
        <v>101</v>
      </c>
      <c r="N5" s="2741"/>
      <c r="O5" s="2741"/>
      <c r="P5" s="2479"/>
      <c r="Q5" s="2479"/>
      <c r="R5" s="2479"/>
    </row>
    <row r="6" spans="1:18" ht="15.75" customHeight="1" x14ac:dyDescent="0.25">
      <c r="A6" s="2666"/>
      <c r="B6" s="2666"/>
      <c r="C6" s="2666"/>
      <c r="D6" s="698" t="s">
        <v>187</v>
      </c>
      <c r="E6" s="698" t="s">
        <v>203</v>
      </c>
      <c r="F6" s="698" t="s">
        <v>204</v>
      </c>
      <c r="G6" s="698" t="s">
        <v>187</v>
      </c>
      <c r="H6" s="698" t="s">
        <v>203</v>
      </c>
      <c r="I6" s="698" t="s">
        <v>204</v>
      </c>
      <c r="J6" s="698" t="s">
        <v>187</v>
      </c>
      <c r="K6" s="698" t="s">
        <v>203</v>
      </c>
      <c r="L6" s="698" t="s">
        <v>204</v>
      </c>
      <c r="M6" s="698" t="s">
        <v>187</v>
      </c>
      <c r="N6" s="698" t="s">
        <v>203</v>
      </c>
      <c r="O6" s="698" t="s">
        <v>204</v>
      </c>
      <c r="P6" s="2479"/>
      <c r="Q6" s="2479"/>
      <c r="R6" s="2479"/>
    </row>
    <row r="7" spans="1:18" ht="15.75" customHeight="1" thickBot="1" x14ac:dyDescent="0.3">
      <c r="A7" s="2992"/>
      <c r="B7" s="2992"/>
      <c r="C7" s="2992"/>
      <c r="D7" s="424" t="s">
        <v>188</v>
      </c>
      <c r="E7" s="424" t="s">
        <v>189</v>
      </c>
      <c r="F7" s="424" t="s">
        <v>190</v>
      </c>
      <c r="G7" s="424" t="s">
        <v>188</v>
      </c>
      <c r="H7" s="424" t="s">
        <v>189</v>
      </c>
      <c r="I7" s="424" t="s">
        <v>190</v>
      </c>
      <c r="J7" s="424" t="s">
        <v>188</v>
      </c>
      <c r="K7" s="424" t="s">
        <v>189</v>
      </c>
      <c r="L7" s="424" t="s">
        <v>190</v>
      </c>
      <c r="M7" s="424" t="s">
        <v>188</v>
      </c>
      <c r="N7" s="424" t="s">
        <v>189</v>
      </c>
      <c r="O7" s="424" t="s">
        <v>190</v>
      </c>
      <c r="P7" s="2513"/>
      <c r="Q7" s="2513"/>
      <c r="R7" s="2513"/>
    </row>
    <row r="8" spans="1:18" s="739" customFormat="1" ht="29.25" customHeight="1" x14ac:dyDescent="0.25">
      <c r="A8" s="2596" t="s">
        <v>37</v>
      </c>
      <c r="B8" s="1644" t="s">
        <v>501</v>
      </c>
      <c r="C8" s="1644" t="s">
        <v>501</v>
      </c>
      <c r="D8" s="1946">
        <v>7</v>
      </c>
      <c r="E8" s="1946">
        <v>2</v>
      </c>
      <c r="F8" s="1946">
        <v>9</v>
      </c>
      <c r="G8" s="1946">
        <v>0</v>
      </c>
      <c r="H8" s="1946">
        <v>0</v>
      </c>
      <c r="I8" s="1946">
        <v>0</v>
      </c>
      <c r="J8" s="1946">
        <v>0</v>
      </c>
      <c r="K8" s="1946">
        <v>0</v>
      </c>
      <c r="L8" s="1946">
        <v>0</v>
      </c>
      <c r="M8" s="1946">
        <f t="shared" ref="M8:O22" si="0">SUM(J8,G8,D8)</f>
        <v>7</v>
      </c>
      <c r="N8" s="1946">
        <f t="shared" si="0"/>
        <v>2</v>
      </c>
      <c r="O8" s="1946">
        <f t="shared" si="0"/>
        <v>9</v>
      </c>
      <c r="P8" s="1618" t="s">
        <v>504</v>
      </c>
      <c r="Q8" s="1618" t="s">
        <v>504</v>
      </c>
      <c r="R8" s="2578" t="s">
        <v>1161</v>
      </c>
    </row>
    <row r="9" spans="1:18" s="739" customFormat="1" ht="24" customHeight="1" x14ac:dyDescent="0.25">
      <c r="A9" s="2501"/>
      <c r="B9" s="1830" t="s">
        <v>1487</v>
      </c>
      <c r="C9" s="1830" t="s">
        <v>665</v>
      </c>
      <c r="D9" s="1936">
        <v>0</v>
      </c>
      <c r="E9" s="1936">
        <v>1</v>
      </c>
      <c r="F9" s="1936">
        <v>1</v>
      </c>
      <c r="G9" s="1936">
        <v>0</v>
      </c>
      <c r="H9" s="1936">
        <v>0</v>
      </c>
      <c r="I9" s="1936">
        <v>0</v>
      </c>
      <c r="J9" s="1936">
        <v>0</v>
      </c>
      <c r="K9" s="1936">
        <v>0</v>
      </c>
      <c r="L9" s="1936">
        <v>0</v>
      </c>
      <c r="M9" s="1936">
        <f t="shared" si="0"/>
        <v>0</v>
      </c>
      <c r="N9" s="1936">
        <f t="shared" si="0"/>
        <v>1</v>
      </c>
      <c r="O9" s="1936">
        <f t="shared" si="0"/>
        <v>1</v>
      </c>
      <c r="P9" s="1831" t="s">
        <v>668</v>
      </c>
      <c r="Q9" s="1831" t="s">
        <v>156</v>
      </c>
      <c r="R9" s="2542"/>
    </row>
    <row r="10" spans="1:18" s="739" customFormat="1" ht="33.75" customHeight="1" x14ac:dyDescent="0.25">
      <c r="A10" s="2501"/>
      <c r="B10" s="704" t="s">
        <v>462</v>
      </c>
      <c r="C10" s="704" t="s">
        <v>462</v>
      </c>
      <c r="D10" s="1936">
        <v>0</v>
      </c>
      <c r="E10" s="1936">
        <v>0</v>
      </c>
      <c r="F10" s="1936">
        <v>0</v>
      </c>
      <c r="G10" s="1936">
        <v>3</v>
      </c>
      <c r="H10" s="1936">
        <v>3</v>
      </c>
      <c r="I10" s="1936">
        <v>6</v>
      </c>
      <c r="J10" s="1936">
        <v>2</v>
      </c>
      <c r="K10" s="1936">
        <v>2</v>
      </c>
      <c r="L10" s="1936">
        <v>4</v>
      </c>
      <c r="M10" s="1936">
        <f t="shared" si="0"/>
        <v>5</v>
      </c>
      <c r="N10" s="1936">
        <f t="shared" si="0"/>
        <v>5</v>
      </c>
      <c r="O10" s="1936">
        <f t="shared" si="0"/>
        <v>10</v>
      </c>
      <c r="P10" s="1831" t="s">
        <v>463</v>
      </c>
      <c r="Q10" s="1831" t="s">
        <v>463</v>
      </c>
      <c r="R10" s="2542"/>
    </row>
    <row r="11" spans="1:18" s="739" customFormat="1" ht="27.75" customHeight="1" x14ac:dyDescent="0.25">
      <c r="A11" s="2501"/>
      <c r="B11" s="1830" t="s">
        <v>50</v>
      </c>
      <c r="C11" s="1830" t="s">
        <v>50</v>
      </c>
      <c r="D11" s="1936">
        <v>0</v>
      </c>
      <c r="E11" s="1936">
        <v>0</v>
      </c>
      <c r="F11" s="1936">
        <v>0</v>
      </c>
      <c r="G11" s="1936">
        <v>19</v>
      </c>
      <c r="H11" s="1936">
        <v>9</v>
      </c>
      <c r="I11" s="1936">
        <v>28</v>
      </c>
      <c r="J11" s="1936">
        <v>6</v>
      </c>
      <c r="K11" s="1936">
        <v>4</v>
      </c>
      <c r="L11" s="1936">
        <v>10</v>
      </c>
      <c r="M11" s="1936">
        <f t="shared" si="0"/>
        <v>25</v>
      </c>
      <c r="N11" s="1936">
        <f t="shared" si="0"/>
        <v>13</v>
      </c>
      <c r="O11" s="1936">
        <f t="shared" si="0"/>
        <v>38</v>
      </c>
      <c r="P11" s="1831" t="s">
        <v>135</v>
      </c>
      <c r="Q11" s="1831" t="s">
        <v>135</v>
      </c>
      <c r="R11" s="2542"/>
    </row>
    <row r="12" spans="1:18" s="739" customFormat="1" ht="24" customHeight="1" x14ac:dyDescent="0.25">
      <c r="A12" s="2501"/>
      <c r="B12" s="704" t="s">
        <v>479</v>
      </c>
      <c r="C12" s="704" t="s">
        <v>479</v>
      </c>
      <c r="D12" s="1936">
        <v>0</v>
      </c>
      <c r="E12" s="1936">
        <v>0</v>
      </c>
      <c r="F12" s="1936">
        <v>0</v>
      </c>
      <c r="G12" s="1936">
        <v>0</v>
      </c>
      <c r="H12" s="1936">
        <v>4</v>
      </c>
      <c r="I12" s="1936">
        <v>4</v>
      </c>
      <c r="J12" s="1936">
        <v>0</v>
      </c>
      <c r="K12" s="1936">
        <v>0</v>
      </c>
      <c r="L12" s="1936">
        <v>0</v>
      </c>
      <c r="M12" s="1936">
        <f t="shared" si="0"/>
        <v>0</v>
      </c>
      <c r="N12" s="1936">
        <f t="shared" si="0"/>
        <v>4</v>
      </c>
      <c r="O12" s="1936">
        <f t="shared" si="0"/>
        <v>4</v>
      </c>
      <c r="P12" s="1831" t="s">
        <v>1533</v>
      </c>
      <c r="Q12" s="1831" t="s">
        <v>480</v>
      </c>
      <c r="R12" s="2542"/>
    </row>
    <row r="13" spans="1:18" s="739" customFormat="1" ht="23.25" customHeight="1" x14ac:dyDescent="0.25">
      <c r="A13" s="2501"/>
      <c r="B13" s="704" t="s">
        <v>1498</v>
      </c>
      <c r="C13" s="704" t="s">
        <v>1498</v>
      </c>
      <c r="D13" s="1936">
        <v>5</v>
      </c>
      <c r="E13" s="1936">
        <v>9</v>
      </c>
      <c r="F13" s="1936">
        <v>14</v>
      </c>
      <c r="G13" s="1936">
        <v>0</v>
      </c>
      <c r="H13" s="1936">
        <v>0</v>
      </c>
      <c r="I13" s="1936">
        <v>0</v>
      </c>
      <c r="J13" s="1936">
        <v>0</v>
      </c>
      <c r="K13" s="1936">
        <v>0</v>
      </c>
      <c r="L13" s="1936">
        <v>0</v>
      </c>
      <c r="M13" s="1936">
        <f t="shared" si="0"/>
        <v>5</v>
      </c>
      <c r="N13" s="1936">
        <f t="shared" si="0"/>
        <v>9</v>
      </c>
      <c r="O13" s="1936">
        <f t="shared" si="0"/>
        <v>14</v>
      </c>
      <c r="P13" s="1831" t="s">
        <v>1457</v>
      </c>
      <c r="Q13" s="1831" t="s">
        <v>1534</v>
      </c>
      <c r="R13" s="2542"/>
    </row>
    <row r="14" spans="1:18" s="739" customFormat="1" ht="36.75" customHeight="1" x14ac:dyDescent="0.25">
      <c r="A14" s="2501"/>
      <c r="B14" s="704" t="s">
        <v>558</v>
      </c>
      <c r="C14" s="704" t="s">
        <v>558</v>
      </c>
      <c r="D14" s="1936">
        <v>0</v>
      </c>
      <c r="E14" s="1936">
        <v>21</v>
      </c>
      <c r="F14" s="1936">
        <v>21</v>
      </c>
      <c r="G14" s="1936">
        <v>0</v>
      </c>
      <c r="H14" s="1936">
        <v>0</v>
      </c>
      <c r="I14" s="1936">
        <v>0</v>
      </c>
      <c r="J14" s="1936">
        <v>0</v>
      </c>
      <c r="K14" s="1936">
        <v>0</v>
      </c>
      <c r="L14" s="1936">
        <v>0</v>
      </c>
      <c r="M14" s="1936">
        <f t="shared" si="0"/>
        <v>0</v>
      </c>
      <c r="N14" s="1936">
        <f t="shared" si="0"/>
        <v>21</v>
      </c>
      <c r="O14" s="1936">
        <f t="shared" si="0"/>
        <v>21</v>
      </c>
      <c r="P14" s="1831" t="s">
        <v>465</v>
      </c>
      <c r="Q14" s="1831" t="s">
        <v>465</v>
      </c>
      <c r="R14" s="2542"/>
    </row>
    <row r="15" spans="1:18" s="739" customFormat="1" ht="36.75" customHeight="1" x14ac:dyDescent="0.25">
      <c r="A15" s="2501"/>
      <c r="B15" s="704" t="s">
        <v>474</v>
      </c>
      <c r="C15" s="704" t="s">
        <v>474</v>
      </c>
      <c r="D15" s="1936">
        <v>0</v>
      </c>
      <c r="E15" s="1936">
        <v>0</v>
      </c>
      <c r="F15" s="1936">
        <v>0</v>
      </c>
      <c r="G15" s="1936">
        <v>1</v>
      </c>
      <c r="H15" s="1936">
        <v>2</v>
      </c>
      <c r="I15" s="1936">
        <v>3</v>
      </c>
      <c r="J15" s="1936">
        <v>0</v>
      </c>
      <c r="K15" s="1936">
        <v>0</v>
      </c>
      <c r="L15" s="1936">
        <v>0</v>
      </c>
      <c r="M15" s="1936">
        <f t="shared" si="0"/>
        <v>1</v>
      </c>
      <c r="N15" s="1936">
        <f t="shared" si="0"/>
        <v>2</v>
      </c>
      <c r="O15" s="1936">
        <f t="shared" si="0"/>
        <v>3</v>
      </c>
      <c r="P15" s="1831" t="s">
        <v>475</v>
      </c>
      <c r="Q15" s="1831" t="s">
        <v>475</v>
      </c>
      <c r="R15" s="2542"/>
    </row>
    <row r="16" spans="1:18" s="739" customFormat="1" ht="25.5" customHeight="1" x14ac:dyDescent="0.25">
      <c r="A16" s="2501"/>
      <c r="B16" s="704" t="s">
        <v>51</v>
      </c>
      <c r="C16" s="704" t="s">
        <v>51</v>
      </c>
      <c r="D16" s="1936">
        <v>0</v>
      </c>
      <c r="E16" s="1936">
        <v>0</v>
      </c>
      <c r="F16" s="1936">
        <v>0</v>
      </c>
      <c r="G16" s="1936">
        <v>9</v>
      </c>
      <c r="H16" s="1936">
        <v>12</v>
      </c>
      <c r="I16" s="1936">
        <v>21</v>
      </c>
      <c r="J16" s="1936">
        <v>9</v>
      </c>
      <c r="K16" s="1936">
        <v>12</v>
      </c>
      <c r="L16" s="1936">
        <v>21</v>
      </c>
      <c r="M16" s="1936">
        <f t="shared" si="0"/>
        <v>18</v>
      </c>
      <c r="N16" s="1936">
        <f t="shared" si="0"/>
        <v>24</v>
      </c>
      <c r="O16" s="1936">
        <f t="shared" si="0"/>
        <v>42</v>
      </c>
      <c r="P16" s="1831" t="s">
        <v>478</v>
      </c>
      <c r="Q16" s="1831" t="s">
        <v>478</v>
      </c>
      <c r="R16" s="2542"/>
    </row>
    <row r="17" spans="1:18" s="739" customFormat="1" ht="29.25" customHeight="1" x14ac:dyDescent="0.25">
      <c r="A17" s="2501"/>
      <c r="B17" s="704" t="s">
        <v>1501</v>
      </c>
      <c r="C17" s="704" t="s">
        <v>1501</v>
      </c>
      <c r="D17" s="1936">
        <v>8</v>
      </c>
      <c r="E17" s="1936">
        <v>6</v>
      </c>
      <c r="F17" s="1936">
        <v>14</v>
      </c>
      <c r="G17" s="1936">
        <v>0</v>
      </c>
      <c r="H17" s="1936">
        <v>0</v>
      </c>
      <c r="I17" s="1936">
        <v>0</v>
      </c>
      <c r="J17" s="1936">
        <v>0</v>
      </c>
      <c r="K17" s="1936">
        <v>0</v>
      </c>
      <c r="L17" s="1936">
        <v>0</v>
      </c>
      <c r="M17" s="1936">
        <f t="shared" si="0"/>
        <v>8</v>
      </c>
      <c r="N17" s="1936">
        <f t="shared" si="0"/>
        <v>6</v>
      </c>
      <c r="O17" s="1936">
        <f t="shared" si="0"/>
        <v>14</v>
      </c>
      <c r="P17" s="1852" t="s">
        <v>1502</v>
      </c>
      <c r="Q17" s="1852" t="s">
        <v>1502</v>
      </c>
      <c r="R17" s="2542"/>
    </row>
    <row r="18" spans="1:18" s="739" customFormat="1" ht="29.25" customHeight="1" x14ac:dyDescent="0.25">
      <c r="A18" s="2501" t="s">
        <v>96</v>
      </c>
      <c r="B18" s="2501"/>
      <c r="C18" s="2501"/>
      <c r="D18" s="1936">
        <f>SUM(D8:D17)</f>
        <v>20</v>
      </c>
      <c r="E18" s="1936">
        <f t="shared" ref="E18:L18" si="1">SUM(E8:E17)</f>
        <v>39</v>
      </c>
      <c r="F18" s="1936">
        <f t="shared" si="1"/>
        <v>59</v>
      </c>
      <c r="G18" s="1936">
        <f t="shared" si="1"/>
        <v>32</v>
      </c>
      <c r="H18" s="1936">
        <f t="shared" si="1"/>
        <v>30</v>
      </c>
      <c r="I18" s="1936">
        <f t="shared" si="1"/>
        <v>62</v>
      </c>
      <c r="J18" s="1936">
        <f t="shared" si="1"/>
        <v>17</v>
      </c>
      <c r="K18" s="1936">
        <f t="shared" si="1"/>
        <v>18</v>
      </c>
      <c r="L18" s="1936">
        <f t="shared" si="1"/>
        <v>35</v>
      </c>
      <c r="M18" s="1936">
        <f t="shared" si="0"/>
        <v>69</v>
      </c>
      <c r="N18" s="1936">
        <f t="shared" si="0"/>
        <v>87</v>
      </c>
      <c r="O18" s="1936">
        <f t="shared" si="0"/>
        <v>156</v>
      </c>
      <c r="P18" s="2542" t="s">
        <v>136</v>
      </c>
      <c r="Q18" s="2542"/>
      <c r="R18" s="2542"/>
    </row>
    <row r="19" spans="1:18" s="739" customFormat="1" ht="29.25" customHeight="1" x14ac:dyDescent="0.25">
      <c r="A19" s="2501" t="s">
        <v>54</v>
      </c>
      <c r="B19" s="704" t="s">
        <v>55</v>
      </c>
      <c r="C19" s="704" t="s">
        <v>539</v>
      </c>
      <c r="D19" s="1936">
        <v>1</v>
      </c>
      <c r="E19" s="1936">
        <v>5</v>
      </c>
      <c r="F19" s="1936">
        <v>6</v>
      </c>
      <c r="G19" s="1936">
        <v>20</v>
      </c>
      <c r="H19" s="1936">
        <v>22</v>
      </c>
      <c r="I19" s="1936">
        <v>42</v>
      </c>
      <c r="J19" s="1936">
        <v>3</v>
      </c>
      <c r="K19" s="1936">
        <v>0</v>
      </c>
      <c r="L19" s="1936">
        <v>3</v>
      </c>
      <c r="M19" s="1936">
        <f t="shared" si="0"/>
        <v>24</v>
      </c>
      <c r="N19" s="1936">
        <f t="shared" si="0"/>
        <v>27</v>
      </c>
      <c r="O19" s="1936">
        <f t="shared" si="0"/>
        <v>51</v>
      </c>
      <c r="P19" s="1831" t="s">
        <v>133</v>
      </c>
      <c r="Q19" s="1831" t="s">
        <v>1503</v>
      </c>
      <c r="R19" s="3185" t="s">
        <v>104</v>
      </c>
    </row>
    <row r="20" spans="1:18" s="739" customFormat="1" ht="32.25" customHeight="1" x14ac:dyDescent="0.25">
      <c r="A20" s="2501"/>
      <c r="B20" s="704" t="s">
        <v>56</v>
      </c>
      <c r="C20" s="704" t="s">
        <v>539</v>
      </c>
      <c r="D20" s="1936">
        <v>0</v>
      </c>
      <c r="E20" s="1936">
        <v>0</v>
      </c>
      <c r="F20" s="1936">
        <v>0</v>
      </c>
      <c r="G20" s="1936">
        <v>25</v>
      </c>
      <c r="H20" s="1936">
        <v>8</v>
      </c>
      <c r="I20" s="1936">
        <v>33</v>
      </c>
      <c r="J20" s="1936">
        <v>0</v>
      </c>
      <c r="K20" s="1936">
        <v>0</v>
      </c>
      <c r="L20" s="1936">
        <v>0</v>
      </c>
      <c r="M20" s="1936">
        <f t="shared" si="0"/>
        <v>25</v>
      </c>
      <c r="N20" s="1936">
        <f t="shared" si="0"/>
        <v>8</v>
      </c>
      <c r="O20" s="1936">
        <f t="shared" si="0"/>
        <v>33</v>
      </c>
      <c r="P20" s="1831" t="s">
        <v>133</v>
      </c>
      <c r="Q20" s="1831" t="s">
        <v>759</v>
      </c>
      <c r="R20" s="3185"/>
    </row>
    <row r="21" spans="1:18" s="739" customFormat="1" ht="29.25" customHeight="1" x14ac:dyDescent="0.25">
      <c r="A21" s="2501"/>
      <c r="B21" s="704" t="s">
        <v>1504</v>
      </c>
      <c r="C21" s="704" t="s">
        <v>539</v>
      </c>
      <c r="D21" s="1936">
        <v>0</v>
      </c>
      <c r="E21" s="1936">
        <v>0</v>
      </c>
      <c r="F21" s="1936">
        <v>0</v>
      </c>
      <c r="G21" s="1936">
        <v>17</v>
      </c>
      <c r="H21" s="1936">
        <v>6</v>
      </c>
      <c r="I21" s="1936">
        <v>23</v>
      </c>
      <c r="J21" s="1936">
        <v>0</v>
      </c>
      <c r="K21" s="1936">
        <v>0</v>
      </c>
      <c r="L21" s="1936">
        <v>0</v>
      </c>
      <c r="M21" s="1936">
        <f t="shared" si="0"/>
        <v>17</v>
      </c>
      <c r="N21" s="1936">
        <f t="shared" si="0"/>
        <v>6</v>
      </c>
      <c r="O21" s="1936">
        <f t="shared" si="0"/>
        <v>23</v>
      </c>
      <c r="P21" s="1831" t="s">
        <v>133</v>
      </c>
      <c r="Q21" s="1831" t="s">
        <v>485</v>
      </c>
      <c r="R21" s="3185"/>
    </row>
    <row r="22" spans="1:18" s="739" customFormat="1" ht="24" customHeight="1" x14ac:dyDescent="0.25">
      <c r="A22" s="2528" t="s">
        <v>96</v>
      </c>
      <c r="B22" s="2528"/>
      <c r="C22" s="2528"/>
      <c r="D22" s="1938">
        <f t="shared" ref="D22:L22" si="2">SUM(D19:D21)</f>
        <v>1</v>
      </c>
      <c r="E22" s="1938">
        <f t="shared" si="2"/>
        <v>5</v>
      </c>
      <c r="F22" s="1938">
        <f t="shared" si="2"/>
        <v>6</v>
      </c>
      <c r="G22" s="1938">
        <f t="shared" si="2"/>
        <v>62</v>
      </c>
      <c r="H22" s="1938">
        <f t="shared" si="2"/>
        <v>36</v>
      </c>
      <c r="I22" s="1938">
        <f t="shared" si="2"/>
        <v>98</v>
      </c>
      <c r="J22" s="1938">
        <f t="shared" si="2"/>
        <v>3</v>
      </c>
      <c r="K22" s="1938">
        <f t="shared" si="2"/>
        <v>0</v>
      </c>
      <c r="L22" s="1938">
        <f t="shared" si="2"/>
        <v>3</v>
      </c>
      <c r="M22" s="1938">
        <f t="shared" si="0"/>
        <v>66</v>
      </c>
      <c r="N22" s="1938">
        <f t="shared" si="0"/>
        <v>41</v>
      </c>
      <c r="O22" s="1938">
        <f t="shared" si="0"/>
        <v>107</v>
      </c>
      <c r="P22" s="2527" t="s">
        <v>136</v>
      </c>
      <c r="Q22" s="2527"/>
      <c r="R22" s="1367"/>
    </row>
    <row r="23" spans="1:18" s="739" customFormat="1" ht="44.25" customHeight="1" x14ac:dyDescent="0.25">
      <c r="A23" s="2682" t="s">
        <v>39</v>
      </c>
      <c r="B23" s="1371" t="s">
        <v>1505</v>
      </c>
      <c r="C23" s="1371"/>
      <c r="D23" s="1936">
        <v>2</v>
      </c>
      <c r="E23" s="1936">
        <v>2</v>
      </c>
      <c r="F23" s="1936">
        <v>4</v>
      </c>
      <c r="G23" s="1936">
        <v>27</v>
      </c>
      <c r="H23" s="1936">
        <v>24</v>
      </c>
      <c r="I23" s="1936">
        <v>51</v>
      </c>
      <c r="J23" s="1936">
        <v>0</v>
      </c>
      <c r="K23" s="1936">
        <v>0</v>
      </c>
      <c r="L23" s="1936">
        <v>0</v>
      </c>
      <c r="M23" s="1936">
        <f t="shared" ref="M23:O25" si="3">SUM(J23,G23,D23)</f>
        <v>29</v>
      </c>
      <c r="N23" s="1936">
        <f t="shared" si="3"/>
        <v>26</v>
      </c>
      <c r="O23" s="1936">
        <f t="shared" si="3"/>
        <v>55</v>
      </c>
      <c r="P23" s="1362"/>
      <c r="Q23" s="1833" t="s">
        <v>1535</v>
      </c>
      <c r="R23" s="2594" t="s">
        <v>129</v>
      </c>
    </row>
    <row r="24" spans="1:18" s="739" customFormat="1" ht="30.75" customHeight="1" x14ac:dyDescent="0.25">
      <c r="A24" s="2666"/>
      <c r="B24" s="1374" t="s">
        <v>57</v>
      </c>
      <c r="C24" s="1371"/>
      <c r="D24" s="1936">
        <v>2</v>
      </c>
      <c r="E24" s="1936">
        <v>3</v>
      </c>
      <c r="F24" s="1936">
        <v>5</v>
      </c>
      <c r="G24" s="1936">
        <v>11</v>
      </c>
      <c r="H24" s="1936">
        <v>9</v>
      </c>
      <c r="I24" s="1936">
        <v>20</v>
      </c>
      <c r="J24" s="1936">
        <v>5</v>
      </c>
      <c r="K24" s="1936">
        <v>2</v>
      </c>
      <c r="L24" s="1936">
        <v>7</v>
      </c>
      <c r="M24" s="1936">
        <f t="shared" si="3"/>
        <v>18</v>
      </c>
      <c r="N24" s="1936">
        <f t="shared" si="3"/>
        <v>14</v>
      </c>
      <c r="O24" s="1936">
        <f t="shared" si="3"/>
        <v>32</v>
      </c>
      <c r="P24" s="1362"/>
      <c r="Q24" s="1833" t="s">
        <v>268</v>
      </c>
      <c r="R24" s="2579"/>
    </row>
    <row r="25" spans="1:18" s="739" customFormat="1" ht="30.75" customHeight="1" thickBot="1" x14ac:dyDescent="0.3">
      <c r="A25" s="2717"/>
      <c r="B25" s="1372" t="s">
        <v>490</v>
      </c>
      <c r="C25" s="1372"/>
      <c r="D25" s="1941">
        <v>0</v>
      </c>
      <c r="E25" s="1941">
        <v>0</v>
      </c>
      <c r="F25" s="1941">
        <v>0</v>
      </c>
      <c r="G25" s="1941">
        <v>14</v>
      </c>
      <c r="H25" s="1941">
        <v>7</v>
      </c>
      <c r="I25" s="1941">
        <v>21</v>
      </c>
      <c r="J25" s="1941">
        <v>12</v>
      </c>
      <c r="K25" s="1941">
        <v>3</v>
      </c>
      <c r="L25" s="1941">
        <v>15</v>
      </c>
      <c r="M25" s="1941">
        <f t="shared" si="3"/>
        <v>26</v>
      </c>
      <c r="N25" s="1941">
        <f t="shared" si="3"/>
        <v>10</v>
      </c>
      <c r="O25" s="1941">
        <f t="shared" si="3"/>
        <v>36</v>
      </c>
      <c r="P25" s="1385"/>
      <c r="Q25" s="789" t="s">
        <v>491</v>
      </c>
      <c r="R25" s="2609"/>
    </row>
    <row r="26" spans="1:18" s="739" customFormat="1" ht="20.100000000000001" customHeight="1" thickTop="1" x14ac:dyDescent="0.25">
      <c r="A26" s="1360"/>
      <c r="B26" s="1360"/>
      <c r="C26" s="1360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  <c r="O26" s="326"/>
      <c r="P26" s="1363"/>
      <c r="Q26" s="1363"/>
      <c r="R26" s="1359"/>
    </row>
    <row r="27" spans="1:18" s="739" customFormat="1" ht="20.100000000000001" customHeight="1" x14ac:dyDescent="0.25">
      <c r="A27" s="1360"/>
      <c r="B27" s="1360"/>
      <c r="C27" s="1360"/>
      <c r="D27" s="326"/>
      <c r="E27" s="326"/>
      <c r="F27" s="326"/>
      <c r="G27" s="326"/>
      <c r="H27" s="326"/>
      <c r="I27" s="326"/>
      <c r="J27" s="326"/>
      <c r="K27" s="326"/>
      <c r="L27" s="326"/>
      <c r="M27" s="326"/>
      <c r="N27" s="326"/>
      <c r="O27" s="326"/>
      <c r="P27" s="1363"/>
      <c r="Q27" s="1363"/>
      <c r="R27" s="1359"/>
    </row>
    <row r="28" spans="1:18" s="739" customFormat="1" ht="20.100000000000001" customHeight="1" x14ac:dyDescent="0.25">
      <c r="A28" s="1360"/>
      <c r="B28" s="1360"/>
      <c r="C28" s="1360"/>
      <c r="D28" s="326"/>
      <c r="E28" s="326"/>
      <c r="F28" s="326"/>
      <c r="G28" s="326"/>
      <c r="H28" s="326"/>
      <c r="I28" s="326"/>
      <c r="J28" s="326"/>
      <c r="K28" s="326"/>
      <c r="L28" s="326"/>
      <c r="M28" s="326"/>
      <c r="N28" s="326"/>
      <c r="O28" s="326"/>
      <c r="P28" s="1363"/>
      <c r="Q28" s="1363"/>
      <c r="R28" s="1359"/>
    </row>
    <row r="29" spans="1:18" ht="27" customHeight="1" thickBot="1" x14ac:dyDescent="0.3">
      <c r="A29" s="2658" t="s">
        <v>2826</v>
      </c>
      <c r="B29" s="2658"/>
      <c r="C29" s="738"/>
      <c r="D29" s="1046"/>
      <c r="E29" s="1046"/>
      <c r="F29" s="1046"/>
      <c r="G29" s="1046"/>
      <c r="H29" s="1046"/>
      <c r="I29" s="1046"/>
      <c r="J29" s="1046"/>
      <c r="K29" s="1046"/>
      <c r="L29" s="1046"/>
      <c r="M29" s="1046"/>
      <c r="N29" s="354"/>
      <c r="O29" s="740"/>
      <c r="P29" s="741"/>
      <c r="Q29" s="2774" t="s">
        <v>2827</v>
      </c>
      <c r="R29" s="2774"/>
    </row>
    <row r="30" spans="1:18" ht="16.5" customHeight="1" thickTop="1" x14ac:dyDescent="0.25">
      <c r="A30" s="3184" t="s">
        <v>47</v>
      </c>
      <c r="B30" s="3184" t="s">
        <v>654</v>
      </c>
      <c r="C30" s="3184" t="s">
        <v>48</v>
      </c>
      <c r="D30" s="2980" t="s">
        <v>36</v>
      </c>
      <c r="E30" s="2980"/>
      <c r="F30" s="2980"/>
      <c r="G30" s="2980" t="s">
        <v>2</v>
      </c>
      <c r="H30" s="2980"/>
      <c r="I30" s="2980"/>
      <c r="J30" s="2980" t="s">
        <v>3</v>
      </c>
      <c r="K30" s="2980"/>
      <c r="L30" s="2980"/>
      <c r="M30" s="2980" t="s">
        <v>29</v>
      </c>
      <c r="N30" s="2980"/>
      <c r="O30" s="2980"/>
      <c r="P30" s="3167" t="s">
        <v>103</v>
      </c>
      <c r="Q30" s="3167" t="s">
        <v>132</v>
      </c>
      <c r="R30" s="3167" t="s">
        <v>310</v>
      </c>
    </row>
    <row r="31" spans="1:18" ht="20.100000000000001" customHeight="1" x14ac:dyDescent="0.25">
      <c r="A31" s="2666"/>
      <c r="B31" s="2666"/>
      <c r="C31" s="2666"/>
      <c r="D31" s="2509" t="s">
        <v>98</v>
      </c>
      <c r="E31" s="2509"/>
      <c r="F31" s="2509"/>
      <c r="G31" s="2509" t="s">
        <v>99</v>
      </c>
      <c r="H31" s="2509"/>
      <c r="I31" s="2509"/>
      <c r="J31" s="2509" t="s">
        <v>100</v>
      </c>
      <c r="K31" s="2509"/>
      <c r="L31" s="2509"/>
      <c r="M31" s="2741" t="s">
        <v>101</v>
      </c>
      <c r="N31" s="2741"/>
      <c r="O31" s="2741"/>
      <c r="P31" s="2517"/>
      <c r="Q31" s="2517"/>
      <c r="R31" s="2517"/>
    </row>
    <row r="32" spans="1:18" ht="20.100000000000001" customHeight="1" x14ac:dyDescent="0.25">
      <c r="A32" s="2666"/>
      <c r="B32" s="2666"/>
      <c r="C32" s="2666"/>
      <c r="D32" s="698" t="s">
        <v>187</v>
      </c>
      <c r="E32" s="698" t="s">
        <v>203</v>
      </c>
      <c r="F32" s="698" t="s">
        <v>204</v>
      </c>
      <c r="G32" s="698" t="s">
        <v>187</v>
      </c>
      <c r="H32" s="698" t="s">
        <v>203</v>
      </c>
      <c r="I32" s="698" t="s">
        <v>204</v>
      </c>
      <c r="J32" s="698" t="s">
        <v>187</v>
      </c>
      <c r="K32" s="698" t="s">
        <v>203</v>
      </c>
      <c r="L32" s="698" t="s">
        <v>204</v>
      </c>
      <c r="M32" s="698" t="s">
        <v>187</v>
      </c>
      <c r="N32" s="698" t="s">
        <v>203</v>
      </c>
      <c r="O32" s="698" t="s">
        <v>204</v>
      </c>
      <c r="P32" s="2517"/>
      <c r="Q32" s="2517"/>
      <c r="R32" s="2517"/>
    </row>
    <row r="33" spans="1:18" ht="20.100000000000001" customHeight="1" thickBot="1" x14ac:dyDescent="0.3">
      <c r="A33" s="2992"/>
      <c r="B33" s="2992"/>
      <c r="C33" s="2992"/>
      <c r="D33" s="424" t="s">
        <v>188</v>
      </c>
      <c r="E33" s="424" t="s">
        <v>189</v>
      </c>
      <c r="F33" s="424" t="s">
        <v>190</v>
      </c>
      <c r="G33" s="424" t="s">
        <v>188</v>
      </c>
      <c r="H33" s="424" t="s">
        <v>189</v>
      </c>
      <c r="I33" s="424" t="s">
        <v>190</v>
      </c>
      <c r="J33" s="424" t="s">
        <v>188</v>
      </c>
      <c r="K33" s="424" t="s">
        <v>189</v>
      </c>
      <c r="L33" s="424" t="s">
        <v>190</v>
      </c>
      <c r="M33" s="424" t="s">
        <v>188</v>
      </c>
      <c r="N33" s="424" t="s">
        <v>189</v>
      </c>
      <c r="O33" s="424" t="s">
        <v>190</v>
      </c>
      <c r="P33" s="2723"/>
      <c r="Q33" s="2723"/>
      <c r="R33" s="2723"/>
    </row>
    <row r="34" spans="1:18" ht="23.25" customHeight="1" x14ac:dyDescent="0.25">
      <c r="A34" s="2991" t="s">
        <v>39</v>
      </c>
      <c r="B34" s="1861" t="s">
        <v>58</v>
      </c>
      <c r="C34" s="598"/>
      <c r="D34" s="1936">
        <v>0</v>
      </c>
      <c r="E34" s="1936">
        <v>0</v>
      </c>
      <c r="F34" s="1936">
        <v>0</v>
      </c>
      <c r="G34" s="1936">
        <v>34</v>
      </c>
      <c r="H34" s="1936">
        <v>11</v>
      </c>
      <c r="I34" s="1936">
        <v>45</v>
      </c>
      <c r="J34" s="1936">
        <v>16</v>
      </c>
      <c r="K34" s="1936">
        <v>2</v>
      </c>
      <c r="L34" s="1936">
        <v>18</v>
      </c>
      <c r="M34" s="1936">
        <f t="shared" ref="M34:O45" si="4">SUM(J34,G34,D34)</f>
        <v>50</v>
      </c>
      <c r="N34" s="1936">
        <f t="shared" si="4"/>
        <v>13</v>
      </c>
      <c r="O34" s="1936">
        <f t="shared" si="4"/>
        <v>63</v>
      </c>
      <c r="P34" s="586"/>
      <c r="Q34" s="1833" t="s">
        <v>493</v>
      </c>
      <c r="R34" s="2497" t="s">
        <v>129</v>
      </c>
    </row>
    <row r="35" spans="1:18" ht="23.25" customHeight="1" x14ac:dyDescent="0.25">
      <c r="A35" s="2666"/>
      <c r="B35" s="1859" t="s">
        <v>1470</v>
      </c>
      <c r="C35" s="598"/>
      <c r="D35" s="1936">
        <v>0</v>
      </c>
      <c r="E35" s="1936">
        <v>0</v>
      </c>
      <c r="F35" s="1936">
        <v>0</v>
      </c>
      <c r="G35" s="1936">
        <v>33</v>
      </c>
      <c r="H35" s="1936">
        <v>17</v>
      </c>
      <c r="I35" s="1936">
        <v>50</v>
      </c>
      <c r="J35" s="1936">
        <v>17</v>
      </c>
      <c r="K35" s="1936">
        <v>7</v>
      </c>
      <c r="L35" s="1936">
        <v>24</v>
      </c>
      <c r="M35" s="1936">
        <f t="shared" si="4"/>
        <v>50</v>
      </c>
      <c r="N35" s="1936">
        <f t="shared" si="4"/>
        <v>24</v>
      </c>
      <c r="O35" s="1936">
        <f t="shared" si="4"/>
        <v>74</v>
      </c>
      <c r="P35" s="586"/>
      <c r="Q35" s="1833" t="s">
        <v>495</v>
      </c>
      <c r="R35" s="2579"/>
    </row>
    <row r="36" spans="1:18" ht="23.25" customHeight="1" x14ac:dyDescent="0.25">
      <c r="A36" s="2666"/>
      <c r="B36" s="1861" t="s">
        <v>59</v>
      </c>
      <c r="C36" s="598"/>
      <c r="D36" s="1936">
        <v>0</v>
      </c>
      <c r="E36" s="1936">
        <v>0</v>
      </c>
      <c r="F36" s="1936">
        <v>0</v>
      </c>
      <c r="G36" s="1936">
        <v>24</v>
      </c>
      <c r="H36" s="1936">
        <v>15</v>
      </c>
      <c r="I36" s="1936">
        <v>39</v>
      </c>
      <c r="J36" s="1936">
        <v>0</v>
      </c>
      <c r="K36" s="1936">
        <v>0</v>
      </c>
      <c r="L36" s="1936">
        <v>0</v>
      </c>
      <c r="M36" s="1936">
        <f t="shared" si="4"/>
        <v>24</v>
      </c>
      <c r="N36" s="1936">
        <f t="shared" si="4"/>
        <v>15</v>
      </c>
      <c r="O36" s="1936">
        <f t="shared" si="4"/>
        <v>39</v>
      </c>
      <c r="P36" s="586"/>
      <c r="Q36" s="1833" t="s">
        <v>141</v>
      </c>
      <c r="R36" s="2579"/>
    </row>
    <row r="37" spans="1:18" ht="23.25" customHeight="1" x14ac:dyDescent="0.25">
      <c r="A37" s="3158"/>
      <c r="B37" s="1861" t="s">
        <v>60</v>
      </c>
      <c r="C37" s="598"/>
      <c r="D37" s="1936">
        <v>0</v>
      </c>
      <c r="E37" s="1936">
        <v>0</v>
      </c>
      <c r="F37" s="1936">
        <v>0</v>
      </c>
      <c r="G37" s="1936">
        <v>30</v>
      </c>
      <c r="H37" s="1936">
        <v>8</v>
      </c>
      <c r="I37" s="1936">
        <v>38</v>
      </c>
      <c r="J37" s="1936">
        <v>17</v>
      </c>
      <c r="K37" s="1936">
        <v>4</v>
      </c>
      <c r="L37" s="1936">
        <v>21</v>
      </c>
      <c r="M37" s="1936">
        <f t="shared" si="4"/>
        <v>47</v>
      </c>
      <c r="N37" s="1936">
        <f t="shared" si="4"/>
        <v>12</v>
      </c>
      <c r="O37" s="1936">
        <f t="shared" si="4"/>
        <v>59</v>
      </c>
      <c r="P37" s="586"/>
      <c r="Q37" s="1833" t="s">
        <v>271</v>
      </c>
      <c r="R37" s="2593"/>
    </row>
    <row r="38" spans="1:18" ht="23.25" customHeight="1" x14ac:dyDescent="0.25">
      <c r="A38" s="2676" t="s">
        <v>96</v>
      </c>
      <c r="B38" s="2676"/>
      <c r="C38" s="2676"/>
      <c r="D38" s="1936">
        <f t="shared" ref="D38:L38" si="5">SUM(D23:D37)</f>
        <v>4</v>
      </c>
      <c r="E38" s="1936">
        <f t="shared" si="5"/>
        <v>5</v>
      </c>
      <c r="F38" s="1936">
        <f t="shared" si="5"/>
        <v>9</v>
      </c>
      <c r="G38" s="1936">
        <f t="shared" si="5"/>
        <v>173</v>
      </c>
      <c r="H38" s="1936">
        <f t="shared" si="5"/>
        <v>91</v>
      </c>
      <c r="I38" s="1936">
        <f t="shared" si="5"/>
        <v>264</v>
      </c>
      <c r="J38" s="1936">
        <f t="shared" si="5"/>
        <v>67</v>
      </c>
      <c r="K38" s="1936">
        <f t="shared" si="5"/>
        <v>18</v>
      </c>
      <c r="L38" s="1936">
        <f t="shared" si="5"/>
        <v>85</v>
      </c>
      <c r="M38" s="1936">
        <f t="shared" si="4"/>
        <v>244</v>
      </c>
      <c r="N38" s="1936">
        <f t="shared" si="4"/>
        <v>114</v>
      </c>
      <c r="O38" s="1936">
        <f t="shared" si="4"/>
        <v>358</v>
      </c>
      <c r="P38" s="2502" t="s">
        <v>136</v>
      </c>
      <c r="Q38" s="2502"/>
      <c r="R38" s="2502"/>
    </row>
    <row r="39" spans="1:18" ht="23.25" customHeight="1" x14ac:dyDescent="0.25">
      <c r="A39" s="713" t="s">
        <v>61</v>
      </c>
      <c r="B39" s="1371"/>
      <c r="C39" s="1371"/>
      <c r="D39" s="1936">
        <v>0</v>
      </c>
      <c r="E39" s="1936">
        <v>0</v>
      </c>
      <c r="F39" s="1936">
        <v>0</v>
      </c>
      <c r="G39" s="1936">
        <v>0</v>
      </c>
      <c r="H39" s="1936">
        <v>3</v>
      </c>
      <c r="I39" s="1936">
        <v>3</v>
      </c>
      <c r="J39" s="1936">
        <v>0</v>
      </c>
      <c r="K39" s="1936">
        <v>0</v>
      </c>
      <c r="L39" s="1936">
        <v>0</v>
      </c>
      <c r="M39" s="1936">
        <f t="shared" ref="M39" si="6">SUM(J39,G39,D39)</f>
        <v>0</v>
      </c>
      <c r="N39" s="1936">
        <f t="shared" ref="N39" si="7">SUM(K39,H39,E39)</f>
        <v>3</v>
      </c>
      <c r="O39" s="1936">
        <f t="shared" ref="O39" si="8">SUM(L39,I39,F39)</f>
        <v>3</v>
      </c>
      <c r="P39" s="1362"/>
      <c r="Q39" s="2757" t="s">
        <v>2004</v>
      </c>
      <c r="R39" s="2757"/>
    </row>
    <row r="40" spans="1:18" ht="23.25" customHeight="1" x14ac:dyDescent="0.25">
      <c r="A40" s="2676" t="s">
        <v>40</v>
      </c>
      <c r="B40" s="2704" t="s">
        <v>62</v>
      </c>
      <c r="C40" s="1859" t="s">
        <v>539</v>
      </c>
      <c r="D40" s="1936">
        <v>0</v>
      </c>
      <c r="E40" s="1936">
        <v>0</v>
      </c>
      <c r="F40" s="1936">
        <v>0</v>
      </c>
      <c r="G40" s="1936">
        <v>0</v>
      </c>
      <c r="H40" s="1936">
        <v>0</v>
      </c>
      <c r="I40" s="1936">
        <v>0</v>
      </c>
      <c r="J40" s="1936">
        <v>21</v>
      </c>
      <c r="K40" s="1936">
        <v>47</v>
      </c>
      <c r="L40" s="1936">
        <v>68</v>
      </c>
      <c r="M40" s="1936">
        <f t="shared" si="4"/>
        <v>21</v>
      </c>
      <c r="N40" s="1936">
        <f t="shared" si="4"/>
        <v>47</v>
      </c>
      <c r="O40" s="1936">
        <f t="shared" si="4"/>
        <v>68</v>
      </c>
      <c r="P40" s="1833" t="s">
        <v>133</v>
      </c>
      <c r="Q40" s="2502" t="s">
        <v>143</v>
      </c>
      <c r="R40" s="2502" t="s">
        <v>131</v>
      </c>
    </row>
    <row r="41" spans="1:18" ht="23.25" customHeight="1" x14ac:dyDescent="0.25">
      <c r="A41" s="2676"/>
      <c r="B41" s="2704"/>
      <c r="C41" s="1861" t="s">
        <v>51</v>
      </c>
      <c r="D41" s="1936">
        <v>0</v>
      </c>
      <c r="E41" s="1936">
        <v>0</v>
      </c>
      <c r="F41" s="1936">
        <v>0</v>
      </c>
      <c r="G41" s="1936">
        <v>6</v>
      </c>
      <c r="H41" s="1936">
        <v>8</v>
      </c>
      <c r="I41" s="1936">
        <v>14</v>
      </c>
      <c r="J41" s="1936">
        <v>0</v>
      </c>
      <c r="K41" s="1936">
        <v>0</v>
      </c>
      <c r="L41" s="1936">
        <v>0</v>
      </c>
      <c r="M41" s="1936">
        <f t="shared" si="4"/>
        <v>6</v>
      </c>
      <c r="N41" s="1936">
        <f t="shared" si="4"/>
        <v>8</v>
      </c>
      <c r="O41" s="1936">
        <f t="shared" si="4"/>
        <v>14</v>
      </c>
      <c r="P41" s="1833" t="s">
        <v>478</v>
      </c>
      <c r="Q41" s="2502"/>
      <c r="R41" s="2502"/>
    </row>
    <row r="42" spans="1:18" ht="23.25" customHeight="1" x14ac:dyDescent="0.25">
      <c r="A42" s="2676"/>
      <c r="B42" s="2704"/>
      <c r="C42" s="1861" t="s">
        <v>67</v>
      </c>
      <c r="D42" s="1936">
        <v>0</v>
      </c>
      <c r="E42" s="1936">
        <v>0</v>
      </c>
      <c r="F42" s="1936">
        <v>0</v>
      </c>
      <c r="G42" s="1936">
        <v>9</v>
      </c>
      <c r="H42" s="1936">
        <v>22</v>
      </c>
      <c r="I42" s="1936">
        <v>31</v>
      </c>
      <c r="J42" s="1936">
        <v>0</v>
      </c>
      <c r="K42" s="1936">
        <v>0</v>
      </c>
      <c r="L42" s="1936">
        <v>0</v>
      </c>
      <c r="M42" s="1936">
        <f t="shared" si="4"/>
        <v>9</v>
      </c>
      <c r="N42" s="1936">
        <f t="shared" si="4"/>
        <v>22</v>
      </c>
      <c r="O42" s="1936">
        <f t="shared" si="4"/>
        <v>31</v>
      </c>
      <c r="P42" s="1833" t="s">
        <v>148</v>
      </c>
      <c r="Q42" s="2502"/>
      <c r="R42" s="2502"/>
    </row>
    <row r="43" spans="1:18" ht="23.25" customHeight="1" x14ac:dyDescent="0.25">
      <c r="A43" s="2676"/>
      <c r="B43" s="2704"/>
      <c r="C43" s="1861" t="s">
        <v>68</v>
      </c>
      <c r="D43" s="1936">
        <v>0</v>
      </c>
      <c r="E43" s="1936">
        <v>0</v>
      </c>
      <c r="F43" s="1936">
        <v>0</v>
      </c>
      <c r="G43" s="1936">
        <v>16</v>
      </c>
      <c r="H43" s="1936">
        <v>15</v>
      </c>
      <c r="I43" s="1936">
        <v>31</v>
      </c>
      <c r="J43" s="1936">
        <v>0</v>
      </c>
      <c r="K43" s="1936">
        <v>0</v>
      </c>
      <c r="L43" s="1936">
        <v>0</v>
      </c>
      <c r="M43" s="1936">
        <f t="shared" si="4"/>
        <v>16</v>
      </c>
      <c r="N43" s="1936">
        <f t="shared" si="4"/>
        <v>15</v>
      </c>
      <c r="O43" s="1936">
        <f t="shared" si="4"/>
        <v>31</v>
      </c>
      <c r="P43" s="1833" t="s">
        <v>149</v>
      </c>
      <c r="Q43" s="2502"/>
      <c r="R43" s="2502"/>
    </row>
    <row r="44" spans="1:18" ht="23.25" customHeight="1" x14ac:dyDescent="0.25">
      <c r="A44" s="2676"/>
      <c r="B44" s="2704"/>
      <c r="C44" s="598" t="s">
        <v>359</v>
      </c>
      <c r="D44" s="1936">
        <v>22</v>
      </c>
      <c r="E44" s="1936">
        <v>21</v>
      </c>
      <c r="F44" s="1936">
        <v>43</v>
      </c>
      <c r="G44" s="1936">
        <v>0</v>
      </c>
      <c r="H44" s="1936">
        <v>0</v>
      </c>
      <c r="I44" s="1936">
        <v>0</v>
      </c>
      <c r="J44" s="1936">
        <v>0</v>
      </c>
      <c r="K44" s="1936">
        <v>0</v>
      </c>
      <c r="L44" s="1936">
        <v>0</v>
      </c>
      <c r="M44" s="1936">
        <f t="shared" si="4"/>
        <v>22</v>
      </c>
      <c r="N44" s="1936">
        <f t="shared" si="4"/>
        <v>21</v>
      </c>
      <c r="O44" s="1936">
        <f t="shared" si="4"/>
        <v>43</v>
      </c>
      <c r="P44" s="586" t="s">
        <v>360</v>
      </c>
      <c r="Q44" s="2502"/>
      <c r="R44" s="2502"/>
    </row>
    <row r="45" spans="1:18" ht="23.25" customHeight="1" x14ac:dyDescent="0.25">
      <c r="A45" s="1373"/>
      <c r="B45" s="2666" t="s">
        <v>49</v>
      </c>
      <c r="C45" s="2666"/>
      <c r="D45" s="1934">
        <f t="shared" ref="D45:L45" si="9">SUM(D40:D44)</f>
        <v>22</v>
      </c>
      <c r="E45" s="1934">
        <f t="shared" si="9"/>
        <v>21</v>
      </c>
      <c r="F45" s="1934">
        <f t="shared" si="9"/>
        <v>43</v>
      </c>
      <c r="G45" s="1934">
        <f t="shared" si="9"/>
        <v>31</v>
      </c>
      <c r="H45" s="1934">
        <f t="shared" si="9"/>
        <v>45</v>
      </c>
      <c r="I45" s="1934">
        <f t="shared" si="9"/>
        <v>76</v>
      </c>
      <c r="J45" s="1934">
        <f t="shared" si="9"/>
        <v>21</v>
      </c>
      <c r="K45" s="1934">
        <f t="shared" si="9"/>
        <v>47</v>
      </c>
      <c r="L45" s="1934">
        <f t="shared" si="9"/>
        <v>68</v>
      </c>
      <c r="M45" s="1934">
        <f t="shared" si="4"/>
        <v>74</v>
      </c>
      <c r="N45" s="1934">
        <f t="shared" si="4"/>
        <v>113</v>
      </c>
      <c r="O45" s="1934">
        <f t="shared" si="4"/>
        <v>187</v>
      </c>
      <c r="P45" s="2594" t="s">
        <v>139</v>
      </c>
      <c r="Q45" s="2594"/>
      <c r="R45" s="1366"/>
    </row>
    <row r="46" spans="1:18" ht="23.25" customHeight="1" x14ac:dyDescent="0.25">
      <c r="A46" s="2676" t="s">
        <v>40</v>
      </c>
      <c r="B46" s="1861" t="s">
        <v>63</v>
      </c>
      <c r="C46" s="1374"/>
      <c r="D46" s="1936">
        <v>0</v>
      </c>
      <c r="E46" s="1936">
        <v>0</v>
      </c>
      <c r="F46" s="1936">
        <v>0</v>
      </c>
      <c r="G46" s="1936">
        <v>33</v>
      </c>
      <c r="H46" s="1936">
        <v>15</v>
      </c>
      <c r="I46" s="1936">
        <v>48</v>
      </c>
      <c r="J46" s="1936">
        <v>22</v>
      </c>
      <c r="K46" s="1936">
        <v>17</v>
      </c>
      <c r="L46" s="1936">
        <v>39</v>
      </c>
      <c r="M46" s="1936">
        <f t="shared" ref="M46:O48" si="10">SUM(J46,G46,D46)</f>
        <v>55</v>
      </c>
      <c r="N46" s="1936">
        <f t="shared" si="10"/>
        <v>32</v>
      </c>
      <c r="O46" s="1936">
        <f t="shared" si="10"/>
        <v>87</v>
      </c>
      <c r="P46" s="1833" t="s">
        <v>1536</v>
      </c>
      <c r="Q46" s="2502" t="s">
        <v>144</v>
      </c>
      <c r="R46" s="2502" t="s">
        <v>131</v>
      </c>
    </row>
    <row r="47" spans="1:18" ht="23.25" customHeight="1" x14ac:dyDescent="0.25">
      <c r="A47" s="2676"/>
      <c r="B47" s="1859" t="s">
        <v>64</v>
      </c>
      <c r="C47" s="1374"/>
      <c r="D47" s="1936">
        <v>0</v>
      </c>
      <c r="E47" s="1936">
        <v>0</v>
      </c>
      <c r="F47" s="1936">
        <v>0</v>
      </c>
      <c r="G47" s="1936">
        <v>28</v>
      </c>
      <c r="H47" s="1936">
        <v>11</v>
      </c>
      <c r="I47" s="1936">
        <v>39</v>
      </c>
      <c r="J47" s="1936">
        <v>0</v>
      </c>
      <c r="K47" s="1936">
        <v>0</v>
      </c>
      <c r="L47" s="1936">
        <v>0</v>
      </c>
      <c r="M47" s="1936">
        <f t="shared" si="10"/>
        <v>28</v>
      </c>
      <c r="N47" s="1936">
        <f t="shared" si="10"/>
        <v>11</v>
      </c>
      <c r="O47" s="1936">
        <f t="shared" si="10"/>
        <v>39</v>
      </c>
      <c r="P47" s="1833" t="s">
        <v>1537</v>
      </c>
      <c r="Q47" s="2502"/>
      <c r="R47" s="2502"/>
    </row>
    <row r="48" spans="1:18" ht="23.25" customHeight="1" x14ac:dyDescent="0.25">
      <c r="A48" s="2676"/>
      <c r="B48" s="1861" t="s">
        <v>566</v>
      </c>
      <c r="C48" s="1374"/>
      <c r="D48" s="1936">
        <v>17</v>
      </c>
      <c r="E48" s="1936">
        <v>2</v>
      </c>
      <c r="F48" s="1936">
        <v>19</v>
      </c>
      <c r="G48" s="1936">
        <v>28</v>
      </c>
      <c r="H48" s="1936">
        <v>9</v>
      </c>
      <c r="I48" s="1936">
        <v>37</v>
      </c>
      <c r="J48" s="1936">
        <v>0</v>
      </c>
      <c r="K48" s="1936">
        <v>0</v>
      </c>
      <c r="L48" s="1936">
        <v>0</v>
      </c>
      <c r="M48" s="1936">
        <f t="shared" si="10"/>
        <v>45</v>
      </c>
      <c r="N48" s="1936">
        <f t="shared" si="10"/>
        <v>11</v>
      </c>
      <c r="O48" s="1936">
        <f t="shared" si="10"/>
        <v>56</v>
      </c>
      <c r="P48" s="1832" t="s">
        <v>883</v>
      </c>
      <c r="Q48" s="2502"/>
      <c r="R48" s="2502"/>
    </row>
    <row r="49" spans="1:18" ht="23.25" customHeight="1" x14ac:dyDescent="0.25">
      <c r="A49" s="2676" t="s">
        <v>96</v>
      </c>
      <c r="B49" s="2676"/>
      <c r="C49" s="2676"/>
      <c r="D49" s="1936">
        <f t="shared" ref="D49:O49" si="11">SUM(D46:D48,D45)</f>
        <v>39</v>
      </c>
      <c r="E49" s="1936">
        <f t="shared" si="11"/>
        <v>23</v>
      </c>
      <c r="F49" s="1936">
        <f t="shared" si="11"/>
        <v>62</v>
      </c>
      <c r="G49" s="1936">
        <f t="shared" si="11"/>
        <v>120</v>
      </c>
      <c r="H49" s="1936">
        <f t="shared" si="11"/>
        <v>80</v>
      </c>
      <c r="I49" s="1936">
        <f t="shared" si="11"/>
        <v>200</v>
      </c>
      <c r="J49" s="1936">
        <f t="shared" si="11"/>
        <v>43</v>
      </c>
      <c r="K49" s="1936">
        <f t="shared" si="11"/>
        <v>64</v>
      </c>
      <c r="L49" s="1936">
        <f t="shared" si="11"/>
        <v>107</v>
      </c>
      <c r="M49" s="1936">
        <f t="shared" si="11"/>
        <v>202</v>
      </c>
      <c r="N49" s="1936">
        <f t="shared" si="11"/>
        <v>167</v>
      </c>
      <c r="O49" s="1936">
        <f t="shared" si="11"/>
        <v>369</v>
      </c>
      <c r="P49" s="2619" t="s">
        <v>136</v>
      </c>
      <c r="Q49" s="2619"/>
      <c r="R49" s="2619"/>
    </row>
    <row r="50" spans="1:18" ht="52.5" customHeight="1" x14ac:dyDescent="0.25">
      <c r="A50" s="598" t="s">
        <v>258</v>
      </c>
      <c r="B50" s="598" t="s">
        <v>65</v>
      </c>
      <c r="C50" s="598"/>
      <c r="D50" s="1936">
        <v>0</v>
      </c>
      <c r="E50" s="1936">
        <v>0</v>
      </c>
      <c r="F50" s="1936">
        <v>0</v>
      </c>
      <c r="G50" s="1936">
        <v>22</v>
      </c>
      <c r="H50" s="1936">
        <v>16</v>
      </c>
      <c r="I50" s="1936">
        <v>38</v>
      </c>
      <c r="J50" s="1936">
        <v>0</v>
      </c>
      <c r="K50" s="1936">
        <v>0</v>
      </c>
      <c r="L50" s="1936">
        <v>0</v>
      </c>
      <c r="M50" s="1936">
        <f t="shared" ref="M50:O56" si="12">SUM(J50,G50,D50)</f>
        <v>22</v>
      </c>
      <c r="N50" s="1936">
        <f t="shared" si="12"/>
        <v>16</v>
      </c>
      <c r="O50" s="1936">
        <f t="shared" si="12"/>
        <v>38</v>
      </c>
      <c r="P50" s="584"/>
      <c r="Q50" s="591" t="s">
        <v>146</v>
      </c>
      <c r="R50" s="586" t="s">
        <v>251</v>
      </c>
    </row>
    <row r="51" spans="1:18" ht="25.5" x14ac:dyDescent="0.25">
      <c r="A51" s="2704" t="s">
        <v>41</v>
      </c>
      <c r="B51" s="2682" t="s">
        <v>71</v>
      </c>
      <c r="C51" s="1859" t="s">
        <v>71</v>
      </c>
      <c r="D51" s="1936">
        <v>0</v>
      </c>
      <c r="E51" s="1936">
        <v>0</v>
      </c>
      <c r="F51" s="1936">
        <v>0</v>
      </c>
      <c r="G51" s="1936">
        <v>44</v>
      </c>
      <c r="H51" s="1936">
        <v>15</v>
      </c>
      <c r="I51" s="1936">
        <v>59</v>
      </c>
      <c r="J51" s="1936">
        <v>0</v>
      </c>
      <c r="K51" s="1936">
        <v>0</v>
      </c>
      <c r="L51" s="1936">
        <v>0</v>
      </c>
      <c r="M51" s="1936">
        <f t="shared" si="12"/>
        <v>44</v>
      </c>
      <c r="N51" s="1936">
        <f t="shared" si="12"/>
        <v>15</v>
      </c>
      <c r="O51" s="1936">
        <f t="shared" si="12"/>
        <v>59</v>
      </c>
      <c r="P51" s="856" t="s">
        <v>168</v>
      </c>
      <c r="Q51" s="2614" t="s">
        <v>168</v>
      </c>
      <c r="R51" s="2598" t="s">
        <v>1538</v>
      </c>
    </row>
    <row r="52" spans="1:18" ht="20.25" customHeight="1" x14ac:dyDescent="0.25">
      <c r="A52" s="2704"/>
      <c r="B52" s="3158"/>
      <c r="C52" s="1830" t="s">
        <v>515</v>
      </c>
      <c r="D52" s="1936">
        <v>8</v>
      </c>
      <c r="E52" s="1936">
        <v>1</v>
      </c>
      <c r="F52" s="1936">
        <v>9</v>
      </c>
      <c r="G52" s="1936">
        <v>0</v>
      </c>
      <c r="H52" s="1936">
        <v>0</v>
      </c>
      <c r="I52" s="1936">
        <v>0</v>
      </c>
      <c r="J52" s="1936">
        <v>0</v>
      </c>
      <c r="K52" s="1936">
        <v>0</v>
      </c>
      <c r="L52" s="1936">
        <v>0</v>
      </c>
      <c r="M52" s="1936">
        <f t="shared" si="12"/>
        <v>8</v>
      </c>
      <c r="N52" s="1936">
        <f t="shared" si="12"/>
        <v>1</v>
      </c>
      <c r="O52" s="1936">
        <f t="shared" si="12"/>
        <v>9</v>
      </c>
      <c r="P52" s="722" t="s">
        <v>516</v>
      </c>
      <c r="Q52" s="2615"/>
      <c r="R52" s="2598"/>
    </row>
    <row r="53" spans="1:18" ht="20.25" customHeight="1" x14ac:dyDescent="0.25">
      <c r="A53" s="2704"/>
      <c r="B53" s="2666" t="s">
        <v>49</v>
      </c>
      <c r="C53" s="2666"/>
      <c r="D53" s="1936">
        <f>SUM(D51:D52)</f>
        <v>8</v>
      </c>
      <c r="E53" s="1936">
        <f t="shared" ref="E53:L53" si="13">SUM(E51:E52)</f>
        <v>1</v>
      </c>
      <c r="F53" s="1936">
        <f t="shared" si="13"/>
        <v>9</v>
      </c>
      <c r="G53" s="1936">
        <f t="shared" si="13"/>
        <v>44</v>
      </c>
      <c r="H53" s="1936">
        <f t="shared" si="13"/>
        <v>15</v>
      </c>
      <c r="I53" s="1936">
        <f t="shared" si="13"/>
        <v>59</v>
      </c>
      <c r="J53" s="1936">
        <f t="shared" si="13"/>
        <v>0</v>
      </c>
      <c r="K53" s="1936">
        <f t="shared" si="13"/>
        <v>0</v>
      </c>
      <c r="L53" s="1936">
        <f t="shared" si="13"/>
        <v>0</v>
      </c>
      <c r="M53" s="1936">
        <f t="shared" si="12"/>
        <v>52</v>
      </c>
      <c r="N53" s="1936">
        <f t="shared" si="12"/>
        <v>16</v>
      </c>
      <c r="O53" s="1936">
        <f t="shared" si="12"/>
        <v>68</v>
      </c>
      <c r="P53" s="2594" t="s">
        <v>139</v>
      </c>
      <c r="Q53" s="2594"/>
      <c r="R53" s="2598"/>
    </row>
    <row r="54" spans="1:18" ht="20.25" customHeight="1" x14ac:dyDescent="0.25">
      <c r="A54" s="2704"/>
      <c r="B54" s="1859" t="s">
        <v>74</v>
      </c>
      <c r="C54" s="598"/>
      <c r="D54" s="1936">
        <v>13</v>
      </c>
      <c r="E54" s="1936">
        <v>4</v>
      </c>
      <c r="F54" s="1936">
        <v>17</v>
      </c>
      <c r="G54" s="1936">
        <v>42</v>
      </c>
      <c r="H54" s="1936">
        <v>10</v>
      </c>
      <c r="I54" s="1936">
        <v>52</v>
      </c>
      <c r="J54" s="1936">
        <v>0</v>
      </c>
      <c r="K54" s="1936">
        <v>0</v>
      </c>
      <c r="L54" s="1936">
        <v>0</v>
      </c>
      <c r="M54" s="1936">
        <f t="shared" si="12"/>
        <v>55</v>
      </c>
      <c r="N54" s="1936">
        <f t="shared" si="12"/>
        <v>14</v>
      </c>
      <c r="O54" s="1936">
        <f t="shared" si="12"/>
        <v>69</v>
      </c>
      <c r="P54" s="588"/>
      <c r="Q54" s="856" t="s">
        <v>171</v>
      </c>
      <c r="R54" s="2598"/>
    </row>
    <row r="55" spans="1:18" ht="20.25" customHeight="1" x14ac:dyDescent="0.25">
      <c r="A55" s="603"/>
      <c r="B55" s="1859" t="s">
        <v>1539</v>
      </c>
      <c r="C55" s="598"/>
      <c r="D55" s="1936">
        <v>0</v>
      </c>
      <c r="E55" s="1936">
        <v>0</v>
      </c>
      <c r="F55" s="1936">
        <v>0</v>
      </c>
      <c r="G55" s="1936">
        <v>29</v>
      </c>
      <c r="H55" s="1936">
        <v>11</v>
      </c>
      <c r="I55" s="1936">
        <v>40</v>
      </c>
      <c r="J55" s="1936">
        <v>0</v>
      </c>
      <c r="K55" s="1936">
        <v>0</v>
      </c>
      <c r="L55" s="1936">
        <v>0</v>
      </c>
      <c r="M55" s="1936">
        <f t="shared" si="12"/>
        <v>29</v>
      </c>
      <c r="N55" s="1936">
        <f t="shared" si="12"/>
        <v>11</v>
      </c>
      <c r="O55" s="1936">
        <f t="shared" si="12"/>
        <v>40</v>
      </c>
      <c r="P55" s="588"/>
      <c r="Q55" s="685" t="s">
        <v>170</v>
      </c>
      <c r="R55" s="588"/>
    </row>
    <row r="56" spans="1:18" ht="20.25" customHeight="1" thickBot="1" x14ac:dyDescent="0.3">
      <c r="A56" s="2677" t="s">
        <v>96</v>
      </c>
      <c r="B56" s="2677"/>
      <c r="C56" s="2677"/>
      <c r="D56" s="1941">
        <f>SUM(D53:D55)</f>
        <v>21</v>
      </c>
      <c r="E56" s="1941">
        <f t="shared" ref="E56:L56" si="14">SUM(E53:E55)</f>
        <v>5</v>
      </c>
      <c r="F56" s="1941">
        <f t="shared" si="14"/>
        <v>26</v>
      </c>
      <c r="G56" s="1941">
        <f t="shared" si="14"/>
        <v>115</v>
      </c>
      <c r="H56" s="1941">
        <f t="shared" si="14"/>
        <v>36</v>
      </c>
      <c r="I56" s="1941">
        <f t="shared" si="14"/>
        <v>151</v>
      </c>
      <c r="J56" s="1941">
        <f t="shared" si="14"/>
        <v>0</v>
      </c>
      <c r="K56" s="1941">
        <f t="shared" si="14"/>
        <v>0</v>
      </c>
      <c r="L56" s="1941">
        <f t="shared" si="14"/>
        <v>0</v>
      </c>
      <c r="M56" s="1941">
        <f t="shared" si="12"/>
        <v>136</v>
      </c>
      <c r="N56" s="1941">
        <f t="shared" si="12"/>
        <v>41</v>
      </c>
      <c r="O56" s="1941">
        <f t="shared" si="12"/>
        <v>177</v>
      </c>
      <c r="P56" s="3177" t="s">
        <v>136</v>
      </c>
      <c r="Q56" s="3177"/>
      <c r="R56" s="3177"/>
    </row>
    <row r="57" spans="1:18" ht="24" customHeight="1" thickTop="1" thickBot="1" x14ac:dyDescent="0.3">
      <c r="A57" s="2658" t="s">
        <v>2826</v>
      </c>
      <c r="B57" s="2658"/>
      <c r="C57" s="738"/>
      <c r="D57" s="1495"/>
      <c r="E57" s="1495"/>
      <c r="F57" s="1495"/>
      <c r="G57" s="1495"/>
      <c r="H57" s="1495"/>
      <c r="I57" s="1495"/>
      <c r="J57" s="1495"/>
      <c r="K57" s="1495"/>
      <c r="L57" s="1495"/>
      <c r="M57" s="1495"/>
      <c r="N57" s="354"/>
      <c r="O57" s="740"/>
      <c r="P57" s="741"/>
      <c r="Q57" s="2774" t="s">
        <v>2828</v>
      </c>
      <c r="R57" s="2774"/>
    </row>
    <row r="58" spans="1:18" ht="16.5" customHeight="1" thickTop="1" x14ac:dyDescent="0.25">
      <c r="A58" s="3184" t="s">
        <v>47</v>
      </c>
      <c r="B58" s="3184" t="s">
        <v>90</v>
      </c>
      <c r="C58" s="3184" t="s">
        <v>48</v>
      </c>
      <c r="D58" s="2980" t="s">
        <v>36</v>
      </c>
      <c r="E58" s="2980"/>
      <c r="F58" s="2980"/>
      <c r="G58" s="2980" t="s">
        <v>2</v>
      </c>
      <c r="H58" s="2980"/>
      <c r="I58" s="2980"/>
      <c r="J58" s="2980" t="s">
        <v>3</v>
      </c>
      <c r="K58" s="2980"/>
      <c r="L58" s="2980"/>
      <c r="M58" s="2980" t="s">
        <v>29</v>
      </c>
      <c r="N58" s="2980"/>
      <c r="O58" s="2980"/>
      <c r="P58" s="3167" t="s">
        <v>103</v>
      </c>
      <c r="Q58" s="3167" t="s">
        <v>132</v>
      </c>
      <c r="R58" s="3167" t="s">
        <v>310</v>
      </c>
    </row>
    <row r="59" spans="1:18" ht="23.25" customHeight="1" x14ac:dyDescent="0.25">
      <c r="A59" s="2666"/>
      <c r="B59" s="2666"/>
      <c r="C59" s="2666"/>
      <c r="D59" s="2509" t="s">
        <v>98</v>
      </c>
      <c r="E59" s="2509"/>
      <c r="F59" s="2509"/>
      <c r="G59" s="2509" t="s">
        <v>99</v>
      </c>
      <c r="H59" s="2509"/>
      <c r="I59" s="2509"/>
      <c r="J59" s="2509" t="s">
        <v>100</v>
      </c>
      <c r="K59" s="2509"/>
      <c r="L59" s="2509"/>
      <c r="M59" s="2741" t="s">
        <v>101</v>
      </c>
      <c r="N59" s="2741"/>
      <c r="O59" s="2741"/>
      <c r="P59" s="2517"/>
      <c r="Q59" s="2517"/>
      <c r="R59" s="2517"/>
    </row>
    <row r="60" spans="1:18" ht="19.5" customHeight="1" x14ac:dyDescent="0.25">
      <c r="A60" s="2666"/>
      <c r="B60" s="2666"/>
      <c r="C60" s="2666"/>
      <c r="D60" s="698" t="s">
        <v>187</v>
      </c>
      <c r="E60" s="698" t="s">
        <v>203</v>
      </c>
      <c r="F60" s="698" t="s">
        <v>204</v>
      </c>
      <c r="G60" s="698" t="s">
        <v>187</v>
      </c>
      <c r="H60" s="698" t="s">
        <v>203</v>
      </c>
      <c r="I60" s="698" t="s">
        <v>204</v>
      </c>
      <c r="J60" s="698" t="s">
        <v>187</v>
      </c>
      <c r="K60" s="698" t="s">
        <v>203</v>
      </c>
      <c r="L60" s="698" t="s">
        <v>204</v>
      </c>
      <c r="M60" s="698" t="s">
        <v>187</v>
      </c>
      <c r="N60" s="698" t="s">
        <v>203</v>
      </c>
      <c r="O60" s="698" t="s">
        <v>204</v>
      </c>
      <c r="P60" s="2517"/>
      <c r="Q60" s="2517"/>
      <c r="R60" s="2517"/>
    </row>
    <row r="61" spans="1:18" ht="22.5" customHeight="1" thickBot="1" x14ac:dyDescent="0.3">
      <c r="A61" s="2992"/>
      <c r="B61" s="2992"/>
      <c r="C61" s="2992"/>
      <c r="D61" s="424" t="s">
        <v>188</v>
      </c>
      <c r="E61" s="424" t="s">
        <v>189</v>
      </c>
      <c r="F61" s="424" t="s">
        <v>190</v>
      </c>
      <c r="G61" s="424" t="s">
        <v>188</v>
      </c>
      <c r="H61" s="424" t="s">
        <v>189</v>
      </c>
      <c r="I61" s="424" t="s">
        <v>190</v>
      </c>
      <c r="J61" s="424" t="s">
        <v>188</v>
      </c>
      <c r="K61" s="424" t="s">
        <v>189</v>
      </c>
      <c r="L61" s="424" t="s">
        <v>190</v>
      </c>
      <c r="M61" s="424" t="s">
        <v>188</v>
      </c>
      <c r="N61" s="424" t="s">
        <v>189</v>
      </c>
      <c r="O61" s="424" t="s">
        <v>190</v>
      </c>
      <c r="P61" s="2723"/>
      <c r="Q61" s="2723"/>
      <c r="R61" s="2723"/>
    </row>
    <row r="62" spans="1:18" ht="18" customHeight="1" x14ac:dyDescent="0.25">
      <c r="A62" s="2676" t="s">
        <v>225</v>
      </c>
      <c r="B62" s="783" t="s">
        <v>62</v>
      </c>
      <c r="C62" s="598"/>
      <c r="D62" s="1936">
        <v>0</v>
      </c>
      <c r="E62" s="1936">
        <v>0</v>
      </c>
      <c r="F62" s="1936">
        <v>0</v>
      </c>
      <c r="G62" s="1936">
        <v>27</v>
      </c>
      <c r="H62" s="1936">
        <v>9</v>
      </c>
      <c r="I62" s="1936">
        <v>36</v>
      </c>
      <c r="J62" s="1936">
        <v>8</v>
      </c>
      <c r="K62" s="1936">
        <v>25</v>
      </c>
      <c r="L62" s="1936">
        <v>33</v>
      </c>
      <c r="M62" s="1936">
        <f t="shared" ref="M62:O69" si="15">SUM(J62,G62,D62)</f>
        <v>35</v>
      </c>
      <c r="N62" s="1936">
        <f t="shared" si="15"/>
        <v>34</v>
      </c>
      <c r="O62" s="1936">
        <f t="shared" si="15"/>
        <v>69</v>
      </c>
      <c r="P62" s="586"/>
      <c r="Q62" s="1937" t="s">
        <v>143</v>
      </c>
      <c r="R62" s="2502" t="s">
        <v>240</v>
      </c>
    </row>
    <row r="63" spans="1:18" ht="18" customHeight="1" x14ac:dyDescent="0.25">
      <c r="A63" s="2676"/>
      <c r="B63" s="1969" t="s">
        <v>63</v>
      </c>
      <c r="C63" s="598"/>
      <c r="D63" s="1936">
        <v>0</v>
      </c>
      <c r="E63" s="1936">
        <v>0</v>
      </c>
      <c r="F63" s="1936">
        <v>0</v>
      </c>
      <c r="G63" s="1936">
        <v>27</v>
      </c>
      <c r="H63" s="1936">
        <v>4</v>
      </c>
      <c r="I63" s="1936">
        <v>31</v>
      </c>
      <c r="J63" s="1936">
        <v>6</v>
      </c>
      <c r="K63" s="1936">
        <v>7</v>
      </c>
      <c r="L63" s="1936">
        <v>13</v>
      </c>
      <c r="M63" s="1936">
        <f t="shared" si="15"/>
        <v>33</v>
      </c>
      <c r="N63" s="1936">
        <f t="shared" si="15"/>
        <v>11</v>
      </c>
      <c r="O63" s="1936">
        <f t="shared" si="15"/>
        <v>44</v>
      </c>
      <c r="P63" s="586"/>
      <c r="Q63" s="1937" t="s">
        <v>144</v>
      </c>
      <c r="R63" s="2502"/>
    </row>
    <row r="64" spans="1:18" ht="18" customHeight="1" x14ac:dyDescent="0.25">
      <c r="A64" s="2676"/>
      <c r="B64" s="1969" t="s">
        <v>64</v>
      </c>
      <c r="C64" s="598"/>
      <c r="D64" s="1936">
        <v>0</v>
      </c>
      <c r="E64" s="1936">
        <v>0</v>
      </c>
      <c r="F64" s="1936">
        <v>0</v>
      </c>
      <c r="G64" s="1936">
        <v>34</v>
      </c>
      <c r="H64" s="1936">
        <v>20</v>
      </c>
      <c r="I64" s="1936">
        <v>54</v>
      </c>
      <c r="J64" s="1936">
        <v>25</v>
      </c>
      <c r="K64" s="1936">
        <v>9</v>
      </c>
      <c r="L64" s="1936">
        <v>34</v>
      </c>
      <c r="M64" s="1936">
        <f t="shared" si="15"/>
        <v>59</v>
      </c>
      <c r="N64" s="1936">
        <f t="shared" si="15"/>
        <v>29</v>
      </c>
      <c r="O64" s="1936">
        <f t="shared" si="15"/>
        <v>88</v>
      </c>
      <c r="P64" s="586"/>
      <c r="Q64" s="1937" t="s">
        <v>145</v>
      </c>
      <c r="R64" s="2502"/>
    </row>
    <row r="65" spans="1:18" ht="18" customHeight="1" x14ac:dyDescent="0.25">
      <c r="A65" s="2676"/>
      <c r="B65" s="1969" t="s">
        <v>65</v>
      </c>
      <c r="C65" s="598"/>
      <c r="D65" s="1936">
        <v>0</v>
      </c>
      <c r="E65" s="1936">
        <v>0</v>
      </c>
      <c r="F65" s="1936">
        <v>0</v>
      </c>
      <c r="G65" s="1936">
        <v>20</v>
      </c>
      <c r="H65" s="1936">
        <v>7</v>
      </c>
      <c r="I65" s="1936">
        <v>27</v>
      </c>
      <c r="J65" s="1936">
        <v>0</v>
      </c>
      <c r="K65" s="1936">
        <v>0</v>
      </c>
      <c r="L65" s="1936">
        <v>0</v>
      </c>
      <c r="M65" s="1936">
        <f t="shared" si="15"/>
        <v>20</v>
      </c>
      <c r="N65" s="1936">
        <f t="shared" si="15"/>
        <v>7</v>
      </c>
      <c r="O65" s="1936">
        <f t="shared" si="15"/>
        <v>27</v>
      </c>
      <c r="P65" s="586"/>
      <c r="Q65" s="1937" t="s">
        <v>146</v>
      </c>
      <c r="R65" s="2502"/>
    </row>
    <row r="66" spans="1:18" ht="18" customHeight="1" x14ac:dyDescent="0.25">
      <c r="A66" s="2676" t="s">
        <v>96</v>
      </c>
      <c r="B66" s="2676"/>
      <c r="C66" s="2676"/>
      <c r="D66" s="1936">
        <f t="shared" ref="D66:L66" si="16">SUM(D62:D65)</f>
        <v>0</v>
      </c>
      <c r="E66" s="1936">
        <f t="shared" si="16"/>
        <v>0</v>
      </c>
      <c r="F66" s="1936">
        <f t="shared" si="16"/>
        <v>0</v>
      </c>
      <c r="G66" s="1936">
        <f t="shared" si="16"/>
        <v>108</v>
      </c>
      <c r="H66" s="1936">
        <f t="shared" si="16"/>
        <v>40</v>
      </c>
      <c r="I66" s="1936">
        <f t="shared" si="16"/>
        <v>148</v>
      </c>
      <c r="J66" s="1936">
        <f t="shared" si="16"/>
        <v>39</v>
      </c>
      <c r="K66" s="1936">
        <f t="shared" si="16"/>
        <v>41</v>
      </c>
      <c r="L66" s="1936">
        <f t="shared" si="16"/>
        <v>80</v>
      </c>
      <c r="M66" s="1936">
        <f t="shared" si="15"/>
        <v>147</v>
      </c>
      <c r="N66" s="1936">
        <f t="shared" si="15"/>
        <v>81</v>
      </c>
      <c r="O66" s="1936">
        <f t="shared" si="15"/>
        <v>228</v>
      </c>
      <c r="P66" s="2502" t="s">
        <v>136</v>
      </c>
      <c r="Q66" s="2502"/>
      <c r="R66" s="2502"/>
    </row>
    <row r="67" spans="1:18" ht="19.5" customHeight="1" x14ac:dyDescent="0.25">
      <c r="A67" s="2682" t="s">
        <v>237</v>
      </c>
      <c r="B67" s="2676" t="s">
        <v>75</v>
      </c>
      <c r="C67" s="1969" t="s">
        <v>75</v>
      </c>
      <c r="D67" s="1936">
        <f t="shared" ref="D67:E67" si="17">SUM(D63:D66)</f>
        <v>0</v>
      </c>
      <c r="E67" s="1936">
        <f t="shared" si="17"/>
        <v>0</v>
      </c>
      <c r="F67" s="1936">
        <v>0</v>
      </c>
      <c r="G67" s="1936">
        <v>32</v>
      </c>
      <c r="H67" s="1936">
        <v>13</v>
      </c>
      <c r="I67" s="1936">
        <v>45</v>
      </c>
      <c r="J67" s="1936">
        <v>17</v>
      </c>
      <c r="K67" s="1936">
        <v>5</v>
      </c>
      <c r="L67" s="1936">
        <v>22</v>
      </c>
      <c r="M67" s="1936">
        <f t="shared" si="15"/>
        <v>49</v>
      </c>
      <c r="N67" s="1936">
        <f t="shared" si="15"/>
        <v>18</v>
      </c>
      <c r="O67" s="1936">
        <f t="shared" si="15"/>
        <v>67</v>
      </c>
      <c r="P67" s="1937" t="s">
        <v>151</v>
      </c>
      <c r="Q67" s="2502" t="s">
        <v>151</v>
      </c>
      <c r="R67" s="2594" t="s">
        <v>584</v>
      </c>
    </row>
    <row r="68" spans="1:18" ht="19.5" customHeight="1" x14ac:dyDescent="0.25">
      <c r="A68" s="2666"/>
      <c r="B68" s="2682"/>
      <c r="C68" s="817" t="s">
        <v>76</v>
      </c>
      <c r="D68" s="1936">
        <f t="shared" ref="D68:E68" si="18">SUM(D64:D67)</f>
        <v>0</v>
      </c>
      <c r="E68" s="1936">
        <f t="shared" si="18"/>
        <v>0</v>
      </c>
      <c r="F68" s="1938">
        <v>0</v>
      </c>
      <c r="G68" s="1938">
        <v>26</v>
      </c>
      <c r="H68" s="1938">
        <v>19</v>
      </c>
      <c r="I68" s="1938">
        <v>45</v>
      </c>
      <c r="J68" s="1938">
        <v>14</v>
      </c>
      <c r="K68" s="1938">
        <v>5</v>
      </c>
      <c r="L68" s="1938">
        <v>19</v>
      </c>
      <c r="M68" s="1938">
        <f t="shared" si="15"/>
        <v>40</v>
      </c>
      <c r="N68" s="1938">
        <f t="shared" si="15"/>
        <v>24</v>
      </c>
      <c r="O68" s="1938">
        <f t="shared" si="15"/>
        <v>64</v>
      </c>
      <c r="P68" s="819" t="s">
        <v>165</v>
      </c>
      <c r="Q68" s="2594"/>
      <c r="R68" s="2579"/>
    </row>
    <row r="69" spans="1:18" ht="20.25" customHeight="1" x14ac:dyDescent="0.25">
      <c r="A69" s="2666"/>
      <c r="B69" s="2682" t="s">
        <v>49</v>
      </c>
      <c r="C69" s="2682"/>
      <c r="D69" s="1938">
        <f t="shared" ref="D69:L69" si="19">SUM(D67:D68)</f>
        <v>0</v>
      </c>
      <c r="E69" s="1938">
        <f t="shared" si="19"/>
        <v>0</v>
      </c>
      <c r="F69" s="1938">
        <f t="shared" si="19"/>
        <v>0</v>
      </c>
      <c r="G69" s="1938">
        <f t="shared" si="19"/>
        <v>58</v>
      </c>
      <c r="H69" s="1938">
        <f t="shared" si="19"/>
        <v>32</v>
      </c>
      <c r="I69" s="1938">
        <f t="shared" si="19"/>
        <v>90</v>
      </c>
      <c r="J69" s="1938">
        <f t="shared" si="19"/>
        <v>31</v>
      </c>
      <c r="K69" s="1938">
        <f t="shared" si="19"/>
        <v>10</v>
      </c>
      <c r="L69" s="1938">
        <f t="shared" si="19"/>
        <v>41</v>
      </c>
      <c r="M69" s="1938">
        <f t="shared" si="15"/>
        <v>89</v>
      </c>
      <c r="N69" s="1938">
        <f t="shared" si="15"/>
        <v>42</v>
      </c>
      <c r="O69" s="1938">
        <f t="shared" si="15"/>
        <v>131</v>
      </c>
      <c r="P69" s="2594" t="s">
        <v>139</v>
      </c>
      <c r="Q69" s="2594"/>
      <c r="R69" s="2579"/>
    </row>
    <row r="70" spans="1:18" ht="20.25" customHeight="1" x14ac:dyDescent="0.25">
      <c r="A70" s="2666"/>
      <c r="B70" s="1371" t="s">
        <v>568</v>
      </c>
      <c r="C70" s="1374" t="s">
        <v>568</v>
      </c>
      <c r="D70" s="1938">
        <f t="shared" ref="D70:E70" si="20">SUM(D68:D69)</f>
        <v>0</v>
      </c>
      <c r="E70" s="1938">
        <f t="shared" si="20"/>
        <v>0</v>
      </c>
      <c r="F70" s="1936">
        <v>0</v>
      </c>
      <c r="G70" s="1936">
        <v>19</v>
      </c>
      <c r="H70" s="1936">
        <v>31</v>
      </c>
      <c r="I70" s="1936">
        <v>50</v>
      </c>
      <c r="J70" s="1936">
        <v>0</v>
      </c>
      <c r="K70" s="1936">
        <v>0</v>
      </c>
      <c r="L70" s="1936">
        <v>0</v>
      </c>
      <c r="M70" s="1936">
        <f t="shared" ref="M70:M80" si="21">SUM(J70,G70,D70)</f>
        <v>19</v>
      </c>
      <c r="N70" s="1936">
        <f t="shared" ref="N70:N80" si="22">SUM(K70,H70,E70)</f>
        <v>31</v>
      </c>
      <c r="O70" s="1936">
        <f t="shared" ref="O70:O80" si="23">SUM(L70,I70,F70)</f>
        <v>50</v>
      </c>
      <c r="P70" s="1362" t="s">
        <v>158</v>
      </c>
      <c r="Q70" s="1362" t="s">
        <v>158</v>
      </c>
      <c r="R70" s="2579"/>
    </row>
    <row r="71" spans="1:18" ht="20.25" customHeight="1" x14ac:dyDescent="0.25">
      <c r="A71" s="2666"/>
      <c r="B71" s="2676" t="s">
        <v>78</v>
      </c>
      <c r="C71" s="1371" t="s">
        <v>1540</v>
      </c>
      <c r="D71" s="1938">
        <f t="shared" ref="D71:E71" si="24">SUM(D69:D70)</f>
        <v>0</v>
      </c>
      <c r="E71" s="1938">
        <f t="shared" si="24"/>
        <v>0</v>
      </c>
      <c r="F71" s="1936">
        <v>0</v>
      </c>
      <c r="G71" s="1936">
        <v>30</v>
      </c>
      <c r="H71" s="1936">
        <v>11</v>
      </c>
      <c r="I71" s="1936">
        <v>41</v>
      </c>
      <c r="J71" s="1936">
        <v>20</v>
      </c>
      <c r="K71" s="1936">
        <v>6</v>
      </c>
      <c r="L71" s="1936">
        <v>26</v>
      </c>
      <c r="M71" s="1936">
        <f t="shared" si="21"/>
        <v>50</v>
      </c>
      <c r="N71" s="1936">
        <f t="shared" si="22"/>
        <v>17</v>
      </c>
      <c r="O71" s="1936">
        <f t="shared" si="23"/>
        <v>67</v>
      </c>
      <c r="P71" s="1362" t="s">
        <v>160</v>
      </c>
      <c r="Q71" s="2502" t="s">
        <v>154</v>
      </c>
      <c r="R71" s="2579"/>
    </row>
    <row r="72" spans="1:18" ht="20.25" customHeight="1" x14ac:dyDescent="0.25">
      <c r="A72" s="2666"/>
      <c r="B72" s="2676"/>
      <c r="C72" s="1371" t="s">
        <v>79</v>
      </c>
      <c r="D72" s="1938">
        <f t="shared" ref="D72:E72" si="25">SUM(D70:D71)</f>
        <v>0</v>
      </c>
      <c r="E72" s="1938">
        <f t="shared" si="25"/>
        <v>0</v>
      </c>
      <c r="F72" s="1936">
        <v>0</v>
      </c>
      <c r="G72" s="1936">
        <v>36</v>
      </c>
      <c r="H72" s="1936">
        <v>7</v>
      </c>
      <c r="I72" s="1936">
        <v>43</v>
      </c>
      <c r="J72" s="1936">
        <v>20</v>
      </c>
      <c r="K72" s="1936">
        <v>4</v>
      </c>
      <c r="L72" s="1936">
        <v>24</v>
      </c>
      <c r="M72" s="1936">
        <f t="shared" si="21"/>
        <v>56</v>
      </c>
      <c r="N72" s="1936">
        <f t="shared" si="22"/>
        <v>11</v>
      </c>
      <c r="O72" s="1936">
        <f t="shared" si="23"/>
        <v>67</v>
      </c>
      <c r="P72" s="1362" t="s">
        <v>159</v>
      </c>
      <c r="Q72" s="2502"/>
      <c r="R72" s="2579"/>
    </row>
    <row r="73" spans="1:18" ht="20.25" customHeight="1" x14ac:dyDescent="0.25">
      <c r="A73" s="2666"/>
      <c r="B73" s="2676" t="s">
        <v>49</v>
      </c>
      <c r="C73" s="2676"/>
      <c r="D73" s="1936">
        <f t="shared" ref="D73:L73" si="26">SUM(D71:D72)</f>
        <v>0</v>
      </c>
      <c r="E73" s="1936">
        <f t="shared" si="26"/>
        <v>0</v>
      </c>
      <c r="F73" s="1936">
        <f t="shared" si="26"/>
        <v>0</v>
      </c>
      <c r="G73" s="1936">
        <f t="shared" si="26"/>
        <v>66</v>
      </c>
      <c r="H73" s="1936">
        <f t="shared" si="26"/>
        <v>18</v>
      </c>
      <c r="I73" s="1936">
        <f t="shared" si="26"/>
        <v>84</v>
      </c>
      <c r="J73" s="1936">
        <f>SUM(J71:J72)</f>
        <v>40</v>
      </c>
      <c r="K73" s="1936">
        <f t="shared" si="26"/>
        <v>10</v>
      </c>
      <c r="L73" s="1936">
        <f t="shared" si="26"/>
        <v>50</v>
      </c>
      <c r="M73" s="1936">
        <f t="shared" si="21"/>
        <v>106</v>
      </c>
      <c r="N73" s="1936">
        <f t="shared" si="22"/>
        <v>28</v>
      </c>
      <c r="O73" s="1936">
        <f t="shared" si="23"/>
        <v>134</v>
      </c>
      <c r="P73" s="2502" t="s">
        <v>139</v>
      </c>
      <c r="Q73" s="2502"/>
      <c r="R73" s="2579"/>
    </row>
    <row r="74" spans="1:18" ht="20.25" customHeight="1" x14ac:dyDescent="0.25">
      <c r="A74" s="2666"/>
      <c r="B74" s="2682" t="s">
        <v>82</v>
      </c>
      <c r="C74" s="1969" t="s">
        <v>1541</v>
      </c>
      <c r="D74" s="1936">
        <f t="shared" ref="D74:E74" si="27">SUM(D72:D73)</f>
        <v>0</v>
      </c>
      <c r="E74" s="1936">
        <f t="shared" si="27"/>
        <v>0</v>
      </c>
      <c r="F74" s="1936">
        <v>0</v>
      </c>
      <c r="G74" s="1936">
        <v>33</v>
      </c>
      <c r="H74" s="1936">
        <v>9</v>
      </c>
      <c r="I74" s="1936">
        <v>42</v>
      </c>
      <c r="J74" s="1936">
        <v>20</v>
      </c>
      <c r="K74" s="1936">
        <v>1</v>
      </c>
      <c r="L74" s="1936">
        <v>21</v>
      </c>
      <c r="M74" s="1936">
        <f t="shared" si="21"/>
        <v>53</v>
      </c>
      <c r="N74" s="1936">
        <f t="shared" si="22"/>
        <v>10</v>
      </c>
      <c r="O74" s="1936">
        <f t="shared" si="23"/>
        <v>63</v>
      </c>
      <c r="P74" s="1937" t="s">
        <v>1513</v>
      </c>
      <c r="Q74" s="2502" t="s">
        <v>155</v>
      </c>
      <c r="R74" s="2579"/>
    </row>
    <row r="75" spans="1:18" ht="20.25" customHeight="1" x14ac:dyDescent="0.25">
      <c r="A75" s="2666"/>
      <c r="B75" s="3158"/>
      <c r="C75" s="1969" t="s">
        <v>1514</v>
      </c>
      <c r="D75" s="1936">
        <f t="shared" ref="D75:E75" si="28">SUM(D73:D74)</f>
        <v>0</v>
      </c>
      <c r="E75" s="1936">
        <f t="shared" si="28"/>
        <v>0</v>
      </c>
      <c r="F75" s="1936">
        <v>0</v>
      </c>
      <c r="G75" s="1936">
        <v>29</v>
      </c>
      <c r="H75" s="1936">
        <v>11</v>
      </c>
      <c r="I75" s="1936">
        <v>40</v>
      </c>
      <c r="J75" s="1936">
        <v>25</v>
      </c>
      <c r="K75" s="1936">
        <v>3</v>
      </c>
      <c r="L75" s="1936">
        <v>28</v>
      </c>
      <c r="M75" s="1936">
        <f t="shared" si="21"/>
        <v>54</v>
      </c>
      <c r="N75" s="1936">
        <f t="shared" si="22"/>
        <v>14</v>
      </c>
      <c r="O75" s="1936">
        <f t="shared" si="23"/>
        <v>68</v>
      </c>
      <c r="P75" s="1937" t="s">
        <v>1515</v>
      </c>
      <c r="Q75" s="2502"/>
      <c r="R75" s="2579"/>
    </row>
    <row r="76" spans="1:18" ht="20.25" customHeight="1" x14ac:dyDescent="0.25">
      <c r="A76" s="2666"/>
      <c r="B76" s="2676" t="s">
        <v>49</v>
      </c>
      <c r="C76" s="2676"/>
      <c r="D76" s="1936">
        <f t="shared" ref="D76:L76" si="29">SUM(D74:D75)</f>
        <v>0</v>
      </c>
      <c r="E76" s="1936">
        <f t="shared" si="29"/>
        <v>0</v>
      </c>
      <c r="F76" s="1936">
        <f t="shared" si="29"/>
        <v>0</v>
      </c>
      <c r="G76" s="1936">
        <f t="shared" si="29"/>
        <v>62</v>
      </c>
      <c r="H76" s="1936">
        <f t="shared" si="29"/>
        <v>20</v>
      </c>
      <c r="I76" s="1936">
        <f t="shared" si="29"/>
        <v>82</v>
      </c>
      <c r="J76" s="1936">
        <f t="shared" si="29"/>
        <v>45</v>
      </c>
      <c r="K76" s="1936">
        <f t="shared" si="29"/>
        <v>4</v>
      </c>
      <c r="L76" s="1936">
        <f t="shared" si="29"/>
        <v>49</v>
      </c>
      <c r="M76" s="1936">
        <f t="shared" si="21"/>
        <v>107</v>
      </c>
      <c r="N76" s="1936">
        <f t="shared" si="22"/>
        <v>24</v>
      </c>
      <c r="O76" s="1936">
        <f t="shared" si="23"/>
        <v>131</v>
      </c>
      <c r="P76" s="2502" t="s">
        <v>139</v>
      </c>
      <c r="Q76" s="2502"/>
      <c r="R76" s="2579"/>
    </row>
    <row r="77" spans="1:18" ht="23.25" customHeight="1" x14ac:dyDescent="0.25">
      <c r="A77" s="2666"/>
      <c r="B77" s="2704" t="s">
        <v>917</v>
      </c>
      <c r="C77" s="1969" t="s">
        <v>960</v>
      </c>
      <c r="D77" s="1936">
        <f t="shared" ref="D77:E77" si="30">SUM(D75:D76)</f>
        <v>0</v>
      </c>
      <c r="E77" s="1936">
        <f t="shared" si="30"/>
        <v>0</v>
      </c>
      <c r="F77" s="1936">
        <v>0</v>
      </c>
      <c r="G77" s="1936">
        <v>27</v>
      </c>
      <c r="H77" s="1936">
        <v>17</v>
      </c>
      <c r="I77" s="1936">
        <v>44</v>
      </c>
      <c r="J77" s="1936">
        <v>9</v>
      </c>
      <c r="K77" s="1936">
        <v>1</v>
      </c>
      <c r="L77" s="1936">
        <v>10</v>
      </c>
      <c r="M77" s="1936">
        <f t="shared" si="21"/>
        <v>36</v>
      </c>
      <c r="N77" s="1936">
        <f t="shared" si="22"/>
        <v>18</v>
      </c>
      <c r="O77" s="1936">
        <f t="shared" si="23"/>
        <v>54</v>
      </c>
      <c r="P77" s="1937" t="s">
        <v>961</v>
      </c>
      <c r="Q77" s="2502" t="s">
        <v>1516</v>
      </c>
      <c r="R77" s="2579"/>
    </row>
    <row r="78" spans="1:18" ht="27" customHeight="1" x14ac:dyDescent="0.25">
      <c r="A78" s="2666"/>
      <c r="B78" s="2704"/>
      <c r="C78" s="1969" t="s">
        <v>293</v>
      </c>
      <c r="D78" s="1936">
        <f t="shared" ref="D78:E78" si="31">SUM(D76:D77)</f>
        <v>0</v>
      </c>
      <c r="E78" s="1936">
        <f t="shared" si="31"/>
        <v>0</v>
      </c>
      <c r="F78" s="1936">
        <v>0</v>
      </c>
      <c r="G78" s="1936">
        <v>28</v>
      </c>
      <c r="H78" s="1936">
        <v>20</v>
      </c>
      <c r="I78" s="1936">
        <v>48</v>
      </c>
      <c r="J78" s="1936">
        <v>8</v>
      </c>
      <c r="K78" s="1936">
        <v>2</v>
      </c>
      <c r="L78" s="1936">
        <v>10</v>
      </c>
      <c r="M78" s="1936">
        <f t="shared" si="21"/>
        <v>36</v>
      </c>
      <c r="N78" s="1936">
        <f t="shared" si="22"/>
        <v>22</v>
      </c>
      <c r="O78" s="1936">
        <f t="shared" si="23"/>
        <v>58</v>
      </c>
      <c r="P78" s="1940" t="s">
        <v>1517</v>
      </c>
      <c r="Q78" s="2502"/>
      <c r="R78" s="2579"/>
    </row>
    <row r="79" spans="1:18" ht="23.25" customHeight="1" x14ac:dyDescent="0.25">
      <c r="A79" s="2666"/>
      <c r="B79" s="2676" t="s">
        <v>49</v>
      </c>
      <c r="C79" s="2676"/>
      <c r="D79" s="1936">
        <f t="shared" ref="D79:L80" si="32">SUM(D77:D78)</f>
        <v>0</v>
      </c>
      <c r="E79" s="1936">
        <f t="shared" si="32"/>
        <v>0</v>
      </c>
      <c r="F79" s="1936">
        <f t="shared" si="32"/>
        <v>0</v>
      </c>
      <c r="G79" s="1936">
        <f t="shared" si="32"/>
        <v>55</v>
      </c>
      <c r="H79" s="1936">
        <f t="shared" si="32"/>
        <v>37</v>
      </c>
      <c r="I79" s="1936">
        <f t="shared" si="32"/>
        <v>92</v>
      </c>
      <c r="J79" s="1936">
        <f t="shared" si="32"/>
        <v>17</v>
      </c>
      <c r="K79" s="1936">
        <f t="shared" si="32"/>
        <v>3</v>
      </c>
      <c r="L79" s="1936">
        <f t="shared" si="32"/>
        <v>20</v>
      </c>
      <c r="M79" s="1936">
        <f t="shared" si="21"/>
        <v>72</v>
      </c>
      <c r="N79" s="1936">
        <f t="shared" si="22"/>
        <v>40</v>
      </c>
      <c r="O79" s="1936">
        <f t="shared" si="23"/>
        <v>112</v>
      </c>
      <c r="P79" s="2502" t="s">
        <v>139</v>
      </c>
      <c r="Q79" s="2502"/>
      <c r="R79" s="2579"/>
    </row>
    <row r="80" spans="1:18" ht="53.25" customHeight="1" x14ac:dyDescent="0.25">
      <c r="A80" s="2666"/>
      <c r="B80" s="1398" t="s">
        <v>938</v>
      </c>
      <c r="C80" s="1398" t="s">
        <v>1199</v>
      </c>
      <c r="D80" s="1936">
        <f t="shared" si="32"/>
        <v>0</v>
      </c>
      <c r="E80" s="1936">
        <f t="shared" si="32"/>
        <v>0</v>
      </c>
      <c r="F80" s="1936">
        <v>0</v>
      </c>
      <c r="G80" s="1936">
        <v>16</v>
      </c>
      <c r="H80" s="1936">
        <v>11</v>
      </c>
      <c r="I80" s="1936">
        <v>27</v>
      </c>
      <c r="J80" s="1936">
        <v>33</v>
      </c>
      <c r="K80" s="1936">
        <v>12</v>
      </c>
      <c r="L80" s="1936">
        <v>45</v>
      </c>
      <c r="M80" s="1936">
        <f t="shared" si="21"/>
        <v>49</v>
      </c>
      <c r="N80" s="1936">
        <f t="shared" si="22"/>
        <v>23</v>
      </c>
      <c r="O80" s="1936">
        <f t="shared" si="23"/>
        <v>72</v>
      </c>
      <c r="P80" s="1940" t="s">
        <v>150</v>
      </c>
      <c r="Q80" s="1966" t="s">
        <v>939</v>
      </c>
      <c r="R80" s="2579"/>
    </row>
    <row r="81" spans="1:18" ht="20.25" customHeight="1" x14ac:dyDescent="0.25">
      <c r="A81" s="2682" t="s">
        <v>96</v>
      </c>
      <c r="B81" s="2682"/>
      <c r="C81" s="2682"/>
      <c r="D81" s="1938">
        <f>SUM(D69,D70,D73,D76,D79:D80)</f>
        <v>0</v>
      </c>
      <c r="E81" s="1938">
        <f t="shared" ref="E81:O81" si="33">SUM(E69,E70,E73,E76,E79:E80)</f>
        <v>0</v>
      </c>
      <c r="F81" s="1938">
        <f t="shared" si="33"/>
        <v>0</v>
      </c>
      <c r="G81" s="1938">
        <f t="shared" si="33"/>
        <v>276</v>
      </c>
      <c r="H81" s="1938">
        <f t="shared" si="33"/>
        <v>149</v>
      </c>
      <c r="I81" s="1938">
        <f t="shared" si="33"/>
        <v>425</v>
      </c>
      <c r="J81" s="1938">
        <f t="shared" si="33"/>
        <v>166</v>
      </c>
      <c r="K81" s="1938">
        <f t="shared" si="33"/>
        <v>39</v>
      </c>
      <c r="L81" s="1938">
        <f t="shared" si="33"/>
        <v>205</v>
      </c>
      <c r="M81" s="1938">
        <f t="shared" si="33"/>
        <v>442</v>
      </c>
      <c r="N81" s="1938">
        <f t="shared" si="33"/>
        <v>188</v>
      </c>
      <c r="O81" s="1938">
        <f t="shared" si="33"/>
        <v>630</v>
      </c>
      <c r="P81" s="3148" t="s">
        <v>136</v>
      </c>
      <c r="Q81" s="3148"/>
      <c r="R81" s="3148"/>
    </row>
    <row r="82" spans="1:18" ht="23.25" customHeight="1" x14ac:dyDescent="0.25">
      <c r="A82" s="2704" t="s">
        <v>1131</v>
      </c>
      <c r="B82" s="1969" t="s">
        <v>235</v>
      </c>
      <c r="C82" s="1969" t="s">
        <v>235</v>
      </c>
      <c r="D82" s="1936">
        <v>0</v>
      </c>
      <c r="E82" s="1936">
        <v>0</v>
      </c>
      <c r="F82" s="1936">
        <v>0</v>
      </c>
      <c r="G82" s="1936">
        <v>21</v>
      </c>
      <c r="H82" s="1936">
        <v>31</v>
      </c>
      <c r="I82" s="1936">
        <v>52</v>
      </c>
      <c r="J82" s="1936">
        <v>0</v>
      </c>
      <c r="K82" s="1936">
        <v>0</v>
      </c>
      <c r="L82" s="1936">
        <v>0</v>
      </c>
      <c r="M82" s="1936">
        <v>0</v>
      </c>
      <c r="N82" s="1936">
        <f t="shared" ref="M82:O86" si="34">SUM(K82,H82,E82)</f>
        <v>31</v>
      </c>
      <c r="O82" s="1936">
        <f t="shared" si="34"/>
        <v>52</v>
      </c>
      <c r="P82" s="1937" t="s">
        <v>143</v>
      </c>
      <c r="Q82" s="1937" t="s">
        <v>143</v>
      </c>
      <c r="R82" s="2502" t="s">
        <v>454</v>
      </c>
    </row>
    <row r="83" spans="1:18" ht="23.25" customHeight="1" x14ac:dyDescent="0.25">
      <c r="A83" s="2704"/>
      <c r="B83" s="1969" t="s">
        <v>63</v>
      </c>
      <c r="C83" s="1969" t="s">
        <v>63</v>
      </c>
      <c r="D83" s="1936">
        <v>0</v>
      </c>
      <c r="E83" s="1936">
        <v>0</v>
      </c>
      <c r="F83" s="1936">
        <v>0</v>
      </c>
      <c r="G83" s="1936">
        <v>19</v>
      </c>
      <c r="H83" s="1936">
        <v>18</v>
      </c>
      <c r="I83" s="1936">
        <v>37</v>
      </c>
      <c r="J83" s="1936">
        <v>0</v>
      </c>
      <c r="K83" s="1936">
        <v>0</v>
      </c>
      <c r="L83" s="1936">
        <v>0</v>
      </c>
      <c r="M83" s="1936">
        <v>0</v>
      </c>
      <c r="N83" s="1936">
        <f t="shared" si="34"/>
        <v>18</v>
      </c>
      <c r="O83" s="1936">
        <f t="shared" si="34"/>
        <v>37</v>
      </c>
      <c r="P83" s="1937" t="s">
        <v>144</v>
      </c>
      <c r="Q83" s="1937" t="s">
        <v>144</v>
      </c>
      <c r="R83" s="2502"/>
    </row>
    <row r="84" spans="1:18" ht="23.25" customHeight="1" x14ac:dyDescent="0.25">
      <c r="A84" s="2704"/>
      <c r="B84" s="2676" t="s">
        <v>75</v>
      </c>
      <c r="C84" s="1969" t="s">
        <v>75</v>
      </c>
      <c r="D84" s="1936">
        <v>0</v>
      </c>
      <c r="E84" s="1936">
        <v>0</v>
      </c>
      <c r="F84" s="1936">
        <v>0</v>
      </c>
      <c r="G84" s="1936">
        <v>15</v>
      </c>
      <c r="H84" s="1936">
        <v>10</v>
      </c>
      <c r="I84" s="1936">
        <v>25</v>
      </c>
      <c r="J84" s="1936">
        <v>12</v>
      </c>
      <c r="K84" s="1936">
        <v>15</v>
      </c>
      <c r="L84" s="1936">
        <v>27</v>
      </c>
      <c r="M84" s="1936">
        <v>27</v>
      </c>
      <c r="N84" s="1936">
        <f t="shared" si="34"/>
        <v>25</v>
      </c>
      <c r="O84" s="1936">
        <f t="shared" si="34"/>
        <v>52</v>
      </c>
      <c r="P84" s="1937" t="s">
        <v>151</v>
      </c>
      <c r="Q84" s="2502" t="s">
        <v>151</v>
      </c>
      <c r="R84" s="2502"/>
    </row>
    <row r="85" spans="1:18" ht="23.25" customHeight="1" x14ac:dyDescent="0.25">
      <c r="A85" s="2704"/>
      <c r="B85" s="2676"/>
      <c r="C85" s="1969" t="s">
        <v>76</v>
      </c>
      <c r="D85" s="1936">
        <v>0</v>
      </c>
      <c r="E85" s="1936">
        <v>0</v>
      </c>
      <c r="F85" s="1936">
        <v>0</v>
      </c>
      <c r="G85" s="1936">
        <v>12</v>
      </c>
      <c r="H85" s="1936">
        <v>20</v>
      </c>
      <c r="I85" s="1936">
        <v>32</v>
      </c>
      <c r="J85" s="1936">
        <v>19</v>
      </c>
      <c r="K85" s="1936">
        <v>15</v>
      </c>
      <c r="L85" s="1936">
        <v>34</v>
      </c>
      <c r="M85" s="1936">
        <v>34</v>
      </c>
      <c r="N85" s="1936">
        <f t="shared" si="34"/>
        <v>35</v>
      </c>
      <c r="O85" s="1936">
        <f t="shared" si="34"/>
        <v>66</v>
      </c>
      <c r="P85" s="1937" t="s">
        <v>1521</v>
      </c>
      <c r="Q85" s="2502"/>
      <c r="R85" s="2502"/>
    </row>
    <row r="86" spans="1:18" ht="23.25" customHeight="1" thickBot="1" x14ac:dyDescent="0.3">
      <c r="A86" s="876"/>
      <c r="B86" s="2677" t="s">
        <v>49</v>
      </c>
      <c r="C86" s="2677"/>
      <c r="D86" s="1941">
        <v>0</v>
      </c>
      <c r="E86" s="1941">
        <v>0</v>
      </c>
      <c r="F86" s="1941">
        <v>0</v>
      </c>
      <c r="G86" s="1941">
        <v>27</v>
      </c>
      <c r="H86" s="1941">
        <v>30</v>
      </c>
      <c r="I86" s="1941">
        <v>57</v>
      </c>
      <c r="J86" s="1941">
        <v>31</v>
      </c>
      <c r="K86" s="1941">
        <v>30</v>
      </c>
      <c r="L86" s="1941">
        <v>57</v>
      </c>
      <c r="M86" s="1941">
        <f t="shared" si="34"/>
        <v>58</v>
      </c>
      <c r="N86" s="1941">
        <f t="shared" si="34"/>
        <v>60</v>
      </c>
      <c r="O86" s="1941">
        <f t="shared" si="34"/>
        <v>114</v>
      </c>
      <c r="P86" s="3177" t="s">
        <v>139</v>
      </c>
      <c r="Q86" s="3177"/>
      <c r="R86" s="1406"/>
    </row>
    <row r="87" spans="1:18" ht="26.25" customHeight="1" thickTop="1" thickBot="1" x14ac:dyDescent="0.3">
      <c r="A87" s="2658" t="s">
        <v>2826</v>
      </c>
      <c r="B87" s="2658"/>
      <c r="C87" s="738"/>
      <c r="D87" s="1495"/>
      <c r="E87" s="1495"/>
      <c r="F87" s="1495"/>
      <c r="G87" s="1495"/>
      <c r="H87" s="1495"/>
      <c r="I87" s="1495"/>
      <c r="J87" s="1495"/>
      <c r="K87" s="1495"/>
      <c r="L87" s="1495"/>
      <c r="M87" s="1495"/>
      <c r="N87" s="354"/>
      <c r="O87" s="740"/>
      <c r="P87" s="741"/>
      <c r="Q87" s="2774" t="s">
        <v>2827</v>
      </c>
      <c r="R87" s="2774"/>
    </row>
    <row r="88" spans="1:18" ht="20.100000000000001" customHeight="1" thickTop="1" x14ac:dyDescent="0.25">
      <c r="A88" s="3181" t="s">
        <v>47</v>
      </c>
      <c r="B88" s="3184" t="s">
        <v>90</v>
      </c>
      <c r="C88" s="3184" t="s">
        <v>48</v>
      </c>
      <c r="D88" s="2980" t="s">
        <v>36</v>
      </c>
      <c r="E88" s="2980"/>
      <c r="F88" s="2980"/>
      <c r="G88" s="2980" t="s">
        <v>2</v>
      </c>
      <c r="H88" s="2980"/>
      <c r="I88" s="2980"/>
      <c r="J88" s="2980" t="s">
        <v>3</v>
      </c>
      <c r="K88" s="2980"/>
      <c r="L88" s="2980"/>
      <c r="M88" s="2980" t="s">
        <v>29</v>
      </c>
      <c r="N88" s="2980"/>
      <c r="O88" s="2980"/>
      <c r="P88" s="3178" t="s">
        <v>103</v>
      </c>
      <c r="Q88" s="3178" t="s">
        <v>132</v>
      </c>
      <c r="R88" s="3167" t="s">
        <v>310</v>
      </c>
    </row>
    <row r="89" spans="1:18" ht="17.25" customHeight="1" x14ac:dyDescent="0.25">
      <c r="A89" s="3182"/>
      <c r="B89" s="2666"/>
      <c r="C89" s="2666"/>
      <c r="D89" s="2509" t="s">
        <v>98</v>
      </c>
      <c r="E89" s="2509"/>
      <c r="F89" s="2509"/>
      <c r="G89" s="2509" t="s">
        <v>99</v>
      </c>
      <c r="H89" s="2509"/>
      <c r="I89" s="2509"/>
      <c r="J89" s="2509" t="s">
        <v>100</v>
      </c>
      <c r="K89" s="2509"/>
      <c r="L89" s="2509"/>
      <c r="M89" s="2741" t="s">
        <v>101</v>
      </c>
      <c r="N89" s="2741"/>
      <c r="O89" s="2741"/>
      <c r="P89" s="3179"/>
      <c r="Q89" s="3179"/>
      <c r="R89" s="2517"/>
    </row>
    <row r="90" spans="1:18" ht="20.100000000000001" customHeight="1" x14ac:dyDescent="0.25">
      <c r="A90" s="3182"/>
      <c r="B90" s="2666"/>
      <c r="C90" s="2666"/>
      <c r="D90" s="698" t="s">
        <v>187</v>
      </c>
      <c r="E90" s="698" t="s">
        <v>203</v>
      </c>
      <c r="F90" s="698" t="s">
        <v>204</v>
      </c>
      <c r="G90" s="698" t="s">
        <v>187</v>
      </c>
      <c r="H90" s="698" t="s">
        <v>203</v>
      </c>
      <c r="I90" s="698" t="s">
        <v>204</v>
      </c>
      <c r="J90" s="698" t="s">
        <v>187</v>
      </c>
      <c r="K90" s="698" t="s">
        <v>203</v>
      </c>
      <c r="L90" s="698" t="s">
        <v>204</v>
      </c>
      <c r="M90" s="698" t="s">
        <v>187</v>
      </c>
      <c r="N90" s="698" t="s">
        <v>203</v>
      </c>
      <c r="O90" s="698" t="s">
        <v>204</v>
      </c>
      <c r="P90" s="3179"/>
      <c r="Q90" s="3179"/>
      <c r="R90" s="2517"/>
    </row>
    <row r="91" spans="1:18" ht="20.100000000000001" customHeight="1" thickBot="1" x14ac:dyDescent="0.3">
      <c r="A91" s="3183"/>
      <c r="B91" s="2992"/>
      <c r="C91" s="2992"/>
      <c r="D91" s="424" t="s">
        <v>188</v>
      </c>
      <c r="E91" s="424" t="s">
        <v>189</v>
      </c>
      <c r="F91" s="424" t="s">
        <v>190</v>
      </c>
      <c r="G91" s="424" t="s">
        <v>188</v>
      </c>
      <c r="H91" s="424" t="s">
        <v>189</v>
      </c>
      <c r="I91" s="424" t="s">
        <v>190</v>
      </c>
      <c r="J91" s="424" t="s">
        <v>188</v>
      </c>
      <c r="K91" s="424" t="s">
        <v>189</v>
      </c>
      <c r="L91" s="424" t="s">
        <v>190</v>
      </c>
      <c r="M91" s="424" t="s">
        <v>188</v>
      </c>
      <c r="N91" s="424" t="s">
        <v>189</v>
      </c>
      <c r="O91" s="424" t="s">
        <v>190</v>
      </c>
      <c r="P91" s="3180"/>
      <c r="Q91" s="3180"/>
      <c r="R91" s="2723"/>
    </row>
    <row r="92" spans="1:18" ht="22.5" customHeight="1" x14ac:dyDescent="0.25">
      <c r="A92" s="2701" t="s">
        <v>1131</v>
      </c>
      <c r="B92" s="783" t="s">
        <v>78</v>
      </c>
      <c r="C92" s="1405"/>
      <c r="D92" s="1936">
        <v>0</v>
      </c>
      <c r="E92" s="1936">
        <v>0</v>
      </c>
      <c r="F92" s="1942">
        <v>0</v>
      </c>
      <c r="G92" s="1942">
        <v>19</v>
      </c>
      <c r="H92" s="1942">
        <v>27</v>
      </c>
      <c r="I92" s="1942">
        <v>46</v>
      </c>
      <c r="J92" s="1942">
        <v>0</v>
      </c>
      <c r="K92" s="1942">
        <v>0</v>
      </c>
      <c r="L92" s="1942">
        <v>0</v>
      </c>
      <c r="M92" s="1942">
        <f>SUM(D92,G92,J92)</f>
        <v>19</v>
      </c>
      <c r="N92" s="1942">
        <f t="shared" ref="M92:O113" si="35">SUM(K92,H92,E92)</f>
        <v>27</v>
      </c>
      <c r="O92" s="1942">
        <f t="shared" si="35"/>
        <v>46</v>
      </c>
      <c r="P92" s="1396"/>
      <c r="Q92" s="384" t="s">
        <v>154</v>
      </c>
      <c r="R92" s="2593" t="s">
        <v>454</v>
      </c>
    </row>
    <row r="93" spans="1:18" ht="41.25" customHeight="1" x14ac:dyDescent="0.25">
      <c r="A93" s="2704"/>
      <c r="B93" s="1969" t="s">
        <v>95</v>
      </c>
      <c r="C93" s="1969" t="s">
        <v>95</v>
      </c>
      <c r="D93" s="1936">
        <v>0</v>
      </c>
      <c r="E93" s="1936">
        <v>0</v>
      </c>
      <c r="F93" s="1936">
        <v>0</v>
      </c>
      <c r="G93" s="1936">
        <v>19</v>
      </c>
      <c r="H93" s="1936">
        <v>34</v>
      </c>
      <c r="I93" s="1936">
        <v>53</v>
      </c>
      <c r="J93" s="1936">
        <v>0</v>
      </c>
      <c r="K93" s="1936">
        <v>0</v>
      </c>
      <c r="L93" s="1936">
        <v>0</v>
      </c>
      <c r="M93" s="1942">
        <f>SUM(D93,G93,J93)</f>
        <v>19</v>
      </c>
      <c r="N93" s="1936">
        <f t="shared" si="35"/>
        <v>34</v>
      </c>
      <c r="O93" s="1936">
        <f t="shared" si="35"/>
        <v>53</v>
      </c>
      <c r="P93" s="1940" t="s">
        <v>164</v>
      </c>
      <c r="Q93" s="1940" t="s">
        <v>164</v>
      </c>
      <c r="R93" s="2502"/>
    </row>
    <row r="94" spans="1:18" ht="22.5" customHeight="1" x14ac:dyDescent="0.25">
      <c r="A94" s="2676" t="s">
        <v>96</v>
      </c>
      <c r="B94" s="2676"/>
      <c r="C94" s="2676"/>
      <c r="D94" s="1936">
        <f t="shared" ref="D94:K94" si="36">SUM(D82:D83,D86,D92:D93)</f>
        <v>0</v>
      </c>
      <c r="E94" s="1936">
        <f t="shared" si="36"/>
        <v>0</v>
      </c>
      <c r="F94" s="1936">
        <f t="shared" si="36"/>
        <v>0</v>
      </c>
      <c r="G94" s="1936">
        <f t="shared" si="36"/>
        <v>105</v>
      </c>
      <c r="H94" s="1936">
        <f t="shared" si="36"/>
        <v>140</v>
      </c>
      <c r="I94" s="1936">
        <f t="shared" si="36"/>
        <v>245</v>
      </c>
      <c r="J94" s="1936">
        <f t="shared" si="36"/>
        <v>31</v>
      </c>
      <c r="K94" s="1936">
        <f t="shared" si="36"/>
        <v>30</v>
      </c>
      <c r="L94" s="1936">
        <f>SUM(J94:K94)</f>
        <v>61</v>
      </c>
      <c r="M94" s="1942">
        <f>SUM(D94,G94,J94)</f>
        <v>136</v>
      </c>
      <c r="N94" s="1936">
        <f>SUM(N82:N83,N86,N92:N93)</f>
        <v>170</v>
      </c>
      <c r="O94" s="1936">
        <f>SUM(I94,L94)</f>
        <v>306</v>
      </c>
      <c r="P94" s="2502" t="s">
        <v>136</v>
      </c>
      <c r="Q94" s="2502"/>
      <c r="R94" s="2502"/>
    </row>
    <row r="95" spans="1:18" ht="20.100000000000001" customHeight="1" x14ac:dyDescent="0.25">
      <c r="A95" s="2705" t="s">
        <v>42</v>
      </c>
      <c r="B95" s="2676" t="s">
        <v>75</v>
      </c>
      <c r="C95" s="1969" t="s">
        <v>1543</v>
      </c>
      <c r="D95" s="1936">
        <f>SUM(D92:D94,D83:D84)</f>
        <v>0</v>
      </c>
      <c r="E95" s="1936">
        <f>SUM(E92:E94,E83:E84)</f>
        <v>0</v>
      </c>
      <c r="F95" s="1936">
        <v>0</v>
      </c>
      <c r="G95" s="1936">
        <v>22</v>
      </c>
      <c r="H95" s="1936">
        <v>14</v>
      </c>
      <c r="I95" s="1936">
        <v>36</v>
      </c>
      <c r="J95" s="1936">
        <v>0</v>
      </c>
      <c r="K95" s="1936">
        <v>0</v>
      </c>
      <c r="L95" s="1936">
        <v>0</v>
      </c>
      <c r="M95" s="1936">
        <f t="shared" si="35"/>
        <v>22</v>
      </c>
      <c r="N95" s="1936">
        <f t="shared" si="35"/>
        <v>14</v>
      </c>
      <c r="O95" s="1936">
        <f t="shared" si="35"/>
        <v>36</v>
      </c>
      <c r="P95" s="1937" t="s">
        <v>1544</v>
      </c>
      <c r="Q95" s="2502" t="s">
        <v>151</v>
      </c>
      <c r="R95" s="2594" t="s">
        <v>623</v>
      </c>
    </row>
    <row r="96" spans="1:18" ht="20.100000000000001" customHeight="1" x14ac:dyDescent="0.25">
      <c r="A96" s="2700"/>
      <c r="B96" s="2676"/>
      <c r="C96" s="1969" t="s">
        <v>1525</v>
      </c>
      <c r="D96" s="1936">
        <f>SUM(D93:D95,D84:D85)</f>
        <v>0</v>
      </c>
      <c r="E96" s="1936">
        <f>SUM(E93:E95,E84:E85)</f>
        <v>0</v>
      </c>
      <c r="F96" s="1936">
        <v>0</v>
      </c>
      <c r="G96" s="1936">
        <v>22</v>
      </c>
      <c r="H96" s="1936">
        <v>16</v>
      </c>
      <c r="I96" s="1936">
        <v>38</v>
      </c>
      <c r="J96" s="1936">
        <v>0</v>
      </c>
      <c r="K96" s="1936">
        <v>0</v>
      </c>
      <c r="L96" s="1936">
        <v>0</v>
      </c>
      <c r="M96" s="1936">
        <f t="shared" si="35"/>
        <v>22</v>
      </c>
      <c r="N96" s="1936">
        <f t="shared" si="35"/>
        <v>16</v>
      </c>
      <c r="O96" s="1936">
        <f t="shared" si="35"/>
        <v>38</v>
      </c>
      <c r="P96" s="1937" t="s">
        <v>1545</v>
      </c>
      <c r="Q96" s="2502"/>
      <c r="R96" s="2579"/>
    </row>
    <row r="97" spans="1:20" ht="24" customHeight="1" x14ac:dyDescent="0.25">
      <c r="A97" s="2700"/>
      <c r="B97" s="2676" t="s">
        <v>49</v>
      </c>
      <c r="C97" s="2676"/>
      <c r="D97" s="1936">
        <f t="shared" ref="D97:L97" si="37">SUM(D95:D96)</f>
        <v>0</v>
      </c>
      <c r="E97" s="1936">
        <f t="shared" si="37"/>
        <v>0</v>
      </c>
      <c r="F97" s="1936">
        <f t="shared" si="37"/>
        <v>0</v>
      </c>
      <c r="G97" s="1936">
        <f t="shared" si="37"/>
        <v>44</v>
      </c>
      <c r="H97" s="1936">
        <f t="shared" si="37"/>
        <v>30</v>
      </c>
      <c r="I97" s="1936">
        <f t="shared" si="37"/>
        <v>74</v>
      </c>
      <c r="J97" s="1936">
        <f t="shared" si="37"/>
        <v>0</v>
      </c>
      <c r="K97" s="1936">
        <f t="shared" si="37"/>
        <v>0</v>
      </c>
      <c r="L97" s="1936">
        <f t="shared" si="37"/>
        <v>0</v>
      </c>
      <c r="M97" s="1936">
        <f t="shared" si="35"/>
        <v>44</v>
      </c>
      <c r="N97" s="1936">
        <f t="shared" si="35"/>
        <v>30</v>
      </c>
      <c r="O97" s="1936">
        <f t="shared" si="35"/>
        <v>74</v>
      </c>
      <c r="P97" s="2502" t="s">
        <v>139</v>
      </c>
      <c r="Q97" s="2502"/>
      <c r="R97" s="2579"/>
    </row>
    <row r="98" spans="1:20" ht="15.75" x14ac:dyDescent="0.25">
      <c r="A98" s="2700"/>
      <c r="B98" s="1969" t="s">
        <v>536</v>
      </c>
      <c r="C98" s="1398"/>
      <c r="D98" s="1936">
        <f t="shared" ref="D98:E98" si="38">SUM(D96:D97)</f>
        <v>0</v>
      </c>
      <c r="E98" s="1936">
        <f t="shared" si="38"/>
        <v>0</v>
      </c>
      <c r="F98" s="1936">
        <v>0</v>
      </c>
      <c r="G98" s="1936">
        <v>13</v>
      </c>
      <c r="H98" s="1936">
        <v>8</v>
      </c>
      <c r="I98" s="1936">
        <v>21</v>
      </c>
      <c r="J98" s="1936">
        <f t="shared" ref="J98:K98" si="39">SUM(J96:J97)</f>
        <v>0</v>
      </c>
      <c r="K98" s="1936">
        <f t="shared" si="39"/>
        <v>0</v>
      </c>
      <c r="L98" s="1936">
        <v>0</v>
      </c>
      <c r="M98" s="1936">
        <f t="shared" ref="M98:M100" si="40">SUM(J98,G98,D98)</f>
        <v>13</v>
      </c>
      <c r="N98" s="1936">
        <f t="shared" ref="N98:N100" si="41">SUM(K98,H98,E98)</f>
        <v>8</v>
      </c>
      <c r="O98" s="1936">
        <f t="shared" ref="O98:O100" si="42">SUM(L98,I98,F98)</f>
        <v>21</v>
      </c>
      <c r="P98" s="1393"/>
      <c r="Q98" s="1940" t="s">
        <v>537</v>
      </c>
      <c r="R98" s="2579"/>
    </row>
    <row r="99" spans="1:20" ht="15.75" x14ac:dyDescent="0.25">
      <c r="A99" s="2700"/>
      <c r="B99" s="1969" t="s">
        <v>82</v>
      </c>
      <c r="C99" s="1398"/>
      <c r="D99" s="1936">
        <f t="shared" ref="D99:E99" si="43">SUM(D97:D98)</f>
        <v>0</v>
      </c>
      <c r="E99" s="1936">
        <f t="shared" si="43"/>
        <v>0</v>
      </c>
      <c r="F99" s="1936">
        <v>0</v>
      </c>
      <c r="G99" s="1936">
        <v>10</v>
      </c>
      <c r="H99" s="1936">
        <v>8</v>
      </c>
      <c r="I99" s="1936">
        <v>18</v>
      </c>
      <c r="J99" s="1936">
        <f t="shared" ref="J99:K99" si="44">SUM(J97:J98)</f>
        <v>0</v>
      </c>
      <c r="K99" s="1936">
        <f t="shared" si="44"/>
        <v>0</v>
      </c>
      <c r="L99" s="1936">
        <v>0</v>
      </c>
      <c r="M99" s="1936">
        <f t="shared" si="40"/>
        <v>10</v>
      </c>
      <c r="N99" s="1936">
        <f t="shared" si="41"/>
        <v>8</v>
      </c>
      <c r="O99" s="1936">
        <f t="shared" si="42"/>
        <v>18</v>
      </c>
      <c r="P99" s="1393"/>
      <c r="Q99" s="1940" t="s">
        <v>155</v>
      </c>
      <c r="R99" s="2579"/>
    </row>
    <row r="100" spans="1:20" ht="15.75" x14ac:dyDescent="0.25">
      <c r="A100" s="2701"/>
      <c r="B100" s="1969" t="s">
        <v>628</v>
      </c>
      <c r="C100" s="1398"/>
      <c r="D100" s="1936">
        <f t="shared" ref="D100:E100" si="45">SUM(D98:D99)</f>
        <v>0</v>
      </c>
      <c r="E100" s="1936">
        <f t="shared" si="45"/>
        <v>0</v>
      </c>
      <c r="F100" s="1936">
        <v>0</v>
      </c>
      <c r="G100" s="1936">
        <v>14</v>
      </c>
      <c r="H100" s="1936">
        <v>8</v>
      </c>
      <c r="I100" s="1936">
        <v>22</v>
      </c>
      <c r="J100" s="1936">
        <f t="shared" ref="J100:K100" si="46">SUM(J98:J99)</f>
        <v>0</v>
      </c>
      <c r="K100" s="1936">
        <f t="shared" si="46"/>
        <v>0</v>
      </c>
      <c r="L100" s="1936">
        <v>0</v>
      </c>
      <c r="M100" s="1936">
        <f t="shared" si="40"/>
        <v>14</v>
      </c>
      <c r="N100" s="1936">
        <f t="shared" si="41"/>
        <v>8</v>
      </c>
      <c r="O100" s="1936">
        <f t="shared" si="42"/>
        <v>22</v>
      </c>
      <c r="P100" s="1393"/>
      <c r="Q100" s="1940" t="s">
        <v>629</v>
      </c>
      <c r="R100" s="2593"/>
    </row>
    <row r="101" spans="1:20" ht="20.100000000000001" customHeight="1" x14ac:dyDescent="0.25">
      <c r="A101" s="2676" t="s">
        <v>96</v>
      </c>
      <c r="B101" s="2676"/>
      <c r="C101" s="2676"/>
      <c r="D101" s="1936">
        <f>SUM(D97:D100)</f>
        <v>0</v>
      </c>
      <c r="E101" s="1936">
        <f t="shared" ref="E101:L101" si="47">SUM(E97:E100)</f>
        <v>0</v>
      </c>
      <c r="F101" s="1936">
        <f t="shared" si="47"/>
        <v>0</v>
      </c>
      <c r="G101" s="1936">
        <f t="shared" si="47"/>
        <v>81</v>
      </c>
      <c r="H101" s="1936">
        <f t="shared" si="47"/>
        <v>54</v>
      </c>
      <c r="I101" s="1936">
        <f t="shared" si="47"/>
        <v>135</v>
      </c>
      <c r="J101" s="1936">
        <f t="shared" si="47"/>
        <v>0</v>
      </c>
      <c r="K101" s="1936">
        <f t="shared" si="47"/>
        <v>0</v>
      </c>
      <c r="L101" s="1936">
        <f t="shared" si="47"/>
        <v>0</v>
      </c>
      <c r="M101" s="1936">
        <f t="shared" si="35"/>
        <v>81</v>
      </c>
      <c r="N101" s="1936">
        <f t="shared" si="35"/>
        <v>54</v>
      </c>
      <c r="O101" s="1936">
        <f t="shared" si="35"/>
        <v>135</v>
      </c>
      <c r="P101" s="2502" t="s">
        <v>136</v>
      </c>
      <c r="Q101" s="2502"/>
      <c r="R101" s="2502"/>
    </row>
    <row r="102" spans="1:20" ht="20.100000000000001" customHeight="1" x14ac:dyDescent="0.25">
      <c r="A102" s="2704" t="s">
        <v>1494</v>
      </c>
      <c r="B102" s="1969" t="s">
        <v>89</v>
      </c>
      <c r="C102" s="598"/>
      <c r="D102" s="1936">
        <f t="shared" ref="D102:D103" si="48">SUM(D98:D101)</f>
        <v>0</v>
      </c>
      <c r="E102" s="1936">
        <f t="shared" ref="E102:E103" si="49">SUM(E98:E101)</f>
        <v>0</v>
      </c>
      <c r="F102" s="1936">
        <v>0</v>
      </c>
      <c r="G102" s="1936">
        <v>30</v>
      </c>
      <c r="H102" s="1936">
        <v>11</v>
      </c>
      <c r="I102" s="1936">
        <v>41</v>
      </c>
      <c r="J102" s="1936">
        <v>52</v>
      </c>
      <c r="K102" s="1936">
        <v>9</v>
      </c>
      <c r="L102" s="1936">
        <v>61</v>
      </c>
      <c r="M102" s="1936">
        <f t="shared" si="35"/>
        <v>82</v>
      </c>
      <c r="N102" s="1936">
        <f t="shared" si="35"/>
        <v>20</v>
      </c>
      <c r="O102" s="1936">
        <f t="shared" si="35"/>
        <v>102</v>
      </c>
      <c r="P102" s="1067"/>
      <c r="Q102" s="1937" t="s">
        <v>157</v>
      </c>
      <c r="R102" s="2502" t="s">
        <v>130</v>
      </c>
    </row>
    <row r="103" spans="1:20" ht="20.25" customHeight="1" x14ac:dyDescent="0.25">
      <c r="A103" s="2704"/>
      <c r="B103" s="1969" t="s">
        <v>213</v>
      </c>
      <c r="C103" s="598"/>
      <c r="D103" s="1936">
        <f t="shared" si="48"/>
        <v>0</v>
      </c>
      <c r="E103" s="1936">
        <f t="shared" si="49"/>
        <v>0</v>
      </c>
      <c r="F103" s="1936">
        <v>0</v>
      </c>
      <c r="G103" s="1936">
        <v>44</v>
      </c>
      <c r="H103" s="1936">
        <v>22</v>
      </c>
      <c r="I103" s="1936">
        <v>66</v>
      </c>
      <c r="J103" s="1936">
        <v>0</v>
      </c>
      <c r="K103" s="1936">
        <v>0</v>
      </c>
      <c r="L103" s="1936">
        <v>0</v>
      </c>
      <c r="M103" s="1936">
        <f t="shared" si="35"/>
        <v>44</v>
      </c>
      <c r="N103" s="1936">
        <f t="shared" si="35"/>
        <v>22</v>
      </c>
      <c r="O103" s="1936">
        <f t="shared" si="35"/>
        <v>66</v>
      </c>
      <c r="P103" s="1067"/>
      <c r="Q103" s="1937" t="s">
        <v>221</v>
      </c>
      <c r="R103" s="2502"/>
    </row>
    <row r="104" spans="1:20" ht="23.25" customHeight="1" x14ac:dyDescent="0.25">
      <c r="A104" s="2676" t="s">
        <v>96</v>
      </c>
      <c r="B104" s="2676"/>
      <c r="C104" s="2676"/>
      <c r="D104" s="1936">
        <f t="shared" ref="D104:L104" si="50">SUM(D102:D103)</f>
        <v>0</v>
      </c>
      <c r="E104" s="1936">
        <f t="shared" si="50"/>
        <v>0</v>
      </c>
      <c r="F104" s="1936">
        <f t="shared" si="50"/>
        <v>0</v>
      </c>
      <c r="G104" s="1936">
        <f t="shared" si="50"/>
        <v>74</v>
      </c>
      <c r="H104" s="1936">
        <f t="shared" si="50"/>
        <v>33</v>
      </c>
      <c r="I104" s="1936">
        <f t="shared" si="50"/>
        <v>107</v>
      </c>
      <c r="J104" s="1936">
        <f t="shared" si="50"/>
        <v>52</v>
      </c>
      <c r="K104" s="1936">
        <f t="shared" si="50"/>
        <v>9</v>
      </c>
      <c r="L104" s="1936">
        <f t="shared" si="50"/>
        <v>61</v>
      </c>
      <c r="M104" s="1936">
        <f t="shared" si="35"/>
        <v>126</v>
      </c>
      <c r="N104" s="1936">
        <f t="shared" si="35"/>
        <v>42</v>
      </c>
      <c r="O104" s="1936">
        <f t="shared" si="35"/>
        <v>168</v>
      </c>
      <c r="P104" s="2502" t="s">
        <v>136</v>
      </c>
      <c r="Q104" s="2502"/>
      <c r="R104" s="2502"/>
    </row>
    <row r="105" spans="1:20" ht="24" customHeight="1" x14ac:dyDescent="0.25">
      <c r="A105" s="2676" t="s">
        <v>630</v>
      </c>
      <c r="B105" s="1969" t="s">
        <v>1546</v>
      </c>
      <c r="C105" s="598"/>
      <c r="D105" s="1936">
        <f t="shared" ref="D105:E105" si="51">SUM(D103:D104)</f>
        <v>0</v>
      </c>
      <c r="E105" s="1936">
        <f t="shared" si="51"/>
        <v>0</v>
      </c>
      <c r="F105" s="1936">
        <v>0</v>
      </c>
      <c r="G105" s="1936">
        <v>8</v>
      </c>
      <c r="H105" s="1936">
        <v>4</v>
      </c>
      <c r="I105" s="1936">
        <v>12</v>
      </c>
      <c r="J105" s="1936">
        <v>0</v>
      </c>
      <c r="K105" s="1936">
        <v>0</v>
      </c>
      <c r="L105" s="1936">
        <v>0</v>
      </c>
      <c r="M105" s="1936">
        <f t="shared" si="35"/>
        <v>8</v>
      </c>
      <c r="N105" s="1936">
        <f t="shared" si="35"/>
        <v>4</v>
      </c>
      <c r="O105" s="1936">
        <f t="shared" si="35"/>
        <v>12</v>
      </c>
      <c r="P105" s="1067"/>
      <c r="Q105" s="1968" t="s">
        <v>982</v>
      </c>
      <c r="R105" s="2502" t="s">
        <v>1234</v>
      </c>
    </row>
    <row r="106" spans="1:20" ht="24" customHeight="1" x14ac:dyDescent="0.25">
      <c r="A106" s="2676"/>
      <c r="B106" s="1969" t="s">
        <v>1547</v>
      </c>
      <c r="C106" s="598"/>
      <c r="D106" s="1936">
        <f t="shared" ref="D106:E106" si="52">SUM(D104:D105)</f>
        <v>0</v>
      </c>
      <c r="E106" s="1936">
        <f t="shared" si="52"/>
        <v>0</v>
      </c>
      <c r="F106" s="1936">
        <v>0</v>
      </c>
      <c r="G106" s="1936">
        <v>4</v>
      </c>
      <c r="H106" s="1936">
        <v>1</v>
      </c>
      <c r="I106" s="1936">
        <v>5</v>
      </c>
      <c r="J106" s="1936">
        <v>0</v>
      </c>
      <c r="K106" s="1936">
        <v>0</v>
      </c>
      <c r="L106" s="1936">
        <v>0</v>
      </c>
      <c r="M106" s="1936">
        <f t="shared" si="35"/>
        <v>4</v>
      </c>
      <c r="N106" s="1936">
        <f t="shared" si="35"/>
        <v>1</v>
      </c>
      <c r="O106" s="1936">
        <f t="shared" si="35"/>
        <v>5</v>
      </c>
      <c r="P106" s="1067"/>
      <c r="Q106" s="1968" t="s">
        <v>979</v>
      </c>
      <c r="R106" s="2502"/>
    </row>
    <row r="107" spans="1:20" ht="24" customHeight="1" x14ac:dyDescent="0.25">
      <c r="A107" s="2676"/>
      <c r="B107" s="1969" t="s">
        <v>1548</v>
      </c>
      <c r="C107" s="598"/>
      <c r="D107" s="1936">
        <f t="shared" ref="D107:E107" si="53">SUM(D105:D106)</f>
        <v>0</v>
      </c>
      <c r="E107" s="1936">
        <f t="shared" si="53"/>
        <v>0</v>
      </c>
      <c r="F107" s="1936">
        <v>0</v>
      </c>
      <c r="G107" s="1936">
        <v>10</v>
      </c>
      <c r="H107" s="1936">
        <v>3</v>
      </c>
      <c r="I107" s="1936">
        <v>13</v>
      </c>
      <c r="J107" s="1936">
        <v>0</v>
      </c>
      <c r="K107" s="1936">
        <v>0</v>
      </c>
      <c r="L107" s="1936">
        <v>0</v>
      </c>
      <c r="M107" s="1936">
        <f t="shared" si="35"/>
        <v>10</v>
      </c>
      <c r="N107" s="1936">
        <f t="shared" si="35"/>
        <v>3</v>
      </c>
      <c r="O107" s="1936">
        <f t="shared" si="35"/>
        <v>13</v>
      </c>
      <c r="P107" s="1067"/>
      <c r="Q107" s="1968" t="s">
        <v>1233</v>
      </c>
      <c r="R107" s="2502"/>
    </row>
    <row r="108" spans="1:20" ht="24" customHeight="1" x14ac:dyDescent="0.25">
      <c r="A108" s="2676" t="s">
        <v>96</v>
      </c>
      <c r="B108" s="2676"/>
      <c r="C108" s="2676"/>
      <c r="D108" s="1936">
        <f>SUM(D105:D107)</f>
        <v>0</v>
      </c>
      <c r="E108" s="1936">
        <f t="shared" ref="E108:O108" si="54">SUM(E105:E107)</f>
        <v>0</v>
      </c>
      <c r="F108" s="1936">
        <f t="shared" si="54"/>
        <v>0</v>
      </c>
      <c r="G108" s="1936">
        <f t="shared" si="54"/>
        <v>22</v>
      </c>
      <c r="H108" s="1936">
        <f t="shared" si="54"/>
        <v>8</v>
      </c>
      <c r="I108" s="1936">
        <f t="shared" si="54"/>
        <v>30</v>
      </c>
      <c r="J108" s="1936">
        <f t="shared" si="54"/>
        <v>0</v>
      </c>
      <c r="K108" s="1936">
        <f t="shared" si="54"/>
        <v>0</v>
      </c>
      <c r="L108" s="1936">
        <f t="shared" si="54"/>
        <v>0</v>
      </c>
      <c r="M108" s="1936">
        <f t="shared" si="54"/>
        <v>22</v>
      </c>
      <c r="N108" s="1936">
        <f t="shared" si="54"/>
        <v>8</v>
      </c>
      <c r="O108" s="1936">
        <f t="shared" si="54"/>
        <v>30</v>
      </c>
      <c r="P108" s="2619" t="s">
        <v>136</v>
      </c>
      <c r="Q108" s="2619"/>
      <c r="R108" s="2619"/>
      <c r="S108" s="1083"/>
      <c r="T108" s="1083"/>
    </row>
    <row r="109" spans="1:20" ht="24.75" customHeight="1" x14ac:dyDescent="0.25">
      <c r="A109" s="2676" t="s">
        <v>1549</v>
      </c>
      <c r="B109" s="2676"/>
      <c r="C109" s="598"/>
      <c r="D109" s="1936">
        <v>0</v>
      </c>
      <c r="E109" s="1936">
        <v>0</v>
      </c>
      <c r="F109" s="1936">
        <v>0</v>
      </c>
      <c r="G109" s="1936">
        <v>41</v>
      </c>
      <c r="H109" s="1936">
        <v>12</v>
      </c>
      <c r="I109" s="1936">
        <v>53</v>
      </c>
      <c r="J109" s="1936">
        <v>32</v>
      </c>
      <c r="K109" s="1936">
        <v>4</v>
      </c>
      <c r="L109" s="1936">
        <v>36</v>
      </c>
      <c r="M109" s="1936">
        <f t="shared" si="35"/>
        <v>73</v>
      </c>
      <c r="N109" s="1936">
        <f t="shared" si="35"/>
        <v>16</v>
      </c>
      <c r="O109" s="1936">
        <f t="shared" si="35"/>
        <v>89</v>
      </c>
      <c r="P109" s="1067"/>
      <c r="Q109" s="2502" t="s">
        <v>228</v>
      </c>
      <c r="R109" s="2502"/>
    </row>
    <row r="110" spans="1:20" ht="25.5" customHeight="1" x14ac:dyDescent="0.25">
      <c r="A110" s="2676" t="s">
        <v>44</v>
      </c>
      <c r="B110" s="1969" t="s">
        <v>947</v>
      </c>
      <c r="C110" s="598"/>
      <c r="D110" s="1936">
        <v>0</v>
      </c>
      <c r="E110" s="1936">
        <v>0</v>
      </c>
      <c r="F110" s="1936">
        <v>0</v>
      </c>
      <c r="G110" s="1936">
        <v>22</v>
      </c>
      <c r="H110" s="1936">
        <v>11</v>
      </c>
      <c r="I110" s="1936">
        <v>33</v>
      </c>
      <c r="J110" s="1936">
        <v>9</v>
      </c>
      <c r="K110" s="1936">
        <v>2</v>
      </c>
      <c r="L110" s="1936">
        <v>11</v>
      </c>
      <c r="M110" s="1936">
        <f t="shared" si="35"/>
        <v>31</v>
      </c>
      <c r="N110" s="1936">
        <f t="shared" si="35"/>
        <v>13</v>
      </c>
      <c r="O110" s="1936">
        <f t="shared" si="35"/>
        <v>44</v>
      </c>
      <c r="P110" s="1075"/>
      <c r="Q110" s="1940" t="s">
        <v>2550</v>
      </c>
      <c r="R110" s="2502" t="s">
        <v>150</v>
      </c>
    </row>
    <row r="111" spans="1:20" ht="25.5" customHeight="1" x14ac:dyDescent="0.25">
      <c r="A111" s="2676"/>
      <c r="B111" s="1969" t="s">
        <v>1837</v>
      </c>
      <c r="C111" s="1398"/>
      <c r="D111" s="1936">
        <v>0</v>
      </c>
      <c r="E111" s="1936">
        <v>0</v>
      </c>
      <c r="F111" s="1936">
        <v>0</v>
      </c>
      <c r="G111" s="1936">
        <v>23</v>
      </c>
      <c r="H111" s="1936">
        <v>12</v>
      </c>
      <c r="I111" s="1936">
        <v>35</v>
      </c>
      <c r="J111" s="1936">
        <v>6</v>
      </c>
      <c r="K111" s="1936">
        <v>2</v>
      </c>
      <c r="L111" s="1936">
        <v>8</v>
      </c>
      <c r="M111" s="1936">
        <f t="shared" ref="M111" si="55">SUM(J111,G111,D111)</f>
        <v>29</v>
      </c>
      <c r="N111" s="1936">
        <f t="shared" ref="N111" si="56">SUM(K111,H111,E111)</f>
        <v>14</v>
      </c>
      <c r="O111" s="1936">
        <f t="shared" ref="O111" si="57">SUM(L111,I111,F111)</f>
        <v>43</v>
      </c>
      <c r="P111" s="1413"/>
      <c r="Q111" s="1940" t="s">
        <v>1838</v>
      </c>
      <c r="R111" s="2502"/>
    </row>
    <row r="112" spans="1:20" ht="23.25" customHeight="1" x14ac:dyDescent="0.25">
      <c r="A112" s="2676" t="s">
        <v>44</v>
      </c>
      <c r="B112" s="1969" t="s">
        <v>949</v>
      </c>
      <c r="C112" s="598"/>
      <c r="D112" s="1936">
        <v>0</v>
      </c>
      <c r="E112" s="1936">
        <v>0</v>
      </c>
      <c r="F112" s="1936">
        <v>0</v>
      </c>
      <c r="G112" s="1936">
        <v>9</v>
      </c>
      <c r="H112" s="1936">
        <v>5</v>
      </c>
      <c r="I112" s="1936">
        <v>14</v>
      </c>
      <c r="J112" s="1936">
        <v>0</v>
      </c>
      <c r="K112" s="1936">
        <v>0</v>
      </c>
      <c r="L112" s="1936">
        <v>0</v>
      </c>
      <c r="M112" s="1936">
        <f t="shared" si="35"/>
        <v>9</v>
      </c>
      <c r="N112" s="1936">
        <f t="shared" si="35"/>
        <v>5</v>
      </c>
      <c r="O112" s="1936">
        <f t="shared" si="35"/>
        <v>14</v>
      </c>
      <c r="P112" s="1075"/>
      <c r="Q112" s="1937" t="s">
        <v>1520</v>
      </c>
      <c r="R112" s="2502"/>
    </row>
    <row r="113" spans="1:18" ht="23.25" customHeight="1" thickBot="1" x14ac:dyDescent="0.3">
      <c r="A113" s="3153" t="s">
        <v>96</v>
      </c>
      <c r="B113" s="3153"/>
      <c r="C113" s="3153"/>
      <c r="D113" s="1991">
        <f t="shared" ref="D113:L113" si="58">SUM(D110:D112)</f>
        <v>0</v>
      </c>
      <c r="E113" s="1991">
        <f t="shared" si="58"/>
        <v>0</v>
      </c>
      <c r="F113" s="1991">
        <f t="shared" si="58"/>
        <v>0</v>
      </c>
      <c r="G113" s="1991">
        <f t="shared" si="58"/>
        <v>54</v>
      </c>
      <c r="H113" s="1991">
        <f t="shared" si="58"/>
        <v>28</v>
      </c>
      <c r="I113" s="1991">
        <f t="shared" si="58"/>
        <v>82</v>
      </c>
      <c r="J113" s="1991">
        <f t="shared" si="58"/>
        <v>15</v>
      </c>
      <c r="K113" s="1991">
        <f t="shared" si="58"/>
        <v>4</v>
      </c>
      <c r="L113" s="1991">
        <f t="shared" si="58"/>
        <v>19</v>
      </c>
      <c r="M113" s="1991">
        <f t="shared" si="35"/>
        <v>69</v>
      </c>
      <c r="N113" s="1991">
        <f t="shared" si="35"/>
        <v>32</v>
      </c>
      <c r="O113" s="1991">
        <f t="shared" si="35"/>
        <v>101</v>
      </c>
      <c r="P113" s="3176" t="s">
        <v>136</v>
      </c>
      <c r="Q113" s="3176"/>
      <c r="R113" s="3176"/>
    </row>
    <row r="114" spans="1:18" ht="20.100000000000001" customHeight="1" thickBot="1" x14ac:dyDescent="0.3">
      <c r="A114" s="3174" t="s">
        <v>91</v>
      </c>
      <c r="B114" s="3174"/>
      <c r="C114" s="3174"/>
      <c r="D114" s="1935">
        <f>SUM(D113,D109,D108,D104,D101,D94,D81,D66,D56,D50,D49,D38,D22,D18)</f>
        <v>85</v>
      </c>
      <c r="E114" s="1935">
        <f>SUM(E113,E109,E108,E104,E101,E94,E81,E66,E56,E50,E49,E38,E22,E18)</f>
        <v>77</v>
      </c>
      <c r="F114" s="1935">
        <f>SUM(F113,F109,F108,F104,F101,F94,F81,F66,F56,F50,F49,F38,F22,F18)</f>
        <v>162</v>
      </c>
      <c r="G114" s="1935">
        <f>SUM(G113,G109,G108,G104,G101,G94,G81,G66,G56,G50,G49,G38,G22,G18)</f>
        <v>1285</v>
      </c>
      <c r="H114" s="1935">
        <f t="shared" ref="H114:O114" si="59">SUM(H113,H109,H108,H104,H101,H94,H81,H66,H56,H50,H49,H39,H38,H22,H18)</f>
        <v>756</v>
      </c>
      <c r="I114" s="1935">
        <f t="shared" si="59"/>
        <v>2041</v>
      </c>
      <c r="J114" s="1935">
        <f t="shared" si="59"/>
        <v>465</v>
      </c>
      <c r="K114" s="1935">
        <f t="shared" si="59"/>
        <v>227</v>
      </c>
      <c r="L114" s="1935">
        <f t="shared" si="59"/>
        <v>692</v>
      </c>
      <c r="M114" s="1935">
        <f t="shared" si="59"/>
        <v>1835</v>
      </c>
      <c r="N114" s="1935">
        <f t="shared" si="59"/>
        <v>1060</v>
      </c>
      <c r="O114" s="1935">
        <f t="shared" si="59"/>
        <v>2895</v>
      </c>
      <c r="P114" s="3175" t="s">
        <v>1495</v>
      </c>
      <c r="Q114" s="3175"/>
      <c r="R114" s="3175"/>
    </row>
    <row r="115" spans="1:18" ht="18" customHeight="1" thickTop="1" x14ac:dyDescent="0.25">
      <c r="A115" s="590"/>
      <c r="B115" s="590"/>
      <c r="C115" s="590"/>
      <c r="D115" s="747"/>
      <c r="E115" s="747"/>
      <c r="F115" s="747"/>
      <c r="G115" s="747"/>
      <c r="H115" s="747"/>
      <c r="I115" s="747"/>
      <c r="J115" s="747"/>
      <c r="K115" s="747"/>
      <c r="L115" s="747"/>
      <c r="M115" s="747"/>
      <c r="N115" s="747"/>
      <c r="O115" s="747"/>
    </row>
    <row r="116" spans="1:18" ht="15" customHeight="1" x14ac:dyDescent="0.25">
      <c r="A116" s="590"/>
      <c r="B116" s="590"/>
      <c r="C116" s="590"/>
      <c r="D116" s="747"/>
      <c r="E116" s="747"/>
      <c r="F116" s="747"/>
      <c r="G116" s="747"/>
      <c r="H116" s="747"/>
      <c r="I116" s="747"/>
      <c r="J116" s="747"/>
      <c r="K116" s="747"/>
      <c r="L116" s="747"/>
      <c r="M116" s="747"/>
      <c r="N116" s="747"/>
      <c r="O116" s="747"/>
    </row>
    <row r="117" spans="1:18" ht="15" customHeight="1" x14ac:dyDescent="0.25">
      <c r="A117" s="590"/>
      <c r="B117" s="590"/>
      <c r="C117" s="590"/>
      <c r="D117" s="747"/>
      <c r="E117" s="747"/>
      <c r="F117" s="747"/>
      <c r="G117" s="747"/>
      <c r="H117" s="747"/>
      <c r="I117" s="747"/>
      <c r="J117" s="747"/>
      <c r="K117" s="747"/>
      <c r="L117" s="747"/>
      <c r="M117" s="747"/>
      <c r="N117" s="747"/>
      <c r="O117" s="747"/>
    </row>
    <row r="118" spans="1:18" ht="15" customHeight="1" x14ac:dyDescent="0.25">
      <c r="A118" s="590"/>
      <c r="B118" s="590"/>
      <c r="C118" s="590"/>
      <c r="D118" s="747"/>
      <c r="E118" s="747"/>
      <c r="F118" s="747"/>
      <c r="G118" s="747"/>
      <c r="H118" s="747"/>
      <c r="I118" s="747"/>
      <c r="J118" s="747"/>
      <c r="K118" s="747"/>
      <c r="L118" s="747"/>
      <c r="M118" s="747"/>
      <c r="N118" s="747"/>
      <c r="O118" s="747"/>
    </row>
    <row r="119" spans="1:18" ht="15" customHeight="1" x14ac:dyDescent="0.25">
      <c r="A119" s="590"/>
      <c r="B119" s="590"/>
      <c r="C119" s="590"/>
      <c r="D119" s="747"/>
      <c r="E119" s="747"/>
      <c r="F119" s="747"/>
      <c r="G119" s="747"/>
      <c r="H119" s="747"/>
      <c r="I119" s="747"/>
      <c r="J119" s="747"/>
      <c r="K119" s="747"/>
      <c r="L119" s="747"/>
      <c r="M119" s="747"/>
      <c r="N119" s="747"/>
      <c r="O119" s="747"/>
    </row>
    <row r="120" spans="1:18" ht="15" customHeight="1" x14ac:dyDescent="0.25">
      <c r="A120" s="590"/>
      <c r="B120" s="590"/>
      <c r="C120" s="590"/>
      <c r="D120" s="747"/>
      <c r="E120" s="747"/>
      <c r="F120" s="747"/>
      <c r="G120" s="747"/>
      <c r="H120" s="747"/>
      <c r="I120" s="747"/>
      <c r="J120" s="747"/>
      <c r="K120" s="747"/>
      <c r="L120" s="747"/>
      <c r="M120" s="747"/>
      <c r="N120" s="747"/>
      <c r="O120" s="747"/>
    </row>
    <row r="121" spans="1:18" ht="15" customHeight="1" x14ac:dyDescent="0.25">
      <c r="A121" s="590"/>
      <c r="B121" s="590"/>
      <c r="C121" s="590"/>
      <c r="D121" s="747"/>
      <c r="E121" s="747"/>
      <c r="F121" s="747"/>
      <c r="G121" s="747"/>
      <c r="H121" s="747"/>
      <c r="I121" s="747"/>
      <c r="J121" s="747"/>
      <c r="K121" s="747"/>
      <c r="L121" s="747"/>
      <c r="M121" s="747"/>
      <c r="N121" s="747"/>
      <c r="O121" s="747"/>
    </row>
    <row r="122" spans="1:18" ht="15" customHeight="1" x14ac:dyDescent="0.25">
      <c r="A122" s="590"/>
      <c r="B122" s="590"/>
      <c r="C122" s="590"/>
      <c r="D122" s="747"/>
      <c r="E122" s="747"/>
      <c r="F122" s="747"/>
      <c r="G122" s="747"/>
      <c r="H122" s="747"/>
      <c r="I122" s="747"/>
      <c r="J122" s="747"/>
      <c r="K122" s="747"/>
      <c r="L122" s="747"/>
      <c r="M122" s="747"/>
      <c r="N122" s="747"/>
      <c r="O122" s="747"/>
    </row>
  </sheetData>
  <mergeCells count="158">
    <mergeCell ref="A1:R1"/>
    <mergeCell ref="A2:R2"/>
    <mergeCell ref="A3:B3"/>
    <mergeCell ref="Q3:R3"/>
    <mergeCell ref="A4:A7"/>
    <mergeCell ref="B4:B7"/>
    <mergeCell ref="C4:C7"/>
    <mergeCell ref="D4:F4"/>
    <mergeCell ref="G4:I4"/>
    <mergeCell ref="J4:L4"/>
    <mergeCell ref="A8:A17"/>
    <mergeCell ref="R8:R17"/>
    <mergeCell ref="A18:C18"/>
    <mergeCell ref="P18:R18"/>
    <mergeCell ref="A19:A21"/>
    <mergeCell ref="R19:R21"/>
    <mergeCell ref="M4:O4"/>
    <mergeCell ref="P4:P7"/>
    <mergeCell ref="Q4:Q7"/>
    <mergeCell ref="R4:R7"/>
    <mergeCell ref="D5:F5"/>
    <mergeCell ref="G5:I5"/>
    <mergeCell ref="J5:L5"/>
    <mergeCell ref="M5:O5"/>
    <mergeCell ref="A22:C22"/>
    <mergeCell ref="P22:Q22"/>
    <mergeCell ref="A29:B29"/>
    <mergeCell ref="Q29:R29"/>
    <mergeCell ref="A30:A33"/>
    <mergeCell ref="B30:B33"/>
    <mergeCell ref="C30:C33"/>
    <mergeCell ref="D30:F30"/>
    <mergeCell ref="G30:I30"/>
    <mergeCell ref="J30:L30"/>
    <mergeCell ref="A23:A25"/>
    <mergeCell ref="R23:R25"/>
    <mergeCell ref="A38:C38"/>
    <mergeCell ref="P38:R38"/>
    <mergeCell ref="A40:A44"/>
    <mergeCell ref="B40:B44"/>
    <mergeCell ref="Q40:Q44"/>
    <mergeCell ref="R40:R44"/>
    <mergeCell ref="M30:O30"/>
    <mergeCell ref="P30:P33"/>
    <mergeCell ref="Q30:Q33"/>
    <mergeCell ref="R30:R33"/>
    <mergeCell ref="D31:F31"/>
    <mergeCell ref="G31:I31"/>
    <mergeCell ref="J31:L31"/>
    <mergeCell ref="M31:O31"/>
    <mergeCell ref="Q39:R39"/>
    <mergeCell ref="A34:A37"/>
    <mergeCell ref="R34:R37"/>
    <mergeCell ref="B53:C53"/>
    <mergeCell ref="P53:Q53"/>
    <mergeCell ref="B45:C45"/>
    <mergeCell ref="P45:Q45"/>
    <mergeCell ref="A57:B57"/>
    <mergeCell ref="Q57:R57"/>
    <mergeCell ref="A58:A61"/>
    <mergeCell ref="B58:B61"/>
    <mergeCell ref="C58:C61"/>
    <mergeCell ref="D58:F58"/>
    <mergeCell ref="G58:I58"/>
    <mergeCell ref="J58:L58"/>
    <mergeCell ref="A56:C56"/>
    <mergeCell ref="P56:R56"/>
    <mergeCell ref="A62:A65"/>
    <mergeCell ref="R62:R65"/>
    <mergeCell ref="A66:C66"/>
    <mergeCell ref="P66:R66"/>
    <mergeCell ref="R67:R80"/>
    <mergeCell ref="A46:A48"/>
    <mergeCell ref="Q46:Q48"/>
    <mergeCell ref="R46:R48"/>
    <mergeCell ref="A49:C49"/>
    <mergeCell ref="P49:R49"/>
    <mergeCell ref="A51:A54"/>
    <mergeCell ref="R51:R54"/>
    <mergeCell ref="M58:O58"/>
    <mergeCell ref="P58:P61"/>
    <mergeCell ref="Q58:Q61"/>
    <mergeCell ref="R58:R61"/>
    <mergeCell ref="D59:F59"/>
    <mergeCell ref="G59:I59"/>
    <mergeCell ref="J59:L59"/>
    <mergeCell ref="M59:O59"/>
    <mergeCell ref="B51:B52"/>
    <mergeCell ref="Q51:Q52"/>
    <mergeCell ref="A67:A80"/>
    <mergeCell ref="B79:C79"/>
    <mergeCell ref="B76:C76"/>
    <mergeCell ref="P76:Q76"/>
    <mergeCell ref="B77:B78"/>
    <mergeCell ref="A81:C81"/>
    <mergeCell ref="P81:R81"/>
    <mergeCell ref="A82:A85"/>
    <mergeCell ref="R82:R85"/>
    <mergeCell ref="B84:B85"/>
    <mergeCell ref="Q84:Q85"/>
    <mergeCell ref="Q77:Q78"/>
    <mergeCell ref="P79:Q79"/>
    <mergeCell ref="B67:B68"/>
    <mergeCell ref="Q67:Q68"/>
    <mergeCell ref="B69:C69"/>
    <mergeCell ref="P69:Q69"/>
    <mergeCell ref="B71:B72"/>
    <mergeCell ref="Q71:Q72"/>
    <mergeCell ref="B73:C73"/>
    <mergeCell ref="P73:Q73"/>
    <mergeCell ref="Q74:Q75"/>
    <mergeCell ref="B74:B75"/>
    <mergeCell ref="B86:C86"/>
    <mergeCell ref="P86:Q86"/>
    <mergeCell ref="D88:F88"/>
    <mergeCell ref="G88:I88"/>
    <mergeCell ref="J88:L88"/>
    <mergeCell ref="M88:O88"/>
    <mergeCell ref="P88:P91"/>
    <mergeCell ref="A92:A93"/>
    <mergeCell ref="R92:R93"/>
    <mergeCell ref="Q88:Q91"/>
    <mergeCell ref="R88:R91"/>
    <mergeCell ref="D89:F89"/>
    <mergeCell ref="G89:I89"/>
    <mergeCell ref="J89:L89"/>
    <mergeCell ref="M89:O89"/>
    <mergeCell ref="A87:B87"/>
    <mergeCell ref="Q87:R87"/>
    <mergeCell ref="A88:A91"/>
    <mergeCell ref="B88:B91"/>
    <mergeCell ref="C88:C91"/>
    <mergeCell ref="A94:C94"/>
    <mergeCell ref="P94:R94"/>
    <mergeCell ref="B95:B96"/>
    <mergeCell ref="Q95:Q96"/>
    <mergeCell ref="B97:C97"/>
    <mergeCell ref="A113:C113"/>
    <mergeCell ref="P113:R113"/>
    <mergeCell ref="P97:Q97"/>
    <mergeCell ref="R95:R100"/>
    <mergeCell ref="A95:A100"/>
    <mergeCell ref="A101:C101"/>
    <mergeCell ref="P101:R101"/>
    <mergeCell ref="A102:A103"/>
    <mergeCell ref="R102:R103"/>
    <mergeCell ref="A104:C104"/>
    <mergeCell ref="P104:R104"/>
    <mergeCell ref="A114:C114"/>
    <mergeCell ref="P114:R114"/>
    <mergeCell ref="A105:A107"/>
    <mergeCell ref="A108:C108"/>
    <mergeCell ref="A109:B109"/>
    <mergeCell ref="Q109:R109"/>
    <mergeCell ref="A110:A112"/>
    <mergeCell ref="R110:R112"/>
    <mergeCell ref="P108:R108"/>
    <mergeCell ref="R105:R107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185" orientation="landscape" useFirstPageNumber="1" r:id="rId1"/>
  <headerFooter alignWithMargins="0"/>
  <rowBreaks count="2" manualBreakCount="2">
    <brk id="56" max="18" man="1"/>
    <brk id="86" max="17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7:M17"/>
  <sheetViews>
    <sheetView rightToLeft="1" view="pageBreakPreview" zoomScaleSheetLayoutView="100" workbookViewId="0">
      <selection activeCell="P27" sqref="P27"/>
    </sheetView>
  </sheetViews>
  <sheetFormatPr defaultRowHeight="12.75" x14ac:dyDescent="0.2"/>
  <sheetData>
    <row r="17" spans="1:13" ht="60" x14ac:dyDescent="0.8">
      <c r="A17" s="2800" t="s">
        <v>2067</v>
      </c>
      <c r="B17" s="2800"/>
      <c r="C17" s="2800"/>
      <c r="D17" s="2800"/>
      <c r="E17" s="2800"/>
      <c r="F17" s="2800"/>
      <c r="G17" s="2800"/>
      <c r="H17" s="2800"/>
      <c r="I17" s="2800"/>
      <c r="J17" s="2800"/>
      <c r="K17" s="2800"/>
      <c r="L17" s="2800"/>
      <c r="M17" s="2800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Q25"/>
  <sheetViews>
    <sheetView rightToLeft="1" view="pageBreakPreview" zoomScale="90" zoomScaleNormal="75" zoomScaleSheetLayoutView="90" workbookViewId="0">
      <selection activeCell="P27" sqref="P27"/>
    </sheetView>
  </sheetViews>
  <sheetFormatPr defaultColWidth="10.28515625" defaultRowHeight="18" x14ac:dyDescent="0.25"/>
  <cols>
    <col min="1" max="1" width="28.5703125" style="105" customWidth="1"/>
    <col min="2" max="13" width="7.7109375" style="105" customWidth="1"/>
    <col min="14" max="14" width="37.140625" style="81" customWidth="1"/>
    <col min="15" max="16384" width="10.28515625" style="81"/>
  </cols>
  <sheetData>
    <row r="1" spans="1:17" s="99" customFormat="1" ht="23.25" customHeight="1" x14ac:dyDescent="0.25">
      <c r="A1" s="3188" t="s">
        <v>2301</v>
      </c>
      <c r="B1" s="3188"/>
      <c r="C1" s="3188"/>
      <c r="D1" s="3188"/>
      <c r="E1" s="3188"/>
      <c r="F1" s="3188"/>
      <c r="G1" s="3188"/>
      <c r="H1" s="3188"/>
      <c r="I1" s="3188"/>
      <c r="J1" s="3188"/>
      <c r="K1" s="3188"/>
      <c r="L1" s="3188"/>
      <c r="M1" s="3188"/>
      <c r="N1" s="3188"/>
    </row>
    <row r="2" spans="1:17" s="99" customFormat="1" ht="34.5" customHeight="1" x14ac:dyDescent="0.25">
      <c r="A2" s="2839" t="s">
        <v>2302</v>
      </c>
      <c r="B2" s="2839"/>
      <c r="C2" s="2839"/>
      <c r="D2" s="2839"/>
      <c r="E2" s="2839"/>
      <c r="F2" s="2839"/>
      <c r="G2" s="2839"/>
      <c r="H2" s="2839"/>
      <c r="I2" s="2839"/>
      <c r="J2" s="2839"/>
      <c r="K2" s="2839"/>
      <c r="L2" s="2839"/>
      <c r="M2" s="2839"/>
      <c r="N2" s="2839"/>
    </row>
    <row r="3" spans="1:17" s="99" customFormat="1" ht="34.5" customHeight="1" thickBot="1" x14ac:dyDescent="0.3">
      <c r="A3" s="42" t="s">
        <v>2829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00" t="s">
        <v>1606</v>
      </c>
    </row>
    <row r="4" spans="1:17" s="99" customFormat="1" ht="24.95" customHeight="1" thickTop="1" x14ac:dyDescent="0.25">
      <c r="A4" s="2898" t="s">
        <v>35</v>
      </c>
      <c r="B4" s="2898" t="s">
        <v>36</v>
      </c>
      <c r="C4" s="2898"/>
      <c r="D4" s="2898"/>
      <c r="E4" s="2898" t="s">
        <v>2</v>
      </c>
      <c r="F4" s="2898"/>
      <c r="G4" s="2898"/>
      <c r="H4" s="2898" t="s">
        <v>3</v>
      </c>
      <c r="I4" s="2898"/>
      <c r="J4" s="2898"/>
      <c r="K4" s="2898" t="s">
        <v>29</v>
      </c>
      <c r="L4" s="2898"/>
      <c r="M4" s="2898"/>
      <c r="N4" s="3189" t="s">
        <v>102</v>
      </c>
    </row>
    <row r="5" spans="1:17" s="99" customFormat="1" ht="24.95" customHeight="1" x14ac:dyDescent="0.25">
      <c r="A5" s="2762"/>
      <c r="B5" s="3160" t="s">
        <v>98</v>
      </c>
      <c r="C5" s="3160"/>
      <c r="D5" s="3160"/>
      <c r="E5" s="2814" t="s">
        <v>99</v>
      </c>
      <c r="F5" s="2814"/>
      <c r="G5" s="2814"/>
      <c r="H5" s="3160" t="s">
        <v>100</v>
      </c>
      <c r="I5" s="3160"/>
      <c r="J5" s="3160"/>
      <c r="K5" s="2814" t="s">
        <v>101</v>
      </c>
      <c r="L5" s="2814"/>
      <c r="M5" s="2814"/>
      <c r="N5" s="2839"/>
    </row>
    <row r="6" spans="1:17" ht="24.95" customHeight="1" x14ac:dyDescent="0.25">
      <c r="A6" s="2762"/>
      <c r="B6" s="608" t="s">
        <v>187</v>
      </c>
      <c r="C6" s="608" t="s">
        <v>211</v>
      </c>
      <c r="D6" s="608" t="s">
        <v>204</v>
      </c>
      <c r="E6" s="608" t="s">
        <v>187</v>
      </c>
      <c r="F6" s="608" t="s">
        <v>211</v>
      </c>
      <c r="G6" s="608" t="s">
        <v>204</v>
      </c>
      <c r="H6" s="608" t="s">
        <v>187</v>
      </c>
      <c r="I6" s="608" t="s">
        <v>211</v>
      </c>
      <c r="J6" s="608" t="s">
        <v>204</v>
      </c>
      <c r="K6" s="608" t="s">
        <v>187</v>
      </c>
      <c r="L6" s="608" t="s">
        <v>211</v>
      </c>
      <c r="M6" s="608" t="s">
        <v>204</v>
      </c>
      <c r="N6" s="2839"/>
      <c r="O6" s="193"/>
    </row>
    <row r="7" spans="1:17" ht="24.95" customHeight="1" thickBot="1" x14ac:dyDescent="0.3">
      <c r="A7" s="2899"/>
      <c r="B7" s="609" t="s">
        <v>188</v>
      </c>
      <c r="C7" s="609" t="s">
        <v>189</v>
      </c>
      <c r="D7" s="609" t="s">
        <v>190</v>
      </c>
      <c r="E7" s="609" t="s">
        <v>188</v>
      </c>
      <c r="F7" s="609" t="s">
        <v>189</v>
      </c>
      <c r="G7" s="609" t="s">
        <v>190</v>
      </c>
      <c r="H7" s="609" t="s">
        <v>188</v>
      </c>
      <c r="I7" s="609" t="s">
        <v>189</v>
      </c>
      <c r="J7" s="609" t="s">
        <v>190</v>
      </c>
      <c r="K7" s="609" t="s">
        <v>188</v>
      </c>
      <c r="L7" s="609" t="s">
        <v>189</v>
      </c>
      <c r="M7" s="609" t="s">
        <v>190</v>
      </c>
      <c r="N7" s="3190"/>
      <c r="O7" s="193"/>
    </row>
    <row r="8" spans="1:17" ht="34.5" customHeight="1" x14ac:dyDescent="0.25">
      <c r="A8" s="180" t="s">
        <v>277</v>
      </c>
      <c r="B8" s="1845">
        <v>0</v>
      </c>
      <c r="C8" s="1845">
        <v>0</v>
      </c>
      <c r="D8" s="1845">
        <v>0</v>
      </c>
      <c r="E8" s="1845">
        <v>59</v>
      </c>
      <c r="F8" s="1845">
        <v>52</v>
      </c>
      <c r="G8" s="1845">
        <v>111</v>
      </c>
      <c r="H8" s="1845">
        <v>34</v>
      </c>
      <c r="I8" s="1845">
        <v>13</v>
      </c>
      <c r="J8" s="1845">
        <v>47</v>
      </c>
      <c r="K8" s="1845">
        <f>SUM(B8,E8,H8)</f>
        <v>93</v>
      </c>
      <c r="L8" s="1845">
        <f t="shared" ref="L8:M9" si="0">SUM(C8,F8,I8)</f>
        <v>65</v>
      </c>
      <c r="M8" s="1845">
        <f t="shared" si="0"/>
        <v>158</v>
      </c>
      <c r="N8" s="1054" t="s">
        <v>253</v>
      </c>
      <c r="O8" s="194"/>
    </row>
    <row r="9" spans="1:17" s="101" customFormat="1" ht="34.5" customHeight="1" thickBot="1" x14ac:dyDescent="0.3">
      <c r="A9" s="1064" t="s">
        <v>44</v>
      </c>
      <c r="B9" s="1844">
        <v>0</v>
      </c>
      <c r="C9" s="1844">
        <v>0</v>
      </c>
      <c r="D9" s="1844">
        <v>0</v>
      </c>
      <c r="E9" s="1844">
        <v>19</v>
      </c>
      <c r="F9" s="1844">
        <v>10</v>
      </c>
      <c r="G9" s="1844">
        <v>29</v>
      </c>
      <c r="H9" s="1844">
        <v>0</v>
      </c>
      <c r="I9" s="1844">
        <v>0</v>
      </c>
      <c r="J9" s="1844">
        <v>0</v>
      </c>
      <c r="K9" s="1844">
        <f t="shared" ref="K9" si="1">SUM(B9,E9,H9)</f>
        <v>19</v>
      </c>
      <c r="L9" s="1844">
        <f t="shared" si="0"/>
        <v>10</v>
      </c>
      <c r="M9" s="1844">
        <f t="shared" si="0"/>
        <v>29</v>
      </c>
      <c r="N9" s="1055" t="s">
        <v>150</v>
      </c>
      <c r="O9" s="193"/>
      <c r="Q9" s="81"/>
    </row>
    <row r="10" spans="1:17" s="101" customFormat="1" ht="24.95" customHeight="1" thickBot="1" x14ac:dyDescent="0.25">
      <c r="A10" s="140" t="s">
        <v>91</v>
      </c>
      <c r="B10" s="1856">
        <f>SUM(B8:B9)</f>
        <v>0</v>
      </c>
      <c r="C10" s="1856">
        <f t="shared" ref="C10:M10" si="2">SUM(C8:C9)</f>
        <v>0</v>
      </c>
      <c r="D10" s="1856">
        <f t="shared" si="2"/>
        <v>0</v>
      </c>
      <c r="E10" s="1856">
        <f t="shared" si="2"/>
        <v>78</v>
      </c>
      <c r="F10" s="1856">
        <f t="shared" si="2"/>
        <v>62</v>
      </c>
      <c r="G10" s="1856">
        <f t="shared" si="2"/>
        <v>140</v>
      </c>
      <c r="H10" s="1856">
        <f t="shared" si="2"/>
        <v>34</v>
      </c>
      <c r="I10" s="1856">
        <f t="shared" si="2"/>
        <v>13</v>
      </c>
      <c r="J10" s="1856">
        <f t="shared" si="2"/>
        <v>47</v>
      </c>
      <c r="K10" s="1856">
        <f t="shared" si="2"/>
        <v>112</v>
      </c>
      <c r="L10" s="1856">
        <f t="shared" si="2"/>
        <v>75</v>
      </c>
      <c r="M10" s="1856">
        <f t="shared" si="2"/>
        <v>187</v>
      </c>
      <c r="N10" s="203" t="s">
        <v>1495</v>
      </c>
      <c r="Q10" s="81"/>
    </row>
    <row r="11" spans="1:17" ht="18.75" thickTop="1" x14ac:dyDescent="0.25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</row>
    <row r="12" spans="1:17" x14ac:dyDescent="0.25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17" x14ac:dyDescent="0.25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</row>
    <row r="14" spans="1:17" x14ac:dyDescent="0.25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</row>
    <row r="15" spans="1:17" x14ac:dyDescent="0.25">
      <c r="A15" s="42"/>
      <c r="B15" s="104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</row>
    <row r="16" spans="1:17" x14ac:dyDescent="0.25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</row>
    <row r="17" spans="1:13" x14ac:dyDescent="0.25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</row>
    <row r="18" spans="1:13" x14ac:dyDescent="0.25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</row>
    <row r="19" spans="1:13" x14ac:dyDescent="0.25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</row>
    <row r="20" spans="1:13" x14ac:dyDescent="0.25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</row>
    <row r="21" spans="1:13" x14ac:dyDescent="0.25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</row>
    <row r="23" spans="1:13" x14ac:dyDescent="0.25">
      <c r="A23" s="3187"/>
      <c r="B23" s="3187"/>
      <c r="C23" s="3187"/>
      <c r="D23" s="3187"/>
      <c r="E23" s="3187"/>
      <c r="F23" s="3187"/>
      <c r="G23" s="3187"/>
      <c r="H23" s="3187"/>
      <c r="I23" s="3187"/>
      <c r="J23" s="3187"/>
      <c r="K23" s="3187"/>
      <c r="L23" s="3187"/>
      <c r="M23" s="3187"/>
    </row>
    <row r="24" spans="1:13" x14ac:dyDescent="0.25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1:13" x14ac:dyDescent="0.25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</row>
  </sheetData>
  <mergeCells count="13">
    <mergeCell ref="H5:J5"/>
    <mergeCell ref="K5:M5"/>
    <mergeCell ref="A23:M23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0" firstPageNumber="193" orientation="landscape" useFirstPageNumber="1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R187"/>
  <sheetViews>
    <sheetView rightToLeft="1" view="pageBreakPreview" topLeftCell="A4" zoomScale="85" zoomScaleNormal="82" zoomScaleSheetLayoutView="85" workbookViewId="0">
      <selection activeCell="P27" sqref="P27"/>
    </sheetView>
  </sheetViews>
  <sheetFormatPr defaultColWidth="10.28515625" defaultRowHeight="12.75" x14ac:dyDescent="0.2"/>
  <cols>
    <col min="1" max="1" width="11.42578125" style="751" customWidth="1"/>
    <col min="2" max="2" width="12.140625" style="751" customWidth="1"/>
    <col min="3" max="3" width="13.7109375" style="751" customWidth="1"/>
    <col min="4" max="15" width="7.5703125" style="40" customWidth="1"/>
    <col min="16" max="16" width="25.42578125" style="750" customWidth="1"/>
    <col min="17" max="17" width="23.42578125" style="750" customWidth="1"/>
    <col min="18" max="18" width="14.42578125" style="750" customWidth="1"/>
    <col min="19" max="16384" width="10.28515625" style="81"/>
  </cols>
  <sheetData>
    <row r="2" spans="1:18" ht="25.5" customHeight="1" x14ac:dyDescent="0.2">
      <c r="A2" s="2730" t="s">
        <v>2303</v>
      </c>
      <c r="B2" s="2730"/>
      <c r="C2" s="2730"/>
      <c r="D2" s="2730"/>
      <c r="E2" s="2730"/>
      <c r="F2" s="2730"/>
      <c r="G2" s="2730"/>
      <c r="H2" s="2730"/>
      <c r="I2" s="2730"/>
      <c r="J2" s="2730"/>
      <c r="K2" s="2730"/>
      <c r="L2" s="2730"/>
      <c r="M2" s="2730"/>
      <c r="N2" s="2730"/>
      <c r="O2" s="2730"/>
      <c r="P2" s="2730"/>
      <c r="Q2" s="2730"/>
      <c r="R2" s="2730"/>
    </row>
    <row r="3" spans="1:18" ht="45.75" customHeight="1" x14ac:dyDescent="0.2">
      <c r="A3" s="2731" t="s">
        <v>2304</v>
      </c>
      <c r="B3" s="2731"/>
      <c r="C3" s="2731"/>
      <c r="D3" s="2731"/>
      <c r="E3" s="2731"/>
      <c r="F3" s="2731"/>
      <c r="G3" s="2731"/>
      <c r="H3" s="2731"/>
      <c r="I3" s="2731"/>
      <c r="J3" s="2731"/>
      <c r="K3" s="2731"/>
      <c r="L3" s="2731"/>
      <c r="M3" s="2731"/>
      <c r="N3" s="2731"/>
      <c r="O3" s="2731"/>
      <c r="P3" s="2731"/>
      <c r="Q3" s="2731"/>
      <c r="R3" s="2731"/>
    </row>
    <row r="4" spans="1:18" ht="22.5" customHeight="1" thickBot="1" x14ac:dyDescent="0.25">
      <c r="A4" s="581" t="s">
        <v>2830</v>
      </c>
      <c r="B4" s="581"/>
      <c r="C4" s="581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Q4" s="3191" t="s">
        <v>1611</v>
      </c>
      <c r="R4" s="3191"/>
    </row>
    <row r="5" spans="1:18" ht="25.5" customHeight="1" thickTop="1" x14ac:dyDescent="0.2">
      <c r="A5" s="2898" t="s">
        <v>47</v>
      </c>
      <c r="B5" s="2898" t="s">
        <v>90</v>
      </c>
      <c r="C5" s="2898" t="s">
        <v>48</v>
      </c>
      <c r="D5" s="2898" t="s">
        <v>36</v>
      </c>
      <c r="E5" s="2898"/>
      <c r="F5" s="2898"/>
      <c r="G5" s="2898" t="s">
        <v>2</v>
      </c>
      <c r="H5" s="2898"/>
      <c r="I5" s="2898"/>
      <c r="J5" s="2898" t="s">
        <v>3</v>
      </c>
      <c r="K5" s="2898"/>
      <c r="L5" s="2898"/>
      <c r="M5" s="2898" t="s">
        <v>29</v>
      </c>
      <c r="N5" s="2898"/>
      <c r="O5" s="2898"/>
      <c r="P5" s="2898" t="s">
        <v>103</v>
      </c>
      <c r="Q5" s="2898" t="s">
        <v>132</v>
      </c>
      <c r="R5" s="2898" t="s">
        <v>172</v>
      </c>
    </row>
    <row r="6" spans="1:18" ht="29.25" customHeight="1" x14ac:dyDescent="0.2">
      <c r="A6" s="2762"/>
      <c r="B6" s="2762"/>
      <c r="C6" s="2762"/>
      <c r="D6" s="2741" t="s">
        <v>98</v>
      </c>
      <c r="E6" s="2741"/>
      <c r="F6" s="2741"/>
      <c r="G6" s="2801" t="s">
        <v>99</v>
      </c>
      <c r="H6" s="2801"/>
      <c r="I6" s="2801"/>
      <c r="J6" s="2741" t="s">
        <v>100</v>
      </c>
      <c r="K6" s="2741"/>
      <c r="L6" s="2741"/>
      <c r="M6" s="2801" t="s">
        <v>101</v>
      </c>
      <c r="N6" s="2801"/>
      <c r="O6" s="2801"/>
      <c r="P6" s="2762"/>
      <c r="Q6" s="2762"/>
      <c r="R6" s="2762"/>
    </row>
    <row r="7" spans="1:18" ht="22.5" customHeight="1" x14ac:dyDescent="0.2">
      <c r="A7" s="2762"/>
      <c r="B7" s="2762"/>
      <c r="C7" s="2762"/>
      <c r="D7" s="608" t="s">
        <v>187</v>
      </c>
      <c r="E7" s="608" t="s">
        <v>211</v>
      </c>
      <c r="F7" s="608" t="s">
        <v>204</v>
      </c>
      <c r="G7" s="608" t="s">
        <v>187</v>
      </c>
      <c r="H7" s="608" t="s">
        <v>211</v>
      </c>
      <c r="I7" s="608" t="s">
        <v>204</v>
      </c>
      <c r="J7" s="608" t="s">
        <v>187</v>
      </c>
      <c r="K7" s="608" t="s">
        <v>211</v>
      </c>
      <c r="L7" s="608" t="s">
        <v>204</v>
      </c>
      <c r="M7" s="608" t="s">
        <v>187</v>
      </c>
      <c r="N7" s="608" t="s">
        <v>211</v>
      </c>
      <c r="O7" s="608" t="s">
        <v>204</v>
      </c>
      <c r="P7" s="2762"/>
      <c r="Q7" s="2762"/>
      <c r="R7" s="2762"/>
    </row>
    <row r="8" spans="1:18" ht="22.5" customHeight="1" thickBot="1" x14ac:dyDescent="0.25">
      <c r="A8" s="2899"/>
      <c r="B8" s="2899"/>
      <c r="C8" s="2899"/>
      <c r="D8" s="610" t="s">
        <v>188</v>
      </c>
      <c r="E8" s="610" t="s">
        <v>189</v>
      </c>
      <c r="F8" s="610" t="s">
        <v>190</v>
      </c>
      <c r="G8" s="610" t="s">
        <v>188</v>
      </c>
      <c r="H8" s="610" t="s">
        <v>189</v>
      </c>
      <c r="I8" s="610" t="s">
        <v>190</v>
      </c>
      <c r="J8" s="610" t="s">
        <v>188</v>
      </c>
      <c r="K8" s="610" t="s">
        <v>189</v>
      </c>
      <c r="L8" s="610" t="s">
        <v>190</v>
      </c>
      <c r="M8" s="610" t="s">
        <v>188</v>
      </c>
      <c r="N8" s="610" t="s">
        <v>189</v>
      </c>
      <c r="O8" s="610" t="s">
        <v>190</v>
      </c>
      <c r="P8" s="2899"/>
      <c r="Q8" s="2899"/>
      <c r="R8" s="2899"/>
    </row>
    <row r="9" spans="1:18" ht="22.5" customHeight="1" x14ac:dyDescent="0.2">
      <c r="A9" s="3197" t="s">
        <v>277</v>
      </c>
      <c r="B9" s="2769" t="s">
        <v>220</v>
      </c>
      <c r="C9" s="180" t="s">
        <v>220</v>
      </c>
      <c r="D9" s="577">
        <v>0</v>
      </c>
      <c r="E9" s="577">
        <v>0</v>
      </c>
      <c r="F9" s="577">
        <v>0</v>
      </c>
      <c r="G9" s="577">
        <v>8</v>
      </c>
      <c r="H9" s="577">
        <v>6</v>
      </c>
      <c r="I9" s="577">
        <v>14</v>
      </c>
      <c r="J9" s="577">
        <v>9</v>
      </c>
      <c r="K9" s="577">
        <v>2</v>
      </c>
      <c r="L9" s="577">
        <v>11</v>
      </c>
      <c r="M9" s="577">
        <f>SUM(D9,G9,J9)</f>
        <v>17</v>
      </c>
      <c r="N9" s="577">
        <f t="shared" ref="N9:O22" si="0">SUM(E9,H9,K9)</f>
        <v>8</v>
      </c>
      <c r="O9" s="577">
        <f t="shared" si="0"/>
        <v>25</v>
      </c>
      <c r="P9" s="1846" t="s">
        <v>151</v>
      </c>
      <c r="Q9" s="2826" t="s">
        <v>151</v>
      </c>
      <c r="R9" s="2826" t="s">
        <v>253</v>
      </c>
    </row>
    <row r="10" spans="1:18" ht="22.5" customHeight="1" x14ac:dyDescent="0.2">
      <c r="A10" s="2761"/>
      <c r="B10" s="2745"/>
      <c r="C10" s="1866" t="s">
        <v>1552</v>
      </c>
      <c r="D10" s="578">
        <v>0</v>
      </c>
      <c r="E10" s="578">
        <v>0</v>
      </c>
      <c r="F10" s="578">
        <v>0</v>
      </c>
      <c r="G10" s="578">
        <v>7</v>
      </c>
      <c r="H10" s="578">
        <v>4</v>
      </c>
      <c r="I10" s="578">
        <v>11</v>
      </c>
      <c r="J10" s="578">
        <v>5</v>
      </c>
      <c r="K10" s="578">
        <v>4</v>
      </c>
      <c r="L10" s="578">
        <v>9</v>
      </c>
      <c r="M10" s="578">
        <f t="shared" ref="M10:M22" si="1">SUM(D10,G10,J10)</f>
        <v>12</v>
      </c>
      <c r="N10" s="578">
        <f t="shared" si="0"/>
        <v>8</v>
      </c>
      <c r="O10" s="578">
        <f t="shared" si="0"/>
        <v>20</v>
      </c>
      <c r="P10" s="1843" t="s">
        <v>165</v>
      </c>
      <c r="Q10" s="2759"/>
      <c r="R10" s="2759"/>
    </row>
    <row r="11" spans="1:18" ht="25.5" customHeight="1" x14ac:dyDescent="0.2">
      <c r="A11" s="2761"/>
      <c r="B11" s="2761" t="s">
        <v>49</v>
      </c>
      <c r="C11" s="2761"/>
      <c r="D11" s="578">
        <f>SUM(D9:D10)</f>
        <v>0</v>
      </c>
      <c r="E11" s="578">
        <f t="shared" ref="E11:K11" si="2">SUM(E9:E10)</f>
        <v>0</v>
      </c>
      <c r="F11" s="578">
        <f t="shared" ref="F11" si="3">SUM(D11:E11)</f>
        <v>0</v>
      </c>
      <c r="G11" s="578">
        <f t="shared" si="2"/>
        <v>15</v>
      </c>
      <c r="H11" s="578">
        <f t="shared" si="2"/>
        <v>10</v>
      </c>
      <c r="I11" s="578">
        <f t="shared" ref="I11:I16" si="4">SUM(G11:H11)</f>
        <v>25</v>
      </c>
      <c r="J11" s="578">
        <f t="shared" si="2"/>
        <v>14</v>
      </c>
      <c r="K11" s="578">
        <f t="shared" si="2"/>
        <v>6</v>
      </c>
      <c r="L11" s="578">
        <f t="shared" ref="L11" si="5">SUM(J11:K11)</f>
        <v>20</v>
      </c>
      <c r="M11" s="578">
        <f t="shared" si="1"/>
        <v>29</v>
      </c>
      <c r="N11" s="578">
        <f t="shared" si="0"/>
        <v>16</v>
      </c>
      <c r="O11" s="578">
        <f t="shared" si="0"/>
        <v>45</v>
      </c>
      <c r="P11" s="2759" t="s">
        <v>302</v>
      </c>
      <c r="Q11" s="2759"/>
      <c r="R11" s="2759"/>
    </row>
    <row r="12" spans="1:18" ht="26.25" customHeight="1" x14ac:dyDescent="0.2">
      <c r="A12" s="2761"/>
      <c r="B12" s="1866" t="s">
        <v>235</v>
      </c>
      <c r="C12" s="1866" t="s">
        <v>539</v>
      </c>
      <c r="D12" s="578">
        <f t="shared" ref="D12:E12" si="6">SUM(D10:D11)</f>
        <v>0</v>
      </c>
      <c r="E12" s="578">
        <f t="shared" si="6"/>
        <v>0</v>
      </c>
      <c r="F12" s="578">
        <v>0</v>
      </c>
      <c r="G12" s="578">
        <v>8</v>
      </c>
      <c r="H12" s="578">
        <v>11</v>
      </c>
      <c r="I12" s="578">
        <v>19</v>
      </c>
      <c r="J12" s="578">
        <v>0</v>
      </c>
      <c r="K12" s="578">
        <v>0</v>
      </c>
      <c r="L12" s="578">
        <v>0</v>
      </c>
      <c r="M12" s="578">
        <f t="shared" si="1"/>
        <v>8</v>
      </c>
      <c r="N12" s="578">
        <f t="shared" si="0"/>
        <v>11</v>
      </c>
      <c r="O12" s="578">
        <f t="shared" si="0"/>
        <v>19</v>
      </c>
      <c r="P12" s="1833" t="s">
        <v>133</v>
      </c>
      <c r="Q12" s="1843" t="s">
        <v>143</v>
      </c>
      <c r="R12" s="2759"/>
    </row>
    <row r="13" spans="1:18" s="101" customFormat="1" ht="26.25" customHeight="1" x14ac:dyDescent="0.2">
      <c r="A13" s="2761"/>
      <c r="B13" s="1866" t="s">
        <v>63</v>
      </c>
      <c r="C13" s="1866" t="s">
        <v>539</v>
      </c>
      <c r="D13" s="578">
        <f t="shared" ref="D13:E13" si="7">SUM(D11:D12)</f>
        <v>0</v>
      </c>
      <c r="E13" s="578">
        <f t="shared" si="7"/>
        <v>0</v>
      </c>
      <c r="F13" s="578">
        <v>0</v>
      </c>
      <c r="G13" s="578">
        <v>6</v>
      </c>
      <c r="H13" s="578">
        <v>9</v>
      </c>
      <c r="I13" s="578">
        <v>15</v>
      </c>
      <c r="J13" s="578">
        <v>0</v>
      </c>
      <c r="K13" s="578">
        <v>0</v>
      </c>
      <c r="L13" s="578">
        <v>0</v>
      </c>
      <c r="M13" s="578">
        <f t="shared" si="1"/>
        <v>6</v>
      </c>
      <c r="N13" s="578">
        <f t="shared" si="0"/>
        <v>9</v>
      </c>
      <c r="O13" s="578">
        <f t="shared" si="0"/>
        <v>15</v>
      </c>
      <c r="P13" s="1833" t="s">
        <v>133</v>
      </c>
      <c r="Q13" s="1843" t="s">
        <v>144</v>
      </c>
      <c r="R13" s="2759"/>
    </row>
    <row r="14" spans="1:18" s="101" customFormat="1" ht="22.5" customHeight="1" x14ac:dyDescent="0.2">
      <c r="A14" s="2761"/>
      <c r="B14" s="2761" t="s">
        <v>1209</v>
      </c>
      <c r="C14" s="1866" t="s">
        <v>530</v>
      </c>
      <c r="D14" s="578">
        <f t="shared" ref="D14:D15" si="8">SUM(D12:D13)</f>
        <v>0</v>
      </c>
      <c r="E14" s="578">
        <f t="shared" ref="E14:E15" si="9">SUM(E12:E13)</f>
        <v>0</v>
      </c>
      <c r="F14" s="578">
        <v>0</v>
      </c>
      <c r="G14" s="578">
        <v>14</v>
      </c>
      <c r="H14" s="578">
        <v>4</v>
      </c>
      <c r="I14" s="578">
        <v>18</v>
      </c>
      <c r="J14" s="578">
        <v>8</v>
      </c>
      <c r="K14" s="578">
        <v>2</v>
      </c>
      <c r="L14" s="578">
        <v>10</v>
      </c>
      <c r="M14" s="578">
        <f t="shared" si="1"/>
        <v>22</v>
      </c>
      <c r="N14" s="578">
        <f t="shared" si="0"/>
        <v>6</v>
      </c>
      <c r="O14" s="578">
        <f t="shared" si="0"/>
        <v>28</v>
      </c>
      <c r="P14" s="1865" t="s">
        <v>159</v>
      </c>
      <c r="Q14" s="2759" t="s">
        <v>1553</v>
      </c>
      <c r="R14" s="2759"/>
    </row>
    <row r="15" spans="1:18" s="101" customFormat="1" ht="22.5" customHeight="1" x14ac:dyDescent="0.2">
      <c r="A15" s="2761"/>
      <c r="B15" s="2761"/>
      <c r="C15" s="1866" t="s">
        <v>80</v>
      </c>
      <c r="D15" s="578">
        <f t="shared" si="8"/>
        <v>0</v>
      </c>
      <c r="E15" s="578">
        <f t="shared" si="9"/>
        <v>0</v>
      </c>
      <c r="F15" s="578">
        <v>0</v>
      </c>
      <c r="G15" s="578">
        <v>8</v>
      </c>
      <c r="H15" s="578">
        <v>4</v>
      </c>
      <c r="I15" s="578">
        <v>12</v>
      </c>
      <c r="J15" s="578">
        <v>6</v>
      </c>
      <c r="K15" s="578">
        <v>3</v>
      </c>
      <c r="L15" s="578">
        <v>9</v>
      </c>
      <c r="M15" s="578">
        <f t="shared" si="1"/>
        <v>14</v>
      </c>
      <c r="N15" s="578">
        <f t="shared" si="0"/>
        <v>7</v>
      </c>
      <c r="O15" s="578">
        <f t="shared" si="0"/>
        <v>21</v>
      </c>
      <c r="P15" s="1865" t="s">
        <v>160</v>
      </c>
      <c r="Q15" s="2759"/>
      <c r="R15" s="2759"/>
    </row>
    <row r="16" spans="1:18" s="101" customFormat="1" ht="22.5" customHeight="1" x14ac:dyDescent="0.2">
      <c r="A16" s="2761"/>
      <c r="B16" s="2761" t="s">
        <v>49</v>
      </c>
      <c r="C16" s="2761"/>
      <c r="D16" s="578">
        <f>SUM(D14:D15)</f>
        <v>0</v>
      </c>
      <c r="E16" s="578">
        <f t="shared" ref="E16:L16" si="10">SUM(E14:E15)</f>
        <v>0</v>
      </c>
      <c r="F16" s="578">
        <f t="shared" si="10"/>
        <v>0</v>
      </c>
      <c r="G16" s="578">
        <f t="shared" si="10"/>
        <v>22</v>
      </c>
      <c r="H16" s="578">
        <f t="shared" si="10"/>
        <v>8</v>
      </c>
      <c r="I16" s="578">
        <f t="shared" si="4"/>
        <v>30</v>
      </c>
      <c r="J16" s="578">
        <f t="shared" si="10"/>
        <v>14</v>
      </c>
      <c r="K16" s="578">
        <f t="shared" si="10"/>
        <v>5</v>
      </c>
      <c r="L16" s="578">
        <f t="shared" si="10"/>
        <v>19</v>
      </c>
      <c r="M16" s="578">
        <f t="shared" si="1"/>
        <v>36</v>
      </c>
      <c r="N16" s="578">
        <f t="shared" si="0"/>
        <v>13</v>
      </c>
      <c r="O16" s="578">
        <f t="shared" si="0"/>
        <v>49</v>
      </c>
      <c r="P16" s="2759" t="s">
        <v>302</v>
      </c>
      <c r="Q16" s="2759"/>
      <c r="R16" s="2759"/>
    </row>
    <row r="17" spans="1:18" s="101" customFormat="1" ht="25.5" customHeight="1" x14ac:dyDescent="0.2">
      <c r="A17" s="2761"/>
      <c r="B17" s="2745" t="s">
        <v>945</v>
      </c>
      <c r="C17" s="1866" t="s">
        <v>945</v>
      </c>
      <c r="D17" s="578">
        <f t="shared" ref="D17:E17" si="11">SUM(D15:D16)</f>
        <v>0</v>
      </c>
      <c r="E17" s="578">
        <f t="shared" si="11"/>
        <v>0</v>
      </c>
      <c r="F17" s="578">
        <v>0</v>
      </c>
      <c r="G17" s="578">
        <v>8</v>
      </c>
      <c r="H17" s="578">
        <v>14</v>
      </c>
      <c r="I17" s="578">
        <v>22</v>
      </c>
      <c r="J17" s="578">
        <v>0</v>
      </c>
      <c r="K17" s="578">
        <v>0</v>
      </c>
      <c r="L17" s="578">
        <v>0</v>
      </c>
      <c r="M17" s="578">
        <f t="shared" si="1"/>
        <v>8</v>
      </c>
      <c r="N17" s="578">
        <f t="shared" si="0"/>
        <v>14</v>
      </c>
      <c r="O17" s="578">
        <f t="shared" si="0"/>
        <v>22</v>
      </c>
      <c r="P17" s="1843" t="s">
        <v>150</v>
      </c>
      <c r="Q17" s="2790" t="s">
        <v>150</v>
      </c>
      <c r="R17" s="2759"/>
    </row>
    <row r="18" spans="1:18" s="101" customFormat="1" ht="20.25" customHeight="1" x14ac:dyDescent="0.2">
      <c r="A18" s="2761"/>
      <c r="B18" s="2745"/>
      <c r="C18" s="1866" t="s">
        <v>947</v>
      </c>
      <c r="D18" s="578">
        <f t="shared" ref="D18:E18" si="12">SUM(D16:D17)</f>
        <v>0</v>
      </c>
      <c r="E18" s="578">
        <f t="shared" si="12"/>
        <v>0</v>
      </c>
      <c r="F18" s="578">
        <v>0</v>
      </c>
      <c r="G18" s="578">
        <v>0</v>
      </c>
      <c r="H18" s="578">
        <v>0</v>
      </c>
      <c r="I18" s="578">
        <v>0</v>
      </c>
      <c r="J18" s="578">
        <v>6</v>
      </c>
      <c r="K18" s="578">
        <v>2</v>
      </c>
      <c r="L18" s="578">
        <v>8</v>
      </c>
      <c r="M18" s="578">
        <f t="shared" si="1"/>
        <v>6</v>
      </c>
      <c r="N18" s="578">
        <f t="shared" si="0"/>
        <v>2</v>
      </c>
      <c r="O18" s="578">
        <f>SUM(M18:N18)</f>
        <v>8</v>
      </c>
      <c r="P18" s="1843" t="s">
        <v>1554</v>
      </c>
      <c r="Q18" s="2791"/>
      <c r="R18" s="2759"/>
    </row>
    <row r="19" spans="1:18" s="101" customFormat="1" ht="22.5" customHeight="1" x14ac:dyDescent="0.2">
      <c r="A19" s="2761" t="s">
        <v>49</v>
      </c>
      <c r="B19" s="2761"/>
      <c r="C19" s="2761"/>
      <c r="D19" s="578">
        <f>SUM(D17:D18)</f>
        <v>0</v>
      </c>
      <c r="E19" s="578">
        <f t="shared" ref="E19:O19" si="13">SUM(E17:E18)</f>
        <v>0</v>
      </c>
      <c r="F19" s="578">
        <f t="shared" si="13"/>
        <v>0</v>
      </c>
      <c r="G19" s="578">
        <f t="shared" si="13"/>
        <v>8</v>
      </c>
      <c r="H19" s="578">
        <f t="shared" si="13"/>
        <v>14</v>
      </c>
      <c r="I19" s="578">
        <f t="shared" si="13"/>
        <v>22</v>
      </c>
      <c r="J19" s="578">
        <f t="shared" si="13"/>
        <v>6</v>
      </c>
      <c r="K19" s="578">
        <f t="shared" si="13"/>
        <v>2</v>
      </c>
      <c r="L19" s="578">
        <f t="shared" si="13"/>
        <v>8</v>
      </c>
      <c r="M19" s="578">
        <f t="shared" si="13"/>
        <v>14</v>
      </c>
      <c r="N19" s="578">
        <f t="shared" si="13"/>
        <v>16</v>
      </c>
      <c r="O19" s="578">
        <f t="shared" si="13"/>
        <v>30</v>
      </c>
      <c r="P19" s="2759" t="s">
        <v>302</v>
      </c>
      <c r="Q19" s="2759"/>
      <c r="R19" s="607"/>
    </row>
    <row r="20" spans="1:18" s="101" customFormat="1" ht="22.5" customHeight="1" x14ac:dyDescent="0.2">
      <c r="A20" s="2761" t="s">
        <v>52</v>
      </c>
      <c r="B20" s="2761"/>
      <c r="C20" s="2761"/>
      <c r="D20" s="578">
        <f>SUM(D11:D13,D16,D19)</f>
        <v>0</v>
      </c>
      <c r="E20" s="578">
        <f t="shared" ref="E20:O20" si="14">SUM(E11:E13,E16,E19)</f>
        <v>0</v>
      </c>
      <c r="F20" s="578">
        <f t="shared" si="14"/>
        <v>0</v>
      </c>
      <c r="G20" s="578">
        <f t="shared" si="14"/>
        <v>59</v>
      </c>
      <c r="H20" s="578">
        <f t="shared" si="14"/>
        <v>52</v>
      </c>
      <c r="I20" s="578">
        <f t="shared" si="14"/>
        <v>111</v>
      </c>
      <c r="J20" s="578">
        <f t="shared" si="14"/>
        <v>34</v>
      </c>
      <c r="K20" s="578">
        <f t="shared" si="14"/>
        <v>13</v>
      </c>
      <c r="L20" s="578">
        <f t="shared" si="14"/>
        <v>47</v>
      </c>
      <c r="M20" s="578">
        <f t="shared" si="14"/>
        <v>93</v>
      </c>
      <c r="N20" s="578">
        <f t="shared" si="14"/>
        <v>65</v>
      </c>
      <c r="O20" s="578">
        <f t="shared" si="14"/>
        <v>158</v>
      </c>
      <c r="P20" s="2759" t="s">
        <v>136</v>
      </c>
      <c r="Q20" s="2759"/>
      <c r="R20" s="2759"/>
    </row>
    <row r="21" spans="1:18" s="101" customFormat="1" ht="22.5" customHeight="1" x14ac:dyDescent="0.2">
      <c r="A21" s="2745" t="s">
        <v>1021</v>
      </c>
      <c r="B21" s="3196" t="s">
        <v>1555</v>
      </c>
      <c r="C21" s="3196"/>
      <c r="D21" s="578">
        <f t="shared" ref="D21:D22" si="15">SUM(D12:D14,D17,D20)</f>
        <v>0</v>
      </c>
      <c r="E21" s="578">
        <f t="shared" ref="E21:E22" si="16">SUM(E12:E14,E17,E20)</f>
        <v>0</v>
      </c>
      <c r="F21" s="578">
        <v>0</v>
      </c>
      <c r="G21" s="578">
        <v>11</v>
      </c>
      <c r="H21" s="578">
        <v>4</v>
      </c>
      <c r="I21" s="578">
        <v>15</v>
      </c>
      <c r="J21" s="578">
        <v>0</v>
      </c>
      <c r="K21" s="578">
        <v>0</v>
      </c>
      <c r="L21" s="578">
        <v>0</v>
      </c>
      <c r="M21" s="578">
        <f t="shared" si="1"/>
        <v>11</v>
      </c>
      <c r="N21" s="578">
        <f t="shared" si="0"/>
        <v>4</v>
      </c>
      <c r="O21" s="578">
        <f t="shared" si="0"/>
        <v>15</v>
      </c>
      <c r="P21" s="2758" t="s">
        <v>2006</v>
      </c>
      <c r="Q21" s="2758"/>
      <c r="R21" s="2759" t="s">
        <v>150</v>
      </c>
    </row>
    <row r="22" spans="1:18" s="101" customFormat="1" ht="22.5" customHeight="1" x14ac:dyDescent="0.2">
      <c r="A22" s="2745"/>
      <c r="B22" s="1866" t="s">
        <v>1556</v>
      </c>
      <c r="C22" s="1866"/>
      <c r="D22" s="578">
        <f t="shared" si="15"/>
        <v>0</v>
      </c>
      <c r="E22" s="578">
        <f t="shared" si="16"/>
        <v>0</v>
      </c>
      <c r="F22" s="578">
        <v>0</v>
      </c>
      <c r="G22" s="578">
        <v>8</v>
      </c>
      <c r="H22" s="578">
        <v>6</v>
      </c>
      <c r="I22" s="578">
        <v>14</v>
      </c>
      <c r="J22" s="578">
        <v>0</v>
      </c>
      <c r="K22" s="578">
        <v>0</v>
      </c>
      <c r="L22" s="578">
        <v>0</v>
      </c>
      <c r="M22" s="578">
        <f t="shared" si="1"/>
        <v>8</v>
      </c>
      <c r="N22" s="578">
        <f t="shared" si="0"/>
        <v>6</v>
      </c>
      <c r="O22" s="578">
        <f t="shared" si="0"/>
        <v>14</v>
      </c>
      <c r="P22" s="1843"/>
      <c r="Q22" s="1843" t="s">
        <v>154</v>
      </c>
      <c r="R22" s="2759"/>
    </row>
    <row r="23" spans="1:18" s="101" customFormat="1" ht="22.5" customHeight="1" thickBot="1" x14ac:dyDescent="0.25">
      <c r="A23" s="3192" t="s">
        <v>52</v>
      </c>
      <c r="B23" s="3192"/>
      <c r="C23" s="3192"/>
      <c r="D23" s="1705">
        <f>SUM(D21:D22)</f>
        <v>0</v>
      </c>
      <c r="E23" s="1705">
        <f t="shared" ref="E23:O23" si="17">SUM(E21:E22)</f>
        <v>0</v>
      </c>
      <c r="F23" s="1705">
        <f t="shared" si="17"/>
        <v>0</v>
      </c>
      <c r="G23" s="1705">
        <f t="shared" si="17"/>
        <v>19</v>
      </c>
      <c r="H23" s="1705">
        <f t="shared" si="17"/>
        <v>10</v>
      </c>
      <c r="I23" s="1705">
        <f t="shared" si="17"/>
        <v>29</v>
      </c>
      <c r="J23" s="1705">
        <f t="shared" si="17"/>
        <v>0</v>
      </c>
      <c r="K23" s="1705">
        <f t="shared" si="17"/>
        <v>0</v>
      </c>
      <c r="L23" s="1705">
        <f t="shared" si="17"/>
        <v>0</v>
      </c>
      <c r="M23" s="1705">
        <f t="shared" si="17"/>
        <v>19</v>
      </c>
      <c r="N23" s="1705">
        <f t="shared" si="17"/>
        <v>10</v>
      </c>
      <c r="O23" s="1705">
        <f t="shared" si="17"/>
        <v>29</v>
      </c>
      <c r="P23" s="3193" t="s">
        <v>136</v>
      </c>
      <c r="Q23" s="3193"/>
      <c r="R23" s="3193"/>
    </row>
    <row r="24" spans="1:18" s="101" customFormat="1" ht="22.5" customHeight="1" thickBot="1" x14ac:dyDescent="0.25">
      <c r="A24" s="3194" t="s">
        <v>91</v>
      </c>
      <c r="B24" s="3194"/>
      <c r="C24" s="3194"/>
      <c r="D24" s="1693">
        <f t="shared" ref="D24:O24" si="18">SUM(D20,D23)</f>
        <v>0</v>
      </c>
      <c r="E24" s="1693">
        <f t="shared" si="18"/>
        <v>0</v>
      </c>
      <c r="F24" s="1693">
        <f t="shared" si="18"/>
        <v>0</v>
      </c>
      <c r="G24" s="1693">
        <f t="shared" si="18"/>
        <v>78</v>
      </c>
      <c r="H24" s="1693">
        <f t="shared" si="18"/>
        <v>62</v>
      </c>
      <c r="I24" s="1693">
        <f t="shared" si="18"/>
        <v>140</v>
      </c>
      <c r="J24" s="1693">
        <f t="shared" si="18"/>
        <v>34</v>
      </c>
      <c r="K24" s="1693">
        <f t="shared" si="18"/>
        <v>13</v>
      </c>
      <c r="L24" s="1693">
        <f t="shared" si="18"/>
        <v>47</v>
      </c>
      <c r="M24" s="1693">
        <f t="shared" si="18"/>
        <v>112</v>
      </c>
      <c r="N24" s="1693">
        <f t="shared" si="18"/>
        <v>75</v>
      </c>
      <c r="O24" s="1693">
        <f t="shared" si="18"/>
        <v>187</v>
      </c>
      <c r="P24" s="3195" t="s">
        <v>153</v>
      </c>
      <c r="Q24" s="3195"/>
      <c r="R24" s="3195"/>
    </row>
    <row r="25" spans="1:18" ht="13.5" thickTop="1" x14ac:dyDescent="0.2"/>
    <row r="26" spans="1:18" x14ac:dyDescent="0.2">
      <c r="A26" s="752"/>
    </row>
    <row r="136" spans="1:18" s="40" customFormat="1" ht="18" x14ac:dyDescent="0.25">
      <c r="A136" s="104"/>
      <c r="B136" s="104"/>
      <c r="C136" s="104"/>
      <c r="D136" s="42"/>
      <c r="E136" s="42"/>
      <c r="F136" s="42"/>
      <c r="G136" s="42"/>
      <c r="H136" s="42"/>
      <c r="I136" s="42"/>
      <c r="J136" s="42"/>
      <c r="K136" s="42"/>
      <c r="P136" s="750"/>
      <c r="Q136" s="750"/>
      <c r="R136" s="750"/>
    </row>
    <row r="137" spans="1:18" s="40" customFormat="1" ht="18" x14ac:dyDescent="0.25">
      <c r="A137" s="104"/>
      <c r="B137" s="104"/>
      <c r="C137" s="104"/>
      <c r="D137" s="42"/>
      <c r="E137" s="42"/>
      <c r="F137" s="42"/>
      <c r="G137" s="42"/>
      <c r="H137" s="42"/>
      <c r="I137" s="42"/>
      <c r="J137" s="42"/>
      <c r="K137" s="42"/>
      <c r="P137" s="750"/>
      <c r="Q137" s="750"/>
      <c r="R137" s="750"/>
    </row>
    <row r="138" spans="1:18" s="40" customFormat="1" ht="18" x14ac:dyDescent="0.25">
      <c r="A138" s="104"/>
      <c r="B138" s="104"/>
      <c r="C138" s="104"/>
      <c r="D138" s="42"/>
      <c r="E138" s="42"/>
      <c r="F138" s="42"/>
      <c r="G138" s="42"/>
      <c r="H138" s="42"/>
      <c r="I138" s="42"/>
      <c r="J138" s="42"/>
      <c r="K138" s="42"/>
      <c r="P138" s="750"/>
      <c r="Q138" s="750"/>
      <c r="R138" s="750"/>
    </row>
    <row r="139" spans="1:18" s="40" customFormat="1" ht="18" x14ac:dyDescent="0.25">
      <c r="A139" s="104"/>
      <c r="B139" s="104"/>
      <c r="C139" s="104"/>
      <c r="D139" s="42"/>
      <c r="E139" s="42"/>
      <c r="F139" s="42"/>
      <c r="G139" s="42"/>
      <c r="H139" s="42"/>
      <c r="I139" s="42"/>
      <c r="J139" s="42"/>
      <c r="K139" s="42"/>
      <c r="P139" s="750"/>
      <c r="Q139" s="750"/>
      <c r="R139" s="750"/>
    </row>
    <row r="140" spans="1:18" s="40" customFormat="1" ht="18" x14ac:dyDescent="0.25">
      <c r="A140" s="104"/>
      <c r="B140" s="104"/>
      <c r="C140" s="104"/>
      <c r="D140" s="42"/>
      <c r="E140" s="42"/>
      <c r="F140" s="42"/>
      <c r="G140" s="42"/>
      <c r="H140" s="42"/>
      <c r="I140" s="42"/>
      <c r="J140" s="42"/>
      <c r="K140" s="42"/>
      <c r="P140" s="750"/>
      <c r="Q140" s="750"/>
      <c r="R140" s="750"/>
    </row>
    <row r="141" spans="1:18" s="40" customFormat="1" ht="18" x14ac:dyDescent="0.25">
      <c r="A141" s="104"/>
      <c r="B141" s="104"/>
      <c r="C141" s="104"/>
      <c r="D141" s="42"/>
      <c r="E141" s="42"/>
      <c r="F141" s="42"/>
      <c r="G141" s="42"/>
      <c r="H141" s="42"/>
      <c r="I141" s="42"/>
      <c r="J141" s="42"/>
      <c r="K141" s="42"/>
      <c r="P141" s="750"/>
      <c r="Q141" s="750"/>
      <c r="R141" s="750"/>
    </row>
    <row r="142" spans="1:18" s="40" customFormat="1" ht="18" x14ac:dyDescent="0.25">
      <c r="A142" s="104"/>
      <c r="B142" s="104"/>
      <c r="C142" s="104"/>
      <c r="D142" s="42"/>
      <c r="E142" s="42"/>
      <c r="F142" s="42"/>
      <c r="G142" s="42"/>
      <c r="H142" s="42"/>
      <c r="I142" s="42"/>
      <c r="J142" s="42"/>
      <c r="K142" s="42"/>
      <c r="P142" s="750"/>
      <c r="Q142" s="750"/>
      <c r="R142" s="750"/>
    </row>
    <row r="143" spans="1:18" s="40" customFormat="1" ht="18" x14ac:dyDescent="0.25">
      <c r="A143" s="104"/>
      <c r="B143" s="104"/>
      <c r="C143" s="104"/>
      <c r="D143" s="42"/>
      <c r="E143" s="42"/>
      <c r="F143" s="42"/>
      <c r="G143" s="42"/>
      <c r="H143" s="42"/>
      <c r="I143" s="42"/>
      <c r="J143" s="42"/>
      <c r="K143" s="42"/>
      <c r="P143" s="750"/>
      <c r="Q143" s="750"/>
      <c r="R143" s="750"/>
    </row>
    <row r="144" spans="1:18" s="40" customFormat="1" ht="18" x14ac:dyDescent="0.25">
      <c r="A144" s="104"/>
      <c r="B144" s="104"/>
      <c r="C144" s="104"/>
      <c r="D144" s="42"/>
      <c r="E144" s="42"/>
      <c r="F144" s="42"/>
      <c r="G144" s="42"/>
      <c r="H144" s="42"/>
      <c r="I144" s="42"/>
      <c r="J144" s="42"/>
      <c r="K144" s="42"/>
      <c r="P144" s="750"/>
      <c r="Q144" s="750"/>
      <c r="R144" s="750"/>
    </row>
    <row r="145" spans="1:18" s="40" customFormat="1" ht="18" x14ac:dyDescent="0.25">
      <c r="A145" s="104"/>
      <c r="B145" s="104"/>
      <c r="C145" s="104"/>
      <c r="D145" s="42"/>
      <c r="E145" s="42"/>
      <c r="F145" s="42"/>
      <c r="G145" s="42"/>
      <c r="H145" s="42"/>
      <c r="I145" s="42"/>
      <c r="J145" s="42"/>
      <c r="K145" s="42"/>
      <c r="P145" s="750"/>
      <c r="Q145" s="750"/>
      <c r="R145" s="750"/>
    </row>
    <row r="146" spans="1:18" s="40" customFormat="1" ht="18" x14ac:dyDescent="0.25">
      <c r="A146" s="104"/>
      <c r="B146" s="104"/>
      <c r="C146" s="104"/>
      <c r="D146" s="42"/>
      <c r="E146" s="42"/>
      <c r="F146" s="42"/>
      <c r="G146" s="42"/>
      <c r="H146" s="42"/>
      <c r="I146" s="42"/>
      <c r="J146" s="42"/>
      <c r="K146" s="42"/>
      <c r="P146" s="750"/>
      <c r="Q146" s="750"/>
      <c r="R146" s="750"/>
    </row>
    <row r="147" spans="1:18" s="40" customFormat="1" ht="18" x14ac:dyDescent="0.25">
      <c r="A147" s="104"/>
      <c r="B147" s="104"/>
      <c r="C147" s="104"/>
      <c r="D147" s="42"/>
      <c r="E147" s="42"/>
      <c r="F147" s="42"/>
      <c r="G147" s="42"/>
      <c r="H147" s="42"/>
      <c r="I147" s="42"/>
      <c r="J147" s="42"/>
      <c r="K147" s="42"/>
      <c r="P147" s="750"/>
      <c r="Q147" s="750"/>
      <c r="R147" s="750"/>
    </row>
    <row r="148" spans="1:18" s="40" customFormat="1" ht="18" x14ac:dyDescent="0.25">
      <c r="A148" s="104"/>
      <c r="B148" s="104"/>
      <c r="C148" s="104"/>
      <c r="D148" s="42"/>
      <c r="E148" s="42"/>
      <c r="F148" s="42"/>
      <c r="G148" s="42"/>
      <c r="H148" s="42"/>
      <c r="I148" s="42"/>
      <c r="J148" s="42"/>
      <c r="K148" s="42"/>
      <c r="P148" s="750"/>
      <c r="Q148" s="750"/>
      <c r="R148" s="750"/>
    </row>
    <row r="149" spans="1:18" s="40" customFormat="1" ht="18" x14ac:dyDescent="0.25">
      <c r="A149" s="104"/>
      <c r="B149" s="104"/>
      <c r="C149" s="104"/>
      <c r="D149" s="42"/>
      <c r="E149" s="42"/>
      <c r="F149" s="42"/>
      <c r="G149" s="42"/>
      <c r="H149" s="42"/>
      <c r="I149" s="42"/>
      <c r="J149" s="42"/>
      <c r="K149" s="42"/>
      <c r="P149" s="750"/>
      <c r="Q149" s="750"/>
      <c r="R149" s="750"/>
    </row>
    <row r="150" spans="1:18" s="40" customFormat="1" ht="18" x14ac:dyDescent="0.25">
      <c r="A150" s="104"/>
      <c r="B150" s="104"/>
      <c r="C150" s="104"/>
      <c r="D150" s="42"/>
      <c r="E150" s="42"/>
      <c r="F150" s="42"/>
      <c r="G150" s="42"/>
      <c r="H150" s="42"/>
      <c r="I150" s="42"/>
      <c r="J150" s="42"/>
      <c r="K150" s="42"/>
      <c r="P150" s="750"/>
      <c r="Q150" s="750"/>
      <c r="R150" s="750"/>
    </row>
    <row r="151" spans="1:18" s="40" customFormat="1" ht="18" x14ac:dyDescent="0.25">
      <c r="A151" s="104"/>
      <c r="B151" s="104"/>
      <c r="C151" s="104"/>
      <c r="D151" s="42"/>
      <c r="E151" s="42"/>
      <c r="F151" s="42"/>
      <c r="G151" s="42"/>
      <c r="H151" s="42"/>
      <c r="I151" s="42"/>
      <c r="J151" s="42"/>
      <c r="K151" s="42"/>
      <c r="P151" s="750"/>
      <c r="Q151" s="750"/>
      <c r="R151" s="750"/>
    </row>
    <row r="152" spans="1:18" s="40" customFormat="1" ht="18" x14ac:dyDescent="0.25">
      <c r="A152" s="104"/>
      <c r="B152" s="104"/>
      <c r="C152" s="104"/>
      <c r="D152" s="42"/>
      <c r="E152" s="42"/>
      <c r="F152" s="42"/>
      <c r="G152" s="42"/>
      <c r="H152" s="42"/>
      <c r="I152" s="42"/>
      <c r="J152" s="42"/>
      <c r="K152" s="42"/>
      <c r="P152" s="750"/>
      <c r="Q152" s="750"/>
      <c r="R152" s="750"/>
    </row>
    <row r="153" spans="1:18" s="40" customFormat="1" ht="18" x14ac:dyDescent="0.25">
      <c r="A153" s="104"/>
      <c r="B153" s="104"/>
      <c r="C153" s="104"/>
      <c r="D153" s="42"/>
      <c r="E153" s="42"/>
      <c r="F153" s="42"/>
      <c r="G153" s="42"/>
      <c r="H153" s="42"/>
      <c r="I153" s="42"/>
      <c r="J153" s="42"/>
      <c r="K153" s="42"/>
      <c r="P153" s="750"/>
      <c r="Q153" s="750"/>
      <c r="R153" s="750"/>
    </row>
    <row r="154" spans="1:18" s="40" customFormat="1" ht="18" x14ac:dyDescent="0.25">
      <c r="A154" s="104"/>
      <c r="B154" s="104"/>
      <c r="C154" s="104"/>
      <c r="D154" s="42"/>
      <c r="E154" s="42"/>
      <c r="F154" s="42"/>
      <c r="G154" s="42"/>
      <c r="H154" s="42"/>
      <c r="I154" s="42"/>
      <c r="J154" s="42"/>
      <c r="K154" s="42"/>
      <c r="P154" s="750"/>
      <c r="Q154" s="750"/>
      <c r="R154" s="750"/>
    </row>
    <row r="155" spans="1:18" s="40" customFormat="1" ht="18" x14ac:dyDescent="0.25">
      <c r="A155" s="104"/>
      <c r="B155" s="104"/>
      <c r="C155" s="104"/>
      <c r="D155" s="42"/>
      <c r="E155" s="42"/>
      <c r="F155" s="42"/>
      <c r="G155" s="42"/>
      <c r="H155" s="42"/>
      <c r="I155" s="42"/>
      <c r="J155" s="42"/>
      <c r="K155" s="42"/>
      <c r="P155" s="750"/>
      <c r="Q155" s="750"/>
      <c r="R155" s="750"/>
    </row>
    <row r="156" spans="1:18" s="40" customFormat="1" ht="18" x14ac:dyDescent="0.25">
      <c r="A156" s="104"/>
      <c r="B156" s="104"/>
      <c r="C156" s="104"/>
      <c r="D156" s="42"/>
      <c r="E156" s="42"/>
      <c r="F156" s="42"/>
      <c r="G156" s="42"/>
      <c r="H156" s="42"/>
      <c r="I156" s="42"/>
      <c r="J156" s="42"/>
      <c r="K156" s="42"/>
      <c r="P156" s="750"/>
      <c r="Q156" s="750"/>
      <c r="R156" s="750"/>
    </row>
    <row r="157" spans="1:18" s="40" customFormat="1" ht="18" x14ac:dyDescent="0.25">
      <c r="A157" s="104"/>
      <c r="B157" s="104"/>
      <c r="C157" s="104"/>
      <c r="D157" s="42"/>
      <c r="E157" s="42"/>
      <c r="F157" s="42"/>
      <c r="G157" s="42"/>
      <c r="H157" s="42"/>
      <c r="I157" s="42"/>
      <c r="J157" s="42"/>
      <c r="K157" s="42"/>
      <c r="P157" s="750"/>
      <c r="Q157" s="750"/>
      <c r="R157" s="750"/>
    </row>
    <row r="158" spans="1:18" s="40" customFormat="1" ht="18" x14ac:dyDescent="0.25">
      <c r="A158" s="104"/>
      <c r="B158" s="104"/>
      <c r="C158" s="104"/>
      <c r="D158" s="42"/>
      <c r="E158" s="42"/>
      <c r="F158" s="42"/>
      <c r="G158" s="42"/>
      <c r="H158" s="42"/>
      <c r="I158" s="42"/>
      <c r="J158" s="42"/>
      <c r="K158" s="42"/>
      <c r="P158" s="750"/>
      <c r="Q158" s="750"/>
      <c r="R158" s="750"/>
    </row>
    <row r="159" spans="1:18" s="40" customFormat="1" ht="18" x14ac:dyDescent="0.25">
      <c r="A159" s="104"/>
      <c r="B159" s="104"/>
      <c r="C159" s="104"/>
      <c r="D159" s="42"/>
      <c r="E159" s="42"/>
      <c r="F159" s="42"/>
      <c r="G159" s="42"/>
      <c r="H159" s="42"/>
      <c r="I159" s="42"/>
      <c r="J159" s="42"/>
      <c r="K159" s="42"/>
      <c r="P159" s="750"/>
      <c r="Q159" s="750"/>
      <c r="R159" s="750"/>
    </row>
    <row r="160" spans="1:18" s="40" customFormat="1" ht="18" x14ac:dyDescent="0.25">
      <c r="A160" s="104"/>
      <c r="B160" s="104"/>
      <c r="C160" s="104"/>
      <c r="D160" s="42"/>
      <c r="E160" s="42"/>
      <c r="F160" s="42"/>
      <c r="G160" s="42"/>
      <c r="H160" s="42"/>
      <c r="I160" s="42"/>
      <c r="J160" s="42"/>
      <c r="K160" s="42"/>
      <c r="P160" s="750"/>
      <c r="Q160" s="750"/>
      <c r="R160" s="750"/>
    </row>
    <row r="161" spans="1:18" s="40" customFormat="1" ht="18" x14ac:dyDescent="0.25">
      <c r="A161" s="104"/>
      <c r="B161" s="104"/>
      <c r="C161" s="104"/>
      <c r="D161" s="42"/>
      <c r="E161" s="42"/>
      <c r="F161" s="42"/>
      <c r="G161" s="42"/>
      <c r="H161" s="42"/>
      <c r="I161" s="42"/>
      <c r="J161" s="42"/>
      <c r="K161" s="42"/>
      <c r="P161" s="750"/>
      <c r="Q161" s="750"/>
      <c r="R161" s="750"/>
    </row>
    <row r="162" spans="1:18" s="40" customFormat="1" ht="18" x14ac:dyDescent="0.25">
      <c r="A162" s="104"/>
      <c r="B162" s="104"/>
      <c r="C162" s="104"/>
      <c r="D162" s="42"/>
      <c r="E162" s="42"/>
      <c r="F162" s="42"/>
      <c r="G162" s="42"/>
      <c r="H162" s="42"/>
      <c r="I162" s="42"/>
      <c r="J162" s="42"/>
      <c r="K162" s="42"/>
      <c r="P162" s="750"/>
      <c r="Q162" s="750"/>
      <c r="R162" s="750"/>
    </row>
    <row r="163" spans="1:18" s="40" customFormat="1" ht="18" x14ac:dyDescent="0.25">
      <c r="A163" s="104"/>
      <c r="B163" s="104"/>
      <c r="C163" s="104"/>
      <c r="D163" s="42"/>
      <c r="E163" s="42"/>
      <c r="F163" s="42"/>
      <c r="G163" s="42"/>
      <c r="H163" s="42"/>
      <c r="I163" s="42"/>
      <c r="J163" s="42"/>
      <c r="K163" s="42"/>
      <c r="P163" s="750"/>
      <c r="Q163" s="750"/>
      <c r="R163" s="750"/>
    </row>
    <row r="164" spans="1:18" s="40" customFormat="1" ht="18" x14ac:dyDescent="0.25">
      <c r="A164" s="104"/>
      <c r="B164" s="104"/>
      <c r="C164" s="104"/>
      <c r="D164" s="42"/>
      <c r="E164" s="42"/>
      <c r="F164" s="42"/>
      <c r="G164" s="42"/>
      <c r="H164" s="42"/>
      <c r="I164" s="42"/>
      <c r="J164" s="42"/>
      <c r="K164" s="42"/>
      <c r="P164" s="750"/>
      <c r="Q164" s="750"/>
      <c r="R164" s="750"/>
    </row>
    <row r="165" spans="1:18" s="40" customFormat="1" ht="18" x14ac:dyDescent="0.25">
      <c r="A165" s="104"/>
      <c r="B165" s="104"/>
      <c r="C165" s="104"/>
      <c r="D165" s="42"/>
      <c r="E165" s="42"/>
      <c r="F165" s="42"/>
      <c r="G165" s="42"/>
      <c r="H165" s="42"/>
      <c r="I165" s="42"/>
      <c r="J165" s="42"/>
      <c r="K165" s="42"/>
      <c r="P165" s="750"/>
      <c r="Q165" s="750"/>
      <c r="R165" s="750"/>
    </row>
    <row r="166" spans="1:18" s="40" customFormat="1" ht="18" x14ac:dyDescent="0.25">
      <c r="A166" s="104"/>
      <c r="B166" s="104"/>
      <c r="C166" s="104"/>
      <c r="D166" s="42"/>
      <c r="E166" s="42"/>
      <c r="F166" s="42"/>
      <c r="G166" s="42"/>
      <c r="H166" s="42"/>
      <c r="I166" s="42"/>
      <c r="J166" s="42"/>
      <c r="K166" s="42"/>
      <c r="P166" s="750"/>
      <c r="Q166" s="750"/>
      <c r="R166" s="750"/>
    </row>
    <row r="167" spans="1:18" s="40" customFormat="1" ht="18" x14ac:dyDescent="0.25">
      <c r="A167" s="104"/>
      <c r="B167" s="104"/>
      <c r="C167" s="104"/>
      <c r="D167" s="42"/>
      <c r="E167" s="42"/>
      <c r="F167" s="42"/>
      <c r="G167" s="42"/>
      <c r="H167" s="42"/>
      <c r="I167" s="42"/>
      <c r="J167" s="42"/>
      <c r="K167" s="42"/>
      <c r="P167" s="750"/>
      <c r="Q167" s="750"/>
      <c r="R167" s="750"/>
    </row>
    <row r="168" spans="1:18" s="40" customFormat="1" ht="18" x14ac:dyDescent="0.25">
      <c r="A168" s="104"/>
      <c r="B168" s="104"/>
      <c r="C168" s="104"/>
      <c r="D168" s="42"/>
      <c r="E168" s="42"/>
      <c r="F168" s="42"/>
      <c r="G168" s="42"/>
      <c r="H168" s="42"/>
      <c r="I168" s="42"/>
      <c r="J168" s="42"/>
      <c r="K168" s="42"/>
      <c r="P168" s="750"/>
      <c r="Q168" s="750"/>
      <c r="R168" s="750"/>
    </row>
    <row r="169" spans="1:18" s="40" customFormat="1" ht="18" x14ac:dyDescent="0.25">
      <c r="A169" s="104"/>
      <c r="B169" s="104"/>
      <c r="C169" s="104"/>
      <c r="D169" s="42"/>
      <c r="E169" s="42"/>
      <c r="F169" s="42"/>
      <c r="G169" s="42"/>
      <c r="H169" s="42"/>
      <c r="I169" s="42"/>
      <c r="J169" s="42"/>
      <c r="K169" s="42"/>
      <c r="P169" s="750"/>
      <c r="Q169" s="750"/>
      <c r="R169" s="750"/>
    </row>
    <row r="170" spans="1:18" s="40" customFormat="1" ht="18" x14ac:dyDescent="0.25">
      <c r="A170" s="104"/>
      <c r="B170" s="104"/>
      <c r="C170" s="104"/>
      <c r="D170" s="42"/>
      <c r="E170" s="42"/>
      <c r="F170" s="42"/>
      <c r="G170" s="42"/>
      <c r="H170" s="42"/>
      <c r="I170" s="42"/>
      <c r="J170" s="42"/>
      <c r="K170" s="42"/>
      <c r="P170" s="750"/>
      <c r="Q170" s="750"/>
      <c r="R170" s="750"/>
    </row>
    <row r="171" spans="1:18" s="40" customFormat="1" ht="18" x14ac:dyDescent="0.25">
      <c r="A171" s="104"/>
      <c r="B171" s="104"/>
      <c r="C171" s="104"/>
      <c r="D171" s="42"/>
      <c r="E171" s="42"/>
      <c r="F171" s="42"/>
      <c r="G171" s="42"/>
      <c r="H171" s="42"/>
      <c r="I171" s="42"/>
      <c r="J171" s="42"/>
      <c r="K171" s="42"/>
      <c r="P171" s="750"/>
      <c r="Q171" s="750"/>
      <c r="R171" s="750"/>
    </row>
    <row r="172" spans="1:18" s="40" customFormat="1" ht="18" x14ac:dyDescent="0.25">
      <c r="A172" s="104"/>
      <c r="B172" s="104"/>
      <c r="C172" s="104"/>
      <c r="D172" s="42"/>
      <c r="E172" s="42"/>
      <c r="F172" s="42"/>
      <c r="G172" s="42"/>
      <c r="H172" s="42"/>
      <c r="I172" s="42"/>
      <c r="J172" s="42"/>
      <c r="K172" s="42"/>
      <c r="P172" s="750"/>
      <c r="Q172" s="750"/>
      <c r="R172" s="750"/>
    </row>
    <row r="173" spans="1:18" s="40" customFormat="1" ht="18" x14ac:dyDescent="0.25">
      <c r="A173" s="104"/>
      <c r="B173" s="104"/>
      <c r="C173" s="104"/>
      <c r="D173" s="42"/>
      <c r="E173" s="42"/>
      <c r="F173" s="42"/>
      <c r="G173" s="42"/>
      <c r="H173" s="42"/>
      <c r="I173" s="42"/>
      <c r="J173" s="42"/>
      <c r="K173" s="42"/>
      <c r="P173" s="750"/>
      <c r="Q173" s="750"/>
      <c r="R173" s="750"/>
    </row>
    <row r="174" spans="1:18" s="40" customFormat="1" ht="18" x14ac:dyDescent="0.25">
      <c r="A174" s="104"/>
      <c r="B174" s="104"/>
      <c r="C174" s="104"/>
      <c r="D174" s="42"/>
      <c r="E174" s="42"/>
      <c r="F174" s="42"/>
      <c r="G174" s="42"/>
      <c r="H174" s="42"/>
      <c r="I174" s="42"/>
      <c r="J174" s="42"/>
      <c r="K174" s="42"/>
      <c r="P174" s="750"/>
      <c r="Q174" s="750"/>
      <c r="R174" s="750"/>
    </row>
    <row r="175" spans="1:18" s="40" customFormat="1" ht="18" x14ac:dyDescent="0.25">
      <c r="A175" s="104"/>
      <c r="B175" s="104"/>
      <c r="C175" s="104"/>
      <c r="D175" s="42"/>
      <c r="E175" s="42"/>
      <c r="F175" s="42"/>
      <c r="G175" s="42"/>
      <c r="H175" s="42"/>
      <c r="I175" s="42"/>
      <c r="J175" s="42"/>
      <c r="K175" s="42"/>
      <c r="P175" s="750"/>
      <c r="Q175" s="750"/>
      <c r="R175" s="750"/>
    </row>
    <row r="176" spans="1:18" s="40" customFormat="1" ht="18" x14ac:dyDescent="0.25">
      <c r="A176" s="104"/>
      <c r="B176" s="104"/>
      <c r="C176" s="104"/>
      <c r="D176" s="42"/>
      <c r="E176" s="42"/>
      <c r="F176" s="42"/>
      <c r="G176" s="42"/>
      <c r="H176" s="42"/>
      <c r="I176" s="42"/>
      <c r="J176" s="42"/>
      <c r="K176" s="42"/>
      <c r="P176" s="750"/>
      <c r="Q176" s="750"/>
      <c r="R176" s="750"/>
    </row>
    <row r="177" spans="1:18" s="40" customFormat="1" ht="18" x14ac:dyDescent="0.25">
      <c r="A177" s="104"/>
      <c r="B177" s="104"/>
      <c r="C177" s="104"/>
      <c r="D177" s="42"/>
      <c r="E177" s="42"/>
      <c r="F177" s="42"/>
      <c r="G177" s="42"/>
      <c r="H177" s="42"/>
      <c r="I177" s="42"/>
      <c r="J177" s="42"/>
      <c r="K177" s="42"/>
      <c r="P177" s="750"/>
      <c r="Q177" s="750"/>
      <c r="R177" s="750"/>
    </row>
    <row r="178" spans="1:18" s="40" customFormat="1" ht="18" x14ac:dyDescent="0.25">
      <c r="A178" s="104"/>
      <c r="B178" s="104"/>
      <c r="C178" s="104"/>
      <c r="D178" s="42"/>
      <c r="E178" s="42"/>
      <c r="F178" s="42"/>
      <c r="G178" s="42"/>
      <c r="H178" s="42"/>
      <c r="I178" s="42"/>
      <c r="J178" s="42"/>
      <c r="K178" s="42"/>
      <c r="P178" s="750"/>
      <c r="Q178" s="750"/>
      <c r="R178" s="750"/>
    </row>
    <row r="179" spans="1:18" s="40" customFormat="1" ht="18" x14ac:dyDescent="0.25">
      <c r="A179" s="104"/>
      <c r="B179" s="104"/>
      <c r="C179" s="104"/>
      <c r="D179" s="42"/>
      <c r="E179" s="42"/>
      <c r="F179" s="42"/>
      <c r="G179" s="42"/>
      <c r="H179" s="42"/>
      <c r="I179" s="42"/>
      <c r="J179" s="42"/>
      <c r="K179" s="42"/>
      <c r="P179" s="750"/>
      <c r="Q179" s="750"/>
      <c r="R179" s="750"/>
    </row>
    <row r="180" spans="1:18" s="40" customFormat="1" ht="18" x14ac:dyDescent="0.25">
      <c r="A180" s="104"/>
      <c r="B180" s="104"/>
      <c r="C180" s="104"/>
      <c r="D180" s="42"/>
      <c r="E180" s="42"/>
      <c r="F180" s="42"/>
      <c r="G180" s="42"/>
      <c r="H180" s="42"/>
      <c r="I180" s="42"/>
      <c r="J180" s="42"/>
      <c r="K180" s="42"/>
      <c r="P180" s="750"/>
      <c r="Q180" s="750"/>
      <c r="R180" s="750"/>
    </row>
    <row r="181" spans="1:18" s="40" customFormat="1" ht="18" x14ac:dyDescent="0.25">
      <c r="A181" s="104"/>
      <c r="B181" s="104"/>
      <c r="C181" s="104"/>
      <c r="D181" s="42"/>
      <c r="E181" s="42"/>
      <c r="F181" s="42"/>
      <c r="G181" s="42"/>
      <c r="H181" s="42"/>
      <c r="I181" s="42"/>
      <c r="J181" s="42"/>
      <c r="K181" s="42"/>
      <c r="P181" s="750"/>
      <c r="Q181" s="750"/>
      <c r="R181" s="750"/>
    </row>
    <row r="182" spans="1:18" s="40" customFormat="1" ht="18" x14ac:dyDescent="0.25">
      <c r="A182" s="104"/>
      <c r="B182" s="104"/>
      <c r="C182" s="104"/>
      <c r="D182" s="42"/>
      <c r="E182" s="42"/>
      <c r="F182" s="42"/>
      <c r="G182" s="42"/>
      <c r="H182" s="42"/>
      <c r="I182" s="42"/>
      <c r="J182" s="42"/>
      <c r="K182" s="42"/>
      <c r="P182" s="750"/>
      <c r="Q182" s="750"/>
      <c r="R182" s="750"/>
    </row>
    <row r="183" spans="1:18" s="40" customFormat="1" ht="18" x14ac:dyDescent="0.25">
      <c r="A183" s="104"/>
      <c r="B183" s="104"/>
      <c r="C183" s="104"/>
      <c r="D183" s="42"/>
      <c r="E183" s="42"/>
      <c r="F183" s="42"/>
      <c r="G183" s="42"/>
      <c r="H183" s="42"/>
      <c r="I183" s="42"/>
      <c r="J183" s="42"/>
      <c r="K183" s="42"/>
      <c r="P183" s="750"/>
      <c r="Q183" s="750"/>
      <c r="R183" s="750"/>
    </row>
    <row r="184" spans="1:18" s="40" customFormat="1" ht="18" x14ac:dyDescent="0.25">
      <c r="A184" s="104"/>
      <c r="B184" s="104"/>
      <c r="C184" s="104"/>
      <c r="D184" s="42"/>
      <c r="E184" s="42"/>
      <c r="F184" s="42"/>
      <c r="G184" s="42"/>
      <c r="H184" s="42"/>
      <c r="I184" s="42"/>
      <c r="J184" s="42"/>
      <c r="K184" s="42"/>
      <c r="P184" s="750"/>
      <c r="Q184" s="750"/>
      <c r="R184" s="750"/>
    </row>
    <row r="185" spans="1:18" s="40" customFormat="1" ht="18" x14ac:dyDescent="0.25">
      <c r="A185" s="104"/>
      <c r="B185" s="104"/>
      <c r="C185" s="104"/>
      <c r="D185" s="42"/>
      <c r="E185" s="42"/>
      <c r="F185" s="42"/>
      <c r="G185" s="42"/>
      <c r="H185" s="42"/>
      <c r="I185" s="42"/>
      <c r="J185" s="42"/>
      <c r="K185" s="42"/>
      <c r="P185" s="750"/>
      <c r="Q185" s="750"/>
      <c r="R185" s="750"/>
    </row>
    <row r="186" spans="1:18" s="40" customFormat="1" ht="18" x14ac:dyDescent="0.25">
      <c r="A186" s="104"/>
      <c r="B186" s="104"/>
      <c r="C186" s="104"/>
      <c r="D186" s="42"/>
      <c r="E186" s="42"/>
      <c r="F186" s="42"/>
      <c r="G186" s="42"/>
      <c r="H186" s="42"/>
      <c r="I186" s="42"/>
      <c r="J186" s="42"/>
      <c r="K186" s="42"/>
      <c r="P186" s="750"/>
      <c r="Q186" s="750"/>
      <c r="R186" s="750"/>
    </row>
    <row r="187" spans="1:18" s="40" customFormat="1" ht="18" x14ac:dyDescent="0.25">
      <c r="A187" s="104"/>
      <c r="B187" s="104"/>
      <c r="C187" s="104"/>
      <c r="D187" s="42"/>
      <c r="E187" s="42"/>
      <c r="F187" s="42"/>
      <c r="G187" s="42"/>
      <c r="H187" s="42"/>
      <c r="I187" s="42"/>
      <c r="J187" s="42"/>
      <c r="K187" s="42"/>
      <c r="P187" s="750"/>
      <c r="Q187" s="750"/>
      <c r="R187" s="750"/>
    </row>
  </sheetData>
  <mergeCells count="41">
    <mergeCell ref="A2:R2"/>
    <mergeCell ref="A3:R3"/>
    <mergeCell ref="A5:A8"/>
    <mergeCell ref="B5:B8"/>
    <mergeCell ref="C5:C8"/>
    <mergeCell ref="D5:F5"/>
    <mergeCell ref="G5:I5"/>
    <mergeCell ref="J5:L5"/>
    <mergeCell ref="M5:O5"/>
    <mergeCell ref="P5:P8"/>
    <mergeCell ref="Q5:Q8"/>
    <mergeCell ref="R5:R8"/>
    <mergeCell ref="D6:F6"/>
    <mergeCell ref="G6:I6"/>
    <mergeCell ref="J6:L6"/>
    <mergeCell ref="M6:O6"/>
    <mergeCell ref="R9:R18"/>
    <mergeCell ref="B11:C11"/>
    <mergeCell ref="P11:Q11"/>
    <mergeCell ref="B14:B15"/>
    <mergeCell ref="Q14:Q15"/>
    <mergeCell ref="B16:C16"/>
    <mergeCell ref="P16:Q16"/>
    <mergeCell ref="B17:B18"/>
    <mergeCell ref="Q17:Q18"/>
    <mergeCell ref="Q4:R4"/>
    <mergeCell ref="A23:C23"/>
    <mergeCell ref="P23:R23"/>
    <mergeCell ref="A24:C24"/>
    <mergeCell ref="P24:R24"/>
    <mergeCell ref="A19:C19"/>
    <mergeCell ref="P19:Q19"/>
    <mergeCell ref="A20:C20"/>
    <mergeCell ref="P20:R20"/>
    <mergeCell ref="A21:A22"/>
    <mergeCell ref="B21:C21"/>
    <mergeCell ref="P21:Q21"/>
    <mergeCell ref="R21:R22"/>
    <mergeCell ref="A9:A18"/>
    <mergeCell ref="B9:B10"/>
    <mergeCell ref="Q9:Q10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194" orientation="landscape" useFirstPageNumber="1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25"/>
  <sheetViews>
    <sheetView rightToLeft="1" view="pageBreakPreview" zoomScale="85" zoomScaleNormal="75" zoomScaleSheetLayoutView="85" workbookViewId="0">
      <selection activeCell="P27" sqref="P27"/>
    </sheetView>
  </sheetViews>
  <sheetFormatPr defaultColWidth="10.28515625" defaultRowHeight="18" x14ac:dyDescent="0.25"/>
  <cols>
    <col min="1" max="1" width="26.140625" style="105" customWidth="1"/>
    <col min="2" max="13" width="9.7109375" style="105" customWidth="1"/>
    <col min="14" max="14" width="29.7109375" style="81" customWidth="1"/>
    <col min="15" max="16384" width="10.28515625" style="81"/>
  </cols>
  <sheetData>
    <row r="1" spans="1:14" s="99" customFormat="1" ht="23.25" customHeight="1" x14ac:dyDescent="0.25">
      <c r="A1" s="3188" t="s">
        <v>2305</v>
      </c>
      <c r="B1" s="3188"/>
      <c r="C1" s="3188"/>
      <c r="D1" s="3188"/>
      <c r="E1" s="3188"/>
      <c r="F1" s="3188"/>
      <c r="G1" s="3188"/>
      <c r="H1" s="3188"/>
      <c r="I1" s="3188"/>
      <c r="J1" s="3188"/>
      <c r="K1" s="3188"/>
      <c r="L1" s="3188"/>
      <c r="M1" s="3188"/>
      <c r="N1" s="3188"/>
    </row>
    <row r="2" spans="1:14" s="99" customFormat="1" ht="28.15" customHeight="1" x14ac:dyDescent="0.25">
      <c r="A2" s="2839" t="s">
        <v>2306</v>
      </c>
      <c r="B2" s="2839"/>
      <c r="C2" s="2839"/>
      <c r="D2" s="2839"/>
      <c r="E2" s="2839"/>
      <c r="F2" s="2839"/>
      <c r="G2" s="2839"/>
      <c r="H2" s="2839"/>
      <c r="I2" s="2839"/>
      <c r="J2" s="2839"/>
      <c r="K2" s="2839"/>
      <c r="L2" s="2839"/>
      <c r="M2" s="2839"/>
      <c r="N2" s="2839"/>
    </row>
    <row r="3" spans="1:14" s="99" customFormat="1" ht="23.25" customHeight="1" thickBot="1" x14ac:dyDescent="0.3">
      <c r="A3" s="42" t="s">
        <v>2831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00" t="s">
        <v>1690</v>
      </c>
    </row>
    <row r="4" spans="1:14" s="99" customFormat="1" ht="23.25" customHeight="1" thickTop="1" x14ac:dyDescent="0.25">
      <c r="A4" s="2898" t="s">
        <v>35</v>
      </c>
      <c r="B4" s="2898" t="s">
        <v>36</v>
      </c>
      <c r="C4" s="2898"/>
      <c r="D4" s="2898"/>
      <c r="E4" s="2898" t="s">
        <v>2</v>
      </c>
      <c r="F4" s="2898"/>
      <c r="G4" s="2898"/>
      <c r="H4" s="2898" t="s">
        <v>3</v>
      </c>
      <c r="I4" s="2898"/>
      <c r="J4" s="2898"/>
      <c r="K4" s="2898" t="s">
        <v>29</v>
      </c>
      <c r="L4" s="2898"/>
      <c r="M4" s="2898"/>
      <c r="N4" s="3189" t="s">
        <v>102</v>
      </c>
    </row>
    <row r="5" spans="1:14" s="99" customFormat="1" ht="33" customHeight="1" x14ac:dyDescent="0.25">
      <c r="A5" s="2762"/>
      <c r="B5" s="3160" t="s">
        <v>98</v>
      </c>
      <c r="C5" s="3160"/>
      <c r="D5" s="3160"/>
      <c r="E5" s="2814" t="s">
        <v>99</v>
      </c>
      <c r="F5" s="2814"/>
      <c r="G5" s="2814"/>
      <c r="H5" s="3160" t="s">
        <v>100</v>
      </c>
      <c r="I5" s="3160"/>
      <c r="J5" s="3160"/>
      <c r="K5" s="2814" t="s">
        <v>101</v>
      </c>
      <c r="L5" s="2814"/>
      <c r="M5" s="2814"/>
      <c r="N5" s="2839"/>
    </row>
    <row r="6" spans="1:14" ht="25.5" customHeight="1" x14ac:dyDescent="0.2">
      <c r="A6" s="2762"/>
      <c r="B6" s="608" t="s">
        <v>187</v>
      </c>
      <c r="C6" s="608" t="s">
        <v>211</v>
      </c>
      <c r="D6" s="608" t="s">
        <v>204</v>
      </c>
      <c r="E6" s="608" t="s">
        <v>187</v>
      </c>
      <c r="F6" s="608" t="s">
        <v>211</v>
      </c>
      <c r="G6" s="608" t="s">
        <v>204</v>
      </c>
      <c r="H6" s="608" t="s">
        <v>187</v>
      </c>
      <c r="I6" s="608" t="s">
        <v>211</v>
      </c>
      <c r="J6" s="608" t="s">
        <v>204</v>
      </c>
      <c r="K6" s="608" t="s">
        <v>187</v>
      </c>
      <c r="L6" s="608" t="s">
        <v>211</v>
      </c>
      <c r="M6" s="608" t="s">
        <v>204</v>
      </c>
      <c r="N6" s="2839"/>
    </row>
    <row r="7" spans="1:14" ht="25.5" customHeight="1" thickBot="1" x14ac:dyDescent="0.25">
      <c r="A7" s="2899"/>
      <c r="B7" s="608" t="s">
        <v>188</v>
      </c>
      <c r="C7" s="608" t="s">
        <v>189</v>
      </c>
      <c r="D7" s="608" t="s">
        <v>190</v>
      </c>
      <c r="E7" s="608" t="s">
        <v>188</v>
      </c>
      <c r="F7" s="608" t="s">
        <v>189</v>
      </c>
      <c r="G7" s="608" t="s">
        <v>190</v>
      </c>
      <c r="H7" s="608" t="s">
        <v>188</v>
      </c>
      <c r="I7" s="608" t="s">
        <v>189</v>
      </c>
      <c r="J7" s="608" t="s">
        <v>190</v>
      </c>
      <c r="K7" s="608" t="s">
        <v>188</v>
      </c>
      <c r="L7" s="608" t="s">
        <v>189</v>
      </c>
      <c r="M7" s="608" t="s">
        <v>190</v>
      </c>
      <c r="N7" s="3190"/>
    </row>
    <row r="8" spans="1:14" ht="35.25" customHeight="1" x14ac:dyDescent="0.2">
      <c r="A8" s="180" t="s">
        <v>277</v>
      </c>
      <c r="B8" s="1992">
        <v>0</v>
      </c>
      <c r="C8" s="1992">
        <v>0</v>
      </c>
      <c r="D8" s="1992">
        <v>0</v>
      </c>
      <c r="E8" s="1992">
        <v>105</v>
      </c>
      <c r="F8" s="1992">
        <v>91</v>
      </c>
      <c r="G8" s="1992">
        <v>196</v>
      </c>
      <c r="H8" s="1992">
        <v>59</v>
      </c>
      <c r="I8" s="1992">
        <v>24</v>
      </c>
      <c r="J8" s="1992">
        <v>83</v>
      </c>
      <c r="K8" s="1992">
        <f>SUM(B8,E8,H8)</f>
        <v>164</v>
      </c>
      <c r="L8" s="1992">
        <f>SUM(C8,F8,I8)</f>
        <v>115</v>
      </c>
      <c r="M8" s="1992">
        <f>SUM(K8:L8)</f>
        <v>279</v>
      </c>
      <c r="N8" s="24" t="s">
        <v>253</v>
      </c>
    </row>
    <row r="9" spans="1:14" s="101" customFormat="1" ht="36.75" customHeight="1" thickBot="1" x14ac:dyDescent="0.25">
      <c r="A9" s="614" t="s">
        <v>44</v>
      </c>
      <c r="B9" s="1855">
        <v>0</v>
      </c>
      <c r="C9" s="1855">
        <v>0</v>
      </c>
      <c r="D9" s="1855">
        <v>0</v>
      </c>
      <c r="E9" s="1855">
        <v>56</v>
      </c>
      <c r="F9" s="1855">
        <v>22</v>
      </c>
      <c r="G9" s="1855">
        <v>78</v>
      </c>
      <c r="H9" s="1855">
        <v>0</v>
      </c>
      <c r="I9" s="1855">
        <v>0</v>
      </c>
      <c r="J9" s="1855">
        <v>0</v>
      </c>
      <c r="K9" s="1855">
        <f>SUM(B9,E9,H9)</f>
        <v>56</v>
      </c>
      <c r="L9" s="1855">
        <f>SUM(C9,F9,I9)</f>
        <v>22</v>
      </c>
      <c r="M9" s="1855">
        <f>SUM(K9:L9)</f>
        <v>78</v>
      </c>
      <c r="N9" s="189" t="s">
        <v>150</v>
      </c>
    </row>
    <row r="10" spans="1:14" s="101" customFormat="1" ht="33" customHeight="1" thickBot="1" x14ac:dyDescent="0.25">
      <c r="A10" s="103" t="s">
        <v>45</v>
      </c>
      <c r="B10" s="1856">
        <f t="shared" ref="B10:M10" si="0">SUM(B8:B9)</f>
        <v>0</v>
      </c>
      <c r="C10" s="1856">
        <f t="shared" si="0"/>
        <v>0</v>
      </c>
      <c r="D10" s="1856">
        <f t="shared" si="0"/>
        <v>0</v>
      </c>
      <c r="E10" s="1856">
        <f t="shared" si="0"/>
        <v>161</v>
      </c>
      <c r="F10" s="1856">
        <f t="shared" si="0"/>
        <v>113</v>
      </c>
      <c r="G10" s="1856">
        <f t="shared" si="0"/>
        <v>274</v>
      </c>
      <c r="H10" s="1856">
        <f t="shared" si="0"/>
        <v>59</v>
      </c>
      <c r="I10" s="1856">
        <f t="shared" si="0"/>
        <v>24</v>
      </c>
      <c r="J10" s="1856">
        <f t="shared" si="0"/>
        <v>83</v>
      </c>
      <c r="K10" s="1856">
        <f t="shared" si="0"/>
        <v>220</v>
      </c>
      <c r="L10" s="1856">
        <f t="shared" si="0"/>
        <v>137</v>
      </c>
      <c r="M10" s="1856">
        <f t="shared" si="0"/>
        <v>357</v>
      </c>
      <c r="N10" s="92" t="s">
        <v>153</v>
      </c>
    </row>
    <row r="11" spans="1:14" ht="18.75" thickTop="1" x14ac:dyDescent="0.25">
      <c r="A11" s="83"/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</row>
    <row r="12" spans="1:14" x14ac:dyDescent="0.25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14" x14ac:dyDescent="0.25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</row>
    <row r="14" spans="1:14" x14ac:dyDescent="0.25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</row>
    <row r="15" spans="1:14" x14ac:dyDescent="0.25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</row>
    <row r="16" spans="1:14" x14ac:dyDescent="0.25">
      <c r="A16" s="42"/>
      <c r="B16" s="104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</row>
    <row r="17" spans="1:13" x14ac:dyDescent="0.25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</row>
    <row r="18" spans="1:13" x14ac:dyDescent="0.25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</row>
    <row r="19" spans="1:13" x14ac:dyDescent="0.25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</row>
    <row r="20" spans="1:13" x14ac:dyDescent="0.25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</row>
    <row r="21" spans="1:13" x14ac:dyDescent="0.25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</row>
    <row r="22" spans="1:13" x14ac:dyDescent="0.25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</row>
    <row r="24" spans="1:13" x14ac:dyDescent="0.25">
      <c r="A24" s="3187"/>
      <c r="B24" s="3187"/>
      <c r="C24" s="3187"/>
      <c r="D24" s="3187"/>
      <c r="E24" s="3187"/>
      <c r="F24" s="3187"/>
      <c r="G24" s="3187"/>
      <c r="H24" s="3187"/>
      <c r="I24" s="3187"/>
      <c r="J24" s="3187"/>
      <c r="K24" s="3187"/>
      <c r="L24" s="3187"/>
      <c r="M24" s="3187"/>
    </row>
    <row r="25" spans="1:13" x14ac:dyDescent="0.25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</row>
  </sheetData>
  <mergeCells count="13">
    <mergeCell ref="H5:J5"/>
    <mergeCell ref="K5:M5"/>
    <mergeCell ref="A24:M24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51181102362204722" top="0.78740157480314965" bottom="0.39370078740157483" header="0.78740157480314965" footer="0.39370078740157483"/>
  <pageSetup paperSize="9" scale="80" firstPageNumber="195" orientation="landscape" useFirstPageNumber="1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R188"/>
  <sheetViews>
    <sheetView rightToLeft="1" view="pageBreakPreview" topLeftCell="A4" zoomScale="80" zoomScaleNormal="82" zoomScaleSheetLayoutView="80" workbookViewId="0">
      <selection activeCell="P27" sqref="P27"/>
    </sheetView>
  </sheetViews>
  <sheetFormatPr defaultColWidth="10.28515625" defaultRowHeight="12.75" x14ac:dyDescent="0.2"/>
  <cols>
    <col min="1" max="1" width="11.28515625" style="751" customWidth="1"/>
    <col min="2" max="2" width="15.7109375" style="751" customWidth="1"/>
    <col min="3" max="3" width="17.140625" style="751" customWidth="1"/>
    <col min="4" max="15" width="7.5703125" style="40" customWidth="1"/>
    <col min="16" max="16" width="30.140625" style="750" customWidth="1"/>
    <col min="17" max="17" width="22.28515625" style="750" customWidth="1"/>
    <col min="18" max="18" width="15.140625" style="750" customWidth="1"/>
    <col min="19" max="16384" width="10.28515625" style="81"/>
  </cols>
  <sheetData>
    <row r="2" spans="1:18" ht="33" customHeight="1" x14ac:dyDescent="0.2">
      <c r="A2" s="2730" t="s">
        <v>2307</v>
      </c>
      <c r="B2" s="2730"/>
      <c r="C2" s="2730"/>
      <c r="D2" s="2730"/>
      <c r="E2" s="2730"/>
      <c r="F2" s="2730"/>
      <c r="G2" s="2730"/>
      <c r="H2" s="2730"/>
      <c r="I2" s="2730"/>
      <c r="J2" s="2730"/>
      <c r="K2" s="2730"/>
      <c r="L2" s="2730"/>
      <c r="M2" s="2730"/>
      <c r="N2" s="2730"/>
      <c r="O2" s="2730"/>
      <c r="P2" s="2730"/>
      <c r="Q2" s="2730"/>
      <c r="R2" s="2730"/>
    </row>
    <row r="3" spans="1:18" ht="36.6" customHeight="1" x14ac:dyDescent="0.2">
      <c r="A3" s="2731" t="s">
        <v>2308</v>
      </c>
      <c r="B3" s="2731"/>
      <c r="C3" s="2731"/>
      <c r="D3" s="2731"/>
      <c r="E3" s="2731"/>
      <c r="F3" s="2731"/>
      <c r="G3" s="2731"/>
      <c r="H3" s="2731"/>
      <c r="I3" s="2731"/>
      <c r="J3" s="2731"/>
      <c r="K3" s="2731"/>
      <c r="L3" s="2731"/>
      <c r="M3" s="2731"/>
      <c r="N3" s="2731"/>
      <c r="O3" s="2731"/>
      <c r="P3" s="2731"/>
      <c r="Q3" s="2731"/>
      <c r="R3" s="2731"/>
    </row>
    <row r="4" spans="1:18" ht="25.5" customHeight="1" thickBot="1" x14ac:dyDescent="0.25">
      <c r="A4" s="2811" t="s">
        <v>2832</v>
      </c>
      <c r="B4" s="2811"/>
      <c r="C4" s="2811"/>
      <c r="D4" s="2811"/>
      <c r="E4" s="2811"/>
      <c r="F4" s="2811"/>
      <c r="G4" s="2811"/>
      <c r="H4" s="2811"/>
      <c r="I4" s="2811"/>
      <c r="J4" s="2811"/>
      <c r="K4" s="2811"/>
      <c r="L4" s="2811"/>
      <c r="M4" s="2811"/>
      <c r="N4" s="2811"/>
      <c r="O4" s="2811"/>
      <c r="Q4" s="100"/>
      <c r="R4" s="100" t="s">
        <v>1691</v>
      </c>
    </row>
    <row r="5" spans="1:18" ht="25.5" customHeight="1" thickTop="1" x14ac:dyDescent="0.2">
      <c r="A5" s="2898" t="s">
        <v>47</v>
      </c>
      <c r="B5" s="2898" t="s">
        <v>1081</v>
      </c>
      <c r="C5" s="2898" t="s">
        <v>48</v>
      </c>
      <c r="D5" s="2898" t="s">
        <v>36</v>
      </c>
      <c r="E5" s="2898"/>
      <c r="F5" s="2898"/>
      <c r="G5" s="2898" t="s">
        <v>2</v>
      </c>
      <c r="H5" s="2898"/>
      <c r="I5" s="2898"/>
      <c r="J5" s="2898" t="s">
        <v>3</v>
      </c>
      <c r="K5" s="2898"/>
      <c r="L5" s="2898"/>
      <c r="M5" s="2898" t="s">
        <v>29</v>
      </c>
      <c r="N5" s="2898"/>
      <c r="O5" s="2898"/>
      <c r="P5" s="2898" t="s">
        <v>103</v>
      </c>
      <c r="Q5" s="2898" t="s">
        <v>132</v>
      </c>
      <c r="R5" s="2898" t="s">
        <v>172</v>
      </c>
    </row>
    <row r="6" spans="1:18" ht="29.25" customHeight="1" x14ac:dyDescent="0.2">
      <c r="A6" s="2762"/>
      <c r="B6" s="2762"/>
      <c r="C6" s="2762"/>
      <c r="D6" s="2741" t="s">
        <v>98</v>
      </c>
      <c r="E6" s="2741"/>
      <c r="F6" s="2741"/>
      <c r="G6" s="2801" t="s">
        <v>99</v>
      </c>
      <c r="H6" s="2801"/>
      <c r="I6" s="2801"/>
      <c r="J6" s="2741" t="s">
        <v>100</v>
      </c>
      <c r="K6" s="2741"/>
      <c r="L6" s="2741"/>
      <c r="M6" s="2801" t="s">
        <v>101</v>
      </c>
      <c r="N6" s="2801"/>
      <c r="O6" s="2801"/>
      <c r="P6" s="2762"/>
      <c r="Q6" s="2762"/>
      <c r="R6" s="2762"/>
    </row>
    <row r="7" spans="1:18" ht="22.5" customHeight="1" x14ac:dyDescent="0.2">
      <c r="A7" s="2762"/>
      <c r="B7" s="2762"/>
      <c r="C7" s="2762"/>
      <c r="D7" s="608" t="s">
        <v>187</v>
      </c>
      <c r="E7" s="608" t="s">
        <v>211</v>
      </c>
      <c r="F7" s="608" t="s">
        <v>204</v>
      </c>
      <c r="G7" s="608" t="s">
        <v>187</v>
      </c>
      <c r="H7" s="608" t="s">
        <v>211</v>
      </c>
      <c r="I7" s="608" t="s">
        <v>204</v>
      </c>
      <c r="J7" s="608" t="s">
        <v>187</v>
      </c>
      <c r="K7" s="608" t="s">
        <v>211</v>
      </c>
      <c r="L7" s="608" t="s">
        <v>204</v>
      </c>
      <c r="M7" s="608" t="s">
        <v>187</v>
      </c>
      <c r="N7" s="608" t="s">
        <v>211</v>
      </c>
      <c r="O7" s="608" t="s">
        <v>204</v>
      </c>
      <c r="P7" s="2762"/>
      <c r="Q7" s="2762"/>
      <c r="R7" s="2762"/>
    </row>
    <row r="8" spans="1:18" ht="22.5" customHeight="1" thickBot="1" x14ac:dyDescent="0.25">
      <c r="A8" s="2899"/>
      <c r="B8" s="2899"/>
      <c r="C8" s="2899"/>
      <c r="D8" s="610" t="s">
        <v>188</v>
      </c>
      <c r="E8" s="610" t="s">
        <v>189</v>
      </c>
      <c r="F8" s="610" t="s">
        <v>190</v>
      </c>
      <c r="G8" s="610" t="s">
        <v>188</v>
      </c>
      <c r="H8" s="610" t="s">
        <v>189</v>
      </c>
      <c r="I8" s="610" t="s">
        <v>190</v>
      </c>
      <c r="J8" s="610" t="s">
        <v>188</v>
      </c>
      <c r="K8" s="610" t="s">
        <v>189</v>
      </c>
      <c r="L8" s="610" t="s">
        <v>190</v>
      </c>
      <c r="M8" s="610" t="s">
        <v>188</v>
      </c>
      <c r="N8" s="610" t="s">
        <v>189</v>
      </c>
      <c r="O8" s="610" t="s">
        <v>190</v>
      </c>
      <c r="P8" s="2899"/>
      <c r="Q8" s="2899"/>
      <c r="R8" s="2899"/>
    </row>
    <row r="9" spans="1:18" ht="22.5" customHeight="1" x14ac:dyDescent="0.2">
      <c r="A9" s="3197" t="s">
        <v>277</v>
      </c>
      <c r="B9" s="2769" t="s">
        <v>220</v>
      </c>
      <c r="C9" s="180" t="s">
        <v>220</v>
      </c>
      <c r="D9" s="2206">
        <v>0</v>
      </c>
      <c r="E9" s="2206">
        <v>0</v>
      </c>
      <c r="F9" s="2206">
        <v>0</v>
      </c>
      <c r="G9" s="2206">
        <v>12</v>
      </c>
      <c r="H9" s="2206">
        <v>9</v>
      </c>
      <c r="I9" s="2206">
        <v>21</v>
      </c>
      <c r="J9" s="2206">
        <v>15</v>
      </c>
      <c r="K9" s="2206">
        <v>3</v>
      </c>
      <c r="L9" s="2206">
        <v>18</v>
      </c>
      <c r="M9" s="2206">
        <f>SUM(D9,G9,J9)</f>
        <v>27</v>
      </c>
      <c r="N9" s="2206">
        <f t="shared" ref="N9:O23" si="0">SUM(E9,H9,K9)</f>
        <v>12</v>
      </c>
      <c r="O9" s="2206">
        <f t="shared" si="0"/>
        <v>39</v>
      </c>
      <c r="P9" s="1846" t="s">
        <v>151</v>
      </c>
      <c r="Q9" s="2826" t="s">
        <v>151</v>
      </c>
      <c r="R9" s="2925" t="s">
        <v>253</v>
      </c>
    </row>
    <row r="10" spans="1:18" ht="22.5" customHeight="1" x14ac:dyDescent="0.2">
      <c r="A10" s="2761"/>
      <c r="B10" s="2745"/>
      <c r="C10" s="1866" t="s">
        <v>1552</v>
      </c>
      <c r="D10" s="2203">
        <v>0</v>
      </c>
      <c r="E10" s="2203">
        <v>0</v>
      </c>
      <c r="F10" s="2203">
        <v>0</v>
      </c>
      <c r="G10" s="2203">
        <v>12</v>
      </c>
      <c r="H10" s="2203">
        <v>8</v>
      </c>
      <c r="I10" s="2203">
        <v>20</v>
      </c>
      <c r="J10" s="2203">
        <v>8</v>
      </c>
      <c r="K10" s="2203">
        <v>5</v>
      </c>
      <c r="L10" s="2203">
        <v>13</v>
      </c>
      <c r="M10" s="2203">
        <f t="shared" ref="M10:M23" si="1">SUM(D10,G10,J10)</f>
        <v>20</v>
      </c>
      <c r="N10" s="2203">
        <f t="shared" si="0"/>
        <v>13</v>
      </c>
      <c r="O10" s="2203">
        <f t="shared" si="0"/>
        <v>33</v>
      </c>
      <c r="P10" s="1843" t="s">
        <v>165</v>
      </c>
      <c r="Q10" s="2759"/>
      <c r="R10" s="2926"/>
    </row>
    <row r="11" spans="1:18" ht="22.5" customHeight="1" x14ac:dyDescent="0.2">
      <c r="A11" s="2761"/>
      <c r="B11" s="2761" t="s">
        <v>49</v>
      </c>
      <c r="C11" s="2761"/>
      <c r="D11" s="2203">
        <f>SUM(D9:D10)</f>
        <v>0</v>
      </c>
      <c r="E11" s="2203">
        <f t="shared" ref="E11:K11" si="2">SUM(E9:E10)</f>
        <v>0</v>
      </c>
      <c r="F11" s="2203">
        <f t="shared" ref="F11" si="3">SUM(D11:E11)</f>
        <v>0</v>
      </c>
      <c r="G11" s="2203">
        <f t="shared" si="2"/>
        <v>24</v>
      </c>
      <c r="H11" s="2203">
        <f t="shared" si="2"/>
        <v>17</v>
      </c>
      <c r="I11" s="2203">
        <f t="shared" ref="I11:I17" si="4">SUM(G11:H11)</f>
        <v>41</v>
      </c>
      <c r="J11" s="2203">
        <f t="shared" si="2"/>
        <v>23</v>
      </c>
      <c r="K11" s="2203">
        <f t="shared" si="2"/>
        <v>8</v>
      </c>
      <c r="L11" s="2203">
        <f t="shared" ref="L11" si="5">SUM(J11:K11)</f>
        <v>31</v>
      </c>
      <c r="M11" s="2203">
        <f t="shared" si="1"/>
        <v>47</v>
      </c>
      <c r="N11" s="2203">
        <f t="shared" si="0"/>
        <v>25</v>
      </c>
      <c r="O11" s="2203">
        <f t="shared" si="0"/>
        <v>72</v>
      </c>
      <c r="P11" s="2759" t="s">
        <v>302</v>
      </c>
      <c r="Q11" s="2759"/>
      <c r="R11" s="2926"/>
    </row>
    <row r="12" spans="1:18" ht="27.75" customHeight="1" x14ac:dyDescent="0.2">
      <c r="A12" s="2761"/>
      <c r="B12" s="35" t="s">
        <v>235</v>
      </c>
      <c r="C12" s="35" t="s">
        <v>539</v>
      </c>
      <c r="D12" s="2203">
        <f t="shared" ref="D12:E12" si="6">SUM(D10:D11)</f>
        <v>0</v>
      </c>
      <c r="E12" s="2203">
        <f t="shared" si="6"/>
        <v>0</v>
      </c>
      <c r="F12" s="2203">
        <v>0</v>
      </c>
      <c r="G12" s="2203">
        <v>13</v>
      </c>
      <c r="H12" s="2203">
        <v>28</v>
      </c>
      <c r="I12" s="2203">
        <v>41</v>
      </c>
      <c r="J12" s="2203">
        <v>0</v>
      </c>
      <c r="K12" s="2203">
        <v>0</v>
      </c>
      <c r="L12" s="2203">
        <v>0</v>
      </c>
      <c r="M12" s="2203">
        <f t="shared" si="1"/>
        <v>13</v>
      </c>
      <c r="N12" s="2203">
        <f t="shared" si="0"/>
        <v>28</v>
      </c>
      <c r="O12" s="2203">
        <f t="shared" si="0"/>
        <v>41</v>
      </c>
      <c r="P12" s="1843" t="s">
        <v>281</v>
      </c>
      <c r="Q12" s="1843" t="s">
        <v>143</v>
      </c>
      <c r="R12" s="2926"/>
    </row>
    <row r="13" spans="1:18" s="101" customFormat="1" ht="22.5" customHeight="1" x14ac:dyDescent="0.2">
      <c r="A13" s="2761"/>
      <c r="B13" s="35" t="s">
        <v>63</v>
      </c>
      <c r="C13" s="35" t="s">
        <v>539</v>
      </c>
      <c r="D13" s="2203">
        <f t="shared" ref="D13:E13" si="7">SUM(D11:D12)</f>
        <v>0</v>
      </c>
      <c r="E13" s="2203">
        <f t="shared" si="7"/>
        <v>0</v>
      </c>
      <c r="F13" s="2203">
        <v>0</v>
      </c>
      <c r="G13" s="2203">
        <v>12</v>
      </c>
      <c r="H13" s="2203">
        <v>17</v>
      </c>
      <c r="I13" s="2203">
        <v>29</v>
      </c>
      <c r="J13" s="2203">
        <v>0</v>
      </c>
      <c r="K13" s="2203">
        <v>0</v>
      </c>
      <c r="L13" s="2203">
        <v>0</v>
      </c>
      <c r="M13" s="2203">
        <f t="shared" si="1"/>
        <v>12</v>
      </c>
      <c r="N13" s="2203">
        <f t="shared" si="0"/>
        <v>17</v>
      </c>
      <c r="O13" s="2203">
        <f t="shared" si="0"/>
        <v>29</v>
      </c>
      <c r="P13" s="1843" t="s">
        <v>1557</v>
      </c>
      <c r="Q13" s="1843" t="s">
        <v>144</v>
      </c>
      <c r="R13" s="2926"/>
    </row>
    <row r="14" spans="1:18" s="101" customFormat="1" ht="22.5" customHeight="1" x14ac:dyDescent="0.2">
      <c r="A14" s="2761"/>
      <c r="B14" s="2761" t="s">
        <v>49</v>
      </c>
      <c r="C14" s="2761"/>
      <c r="D14" s="2203">
        <f t="shared" ref="D14:O14" si="8">SUM(D13:D13)</f>
        <v>0</v>
      </c>
      <c r="E14" s="2203">
        <f t="shared" si="8"/>
        <v>0</v>
      </c>
      <c r="F14" s="2203">
        <f t="shared" si="8"/>
        <v>0</v>
      </c>
      <c r="G14" s="2203">
        <f t="shared" si="8"/>
        <v>12</v>
      </c>
      <c r="H14" s="2203">
        <f t="shared" si="8"/>
        <v>17</v>
      </c>
      <c r="I14" s="2203">
        <f t="shared" si="8"/>
        <v>29</v>
      </c>
      <c r="J14" s="2203">
        <f t="shared" si="8"/>
        <v>0</v>
      </c>
      <c r="K14" s="2203">
        <f t="shared" si="8"/>
        <v>0</v>
      </c>
      <c r="L14" s="2203">
        <f t="shared" si="8"/>
        <v>0</v>
      </c>
      <c r="M14" s="2203">
        <f t="shared" si="8"/>
        <v>12</v>
      </c>
      <c r="N14" s="2203">
        <f t="shared" si="8"/>
        <v>17</v>
      </c>
      <c r="O14" s="2203">
        <f t="shared" si="8"/>
        <v>29</v>
      </c>
      <c r="P14" s="2759" t="s">
        <v>302</v>
      </c>
      <c r="Q14" s="2759"/>
      <c r="R14" s="2926"/>
    </row>
    <row r="15" spans="1:18" s="101" customFormat="1" ht="22.5" customHeight="1" x14ac:dyDescent="0.2">
      <c r="A15" s="2761"/>
      <c r="B15" s="2761" t="s">
        <v>1209</v>
      </c>
      <c r="C15" s="1866" t="s">
        <v>530</v>
      </c>
      <c r="D15" s="2203">
        <f t="shared" ref="D15:D16" si="9">SUM(D14:D14)</f>
        <v>0</v>
      </c>
      <c r="E15" s="2203">
        <f t="shared" ref="E15:E16" si="10">SUM(E14:E14)</f>
        <v>0</v>
      </c>
      <c r="F15" s="2203">
        <v>0</v>
      </c>
      <c r="G15" s="2203">
        <v>23</v>
      </c>
      <c r="H15" s="2203">
        <v>6</v>
      </c>
      <c r="I15" s="2203">
        <v>29</v>
      </c>
      <c r="J15" s="2203">
        <v>15</v>
      </c>
      <c r="K15" s="2203">
        <v>5</v>
      </c>
      <c r="L15" s="2203">
        <v>20</v>
      </c>
      <c r="M15" s="2203">
        <f t="shared" si="1"/>
        <v>38</v>
      </c>
      <c r="N15" s="2203">
        <f t="shared" si="0"/>
        <v>11</v>
      </c>
      <c r="O15" s="2203">
        <f t="shared" si="0"/>
        <v>49</v>
      </c>
      <c r="P15" s="1865" t="s">
        <v>159</v>
      </c>
      <c r="Q15" s="2759" t="s">
        <v>1553</v>
      </c>
      <c r="R15" s="2926"/>
    </row>
    <row r="16" spans="1:18" s="101" customFormat="1" ht="22.5" customHeight="1" x14ac:dyDescent="0.2">
      <c r="A16" s="2761"/>
      <c r="B16" s="2761"/>
      <c r="C16" s="1866" t="s">
        <v>80</v>
      </c>
      <c r="D16" s="2203">
        <f t="shared" si="9"/>
        <v>0</v>
      </c>
      <c r="E16" s="2203">
        <f t="shared" si="10"/>
        <v>0</v>
      </c>
      <c r="F16" s="2203">
        <v>0</v>
      </c>
      <c r="G16" s="2203">
        <v>16</v>
      </c>
      <c r="H16" s="2203">
        <v>8</v>
      </c>
      <c r="I16" s="2203">
        <v>24</v>
      </c>
      <c r="J16" s="2203">
        <v>11</v>
      </c>
      <c r="K16" s="2203">
        <v>6</v>
      </c>
      <c r="L16" s="2203">
        <v>17</v>
      </c>
      <c r="M16" s="2203">
        <f t="shared" si="1"/>
        <v>27</v>
      </c>
      <c r="N16" s="2203">
        <f t="shared" si="0"/>
        <v>14</v>
      </c>
      <c r="O16" s="2203">
        <f t="shared" si="0"/>
        <v>41</v>
      </c>
      <c r="P16" s="1865" t="s">
        <v>160</v>
      </c>
      <c r="Q16" s="2759"/>
      <c r="R16" s="2926"/>
    </row>
    <row r="17" spans="1:18" s="101" customFormat="1" ht="22.5" customHeight="1" x14ac:dyDescent="0.2">
      <c r="A17" s="2761"/>
      <c r="B17" s="2761" t="s">
        <v>49</v>
      </c>
      <c r="C17" s="2761"/>
      <c r="D17" s="2203">
        <f>SUM(D15:D16)</f>
        <v>0</v>
      </c>
      <c r="E17" s="2203">
        <f t="shared" ref="E17:L17" si="11">SUM(E15:E16)</f>
        <v>0</v>
      </c>
      <c r="F17" s="2203">
        <f t="shared" si="11"/>
        <v>0</v>
      </c>
      <c r="G17" s="2203">
        <f t="shared" si="11"/>
        <v>39</v>
      </c>
      <c r="H17" s="2203">
        <f t="shared" si="11"/>
        <v>14</v>
      </c>
      <c r="I17" s="2203">
        <f t="shared" si="4"/>
        <v>53</v>
      </c>
      <c r="J17" s="2203">
        <f t="shared" si="11"/>
        <v>26</v>
      </c>
      <c r="K17" s="2203">
        <f t="shared" si="11"/>
        <v>11</v>
      </c>
      <c r="L17" s="2203">
        <f t="shared" si="11"/>
        <v>37</v>
      </c>
      <c r="M17" s="2203">
        <f t="shared" si="1"/>
        <v>65</v>
      </c>
      <c r="N17" s="2203">
        <f t="shared" si="0"/>
        <v>25</v>
      </c>
      <c r="O17" s="2203">
        <f t="shared" si="0"/>
        <v>90</v>
      </c>
      <c r="P17" s="2759" t="s">
        <v>302</v>
      </c>
      <c r="Q17" s="2759"/>
      <c r="R17" s="2926"/>
    </row>
    <row r="18" spans="1:18" s="101" customFormat="1" ht="29.25" customHeight="1" x14ac:dyDescent="0.2">
      <c r="A18" s="2761"/>
      <c r="B18" s="2745" t="s">
        <v>1199</v>
      </c>
      <c r="C18" s="1866" t="s">
        <v>945</v>
      </c>
      <c r="D18" s="2203">
        <f t="shared" ref="D18:E18" si="12">SUM(D16:D17)</f>
        <v>0</v>
      </c>
      <c r="E18" s="2203">
        <f t="shared" si="12"/>
        <v>0</v>
      </c>
      <c r="F18" s="2203">
        <v>0</v>
      </c>
      <c r="G18" s="2203">
        <v>17</v>
      </c>
      <c r="H18" s="2203">
        <v>15</v>
      </c>
      <c r="I18" s="2203">
        <v>32</v>
      </c>
      <c r="J18" s="2203">
        <v>0</v>
      </c>
      <c r="K18" s="2203">
        <v>0</v>
      </c>
      <c r="L18" s="2203">
        <v>0</v>
      </c>
      <c r="M18" s="2203">
        <f t="shared" si="1"/>
        <v>17</v>
      </c>
      <c r="N18" s="2203">
        <f t="shared" si="0"/>
        <v>15</v>
      </c>
      <c r="O18" s="2203">
        <f t="shared" si="0"/>
        <v>32</v>
      </c>
      <c r="P18" s="678" t="s">
        <v>150</v>
      </c>
      <c r="Q18" s="2790" t="s">
        <v>150</v>
      </c>
      <c r="R18" s="2926"/>
    </row>
    <row r="19" spans="1:18" s="101" customFormat="1" ht="27" customHeight="1" x14ac:dyDescent="0.2">
      <c r="A19" s="2761"/>
      <c r="B19" s="2745"/>
      <c r="C19" s="1866" t="s">
        <v>947</v>
      </c>
      <c r="D19" s="2203">
        <f t="shared" ref="D19:E19" si="13">SUM(D17:D18)</f>
        <v>0</v>
      </c>
      <c r="E19" s="2203">
        <f t="shared" si="13"/>
        <v>0</v>
      </c>
      <c r="F19" s="2203">
        <v>0</v>
      </c>
      <c r="G19" s="2203">
        <v>0</v>
      </c>
      <c r="H19" s="2203">
        <v>0</v>
      </c>
      <c r="I19" s="2203">
        <v>0</v>
      </c>
      <c r="J19" s="2203">
        <v>10</v>
      </c>
      <c r="K19" s="2203">
        <v>5</v>
      </c>
      <c r="L19" s="2203">
        <v>15</v>
      </c>
      <c r="M19" s="2203">
        <f t="shared" si="1"/>
        <v>10</v>
      </c>
      <c r="N19" s="2203">
        <f t="shared" si="0"/>
        <v>5</v>
      </c>
      <c r="O19" s="2203">
        <f t="shared" si="0"/>
        <v>15</v>
      </c>
      <c r="P19" s="1057" t="s">
        <v>1554</v>
      </c>
      <c r="Q19" s="2791"/>
      <c r="R19" s="2926"/>
    </row>
    <row r="20" spans="1:18" s="101" customFormat="1" ht="27" customHeight="1" x14ac:dyDescent="0.2">
      <c r="A20" s="2761"/>
      <c r="B20" s="2761" t="s">
        <v>49</v>
      </c>
      <c r="C20" s="2761"/>
      <c r="D20" s="2203">
        <f>SUM(D18:D19)</f>
        <v>0</v>
      </c>
      <c r="E20" s="2203">
        <f t="shared" ref="E20:O20" si="14">SUM(E18:E19)</f>
        <v>0</v>
      </c>
      <c r="F20" s="2203">
        <f t="shared" si="14"/>
        <v>0</v>
      </c>
      <c r="G20" s="2203">
        <f t="shared" si="14"/>
        <v>17</v>
      </c>
      <c r="H20" s="2203">
        <f t="shared" si="14"/>
        <v>15</v>
      </c>
      <c r="I20" s="2203">
        <f t="shared" si="14"/>
        <v>32</v>
      </c>
      <c r="J20" s="2203">
        <f t="shared" si="14"/>
        <v>10</v>
      </c>
      <c r="K20" s="2203">
        <f t="shared" si="14"/>
        <v>5</v>
      </c>
      <c r="L20" s="2203">
        <f t="shared" si="14"/>
        <v>15</v>
      </c>
      <c r="M20" s="2203">
        <f t="shared" si="14"/>
        <v>27</v>
      </c>
      <c r="N20" s="2203">
        <f t="shared" si="14"/>
        <v>20</v>
      </c>
      <c r="O20" s="2203">
        <f t="shared" si="14"/>
        <v>47</v>
      </c>
      <c r="P20" s="2759" t="s">
        <v>302</v>
      </c>
      <c r="Q20" s="2759"/>
      <c r="R20" s="2791"/>
    </row>
    <row r="21" spans="1:18" s="101" customFormat="1" ht="22.5" customHeight="1" x14ac:dyDescent="0.2">
      <c r="A21" s="2761" t="s">
        <v>52</v>
      </c>
      <c r="B21" s="2761"/>
      <c r="C21" s="2761"/>
      <c r="D21" s="2203">
        <f t="shared" ref="D21:O21" si="15">SUM(D20,D17,D14,D12,D11)</f>
        <v>0</v>
      </c>
      <c r="E21" s="2203">
        <f t="shared" si="15"/>
        <v>0</v>
      </c>
      <c r="F21" s="2203">
        <f t="shared" si="15"/>
        <v>0</v>
      </c>
      <c r="G21" s="2203">
        <f t="shared" si="15"/>
        <v>105</v>
      </c>
      <c r="H21" s="2203">
        <f t="shared" si="15"/>
        <v>91</v>
      </c>
      <c r="I21" s="2203">
        <f t="shared" si="15"/>
        <v>196</v>
      </c>
      <c r="J21" s="2203">
        <f t="shared" si="15"/>
        <v>59</v>
      </c>
      <c r="K21" s="2203">
        <f t="shared" si="15"/>
        <v>24</v>
      </c>
      <c r="L21" s="2203">
        <f t="shared" si="15"/>
        <v>83</v>
      </c>
      <c r="M21" s="2203">
        <f t="shared" si="15"/>
        <v>164</v>
      </c>
      <c r="N21" s="2203">
        <f t="shared" si="15"/>
        <v>115</v>
      </c>
      <c r="O21" s="2203">
        <f t="shared" si="15"/>
        <v>279</v>
      </c>
      <c r="P21" s="2759" t="s">
        <v>136</v>
      </c>
      <c r="Q21" s="2759"/>
      <c r="R21" s="2759"/>
    </row>
    <row r="22" spans="1:18" s="101" customFormat="1" ht="22.5" customHeight="1" x14ac:dyDescent="0.2">
      <c r="A22" s="2745" t="s">
        <v>1021</v>
      </c>
      <c r="B22" s="3196" t="s">
        <v>1555</v>
      </c>
      <c r="C22" s="3196"/>
      <c r="D22" s="2203">
        <f t="shared" ref="D22:E22" si="16">SUM(D21,D18,D15,D13,D12)</f>
        <v>0</v>
      </c>
      <c r="E22" s="2203">
        <f t="shared" si="16"/>
        <v>0</v>
      </c>
      <c r="F22" s="2203">
        <v>0</v>
      </c>
      <c r="G22" s="2203">
        <v>30</v>
      </c>
      <c r="H22" s="2203">
        <v>9</v>
      </c>
      <c r="I22" s="2203">
        <v>39</v>
      </c>
      <c r="J22" s="2203">
        <v>0</v>
      </c>
      <c r="K22" s="2203">
        <v>0</v>
      </c>
      <c r="L22" s="2203">
        <v>0</v>
      </c>
      <c r="M22" s="2203">
        <f t="shared" si="1"/>
        <v>30</v>
      </c>
      <c r="N22" s="2203">
        <f t="shared" si="0"/>
        <v>9</v>
      </c>
      <c r="O22" s="2203">
        <f t="shared" si="0"/>
        <v>39</v>
      </c>
      <c r="P22" s="607"/>
      <c r="Q22" s="1843" t="s">
        <v>1554</v>
      </c>
      <c r="R22" s="2759" t="s">
        <v>150</v>
      </c>
    </row>
    <row r="23" spans="1:18" s="101" customFormat="1" ht="22.5" customHeight="1" x14ac:dyDescent="0.2">
      <c r="A23" s="2745"/>
      <c r="B23" s="1866" t="s">
        <v>1556</v>
      </c>
      <c r="C23" s="1866"/>
      <c r="D23" s="2203">
        <f t="shared" ref="D23:E23" si="17">SUM(D22,D19,D16,D14,D13)</f>
        <v>0</v>
      </c>
      <c r="E23" s="2203">
        <f t="shared" si="17"/>
        <v>0</v>
      </c>
      <c r="F23" s="2203">
        <v>0</v>
      </c>
      <c r="G23" s="2203">
        <v>26</v>
      </c>
      <c r="H23" s="2203">
        <v>13</v>
      </c>
      <c r="I23" s="2203">
        <v>39</v>
      </c>
      <c r="J23" s="2203">
        <v>0</v>
      </c>
      <c r="K23" s="2203">
        <v>0</v>
      </c>
      <c r="L23" s="2203">
        <v>0</v>
      </c>
      <c r="M23" s="2203">
        <f t="shared" si="1"/>
        <v>26</v>
      </c>
      <c r="N23" s="2203">
        <f t="shared" si="0"/>
        <v>13</v>
      </c>
      <c r="O23" s="2203">
        <f t="shared" si="0"/>
        <v>39</v>
      </c>
      <c r="P23" s="607"/>
      <c r="Q23" s="1843" t="s">
        <v>243</v>
      </c>
      <c r="R23" s="2759"/>
    </row>
    <row r="24" spans="1:18" s="101" customFormat="1" ht="22.5" customHeight="1" thickBot="1" x14ac:dyDescent="0.25">
      <c r="A24" s="2762" t="s">
        <v>52</v>
      </c>
      <c r="B24" s="2762"/>
      <c r="C24" s="2762"/>
      <c r="D24" s="2204">
        <f>SUM(D22:D23)</f>
        <v>0</v>
      </c>
      <c r="E24" s="2204">
        <f t="shared" ref="E24:O24" si="18">SUM(E22:E23)</f>
        <v>0</v>
      </c>
      <c r="F24" s="2204">
        <f t="shared" si="18"/>
        <v>0</v>
      </c>
      <c r="G24" s="2204">
        <f t="shared" si="18"/>
        <v>56</v>
      </c>
      <c r="H24" s="2204">
        <f t="shared" si="18"/>
        <v>22</v>
      </c>
      <c r="I24" s="2204">
        <f t="shared" si="18"/>
        <v>78</v>
      </c>
      <c r="J24" s="2204">
        <f t="shared" si="18"/>
        <v>0</v>
      </c>
      <c r="K24" s="2204">
        <f t="shared" si="18"/>
        <v>0</v>
      </c>
      <c r="L24" s="2204">
        <f t="shared" si="18"/>
        <v>0</v>
      </c>
      <c r="M24" s="2204">
        <f t="shared" si="18"/>
        <v>56</v>
      </c>
      <c r="N24" s="2204">
        <f t="shared" si="18"/>
        <v>22</v>
      </c>
      <c r="O24" s="2204">
        <f t="shared" si="18"/>
        <v>78</v>
      </c>
      <c r="P24" s="2926" t="s">
        <v>136</v>
      </c>
      <c r="Q24" s="2926"/>
      <c r="R24" s="2926"/>
    </row>
    <row r="25" spans="1:18" s="101" customFormat="1" ht="22.5" customHeight="1" thickBot="1" x14ac:dyDescent="0.25">
      <c r="A25" s="3198" t="s">
        <v>91</v>
      </c>
      <c r="B25" s="3198"/>
      <c r="C25" s="3198"/>
      <c r="D25" s="2207">
        <f>SUM(D21,D24)</f>
        <v>0</v>
      </c>
      <c r="E25" s="2207">
        <f t="shared" ref="E25:O25" si="19">SUM(E21,E24)</f>
        <v>0</v>
      </c>
      <c r="F25" s="2207">
        <f t="shared" si="19"/>
        <v>0</v>
      </c>
      <c r="G25" s="2207">
        <f t="shared" si="19"/>
        <v>161</v>
      </c>
      <c r="H25" s="2207">
        <f t="shared" si="19"/>
        <v>113</v>
      </c>
      <c r="I25" s="2207">
        <f t="shared" si="19"/>
        <v>274</v>
      </c>
      <c r="J25" s="2207">
        <f t="shared" si="19"/>
        <v>59</v>
      </c>
      <c r="K25" s="2207">
        <f t="shared" si="19"/>
        <v>24</v>
      </c>
      <c r="L25" s="2207">
        <f t="shared" si="19"/>
        <v>83</v>
      </c>
      <c r="M25" s="2207">
        <f t="shared" si="19"/>
        <v>220</v>
      </c>
      <c r="N25" s="2207">
        <f t="shared" si="19"/>
        <v>137</v>
      </c>
      <c r="O25" s="2207">
        <f t="shared" si="19"/>
        <v>357</v>
      </c>
      <c r="P25" s="2787" t="s">
        <v>153</v>
      </c>
      <c r="Q25" s="2787"/>
      <c r="R25" s="2787"/>
    </row>
    <row r="26" spans="1:18" ht="13.5" thickTop="1" x14ac:dyDescent="0.2"/>
    <row r="27" spans="1:18" x14ac:dyDescent="0.2">
      <c r="A27" s="752"/>
    </row>
    <row r="32" spans="1:18" x14ac:dyDescent="0.2">
      <c r="N32" s="751"/>
    </row>
    <row r="137" spans="1:18" s="40" customFormat="1" ht="18" x14ac:dyDescent="0.25">
      <c r="A137" s="104"/>
      <c r="B137" s="104"/>
      <c r="C137" s="104"/>
      <c r="D137" s="42"/>
      <c r="E137" s="42"/>
      <c r="F137" s="42"/>
      <c r="G137" s="42"/>
      <c r="H137" s="42"/>
      <c r="I137" s="42"/>
      <c r="J137" s="42"/>
      <c r="K137" s="42"/>
      <c r="P137" s="750"/>
      <c r="Q137" s="750"/>
      <c r="R137" s="750"/>
    </row>
    <row r="138" spans="1:18" s="40" customFormat="1" ht="18" x14ac:dyDescent="0.25">
      <c r="A138" s="104"/>
      <c r="B138" s="104"/>
      <c r="C138" s="104"/>
      <c r="D138" s="42"/>
      <c r="E138" s="42"/>
      <c r="F138" s="42"/>
      <c r="G138" s="42"/>
      <c r="H138" s="42"/>
      <c r="I138" s="42"/>
      <c r="J138" s="42"/>
      <c r="K138" s="42"/>
      <c r="P138" s="750"/>
      <c r="Q138" s="750"/>
      <c r="R138" s="750"/>
    </row>
    <row r="139" spans="1:18" s="40" customFormat="1" ht="18" x14ac:dyDescent="0.25">
      <c r="A139" s="104"/>
      <c r="B139" s="104"/>
      <c r="C139" s="104"/>
      <c r="D139" s="42"/>
      <c r="E139" s="42"/>
      <c r="F139" s="42"/>
      <c r="G139" s="42"/>
      <c r="H139" s="42"/>
      <c r="I139" s="42"/>
      <c r="J139" s="42"/>
      <c r="K139" s="42"/>
      <c r="P139" s="750"/>
      <c r="Q139" s="750"/>
      <c r="R139" s="750"/>
    </row>
    <row r="140" spans="1:18" s="40" customFormat="1" ht="18" x14ac:dyDescent="0.25">
      <c r="A140" s="104"/>
      <c r="B140" s="104"/>
      <c r="C140" s="104"/>
      <c r="D140" s="42"/>
      <c r="E140" s="42"/>
      <c r="F140" s="42"/>
      <c r="G140" s="42"/>
      <c r="H140" s="42"/>
      <c r="I140" s="42"/>
      <c r="J140" s="42"/>
      <c r="K140" s="42"/>
      <c r="P140" s="750"/>
      <c r="Q140" s="750"/>
      <c r="R140" s="750"/>
    </row>
    <row r="141" spans="1:18" s="40" customFormat="1" ht="18" x14ac:dyDescent="0.25">
      <c r="A141" s="104"/>
      <c r="B141" s="104"/>
      <c r="C141" s="104"/>
      <c r="D141" s="42"/>
      <c r="E141" s="42"/>
      <c r="F141" s="42"/>
      <c r="G141" s="42"/>
      <c r="H141" s="42"/>
      <c r="I141" s="42"/>
      <c r="J141" s="42"/>
      <c r="K141" s="42"/>
      <c r="P141" s="750"/>
      <c r="Q141" s="750"/>
      <c r="R141" s="750"/>
    </row>
    <row r="142" spans="1:18" s="40" customFormat="1" ht="18" x14ac:dyDescent="0.25">
      <c r="A142" s="104"/>
      <c r="B142" s="104"/>
      <c r="C142" s="104"/>
      <c r="D142" s="42"/>
      <c r="E142" s="42"/>
      <c r="F142" s="42"/>
      <c r="G142" s="42"/>
      <c r="H142" s="42"/>
      <c r="I142" s="42"/>
      <c r="J142" s="42"/>
      <c r="K142" s="42"/>
      <c r="P142" s="750"/>
      <c r="Q142" s="750"/>
      <c r="R142" s="750"/>
    </row>
    <row r="143" spans="1:18" s="40" customFormat="1" ht="18" x14ac:dyDescent="0.25">
      <c r="A143" s="104"/>
      <c r="B143" s="104"/>
      <c r="C143" s="104"/>
      <c r="D143" s="42"/>
      <c r="E143" s="42"/>
      <c r="F143" s="42"/>
      <c r="G143" s="42"/>
      <c r="H143" s="42"/>
      <c r="I143" s="42"/>
      <c r="J143" s="42"/>
      <c r="K143" s="42"/>
      <c r="P143" s="750"/>
      <c r="Q143" s="750"/>
      <c r="R143" s="750"/>
    </row>
    <row r="144" spans="1:18" s="40" customFormat="1" ht="18" x14ac:dyDescent="0.25">
      <c r="A144" s="104"/>
      <c r="B144" s="104"/>
      <c r="C144" s="104"/>
      <c r="D144" s="42"/>
      <c r="E144" s="42"/>
      <c r="F144" s="42"/>
      <c r="G144" s="42"/>
      <c r="H144" s="42"/>
      <c r="I144" s="42"/>
      <c r="J144" s="42"/>
      <c r="K144" s="42"/>
      <c r="P144" s="750"/>
      <c r="Q144" s="750"/>
      <c r="R144" s="750"/>
    </row>
    <row r="145" spans="1:18" s="40" customFormat="1" ht="18" x14ac:dyDescent="0.25">
      <c r="A145" s="104"/>
      <c r="B145" s="104"/>
      <c r="C145" s="104"/>
      <c r="D145" s="42"/>
      <c r="E145" s="42"/>
      <c r="F145" s="42"/>
      <c r="G145" s="42"/>
      <c r="H145" s="42"/>
      <c r="I145" s="42"/>
      <c r="J145" s="42"/>
      <c r="K145" s="42"/>
      <c r="P145" s="750"/>
      <c r="Q145" s="750"/>
      <c r="R145" s="750"/>
    </row>
    <row r="146" spans="1:18" s="40" customFormat="1" ht="18" x14ac:dyDescent="0.25">
      <c r="A146" s="104"/>
      <c r="B146" s="104"/>
      <c r="C146" s="104"/>
      <c r="D146" s="42"/>
      <c r="E146" s="42"/>
      <c r="F146" s="42"/>
      <c r="G146" s="42"/>
      <c r="H146" s="42"/>
      <c r="I146" s="42"/>
      <c r="J146" s="42"/>
      <c r="K146" s="42"/>
      <c r="P146" s="750"/>
      <c r="Q146" s="750"/>
      <c r="R146" s="750"/>
    </row>
    <row r="147" spans="1:18" s="40" customFormat="1" ht="18" x14ac:dyDescent="0.25">
      <c r="A147" s="104"/>
      <c r="B147" s="104"/>
      <c r="C147" s="104"/>
      <c r="D147" s="42"/>
      <c r="E147" s="42"/>
      <c r="F147" s="42"/>
      <c r="G147" s="42"/>
      <c r="H147" s="42"/>
      <c r="I147" s="42"/>
      <c r="J147" s="42"/>
      <c r="K147" s="42"/>
      <c r="P147" s="750"/>
      <c r="Q147" s="750"/>
      <c r="R147" s="750"/>
    </row>
    <row r="148" spans="1:18" s="40" customFormat="1" ht="18" x14ac:dyDescent="0.25">
      <c r="A148" s="104"/>
      <c r="B148" s="104"/>
      <c r="C148" s="104"/>
      <c r="D148" s="42"/>
      <c r="E148" s="42"/>
      <c r="F148" s="42"/>
      <c r="G148" s="42"/>
      <c r="H148" s="42"/>
      <c r="I148" s="42"/>
      <c r="J148" s="42"/>
      <c r="K148" s="42"/>
      <c r="P148" s="750"/>
      <c r="Q148" s="750"/>
      <c r="R148" s="750"/>
    </row>
    <row r="149" spans="1:18" s="40" customFormat="1" ht="18" x14ac:dyDescent="0.25">
      <c r="A149" s="104"/>
      <c r="B149" s="104"/>
      <c r="C149" s="104"/>
      <c r="D149" s="42"/>
      <c r="E149" s="42"/>
      <c r="F149" s="42"/>
      <c r="G149" s="42"/>
      <c r="H149" s="42"/>
      <c r="I149" s="42"/>
      <c r="J149" s="42"/>
      <c r="K149" s="42"/>
      <c r="P149" s="750"/>
      <c r="Q149" s="750"/>
      <c r="R149" s="750"/>
    </row>
    <row r="150" spans="1:18" s="40" customFormat="1" ht="18" x14ac:dyDescent="0.25">
      <c r="A150" s="104"/>
      <c r="B150" s="104"/>
      <c r="C150" s="104"/>
      <c r="D150" s="42"/>
      <c r="E150" s="42"/>
      <c r="F150" s="42"/>
      <c r="G150" s="42"/>
      <c r="H150" s="42"/>
      <c r="I150" s="42"/>
      <c r="J150" s="42"/>
      <c r="K150" s="42"/>
      <c r="P150" s="750"/>
      <c r="Q150" s="750"/>
      <c r="R150" s="750"/>
    </row>
    <row r="151" spans="1:18" s="40" customFormat="1" ht="18" x14ac:dyDescent="0.25">
      <c r="A151" s="104"/>
      <c r="B151" s="104"/>
      <c r="C151" s="104"/>
      <c r="D151" s="42"/>
      <c r="E151" s="42"/>
      <c r="F151" s="42"/>
      <c r="G151" s="42"/>
      <c r="H151" s="42"/>
      <c r="I151" s="42"/>
      <c r="J151" s="42"/>
      <c r="K151" s="42"/>
      <c r="P151" s="750"/>
      <c r="Q151" s="750"/>
      <c r="R151" s="750"/>
    </row>
    <row r="152" spans="1:18" s="40" customFormat="1" ht="18" x14ac:dyDescent="0.25">
      <c r="A152" s="104"/>
      <c r="B152" s="104"/>
      <c r="C152" s="104"/>
      <c r="D152" s="42"/>
      <c r="E152" s="42"/>
      <c r="F152" s="42"/>
      <c r="G152" s="42"/>
      <c r="H152" s="42"/>
      <c r="I152" s="42"/>
      <c r="J152" s="42"/>
      <c r="K152" s="42"/>
      <c r="P152" s="750"/>
      <c r="Q152" s="750"/>
      <c r="R152" s="750"/>
    </row>
    <row r="153" spans="1:18" s="40" customFormat="1" ht="18" x14ac:dyDescent="0.25">
      <c r="A153" s="104"/>
      <c r="B153" s="104"/>
      <c r="C153" s="104"/>
      <c r="D153" s="42"/>
      <c r="E153" s="42"/>
      <c r="F153" s="42"/>
      <c r="G153" s="42"/>
      <c r="H153" s="42"/>
      <c r="I153" s="42"/>
      <c r="J153" s="42"/>
      <c r="K153" s="42"/>
      <c r="P153" s="750"/>
      <c r="Q153" s="750"/>
      <c r="R153" s="750"/>
    </row>
    <row r="154" spans="1:18" s="40" customFormat="1" ht="18" x14ac:dyDescent="0.25">
      <c r="A154" s="104"/>
      <c r="B154" s="104"/>
      <c r="C154" s="104"/>
      <c r="D154" s="42"/>
      <c r="E154" s="42"/>
      <c r="F154" s="42"/>
      <c r="G154" s="42"/>
      <c r="H154" s="42"/>
      <c r="I154" s="42"/>
      <c r="J154" s="42"/>
      <c r="K154" s="42"/>
      <c r="P154" s="750"/>
      <c r="Q154" s="750"/>
      <c r="R154" s="750"/>
    </row>
    <row r="155" spans="1:18" s="40" customFormat="1" ht="18" x14ac:dyDescent="0.25">
      <c r="A155" s="104"/>
      <c r="B155" s="104"/>
      <c r="C155" s="104"/>
      <c r="D155" s="42"/>
      <c r="E155" s="42"/>
      <c r="F155" s="42"/>
      <c r="G155" s="42"/>
      <c r="H155" s="42"/>
      <c r="I155" s="42"/>
      <c r="J155" s="42"/>
      <c r="K155" s="42"/>
      <c r="P155" s="750"/>
      <c r="Q155" s="750"/>
      <c r="R155" s="750"/>
    </row>
    <row r="156" spans="1:18" s="40" customFormat="1" ht="18" x14ac:dyDescent="0.25">
      <c r="A156" s="104"/>
      <c r="B156" s="104"/>
      <c r="C156" s="104"/>
      <c r="D156" s="42"/>
      <c r="E156" s="42"/>
      <c r="F156" s="42"/>
      <c r="G156" s="42"/>
      <c r="H156" s="42"/>
      <c r="I156" s="42"/>
      <c r="J156" s="42"/>
      <c r="K156" s="42"/>
      <c r="P156" s="750"/>
      <c r="Q156" s="750"/>
      <c r="R156" s="750"/>
    </row>
    <row r="157" spans="1:18" s="40" customFormat="1" ht="18" x14ac:dyDescent="0.25">
      <c r="A157" s="104"/>
      <c r="B157" s="104"/>
      <c r="C157" s="104"/>
      <c r="D157" s="42"/>
      <c r="E157" s="42"/>
      <c r="F157" s="42"/>
      <c r="G157" s="42"/>
      <c r="H157" s="42"/>
      <c r="I157" s="42"/>
      <c r="J157" s="42"/>
      <c r="K157" s="42"/>
      <c r="P157" s="750"/>
      <c r="Q157" s="750"/>
      <c r="R157" s="750"/>
    </row>
    <row r="158" spans="1:18" s="40" customFormat="1" ht="18" x14ac:dyDescent="0.25">
      <c r="A158" s="104"/>
      <c r="B158" s="104"/>
      <c r="C158" s="104"/>
      <c r="D158" s="42"/>
      <c r="E158" s="42"/>
      <c r="F158" s="42"/>
      <c r="G158" s="42"/>
      <c r="H158" s="42"/>
      <c r="I158" s="42"/>
      <c r="J158" s="42"/>
      <c r="K158" s="42"/>
      <c r="P158" s="750"/>
      <c r="Q158" s="750"/>
      <c r="R158" s="750"/>
    </row>
    <row r="159" spans="1:18" s="40" customFormat="1" ht="18" x14ac:dyDescent="0.25">
      <c r="A159" s="104"/>
      <c r="B159" s="104"/>
      <c r="C159" s="104"/>
      <c r="D159" s="42"/>
      <c r="E159" s="42"/>
      <c r="F159" s="42"/>
      <c r="G159" s="42"/>
      <c r="H159" s="42"/>
      <c r="I159" s="42"/>
      <c r="J159" s="42"/>
      <c r="K159" s="42"/>
      <c r="P159" s="750"/>
      <c r="Q159" s="750"/>
      <c r="R159" s="750"/>
    </row>
    <row r="160" spans="1:18" s="40" customFormat="1" ht="18" x14ac:dyDescent="0.25">
      <c r="A160" s="104"/>
      <c r="B160" s="104"/>
      <c r="C160" s="104"/>
      <c r="D160" s="42"/>
      <c r="E160" s="42"/>
      <c r="F160" s="42"/>
      <c r="G160" s="42"/>
      <c r="H160" s="42"/>
      <c r="I160" s="42"/>
      <c r="J160" s="42"/>
      <c r="K160" s="42"/>
      <c r="P160" s="750"/>
      <c r="Q160" s="750"/>
      <c r="R160" s="750"/>
    </row>
    <row r="161" spans="1:18" s="40" customFormat="1" ht="18" x14ac:dyDescent="0.25">
      <c r="A161" s="104"/>
      <c r="B161" s="104"/>
      <c r="C161" s="104"/>
      <c r="D161" s="42"/>
      <c r="E161" s="42"/>
      <c r="F161" s="42"/>
      <c r="G161" s="42"/>
      <c r="H161" s="42"/>
      <c r="I161" s="42"/>
      <c r="J161" s="42"/>
      <c r="K161" s="42"/>
      <c r="P161" s="750"/>
      <c r="Q161" s="750"/>
      <c r="R161" s="750"/>
    </row>
    <row r="162" spans="1:18" s="40" customFormat="1" ht="18" x14ac:dyDescent="0.25">
      <c r="A162" s="104"/>
      <c r="B162" s="104"/>
      <c r="C162" s="104"/>
      <c r="D162" s="42"/>
      <c r="E162" s="42"/>
      <c r="F162" s="42"/>
      <c r="G162" s="42"/>
      <c r="H162" s="42"/>
      <c r="I162" s="42"/>
      <c r="J162" s="42"/>
      <c r="K162" s="42"/>
      <c r="P162" s="750"/>
      <c r="Q162" s="750"/>
      <c r="R162" s="750"/>
    </row>
    <row r="163" spans="1:18" s="40" customFormat="1" ht="18" x14ac:dyDescent="0.25">
      <c r="A163" s="104"/>
      <c r="B163" s="104"/>
      <c r="C163" s="104"/>
      <c r="D163" s="42"/>
      <c r="E163" s="42"/>
      <c r="F163" s="42"/>
      <c r="G163" s="42"/>
      <c r="H163" s="42"/>
      <c r="I163" s="42"/>
      <c r="J163" s="42"/>
      <c r="K163" s="42"/>
      <c r="P163" s="750"/>
      <c r="Q163" s="750"/>
      <c r="R163" s="750"/>
    </row>
    <row r="164" spans="1:18" s="40" customFormat="1" ht="18" x14ac:dyDescent="0.25">
      <c r="A164" s="104"/>
      <c r="B164" s="104"/>
      <c r="C164" s="104"/>
      <c r="D164" s="42"/>
      <c r="E164" s="42"/>
      <c r="F164" s="42"/>
      <c r="G164" s="42"/>
      <c r="H164" s="42"/>
      <c r="I164" s="42"/>
      <c r="J164" s="42"/>
      <c r="K164" s="42"/>
      <c r="P164" s="750"/>
      <c r="Q164" s="750"/>
      <c r="R164" s="750"/>
    </row>
    <row r="165" spans="1:18" s="40" customFormat="1" ht="18" x14ac:dyDescent="0.25">
      <c r="A165" s="104"/>
      <c r="B165" s="104"/>
      <c r="C165" s="104"/>
      <c r="D165" s="42"/>
      <c r="E165" s="42"/>
      <c r="F165" s="42"/>
      <c r="G165" s="42"/>
      <c r="H165" s="42"/>
      <c r="I165" s="42"/>
      <c r="J165" s="42"/>
      <c r="K165" s="42"/>
      <c r="P165" s="750"/>
      <c r="Q165" s="750"/>
      <c r="R165" s="750"/>
    </row>
    <row r="166" spans="1:18" s="40" customFormat="1" ht="18" x14ac:dyDescent="0.25">
      <c r="A166" s="104"/>
      <c r="B166" s="104"/>
      <c r="C166" s="104"/>
      <c r="D166" s="42"/>
      <c r="E166" s="42"/>
      <c r="F166" s="42"/>
      <c r="G166" s="42"/>
      <c r="H166" s="42"/>
      <c r="I166" s="42"/>
      <c r="J166" s="42"/>
      <c r="K166" s="42"/>
      <c r="P166" s="750"/>
      <c r="Q166" s="750"/>
      <c r="R166" s="750"/>
    </row>
    <row r="167" spans="1:18" s="40" customFormat="1" ht="18" x14ac:dyDescent="0.25">
      <c r="A167" s="104"/>
      <c r="B167" s="104"/>
      <c r="C167" s="104"/>
      <c r="D167" s="42"/>
      <c r="E167" s="42"/>
      <c r="F167" s="42"/>
      <c r="G167" s="42"/>
      <c r="H167" s="42"/>
      <c r="I167" s="42"/>
      <c r="J167" s="42"/>
      <c r="K167" s="42"/>
      <c r="P167" s="750"/>
      <c r="Q167" s="750"/>
      <c r="R167" s="750"/>
    </row>
    <row r="168" spans="1:18" s="40" customFormat="1" ht="18" x14ac:dyDescent="0.25">
      <c r="A168" s="104"/>
      <c r="B168" s="104"/>
      <c r="C168" s="104"/>
      <c r="D168" s="42"/>
      <c r="E168" s="42"/>
      <c r="F168" s="42"/>
      <c r="G168" s="42"/>
      <c r="H168" s="42"/>
      <c r="I168" s="42"/>
      <c r="J168" s="42"/>
      <c r="K168" s="42"/>
      <c r="P168" s="750"/>
      <c r="Q168" s="750"/>
      <c r="R168" s="750"/>
    </row>
    <row r="169" spans="1:18" s="40" customFormat="1" ht="18" x14ac:dyDescent="0.25">
      <c r="A169" s="104"/>
      <c r="B169" s="104"/>
      <c r="C169" s="104"/>
      <c r="D169" s="42"/>
      <c r="E169" s="42"/>
      <c r="F169" s="42"/>
      <c r="G169" s="42"/>
      <c r="H169" s="42"/>
      <c r="I169" s="42"/>
      <c r="J169" s="42"/>
      <c r="K169" s="42"/>
      <c r="P169" s="750"/>
      <c r="Q169" s="750"/>
      <c r="R169" s="750"/>
    </row>
    <row r="170" spans="1:18" s="40" customFormat="1" ht="18" x14ac:dyDescent="0.25">
      <c r="A170" s="104"/>
      <c r="B170" s="104"/>
      <c r="C170" s="104"/>
      <c r="D170" s="42"/>
      <c r="E170" s="42"/>
      <c r="F170" s="42"/>
      <c r="G170" s="42"/>
      <c r="H170" s="42"/>
      <c r="I170" s="42"/>
      <c r="J170" s="42"/>
      <c r="K170" s="42"/>
      <c r="P170" s="750"/>
      <c r="Q170" s="750"/>
      <c r="R170" s="750"/>
    </row>
    <row r="171" spans="1:18" s="40" customFormat="1" ht="18" x14ac:dyDescent="0.25">
      <c r="A171" s="104"/>
      <c r="B171" s="104"/>
      <c r="C171" s="104"/>
      <c r="D171" s="42"/>
      <c r="E171" s="42"/>
      <c r="F171" s="42"/>
      <c r="G171" s="42"/>
      <c r="H171" s="42"/>
      <c r="I171" s="42"/>
      <c r="J171" s="42"/>
      <c r="K171" s="42"/>
      <c r="P171" s="750"/>
      <c r="Q171" s="750"/>
      <c r="R171" s="750"/>
    </row>
    <row r="172" spans="1:18" s="40" customFormat="1" ht="18" x14ac:dyDescent="0.25">
      <c r="A172" s="104"/>
      <c r="B172" s="104"/>
      <c r="C172" s="104"/>
      <c r="D172" s="42"/>
      <c r="E172" s="42"/>
      <c r="F172" s="42"/>
      <c r="G172" s="42"/>
      <c r="H172" s="42"/>
      <c r="I172" s="42"/>
      <c r="J172" s="42"/>
      <c r="K172" s="42"/>
      <c r="P172" s="750"/>
      <c r="Q172" s="750"/>
      <c r="R172" s="750"/>
    </row>
    <row r="173" spans="1:18" s="40" customFormat="1" ht="18" x14ac:dyDescent="0.25">
      <c r="A173" s="104"/>
      <c r="B173" s="104"/>
      <c r="C173" s="104"/>
      <c r="D173" s="42"/>
      <c r="E173" s="42"/>
      <c r="F173" s="42"/>
      <c r="G173" s="42"/>
      <c r="H173" s="42"/>
      <c r="I173" s="42"/>
      <c r="J173" s="42"/>
      <c r="K173" s="42"/>
      <c r="P173" s="750"/>
      <c r="Q173" s="750"/>
      <c r="R173" s="750"/>
    </row>
    <row r="174" spans="1:18" s="40" customFormat="1" ht="18" x14ac:dyDescent="0.25">
      <c r="A174" s="104"/>
      <c r="B174" s="104"/>
      <c r="C174" s="104"/>
      <c r="D174" s="42"/>
      <c r="E174" s="42"/>
      <c r="F174" s="42"/>
      <c r="G174" s="42"/>
      <c r="H174" s="42"/>
      <c r="I174" s="42"/>
      <c r="J174" s="42"/>
      <c r="K174" s="42"/>
      <c r="P174" s="750"/>
      <c r="Q174" s="750"/>
      <c r="R174" s="750"/>
    </row>
    <row r="175" spans="1:18" s="40" customFormat="1" ht="18" x14ac:dyDescent="0.25">
      <c r="A175" s="104"/>
      <c r="B175" s="104"/>
      <c r="C175" s="104"/>
      <c r="D175" s="42"/>
      <c r="E175" s="42"/>
      <c r="F175" s="42"/>
      <c r="G175" s="42"/>
      <c r="H175" s="42"/>
      <c r="I175" s="42"/>
      <c r="J175" s="42"/>
      <c r="K175" s="42"/>
      <c r="P175" s="750"/>
      <c r="Q175" s="750"/>
      <c r="R175" s="750"/>
    </row>
    <row r="176" spans="1:18" s="40" customFormat="1" ht="18" x14ac:dyDescent="0.25">
      <c r="A176" s="104"/>
      <c r="B176" s="104"/>
      <c r="C176" s="104"/>
      <c r="D176" s="42"/>
      <c r="E176" s="42"/>
      <c r="F176" s="42"/>
      <c r="G176" s="42"/>
      <c r="H176" s="42"/>
      <c r="I176" s="42"/>
      <c r="J176" s="42"/>
      <c r="K176" s="42"/>
      <c r="P176" s="750"/>
      <c r="Q176" s="750"/>
      <c r="R176" s="750"/>
    </row>
    <row r="177" spans="1:18" s="40" customFormat="1" ht="18" x14ac:dyDescent="0.25">
      <c r="A177" s="104"/>
      <c r="B177" s="104"/>
      <c r="C177" s="104"/>
      <c r="D177" s="42"/>
      <c r="E177" s="42"/>
      <c r="F177" s="42"/>
      <c r="G177" s="42"/>
      <c r="H177" s="42"/>
      <c r="I177" s="42"/>
      <c r="J177" s="42"/>
      <c r="K177" s="42"/>
      <c r="P177" s="750"/>
      <c r="Q177" s="750"/>
      <c r="R177" s="750"/>
    </row>
    <row r="178" spans="1:18" s="40" customFormat="1" ht="18" x14ac:dyDescent="0.25">
      <c r="A178" s="104"/>
      <c r="B178" s="104"/>
      <c r="C178" s="104"/>
      <c r="D178" s="42"/>
      <c r="E178" s="42"/>
      <c r="F178" s="42"/>
      <c r="G178" s="42"/>
      <c r="H178" s="42"/>
      <c r="I178" s="42"/>
      <c r="J178" s="42"/>
      <c r="K178" s="42"/>
      <c r="P178" s="750"/>
      <c r="Q178" s="750"/>
      <c r="R178" s="750"/>
    </row>
    <row r="179" spans="1:18" s="40" customFormat="1" ht="18" x14ac:dyDescent="0.25">
      <c r="A179" s="104"/>
      <c r="B179" s="104"/>
      <c r="C179" s="104"/>
      <c r="D179" s="42"/>
      <c r="E179" s="42"/>
      <c r="F179" s="42"/>
      <c r="G179" s="42"/>
      <c r="H179" s="42"/>
      <c r="I179" s="42"/>
      <c r="J179" s="42"/>
      <c r="K179" s="42"/>
      <c r="P179" s="750"/>
      <c r="Q179" s="750"/>
      <c r="R179" s="750"/>
    </row>
    <row r="180" spans="1:18" s="40" customFormat="1" ht="18" x14ac:dyDescent="0.25">
      <c r="A180" s="104"/>
      <c r="B180" s="104"/>
      <c r="C180" s="104"/>
      <c r="D180" s="42"/>
      <c r="E180" s="42"/>
      <c r="F180" s="42"/>
      <c r="G180" s="42"/>
      <c r="H180" s="42"/>
      <c r="I180" s="42"/>
      <c r="J180" s="42"/>
      <c r="K180" s="42"/>
      <c r="P180" s="750"/>
      <c r="Q180" s="750"/>
      <c r="R180" s="750"/>
    </row>
    <row r="181" spans="1:18" s="40" customFormat="1" ht="18" x14ac:dyDescent="0.25">
      <c r="A181" s="104"/>
      <c r="B181" s="104"/>
      <c r="C181" s="104"/>
      <c r="D181" s="42"/>
      <c r="E181" s="42"/>
      <c r="F181" s="42"/>
      <c r="G181" s="42"/>
      <c r="H181" s="42"/>
      <c r="I181" s="42"/>
      <c r="J181" s="42"/>
      <c r="K181" s="42"/>
      <c r="P181" s="750"/>
      <c r="Q181" s="750"/>
      <c r="R181" s="750"/>
    </row>
    <row r="182" spans="1:18" s="40" customFormat="1" ht="18" x14ac:dyDescent="0.25">
      <c r="A182" s="104"/>
      <c r="B182" s="104"/>
      <c r="C182" s="104"/>
      <c r="D182" s="42"/>
      <c r="E182" s="42"/>
      <c r="F182" s="42"/>
      <c r="G182" s="42"/>
      <c r="H182" s="42"/>
      <c r="I182" s="42"/>
      <c r="J182" s="42"/>
      <c r="K182" s="42"/>
      <c r="P182" s="750"/>
      <c r="Q182" s="750"/>
      <c r="R182" s="750"/>
    </row>
    <row r="183" spans="1:18" s="40" customFormat="1" ht="18" x14ac:dyDescent="0.25">
      <c r="A183" s="104"/>
      <c r="B183" s="104"/>
      <c r="C183" s="104"/>
      <c r="D183" s="42"/>
      <c r="E183" s="42"/>
      <c r="F183" s="42"/>
      <c r="G183" s="42"/>
      <c r="H183" s="42"/>
      <c r="I183" s="42"/>
      <c r="J183" s="42"/>
      <c r="K183" s="42"/>
      <c r="P183" s="750"/>
      <c r="Q183" s="750"/>
      <c r="R183" s="750"/>
    </row>
    <row r="184" spans="1:18" s="40" customFormat="1" ht="18" x14ac:dyDescent="0.25">
      <c r="A184" s="104"/>
      <c r="B184" s="104"/>
      <c r="C184" s="104"/>
      <c r="D184" s="42"/>
      <c r="E184" s="42"/>
      <c r="F184" s="42"/>
      <c r="G184" s="42"/>
      <c r="H184" s="42"/>
      <c r="I184" s="42"/>
      <c r="J184" s="42"/>
      <c r="K184" s="42"/>
      <c r="P184" s="750"/>
      <c r="Q184" s="750"/>
      <c r="R184" s="750"/>
    </row>
    <row r="185" spans="1:18" s="40" customFormat="1" ht="18" x14ac:dyDescent="0.25">
      <c r="A185" s="104"/>
      <c r="B185" s="104"/>
      <c r="C185" s="104"/>
      <c r="D185" s="42"/>
      <c r="E185" s="42"/>
      <c r="F185" s="42"/>
      <c r="G185" s="42"/>
      <c r="H185" s="42"/>
      <c r="I185" s="42"/>
      <c r="J185" s="42"/>
      <c r="K185" s="42"/>
      <c r="P185" s="750"/>
      <c r="Q185" s="750"/>
      <c r="R185" s="750"/>
    </row>
    <row r="186" spans="1:18" s="40" customFormat="1" ht="18" x14ac:dyDescent="0.25">
      <c r="A186" s="104"/>
      <c r="B186" s="104"/>
      <c r="C186" s="104"/>
      <c r="D186" s="42"/>
      <c r="E186" s="42"/>
      <c r="F186" s="42"/>
      <c r="G186" s="42"/>
      <c r="H186" s="42"/>
      <c r="I186" s="42"/>
      <c r="J186" s="42"/>
      <c r="K186" s="42"/>
      <c r="P186" s="750"/>
      <c r="Q186" s="750"/>
      <c r="R186" s="750"/>
    </row>
    <row r="187" spans="1:18" s="40" customFormat="1" ht="18" x14ac:dyDescent="0.25">
      <c r="A187" s="104"/>
      <c r="B187" s="104"/>
      <c r="C187" s="104"/>
      <c r="D187" s="42"/>
      <c r="E187" s="42"/>
      <c r="F187" s="42"/>
      <c r="G187" s="42"/>
      <c r="H187" s="42"/>
      <c r="I187" s="42"/>
      <c r="J187" s="42"/>
      <c r="K187" s="42"/>
      <c r="P187" s="750"/>
      <c r="Q187" s="750"/>
      <c r="R187" s="750"/>
    </row>
    <row r="188" spans="1:18" s="40" customFormat="1" ht="18" x14ac:dyDescent="0.25">
      <c r="A188" s="104"/>
      <c r="B188" s="104"/>
      <c r="C188" s="104"/>
      <c r="D188" s="42"/>
      <c r="E188" s="42"/>
      <c r="F188" s="42"/>
      <c r="G188" s="42"/>
      <c r="H188" s="42"/>
      <c r="I188" s="42"/>
      <c r="J188" s="42"/>
      <c r="K188" s="42"/>
      <c r="P188" s="750"/>
      <c r="Q188" s="750"/>
      <c r="R188" s="750"/>
    </row>
  </sheetData>
  <mergeCells count="42">
    <mergeCell ref="A2:R2"/>
    <mergeCell ref="A3:R3"/>
    <mergeCell ref="A4:O4"/>
    <mergeCell ref="A5:A8"/>
    <mergeCell ref="B5:B8"/>
    <mergeCell ref="C5:C8"/>
    <mergeCell ref="D5:F5"/>
    <mergeCell ref="G5:I5"/>
    <mergeCell ref="J5:L5"/>
    <mergeCell ref="M5:O5"/>
    <mergeCell ref="P5:P8"/>
    <mergeCell ref="Q5:Q8"/>
    <mergeCell ref="R5:R8"/>
    <mergeCell ref="D6:F6"/>
    <mergeCell ref="G6:I6"/>
    <mergeCell ref="J6:L6"/>
    <mergeCell ref="M6:O6"/>
    <mergeCell ref="B20:C20"/>
    <mergeCell ref="A9:A20"/>
    <mergeCell ref="B9:B10"/>
    <mergeCell ref="B14:C14"/>
    <mergeCell ref="B18:B19"/>
    <mergeCell ref="A25:C25"/>
    <mergeCell ref="P25:R25"/>
    <mergeCell ref="A21:C21"/>
    <mergeCell ref="P21:R21"/>
    <mergeCell ref="A22:A23"/>
    <mergeCell ref="B22:C22"/>
    <mergeCell ref="R22:R23"/>
    <mergeCell ref="A24:C24"/>
    <mergeCell ref="P24:R24"/>
    <mergeCell ref="R9:R20"/>
    <mergeCell ref="Q18:Q19"/>
    <mergeCell ref="P14:Q14"/>
    <mergeCell ref="B15:B16"/>
    <mergeCell ref="Q15:Q16"/>
    <mergeCell ref="B17:C17"/>
    <mergeCell ref="P17:Q17"/>
    <mergeCell ref="Q9:Q10"/>
    <mergeCell ref="B11:C11"/>
    <mergeCell ref="P11:Q11"/>
    <mergeCell ref="P20:Q20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196" orientation="landscape" useFirstPageNumber="1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7:M17"/>
  <sheetViews>
    <sheetView rightToLeft="1" view="pageBreakPreview" zoomScaleSheetLayoutView="100" workbookViewId="0">
      <selection activeCell="B39" sqref="B39"/>
    </sheetView>
  </sheetViews>
  <sheetFormatPr defaultRowHeight="12.75" x14ac:dyDescent="0.2"/>
  <sheetData>
    <row r="17" spans="1:13" ht="60" x14ac:dyDescent="0.8">
      <c r="A17" s="2486" t="s">
        <v>2068</v>
      </c>
      <c r="B17" s="2486"/>
      <c r="C17" s="2486"/>
      <c r="D17" s="2486"/>
      <c r="E17" s="2486"/>
      <c r="F17" s="2486"/>
      <c r="G17" s="2486"/>
      <c r="H17" s="2486"/>
      <c r="I17" s="2486"/>
      <c r="J17" s="2486"/>
      <c r="K17" s="2486"/>
      <c r="L17" s="2486"/>
      <c r="M17" s="2486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R12"/>
  <sheetViews>
    <sheetView rightToLeft="1" view="pageBreakPreview" zoomScaleNormal="100" zoomScaleSheetLayoutView="100" workbookViewId="0">
      <selection activeCell="D34" sqref="D34:D35"/>
    </sheetView>
  </sheetViews>
  <sheetFormatPr defaultRowHeight="12.75" x14ac:dyDescent="0.2"/>
  <cols>
    <col min="1" max="1" width="16.28515625" customWidth="1"/>
    <col min="2" max="13" width="8.28515625" customWidth="1"/>
    <col min="14" max="14" width="28.5703125" customWidth="1"/>
  </cols>
  <sheetData>
    <row r="1" spans="1:18" ht="15.75" x14ac:dyDescent="0.2">
      <c r="A1" s="2491" t="s">
        <v>3020</v>
      </c>
      <c r="B1" s="2491"/>
      <c r="C1" s="2491"/>
      <c r="D1" s="2491"/>
      <c r="E1" s="2491"/>
      <c r="F1" s="2491"/>
      <c r="G1" s="2491"/>
      <c r="H1" s="2491"/>
      <c r="I1" s="2491"/>
      <c r="J1" s="2491"/>
      <c r="K1" s="2491"/>
      <c r="L1" s="2491"/>
      <c r="M1" s="2491"/>
      <c r="N1" s="2491"/>
    </row>
    <row r="2" spans="1:18" s="1186" customFormat="1" ht="45" customHeight="1" x14ac:dyDescent="0.2">
      <c r="A2" s="2478" t="s">
        <v>2100</v>
      </c>
      <c r="B2" s="2478"/>
      <c r="C2" s="2478"/>
      <c r="D2" s="2478"/>
      <c r="E2" s="2478"/>
      <c r="F2" s="2478"/>
      <c r="G2" s="2478"/>
      <c r="H2" s="2478"/>
      <c r="I2" s="2478"/>
      <c r="J2" s="2478"/>
      <c r="K2" s="2478"/>
      <c r="L2" s="2478"/>
      <c r="M2" s="2478"/>
      <c r="N2" s="2478"/>
      <c r="O2" s="1212"/>
      <c r="P2" s="1212"/>
      <c r="Q2" s="1212"/>
      <c r="R2" s="1212"/>
    </row>
    <row r="3" spans="1:18" s="1181" customFormat="1" ht="21" customHeight="1" thickBot="1" x14ac:dyDescent="0.3">
      <c r="A3" s="808" t="s">
        <v>652</v>
      </c>
      <c r="B3" s="1554"/>
      <c r="C3" s="1554"/>
      <c r="D3" s="1554"/>
      <c r="E3" s="1554"/>
      <c r="F3" s="1554"/>
      <c r="G3" s="1554"/>
      <c r="H3" s="1554"/>
      <c r="I3" s="1554"/>
      <c r="J3" s="1554"/>
      <c r="K3" s="1554"/>
      <c r="L3" s="1554"/>
      <c r="M3" s="1554"/>
      <c r="N3" s="809" t="s">
        <v>653</v>
      </c>
    </row>
    <row r="4" spans="1:18" s="1181" customFormat="1" ht="16.5" thickTop="1" x14ac:dyDescent="0.2">
      <c r="A4" s="2488" t="s">
        <v>35</v>
      </c>
      <c r="B4" s="2488" t="s">
        <v>36</v>
      </c>
      <c r="C4" s="2488"/>
      <c r="D4" s="2488"/>
      <c r="E4" s="2488" t="s">
        <v>2</v>
      </c>
      <c r="F4" s="2488"/>
      <c r="G4" s="2488"/>
      <c r="H4" s="2488" t="s">
        <v>3</v>
      </c>
      <c r="I4" s="2488"/>
      <c r="J4" s="2488"/>
      <c r="K4" s="2488" t="s">
        <v>29</v>
      </c>
      <c r="L4" s="2488"/>
      <c r="M4" s="2488"/>
      <c r="N4" s="2488" t="s">
        <v>102</v>
      </c>
    </row>
    <row r="5" spans="1:18" s="1181" customFormat="1" ht="15.75" x14ac:dyDescent="0.2">
      <c r="A5" s="2489"/>
      <c r="B5" s="2492" t="s">
        <v>98</v>
      </c>
      <c r="C5" s="2492"/>
      <c r="D5" s="2492"/>
      <c r="E5" s="2492" t="s">
        <v>99</v>
      </c>
      <c r="F5" s="2492"/>
      <c r="G5" s="2492"/>
      <c r="H5" s="2492" t="s">
        <v>100</v>
      </c>
      <c r="I5" s="2492"/>
      <c r="J5" s="2492"/>
      <c r="K5" s="2492" t="s">
        <v>126</v>
      </c>
      <c r="L5" s="2492"/>
      <c r="M5" s="2492"/>
      <c r="N5" s="2489"/>
    </row>
    <row r="6" spans="1:18" ht="15.75" x14ac:dyDescent="0.2">
      <c r="A6" s="2489"/>
      <c r="B6" s="2302" t="s">
        <v>187</v>
      </c>
      <c r="C6" s="2302" t="s">
        <v>203</v>
      </c>
      <c r="D6" s="2302" t="s">
        <v>204</v>
      </c>
      <c r="E6" s="2302" t="s">
        <v>187</v>
      </c>
      <c r="F6" s="2302" t="s">
        <v>203</v>
      </c>
      <c r="G6" s="2302" t="s">
        <v>204</v>
      </c>
      <c r="H6" s="2302" t="s">
        <v>187</v>
      </c>
      <c r="I6" s="2302" t="s">
        <v>203</v>
      </c>
      <c r="J6" s="2302" t="s">
        <v>204</v>
      </c>
      <c r="K6" s="2302" t="s">
        <v>187</v>
      </c>
      <c r="L6" s="2302" t="s">
        <v>203</v>
      </c>
      <c r="M6" s="2302" t="s">
        <v>204</v>
      </c>
      <c r="N6" s="2489"/>
    </row>
    <row r="7" spans="1:18" ht="16.5" thickBot="1" x14ac:dyDescent="0.25">
      <c r="A7" s="2490"/>
      <c r="B7" s="325" t="s">
        <v>188</v>
      </c>
      <c r="C7" s="325" t="s">
        <v>189</v>
      </c>
      <c r="D7" s="325" t="s">
        <v>190</v>
      </c>
      <c r="E7" s="325" t="s">
        <v>188</v>
      </c>
      <c r="F7" s="325" t="s">
        <v>189</v>
      </c>
      <c r="G7" s="325" t="s">
        <v>190</v>
      </c>
      <c r="H7" s="325" t="s">
        <v>188</v>
      </c>
      <c r="I7" s="325" t="s">
        <v>189</v>
      </c>
      <c r="J7" s="325" t="s">
        <v>190</v>
      </c>
      <c r="K7" s="325" t="s">
        <v>188</v>
      </c>
      <c r="L7" s="325" t="s">
        <v>189</v>
      </c>
      <c r="M7" s="325" t="s">
        <v>190</v>
      </c>
      <c r="N7" s="2490"/>
    </row>
    <row r="8" spans="1:18" ht="21.75" customHeight="1" x14ac:dyDescent="0.25">
      <c r="A8" s="1208" t="s">
        <v>39</v>
      </c>
      <c r="B8" s="1579">
        <v>0</v>
      </c>
      <c r="C8" s="1579">
        <v>0</v>
      </c>
      <c r="D8" s="1579">
        <v>0</v>
      </c>
      <c r="E8" s="1579">
        <v>1</v>
      </c>
      <c r="F8" s="1579">
        <v>0</v>
      </c>
      <c r="G8" s="1579">
        <v>1</v>
      </c>
      <c r="H8" s="1579">
        <v>0</v>
      </c>
      <c r="I8" s="1579">
        <v>0</v>
      </c>
      <c r="J8" s="1579">
        <v>0</v>
      </c>
      <c r="K8" s="1579">
        <f t="shared" ref="K8:M10" si="0">SUM(B8,E8,H8)</f>
        <v>1</v>
      </c>
      <c r="L8" s="1579">
        <f t="shared" si="0"/>
        <v>0</v>
      </c>
      <c r="M8" s="1579">
        <f t="shared" si="0"/>
        <v>1</v>
      </c>
      <c r="N8" s="1209" t="s">
        <v>129</v>
      </c>
    </row>
    <row r="9" spans="1:18" ht="21.75" customHeight="1" x14ac:dyDescent="0.25">
      <c r="A9" s="1210" t="s">
        <v>46</v>
      </c>
      <c r="B9" s="1580">
        <v>0</v>
      </c>
      <c r="C9" s="1580">
        <v>0</v>
      </c>
      <c r="D9" s="1580">
        <v>0</v>
      </c>
      <c r="E9" s="1580">
        <v>0</v>
      </c>
      <c r="F9" s="1580">
        <v>1</v>
      </c>
      <c r="G9" s="1580">
        <v>1</v>
      </c>
      <c r="H9" s="1580">
        <v>0</v>
      </c>
      <c r="I9" s="1580">
        <v>0</v>
      </c>
      <c r="J9" s="1580">
        <v>0</v>
      </c>
      <c r="K9" s="1580">
        <f t="shared" si="0"/>
        <v>0</v>
      </c>
      <c r="L9" s="1580">
        <f t="shared" si="0"/>
        <v>1</v>
      </c>
      <c r="M9" s="1580">
        <f t="shared" si="0"/>
        <v>1</v>
      </c>
      <c r="N9" s="1516" t="s">
        <v>131</v>
      </c>
    </row>
    <row r="10" spans="1:18" ht="21.75" customHeight="1" thickBot="1" x14ac:dyDescent="0.3">
      <c r="A10" s="1211" t="s">
        <v>1061</v>
      </c>
      <c r="B10" s="1581">
        <v>0</v>
      </c>
      <c r="C10" s="1581">
        <v>0</v>
      </c>
      <c r="D10" s="1581">
        <v>0</v>
      </c>
      <c r="E10" s="1581">
        <v>0</v>
      </c>
      <c r="F10" s="1581">
        <v>1</v>
      </c>
      <c r="G10" s="1581">
        <v>1</v>
      </c>
      <c r="H10" s="1581">
        <v>0</v>
      </c>
      <c r="I10" s="1581">
        <v>0</v>
      </c>
      <c r="J10" s="1581">
        <v>0</v>
      </c>
      <c r="K10" s="1581">
        <f t="shared" si="0"/>
        <v>0</v>
      </c>
      <c r="L10" s="1581">
        <f t="shared" si="0"/>
        <v>1</v>
      </c>
      <c r="M10" s="1581">
        <f t="shared" si="0"/>
        <v>1</v>
      </c>
      <c r="N10" s="1517" t="s">
        <v>623</v>
      </c>
    </row>
    <row r="11" spans="1:18" ht="21.75" customHeight="1" thickBot="1" x14ac:dyDescent="0.3">
      <c r="A11" s="746" t="s">
        <v>45</v>
      </c>
      <c r="B11" s="1578">
        <f t="shared" ref="B11:M11" si="1">SUM(B8:B10)</f>
        <v>0</v>
      </c>
      <c r="C11" s="1578">
        <f t="shared" si="1"/>
        <v>0</v>
      </c>
      <c r="D11" s="1578">
        <f t="shared" si="1"/>
        <v>0</v>
      </c>
      <c r="E11" s="1578">
        <f t="shared" si="1"/>
        <v>1</v>
      </c>
      <c r="F11" s="1578">
        <f t="shared" si="1"/>
        <v>2</v>
      </c>
      <c r="G11" s="1578">
        <f t="shared" si="1"/>
        <v>3</v>
      </c>
      <c r="H11" s="1578">
        <f t="shared" si="1"/>
        <v>0</v>
      </c>
      <c r="I11" s="1578">
        <f t="shared" si="1"/>
        <v>0</v>
      </c>
      <c r="J11" s="1578">
        <f t="shared" si="1"/>
        <v>0</v>
      </c>
      <c r="K11" s="1578">
        <f t="shared" si="1"/>
        <v>1</v>
      </c>
      <c r="L11" s="1578">
        <f t="shared" si="1"/>
        <v>2</v>
      </c>
      <c r="M11" s="1578">
        <f t="shared" si="1"/>
        <v>3</v>
      </c>
      <c r="N11" s="361" t="s">
        <v>651</v>
      </c>
    </row>
    <row r="12" spans="1:18" ht="13.5" thickTop="1" x14ac:dyDescent="0.2"/>
  </sheetData>
  <mergeCells count="12">
    <mergeCell ref="A4:A7"/>
    <mergeCell ref="B4:D4"/>
    <mergeCell ref="E4:G4"/>
    <mergeCell ref="H4:J4"/>
    <mergeCell ref="A1:N1"/>
    <mergeCell ref="A2:N2"/>
    <mergeCell ref="K4:M4"/>
    <mergeCell ref="N4:N7"/>
    <mergeCell ref="B5:D5"/>
    <mergeCell ref="E5:G5"/>
    <mergeCell ref="H5:J5"/>
    <mergeCell ref="K5:M5"/>
  </mergeCells>
  <printOptions horizontalCentered="1"/>
  <pageMargins left="0.7" right="0.7" top="1.25" bottom="1" header="1.05" footer="0.8"/>
  <pageSetup scale="85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23"/>
  <sheetViews>
    <sheetView rightToLeft="1" view="pageBreakPreview" zoomScale="90" zoomScaleSheetLayoutView="90" workbookViewId="0">
      <selection activeCell="B39" sqref="B39"/>
    </sheetView>
  </sheetViews>
  <sheetFormatPr defaultColWidth="10.28515625" defaultRowHeight="12.75" x14ac:dyDescent="0.2"/>
  <cols>
    <col min="1" max="1" width="37.7109375" style="124" customWidth="1"/>
    <col min="2" max="2" width="7" style="124" customWidth="1"/>
    <col min="3" max="3" width="6.7109375" style="124" customWidth="1"/>
    <col min="4" max="4" width="7" style="124" customWidth="1"/>
    <col min="5" max="5" width="7.7109375" style="124" customWidth="1"/>
    <col min="6" max="6" width="8.28515625" style="124" customWidth="1"/>
    <col min="7" max="9" width="9.5703125" style="124" customWidth="1"/>
    <col min="10" max="10" width="8" style="124" customWidth="1"/>
    <col min="11" max="11" width="6.85546875" style="124" customWidth="1"/>
    <col min="12" max="13" width="9.5703125" style="124" customWidth="1"/>
    <col min="14" max="14" width="39.140625" style="124" customWidth="1"/>
    <col min="15" max="16384" width="10.28515625" style="124"/>
  </cols>
  <sheetData>
    <row r="1" spans="1:14" ht="24" customHeight="1" x14ac:dyDescent="0.25">
      <c r="A1" s="3199" t="s">
        <v>2477</v>
      </c>
      <c r="B1" s="3199"/>
      <c r="C1" s="3199"/>
      <c r="D1" s="3199"/>
      <c r="E1" s="3199"/>
      <c r="F1" s="3199"/>
      <c r="G1" s="3199"/>
      <c r="H1" s="3199"/>
      <c r="I1" s="3199"/>
      <c r="J1" s="3199"/>
      <c r="K1" s="3199"/>
      <c r="L1" s="3199"/>
      <c r="M1" s="3199"/>
      <c r="N1" s="3199"/>
    </row>
    <row r="2" spans="1:14" ht="32.25" customHeight="1" x14ac:dyDescent="0.2">
      <c r="A2" s="2558" t="s">
        <v>2478</v>
      </c>
      <c r="B2" s="2558"/>
      <c r="C2" s="2558"/>
      <c r="D2" s="2558"/>
      <c r="E2" s="2558"/>
      <c r="F2" s="2558"/>
      <c r="G2" s="2558"/>
      <c r="H2" s="2558"/>
      <c r="I2" s="2558"/>
      <c r="J2" s="2558"/>
      <c r="K2" s="2558"/>
      <c r="L2" s="2558"/>
      <c r="M2" s="2558"/>
      <c r="N2" s="2558"/>
    </row>
    <row r="3" spans="1:14" ht="22.5" customHeight="1" thickBot="1" x14ac:dyDescent="0.3">
      <c r="A3" s="345" t="s">
        <v>2833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200" t="s">
        <v>1718</v>
      </c>
      <c r="N3" s="3200"/>
    </row>
    <row r="4" spans="1:14" ht="19.5" customHeight="1" thickTop="1" x14ac:dyDescent="0.25">
      <c r="A4" s="2980" t="s">
        <v>35</v>
      </c>
      <c r="B4" s="3173" t="s">
        <v>36</v>
      </c>
      <c r="C4" s="3173"/>
      <c r="D4" s="3173"/>
      <c r="E4" s="3173" t="s">
        <v>2</v>
      </c>
      <c r="F4" s="3173"/>
      <c r="G4" s="3173"/>
      <c r="H4" s="3173" t="s">
        <v>3</v>
      </c>
      <c r="I4" s="3173"/>
      <c r="J4" s="3173"/>
      <c r="K4" s="3173" t="s">
        <v>29</v>
      </c>
      <c r="L4" s="3173"/>
      <c r="M4" s="3173"/>
      <c r="N4" s="2980" t="s">
        <v>102</v>
      </c>
    </row>
    <row r="5" spans="1:14" s="127" customFormat="1" ht="21.75" customHeight="1" x14ac:dyDescent="0.25">
      <c r="A5" s="2688"/>
      <c r="B5" s="3159" t="s">
        <v>98</v>
      </c>
      <c r="C5" s="3159"/>
      <c r="D5" s="3159"/>
      <c r="E5" s="3159" t="s">
        <v>99</v>
      </c>
      <c r="F5" s="3159"/>
      <c r="G5" s="3159"/>
      <c r="H5" s="3159" t="s">
        <v>100</v>
      </c>
      <c r="I5" s="3159"/>
      <c r="J5" s="3159"/>
      <c r="K5" s="3160" t="s">
        <v>101</v>
      </c>
      <c r="L5" s="3160"/>
      <c r="M5" s="3160"/>
      <c r="N5" s="2688"/>
    </row>
    <row r="6" spans="1:14" ht="21.75" customHeight="1" x14ac:dyDescent="0.2">
      <c r="A6" s="2688"/>
      <c r="B6" s="600" t="s">
        <v>187</v>
      </c>
      <c r="C6" s="600" t="s">
        <v>203</v>
      </c>
      <c r="D6" s="600" t="s">
        <v>204</v>
      </c>
      <c r="E6" s="600" t="s">
        <v>187</v>
      </c>
      <c r="F6" s="600" t="s">
        <v>203</v>
      </c>
      <c r="G6" s="600" t="s">
        <v>204</v>
      </c>
      <c r="H6" s="600" t="s">
        <v>187</v>
      </c>
      <c r="I6" s="600" t="s">
        <v>203</v>
      </c>
      <c r="J6" s="600" t="s">
        <v>204</v>
      </c>
      <c r="K6" s="600" t="s">
        <v>187</v>
      </c>
      <c r="L6" s="600" t="s">
        <v>203</v>
      </c>
      <c r="M6" s="600" t="s">
        <v>204</v>
      </c>
      <c r="N6" s="2688"/>
    </row>
    <row r="7" spans="1:14" ht="27.75" customHeight="1" thickBot="1" x14ac:dyDescent="0.25">
      <c r="A7" s="2981"/>
      <c r="B7" s="325" t="s">
        <v>188</v>
      </c>
      <c r="C7" s="325" t="s">
        <v>189</v>
      </c>
      <c r="D7" s="582" t="s">
        <v>190</v>
      </c>
      <c r="E7" s="325" t="s">
        <v>188</v>
      </c>
      <c r="F7" s="325" t="s">
        <v>189</v>
      </c>
      <c r="G7" s="325" t="s">
        <v>190</v>
      </c>
      <c r="H7" s="325" t="s">
        <v>188</v>
      </c>
      <c r="I7" s="325" t="s">
        <v>189</v>
      </c>
      <c r="J7" s="325" t="s">
        <v>190</v>
      </c>
      <c r="K7" s="325" t="s">
        <v>188</v>
      </c>
      <c r="L7" s="325" t="s">
        <v>189</v>
      </c>
      <c r="M7" s="325" t="s">
        <v>190</v>
      </c>
      <c r="N7" s="2981"/>
    </row>
    <row r="8" spans="1:14" s="301" customFormat="1" ht="32.25" customHeight="1" x14ac:dyDescent="0.2">
      <c r="A8" s="720" t="s">
        <v>471</v>
      </c>
      <c r="B8" s="1825">
        <v>0</v>
      </c>
      <c r="C8" s="1825">
        <v>8</v>
      </c>
      <c r="D8" s="1825">
        <v>8</v>
      </c>
      <c r="E8" s="1825">
        <v>6</v>
      </c>
      <c r="F8" s="1825">
        <v>3</v>
      </c>
      <c r="G8" s="1825">
        <v>9</v>
      </c>
      <c r="H8" s="1825">
        <v>4</v>
      </c>
      <c r="I8" s="1825">
        <v>5</v>
      </c>
      <c r="J8" s="1825">
        <v>9</v>
      </c>
      <c r="K8" s="1825">
        <f>SUM(B8,E8,H8)</f>
        <v>10</v>
      </c>
      <c r="L8" s="1825">
        <f>SUM(C8,F8,I8)</f>
        <v>16</v>
      </c>
      <c r="M8" s="1825">
        <f>SUM(K8:L8)</f>
        <v>26</v>
      </c>
      <c r="N8" s="130" t="s">
        <v>134</v>
      </c>
    </row>
    <row r="9" spans="1:14" s="301" customFormat="1" ht="32.25" customHeight="1" x14ac:dyDescent="0.2">
      <c r="A9" s="718" t="s">
        <v>38</v>
      </c>
      <c r="B9" s="1824">
        <v>0</v>
      </c>
      <c r="C9" s="1824">
        <v>0</v>
      </c>
      <c r="D9" s="1824">
        <v>0</v>
      </c>
      <c r="E9" s="1824">
        <v>12</v>
      </c>
      <c r="F9" s="1824">
        <v>19</v>
      </c>
      <c r="G9" s="1824">
        <v>31</v>
      </c>
      <c r="H9" s="1824">
        <v>0</v>
      </c>
      <c r="I9" s="1824">
        <v>0</v>
      </c>
      <c r="J9" s="1824">
        <v>0</v>
      </c>
      <c r="K9" s="1824">
        <f>SUM(B9,E9,H9)</f>
        <v>12</v>
      </c>
      <c r="L9" s="1824">
        <f>SUM(C9,F9,I9)</f>
        <v>19</v>
      </c>
      <c r="M9" s="1824">
        <f>SUM(K9:L9)</f>
        <v>31</v>
      </c>
      <c r="N9" s="154" t="s">
        <v>104</v>
      </c>
    </row>
    <row r="10" spans="1:14" s="301" customFormat="1" ht="32.25" customHeight="1" x14ac:dyDescent="0.2">
      <c r="A10" s="693" t="s">
        <v>39</v>
      </c>
      <c r="B10" s="1824">
        <v>0</v>
      </c>
      <c r="C10" s="1824">
        <v>0</v>
      </c>
      <c r="D10" s="1824">
        <v>0</v>
      </c>
      <c r="E10" s="1824">
        <v>4</v>
      </c>
      <c r="F10" s="1824">
        <v>3</v>
      </c>
      <c r="G10" s="1824">
        <v>7</v>
      </c>
      <c r="H10" s="1824">
        <v>0</v>
      </c>
      <c r="I10" s="1824">
        <v>0</v>
      </c>
      <c r="J10" s="1824">
        <v>0</v>
      </c>
      <c r="K10" s="1824">
        <f t="shared" ref="K10:L18" si="0">SUM(B10,E10,H10)</f>
        <v>4</v>
      </c>
      <c r="L10" s="1824">
        <f t="shared" si="0"/>
        <v>3</v>
      </c>
      <c r="M10" s="1824">
        <f t="shared" ref="M10:M18" si="1">SUM(K10:L10)</f>
        <v>7</v>
      </c>
      <c r="N10" s="1061" t="s">
        <v>451</v>
      </c>
    </row>
    <row r="11" spans="1:14" s="301" customFormat="1" ht="32.25" customHeight="1" x14ac:dyDescent="0.2">
      <c r="A11" s="718" t="s">
        <v>500</v>
      </c>
      <c r="B11" s="1824">
        <v>0</v>
      </c>
      <c r="C11" s="1824">
        <v>0</v>
      </c>
      <c r="D11" s="1824">
        <v>0</v>
      </c>
      <c r="E11" s="1824">
        <v>0</v>
      </c>
      <c r="F11" s="1824">
        <v>3</v>
      </c>
      <c r="G11" s="1824">
        <v>3</v>
      </c>
      <c r="H11" s="1824">
        <v>0</v>
      </c>
      <c r="I11" s="1824">
        <v>0</v>
      </c>
      <c r="J11" s="1824">
        <v>0</v>
      </c>
      <c r="K11" s="1824">
        <f t="shared" si="0"/>
        <v>0</v>
      </c>
      <c r="L11" s="1824">
        <f t="shared" si="0"/>
        <v>3</v>
      </c>
      <c r="M11" s="1824">
        <f t="shared" si="1"/>
        <v>3</v>
      </c>
      <c r="N11" s="1061" t="s">
        <v>615</v>
      </c>
    </row>
    <row r="12" spans="1:14" s="301" customFormat="1" ht="32.25" customHeight="1" x14ac:dyDescent="0.2">
      <c r="A12" s="718" t="s">
        <v>40</v>
      </c>
      <c r="B12" s="1824">
        <v>0</v>
      </c>
      <c r="C12" s="1824">
        <v>0</v>
      </c>
      <c r="D12" s="1824">
        <v>0</v>
      </c>
      <c r="E12" s="1824">
        <v>7</v>
      </c>
      <c r="F12" s="1824">
        <v>13</v>
      </c>
      <c r="G12" s="1824">
        <v>20</v>
      </c>
      <c r="H12" s="1824">
        <v>0</v>
      </c>
      <c r="I12" s="1824">
        <v>0</v>
      </c>
      <c r="J12" s="1824">
        <v>0</v>
      </c>
      <c r="K12" s="1824">
        <f t="shared" si="0"/>
        <v>7</v>
      </c>
      <c r="L12" s="1824">
        <f t="shared" si="0"/>
        <v>13</v>
      </c>
      <c r="M12" s="1824">
        <f t="shared" si="1"/>
        <v>20</v>
      </c>
      <c r="N12" s="192" t="s">
        <v>131</v>
      </c>
    </row>
    <row r="13" spans="1:14" s="301" customFormat="1" ht="36" customHeight="1" x14ac:dyDescent="0.2">
      <c r="A13" s="718" t="s">
        <v>258</v>
      </c>
      <c r="B13" s="1824">
        <v>0</v>
      </c>
      <c r="C13" s="1824">
        <v>0</v>
      </c>
      <c r="D13" s="1824">
        <v>0</v>
      </c>
      <c r="E13" s="1824">
        <v>4</v>
      </c>
      <c r="F13" s="1824">
        <v>4</v>
      </c>
      <c r="G13" s="1824">
        <v>8</v>
      </c>
      <c r="H13" s="1824">
        <v>0</v>
      </c>
      <c r="I13" s="1824">
        <v>0</v>
      </c>
      <c r="J13" s="1824">
        <v>0</v>
      </c>
      <c r="K13" s="1824">
        <f t="shared" si="0"/>
        <v>4</v>
      </c>
      <c r="L13" s="1824">
        <f t="shared" si="0"/>
        <v>4</v>
      </c>
      <c r="M13" s="1824">
        <f t="shared" si="1"/>
        <v>8</v>
      </c>
      <c r="N13" s="309" t="s">
        <v>251</v>
      </c>
    </row>
    <row r="14" spans="1:14" s="301" customFormat="1" ht="27" customHeight="1" x14ac:dyDescent="0.2">
      <c r="A14" s="718" t="s">
        <v>41</v>
      </c>
      <c r="B14" s="1824">
        <v>7</v>
      </c>
      <c r="C14" s="1824">
        <v>1</v>
      </c>
      <c r="D14" s="1824">
        <v>8</v>
      </c>
      <c r="E14" s="1824">
        <v>22</v>
      </c>
      <c r="F14" s="1824">
        <v>15</v>
      </c>
      <c r="G14" s="1824">
        <v>37</v>
      </c>
      <c r="H14" s="1824">
        <v>2</v>
      </c>
      <c r="I14" s="1824">
        <v>4</v>
      </c>
      <c r="J14" s="1824">
        <v>6</v>
      </c>
      <c r="K14" s="1824">
        <f t="shared" si="0"/>
        <v>31</v>
      </c>
      <c r="L14" s="1824">
        <f t="shared" si="0"/>
        <v>20</v>
      </c>
      <c r="M14" s="1824">
        <f t="shared" si="1"/>
        <v>51</v>
      </c>
      <c r="N14" s="192" t="s">
        <v>166</v>
      </c>
    </row>
    <row r="15" spans="1:14" s="301" customFormat="1" ht="26.25" customHeight="1" x14ac:dyDescent="0.2">
      <c r="A15" s="718" t="s">
        <v>305</v>
      </c>
      <c r="B15" s="1824">
        <v>0</v>
      </c>
      <c r="C15" s="1824">
        <v>0</v>
      </c>
      <c r="D15" s="1824">
        <v>0</v>
      </c>
      <c r="E15" s="1824">
        <v>56</v>
      </c>
      <c r="F15" s="1824">
        <v>45</v>
      </c>
      <c r="G15" s="1824">
        <v>101</v>
      </c>
      <c r="H15" s="1824">
        <v>17</v>
      </c>
      <c r="I15" s="1824">
        <v>17</v>
      </c>
      <c r="J15" s="1824">
        <v>34</v>
      </c>
      <c r="K15" s="1824">
        <f t="shared" si="0"/>
        <v>73</v>
      </c>
      <c r="L15" s="1824">
        <f t="shared" si="0"/>
        <v>62</v>
      </c>
      <c r="M15" s="1824">
        <f t="shared" si="1"/>
        <v>135</v>
      </c>
      <c r="N15" s="192" t="s">
        <v>1558</v>
      </c>
    </row>
    <row r="16" spans="1:14" s="301" customFormat="1" ht="26.25" customHeight="1" x14ac:dyDescent="0.2">
      <c r="A16" s="718" t="s">
        <v>42</v>
      </c>
      <c r="B16" s="1824">
        <v>0</v>
      </c>
      <c r="C16" s="1824">
        <v>0</v>
      </c>
      <c r="D16" s="1824">
        <v>0</v>
      </c>
      <c r="E16" s="1824">
        <v>14</v>
      </c>
      <c r="F16" s="1824">
        <v>17</v>
      </c>
      <c r="G16" s="1824">
        <v>31</v>
      </c>
      <c r="H16" s="1824">
        <v>7</v>
      </c>
      <c r="I16" s="1824">
        <v>3</v>
      </c>
      <c r="J16" s="1824">
        <v>10</v>
      </c>
      <c r="K16" s="1824">
        <f>SUM(B16,E16,H16)</f>
        <v>21</v>
      </c>
      <c r="L16" s="1824">
        <f>SUM(C16,F16,I16)</f>
        <v>20</v>
      </c>
      <c r="M16" s="1824">
        <f>SUM(K16:L16)</f>
        <v>41</v>
      </c>
      <c r="N16" s="192" t="s">
        <v>623</v>
      </c>
    </row>
    <row r="17" spans="1:14" s="301" customFormat="1" ht="26.25" customHeight="1" x14ac:dyDescent="0.2">
      <c r="A17" s="718" t="s">
        <v>43</v>
      </c>
      <c r="B17" s="1824">
        <v>0</v>
      </c>
      <c r="C17" s="1824">
        <v>0</v>
      </c>
      <c r="D17" s="1824">
        <v>0</v>
      </c>
      <c r="E17" s="1824">
        <v>11</v>
      </c>
      <c r="F17" s="1824">
        <v>10</v>
      </c>
      <c r="G17" s="1824">
        <v>21</v>
      </c>
      <c r="H17" s="1824">
        <v>0</v>
      </c>
      <c r="I17" s="1824">
        <v>0</v>
      </c>
      <c r="J17" s="1824">
        <v>0</v>
      </c>
      <c r="K17" s="1824">
        <f>SUM(B17,E17,H17)</f>
        <v>11</v>
      </c>
      <c r="L17" s="1824">
        <f>SUM(C17,F17,I17)</f>
        <v>10</v>
      </c>
      <c r="M17" s="1824">
        <f>SUM(K17:L17)</f>
        <v>21</v>
      </c>
      <c r="N17" s="192" t="s">
        <v>130</v>
      </c>
    </row>
    <row r="18" spans="1:14" s="301" customFormat="1" ht="31.5" customHeight="1" thickBot="1" x14ac:dyDescent="0.25">
      <c r="A18" s="745" t="s">
        <v>210</v>
      </c>
      <c r="B18" s="1823">
        <v>0</v>
      </c>
      <c r="C18" s="1823">
        <v>0</v>
      </c>
      <c r="D18" s="1823">
        <v>0</v>
      </c>
      <c r="E18" s="1823">
        <v>12</v>
      </c>
      <c r="F18" s="1823">
        <v>0</v>
      </c>
      <c r="G18" s="1827">
        <v>12</v>
      </c>
      <c r="H18" s="1823">
        <v>8</v>
      </c>
      <c r="I18" s="1823">
        <v>3</v>
      </c>
      <c r="J18" s="1827">
        <v>11</v>
      </c>
      <c r="K18" s="1827">
        <f t="shared" si="0"/>
        <v>20</v>
      </c>
      <c r="L18" s="1827">
        <f t="shared" si="0"/>
        <v>3</v>
      </c>
      <c r="M18" s="1827">
        <f t="shared" si="1"/>
        <v>23</v>
      </c>
      <c r="N18" s="1071" t="s">
        <v>1997</v>
      </c>
    </row>
    <row r="19" spans="1:14" s="301" customFormat="1" ht="32.25" customHeight="1" thickBot="1" x14ac:dyDescent="0.25">
      <c r="A19" s="1130" t="s">
        <v>91</v>
      </c>
      <c r="B19" s="1834">
        <f t="shared" ref="B19:M19" si="2">SUM(B8:B18)</f>
        <v>7</v>
      </c>
      <c r="C19" s="1834">
        <f t="shared" si="2"/>
        <v>9</v>
      </c>
      <c r="D19" s="1834">
        <f t="shared" si="2"/>
        <v>16</v>
      </c>
      <c r="E19" s="1834">
        <f t="shared" si="2"/>
        <v>148</v>
      </c>
      <c r="F19" s="1834">
        <f t="shared" si="2"/>
        <v>132</v>
      </c>
      <c r="G19" s="1834">
        <f t="shared" si="2"/>
        <v>280</v>
      </c>
      <c r="H19" s="1834">
        <f t="shared" si="2"/>
        <v>38</v>
      </c>
      <c r="I19" s="1834">
        <f t="shared" si="2"/>
        <v>32</v>
      </c>
      <c r="J19" s="1834">
        <f t="shared" si="2"/>
        <v>70</v>
      </c>
      <c r="K19" s="1834">
        <f t="shared" si="2"/>
        <v>193</v>
      </c>
      <c r="L19" s="1834">
        <f t="shared" si="2"/>
        <v>173</v>
      </c>
      <c r="M19" s="1834">
        <f t="shared" si="2"/>
        <v>366</v>
      </c>
      <c r="N19" s="203" t="s">
        <v>1559</v>
      </c>
    </row>
    <row r="20" spans="1:14" ht="32.25" customHeight="1" thickTop="1" x14ac:dyDescent="0.2"/>
    <row r="22" spans="1:14" ht="15.75" x14ac:dyDescent="0.2">
      <c r="N22" s="152"/>
    </row>
    <row r="23" spans="1:14" ht="21" customHeight="1" x14ac:dyDescent="0.2"/>
  </sheetData>
  <mergeCells count="13">
    <mergeCell ref="E5:G5"/>
    <mergeCell ref="H5:J5"/>
    <mergeCell ref="K5:M5"/>
    <mergeCell ref="A1:N1"/>
    <mergeCell ref="A2:N2"/>
    <mergeCell ref="M3:N3"/>
    <mergeCell ref="A4:A7"/>
    <mergeCell ref="B4:D4"/>
    <mergeCell ref="E4:G4"/>
    <mergeCell ref="H4:J4"/>
    <mergeCell ref="K4:M4"/>
    <mergeCell ref="N4:N7"/>
    <mergeCell ref="B5:D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0" firstPageNumber="199" orientation="landscape" useFirstPageNumber="1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J203"/>
  <sheetViews>
    <sheetView rightToLeft="1" view="pageBreakPreview" zoomScale="80" zoomScaleNormal="75" zoomScaleSheetLayoutView="80" workbookViewId="0">
      <selection activeCell="B39" sqref="B39"/>
    </sheetView>
  </sheetViews>
  <sheetFormatPr defaultColWidth="10.28515625" defaultRowHeight="12.75" x14ac:dyDescent="0.2"/>
  <cols>
    <col min="1" max="1" width="14" style="766" customWidth="1"/>
    <col min="2" max="2" width="19.28515625" style="766" customWidth="1"/>
    <col min="3" max="3" width="16.7109375" style="766" customWidth="1"/>
    <col min="4" max="4" width="6.42578125" style="124" customWidth="1"/>
    <col min="5" max="5" width="5.28515625" style="124" customWidth="1"/>
    <col min="6" max="6" width="6.42578125" style="124" customWidth="1"/>
    <col min="7" max="7" width="7.140625" style="124" customWidth="1"/>
    <col min="8" max="8" width="5.42578125" style="124" customWidth="1"/>
    <col min="9" max="9" width="7.140625" style="124" customWidth="1"/>
    <col min="10" max="12" width="6.42578125" style="124" customWidth="1"/>
    <col min="13" max="13" width="6.42578125" style="701" customWidth="1"/>
    <col min="14" max="14" width="7.140625" style="701" customWidth="1"/>
    <col min="15" max="15" width="6.7109375" style="701" customWidth="1"/>
    <col min="16" max="16" width="17.5703125" style="766" customWidth="1"/>
    <col min="17" max="17" width="17.140625" style="766" customWidth="1"/>
    <col min="18" max="18" width="18.140625" style="766" customWidth="1"/>
    <col min="19" max="19" width="10.28515625" style="124"/>
    <col min="20" max="20" width="18.42578125" style="124" customWidth="1"/>
    <col min="21" max="21" width="10.28515625" style="124"/>
    <col min="22" max="22" width="10.42578125" style="124" customWidth="1"/>
    <col min="23" max="16384" width="10.28515625" style="124"/>
  </cols>
  <sheetData>
    <row r="1" spans="1:36" ht="30.75" customHeight="1" x14ac:dyDescent="0.25">
      <c r="A1" s="3199" t="s">
        <v>2309</v>
      </c>
      <c r="B1" s="3199"/>
      <c r="C1" s="3199"/>
      <c r="D1" s="3199"/>
      <c r="E1" s="3199"/>
      <c r="F1" s="3199"/>
      <c r="G1" s="3199"/>
      <c r="H1" s="3199"/>
      <c r="I1" s="3199"/>
      <c r="J1" s="3199"/>
      <c r="K1" s="3199"/>
      <c r="L1" s="3199"/>
      <c r="M1" s="3199"/>
      <c r="N1" s="3199"/>
      <c r="O1" s="3199"/>
      <c r="P1" s="3199"/>
      <c r="Q1" s="3199"/>
      <c r="R1" s="3199"/>
    </row>
    <row r="2" spans="1:36" ht="42.75" customHeight="1" x14ac:dyDescent="0.2">
      <c r="A2" s="2971" t="s">
        <v>2310</v>
      </c>
      <c r="B2" s="2971"/>
      <c r="C2" s="2971"/>
      <c r="D2" s="2971"/>
      <c r="E2" s="2971"/>
      <c r="F2" s="2971"/>
      <c r="G2" s="2971"/>
      <c r="H2" s="2971"/>
      <c r="I2" s="2971"/>
      <c r="J2" s="2971"/>
      <c r="K2" s="2971"/>
      <c r="L2" s="2971"/>
      <c r="M2" s="2971"/>
      <c r="N2" s="2971"/>
      <c r="O2" s="2971"/>
      <c r="P2" s="2971"/>
      <c r="Q2" s="2971"/>
      <c r="R2" s="2971"/>
    </row>
    <row r="3" spans="1:36" ht="19.5" customHeight="1" thickBot="1" x14ac:dyDescent="0.3">
      <c r="A3" s="754" t="s">
        <v>2834</v>
      </c>
      <c r="B3" s="755"/>
      <c r="C3" s="75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755"/>
      <c r="Q3" s="2650" t="s">
        <v>1720</v>
      </c>
      <c r="R3" s="2650"/>
    </row>
    <row r="4" spans="1:36" ht="19.5" customHeight="1" thickTop="1" x14ac:dyDescent="0.25">
      <c r="A4" s="2980" t="s">
        <v>47</v>
      </c>
      <c r="B4" s="2980" t="s">
        <v>654</v>
      </c>
      <c r="C4" s="2980" t="s">
        <v>48</v>
      </c>
      <c r="D4" s="3173" t="s">
        <v>36</v>
      </c>
      <c r="E4" s="3173"/>
      <c r="F4" s="3173"/>
      <c r="G4" s="3173" t="s">
        <v>2</v>
      </c>
      <c r="H4" s="3173"/>
      <c r="I4" s="3173"/>
      <c r="J4" s="3173" t="s">
        <v>3</v>
      </c>
      <c r="K4" s="3173"/>
      <c r="L4" s="3173"/>
      <c r="M4" s="3173" t="s">
        <v>29</v>
      </c>
      <c r="N4" s="3173"/>
      <c r="O4" s="3173"/>
      <c r="P4" s="2512" t="s">
        <v>103</v>
      </c>
      <c r="Q4" s="2512" t="s">
        <v>132</v>
      </c>
      <c r="R4" s="2512" t="s">
        <v>310</v>
      </c>
    </row>
    <row r="5" spans="1:36" s="692" customFormat="1" ht="15" customHeight="1" x14ac:dyDescent="0.2">
      <c r="A5" s="2688"/>
      <c r="B5" s="2688"/>
      <c r="C5" s="2688"/>
      <c r="D5" s="3159" t="s">
        <v>98</v>
      </c>
      <c r="E5" s="3159"/>
      <c r="F5" s="3159"/>
      <c r="G5" s="3159" t="s">
        <v>99</v>
      </c>
      <c r="H5" s="3159"/>
      <c r="I5" s="3159"/>
      <c r="J5" s="3159" t="s">
        <v>100</v>
      </c>
      <c r="K5" s="3159"/>
      <c r="L5" s="3159"/>
      <c r="M5" s="3160" t="s">
        <v>101</v>
      </c>
      <c r="N5" s="3160"/>
      <c r="O5" s="3160"/>
      <c r="P5" s="2479"/>
      <c r="Q5" s="2479"/>
      <c r="R5" s="2479"/>
    </row>
    <row r="6" spans="1:36" s="756" customFormat="1" ht="18" customHeight="1" x14ac:dyDescent="0.2">
      <c r="A6" s="2688"/>
      <c r="B6" s="2688"/>
      <c r="C6" s="2688"/>
      <c r="D6" s="600" t="s">
        <v>187</v>
      </c>
      <c r="E6" s="600" t="s">
        <v>203</v>
      </c>
      <c r="F6" s="600" t="s">
        <v>204</v>
      </c>
      <c r="G6" s="600" t="s">
        <v>187</v>
      </c>
      <c r="H6" s="600" t="s">
        <v>203</v>
      </c>
      <c r="I6" s="600" t="s">
        <v>204</v>
      </c>
      <c r="J6" s="600" t="s">
        <v>187</v>
      </c>
      <c r="K6" s="600" t="s">
        <v>203</v>
      </c>
      <c r="L6" s="600" t="s">
        <v>204</v>
      </c>
      <c r="M6" s="600" t="s">
        <v>187</v>
      </c>
      <c r="N6" s="600" t="s">
        <v>203</v>
      </c>
      <c r="O6" s="600" t="s">
        <v>204</v>
      </c>
      <c r="P6" s="2479"/>
      <c r="Q6" s="2479"/>
      <c r="R6" s="2479"/>
      <c r="S6" s="124" t="s">
        <v>97</v>
      </c>
      <c r="T6" s="124" t="s">
        <v>97</v>
      </c>
      <c r="U6" s="124" t="s">
        <v>97</v>
      </c>
      <c r="V6" s="124" t="s">
        <v>97</v>
      </c>
      <c r="W6" s="124" t="s">
        <v>97</v>
      </c>
      <c r="X6" s="124" t="s">
        <v>97</v>
      </c>
      <c r="Y6" s="124" t="s">
        <v>97</v>
      </c>
      <c r="Z6" s="124" t="s">
        <v>97</v>
      </c>
      <c r="AA6" s="124" t="s">
        <v>97</v>
      </c>
      <c r="AB6" s="124" t="s">
        <v>97</v>
      </c>
      <c r="AC6" s="124" t="s">
        <v>97</v>
      </c>
      <c r="AD6" s="124" t="s">
        <v>97</v>
      </c>
      <c r="AE6" s="124" t="s">
        <v>97</v>
      </c>
      <c r="AF6" s="124" t="s">
        <v>97</v>
      </c>
      <c r="AG6" s="124" t="s">
        <v>97</v>
      </c>
      <c r="AH6" s="124" t="s">
        <v>97</v>
      </c>
      <c r="AI6" s="124" t="s">
        <v>97</v>
      </c>
      <c r="AJ6" s="124" t="s">
        <v>97</v>
      </c>
    </row>
    <row r="7" spans="1:36" s="756" customFormat="1" ht="16.5" customHeight="1" thickBot="1" x14ac:dyDescent="0.25">
      <c r="A7" s="2688"/>
      <c r="B7" s="2688"/>
      <c r="C7" s="2688"/>
      <c r="D7" s="325" t="s">
        <v>188</v>
      </c>
      <c r="E7" s="325" t="s">
        <v>189</v>
      </c>
      <c r="F7" s="325" t="s">
        <v>190</v>
      </c>
      <c r="G7" s="325" t="s">
        <v>188</v>
      </c>
      <c r="H7" s="325" t="s">
        <v>189</v>
      </c>
      <c r="I7" s="325" t="s">
        <v>190</v>
      </c>
      <c r="J7" s="325" t="s">
        <v>188</v>
      </c>
      <c r="K7" s="325" t="s">
        <v>189</v>
      </c>
      <c r="L7" s="325" t="s">
        <v>190</v>
      </c>
      <c r="M7" s="325" t="s">
        <v>188</v>
      </c>
      <c r="N7" s="325" t="s">
        <v>189</v>
      </c>
      <c r="O7" s="325" t="s">
        <v>190</v>
      </c>
      <c r="P7" s="2479"/>
      <c r="Q7" s="2479"/>
      <c r="R7" s="2479"/>
      <c r="S7" s="124" t="s">
        <v>97</v>
      </c>
      <c r="T7" s="124" t="s">
        <v>97</v>
      </c>
      <c r="U7" s="124" t="s">
        <v>97</v>
      </c>
      <c r="V7" s="124" t="s">
        <v>97</v>
      </c>
      <c r="W7" s="124" t="s">
        <v>97</v>
      </c>
      <c r="X7" s="124" t="s">
        <v>97</v>
      </c>
      <c r="Y7" s="124" t="s">
        <v>97</v>
      </c>
      <c r="Z7" s="124" t="s">
        <v>97</v>
      </c>
      <c r="AA7" s="124" t="s">
        <v>97</v>
      </c>
      <c r="AB7" s="124" t="s">
        <v>97</v>
      </c>
      <c r="AC7" s="124" t="s">
        <v>97</v>
      </c>
      <c r="AD7" s="124" t="s">
        <v>97</v>
      </c>
      <c r="AE7" s="124" t="s">
        <v>97</v>
      </c>
      <c r="AF7" s="124" t="s">
        <v>97</v>
      </c>
      <c r="AG7" s="124" t="s">
        <v>97</v>
      </c>
      <c r="AH7" s="124" t="s">
        <v>97</v>
      </c>
      <c r="AI7" s="124" t="s">
        <v>97</v>
      </c>
      <c r="AJ7" s="124" t="s">
        <v>97</v>
      </c>
    </row>
    <row r="8" spans="1:36" s="758" customFormat="1" ht="32.25" customHeight="1" x14ac:dyDescent="0.2">
      <c r="A8" s="1048" t="s">
        <v>471</v>
      </c>
      <c r="B8" s="773" t="s">
        <v>51</v>
      </c>
      <c r="C8" s="774" t="s">
        <v>585</v>
      </c>
      <c r="D8" s="1829">
        <v>0</v>
      </c>
      <c r="E8" s="1829">
        <v>0</v>
      </c>
      <c r="F8" s="1829">
        <v>0</v>
      </c>
      <c r="G8" s="1829">
        <v>6</v>
      </c>
      <c r="H8" s="1829">
        <v>3</v>
      </c>
      <c r="I8" s="1829">
        <v>9</v>
      </c>
      <c r="J8" s="1829">
        <v>4</v>
      </c>
      <c r="K8" s="1829">
        <v>5</v>
      </c>
      <c r="L8" s="1829">
        <v>9</v>
      </c>
      <c r="M8" s="1825">
        <f>SUM(D8,G8,J8)</f>
        <v>10</v>
      </c>
      <c r="N8" s="1825">
        <f>SUM(E8,H8,K8)</f>
        <v>8</v>
      </c>
      <c r="O8" s="1825">
        <f t="shared" ref="M8:O25" si="0">SUM(L8,I8,F8)</f>
        <v>18</v>
      </c>
      <c r="P8" s="1612" t="s">
        <v>1561</v>
      </c>
      <c r="Q8" s="1612" t="s">
        <v>478</v>
      </c>
      <c r="R8" s="2597" t="s">
        <v>134</v>
      </c>
      <c r="S8" s="757" t="s">
        <v>97</v>
      </c>
      <c r="T8" s="757" t="s">
        <v>97</v>
      </c>
      <c r="U8" s="757" t="s">
        <v>97</v>
      </c>
      <c r="V8" s="757" t="s">
        <v>97</v>
      </c>
      <c r="W8" s="757" t="s">
        <v>97</v>
      </c>
      <c r="X8" s="757" t="s">
        <v>97</v>
      </c>
      <c r="Y8" s="757" t="s">
        <v>97</v>
      </c>
      <c r="Z8" s="757" t="s">
        <v>97</v>
      </c>
      <c r="AA8" s="757" t="s">
        <v>97</v>
      </c>
      <c r="AB8" s="757" t="s">
        <v>97</v>
      </c>
      <c r="AC8" s="757" t="s">
        <v>97</v>
      </c>
      <c r="AD8" s="757" t="s">
        <v>97</v>
      </c>
      <c r="AE8" s="757" t="s">
        <v>97</v>
      </c>
      <c r="AF8" s="757" t="s">
        <v>97</v>
      </c>
      <c r="AG8" s="757" t="s">
        <v>97</v>
      </c>
      <c r="AH8" s="757" t="s">
        <v>97</v>
      </c>
      <c r="AI8" s="757" t="s">
        <v>97</v>
      </c>
      <c r="AJ8" s="757" t="s">
        <v>97</v>
      </c>
    </row>
    <row r="9" spans="1:36" s="758" customFormat="1" ht="29.25" customHeight="1" x14ac:dyDescent="0.2">
      <c r="A9" s="1049"/>
      <c r="B9" s="1851" t="s">
        <v>1500</v>
      </c>
      <c r="C9" s="1859" t="s">
        <v>678</v>
      </c>
      <c r="D9" s="1824">
        <v>0</v>
      </c>
      <c r="E9" s="1824">
        <v>8</v>
      </c>
      <c r="F9" s="1824">
        <v>8</v>
      </c>
      <c r="G9" s="1824">
        <v>0</v>
      </c>
      <c r="H9" s="1824">
        <v>0</v>
      </c>
      <c r="I9" s="1824">
        <v>0</v>
      </c>
      <c r="J9" s="1824">
        <v>0</v>
      </c>
      <c r="K9" s="1824">
        <v>0</v>
      </c>
      <c r="L9" s="1824">
        <v>0</v>
      </c>
      <c r="M9" s="1824">
        <f>SUM(D9,G9,J9)</f>
        <v>0</v>
      </c>
      <c r="N9" s="1824">
        <f>SUM(E9,H9,K9)</f>
        <v>8</v>
      </c>
      <c r="O9" s="1824">
        <f t="shared" ref="O9" si="1">SUM(L9,I9,F9)</f>
        <v>8</v>
      </c>
      <c r="P9" s="1833" t="s">
        <v>2008</v>
      </c>
      <c r="Q9" s="1833" t="s">
        <v>2007</v>
      </c>
      <c r="R9" s="2502"/>
      <c r="S9" s="757"/>
      <c r="T9" s="757"/>
      <c r="U9" s="757"/>
      <c r="V9" s="757"/>
      <c r="W9" s="757"/>
      <c r="X9" s="757"/>
      <c r="Y9" s="757"/>
      <c r="Z9" s="757"/>
      <c r="AA9" s="757"/>
      <c r="AB9" s="757"/>
      <c r="AC9" s="757"/>
      <c r="AD9" s="757"/>
      <c r="AE9" s="757"/>
      <c r="AF9" s="757"/>
      <c r="AG9" s="757"/>
      <c r="AH9" s="757"/>
      <c r="AI9" s="757"/>
      <c r="AJ9" s="757"/>
    </row>
    <row r="10" spans="1:36" s="758" customFormat="1" ht="21.75" customHeight="1" x14ac:dyDescent="0.2">
      <c r="A10" s="2654" t="s">
        <v>96</v>
      </c>
      <c r="B10" s="3201"/>
      <c r="C10" s="3201"/>
      <c r="D10" s="1824">
        <f>SUM(D8:D9)</f>
        <v>0</v>
      </c>
      <c r="E10" s="1824">
        <f t="shared" ref="E10:L10" si="2">SUM(E8:E9)</f>
        <v>8</v>
      </c>
      <c r="F10" s="1824">
        <f t="shared" si="2"/>
        <v>8</v>
      </c>
      <c r="G10" s="1824">
        <f t="shared" si="2"/>
        <v>6</v>
      </c>
      <c r="H10" s="1824">
        <f t="shared" si="2"/>
        <v>3</v>
      </c>
      <c r="I10" s="1824">
        <f t="shared" si="2"/>
        <v>9</v>
      </c>
      <c r="J10" s="1824">
        <f t="shared" si="2"/>
        <v>4</v>
      </c>
      <c r="K10" s="1824">
        <f t="shared" si="2"/>
        <v>5</v>
      </c>
      <c r="L10" s="1824">
        <f t="shared" si="2"/>
        <v>9</v>
      </c>
      <c r="M10" s="1824">
        <f t="shared" ref="M10:M14" si="3">SUM(D10,G10,J10)</f>
        <v>10</v>
      </c>
      <c r="N10" s="1824">
        <f t="shared" ref="N10:N14" si="4">SUM(E10,H10,K10)</f>
        <v>16</v>
      </c>
      <c r="O10" s="1824">
        <f t="shared" ref="O10:O14" si="5">SUM(L10,I10,F10)</f>
        <v>26</v>
      </c>
      <c r="P10" s="3202" t="s">
        <v>573</v>
      </c>
      <c r="Q10" s="3202"/>
      <c r="R10" s="3202"/>
      <c r="S10" s="757"/>
      <c r="T10" s="757"/>
      <c r="U10" s="757"/>
      <c r="V10" s="757"/>
      <c r="W10" s="757"/>
      <c r="X10" s="757"/>
      <c r="Y10" s="757"/>
      <c r="Z10" s="757"/>
      <c r="AA10" s="757"/>
      <c r="AB10" s="757"/>
      <c r="AC10" s="757"/>
      <c r="AD10" s="757"/>
      <c r="AE10" s="757"/>
      <c r="AF10" s="757"/>
      <c r="AG10" s="757"/>
      <c r="AH10" s="757"/>
      <c r="AI10" s="757"/>
      <c r="AJ10" s="757"/>
    </row>
    <row r="11" spans="1:36" s="758" customFormat="1" ht="22.5" customHeight="1" x14ac:dyDescent="0.2">
      <c r="A11" s="2695" t="s">
        <v>54</v>
      </c>
      <c r="B11" s="1851" t="s">
        <v>55</v>
      </c>
      <c r="C11" s="1412"/>
      <c r="D11" s="1824">
        <v>0</v>
      </c>
      <c r="E11" s="1824">
        <v>0</v>
      </c>
      <c r="F11" s="1824">
        <v>0</v>
      </c>
      <c r="G11" s="1824">
        <v>4</v>
      </c>
      <c r="H11" s="1824">
        <v>8</v>
      </c>
      <c r="I11" s="1824">
        <v>12</v>
      </c>
      <c r="J11" s="1824">
        <v>0</v>
      </c>
      <c r="K11" s="1824">
        <v>0</v>
      </c>
      <c r="L11" s="1824">
        <v>0</v>
      </c>
      <c r="M11" s="1824">
        <f t="shared" si="3"/>
        <v>4</v>
      </c>
      <c r="N11" s="1824">
        <f t="shared" si="4"/>
        <v>8</v>
      </c>
      <c r="O11" s="1824">
        <f t="shared" si="5"/>
        <v>12</v>
      </c>
      <c r="P11" s="1413"/>
      <c r="Q11" s="1988" t="s">
        <v>138</v>
      </c>
      <c r="R11" s="3213" t="s">
        <v>104</v>
      </c>
      <c r="S11" s="757"/>
      <c r="T11" s="757"/>
      <c r="U11" s="757"/>
      <c r="V11" s="757"/>
      <c r="W11" s="757"/>
      <c r="X11" s="757"/>
      <c r="Y11" s="757"/>
      <c r="Z11" s="757"/>
      <c r="AA11" s="757"/>
      <c r="AB11" s="757"/>
      <c r="AC11" s="757"/>
      <c r="AD11" s="757"/>
      <c r="AE11" s="757"/>
      <c r="AF11" s="757"/>
      <c r="AG11" s="757"/>
      <c r="AH11" s="757"/>
      <c r="AI11" s="757"/>
      <c r="AJ11" s="757"/>
    </row>
    <row r="12" spans="1:36" s="758" customFormat="1" ht="29.25" customHeight="1" x14ac:dyDescent="0.2">
      <c r="A12" s="2688"/>
      <c r="B12" s="1851" t="s">
        <v>488</v>
      </c>
      <c r="C12" s="1412"/>
      <c r="D12" s="1824">
        <v>0</v>
      </c>
      <c r="E12" s="1824">
        <v>0</v>
      </c>
      <c r="F12" s="1824">
        <v>0</v>
      </c>
      <c r="G12" s="1824">
        <v>2</v>
      </c>
      <c r="H12" s="1824">
        <v>8</v>
      </c>
      <c r="I12" s="1824">
        <v>10</v>
      </c>
      <c r="J12" s="1824">
        <v>0</v>
      </c>
      <c r="K12" s="1824">
        <v>0</v>
      </c>
      <c r="L12" s="1824">
        <v>0</v>
      </c>
      <c r="M12" s="1824">
        <f t="shared" si="3"/>
        <v>2</v>
      </c>
      <c r="N12" s="1824">
        <f t="shared" si="4"/>
        <v>8</v>
      </c>
      <c r="O12" s="1824">
        <f t="shared" si="5"/>
        <v>10</v>
      </c>
      <c r="P12" s="1413"/>
      <c r="Q12" s="1652" t="s">
        <v>485</v>
      </c>
      <c r="R12" s="3214"/>
      <c r="S12" s="757"/>
      <c r="T12" s="757"/>
      <c r="U12" s="757"/>
      <c r="V12" s="757"/>
      <c r="W12" s="757"/>
      <c r="X12" s="757"/>
      <c r="Y12" s="757"/>
      <c r="Z12" s="757"/>
      <c r="AA12" s="757"/>
      <c r="AB12" s="757"/>
      <c r="AC12" s="757"/>
      <c r="AD12" s="757"/>
      <c r="AE12" s="757"/>
      <c r="AF12" s="757"/>
      <c r="AG12" s="757"/>
      <c r="AH12" s="757"/>
      <c r="AI12" s="757"/>
      <c r="AJ12" s="757"/>
    </row>
    <row r="13" spans="1:36" s="758" customFormat="1" ht="30" customHeight="1" x14ac:dyDescent="0.2">
      <c r="A13" s="3208"/>
      <c r="B13" s="1851" t="s">
        <v>56</v>
      </c>
      <c r="C13" s="1412"/>
      <c r="D13" s="1824">
        <v>0</v>
      </c>
      <c r="E13" s="1824">
        <v>0</v>
      </c>
      <c r="F13" s="1824">
        <v>0</v>
      </c>
      <c r="G13" s="1824">
        <v>6</v>
      </c>
      <c r="H13" s="1824">
        <v>3</v>
      </c>
      <c r="I13" s="1824">
        <v>9</v>
      </c>
      <c r="J13" s="1824">
        <v>0</v>
      </c>
      <c r="K13" s="1824">
        <v>0</v>
      </c>
      <c r="L13" s="1824">
        <v>0</v>
      </c>
      <c r="M13" s="1824">
        <f t="shared" si="3"/>
        <v>6</v>
      </c>
      <c r="N13" s="1824">
        <f t="shared" si="4"/>
        <v>3</v>
      </c>
      <c r="O13" s="1824">
        <f t="shared" si="5"/>
        <v>9</v>
      </c>
      <c r="P13" s="1413"/>
      <c r="Q13" s="1652" t="s">
        <v>759</v>
      </c>
      <c r="R13" s="3215"/>
      <c r="S13" s="757"/>
      <c r="T13" s="757"/>
      <c r="U13" s="757"/>
      <c r="V13" s="757"/>
      <c r="W13" s="757"/>
      <c r="X13" s="757"/>
      <c r="Y13" s="757"/>
      <c r="Z13" s="757"/>
      <c r="AA13" s="757"/>
      <c r="AB13" s="757"/>
      <c r="AC13" s="757"/>
      <c r="AD13" s="757"/>
      <c r="AE13" s="757"/>
      <c r="AF13" s="757"/>
      <c r="AG13" s="757"/>
      <c r="AH13" s="757"/>
      <c r="AI13" s="757"/>
      <c r="AJ13" s="757"/>
    </row>
    <row r="14" spans="1:36" s="758" customFormat="1" ht="18.75" customHeight="1" x14ac:dyDescent="0.2">
      <c r="A14" s="2654" t="s">
        <v>96</v>
      </c>
      <c r="B14" s="3201"/>
      <c r="C14" s="3201"/>
      <c r="D14" s="1824">
        <f>SUM(D11:D13)</f>
        <v>0</v>
      </c>
      <c r="E14" s="1824">
        <f t="shared" ref="E14:L14" si="6">SUM(E11:E13)</f>
        <v>0</v>
      </c>
      <c r="F14" s="1824">
        <f t="shared" si="6"/>
        <v>0</v>
      </c>
      <c r="G14" s="1824">
        <f t="shared" si="6"/>
        <v>12</v>
      </c>
      <c r="H14" s="1824">
        <f t="shared" si="6"/>
        <v>19</v>
      </c>
      <c r="I14" s="1824">
        <f t="shared" si="6"/>
        <v>31</v>
      </c>
      <c r="J14" s="1824">
        <f t="shared" si="6"/>
        <v>0</v>
      </c>
      <c r="K14" s="1824">
        <f t="shared" si="6"/>
        <v>0</v>
      </c>
      <c r="L14" s="1824">
        <f t="shared" si="6"/>
        <v>0</v>
      </c>
      <c r="M14" s="1824">
        <f t="shared" si="3"/>
        <v>12</v>
      </c>
      <c r="N14" s="1824">
        <f t="shared" si="4"/>
        <v>19</v>
      </c>
      <c r="O14" s="1824">
        <f t="shared" si="5"/>
        <v>31</v>
      </c>
      <c r="P14" s="3202" t="s">
        <v>573</v>
      </c>
      <c r="Q14" s="3202"/>
      <c r="R14" s="3202"/>
      <c r="S14" s="757"/>
      <c r="T14" s="757"/>
      <c r="U14" s="757"/>
      <c r="V14" s="757"/>
      <c r="W14" s="757"/>
      <c r="X14" s="757"/>
      <c r="Y14" s="757"/>
      <c r="Z14" s="757"/>
      <c r="AA14" s="757"/>
      <c r="AB14" s="757"/>
      <c r="AC14" s="757"/>
      <c r="AD14" s="757"/>
      <c r="AE14" s="757"/>
      <c r="AF14" s="757"/>
      <c r="AG14" s="757"/>
      <c r="AH14" s="757"/>
      <c r="AI14" s="757"/>
      <c r="AJ14" s="757"/>
    </row>
    <row r="15" spans="1:36" s="758" customFormat="1" ht="33" customHeight="1" x14ac:dyDescent="0.2">
      <c r="A15" s="1851" t="s">
        <v>39</v>
      </c>
      <c r="B15" s="1851" t="s">
        <v>1562</v>
      </c>
      <c r="C15" s="1851"/>
      <c r="D15" s="1824">
        <f>SUM(D12:D14)</f>
        <v>0</v>
      </c>
      <c r="E15" s="1824">
        <f t="shared" ref="E15" si="7">SUM(E12:E14)</f>
        <v>0</v>
      </c>
      <c r="F15" s="1824">
        <v>0</v>
      </c>
      <c r="G15" s="1824">
        <v>4</v>
      </c>
      <c r="H15" s="1824">
        <v>3</v>
      </c>
      <c r="I15" s="1824">
        <v>7</v>
      </c>
      <c r="J15" s="1824">
        <f t="shared" ref="J15" si="8">SUM(J12:J14)</f>
        <v>0</v>
      </c>
      <c r="K15" s="1824">
        <f t="shared" ref="K15" si="9">SUM(K12:K14)</f>
        <v>0</v>
      </c>
      <c r="L15" s="1824">
        <v>0</v>
      </c>
      <c r="M15" s="1824">
        <f t="shared" si="0"/>
        <v>4</v>
      </c>
      <c r="N15" s="1824">
        <f t="shared" si="0"/>
        <v>3</v>
      </c>
      <c r="O15" s="1824">
        <f t="shared" si="0"/>
        <v>7</v>
      </c>
      <c r="P15" s="759"/>
      <c r="Q15" s="1852" t="s">
        <v>1563</v>
      </c>
      <c r="R15" s="1832" t="s">
        <v>104</v>
      </c>
      <c r="S15" s="757"/>
      <c r="T15" s="757"/>
      <c r="U15" s="757"/>
      <c r="V15" s="757"/>
      <c r="W15" s="757"/>
      <c r="X15" s="757"/>
      <c r="Y15" s="757"/>
      <c r="Z15" s="757"/>
      <c r="AA15" s="757"/>
      <c r="AB15" s="757"/>
      <c r="AC15" s="757"/>
      <c r="AD15" s="757"/>
      <c r="AE15" s="757"/>
      <c r="AF15" s="757"/>
      <c r="AG15" s="757"/>
      <c r="AH15" s="757"/>
      <c r="AI15" s="757"/>
      <c r="AJ15" s="757"/>
    </row>
    <row r="16" spans="1:36" s="761" customFormat="1" ht="28.5" customHeight="1" x14ac:dyDescent="0.2">
      <c r="A16" s="1851" t="s">
        <v>61</v>
      </c>
      <c r="B16" s="1851"/>
      <c r="C16" s="1851"/>
      <c r="D16" s="1824">
        <f>SUM(D13:D15)</f>
        <v>0</v>
      </c>
      <c r="E16" s="1824">
        <f t="shared" ref="E16" si="10">SUM(E13:E15)</f>
        <v>0</v>
      </c>
      <c r="F16" s="1824">
        <v>0</v>
      </c>
      <c r="G16" s="1824">
        <v>0</v>
      </c>
      <c r="H16" s="1824">
        <v>3</v>
      </c>
      <c r="I16" s="1824">
        <v>3</v>
      </c>
      <c r="J16" s="1824">
        <f t="shared" ref="J16" si="11">SUM(J13:J15)</f>
        <v>0</v>
      </c>
      <c r="K16" s="1824">
        <f t="shared" ref="K16" si="12">SUM(K13:K15)</f>
        <v>0</v>
      </c>
      <c r="L16" s="1824">
        <v>0</v>
      </c>
      <c r="M16" s="1824">
        <f t="shared" si="0"/>
        <v>0</v>
      </c>
      <c r="N16" s="1824">
        <f t="shared" si="0"/>
        <v>3</v>
      </c>
      <c r="O16" s="1824">
        <f t="shared" si="0"/>
        <v>3</v>
      </c>
      <c r="P16" s="760"/>
      <c r="Q16" s="1833"/>
      <c r="R16" s="1832" t="s">
        <v>615</v>
      </c>
    </row>
    <row r="17" spans="1:36" s="761" customFormat="1" ht="24.75" customHeight="1" x14ac:dyDescent="0.2">
      <c r="A17" s="3207" t="s">
        <v>46</v>
      </c>
      <c r="B17" s="1851" t="s">
        <v>235</v>
      </c>
      <c r="C17" s="595"/>
      <c r="D17" s="1824">
        <f t="shared" ref="D17:D18" si="13">SUM(D14:D16)</f>
        <v>0</v>
      </c>
      <c r="E17" s="1824">
        <f t="shared" ref="E17:E18" si="14">SUM(E14:E16)</f>
        <v>0</v>
      </c>
      <c r="F17" s="1824">
        <v>0</v>
      </c>
      <c r="G17" s="1824">
        <v>2</v>
      </c>
      <c r="H17" s="1824">
        <v>6</v>
      </c>
      <c r="I17" s="1824">
        <v>8</v>
      </c>
      <c r="J17" s="1824">
        <f t="shared" ref="J17" si="15">SUM(J14:J16)</f>
        <v>0</v>
      </c>
      <c r="K17" s="1824">
        <f t="shared" ref="K17" si="16">SUM(K14:K16)</f>
        <v>0</v>
      </c>
      <c r="L17" s="1824">
        <v>0</v>
      </c>
      <c r="M17" s="1824">
        <f t="shared" si="0"/>
        <v>2</v>
      </c>
      <c r="N17" s="1824">
        <f t="shared" si="0"/>
        <v>6</v>
      </c>
      <c r="O17" s="1824">
        <f t="shared" si="0"/>
        <v>8</v>
      </c>
      <c r="P17" s="760"/>
      <c r="Q17" s="1833" t="s">
        <v>143</v>
      </c>
      <c r="R17" s="2502" t="s">
        <v>131</v>
      </c>
    </row>
    <row r="18" spans="1:36" s="761" customFormat="1" ht="19.5" customHeight="1" x14ac:dyDescent="0.2">
      <c r="A18" s="3207"/>
      <c r="B18" s="1851" t="s">
        <v>63</v>
      </c>
      <c r="C18" s="595"/>
      <c r="D18" s="1824">
        <f t="shared" si="13"/>
        <v>0</v>
      </c>
      <c r="E18" s="1824">
        <f t="shared" si="14"/>
        <v>0</v>
      </c>
      <c r="F18" s="1824">
        <v>0</v>
      </c>
      <c r="G18" s="1824">
        <v>5</v>
      </c>
      <c r="H18" s="1824">
        <v>7</v>
      </c>
      <c r="I18" s="1824">
        <v>12</v>
      </c>
      <c r="J18" s="1824">
        <f t="shared" ref="J18" si="17">SUM(J15:J17)</f>
        <v>0</v>
      </c>
      <c r="K18" s="1824">
        <f t="shared" ref="K18" si="18">SUM(K15:K17)</f>
        <v>0</v>
      </c>
      <c r="L18" s="1824">
        <v>0</v>
      </c>
      <c r="M18" s="1824">
        <f t="shared" si="0"/>
        <v>5</v>
      </c>
      <c r="N18" s="1824">
        <f t="shared" si="0"/>
        <v>7</v>
      </c>
      <c r="O18" s="1824">
        <f t="shared" si="0"/>
        <v>12</v>
      </c>
      <c r="P18" s="760"/>
      <c r="Q18" s="1832" t="s">
        <v>144</v>
      </c>
      <c r="R18" s="2502"/>
      <c r="T18" s="762"/>
    </row>
    <row r="19" spans="1:36" s="758" customFormat="1" ht="24.75" customHeight="1" x14ac:dyDescent="0.2">
      <c r="A19" s="2654" t="s">
        <v>96</v>
      </c>
      <c r="B19" s="3201"/>
      <c r="C19" s="3201"/>
      <c r="D19" s="1824">
        <f t="shared" ref="D19:L20" si="19">SUM(D17:D18)</f>
        <v>0</v>
      </c>
      <c r="E19" s="1824">
        <f t="shared" si="19"/>
        <v>0</v>
      </c>
      <c r="F19" s="1824">
        <f t="shared" si="19"/>
        <v>0</v>
      </c>
      <c r="G19" s="1824">
        <f t="shared" si="19"/>
        <v>7</v>
      </c>
      <c r="H19" s="1824">
        <f t="shared" si="19"/>
        <v>13</v>
      </c>
      <c r="I19" s="1824">
        <f t="shared" si="19"/>
        <v>20</v>
      </c>
      <c r="J19" s="1824">
        <f t="shared" si="19"/>
        <v>0</v>
      </c>
      <c r="K19" s="1824">
        <f t="shared" si="19"/>
        <v>0</v>
      </c>
      <c r="L19" s="1824">
        <f t="shared" si="19"/>
        <v>0</v>
      </c>
      <c r="M19" s="1824">
        <f t="shared" si="0"/>
        <v>7</v>
      </c>
      <c r="N19" s="1824">
        <f t="shared" si="0"/>
        <v>13</v>
      </c>
      <c r="O19" s="1824">
        <f t="shared" si="0"/>
        <v>20</v>
      </c>
      <c r="P19" s="3202" t="s">
        <v>573</v>
      </c>
      <c r="Q19" s="3202"/>
      <c r="R19" s="3202"/>
      <c r="S19" s="757" t="s">
        <v>97</v>
      </c>
      <c r="T19" s="757" t="s">
        <v>97</v>
      </c>
      <c r="U19" s="757" t="s">
        <v>97</v>
      </c>
      <c r="V19" s="757" t="s">
        <v>97</v>
      </c>
      <c r="W19" s="757" t="s">
        <v>97</v>
      </c>
      <c r="X19" s="757" t="s">
        <v>97</v>
      </c>
      <c r="Y19" s="757" t="s">
        <v>97</v>
      </c>
      <c r="Z19" s="757" t="s">
        <v>97</v>
      </c>
      <c r="AA19" s="757" t="s">
        <v>97</v>
      </c>
      <c r="AB19" s="757" t="s">
        <v>97</v>
      </c>
      <c r="AC19" s="757" t="s">
        <v>97</v>
      </c>
      <c r="AD19" s="757" t="s">
        <v>97</v>
      </c>
      <c r="AE19" s="757" t="s">
        <v>97</v>
      </c>
      <c r="AF19" s="757" t="s">
        <v>97</v>
      </c>
      <c r="AG19" s="757" t="s">
        <v>97</v>
      </c>
      <c r="AH19" s="757" t="s">
        <v>97</v>
      </c>
      <c r="AI19" s="757" t="s">
        <v>97</v>
      </c>
      <c r="AJ19" s="757" t="s">
        <v>97</v>
      </c>
    </row>
    <row r="20" spans="1:36" s="761" customFormat="1" ht="43.5" customHeight="1" x14ac:dyDescent="0.2">
      <c r="A20" s="817" t="s">
        <v>433</v>
      </c>
      <c r="B20" s="1851" t="s">
        <v>65</v>
      </c>
      <c r="C20" s="595"/>
      <c r="D20" s="1824">
        <f t="shared" si="19"/>
        <v>0</v>
      </c>
      <c r="E20" s="1824">
        <f t="shared" si="19"/>
        <v>0</v>
      </c>
      <c r="F20" s="1824">
        <v>0</v>
      </c>
      <c r="G20" s="1824">
        <v>4</v>
      </c>
      <c r="H20" s="1824">
        <v>4</v>
      </c>
      <c r="I20" s="1824">
        <v>8</v>
      </c>
      <c r="J20" s="1824">
        <f t="shared" si="19"/>
        <v>0</v>
      </c>
      <c r="K20" s="1824">
        <f t="shared" si="19"/>
        <v>0</v>
      </c>
      <c r="L20" s="1824">
        <v>0</v>
      </c>
      <c r="M20" s="1824">
        <f t="shared" si="0"/>
        <v>4</v>
      </c>
      <c r="N20" s="1824">
        <f t="shared" si="0"/>
        <v>4</v>
      </c>
      <c r="O20" s="1824">
        <f t="shared" si="0"/>
        <v>8</v>
      </c>
      <c r="P20" s="760"/>
      <c r="Q20" s="1833" t="s">
        <v>146</v>
      </c>
      <c r="R20" s="1833" t="s">
        <v>1564</v>
      </c>
    </row>
    <row r="21" spans="1:36" s="761" customFormat="1" ht="28.5" customHeight="1" x14ac:dyDescent="0.2">
      <c r="A21" s="3207" t="s">
        <v>41</v>
      </c>
      <c r="B21" s="1851" t="s">
        <v>71</v>
      </c>
      <c r="C21" s="595"/>
      <c r="D21" s="1824">
        <v>7</v>
      </c>
      <c r="E21" s="1824">
        <v>1</v>
      </c>
      <c r="F21" s="1824">
        <v>8</v>
      </c>
      <c r="G21" s="1824">
        <v>8</v>
      </c>
      <c r="H21" s="1824">
        <v>3</v>
      </c>
      <c r="I21" s="1824">
        <v>11</v>
      </c>
      <c r="J21" s="1824">
        <v>1</v>
      </c>
      <c r="K21" s="1824">
        <v>3</v>
      </c>
      <c r="L21" s="1824">
        <v>4</v>
      </c>
      <c r="M21" s="1824">
        <f t="shared" si="0"/>
        <v>16</v>
      </c>
      <c r="N21" s="1824">
        <f t="shared" si="0"/>
        <v>7</v>
      </c>
      <c r="O21" s="1824">
        <f t="shared" si="0"/>
        <v>23</v>
      </c>
      <c r="P21" s="556" t="s">
        <v>97</v>
      </c>
      <c r="Q21" s="1833" t="s">
        <v>168</v>
      </c>
      <c r="R21" s="2594" t="s">
        <v>166</v>
      </c>
      <c r="S21" s="757" t="s">
        <v>97</v>
      </c>
      <c r="T21" s="757" t="s">
        <v>97</v>
      </c>
      <c r="U21" s="757" t="s">
        <v>97</v>
      </c>
      <c r="V21" s="757" t="s">
        <v>97</v>
      </c>
      <c r="W21" s="757" t="s">
        <v>97</v>
      </c>
      <c r="X21" s="757" t="s">
        <v>97</v>
      </c>
      <c r="Y21" s="757" t="s">
        <v>97</v>
      </c>
      <c r="Z21" s="757" t="s">
        <v>97</v>
      </c>
      <c r="AA21" s="757" t="s">
        <v>97</v>
      </c>
      <c r="AB21" s="757" t="s">
        <v>97</v>
      </c>
      <c r="AC21" s="757" t="s">
        <v>97</v>
      </c>
      <c r="AD21" s="757" t="s">
        <v>97</v>
      </c>
      <c r="AE21" s="757" t="s">
        <v>97</v>
      </c>
      <c r="AF21" s="757" t="s">
        <v>97</v>
      </c>
      <c r="AG21" s="757" t="s">
        <v>97</v>
      </c>
      <c r="AH21" s="757" t="s">
        <v>97</v>
      </c>
      <c r="AI21" s="757" t="s">
        <v>97</v>
      </c>
      <c r="AJ21" s="757" t="s">
        <v>97</v>
      </c>
    </row>
    <row r="22" spans="1:36" s="761" customFormat="1" ht="24" customHeight="1" x14ac:dyDescent="0.2">
      <c r="A22" s="3207"/>
      <c r="B22" s="1851" t="s">
        <v>74</v>
      </c>
      <c r="C22" s="595"/>
      <c r="D22" s="1824">
        <v>0</v>
      </c>
      <c r="E22" s="1824">
        <v>0</v>
      </c>
      <c r="F22" s="1824">
        <v>0</v>
      </c>
      <c r="G22" s="1824">
        <v>3</v>
      </c>
      <c r="H22" s="1824">
        <v>3</v>
      </c>
      <c r="I22" s="1824">
        <v>6</v>
      </c>
      <c r="J22" s="1824">
        <v>1</v>
      </c>
      <c r="K22" s="1824">
        <v>1</v>
      </c>
      <c r="L22" s="1824">
        <v>2</v>
      </c>
      <c r="M22" s="1824">
        <f>SUM(D22,G22,J22)</f>
        <v>4</v>
      </c>
      <c r="N22" s="1824">
        <f t="shared" si="0"/>
        <v>4</v>
      </c>
      <c r="O22" s="1824">
        <f t="shared" si="0"/>
        <v>8</v>
      </c>
      <c r="P22" s="556" t="s">
        <v>97</v>
      </c>
      <c r="Q22" s="1833" t="s">
        <v>171</v>
      </c>
      <c r="R22" s="2579"/>
      <c r="S22" s="757" t="s">
        <v>97</v>
      </c>
      <c r="T22" s="757" t="s">
        <v>97</v>
      </c>
      <c r="U22" s="757" t="s">
        <v>97</v>
      </c>
      <c r="V22" s="757" t="s">
        <v>97</v>
      </c>
      <c r="W22" s="757" t="s">
        <v>97</v>
      </c>
      <c r="X22" s="757" t="s">
        <v>97</v>
      </c>
      <c r="Y22" s="757" t="s">
        <v>97</v>
      </c>
      <c r="Z22" s="757" t="s">
        <v>97</v>
      </c>
      <c r="AA22" s="757" t="s">
        <v>97</v>
      </c>
      <c r="AB22" s="757" t="s">
        <v>97</v>
      </c>
      <c r="AC22" s="757" t="s">
        <v>97</v>
      </c>
      <c r="AD22" s="757" t="s">
        <v>97</v>
      </c>
      <c r="AE22" s="757" t="s">
        <v>97</v>
      </c>
      <c r="AF22" s="757" t="s">
        <v>97</v>
      </c>
      <c r="AG22" s="757" t="s">
        <v>97</v>
      </c>
      <c r="AH22" s="757" t="s">
        <v>97</v>
      </c>
      <c r="AI22" s="757" t="s">
        <v>97</v>
      </c>
      <c r="AJ22" s="757" t="s">
        <v>97</v>
      </c>
    </row>
    <row r="23" spans="1:36" s="761" customFormat="1" ht="27.75" customHeight="1" x14ac:dyDescent="0.2">
      <c r="A23" s="3207"/>
      <c r="B23" s="1851" t="s">
        <v>1565</v>
      </c>
      <c r="C23" s="595"/>
      <c r="D23" s="1824">
        <v>0</v>
      </c>
      <c r="E23" s="1824">
        <v>0</v>
      </c>
      <c r="F23" s="1824">
        <v>0</v>
      </c>
      <c r="G23" s="1824">
        <v>7</v>
      </c>
      <c r="H23" s="1824">
        <v>6</v>
      </c>
      <c r="I23" s="1824">
        <v>13</v>
      </c>
      <c r="J23" s="1824">
        <v>0</v>
      </c>
      <c r="K23" s="1824">
        <v>0</v>
      </c>
      <c r="L23" s="1824">
        <v>0</v>
      </c>
      <c r="M23" s="1824">
        <f t="shared" si="0"/>
        <v>7</v>
      </c>
      <c r="N23" s="1824">
        <f t="shared" si="0"/>
        <v>6</v>
      </c>
      <c r="O23" s="1824">
        <f t="shared" si="0"/>
        <v>13</v>
      </c>
      <c r="P23" s="556"/>
      <c r="Q23" s="685" t="s">
        <v>167</v>
      </c>
      <c r="R23" s="2579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</row>
    <row r="24" spans="1:36" s="761" customFormat="1" ht="38.25" x14ac:dyDescent="0.2">
      <c r="A24" s="3207"/>
      <c r="B24" s="1851" t="s">
        <v>1566</v>
      </c>
      <c r="C24" s="595"/>
      <c r="D24" s="1824">
        <v>0</v>
      </c>
      <c r="E24" s="1824">
        <v>0</v>
      </c>
      <c r="F24" s="1824">
        <v>0</v>
      </c>
      <c r="G24" s="1824">
        <v>4</v>
      </c>
      <c r="H24" s="1824">
        <v>3</v>
      </c>
      <c r="I24" s="1824">
        <v>7</v>
      </c>
      <c r="J24" s="1824">
        <v>0</v>
      </c>
      <c r="K24" s="1824">
        <v>0</v>
      </c>
      <c r="L24" s="1824">
        <v>0</v>
      </c>
      <c r="M24" s="1824">
        <f t="shared" si="0"/>
        <v>4</v>
      </c>
      <c r="N24" s="1824">
        <f t="shared" si="0"/>
        <v>3</v>
      </c>
      <c r="O24" s="1824">
        <f t="shared" si="0"/>
        <v>7</v>
      </c>
      <c r="P24" s="556"/>
      <c r="Q24" s="685" t="s">
        <v>2002</v>
      </c>
      <c r="R24" s="2593"/>
      <c r="S24" s="757"/>
      <c r="T24" s="757"/>
      <c r="U24" s="757"/>
      <c r="V24" s="757"/>
      <c r="W24" s="757"/>
      <c r="X24" s="757"/>
      <c r="Y24" s="757"/>
      <c r="Z24" s="757"/>
      <c r="AA24" s="757"/>
      <c r="AB24" s="757"/>
      <c r="AC24" s="757"/>
      <c r="AD24" s="757"/>
      <c r="AE24" s="757"/>
      <c r="AF24" s="757"/>
      <c r="AG24" s="757"/>
      <c r="AH24" s="757"/>
      <c r="AI24" s="757"/>
      <c r="AJ24" s="757"/>
    </row>
    <row r="25" spans="1:36" s="761" customFormat="1" ht="22.5" customHeight="1" thickBot="1" x14ac:dyDescent="0.25">
      <c r="A25" s="2674" t="s">
        <v>96</v>
      </c>
      <c r="B25" s="3211"/>
      <c r="C25" s="3211"/>
      <c r="D25" s="1828">
        <f>SUM(D21:D24)</f>
        <v>7</v>
      </c>
      <c r="E25" s="1828">
        <f>SUM(E21:E24)</f>
        <v>1</v>
      </c>
      <c r="F25" s="1828">
        <f>SUM(F21:F22)</f>
        <v>8</v>
      </c>
      <c r="G25" s="1828">
        <f>SUM(G21:G24)</f>
        <v>22</v>
      </c>
      <c r="H25" s="1828">
        <f>SUM(H21:H24)</f>
        <v>15</v>
      </c>
      <c r="I25" s="1828">
        <f t="shared" ref="I25" si="20">SUM(G25:H25)</f>
        <v>37</v>
      </c>
      <c r="J25" s="1828">
        <f>SUM(J21:J24)</f>
        <v>2</v>
      </c>
      <c r="K25" s="1828">
        <f>SUM(K21:K24)</f>
        <v>4</v>
      </c>
      <c r="L25" s="1828">
        <f>SUM(L21:L22)</f>
        <v>6</v>
      </c>
      <c r="M25" s="1828">
        <f t="shared" si="0"/>
        <v>31</v>
      </c>
      <c r="N25" s="1828">
        <f t="shared" si="0"/>
        <v>20</v>
      </c>
      <c r="O25" s="1828">
        <f t="shared" si="0"/>
        <v>51</v>
      </c>
      <c r="P25" s="3212" t="s">
        <v>573</v>
      </c>
      <c r="Q25" s="3212"/>
      <c r="R25" s="3212"/>
      <c r="S25" s="757" t="s">
        <v>97</v>
      </c>
      <c r="T25" s="757" t="s">
        <v>97</v>
      </c>
      <c r="U25" s="757" t="s">
        <v>97</v>
      </c>
      <c r="V25" s="757" t="s">
        <v>97</v>
      </c>
      <c r="W25" s="757" t="s">
        <v>97</v>
      </c>
      <c r="X25" s="757" t="s">
        <v>97</v>
      </c>
      <c r="Y25" s="757" t="s">
        <v>97</v>
      </c>
      <c r="Z25" s="757" t="s">
        <v>97</v>
      </c>
      <c r="AA25" s="757" t="s">
        <v>97</v>
      </c>
      <c r="AB25" s="757" t="s">
        <v>97</v>
      </c>
      <c r="AC25" s="757" t="s">
        <v>97</v>
      </c>
      <c r="AD25" s="757" t="s">
        <v>97</v>
      </c>
      <c r="AE25" s="757" t="s">
        <v>97</v>
      </c>
      <c r="AF25" s="757" t="s">
        <v>97</v>
      </c>
      <c r="AG25" s="757" t="s">
        <v>97</v>
      </c>
      <c r="AH25" s="757" t="s">
        <v>97</v>
      </c>
      <c r="AI25" s="757" t="s">
        <v>97</v>
      </c>
      <c r="AJ25" s="757" t="s">
        <v>97</v>
      </c>
    </row>
    <row r="26" spans="1:36" ht="27" customHeight="1" thickTop="1" thickBot="1" x14ac:dyDescent="0.3">
      <c r="A26" s="2658" t="s">
        <v>2835</v>
      </c>
      <c r="B26" s="2658"/>
      <c r="C26" s="738"/>
      <c r="D26" s="1089"/>
      <c r="E26" s="1089"/>
      <c r="F26" s="1089"/>
      <c r="G26" s="1089"/>
      <c r="H26" s="1089"/>
      <c r="I26" s="1089"/>
      <c r="J26" s="1089"/>
      <c r="K26" s="1089"/>
      <c r="L26" s="1089"/>
      <c r="M26" s="1089"/>
      <c r="N26" s="1089"/>
      <c r="O26" s="354"/>
      <c r="P26" s="740"/>
      <c r="Q26" s="741"/>
      <c r="R26" s="354" t="s">
        <v>2836</v>
      </c>
      <c r="S26" s="757"/>
    </row>
    <row r="27" spans="1:36" ht="23.25" customHeight="1" thickTop="1" x14ac:dyDescent="0.25">
      <c r="A27" s="2980" t="s">
        <v>47</v>
      </c>
      <c r="B27" s="2980" t="s">
        <v>654</v>
      </c>
      <c r="C27" s="2980" t="s">
        <v>48</v>
      </c>
      <c r="D27" s="3173" t="s">
        <v>36</v>
      </c>
      <c r="E27" s="3173"/>
      <c r="F27" s="3173"/>
      <c r="G27" s="3173" t="s">
        <v>2</v>
      </c>
      <c r="H27" s="3173"/>
      <c r="I27" s="3173"/>
      <c r="J27" s="3173" t="s">
        <v>3</v>
      </c>
      <c r="K27" s="3173"/>
      <c r="L27" s="3173"/>
      <c r="M27" s="3173" t="s">
        <v>29</v>
      </c>
      <c r="N27" s="3173"/>
      <c r="O27" s="3173"/>
      <c r="P27" s="2980" t="s">
        <v>103</v>
      </c>
      <c r="Q27" s="2980" t="s">
        <v>132</v>
      </c>
      <c r="R27" s="2980" t="s">
        <v>310</v>
      </c>
      <c r="S27" s="757"/>
    </row>
    <row r="28" spans="1:36" s="692" customFormat="1" ht="15.75" customHeight="1" x14ac:dyDescent="0.2">
      <c r="A28" s="3209"/>
      <c r="B28" s="3209"/>
      <c r="C28" s="3209"/>
      <c r="D28" s="3159" t="s">
        <v>98</v>
      </c>
      <c r="E28" s="3159"/>
      <c r="F28" s="3159"/>
      <c r="G28" s="3159" t="s">
        <v>99</v>
      </c>
      <c r="H28" s="3159"/>
      <c r="I28" s="3159"/>
      <c r="J28" s="3159" t="s">
        <v>100</v>
      </c>
      <c r="K28" s="3159"/>
      <c r="L28" s="3159"/>
      <c r="M28" s="3160" t="s">
        <v>101</v>
      </c>
      <c r="N28" s="3160"/>
      <c r="O28" s="3160"/>
      <c r="P28" s="3209"/>
      <c r="Q28" s="3209"/>
      <c r="R28" s="3209"/>
    </row>
    <row r="29" spans="1:36" s="756" customFormat="1" ht="18.75" customHeight="1" x14ac:dyDescent="0.2">
      <c r="A29" s="3209"/>
      <c r="B29" s="3209"/>
      <c r="C29" s="3209"/>
      <c r="D29" s="600" t="s">
        <v>187</v>
      </c>
      <c r="E29" s="600" t="s">
        <v>203</v>
      </c>
      <c r="F29" s="600" t="s">
        <v>204</v>
      </c>
      <c r="G29" s="600" t="s">
        <v>187</v>
      </c>
      <c r="H29" s="600" t="s">
        <v>203</v>
      </c>
      <c r="I29" s="600" t="s">
        <v>204</v>
      </c>
      <c r="J29" s="600" t="s">
        <v>187</v>
      </c>
      <c r="K29" s="600" t="s">
        <v>203</v>
      </c>
      <c r="L29" s="600" t="s">
        <v>204</v>
      </c>
      <c r="M29" s="600" t="s">
        <v>187</v>
      </c>
      <c r="N29" s="600" t="s">
        <v>203</v>
      </c>
      <c r="O29" s="600" t="s">
        <v>204</v>
      </c>
      <c r="P29" s="3209"/>
      <c r="Q29" s="3209"/>
      <c r="R29" s="3209"/>
      <c r="S29" s="124" t="s">
        <v>97</v>
      </c>
      <c r="T29" s="124" t="s">
        <v>97</v>
      </c>
      <c r="U29" s="124" t="s">
        <v>97</v>
      </c>
      <c r="V29" s="124" t="s">
        <v>97</v>
      </c>
      <c r="W29" s="124" t="s">
        <v>97</v>
      </c>
      <c r="X29" s="124" t="s">
        <v>97</v>
      </c>
      <c r="Y29" s="124" t="s">
        <v>97</v>
      </c>
      <c r="Z29" s="124" t="s">
        <v>97</v>
      </c>
      <c r="AA29" s="124" t="s">
        <v>97</v>
      </c>
      <c r="AB29" s="124" t="s">
        <v>97</v>
      </c>
      <c r="AC29" s="124" t="s">
        <v>97</v>
      </c>
      <c r="AD29" s="124" t="s">
        <v>97</v>
      </c>
      <c r="AE29" s="124" t="s">
        <v>97</v>
      </c>
      <c r="AF29" s="124" t="s">
        <v>97</v>
      </c>
      <c r="AG29" s="124" t="s">
        <v>97</v>
      </c>
      <c r="AH29" s="124" t="s">
        <v>97</v>
      </c>
      <c r="AI29" s="124" t="s">
        <v>97</v>
      </c>
      <c r="AJ29" s="124" t="s">
        <v>97</v>
      </c>
    </row>
    <row r="30" spans="1:36" s="756" customFormat="1" ht="25.5" customHeight="1" thickBot="1" x14ac:dyDescent="0.25">
      <c r="A30" s="3210"/>
      <c r="B30" s="3210"/>
      <c r="C30" s="3210"/>
      <c r="D30" s="325" t="s">
        <v>188</v>
      </c>
      <c r="E30" s="325" t="s">
        <v>189</v>
      </c>
      <c r="F30" s="325" t="s">
        <v>190</v>
      </c>
      <c r="G30" s="325" t="s">
        <v>188</v>
      </c>
      <c r="H30" s="325" t="s">
        <v>189</v>
      </c>
      <c r="I30" s="325" t="s">
        <v>190</v>
      </c>
      <c r="J30" s="325" t="s">
        <v>188</v>
      </c>
      <c r="K30" s="325" t="s">
        <v>189</v>
      </c>
      <c r="L30" s="325" t="s">
        <v>190</v>
      </c>
      <c r="M30" s="325" t="s">
        <v>188</v>
      </c>
      <c r="N30" s="325" t="s">
        <v>189</v>
      </c>
      <c r="O30" s="325" t="s">
        <v>190</v>
      </c>
      <c r="P30" s="3210"/>
      <c r="Q30" s="3210"/>
      <c r="R30" s="3210"/>
      <c r="S30" s="124" t="s">
        <v>97</v>
      </c>
      <c r="T30" s="124" t="s">
        <v>97</v>
      </c>
      <c r="U30" s="124" t="s">
        <v>97</v>
      </c>
      <c r="V30" s="124" t="s">
        <v>97</v>
      </c>
      <c r="W30" s="124" t="s">
        <v>97</v>
      </c>
      <c r="X30" s="124" t="s">
        <v>97</v>
      </c>
      <c r="Y30" s="124" t="s">
        <v>97</v>
      </c>
      <c r="Z30" s="124" t="s">
        <v>97</v>
      </c>
      <c r="AA30" s="124" t="s">
        <v>97</v>
      </c>
      <c r="AB30" s="124" t="s">
        <v>97</v>
      </c>
      <c r="AC30" s="124" t="s">
        <v>97</v>
      </c>
      <c r="AD30" s="124" t="s">
        <v>97</v>
      </c>
      <c r="AE30" s="124" t="s">
        <v>97</v>
      </c>
      <c r="AF30" s="124" t="s">
        <v>97</v>
      </c>
      <c r="AG30" s="124" t="s">
        <v>97</v>
      </c>
      <c r="AH30" s="124" t="s">
        <v>97</v>
      </c>
      <c r="AI30" s="124" t="s">
        <v>97</v>
      </c>
      <c r="AJ30" s="124" t="s">
        <v>97</v>
      </c>
    </row>
    <row r="31" spans="1:36" s="761" customFormat="1" ht="23.25" customHeight="1" x14ac:dyDescent="0.2">
      <c r="A31" s="2687" t="s">
        <v>305</v>
      </c>
      <c r="B31" s="1851" t="s">
        <v>62</v>
      </c>
      <c r="C31" s="595"/>
      <c r="D31" s="1824">
        <v>0</v>
      </c>
      <c r="E31" s="1824">
        <v>0</v>
      </c>
      <c r="F31" s="1824">
        <v>0</v>
      </c>
      <c r="G31" s="1824">
        <v>6</v>
      </c>
      <c r="H31" s="1824">
        <v>6</v>
      </c>
      <c r="I31" s="1824">
        <v>12</v>
      </c>
      <c r="J31" s="1824">
        <v>5</v>
      </c>
      <c r="K31" s="1824">
        <v>8</v>
      </c>
      <c r="L31" s="1824">
        <v>13</v>
      </c>
      <c r="M31" s="1824">
        <f t="shared" ref="M31:O46" si="21">SUM(J31,G31,D31)</f>
        <v>11</v>
      </c>
      <c r="N31" s="1824">
        <f t="shared" si="21"/>
        <v>14</v>
      </c>
      <c r="O31" s="1824">
        <f t="shared" si="21"/>
        <v>25</v>
      </c>
      <c r="P31" s="586"/>
      <c r="Q31" s="1833" t="s">
        <v>143</v>
      </c>
      <c r="R31" s="2497" t="s">
        <v>253</v>
      </c>
      <c r="S31" s="757" t="s">
        <v>97</v>
      </c>
      <c r="T31" s="757" t="s">
        <v>97</v>
      </c>
      <c r="U31" s="757" t="s">
        <v>97</v>
      </c>
      <c r="V31" s="757" t="s">
        <v>97</v>
      </c>
      <c r="W31" s="757" t="s">
        <v>97</v>
      </c>
      <c r="X31" s="757" t="s">
        <v>97</v>
      </c>
      <c r="Y31" s="757" t="s">
        <v>97</v>
      </c>
      <c r="Z31" s="757" t="s">
        <v>97</v>
      </c>
      <c r="AA31" s="757" t="s">
        <v>97</v>
      </c>
      <c r="AB31" s="757" t="s">
        <v>97</v>
      </c>
      <c r="AC31" s="757" t="s">
        <v>97</v>
      </c>
      <c r="AD31" s="757" t="s">
        <v>97</v>
      </c>
      <c r="AE31" s="757" t="s">
        <v>97</v>
      </c>
      <c r="AF31" s="757" t="s">
        <v>97</v>
      </c>
      <c r="AG31" s="757" t="s">
        <v>97</v>
      </c>
      <c r="AH31" s="757" t="s">
        <v>97</v>
      </c>
      <c r="AI31" s="757" t="s">
        <v>97</v>
      </c>
      <c r="AJ31" s="757" t="s">
        <v>97</v>
      </c>
    </row>
    <row r="32" spans="1:36" s="761" customFormat="1" ht="23.25" customHeight="1" x14ac:dyDescent="0.2">
      <c r="A32" s="2688"/>
      <c r="B32" s="1851" t="s">
        <v>63</v>
      </c>
      <c r="C32" s="595"/>
      <c r="D32" s="1824">
        <v>0</v>
      </c>
      <c r="E32" s="1824">
        <v>0</v>
      </c>
      <c r="F32" s="1824">
        <v>0</v>
      </c>
      <c r="G32" s="1824">
        <v>5</v>
      </c>
      <c r="H32" s="1824">
        <v>7</v>
      </c>
      <c r="I32" s="1824">
        <v>12</v>
      </c>
      <c r="J32" s="1824">
        <v>2</v>
      </c>
      <c r="K32" s="1824">
        <v>5</v>
      </c>
      <c r="L32" s="1824">
        <v>7</v>
      </c>
      <c r="M32" s="1824">
        <f t="shared" si="21"/>
        <v>7</v>
      </c>
      <c r="N32" s="1824">
        <f t="shared" si="21"/>
        <v>12</v>
      </c>
      <c r="O32" s="1824">
        <f t="shared" si="21"/>
        <v>19</v>
      </c>
      <c r="P32" s="586"/>
      <c r="Q32" s="1833" t="s">
        <v>144</v>
      </c>
      <c r="R32" s="2579"/>
      <c r="S32" s="757"/>
      <c r="T32" s="757"/>
      <c r="U32" s="757"/>
      <c r="V32" s="757"/>
      <c r="W32" s="757"/>
      <c r="X32" s="757"/>
      <c r="Y32" s="757"/>
      <c r="Z32" s="757"/>
      <c r="AA32" s="757"/>
      <c r="AB32" s="757"/>
      <c r="AC32" s="757"/>
      <c r="AD32" s="757"/>
      <c r="AE32" s="757"/>
      <c r="AF32" s="757"/>
      <c r="AG32" s="757"/>
      <c r="AH32" s="757"/>
      <c r="AI32" s="757"/>
      <c r="AJ32" s="757"/>
    </row>
    <row r="33" spans="1:36" s="761" customFormat="1" ht="23.25" customHeight="1" x14ac:dyDescent="0.2">
      <c r="A33" s="2688"/>
      <c r="B33" s="311" t="s">
        <v>64</v>
      </c>
      <c r="C33" s="602"/>
      <c r="D33" s="1824">
        <v>0</v>
      </c>
      <c r="E33" s="1824">
        <v>0</v>
      </c>
      <c r="F33" s="1823">
        <v>0</v>
      </c>
      <c r="G33" s="1823">
        <v>8</v>
      </c>
      <c r="H33" s="1823">
        <v>5</v>
      </c>
      <c r="I33" s="1823">
        <v>13</v>
      </c>
      <c r="J33" s="1823">
        <v>0</v>
      </c>
      <c r="K33" s="1823">
        <v>0</v>
      </c>
      <c r="L33" s="1823">
        <v>0</v>
      </c>
      <c r="M33" s="1823">
        <f t="shared" si="21"/>
        <v>8</v>
      </c>
      <c r="N33" s="1823">
        <f t="shared" si="21"/>
        <v>5</v>
      </c>
      <c r="O33" s="1823">
        <f t="shared" si="21"/>
        <v>13</v>
      </c>
      <c r="P33" s="763"/>
      <c r="Q33" s="1854" t="s">
        <v>145</v>
      </c>
      <c r="R33" s="2579"/>
      <c r="S33" s="757"/>
      <c r="T33" s="757"/>
      <c r="U33" s="757"/>
      <c r="V33" s="757"/>
      <c r="W33" s="757"/>
      <c r="X33" s="757"/>
      <c r="Y33" s="757"/>
      <c r="Z33" s="757"/>
      <c r="AA33" s="757"/>
      <c r="AB33" s="757"/>
      <c r="AC33" s="757"/>
      <c r="AD33" s="757"/>
      <c r="AE33" s="757"/>
      <c r="AF33" s="757"/>
      <c r="AG33" s="757"/>
      <c r="AH33" s="757"/>
      <c r="AI33" s="757"/>
      <c r="AJ33" s="757"/>
    </row>
    <row r="34" spans="1:36" s="761" customFormat="1" ht="23.25" customHeight="1" x14ac:dyDescent="0.2">
      <c r="A34" s="2688"/>
      <c r="B34" s="1851" t="s">
        <v>75</v>
      </c>
      <c r="C34" s="595"/>
      <c r="D34" s="1824">
        <v>0</v>
      </c>
      <c r="E34" s="1824">
        <v>0</v>
      </c>
      <c r="F34" s="1824">
        <v>0</v>
      </c>
      <c r="G34" s="1824">
        <v>11</v>
      </c>
      <c r="H34" s="1824">
        <v>9</v>
      </c>
      <c r="I34" s="1824">
        <v>20</v>
      </c>
      <c r="J34" s="1989">
        <v>9</v>
      </c>
      <c r="K34" s="1989">
        <v>2</v>
      </c>
      <c r="L34" s="1824">
        <v>11</v>
      </c>
      <c r="M34" s="1824">
        <f t="shared" si="21"/>
        <v>20</v>
      </c>
      <c r="N34" s="1824">
        <f t="shared" si="21"/>
        <v>11</v>
      </c>
      <c r="O34" s="1824">
        <f t="shared" si="21"/>
        <v>31</v>
      </c>
      <c r="P34" s="586"/>
      <c r="Q34" s="1833" t="s">
        <v>151</v>
      </c>
      <c r="R34" s="2579"/>
      <c r="S34" s="757" t="s">
        <v>97</v>
      </c>
      <c r="T34" s="757" t="s">
        <v>97</v>
      </c>
      <c r="U34" s="757" t="s">
        <v>97</v>
      </c>
      <c r="V34" s="757" t="s">
        <v>97</v>
      </c>
      <c r="W34" s="757" t="s">
        <v>97</v>
      </c>
      <c r="X34" s="757" t="s">
        <v>97</v>
      </c>
      <c r="Y34" s="757" t="s">
        <v>97</v>
      </c>
      <c r="Z34" s="757" t="s">
        <v>97</v>
      </c>
      <c r="AA34" s="757" t="s">
        <v>97</v>
      </c>
      <c r="AB34" s="757" t="s">
        <v>97</v>
      </c>
      <c r="AC34" s="757" t="s">
        <v>97</v>
      </c>
      <c r="AD34" s="757" t="s">
        <v>97</v>
      </c>
      <c r="AE34" s="757" t="s">
        <v>97</v>
      </c>
      <c r="AF34" s="757" t="s">
        <v>97</v>
      </c>
      <c r="AG34" s="757" t="s">
        <v>97</v>
      </c>
      <c r="AH34" s="757" t="s">
        <v>97</v>
      </c>
      <c r="AI34" s="757" t="s">
        <v>97</v>
      </c>
      <c r="AJ34" s="757" t="s">
        <v>97</v>
      </c>
    </row>
    <row r="35" spans="1:36" s="756" customFormat="1" ht="23.25" customHeight="1" x14ac:dyDescent="0.2">
      <c r="A35" s="2688"/>
      <c r="B35" s="318" t="s">
        <v>77</v>
      </c>
      <c r="C35" s="764"/>
      <c r="D35" s="1824">
        <v>0</v>
      </c>
      <c r="E35" s="1824">
        <v>0</v>
      </c>
      <c r="F35" s="1827">
        <v>0</v>
      </c>
      <c r="G35" s="1827">
        <v>9</v>
      </c>
      <c r="H35" s="1827">
        <v>10</v>
      </c>
      <c r="I35" s="1827">
        <v>19</v>
      </c>
      <c r="J35" s="1827">
        <v>0</v>
      </c>
      <c r="K35" s="1827">
        <v>0</v>
      </c>
      <c r="L35" s="1827">
        <v>0</v>
      </c>
      <c r="M35" s="1827">
        <f t="shared" si="21"/>
        <v>9</v>
      </c>
      <c r="N35" s="1827">
        <f t="shared" si="21"/>
        <v>10</v>
      </c>
      <c r="O35" s="1827">
        <f t="shared" si="21"/>
        <v>19</v>
      </c>
      <c r="P35" s="585"/>
      <c r="Q35" s="384" t="s">
        <v>1568</v>
      </c>
      <c r="R35" s="2579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</row>
    <row r="36" spans="1:36" s="756" customFormat="1" ht="23.25" customHeight="1" x14ac:dyDescent="0.2">
      <c r="A36" s="2688"/>
      <c r="B36" s="1851" t="s">
        <v>78</v>
      </c>
      <c r="C36" s="595"/>
      <c r="D36" s="1824">
        <v>0</v>
      </c>
      <c r="E36" s="1824">
        <v>0</v>
      </c>
      <c r="F36" s="1824">
        <v>0</v>
      </c>
      <c r="G36" s="1824">
        <v>13</v>
      </c>
      <c r="H36" s="1824">
        <v>5</v>
      </c>
      <c r="I36" s="1824">
        <v>18</v>
      </c>
      <c r="J36" s="1824">
        <v>1</v>
      </c>
      <c r="K36" s="1824">
        <v>2</v>
      </c>
      <c r="L36" s="1824">
        <v>3</v>
      </c>
      <c r="M36" s="1824">
        <f t="shared" si="21"/>
        <v>14</v>
      </c>
      <c r="N36" s="1824">
        <f t="shared" si="21"/>
        <v>7</v>
      </c>
      <c r="O36" s="1824">
        <f t="shared" si="21"/>
        <v>21</v>
      </c>
      <c r="P36" s="586"/>
      <c r="Q36" s="1833" t="s">
        <v>154</v>
      </c>
      <c r="R36" s="2579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</row>
    <row r="37" spans="1:36" s="756" customFormat="1" ht="28.5" customHeight="1" x14ac:dyDescent="0.2">
      <c r="A37" s="3208"/>
      <c r="B37" s="1851" t="s">
        <v>95</v>
      </c>
      <c r="C37" s="595"/>
      <c r="D37" s="1824">
        <v>0</v>
      </c>
      <c r="E37" s="1824">
        <v>0</v>
      </c>
      <c r="F37" s="1824">
        <v>0</v>
      </c>
      <c r="G37" s="1824">
        <v>4</v>
      </c>
      <c r="H37" s="1824">
        <v>3</v>
      </c>
      <c r="I37" s="1824">
        <v>7</v>
      </c>
      <c r="J37" s="1824">
        <v>0</v>
      </c>
      <c r="K37" s="1824">
        <v>0</v>
      </c>
      <c r="L37" s="1824">
        <v>0</v>
      </c>
      <c r="M37" s="1824">
        <f t="shared" si="21"/>
        <v>4</v>
      </c>
      <c r="N37" s="1824">
        <f t="shared" si="21"/>
        <v>3</v>
      </c>
      <c r="O37" s="1824">
        <f t="shared" si="21"/>
        <v>7</v>
      </c>
      <c r="P37" s="3155" t="s">
        <v>164</v>
      </c>
      <c r="Q37" s="3155"/>
      <c r="R37" s="2593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</row>
    <row r="38" spans="1:36" s="756" customFormat="1" ht="24" customHeight="1" x14ac:dyDescent="0.2">
      <c r="A38" s="2654" t="s">
        <v>96</v>
      </c>
      <c r="B38" s="3201"/>
      <c r="C38" s="3201"/>
      <c r="D38" s="1824">
        <f t="shared" ref="D38:L38" si="22">SUM(D26:D37)</f>
        <v>0</v>
      </c>
      <c r="E38" s="1824">
        <f t="shared" si="22"/>
        <v>0</v>
      </c>
      <c r="F38" s="1824">
        <f t="shared" si="22"/>
        <v>0</v>
      </c>
      <c r="G38" s="1824">
        <f t="shared" si="22"/>
        <v>56</v>
      </c>
      <c r="H38" s="1824">
        <f t="shared" si="22"/>
        <v>45</v>
      </c>
      <c r="I38" s="1824">
        <f t="shared" si="22"/>
        <v>101</v>
      </c>
      <c r="J38" s="1824">
        <f t="shared" si="22"/>
        <v>17</v>
      </c>
      <c r="K38" s="1824">
        <f t="shared" si="22"/>
        <v>17</v>
      </c>
      <c r="L38" s="1824">
        <f t="shared" si="22"/>
        <v>34</v>
      </c>
      <c r="M38" s="1824">
        <f t="shared" si="21"/>
        <v>73</v>
      </c>
      <c r="N38" s="1824">
        <f t="shared" si="21"/>
        <v>62</v>
      </c>
      <c r="O38" s="1824">
        <f t="shared" si="21"/>
        <v>135</v>
      </c>
      <c r="P38" s="3202" t="s">
        <v>573</v>
      </c>
      <c r="Q38" s="3202"/>
      <c r="R38" s="3202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</row>
    <row r="39" spans="1:36" s="757" customFormat="1" ht="24" customHeight="1" x14ac:dyDescent="0.2">
      <c r="A39" s="3207" t="s">
        <v>43</v>
      </c>
      <c r="B39" s="1851" t="s">
        <v>89</v>
      </c>
      <c r="C39" s="595"/>
      <c r="D39" s="1824">
        <f t="shared" ref="D39:E39" si="23">SUM(D27:D38)</f>
        <v>0</v>
      </c>
      <c r="E39" s="1824">
        <f t="shared" si="23"/>
        <v>0</v>
      </c>
      <c r="F39" s="1824">
        <v>0</v>
      </c>
      <c r="G39" s="1824">
        <v>6</v>
      </c>
      <c r="H39" s="1824">
        <v>6</v>
      </c>
      <c r="I39" s="1824">
        <v>12</v>
      </c>
      <c r="J39" s="1824">
        <v>0</v>
      </c>
      <c r="K39" s="1824">
        <v>0</v>
      </c>
      <c r="L39" s="1824">
        <v>0</v>
      </c>
      <c r="M39" s="1824">
        <f t="shared" si="21"/>
        <v>6</v>
      </c>
      <c r="N39" s="1824">
        <f t="shared" si="21"/>
        <v>6</v>
      </c>
      <c r="O39" s="1824">
        <f t="shared" si="21"/>
        <v>12</v>
      </c>
      <c r="P39" s="586"/>
      <c r="Q39" s="1833" t="s">
        <v>157</v>
      </c>
      <c r="R39" s="2502" t="s">
        <v>130</v>
      </c>
    </row>
    <row r="40" spans="1:36" s="757" customFormat="1" ht="21.75" customHeight="1" x14ac:dyDescent="0.2">
      <c r="A40" s="3207"/>
      <c r="B40" s="1851" t="s">
        <v>213</v>
      </c>
      <c r="C40" s="595"/>
      <c r="D40" s="1824">
        <f t="shared" ref="D40:E40" si="24">SUM(D28:D39)</f>
        <v>0</v>
      </c>
      <c r="E40" s="1824">
        <f t="shared" si="24"/>
        <v>0</v>
      </c>
      <c r="F40" s="1824">
        <v>0</v>
      </c>
      <c r="G40" s="1824">
        <v>5</v>
      </c>
      <c r="H40" s="1824">
        <v>4</v>
      </c>
      <c r="I40" s="1824">
        <v>9</v>
      </c>
      <c r="J40" s="1824">
        <v>0</v>
      </c>
      <c r="K40" s="1824">
        <v>0</v>
      </c>
      <c r="L40" s="1824">
        <v>0</v>
      </c>
      <c r="M40" s="1824">
        <f t="shared" si="21"/>
        <v>5</v>
      </c>
      <c r="N40" s="1824">
        <f t="shared" si="21"/>
        <v>4</v>
      </c>
      <c r="O40" s="1824">
        <f t="shared" si="21"/>
        <v>9</v>
      </c>
      <c r="P40" s="586"/>
      <c r="Q40" s="1833" t="s">
        <v>157</v>
      </c>
      <c r="R40" s="2502"/>
    </row>
    <row r="41" spans="1:36" s="757" customFormat="1" ht="24" customHeight="1" x14ac:dyDescent="0.2">
      <c r="A41" s="2654" t="s">
        <v>96</v>
      </c>
      <c r="B41" s="3201"/>
      <c r="C41" s="3201"/>
      <c r="D41" s="1824">
        <f t="shared" ref="D41:L41" si="25">SUM(D39:D40)</f>
        <v>0</v>
      </c>
      <c r="E41" s="1824">
        <f t="shared" si="25"/>
        <v>0</v>
      </c>
      <c r="F41" s="1824">
        <f t="shared" si="25"/>
        <v>0</v>
      </c>
      <c r="G41" s="1824">
        <f t="shared" si="25"/>
        <v>11</v>
      </c>
      <c r="H41" s="1824">
        <f t="shared" si="25"/>
        <v>10</v>
      </c>
      <c r="I41" s="1824">
        <f t="shared" si="25"/>
        <v>21</v>
      </c>
      <c r="J41" s="1824">
        <f t="shared" si="25"/>
        <v>0</v>
      </c>
      <c r="K41" s="1824">
        <f t="shared" si="25"/>
        <v>0</v>
      </c>
      <c r="L41" s="1824">
        <f t="shared" si="25"/>
        <v>0</v>
      </c>
      <c r="M41" s="1824">
        <f t="shared" si="21"/>
        <v>11</v>
      </c>
      <c r="N41" s="1824">
        <f t="shared" si="21"/>
        <v>10</v>
      </c>
      <c r="O41" s="1824">
        <f t="shared" si="21"/>
        <v>21</v>
      </c>
      <c r="P41" s="2502" t="s">
        <v>136</v>
      </c>
      <c r="Q41" s="2502"/>
      <c r="R41" s="2502"/>
    </row>
    <row r="42" spans="1:36" s="761" customFormat="1" ht="24" customHeight="1" x14ac:dyDescent="0.2">
      <c r="A42" s="2654" t="s">
        <v>42</v>
      </c>
      <c r="B42" s="3207" t="s">
        <v>75</v>
      </c>
      <c r="C42" s="1851" t="s">
        <v>75</v>
      </c>
      <c r="D42" s="1824">
        <f t="shared" ref="D42:E42" si="26">SUM(D40:D41)</f>
        <v>0</v>
      </c>
      <c r="E42" s="1824">
        <f t="shared" si="26"/>
        <v>0</v>
      </c>
      <c r="F42" s="1824">
        <v>0</v>
      </c>
      <c r="G42" s="1824">
        <v>1</v>
      </c>
      <c r="H42" s="1824">
        <v>2</v>
      </c>
      <c r="I42" s="1824">
        <v>3</v>
      </c>
      <c r="J42" s="1824">
        <v>2</v>
      </c>
      <c r="K42" s="1824">
        <v>1</v>
      </c>
      <c r="L42" s="1824">
        <v>3</v>
      </c>
      <c r="M42" s="1824">
        <f t="shared" si="21"/>
        <v>3</v>
      </c>
      <c r="N42" s="1824">
        <f t="shared" si="21"/>
        <v>3</v>
      </c>
      <c r="O42" s="1824">
        <f t="shared" si="21"/>
        <v>6</v>
      </c>
      <c r="P42" s="1833" t="s">
        <v>1567</v>
      </c>
      <c r="Q42" s="2502" t="s">
        <v>151</v>
      </c>
      <c r="R42" s="2502" t="s">
        <v>623</v>
      </c>
      <c r="S42" s="757" t="s">
        <v>97</v>
      </c>
      <c r="T42" s="757" t="s">
        <v>97</v>
      </c>
      <c r="U42" s="757" t="s">
        <v>97</v>
      </c>
      <c r="V42" s="757" t="s">
        <v>97</v>
      </c>
      <c r="W42" s="757" t="s">
        <v>97</v>
      </c>
      <c r="X42" s="757" t="s">
        <v>97</v>
      </c>
      <c r="Y42" s="757" t="s">
        <v>97</v>
      </c>
      <c r="Z42" s="757" t="s">
        <v>97</v>
      </c>
      <c r="AA42" s="757" t="s">
        <v>97</v>
      </c>
      <c r="AB42" s="757" t="s">
        <v>97</v>
      </c>
      <c r="AC42" s="757" t="s">
        <v>97</v>
      </c>
      <c r="AD42" s="757" t="s">
        <v>97</v>
      </c>
      <c r="AE42" s="757" t="s">
        <v>97</v>
      </c>
      <c r="AF42" s="757" t="s">
        <v>97</v>
      </c>
      <c r="AG42" s="757" t="s">
        <v>97</v>
      </c>
      <c r="AH42" s="757" t="s">
        <v>97</v>
      </c>
      <c r="AI42" s="757" t="s">
        <v>97</v>
      </c>
      <c r="AJ42" s="757" t="s">
        <v>97</v>
      </c>
    </row>
    <row r="43" spans="1:36" s="761" customFormat="1" ht="24.75" customHeight="1" x14ac:dyDescent="0.2">
      <c r="A43" s="2654"/>
      <c r="B43" s="3207"/>
      <c r="C43" s="1851" t="s">
        <v>76</v>
      </c>
      <c r="D43" s="1824">
        <f t="shared" ref="D43:E43" si="27">SUM(D41:D42)</f>
        <v>0</v>
      </c>
      <c r="E43" s="1824">
        <f t="shared" si="27"/>
        <v>0</v>
      </c>
      <c r="F43" s="1824">
        <v>0</v>
      </c>
      <c r="G43" s="1824">
        <v>4</v>
      </c>
      <c r="H43" s="1824">
        <v>3</v>
      </c>
      <c r="I43" s="1824">
        <v>7</v>
      </c>
      <c r="J43" s="1824">
        <v>1</v>
      </c>
      <c r="K43" s="1824">
        <v>1</v>
      </c>
      <c r="L43" s="1824">
        <v>2</v>
      </c>
      <c r="M43" s="1824">
        <f t="shared" si="21"/>
        <v>5</v>
      </c>
      <c r="N43" s="1824">
        <f t="shared" si="21"/>
        <v>4</v>
      </c>
      <c r="O43" s="1824">
        <f t="shared" si="21"/>
        <v>9</v>
      </c>
      <c r="P43" s="819" t="s">
        <v>165</v>
      </c>
      <c r="Q43" s="2502"/>
      <c r="R43" s="2502"/>
      <c r="S43" s="757"/>
      <c r="T43" s="757"/>
      <c r="U43" s="757"/>
      <c r="V43" s="757"/>
      <c r="W43" s="757"/>
      <c r="X43" s="757"/>
      <c r="Y43" s="757"/>
      <c r="Z43" s="757"/>
      <c r="AA43" s="757"/>
      <c r="AB43" s="757"/>
      <c r="AC43" s="757"/>
      <c r="AD43" s="757"/>
      <c r="AE43" s="757"/>
      <c r="AF43" s="757"/>
      <c r="AG43" s="757"/>
      <c r="AH43" s="757"/>
      <c r="AI43" s="757"/>
      <c r="AJ43" s="757"/>
    </row>
    <row r="44" spans="1:36" s="761" customFormat="1" ht="24" customHeight="1" x14ac:dyDescent="0.2">
      <c r="A44" s="2654"/>
      <c r="B44" s="2654" t="s">
        <v>49</v>
      </c>
      <c r="C44" s="3201"/>
      <c r="D44" s="1824">
        <f t="shared" ref="D44:I44" si="28">SUM(D42:D43)</f>
        <v>0</v>
      </c>
      <c r="E44" s="1824">
        <f t="shared" si="28"/>
        <v>0</v>
      </c>
      <c r="F44" s="1824">
        <f t="shared" si="28"/>
        <v>0</v>
      </c>
      <c r="G44" s="1824">
        <f t="shared" si="28"/>
        <v>5</v>
      </c>
      <c r="H44" s="1824">
        <f t="shared" si="28"/>
        <v>5</v>
      </c>
      <c r="I44" s="1824">
        <f t="shared" si="28"/>
        <v>10</v>
      </c>
      <c r="J44" s="1824">
        <f>SUM(J42:J43)</f>
        <v>3</v>
      </c>
      <c r="K44" s="1824">
        <f>SUM(K42:K43)</f>
        <v>2</v>
      </c>
      <c r="L44" s="1824">
        <f>SUM(L42:L43)</f>
        <v>5</v>
      </c>
      <c r="M44" s="1824">
        <f t="shared" si="21"/>
        <v>8</v>
      </c>
      <c r="N44" s="1824">
        <f t="shared" si="21"/>
        <v>7</v>
      </c>
      <c r="O44" s="1824">
        <f t="shared" si="21"/>
        <v>15</v>
      </c>
      <c r="P44" s="2502" t="s">
        <v>139</v>
      </c>
      <c r="Q44" s="2502"/>
      <c r="R44" s="2502"/>
      <c r="S44" s="757"/>
      <c r="T44" s="757"/>
      <c r="U44" s="757"/>
      <c r="V44" s="757"/>
      <c r="W44" s="757"/>
      <c r="X44" s="757"/>
      <c r="Y44" s="757"/>
      <c r="Z44" s="757"/>
      <c r="AA44" s="757"/>
      <c r="AB44" s="757"/>
      <c r="AC44" s="757"/>
      <c r="AD44" s="757"/>
      <c r="AE44" s="757"/>
      <c r="AF44" s="757"/>
      <c r="AG44" s="757"/>
      <c r="AH44" s="757"/>
      <c r="AI44" s="757"/>
      <c r="AJ44" s="757"/>
    </row>
    <row r="45" spans="1:36" s="757" customFormat="1" ht="24" customHeight="1" x14ac:dyDescent="0.2">
      <c r="A45" s="2654"/>
      <c r="B45" s="394" t="s">
        <v>82</v>
      </c>
      <c r="C45" s="394" t="s">
        <v>82</v>
      </c>
      <c r="D45" s="1824">
        <f t="shared" ref="D45:E45" si="29">SUM(D43:D44)</f>
        <v>0</v>
      </c>
      <c r="E45" s="1824">
        <f t="shared" si="29"/>
        <v>0</v>
      </c>
      <c r="F45" s="1824">
        <v>0</v>
      </c>
      <c r="G45" s="1824">
        <v>3</v>
      </c>
      <c r="H45" s="1824">
        <v>1</v>
      </c>
      <c r="I45" s="1824">
        <v>4</v>
      </c>
      <c r="J45" s="1824">
        <v>4</v>
      </c>
      <c r="K45" s="1824">
        <v>1</v>
      </c>
      <c r="L45" s="1824">
        <v>5</v>
      </c>
      <c r="M45" s="1824">
        <f t="shared" si="21"/>
        <v>7</v>
      </c>
      <c r="N45" s="1824">
        <f t="shared" si="21"/>
        <v>2</v>
      </c>
      <c r="O45" s="1824">
        <f t="shared" si="21"/>
        <v>9</v>
      </c>
      <c r="P45" s="1833" t="s">
        <v>155</v>
      </c>
      <c r="Q45" s="1833" t="s">
        <v>155</v>
      </c>
      <c r="R45" s="2502"/>
      <c r="S45" s="757" t="s">
        <v>97</v>
      </c>
      <c r="T45" s="757" t="s">
        <v>97</v>
      </c>
      <c r="U45" s="757" t="s">
        <v>97</v>
      </c>
      <c r="V45" s="757" t="s">
        <v>97</v>
      </c>
      <c r="W45" s="757" t="s">
        <v>97</v>
      </c>
      <c r="X45" s="757" t="s">
        <v>97</v>
      </c>
      <c r="Y45" s="757" t="s">
        <v>97</v>
      </c>
      <c r="Z45" s="757" t="s">
        <v>97</v>
      </c>
      <c r="AA45" s="757" t="s">
        <v>97</v>
      </c>
      <c r="AB45" s="757" t="s">
        <v>97</v>
      </c>
      <c r="AC45" s="757" t="s">
        <v>97</v>
      </c>
      <c r="AD45" s="757" t="s">
        <v>97</v>
      </c>
      <c r="AE45" s="757" t="s">
        <v>97</v>
      </c>
      <c r="AF45" s="757" t="s">
        <v>97</v>
      </c>
      <c r="AG45" s="757" t="s">
        <v>97</v>
      </c>
      <c r="AH45" s="757" t="s">
        <v>97</v>
      </c>
      <c r="AI45" s="757" t="s">
        <v>97</v>
      </c>
      <c r="AJ45" s="757" t="s">
        <v>97</v>
      </c>
    </row>
    <row r="46" spans="1:36" s="757" customFormat="1" ht="24" customHeight="1" x14ac:dyDescent="0.2">
      <c r="A46" s="2654"/>
      <c r="B46" s="394" t="s">
        <v>958</v>
      </c>
      <c r="C46" s="394" t="s">
        <v>958</v>
      </c>
      <c r="D46" s="1824">
        <f t="shared" ref="D46:E46" si="30">SUM(D44:D45)</f>
        <v>0</v>
      </c>
      <c r="E46" s="1824">
        <f t="shared" si="30"/>
        <v>0</v>
      </c>
      <c r="F46" s="1824">
        <v>0</v>
      </c>
      <c r="G46" s="1824">
        <v>2</v>
      </c>
      <c r="H46" s="1824">
        <v>6</v>
      </c>
      <c r="I46" s="1824">
        <v>8</v>
      </c>
      <c r="J46" s="1824">
        <v>0</v>
      </c>
      <c r="K46" s="1824">
        <v>0</v>
      </c>
      <c r="L46" s="1824">
        <v>0</v>
      </c>
      <c r="M46" s="1824">
        <f t="shared" si="21"/>
        <v>2</v>
      </c>
      <c r="N46" s="1824">
        <f t="shared" si="21"/>
        <v>6</v>
      </c>
      <c r="O46" s="1824">
        <f t="shared" si="21"/>
        <v>8</v>
      </c>
      <c r="P46" s="1833" t="s">
        <v>959</v>
      </c>
      <c r="Q46" s="1833" t="s">
        <v>959</v>
      </c>
      <c r="R46" s="2502"/>
    </row>
    <row r="47" spans="1:36" s="757" customFormat="1" ht="28.5" customHeight="1" x14ac:dyDescent="0.2">
      <c r="A47" s="2654"/>
      <c r="B47" s="394" t="s">
        <v>960</v>
      </c>
      <c r="C47" s="394" t="s">
        <v>86</v>
      </c>
      <c r="D47" s="1824">
        <f t="shared" ref="D47:E47" si="31">SUM(D45:D46)</f>
        <v>0</v>
      </c>
      <c r="E47" s="1824">
        <f t="shared" si="31"/>
        <v>0</v>
      </c>
      <c r="F47" s="1824">
        <v>0</v>
      </c>
      <c r="G47" s="1824">
        <v>4</v>
      </c>
      <c r="H47" s="1824">
        <v>5</v>
      </c>
      <c r="I47" s="1824">
        <v>9</v>
      </c>
      <c r="J47" s="1824">
        <v>0</v>
      </c>
      <c r="K47" s="1824">
        <v>0</v>
      </c>
      <c r="L47" s="1824">
        <v>0</v>
      </c>
      <c r="M47" s="1824">
        <f t="shared" ref="M47:O49" si="32">SUM(J47,G47,D47)</f>
        <v>4</v>
      </c>
      <c r="N47" s="1824">
        <f t="shared" si="32"/>
        <v>5</v>
      </c>
      <c r="O47" s="1824">
        <f t="shared" si="32"/>
        <v>9</v>
      </c>
      <c r="P47" s="1852" t="s">
        <v>162</v>
      </c>
      <c r="Q47" s="1852" t="s">
        <v>1138</v>
      </c>
      <c r="R47" s="2502"/>
    </row>
    <row r="48" spans="1:36" s="757" customFormat="1" ht="24" customHeight="1" x14ac:dyDescent="0.2">
      <c r="A48" s="2654" t="s">
        <v>96</v>
      </c>
      <c r="B48" s="3201"/>
      <c r="C48" s="3201"/>
      <c r="D48" s="1824">
        <f t="shared" ref="D48:L48" si="33">SUM(D44:D47)</f>
        <v>0</v>
      </c>
      <c r="E48" s="1824">
        <f t="shared" si="33"/>
        <v>0</v>
      </c>
      <c r="F48" s="1824">
        <f t="shared" si="33"/>
        <v>0</v>
      </c>
      <c r="G48" s="1824">
        <f t="shared" si="33"/>
        <v>14</v>
      </c>
      <c r="H48" s="1824">
        <f t="shared" si="33"/>
        <v>17</v>
      </c>
      <c r="I48" s="1824">
        <f t="shared" si="33"/>
        <v>31</v>
      </c>
      <c r="J48" s="1824">
        <f t="shared" si="33"/>
        <v>7</v>
      </c>
      <c r="K48" s="1824">
        <f t="shared" si="33"/>
        <v>3</v>
      </c>
      <c r="L48" s="1824">
        <f t="shared" si="33"/>
        <v>10</v>
      </c>
      <c r="M48" s="1824">
        <f t="shared" si="32"/>
        <v>21</v>
      </c>
      <c r="N48" s="1824">
        <f t="shared" si="32"/>
        <v>20</v>
      </c>
      <c r="O48" s="1824">
        <f t="shared" si="32"/>
        <v>41</v>
      </c>
      <c r="P48" s="3202" t="s">
        <v>573</v>
      </c>
      <c r="Q48" s="3202"/>
      <c r="R48" s="3202"/>
      <c r="U48" s="762"/>
    </row>
    <row r="49" spans="1:36" s="757" customFormat="1" ht="24" customHeight="1" thickBot="1" x14ac:dyDescent="0.25">
      <c r="A49" s="3203" t="s">
        <v>210</v>
      </c>
      <c r="B49" s="3203"/>
      <c r="C49" s="3203"/>
      <c r="D49" s="1991">
        <v>0</v>
      </c>
      <c r="E49" s="1991">
        <v>0</v>
      </c>
      <c r="F49" s="1991">
        <v>0</v>
      </c>
      <c r="G49" s="1991">
        <v>12</v>
      </c>
      <c r="H49" s="1991">
        <v>0</v>
      </c>
      <c r="I49" s="1991">
        <v>12</v>
      </c>
      <c r="J49" s="1991">
        <v>8</v>
      </c>
      <c r="K49" s="1991">
        <v>3</v>
      </c>
      <c r="L49" s="1991">
        <v>11</v>
      </c>
      <c r="M49" s="1991">
        <f t="shared" si="32"/>
        <v>20</v>
      </c>
      <c r="N49" s="1991">
        <f t="shared" si="32"/>
        <v>3</v>
      </c>
      <c r="O49" s="1991">
        <f t="shared" si="32"/>
        <v>23</v>
      </c>
      <c r="P49" s="616"/>
      <c r="Q49" s="3204" t="s">
        <v>633</v>
      </c>
      <c r="R49" s="3204"/>
      <c r="S49" s="757" t="s">
        <v>97</v>
      </c>
      <c r="T49" s="757" t="s">
        <v>97</v>
      </c>
      <c r="U49" s="757" t="s">
        <v>97</v>
      </c>
      <c r="V49" s="757" t="s">
        <v>97</v>
      </c>
      <c r="W49" s="757" t="s">
        <v>97</v>
      </c>
      <c r="X49" s="757" t="s">
        <v>97</v>
      </c>
      <c r="Y49" s="757" t="s">
        <v>97</v>
      </c>
      <c r="Z49" s="757" t="s">
        <v>97</v>
      </c>
      <c r="AA49" s="757" t="s">
        <v>97</v>
      </c>
      <c r="AB49" s="757" t="s">
        <v>97</v>
      </c>
      <c r="AC49" s="757" t="s">
        <v>97</v>
      </c>
      <c r="AD49" s="757" t="s">
        <v>97</v>
      </c>
      <c r="AE49" s="757" t="s">
        <v>97</v>
      </c>
      <c r="AF49" s="757" t="s">
        <v>97</v>
      </c>
      <c r="AG49" s="757" t="s">
        <v>97</v>
      </c>
      <c r="AH49" s="757" t="s">
        <v>97</v>
      </c>
      <c r="AI49" s="757" t="s">
        <v>97</v>
      </c>
      <c r="AJ49" s="757" t="s">
        <v>97</v>
      </c>
    </row>
    <row r="50" spans="1:36" s="757" customFormat="1" ht="24" customHeight="1" thickBot="1" x14ac:dyDescent="0.25">
      <c r="A50" s="2689" t="s">
        <v>91</v>
      </c>
      <c r="B50" s="3205"/>
      <c r="C50" s="3205"/>
      <c r="D50" s="1826">
        <f>SUM(D10,D14,D15,D16,D19,D20,D25,D38,D41,D48,D49)</f>
        <v>7</v>
      </c>
      <c r="E50" s="1826">
        <f t="shared" ref="E50:O50" si="34">SUM(E10,E14,E15,E16,E19,E20,E25,E38,E41,E48,E49)</f>
        <v>9</v>
      </c>
      <c r="F50" s="1826">
        <f t="shared" si="34"/>
        <v>16</v>
      </c>
      <c r="G50" s="1826">
        <f t="shared" si="34"/>
        <v>148</v>
      </c>
      <c r="H50" s="1826">
        <f t="shared" si="34"/>
        <v>132</v>
      </c>
      <c r="I50" s="1826">
        <f t="shared" si="34"/>
        <v>280</v>
      </c>
      <c r="J50" s="1826">
        <f t="shared" si="34"/>
        <v>38</v>
      </c>
      <c r="K50" s="1826">
        <f t="shared" si="34"/>
        <v>32</v>
      </c>
      <c r="L50" s="1826">
        <f t="shared" si="34"/>
        <v>70</v>
      </c>
      <c r="M50" s="1826">
        <f t="shared" si="34"/>
        <v>193</v>
      </c>
      <c r="N50" s="1826">
        <f t="shared" si="34"/>
        <v>173</v>
      </c>
      <c r="O50" s="1826">
        <f t="shared" si="34"/>
        <v>366</v>
      </c>
      <c r="P50" s="3206" t="s">
        <v>153</v>
      </c>
      <c r="Q50" s="3206"/>
      <c r="R50" s="3206"/>
    </row>
    <row r="51" spans="1:36" s="126" customFormat="1" ht="12.75" customHeight="1" thickTop="1" x14ac:dyDescent="0.25">
      <c r="A51" s="765"/>
      <c r="B51" s="765"/>
      <c r="C51" s="765"/>
      <c r="P51" s="765"/>
      <c r="Q51" s="765"/>
      <c r="R51" s="765"/>
    </row>
    <row r="52" spans="1:36" ht="12.75" customHeight="1" x14ac:dyDescent="0.2">
      <c r="M52" s="124"/>
      <c r="N52" s="124"/>
      <c r="O52" s="124"/>
    </row>
    <row r="53" spans="1:36" ht="12.75" customHeight="1" x14ac:dyDescent="0.2">
      <c r="M53" s="124"/>
      <c r="N53" s="124"/>
      <c r="O53" s="124"/>
    </row>
    <row r="54" spans="1:36" ht="12.75" customHeight="1" x14ac:dyDescent="0.2">
      <c r="M54" s="124"/>
      <c r="N54" s="124"/>
      <c r="O54" s="124"/>
    </row>
    <row r="55" spans="1:36" ht="12.75" customHeight="1" x14ac:dyDescent="0.2">
      <c r="M55" s="124"/>
      <c r="N55" s="124"/>
      <c r="O55" s="124"/>
    </row>
    <row r="56" spans="1:36" ht="12.75" customHeight="1" x14ac:dyDescent="0.2">
      <c r="M56" s="124"/>
      <c r="N56" s="124"/>
      <c r="O56" s="124"/>
    </row>
    <row r="57" spans="1:36" ht="12.75" customHeight="1" x14ac:dyDescent="0.2">
      <c r="M57" s="124"/>
      <c r="N57" s="124"/>
      <c r="O57" s="124"/>
    </row>
    <row r="58" spans="1:36" ht="12.75" customHeight="1" x14ac:dyDescent="0.2">
      <c r="M58" s="124"/>
      <c r="N58" s="124"/>
      <c r="O58" s="124"/>
    </row>
    <row r="59" spans="1:36" ht="12.75" customHeight="1" x14ac:dyDescent="0.2">
      <c r="M59" s="124"/>
      <c r="N59" s="124"/>
      <c r="O59" s="124"/>
    </row>
    <row r="60" spans="1:36" ht="12.75" customHeight="1" x14ac:dyDescent="0.2">
      <c r="M60" s="124"/>
      <c r="N60" s="124"/>
      <c r="O60" s="124"/>
    </row>
    <row r="61" spans="1:36" ht="12.75" customHeight="1" x14ac:dyDescent="0.2">
      <c r="M61" s="124"/>
      <c r="N61" s="124"/>
      <c r="O61" s="124"/>
    </row>
    <row r="62" spans="1:36" ht="12.75" customHeight="1" x14ac:dyDescent="0.2">
      <c r="M62" s="124"/>
      <c r="N62" s="124"/>
      <c r="O62" s="124"/>
    </row>
    <row r="63" spans="1:36" ht="12.75" customHeight="1" x14ac:dyDescent="0.2">
      <c r="M63" s="124"/>
      <c r="N63" s="124"/>
      <c r="O63" s="124"/>
    </row>
    <row r="64" spans="1:36" ht="12.75" customHeight="1" x14ac:dyDescent="0.2">
      <c r="M64" s="124"/>
      <c r="N64" s="124"/>
      <c r="O64" s="124"/>
    </row>
    <row r="65" spans="13:15" ht="12.75" customHeight="1" x14ac:dyDescent="0.2">
      <c r="M65" s="124"/>
      <c r="N65" s="124"/>
      <c r="O65" s="124"/>
    </row>
    <row r="66" spans="13:15" ht="12.75" customHeight="1" x14ac:dyDescent="0.2">
      <c r="M66" s="124"/>
      <c r="N66" s="124"/>
      <c r="O66" s="124"/>
    </row>
    <row r="67" spans="13:15" ht="12.75" customHeight="1" x14ac:dyDescent="0.2">
      <c r="M67" s="124"/>
      <c r="N67" s="124"/>
      <c r="O67" s="124"/>
    </row>
    <row r="68" spans="13:15" ht="12.75" customHeight="1" x14ac:dyDescent="0.2">
      <c r="M68" s="124"/>
      <c r="N68" s="124"/>
      <c r="O68" s="124"/>
    </row>
    <row r="69" spans="13:15" ht="12.75" customHeight="1" x14ac:dyDescent="0.2">
      <c r="M69" s="124"/>
      <c r="N69" s="124"/>
      <c r="O69" s="124"/>
    </row>
    <row r="70" spans="13:15" ht="12.75" customHeight="1" x14ac:dyDescent="0.2">
      <c r="M70" s="124"/>
      <c r="N70" s="124"/>
      <c r="O70" s="124"/>
    </row>
    <row r="71" spans="13:15" ht="12.75" customHeight="1" x14ac:dyDescent="0.2">
      <c r="M71" s="124"/>
      <c r="N71" s="124"/>
      <c r="O71" s="124"/>
    </row>
    <row r="72" spans="13:15" ht="12.75" customHeight="1" x14ac:dyDescent="0.2">
      <c r="M72" s="124"/>
      <c r="N72" s="124"/>
      <c r="O72" s="124"/>
    </row>
    <row r="73" spans="13:15" ht="12.75" customHeight="1" x14ac:dyDescent="0.2">
      <c r="M73" s="124"/>
      <c r="N73" s="124"/>
      <c r="O73" s="124"/>
    </row>
    <row r="74" spans="13:15" ht="12.75" customHeight="1" x14ac:dyDescent="0.2">
      <c r="M74" s="124"/>
      <c r="N74" s="124"/>
      <c r="O74" s="124"/>
    </row>
    <row r="75" spans="13:15" ht="12.75" customHeight="1" x14ac:dyDescent="0.2">
      <c r="M75" s="124"/>
      <c r="N75" s="124"/>
      <c r="O75" s="124"/>
    </row>
    <row r="76" spans="13:15" ht="12.75" customHeight="1" x14ac:dyDescent="0.2">
      <c r="M76" s="124"/>
      <c r="N76" s="124"/>
      <c r="O76" s="124"/>
    </row>
    <row r="77" spans="13:15" ht="12.75" customHeight="1" x14ac:dyDescent="0.2">
      <c r="M77" s="124"/>
      <c r="N77" s="124"/>
      <c r="O77" s="124"/>
    </row>
    <row r="78" spans="13:15" ht="12.75" customHeight="1" x14ac:dyDescent="0.2">
      <c r="M78" s="124"/>
      <c r="N78" s="124"/>
      <c r="O78" s="124"/>
    </row>
    <row r="79" spans="13:15" ht="12.75" customHeight="1" x14ac:dyDescent="0.2">
      <c r="M79" s="124"/>
      <c r="N79" s="124"/>
      <c r="O79" s="124"/>
    </row>
    <row r="80" spans="13:15" ht="12.75" customHeight="1" x14ac:dyDescent="0.2">
      <c r="M80" s="124"/>
      <c r="N80" s="124"/>
      <c r="O80" s="124"/>
    </row>
    <row r="81" spans="13:15" ht="12.75" customHeight="1" x14ac:dyDescent="0.2">
      <c r="M81" s="124"/>
      <c r="N81" s="124"/>
      <c r="O81" s="124"/>
    </row>
    <row r="82" spans="13:15" ht="12.75" customHeight="1" x14ac:dyDescent="0.2">
      <c r="M82" s="124"/>
      <c r="N82" s="124"/>
      <c r="O82" s="124"/>
    </row>
    <row r="83" spans="13:15" ht="12.75" customHeight="1" x14ac:dyDescent="0.2">
      <c r="M83" s="124"/>
      <c r="N83" s="124"/>
      <c r="O83" s="124"/>
    </row>
    <row r="84" spans="13:15" ht="12.75" customHeight="1" x14ac:dyDescent="0.2">
      <c r="M84" s="124"/>
      <c r="N84" s="124"/>
      <c r="O84" s="124"/>
    </row>
    <row r="85" spans="13:15" ht="12.75" customHeight="1" x14ac:dyDescent="0.2">
      <c r="M85" s="124"/>
      <c r="N85" s="124"/>
      <c r="O85" s="124"/>
    </row>
    <row r="86" spans="13:15" ht="12.75" customHeight="1" x14ac:dyDescent="0.2">
      <c r="M86" s="124"/>
      <c r="N86" s="124"/>
      <c r="O86" s="124"/>
    </row>
    <row r="87" spans="13:15" ht="12.75" customHeight="1" x14ac:dyDescent="0.2">
      <c r="M87" s="124"/>
      <c r="N87" s="124"/>
      <c r="O87" s="124"/>
    </row>
    <row r="88" spans="13:15" ht="12.75" customHeight="1" x14ac:dyDescent="0.2">
      <c r="M88" s="124"/>
      <c r="N88" s="124"/>
      <c r="O88" s="124"/>
    </row>
    <row r="89" spans="13:15" ht="12.75" customHeight="1" x14ac:dyDescent="0.2">
      <c r="M89" s="124"/>
      <c r="N89" s="124"/>
      <c r="O89" s="124"/>
    </row>
    <row r="90" spans="13:15" ht="12.75" customHeight="1" x14ac:dyDescent="0.2">
      <c r="M90" s="124"/>
      <c r="N90" s="124"/>
      <c r="O90" s="124"/>
    </row>
    <row r="91" spans="13:15" ht="12.75" customHeight="1" x14ac:dyDescent="0.2">
      <c r="M91" s="124"/>
      <c r="N91" s="124"/>
      <c r="O91" s="124"/>
    </row>
    <row r="92" spans="13:15" ht="12.75" customHeight="1" x14ac:dyDescent="0.2">
      <c r="M92" s="124"/>
      <c r="N92" s="124"/>
      <c r="O92" s="124"/>
    </row>
    <row r="93" spans="13:15" ht="12.75" customHeight="1" x14ac:dyDescent="0.2">
      <c r="M93" s="124"/>
      <c r="N93" s="124"/>
      <c r="O93" s="124"/>
    </row>
    <row r="94" spans="13:15" ht="12.75" customHeight="1" x14ac:dyDescent="0.2">
      <c r="M94" s="124"/>
      <c r="N94" s="124"/>
      <c r="O94" s="124"/>
    </row>
    <row r="95" spans="13:15" ht="12.75" customHeight="1" x14ac:dyDescent="0.2">
      <c r="M95" s="124"/>
      <c r="N95" s="124"/>
      <c r="O95" s="124"/>
    </row>
    <row r="96" spans="13:15" ht="12.75" customHeight="1" x14ac:dyDescent="0.2">
      <c r="M96" s="124"/>
      <c r="N96" s="124"/>
      <c r="O96" s="124"/>
    </row>
    <row r="97" spans="13:15" ht="12.75" customHeight="1" x14ac:dyDescent="0.2">
      <c r="M97" s="124"/>
      <c r="N97" s="124"/>
      <c r="O97" s="124"/>
    </row>
    <row r="98" spans="13:15" ht="12.75" customHeight="1" x14ac:dyDescent="0.2">
      <c r="M98" s="124"/>
      <c r="N98" s="124"/>
      <c r="O98" s="124"/>
    </row>
    <row r="99" spans="13:15" ht="12.75" customHeight="1" x14ac:dyDescent="0.2">
      <c r="M99" s="124"/>
      <c r="N99" s="124"/>
      <c r="O99" s="124"/>
    </row>
    <row r="100" spans="13:15" ht="12.75" customHeight="1" x14ac:dyDescent="0.2">
      <c r="M100" s="124"/>
      <c r="N100" s="124"/>
      <c r="O100" s="124"/>
    </row>
    <row r="101" spans="13:15" ht="12.75" customHeight="1" x14ac:dyDescent="0.2">
      <c r="M101" s="124"/>
      <c r="N101" s="124"/>
      <c r="O101" s="124"/>
    </row>
    <row r="102" spans="13:15" ht="12.75" customHeight="1" x14ac:dyDescent="0.2">
      <c r="M102" s="124"/>
      <c r="N102" s="124"/>
      <c r="O102" s="124"/>
    </row>
    <row r="103" spans="13:15" ht="12.75" customHeight="1" x14ac:dyDescent="0.2">
      <c r="M103" s="124"/>
      <c r="N103" s="124"/>
      <c r="O103" s="124"/>
    </row>
    <row r="104" spans="13:15" ht="12.75" customHeight="1" x14ac:dyDescent="0.2">
      <c r="M104" s="124"/>
      <c r="N104" s="124"/>
      <c r="O104" s="124"/>
    </row>
    <row r="105" spans="13:15" ht="12.75" customHeight="1" x14ac:dyDescent="0.2">
      <c r="M105" s="124"/>
      <c r="N105" s="124"/>
      <c r="O105" s="124"/>
    </row>
    <row r="106" spans="13:15" ht="12.75" customHeight="1" x14ac:dyDescent="0.2">
      <c r="M106" s="124"/>
      <c r="N106" s="124"/>
      <c r="O106" s="124"/>
    </row>
    <row r="107" spans="13:15" ht="12.75" customHeight="1" x14ac:dyDescent="0.2">
      <c r="M107" s="124"/>
      <c r="N107" s="124"/>
      <c r="O107" s="124"/>
    </row>
    <row r="108" spans="13:15" ht="12.75" customHeight="1" x14ac:dyDescent="0.2">
      <c r="M108" s="124"/>
      <c r="N108" s="124"/>
      <c r="O108" s="124"/>
    </row>
    <row r="109" spans="13:15" ht="12.75" customHeight="1" x14ac:dyDescent="0.2">
      <c r="M109" s="124"/>
      <c r="N109" s="124"/>
      <c r="O109" s="124"/>
    </row>
    <row r="110" spans="13:15" ht="12.75" customHeight="1" x14ac:dyDescent="0.2">
      <c r="M110" s="124"/>
      <c r="N110" s="124"/>
      <c r="O110" s="124"/>
    </row>
    <row r="111" spans="13:15" ht="12.75" customHeight="1" x14ac:dyDescent="0.2">
      <c r="M111" s="124"/>
      <c r="N111" s="124"/>
      <c r="O111" s="124"/>
    </row>
    <row r="112" spans="13:15" ht="12.75" customHeight="1" x14ac:dyDescent="0.2">
      <c r="M112" s="124"/>
      <c r="N112" s="124"/>
      <c r="O112" s="124"/>
    </row>
    <row r="113" spans="13:15" ht="12.75" customHeight="1" x14ac:dyDescent="0.2">
      <c r="M113" s="124"/>
      <c r="N113" s="124"/>
      <c r="O113" s="124"/>
    </row>
    <row r="114" spans="13:15" ht="12.75" customHeight="1" x14ac:dyDescent="0.2">
      <c r="M114" s="124"/>
      <c r="N114" s="124"/>
      <c r="O114" s="124"/>
    </row>
    <row r="115" spans="13:15" ht="12.75" customHeight="1" x14ac:dyDescent="0.2">
      <c r="M115" s="124"/>
      <c r="N115" s="124"/>
      <c r="O115" s="124"/>
    </row>
    <row r="116" spans="13:15" ht="12.75" customHeight="1" x14ac:dyDescent="0.2">
      <c r="M116" s="124"/>
      <c r="N116" s="124"/>
      <c r="O116" s="124"/>
    </row>
    <row r="117" spans="13:15" ht="12.75" customHeight="1" x14ac:dyDescent="0.2">
      <c r="M117" s="124"/>
      <c r="N117" s="124"/>
      <c r="O117" s="124"/>
    </row>
    <row r="118" spans="13:15" ht="12.75" customHeight="1" x14ac:dyDescent="0.2">
      <c r="M118" s="124"/>
      <c r="N118" s="124"/>
      <c r="O118" s="124"/>
    </row>
    <row r="119" spans="13:15" ht="12.75" customHeight="1" x14ac:dyDescent="0.2">
      <c r="M119" s="124"/>
      <c r="N119" s="124"/>
      <c r="O119" s="124"/>
    </row>
    <row r="120" spans="13:15" ht="12.75" customHeight="1" x14ac:dyDescent="0.2">
      <c r="M120" s="124"/>
      <c r="N120" s="124"/>
      <c r="O120" s="124"/>
    </row>
    <row r="121" spans="13:15" ht="12.75" customHeight="1" x14ac:dyDescent="0.2">
      <c r="M121" s="124"/>
      <c r="N121" s="124"/>
      <c r="O121" s="124"/>
    </row>
    <row r="122" spans="13:15" ht="12.75" customHeight="1" x14ac:dyDescent="0.2">
      <c r="M122" s="124"/>
      <c r="N122" s="124"/>
      <c r="O122" s="124"/>
    </row>
    <row r="123" spans="13:15" ht="12.75" customHeight="1" x14ac:dyDescent="0.2">
      <c r="M123" s="124"/>
      <c r="N123" s="124"/>
      <c r="O123" s="124"/>
    </row>
    <row r="124" spans="13:15" ht="12.75" customHeight="1" x14ac:dyDescent="0.2">
      <c r="M124" s="124"/>
      <c r="N124" s="124"/>
      <c r="O124" s="124"/>
    </row>
    <row r="125" spans="13:15" ht="12.75" customHeight="1" x14ac:dyDescent="0.2">
      <c r="M125" s="124"/>
      <c r="N125" s="124"/>
      <c r="O125" s="124"/>
    </row>
    <row r="126" spans="13:15" ht="12.75" customHeight="1" x14ac:dyDescent="0.2">
      <c r="M126" s="124"/>
      <c r="N126" s="124"/>
      <c r="O126" s="124"/>
    </row>
    <row r="127" spans="13:15" ht="12.75" customHeight="1" x14ac:dyDescent="0.2">
      <c r="M127" s="124"/>
      <c r="N127" s="124"/>
      <c r="O127" s="124"/>
    </row>
    <row r="128" spans="13:15" ht="12.75" customHeight="1" x14ac:dyDescent="0.2">
      <c r="M128" s="124"/>
      <c r="N128" s="124"/>
      <c r="O128" s="124"/>
    </row>
    <row r="129" spans="13:15" ht="12.75" customHeight="1" x14ac:dyDescent="0.2">
      <c r="M129" s="124"/>
      <c r="N129" s="124"/>
      <c r="O129" s="124"/>
    </row>
    <row r="130" spans="13:15" ht="12.75" customHeight="1" x14ac:dyDescent="0.2">
      <c r="M130" s="124"/>
      <c r="N130" s="124"/>
      <c r="O130" s="124"/>
    </row>
    <row r="131" spans="13:15" ht="12.75" customHeight="1" x14ac:dyDescent="0.2">
      <c r="M131" s="124"/>
      <c r="N131" s="124"/>
      <c r="O131" s="124"/>
    </row>
    <row r="132" spans="13:15" ht="12.75" customHeight="1" x14ac:dyDescent="0.2">
      <c r="M132" s="124"/>
      <c r="N132" s="124"/>
      <c r="O132" s="124"/>
    </row>
    <row r="133" spans="13:15" ht="12.75" customHeight="1" x14ac:dyDescent="0.2">
      <c r="M133" s="124"/>
      <c r="N133" s="124"/>
      <c r="O133" s="124"/>
    </row>
    <row r="134" spans="13:15" ht="12.75" customHeight="1" x14ac:dyDescent="0.2">
      <c r="M134" s="124"/>
      <c r="N134" s="124"/>
      <c r="O134" s="124"/>
    </row>
    <row r="135" spans="13:15" x14ac:dyDescent="0.2">
      <c r="M135" s="124"/>
      <c r="N135" s="124"/>
      <c r="O135" s="124"/>
    </row>
    <row r="136" spans="13:15" x14ac:dyDescent="0.2">
      <c r="M136" s="124"/>
      <c r="N136" s="124"/>
      <c r="O136" s="124"/>
    </row>
    <row r="137" spans="13:15" x14ac:dyDescent="0.2">
      <c r="M137" s="124"/>
      <c r="N137" s="124"/>
      <c r="O137" s="124"/>
    </row>
    <row r="138" spans="13:15" x14ac:dyDescent="0.2">
      <c r="M138" s="124"/>
      <c r="N138" s="124"/>
      <c r="O138" s="124"/>
    </row>
    <row r="139" spans="13:15" x14ac:dyDescent="0.2">
      <c r="M139" s="124"/>
      <c r="N139" s="124"/>
      <c r="O139" s="124"/>
    </row>
    <row r="140" spans="13:15" x14ac:dyDescent="0.2">
      <c r="M140" s="124"/>
      <c r="N140" s="124"/>
      <c r="O140" s="124"/>
    </row>
    <row r="141" spans="13:15" x14ac:dyDescent="0.2">
      <c r="M141" s="124"/>
      <c r="N141" s="124"/>
      <c r="O141" s="124"/>
    </row>
    <row r="142" spans="13:15" x14ac:dyDescent="0.2">
      <c r="M142" s="124"/>
      <c r="N142" s="124"/>
      <c r="O142" s="124"/>
    </row>
    <row r="143" spans="13:15" x14ac:dyDescent="0.2">
      <c r="M143" s="124"/>
      <c r="N143" s="124"/>
      <c r="O143" s="124"/>
    </row>
    <row r="144" spans="13:15" x14ac:dyDescent="0.2">
      <c r="M144" s="124"/>
      <c r="N144" s="124"/>
      <c r="O144" s="124"/>
    </row>
    <row r="145" spans="13:15" x14ac:dyDescent="0.2">
      <c r="M145" s="124"/>
      <c r="N145" s="124"/>
      <c r="O145" s="124"/>
    </row>
    <row r="146" spans="13:15" x14ac:dyDescent="0.2">
      <c r="M146" s="124"/>
      <c r="N146" s="124"/>
      <c r="O146" s="124"/>
    </row>
    <row r="147" spans="13:15" x14ac:dyDescent="0.2">
      <c r="M147" s="124"/>
      <c r="N147" s="124"/>
      <c r="O147" s="124"/>
    </row>
    <row r="148" spans="13:15" x14ac:dyDescent="0.2">
      <c r="M148" s="124"/>
      <c r="N148" s="124"/>
      <c r="O148" s="124"/>
    </row>
    <row r="149" spans="13:15" x14ac:dyDescent="0.2">
      <c r="M149" s="124"/>
      <c r="N149" s="124"/>
      <c r="O149" s="124"/>
    </row>
    <row r="150" spans="13:15" x14ac:dyDescent="0.2">
      <c r="M150" s="124"/>
      <c r="N150" s="124"/>
      <c r="O150" s="124"/>
    </row>
    <row r="151" spans="13:15" x14ac:dyDescent="0.2">
      <c r="M151" s="124"/>
      <c r="N151" s="124"/>
      <c r="O151" s="124"/>
    </row>
    <row r="152" spans="13:15" x14ac:dyDescent="0.2">
      <c r="M152" s="124"/>
      <c r="N152" s="124"/>
      <c r="O152" s="124"/>
    </row>
    <row r="153" spans="13:15" x14ac:dyDescent="0.2">
      <c r="M153" s="124"/>
      <c r="N153" s="124"/>
      <c r="O153" s="124"/>
    </row>
    <row r="154" spans="13:15" x14ac:dyDescent="0.2">
      <c r="M154" s="124"/>
      <c r="N154" s="124"/>
      <c r="O154" s="124"/>
    </row>
    <row r="180" spans="1:11" ht="18" x14ac:dyDescent="0.25">
      <c r="A180" s="767"/>
      <c r="B180" s="767"/>
      <c r="C180" s="767"/>
      <c r="D180" s="691"/>
      <c r="E180" s="691"/>
      <c r="F180" s="691"/>
      <c r="G180" s="691"/>
      <c r="H180" s="691"/>
      <c r="I180" s="691"/>
      <c r="J180" s="691"/>
      <c r="K180" s="691"/>
    </row>
    <row r="184" spans="1:11" ht="12.75" customHeight="1" x14ac:dyDescent="0.2"/>
    <row r="185" spans="1:11" ht="12.75" customHeight="1" x14ac:dyDescent="0.2"/>
    <row r="186" spans="1:11" ht="12.75" customHeight="1" x14ac:dyDescent="0.2"/>
    <row r="187" spans="1:11" ht="12.75" customHeight="1" x14ac:dyDescent="0.2"/>
    <row r="188" spans="1:11" ht="12.75" customHeight="1" x14ac:dyDescent="0.2"/>
    <row r="189" spans="1:11" ht="12.75" customHeight="1" x14ac:dyDescent="0.2"/>
    <row r="190" spans="1:11" ht="12.75" customHeight="1" x14ac:dyDescent="0.2"/>
    <row r="191" spans="1:11" ht="12.75" customHeight="1" x14ac:dyDescent="0.2"/>
    <row r="192" spans="1:11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</sheetData>
  <mergeCells count="68"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R8:R9"/>
    <mergeCell ref="A10:C10"/>
    <mergeCell ref="P10:R10"/>
    <mergeCell ref="A17:A18"/>
    <mergeCell ref="R17:R18"/>
    <mergeCell ref="A11:A13"/>
    <mergeCell ref="R11:R13"/>
    <mergeCell ref="P14:R14"/>
    <mergeCell ref="A14:C14"/>
    <mergeCell ref="A19:C19"/>
    <mergeCell ref="P19:R19"/>
    <mergeCell ref="A21:A24"/>
    <mergeCell ref="A25:C25"/>
    <mergeCell ref="P25:R25"/>
    <mergeCell ref="R21:R24"/>
    <mergeCell ref="A26:B26"/>
    <mergeCell ref="A39:A40"/>
    <mergeCell ref="R39:R40"/>
    <mergeCell ref="J27:L27"/>
    <mergeCell ref="M27:O27"/>
    <mergeCell ref="P27:P30"/>
    <mergeCell ref="Q27:Q30"/>
    <mergeCell ref="R27:R30"/>
    <mergeCell ref="D28:F28"/>
    <mergeCell ref="G28:I28"/>
    <mergeCell ref="J28:L28"/>
    <mergeCell ref="M28:O28"/>
    <mergeCell ref="A27:A30"/>
    <mergeCell ref="B27:B30"/>
    <mergeCell ref="C27:C30"/>
    <mergeCell ref="D27:F27"/>
    <mergeCell ref="G27:I27"/>
    <mergeCell ref="A31:A37"/>
    <mergeCell ref="R31:R37"/>
    <mergeCell ref="P37:Q37"/>
    <mergeCell ref="A38:C38"/>
    <mergeCell ref="P38:R38"/>
    <mergeCell ref="A41:C41"/>
    <mergeCell ref="P41:R41"/>
    <mergeCell ref="A42:A47"/>
    <mergeCell ref="B42:B43"/>
    <mergeCell ref="Q42:Q43"/>
    <mergeCell ref="R42:R47"/>
    <mergeCell ref="B44:C44"/>
    <mergeCell ref="P44:Q44"/>
    <mergeCell ref="A48:C48"/>
    <mergeCell ref="P48:R48"/>
    <mergeCell ref="A49:C49"/>
    <mergeCell ref="Q49:R49"/>
    <mergeCell ref="A50:C50"/>
    <mergeCell ref="P50:R50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69" firstPageNumber="200" orientation="landscape" useFirstPageNumber="1" r:id="rId1"/>
  <headerFooter alignWithMargins="0"/>
  <rowBreaks count="1" manualBreakCount="1">
    <brk id="25" max="17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P20"/>
  <sheetViews>
    <sheetView rightToLeft="1" view="pageBreakPreview" zoomScale="84" zoomScaleSheetLayoutView="84" workbookViewId="0">
      <selection activeCell="B39" sqref="B39"/>
    </sheetView>
  </sheetViews>
  <sheetFormatPr defaultColWidth="10.28515625" defaultRowHeight="15" customHeight="1" x14ac:dyDescent="0.25"/>
  <cols>
    <col min="1" max="1" width="38.140625" style="301" customWidth="1"/>
    <col min="2" max="2" width="5.7109375" style="301" customWidth="1"/>
    <col min="3" max="3" width="7.42578125" style="301" customWidth="1"/>
    <col min="4" max="4" width="8.140625" style="301" customWidth="1"/>
    <col min="5" max="6" width="9.28515625" style="301" customWidth="1"/>
    <col min="7" max="7" width="7.42578125" style="301" customWidth="1"/>
    <col min="8" max="8" width="9.28515625" style="301" customWidth="1"/>
    <col min="9" max="9" width="7.140625" style="301" customWidth="1"/>
    <col min="10" max="10" width="6.5703125" style="301" customWidth="1"/>
    <col min="11" max="12" width="9.28515625" style="736" customWidth="1"/>
    <col min="13" max="13" width="7.28515625" style="736" customWidth="1"/>
    <col min="14" max="14" width="42.28515625" style="422" customWidth="1"/>
    <col min="15" max="16384" width="10.28515625" style="422"/>
  </cols>
  <sheetData>
    <row r="1" spans="1:16" ht="27.75" customHeight="1" x14ac:dyDescent="0.25">
      <c r="A1" s="2483" t="s">
        <v>2841</v>
      </c>
      <c r="B1" s="2483"/>
      <c r="C1" s="2483"/>
      <c r="D1" s="2483"/>
      <c r="E1" s="2483"/>
      <c r="F1" s="2483"/>
      <c r="G1" s="2483"/>
      <c r="H1" s="2483"/>
      <c r="I1" s="2483"/>
      <c r="J1" s="2483"/>
      <c r="K1" s="2483"/>
      <c r="L1" s="2483"/>
      <c r="M1" s="2483"/>
      <c r="N1" s="2483"/>
    </row>
    <row r="2" spans="1:16" ht="41.25" customHeight="1" x14ac:dyDescent="0.25">
      <c r="A2" s="2558" t="s">
        <v>2311</v>
      </c>
      <c r="B2" s="2558"/>
      <c r="C2" s="2558"/>
      <c r="D2" s="2558"/>
      <c r="E2" s="2558"/>
      <c r="F2" s="2558"/>
      <c r="G2" s="2558"/>
      <c r="H2" s="2558"/>
      <c r="I2" s="2558"/>
      <c r="J2" s="2558"/>
      <c r="K2" s="2558"/>
      <c r="L2" s="2558"/>
      <c r="M2" s="2558"/>
      <c r="N2" s="2558"/>
    </row>
    <row r="3" spans="1:16" ht="26.25" customHeight="1" thickBot="1" x14ac:dyDescent="0.3">
      <c r="A3" s="345" t="s">
        <v>2837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6" t="s">
        <v>1728</v>
      </c>
    </row>
    <row r="4" spans="1:16" ht="18" customHeight="1" thickTop="1" x14ac:dyDescent="0.25">
      <c r="A4" s="2980" t="s">
        <v>35</v>
      </c>
      <c r="B4" s="3173" t="s">
        <v>36</v>
      </c>
      <c r="C4" s="3173"/>
      <c r="D4" s="3173"/>
      <c r="E4" s="3173" t="s">
        <v>2</v>
      </c>
      <c r="F4" s="3173"/>
      <c r="G4" s="3173"/>
      <c r="H4" s="3173" t="s">
        <v>3</v>
      </c>
      <c r="I4" s="3173"/>
      <c r="J4" s="3173"/>
      <c r="K4" s="3173" t="s">
        <v>29</v>
      </c>
      <c r="L4" s="3173"/>
      <c r="M4" s="3173"/>
      <c r="N4" s="2980" t="s">
        <v>102</v>
      </c>
    </row>
    <row r="5" spans="1:16" ht="18.75" customHeight="1" x14ac:dyDescent="0.25">
      <c r="A5" s="2688"/>
      <c r="B5" s="3159" t="s">
        <v>98</v>
      </c>
      <c r="C5" s="3159"/>
      <c r="D5" s="3159"/>
      <c r="E5" s="3159" t="s">
        <v>99</v>
      </c>
      <c r="F5" s="3159"/>
      <c r="G5" s="3159"/>
      <c r="H5" s="3159" t="s">
        <v>100</v>
      </c>
      <c r="I5" s="3159"/>
      <c r="J5" s="3159"/>
      <c r="K5" s="3160" t="s">
        <v>101</v>
      </c>
      <c r="L5" s="3160"/>
      <c r="M5" s="3160"/>
      <c r="N5" s="2688"/>
    </row>
    <row r="6" spans="1:16" ht="19.5" customHeight="1" x14ac:dyDescent="0.25">
      <c r="A6" s="2688"/>
      <c r="B6" s="600" t="s">
        <v>187</v>
      </c>
      <c r="C6" s="600" t="s">
        <v>203</v>
      </c>
      <c r="D6" s="600" t="s">
        <v>204</v>
      </c>
      <c r="E6" s="600" t="s">
        <v>187</v>
      </c>
      <c r="F6" s="600" t="s">
        <v>203</v>
      </c>
      <c r="G6" s="600" t="s">
        <v>204</v>
      </c>
      <c r="H6" s="600" t="s">
        <v>187</v>
      </c>
      <c r="I6" s="600" t="s">
        <v>203</v>
      </c>
      <c r="J6" s="600" t="s">
        <v>204</v>
      </c>
      <c r="K6" s="600" t="s">
        <v>187</v>
      </c>
      <c r="L6" s="600" t="s">
        <v>203</v>
      </c>
      <c r="M6" s="600" t="s">
        <v>204</v>
      </c>
      <c r="N6" s="2688"/>
    </row>
    <row r="7" spans="1:16" ht="19.5" customHeight="1" thickBot="1" x14ac:dyDescent="0.3">
      <c r="A7" s="2981"/>
      <c r="B7" s="325" t="s">
        <v>188</v>
      </c>
      <c r="C7" s="325" t="s">
        <v>189</v>
      </c>
      <c r="D7" s="325" t="s">
        <v>190</v>
      </c>
      <c r="E7" s="325" t="s">
        <v>188</v>
      </c>
      <c r="F7" s="325" t="s">
        <v>189</v>
      </c>
      <c r="G7" s="325" t="s">
        <v>190</v>
      </c>
      <c r="H7" s="325" t="s">
        <v>188</v>
      </c>
      <c r="I7" s="325" t="s">
        <v>189</v>
      </c>
      <c r="J7" s="325" t="s">
        <v>190</v>
      </c>
      <c r="K7" s="325" t="s">
        <v>188</v>
      </c>
      <c r="L7" s="325" t="s">
        <v>189</v>
      </c>
      <c r="M7" s="325" t="s">
        <v>190</v>
      </c>
      <c r="N7" s="2981"/>
    </row>
    <row r="8" spans="1:16" ht="30" customHeight="1" x14ac:dyDescent="0.25">
      <c r="A8" s="768" t="s">
        <v>471</v>
      </c>
      <c r="B8" s="1838">
        <v>0</v>
      </c>
      <c r="C8" s="1838">
        <v>18</v>
      </c>
      <c r="D8" s="1838">
        <v>18</v>
      </c>
      <c r="E8" s="1838">
        <v>19</v>
      </c>
      <c r="F8" s="1838">
        <v>11</v>
      </c>
      <c r="G8" s="1838">
        <v>30</v>
      </c>
      <c r="H8" s="1838">
        <v>11</v>
      </c>
      <c r="I8" s="1838">
        <v>9</v>
      </c>
      <c r="J8" s="1838">
        <v>20</v>
      </c>
      <c r="K8" s="1838">
        <f>SUM(B8,E8,H8)</f>
        <v>30</v>
      </c>
      <c r="L8" s="1838">
        <f>SUM(C8,F8,I8)</f>
        <v>38</v>
      </c>
      <c r="M8" s="1838">
        <f>SUM(K8:L8)</f>
        <v>68</v>
      </c>
      <c r="N8" s="166" t="s">
        <v>134</v>
      </c>
      <c r="O8" s="753"/>
      <c r="P8" s="420"/>
    </row>
    <row r="9" spans="1:16" ht="30" customHeight="1" x14ac:dyDescent="0.25">
      <c r="A9" s="718" t="s">
        <v>38</v>
      </c>
      <c r="B9" s="1835">
        <v>0</v>
      </c>
      <c r="C9" s="1835">
        <v>0</v>
      </c>
      <c r="D9" s="1835">
        <v>0</v>
      </c>
      <c r="E9" s="1835">
        <v>12</v>
      </c>
      <c r="F9" s="1835">
        <v>19</v>
      </c>
      <c r="G9" s="1835">
        <v>31</v>
      </c>
      <c r="H9" s="1835">
        <v>0</v>
      </c>
      <c r="I9" s="1835">
        <v>0</v>
      </c>
      <c r="J9" s="1835">
        <v>0</v>
      </c>
      <c r="K9" s="1835">
        <f>SUM(B9,E9,H9)</f>
        <v>12</v>
      </c>
      <c r="L9" s="1835">
        <f>SUM(C9,F9,I9)</f>
        <v>19</v>
      </c>
      <c r="M9" s="1835">
        <f>SUM(K9:L9)</f>
        <v>31</v>
      </c>
      <c r="N9" s="1417" t="s">
        <v>104</v>
      </c>
      <c r="O9" s="753"/>
      <c r="P9" s="420"/>
    </row>
    <row r="10" spans="1:16" s="301" customFormat="1" ht="30" customHeight="1" x14ac:dyDescent="0.25">
      <c r="A10" s="693" t="s">
        <v>39</v>
      </c>
      <c r="B10" s="1835">
        <v>0</v>
      </c>
      <c r="C10" s="1835">
        <v>0</v>
      </c>
      <c r="D10" s="1835">
        <v>0</v>
      </c>
      <c r="E10" s="1835">
        <v>5</v>
      </c>
      <c r="F10" s="1835">
        <v>9</v>
      </c>
      <c r="G10" s="1835">
        <v>14</v>
      </c>
      <c r="H10" s="1835">
        <v>0</v>
      </c>
      <c r="I10" s="1835">
        <v>0</v>
      </c>
      <c r="J10" s="1835">
        <v>0</v>
      </c>
      <c r="K10" s="1835">
        <f t="shared" ref="K10:L18" si="0">SUM(B10,E10,H10)</f>
        <v>5</v>
      </c>
      <c r="L10" s="1835">
        <f t="shared" si="0"/>
        <v>9</v>
      </c>
      <c r="M10" s="1835">
        <f t="shared" ref="M10:M18" si="1">SUM(K10:L10)</f>
        <v>14</v>
      </c>
      <c r="N10" s="1061" t="s">
        <v>451</v>
      </c>
      <c r="O10" s="753"/>
      <c r="P10" s="769"/>
    </row>
    <row r="11" spans="1:16" ht="30" customHeight="1" x14ac:dyDescent="0.25">
      <c r="A11" s="718" t="s">
        <v>500</v>
      </c>
      <c r="B11" s="1835">
        <v>0</v>
      </c>
      <c r="C11" s="1835">
        <v>0</v>
      </c>
      <c r="D11" s="1835">
        <v>0</v>
      </c>
      <c r="E11" s="1835">
        <v>1</v>
      </c>
      <c r="F11" s="1835">
        <v>9</v>
      </c>
      <c r="G11" s="1835">
        <v>10</v>
      </c>
      <c r="H11" s="1835">
        <v>0</v>
      </c>
      <c r="I11" s="1835">
        <v>0</v>
      </c>
      <c r="J11" s="1835">
        <v>0</v>
      </c>
      <c r="K11" s="1835">
        <f t="shared" si="0"/>
        <v>1</v>
      </c>
      <c r="L11" s="1835">
        <f t="shared" si="0"/>
        <v>9</v>
      </c>
      <c r="M11" s="1835">
        <f t="shared" si="1"/>
        <v>10</v>
      </c>
      <c r="N11" s="1061" t="s">
        <v>615</v>
      </c>
      <c r="O11" s="753"/>
      <c r="P11" s="420"/>
    </row>
    <row r="12" spans="1:16" ht="30" customHeight="1" x14ac:dyDescent="0.25">
      <c r="A12" s="718" t="s">
        <v>40</v>
      </c>
      <c r="B12" s="1835">
        <v>0</v>
      </c>
      <c r="C12" s="1835">
        <v>0</v>
      </c>
      <c r="D12" s="1835">
        <v>0</v>
      </c>
      <c r="E12" s="1835">
        <v>14</v>
      </c>
      <c r="F12" s="1835">
        <v>26</v>
      </c>
      <c r="G12" s="1835">
        <v>40</v>
      </c>
      <c r="H12" s="1835">
        <v>0</v>
      </c>
      <c r="I12" s="1835">
        <v>0</v>
      </c>
      <c r="J12" s="1835">
        <v>0</v>
      </c>
      <c r="K12" s="1835">
        <f t="shared" si="0"/>
        <v>14</v>
      </c>
      <c r="L12" s="1835">
        <f t="shared" si="0"/>
        <v>26</v>
      </c>
      <c r="M12" s="1835">
        <f t="shared" si="1"/>
        <v>40</v>
      </c>
      <c r="N12" s="192" t="s">
        <v>131</v>
      </c>
      <c r="O12" s="753"/>
      <c r="P12" s="420"/>
    </row>
    <row r="13" spans="1:16" ht="37.5" customHeight="1" x14ac:dyDescent="0.25">
      <c r="A13" s="718" t="s">
        <v>258</v>
      </c>
      <c r="B13" s="1835">
        <v>0</v>
      </c>
      <c r="C13" s="1835">
        <v>0</v>
      </c>
      <c r="D13" s="1835">
        <v>0</v>
      </c>
      <c r="E13" s="1835">
        <v>13</v>
      </c>
      <c r="F13" s="1835">
        <v>13</v>
      </c>
      <c r="G13" s="1835">
        <v>26</v>
      </c>
      <c r="H13" s="1835">
        <v>0</v>
      </c>
      <c r="I13" s="1835">
        <v>0</v>
      </c>
      <c r="J13" s="1835">
        <v>0</v>
      </c>
      <c r="K13" s="1835">
        <f t="shared" si="0"/>
        <v>13</v>
      </c>
      <c r="L13" s="1835">
        <f t="shared" si="0"/>
        <v>13</v>
      </c>
      <c r="M13" s="1835">
        <f t="shared" si="1"/>
        <v>26</v>
      </c>
      <c r="N13" s="372" t="s">
        <v>251</v>
      </c>
      <c r="O13" s="770"/>
      <c r="P13" s="420"/>
    </row>
    <row r="14" spans="1:16" ht="27.75" customHeight="1" x14ac:dyDescent="0.25">
      <c r="A14" s="718" t="s">
        <v>41</v>
      </c>
      <c r="B14" s="1835">
        <v>24</v>
      </c>
      <c r="C14" s="1835">
        <v>6</v>
      </c>
      <c r="D14" s="1835">
        <v>30</v>
      </c>
      <c r="E14" s="1835">
        <v>74</v>
      </c>
      <c r="F14" s="1835">
        <v>38</v>
      </c>
      <c r="G14" s="1835">
        <v>112</v>
      </c>
      <c r="H14" s="1835">
        <v>8</v>
      </c>
      <c r="I14" s="1835">
        <v>7</v>
      </c>
      <c r="J14" s="1835">
        <v>15</v>
      </c>
      <c r="K14" s="1835">
        <f t="shared" si="0"/>
        <v>106</v>
      </c>
      <c r="L14" s="1835">
        <f t="shared" si="0"/>
        <v>51</v>
      </c>
      <c r="M14" s="1835">
        <f t="shared" si="1"/>
        <v>157</v>
      </c>
      <c r="N14" s="192" t="s">
        <v>166</v>
      </c>
      <c r="O14" s="753"/>
      <c r="P14" s="420"/>
    </row>
    <row r="15" spans="1:16" ht="30" customHeight="1" x14ac:dyDescent="0.25">
      <c r="A15" s="718" t="s">
        <v>305</v>
      </c>
      <c r="B15" s="1835">
        <v>0</v>
      </c>
      <c r="C15" s="1835">
        <v>0</v>
      </c>
      <c r="D15" s="1835">
        <v>0</v>
      </c>
      <c r="E15" s="1835">
        <v>140</v>
      </c>
      <c r="F15" s="1835">
        <v>134</v>
      </c>
      <c r="G15" s="1835">
        <v>274</v>
      </c>
      <c r="H15" s="1835">
        <v>76</v>
      </c>
      <c r="I15" s="1835">
        <v>50</v>
      </c>
      <c r="J15" s="1835">
        <v>126</v>
      </c>
      <c r="K15" s="1835">
        <f t="shared" si="0"/>
        <v>216</v>
      </c>
      <c r="L15" s="1835">
        <f t="shared" si="0"/>
        <v>184</v>
      </c>
      <c r="M15" s="1835">
        <f t="shared" si="1"/>
        <v>400</v>
      </c>
      <c r="N15" s="192" t="s">
        <v>253</v>
      </c>
      <c r="O15" s="753"/>
      <c r="P15" s="420"/>
    </row>
    <row r="16" spans="1:16" ht="30" customHeight="1" x14ac:dyDescent="0.25">
      <c r="A16" s="718" t="s">
        <v>42</v>
      </c>
      <c r="B16" s="1835">
        <v>0</v>
      </c>
      <c r="C16" s="1835">
        <v>0</v>
      </c>
      <c r="D16" s="1835">
        <v>0</v>
      </c>
      <c r="E16" s="1835">
        <v>48</v>
      </c>
      <c r="F16" s="1835">
        <v>55</v>
      </c>
      <c r="G16" s="1835">
        <v>103</v>
      </c>
      <c r="H16" s="1835">
        <v>36</v>
      </c>
      <c r="I16" s="1835">
        <v>16</v>
      </c>
      <c r="J16" s="1835">
        <v>52</v>
      </c>
      <c r="K16" s="1835">
        <f>SUM(B16,E16,H16)</f>
        <v>84</v>
      </c>
      <c r="L16" s="1835">
        <f>SUM(C16,F16,I16)</f>
        <v>71</v>
      </c>
      <c r="M16" s="1835">
        <f>SUM(K16:L16)</f>
        <v>155</v>
      </c>
      <c r="N16" s="192" t="s">
        <v>623</v>
      </c>
      <c r="O16" s="753"/>
      <c r="P16" s="420"/>
    </row>
    <row r="17" spans="1:16" ht="30" customHeight="1" x14ac:dyDescent="0.25">
      <c r="A17" s="718" t="s">
        <v>43</v>
      </c>
      <c r="B17" s="1835">
        <v>0</v>
      </c>
      <c r="C17" s="1835">
        <v>0</v>
      </c>
      <c r="D17" s="1835">
        <v>0</v>
      </c>
      <c r="E17" s="1835">
        <v>34</v>
      </c>
      <c r="F17" s="1835">
        <v>33</v>
      </c>
      <c r="G17" s="1835">
        <v>67</v>
      </c>
      <c r="H17" s="1835">
        <v>0</v>
      </c>
      <c r="I17" s="1835">
        <v>0</v>
      </c>
      <c r="J17" s="1835">
        <v>0</v>
      </c>
      <c r="K17" s="1835">
        <f>SUM(B17,E17,H17)</f>
        <v>34</v>
      </c>
      <c r="L17" s="1835">
        <f>SUM(C17,F17,I17)</f>
        <v>33</v>
      </c>
      <c r="M17" s="1835">
        <f>SUM(K17:L17)</f>
        <v>67</v>
      </c>
      <c r="N17" s="192" t="s">
        <v>130</v>
      </c>
      <c r="O17" s="753"/>
      <c r="P17" s="420"/>
    </row>
    <row r="18" spans="1:16" ht="36.75" customHeight="1" thickBot="1" x14ac:dyDescent="0.3">
      <c r="A18" s="771" t="s">
        <v>210</v>
      </c>
      <c r="B18" s="1848">
        <v>0</v>
      </c>
      <c r="C18" s="1848">
        <v>0</v>
      </c>
      <c r="D18" s="1858">
        <v>0</v>
      </c>
      <c r="E18" s="1848">
        <v>30</v>
      </c>
      <c r="F18" s="1848">
        <v>6</v>
      </c>
      <c r="G18" s="1858">
        <v>36</v>
      </c>
      <c r="H18" s="1848">
        <v>37</v>
      </c>
      <c r="I18" s="1848">
        <v>4</v>
      </c>
      <c r="J18" s="1858">
        <v>41</v>
      </c>
      <c r="K18" s="1839">
        <f t="shared" si="0"/>
        <v>67</v>
      </c>
      <c r="L18" s="1839">
        <f t="shared" si="0"/>
        <v>10</v>
      </c>
      <c r="M18" s="1839">
        <f t="shared" si="1"/>
        <v>77</v>
      </c>
      <c r="N18" s="1071" t="s">
        <v>1997</v>
      </c>
      <c r="O18" s="753"/>
      <c r="P18" s="420"/>
    </row>
    <row r="19" spans="1:16" ht="30" customHeight="1" thickBot="1" x14ac:dyDescent="0.3">
      <c r="A19" s="140" t="s">
        <v>91</v>
      </c>
      <c r="B19" s="1849">
        <f t="shared" ref="B19:M19" si="2">SUM(B8:B18)</f>
        <v>24</v>
      </c>
      <c r="C19" s="1849">
        <f t="shared" si="2"/>
        <v>24</v>
      </c>
      <c r="D19" s="1849">
        <f t="shared" si="2"/>
        <v>48</v>
      </c>
      <c r="E19" s="1849">
        <f t="shared" si="2"/>
        <v>390</v>
      </c>
      <c r="F19" s="1849">
        <f t="shared" si="2"/>
        <v>353</v>
      </c>
      <c r="G19" s="1849">
        <f t="shared" si="2"/>
        <v>743</v>
      </c>
      <c r="H19" s="1849">
        <f t="shared" si="2"/>
        <v>168</v>
      </c>
      <c r="I19" s="1849">
        <f t="shared" si="2"/>
        <v>86</v>
      </c>
      <c r="J19" s="1849">
        <f t="shared" si="2"/>
        <v>254</v>
      </c>
      <c r="K19" s="1849">
        <f t="shared" si="2"/>
        <v>582</v>
      </c>
      <c r="L19" s="1849">
        <f t="shared" si="2"/>
        <v>463</v>
      </c>
      <c r="M19" s="1849">
        <f t="shared" si="2"/>
        <v>1045</v>
      </c>
      <c r="N19" s="1131" t="s">
        <v>153</v>
      </c>
    </row>
    <row r="20" spans="1:16" ht="15" customHeight="1" thickTop="1" x14ac:dyDescent="0.25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0" firstPageNumber="202" orientation="landscape" useFirstPageNumber="1" r:id="rId1"/>
  <headerFooter alignWithMargins="0"/>
  <colBreaks count="1" manualBreakCount="1">
    <brk id="14" max="27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J183"/>
  <sheetViews>
    <sheetView rightToLeft="1" view="pageBreakPreview" topLeftCell="A28" zoomScale="80" zoomScaleNormal="75" zoomScaleSheetLayoutView="80" workbookViewId="0">
      <selection activeCell="B39" sqref="B39"/>
    </sheetView>
  </sheetViews>
  <sheetFormatPr defaultColWidth="6.7109375" defaultRowHeight="15" customHeight="1" x14ac:dyDescent="0.2"/>
  <cols>
    <col min="1" max="1" width="15.7109375" style="344" customWidth="1"/>
    <col min="2" max="2" width="17.42578125" style="344" customWidth="1"/>
    <col min="3" max="3" width="22.5703125" style="344" customWidth="1"/>
    <col min="4" max="4" width="6.28515625" style="344" customWidth="1"/>
    <col min="5" max="14" width="6.7109375" style="344"/>
    <col min="15" max="15" width="7.42578125" style="344" customWidth="1"/>
    <col min="16" max="16" width="18.85546875" style="344" customWidth="1"/>
    <col min="17" max="17" width="16" style="344" customWidth="1"/>
    <col min="18" max="18" width="16.28515625" style="344" customWidth="1"/>
    <col min="19" max="19" width="13.42578125" style="344" customWidth="1"/>
    <col min="20" max="16384" width="6.7109375" style="344"/>
  </cols>
  <sheetData>
    <row r="1" spans="1:36" ht="21" customHeight="1" x14ac:dyDescent="0.25">
      <c r="A1" s="3199" t="s">
        <v>2312</v>
      </c>
      <c r="B1" s="3199"/>
      <c r="C1" s="3199"/>
      <c r="D1" s="3199"/>
      <c r="E1" s="3199"/>
      <c r="F1" s="3199"/>
      <c r="G1" s="3199"/>
      <c r="H1" s="3199"/>
      <c r="I1" s="3199"/>
      <c r="J1" s="3199"/>
      <c r="K1" s="3199"/>
      <c r="L1" s="3199"/>
      <c r="M1" s="3199"/>
      <c r="N1" s="3199"/>
      <c r="O1" s="3199"/>
      <c r="P1" s="3199"/>
      <c r="Q1" s="3199"/>
      <c r="R1" s="3199"/>
    </row>
    <row r="2" spans="1:36" ht="38.25" customHeight="1" x14ac:dyDescent="0.2">
      <c r="A2" s="2971" t="s">
        <v>2313</v>
      </c>
      <c r="B2" s="2971"/>
      <c r="C2" s="2971"/>
      <c r="D2" s="2971"/>
      <c r="E2" s="2971"/>
      <c r="F2" s="2971"/>
      <c r="G2" s="2971"/>
      <c r="H2" s="2971"/>
      <c r="I2" s="2971"/>
      <c r="J2" s="2971"/>
      <c r="K2" s="2971"/>
      <c r="L2" s="2971"/>
      <c r="M2" s="2971"/>
      <c r="N2" s="2971"/>
      <c r="O2" s="2971"/>
      <c r="P2" s="2971"/>
      <c r="Q2" s="2971"/>
      <c r="R2" s="2971"/>
    </row>
    <row r="3" spans="1:36" ht="21" customHeight="1" thickBot="1" x14ac:dyDescent="0.3">
      <c r="A3" s="345" t="s">
        <v>2838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2650" t="s">
        <v>1729</v>
      </c>
      <c r="R3" s="2650"/>
    </row>
    <row r="4" spans="1:36" ht="25.5" customHeight="1" thickTop="1" x14ac:dyDescent="0.25">
      <c r="A4" s="2980" t="s">
        <v>47</v>
      </c>
      <c r="B4" s="2980" t="s">
        <v>90</v>
      </c>
      <c r="C4" s="2980" t="s">
        <v>48</v>
      </c>
      <c r="D4" s="3173" t="s">
        <v>36</v>
      </c>
      <c r="E4" s="3173"/>
      <c r="F4" s="3173"/>
      <c r="G4" s="3173" t="s">
        <v>2</v>
      </c>
      <c r="H4" s="3173"/>
      <c r="I4" s="3173"/>
      <c r="J4" s="3173" t="s">
        <v>3</v>
      </c>
      <c r="K4" s="3173"/>
      <c r="L4" s="3173"/>
      <c r="M4" s="3173" t="s">
        <v>29</v>
      </c>
      <c r="N4" s="3173"/>
      <c r="O4" s="3173"/>
      <c r="P4" s="2512" t="s">
        <v>103</v>
      </c>
      <c r="Q4" s="2512" t="s">
        <v>132</v>
      </c>
      <c r="R4" s="2512" t="s">
        <v>310</v>
      </c>
    </row>
    <row r="5" spans="1:36" s="772" customFormat="1" ht="25.5" customHeight="1" x14ac:dyDescent="0.2">
      <c r="A5" s="2688"/>
      <c r="B5" s="2688"/>
      <c r="C5" s="2688"/>
      <c r="D5" s="3159" t="s">
        <v>98</v>
      </c>
      <c r="E5" s="3159"/>
      <c r="F5" s="3159"/>
      <c r="G5" s="3159" t="s">
        <v>99</v>
      </c>
      <c r="H5" s="3159"/>
      <c r="I5" s="3159"/>
      <c r="J5" s="3159" t="s">
        <v>100</v>
      </c>
      <c r="K5" s="3159"/>
      <c r="L5" s="3159"/>
      <c r="M5" s="3160" t="s">
        <v>101</v>
      </c>
      <c r="N5" s="3160"/>
      <c r="O5" s="3160"/>
      <c r="P5" s="2479"/>
      <c r="Q5" s="2479"/>
      <c r="R5" s="2479"/>
    </row>
    <row r="6" spans="1:36" ht="25.5" customHeight="1" x14ac:dyDescent="0.2">
      <c r="A6" s="2688"/>
      <c r="B6" s="2688"/>
      <c r="C6" s="2688"/>
      <c r="D6" s="600" t="s">
        <v>187</v>
      </c>
      <c r="E6" s="600" t="s">
        <v>203</v>
      </c>
      <c r="F6" s="600" t="s">
        <v>204</v>
      </c>
      <c r="G6" s="600" t="s">
        <v>187</v>
      </c>
      <c r="H6" s="600" t="s">
        <v>203</v>
      </c>
      <c r="I6" s="600" t="s">
        <v>204</v>
      </c>
      <c r="J6" s="600" t="s">
        <v>187</v>
      </c>
      <c r="K6" s="600" t="s">
        <v>203</v>
      </c>
      <c r="L6" s="600" t="s">
        <v>204</v>
      </c>
      <c r="M6" s="600" t="s">
        <v>187</v>
      </c>
      <c r="N6" s="600" t="s">
        <v>203</v>
      </c>
      <c r="O6" s="600" t="s">
        <v>204</v>
      </c>
      <c r="P6" s="2479"/>
      <c r="Q6" s="2479"/>
      <c r="R6" s="2479"/>
    </row>
    <row r="7" spans="1:36" ht="25.5" customHeight="1" thickBot="1" x14ac:dyDescent="0.25">
      <c r="A7" s="2981"/>
      <c r="B7" s="2981"/>
      <c r="C7" s="2981"/>
      <c r="D7" s="325" t="s">
        <v>188</v>
      </c>
      <c r="E7" s="325" t="s">
        <v>189</v>
      </c>
      <c r="F7" s="325" t="s">
        <v>190</v>
      </c>
      <c r="G7" s="325" t="s">
        <v>188</v>
      </c>
      <c r="H7" s="325" t="s">
        <v>189</v>
      </c>
      <c r="I7" s="325" t="s">
        <v>190</v>
      </c>
      <c r="J7" s="325" t="s">
        <v>188</v>
      </c>
      <c r="K7" s="325" t="s">
        <v>189</v>
      </c>
      <c r="L7" s="325" t="s">
        <v>190</v>
      </c>
      <c r="M7" s="325" t="s">
        <v>188</v>
      </c>
      <c r="N7" s="325" t="s">
        <v>189</v>
      </c>
      <c r="O7" s="325" t="s">
        <v>190</v>
      </c>
      <c r="P7" s="2513"/>
      <c r="Q7" s="2513"/>
      <c r="R7" s="2513"/>
    </row>
    <row r="8" spans="1:36" s="775" customFormat="1" ht="31.5" customHeight="1" x14ac:dyDescent="0.25">
      <c r="A8" s="2690" t="s">
        <v>471</v>
      </c>
      <c r="B8" s="857" t="s">
        <v>51</v>
      </c>
      <c r="C8" s="720" t="s">
        <v>585</v>
      </c>
      <c r="D8" s="1829">
        <v>0</v>
      </c>
      <c r="E8" s="1829">
        <v>0</v>
      </c>
      <c r="F8" s="1829">
        <v>0</v>
      </c>
      <c r="G8" s="1829">
        <v>19</v>
      </c>
      <c r="H8" s="1829">
        <v>11</v>
      </c>
      <c r="I8" s="1829">
        <v>30</v>
      </c>
      <c r="J8" s="1829">
        <v>11</v>
      </c>
      <c r="K8" s="1829">
        <v>9</v>
      </c>
      <c r="L8" s="1829">
        <v>20</v>
      </c>
      <c r="M8" s="1829">
        <f t="shared" ref="M8:O26" si="0">SUM(J8,G8,D8)</f>
        <v>30</v>
      </c>
      <c r="N8" s="1825">
        <f t="shared" si="0"/>
        <v>20</v>
      </c>
      <c r="O8" s="1829">
        <f t="shared" si="0"/>
        <v>50</v>
      </c>
      <c r="P8" s="1853" t="s">
        <v>1561</v>
      </c>
      <c r="Q8" s="1853" t="s">
        <v>478</v>
      </c>
      <c r="R8" s="2597" t="s">
        <v>134</v>
      </c>
    </row>
    <row r="9" spans="1:36" s="775" customFormat="1" ht="30" customHeight="1" x14ac:dyDescent="0.25">
      <c r="A9" s="2654"/>
      <c r="B9" s="394" t="s">
        <v>1500</v>
      </c>
      <c r="C9" s="718" t="s">
        <v>678</v>
      </c>
      <c r="D9" s="1824">
        <v>0</v>
      </c>
      <c r="E9" s="1824">
        <v>18</v>
      </c>
      <c r="F9" s="1824">
        <v>18</v>
      </c>
      <c r="G9" s="1824">
        <v>0</v>
      </c>
      <c r="H9" s="1824">
        <v>0</v>
      </c>
      <c r="I9" s="1824">
        <v>0</v>
      </c>
      <c r="J9" s="1824">
        <v>0</v>
      </c>
      <c r="K9" s="1824">
        <v>0</v>
      </c>
      <c r="L9" s="1824">
        <v>0</v>
      </c>
      <c r="M9" s="1824">
        <f t="shared" ref="M9:M14" si="1">SUM(J9,G9,D9)</f>
        <v>0</v>
      </c>
      <c r="N9" s="1824">
        <f t="shared" ref="N9:N14" si="2">SUM(K9,H9,E9)</f>
        <v>18</v>
      </c>
      <c r="O9" s="1824">
        <f t="shared" ref="O9:O14" si="3">SUM(L9,I9,F9)</f>
        <v>18</v>
      </c>
      <c r="P9" s="1833" t="s">
        <v>2008</v>
      </c>
      <c r="Q9" s="1833" t="s">
        <v>2007</v>
      </c>
      <c r="R9" s="2502"/>
    </row>
    <row r="10" spans="1:36" s="775" customFormat="1" ht="22.5" customHeight="1" x14ac:dyDescent="0.25">
      <c r="A10" s="595"/>
      <c r="B10" s="718" t="s">
        <v>52</v>
      </c>
      <c r="C10" s="718"/>
      <c r="D10" s="1837">
        <f>SUM(D8:D9)</f>
        <v>0</v>
      </c>
      <c r="E10" s="1837">
        <f t="shared" ref="E10:L10" si="4">SUM(E8:E9)</f>
        <v>18</v>
      </c>
      <c r="F10" s="1837">
        <f t="shared" si="4"/>
        <v>18</v>
      </c>
      <c r="G10" s="1837">
        <f t="shared" si="4"/>
        <v>19</v>
      </c>
      <c r="H10" s="1837">
        <f t="shared" si="4"/>
        <v>11</v>
      </c>
      <c r="I10" s="1837">
        <f t="shared" si="4"/>
        <v>30</v>
      </c>
      <c r="J10" s="1837">
        <f t="shared" si="4"/>
        <v>11</v>
      </c>
      <c r="K10" s="1837">
        <f t="shared" si="4"/>
        <v>9</v>
      </c>
      <c r="L10" s="1837">
        <f t="shared" si="4"/>
        <v>20</v>
      </c>
      <c r="M10" s="1824">
        <f t="shared" si="1"/>
        <v>30</v>
      </c>
      <c r="N10" s="1824">
        <f t="shared" si="2"/>
        <v>38</v>
      </c>
      <c r="O10" s="1824">
        <f t="shared" si="3"/>
        <v>68</v>
      </c>
      <c r="P10" s="2502" t="s">
        <v>136</v>
      </c>
      <c r="Q10" s="2502"/>
      <c r="R10" s="2502"/>
    </row>
    <row r="11" spans="1:36" s="775" customFormat="1" ht="22.5" customHeight="1" x14ac:dyDescent="0.25">
      <c r="A11" s="2695" t="s">
        <v>54</v>
      </c>
      <c r="B11" s="1851" t="s">
        <v>55</v>
      </c>
      <c r="C11" s="1412"/>
      <c r="D11" s="1837">
        <v>0</v>
      </c>
      <c r="E11" s="1837">
        <v>0</v>
      </c>
      <c r="F11" s="1837">
        <v>0</v>
      </c>
      <c r="G11" s="1837">
        <v>4</v>
      </c>
      <c r="H11" s="1837">
        <v>8</v>
      </c>
      <c r="I11" s="1837">
        <v>12</v>
      </c>
      <c r="J11" s="1837">
        <v>0</v>
      </c>
      <c r="K11" s="1837">
        <v>0</v>
      </c>
      <c r="L11" s="1837">
        <v>0</v>
      </c>
      <c r="M11" s="1824">
        <f t="shared" si="1"/>
        <v>4</v>
      </c>
      <c r="N11" s="1824">
        <f t="shared" si="2"/>
        <v>8</v>
      </c>
      <c r="O11" s="1824">
        <f t="shared" si="3"/>
        <v>12</v>
      </c>
      <c r="P11" s="1413"/>
      <c r="Q11" s="1988" t="s">
        <v>138</v>
      </c>
      <c r="R11" s="3213" t="s">
        <v>104</v>
      </c>
    </row>
    <row r="12" spans="1:36" s="775" customFormat="1" ht="29.25" customHeight="1" x14ac:dyDescent="0.25">
      <c r="A12" s="2688"/>
      <c r="B12" s="1851" t="s">
        <v>488</v>
      </c>
      <c r="C12" s="1412"/>
      <c r="D12" s="1837">
        <v>0</v>
      </c>
      <c r="E12" s="1837">
        <v>0</v>
      </c>
      <c r="F12" s="1837">
        <v>0</v>
      </c>
      <c r="G12" s="1837">
        <v>2</v>
      </c>
      <c r="H12" s="1837">
        <v>8</v>
      </c>
      <c r="I12" s="1837">
        <v>10</v>
      </c>
      <c r="J12" s="1837">
        <v>0</v>
      </c>
      <c r="K12" s="1837">
        <v>0</v>
      </c>
      <c r="L12" s="1837">
        <v>0</v>
      </c>
      <c r="M12" s="1824">
        <f t="shared" si="1"/>
        <v>2</v>
      </c>
      <c r="N12" s="1824">
        <f t="shared" si="2"/>
        <v>8</v>
      </c>
      <c r="O12" s="1824">
        <f t="shared" si="3"/>
        <v>10</v>
      </c>
      <c r="P12" s="1413"/>
      <c r="Q12" s="1652" t="s">
        <v>485</v>
      </c>
      <c r="R12" s="3214"/>
    </row>
    <row r="13" spans="1:36" s="775" customFormat="1" ht="32.25" customHeight="1" x14ac:dyDescent="0.25">
      <c r="A13" s="3208"/>
      <c r="B13" s="1851" t="s">
        <v>56</v>
      </c>
      <c r="C13" s="1412"/>
      <c r="D13" s="1837">
        <v>0</v>
      </c>
      <c r="E13" s="1837">
        <v>0</v>
      </c>
      <c r="F13" s="1837">
        <v>0</v>
      </c>
      <c r="G13" s="1837">
        <v>6</v>
      </c>
      <c r="H13" s="1837">
        <v>3</v>
      </c>
      <c r="I13" s="1837">
        <v>9</v>
      </c>
      <c r="J13" s="1837">
        <v>0</v>
      </c>
      <c r="K13" s="1837">
        <v>0</v>
      </c>
      <c r="L13" s="1837">
        <v>0</v>
      </c>
      <c r="M13" s="1824">
        <f t="shared" si="1"/>
        <v>6</v>
      </c>
      <c r="N13" s="1824">
        <f t="shared" si="2"/>
        <v>3</v>
      </c>
      <c r="O13" s="1824">
        <f t="shared" si="3"/>
        <v>9</v>
      </c>
      <c r="P13" s="1413"/>
      <c r="Q13" s="1652" t="s">
        <v>759</v>
      </c>
      <c r="R13" s="3215"/>
    </row>
    <row r="14" spans="1:36" s="775" customFormat="1" ht="22.5" customHeight="1" x14ac:dyDescent="0.25">
      <c r="A14" s="2654" t="s">
        <v>96</v>
      </c>
      <c r="B14" s="3201"/>
      <c r="C14" s="3201"/>
      <c r="D14" s="1837">
        <f>SUM(D11:D13)</f>
        <v>0</v>
      </c>
      <c r="E14" s="1837">
        <f t="shared" ref="E14:L14" si="5">SUM(E11:E13)</f>
        <v>0</v>
      </c>
      <c r="F14" s="1837">
        <f t="shared" si="5"/>
        <v>0</v>
      </c>
      <c r="G14" s="1837">
        <f t="shared" si="5"/>
        <v>12</v>
      </c>
      <c r="H14" s="1837">
        <f t="shared" si="5"/>
        <v>19</v>
      </c>
      <c r="I14" s="1837">
        <f t="shared" si="5"/>
        <v>31</v>
      </c>
      <c r="J14" s="1837">
        <f t="shared" si="5"/>
        <v>0</v>
      </c>
      <c r="K14" s="1837">
        <f t="shared" si="5"/>
        <v>0</v>
      </c>
      <c r="L14" s="1837">
        <f t="shared" si="5"/>
        <v>0</v>
      </c>
      <c r="M14" s="1824">
        <f t="shared" si="1"/>
        <v>12</v>
      </c>
      <c r="N14" s="1824">
        <f t="shared" si="2"/>
        <v>19</v>
      </c>
      <c r="O14" s="1824">
        <f t="shared" si="3"/>
        <v>31</v>
      </c>
      <c r="P14" s="3202" t="s">
        <v>573</v>
      </c>
      <c r="Q14" s="3202"/>
      <c r="R14" s="3202"/>
    </row>
    <row r="15" spans="1:36" s="777" customFormat="1" ht="31.5" customHeight="1" x14ac:dyDescent="0.25">
      <c r="A15" s="598" t="s">
        <v>39</v>
      </c>
      <c r="B15" s="3224" t="s">
        <v>1562</v>
      </c>
      <c r="C15" s="3224"/>
      <c r="D15" s="1837">
        <f t="shared" ref="D15:D16" si="6">SUM(D12:D14)</f>
        <v>0</v>
      </c>
      <c r="E15" s="1837">
        <f t="shared" ref="E15:E16" si="7">SUM(E12:E14)</f>
        <v>0</v>
      </c>
      <c r="F15" s="1824">
        <v>0</v>
      </c>
      <c r="G15" s="1824">
        <v>5</v>
      </c>
      <c r="H15" s="1824">
        <v>9</v>
      </c>
      <c r="I15" s="1824">
        <v>14</v>
      </c>
      <c r="J15" s="1837">
        <f t="shared" ref="J15:J16" si="8">SUM(J12:J14)</f>
        <v>0</v>
      </c>
      <c r="K15" s="1837">
        <f t="shared" ref="K15:K16" si="9">SUM(K12:K14)</f>
        <v>0</v>
      </c>
      <c r="L15" s="1824">
        <v>0</v>
      </c>
      <c r="M15" s="1824">
        <f t="shared" si="0"/>
        <v>5</v>
      </c>
      <c r="N15" s="1824">
        <f t="shared" si="0"/>
        <v>9</v>
      </c>
      <c r="O15" s="1824">
        <f t="shared" si="0"/>
        <v>14</v>
      </c>
      <c r="P15" s="591"/>
      <c r="Q15" s="723" t="s">
        <v>1563</v>
      </c>
      <c r="R15" s="586" t="s">
        <v>129</v>
      </c>
      <c r="S15" s="776"/>
      <c r="T15" s="776"/>
      <c r="U15" s="776"/>
      <c r="V15" s="776"/>
      <c r="W15" s="776"/>
      <c r="X15" s="776"/>
      <c r="Y15" s="776"/>
      <c r="Z15" s="776"/>
      <c r="AA15" s="776"/>
      <c r="AB15" s="776"/>
      <c r="AC15" s="776"/>
      <c r="AD15" s="776"/>
      <c r="AE15" s="776"/>
      <c r="AF15" s="776"/>
      <c r="AG15" s="776"/>
      <c r="AH15" s="776"/>
      <c r="AI15" s="776"/>
      <c r="AJ15" s="776"/>
    </row>
    <row r="16" spans="1:36" s="775" customFormat="1" ht="28.5" customHeight="1" x14ac:dyDescent="0.25">
      <c r="A16" s="598" t="s">
        <v>61</v>
      </c>
      <c r="B16" s="693"/>
      <c r="C16" s="598"/>
      <c r="D16" s="1837">
        <f t="shared" si="6"/>
        <v>0</v>
      </c>
      <c r="E16" s="1837">
        <f t="shared" si="7"/>
        <v>0</v>
      </c>
      <c r="F16" s="1824">
        <v>0</v>
      </c>
      <c r="G16" s="1824">
        <v>1</v>
      </c>
      <c r="H16" s="1824">
        <v>9</v>
      </c>
      <c r="I16" s="1824">
        <v>10</v>
      </c>
      <c r="J16" s="1837">
        <f t="shared" si="8"/>
        <v>0</v>
      </c>
      <c r="K16" s="1837">
        <f t="shared" si="9"/>
        <v>0</v>
      </c>
      <c r="L16" s="1824">
        <v>0</v>
      </c>
      <c r="M16" s="1824">
        <f t="shared" si="0"/>
        <v>1</v>
      </c>
      <c r="N16" s="1824">
        <f t="shared" si="0"/>
        <v>9</v>
      </c>
      <c r="O16" s="1824">
        <f t="shared" si="0"/>
        <v>10</v>
      </c>
      <c r="P16" s="586"/>
      <c r="Q16" s="586"/>
      <c r="R16" s="1045" t="s">
        <v>615</v>
      </c>
    </row>
    <row r="17" spans="1:36" s="775" customFormat="1" ht="25.5" customHeight="1" x14ac:dyDescent="0.25">
      <c r="A17" s="2676" t="s">
        <v>46</v>
      </c>
      <c r="B17" s="693" t="s">
        <v>62</v>
      </c>
      <c r="C17" s="598"/>
      <c r="D17" s="1837">
        <f t="shared" ref="D17:D18" si="10">SUM(D14:D16)</f>
        <v>0</v>
      </c>
      <c r="E17" s="1837">
        <f t="shared" ref="E17:E18" si="11">SUM(E14:E16)</f>
        <v>0</v>
      </c>
      <c r="F17" s="1824">
        <v>0</v>
      </c>
      <c r="G17" s="1824">
        <v>8</v>
      </c>
      <c r="H17" s="1824">
        <v>15</v>
      </c>
      <c r="I17" s="1824">
        <v>23</v>
      </c>
      <c r="J17" s="1837">
        <f t="shared" ref="J17:J18" si="12">SUM(J14:J16)</f>
        <v>0</v>
      </c>
      <c r="K17" s="1837">
        <f t="shared" ref="K17:K18" si="13">SUM(K14:K16)</f>
        <v>0</v>
      </c>
      <c r="L17" s="1824">
        <v>0</v>
      </c>
      <c r="M17" s="1824">
        <f t="shared" si="0"/>
        <v>8</v>
      </c>
      <c r="N17" s="1824">
        <f t="shared" si="0"/>
        <v>15</v>
      </c>
      <c r="O17" s="1824">
        <f t="shared" si="0"/>
        <v>23</v>
      </c>
      <c r="P17" s="586"/>
      <c r="Q17" s="386" t="s">
        <v>143</v>
      </c>
      <c r="R17" s="2502" t="s">
        <v>131</v>
      </c>
    </row>
    <row r="18" spans="1:36" s="775" customFormat="1" ht="25.5" customHeight="1" x14ac:dyDescent="0.25">
      <c r="A18" s="2676"/>
      <c r="B18" s="693" t="s">
        <v>63</v>
      </c>
      <c r="C18" s="598"/>
      <c r="D18" s="1837">
        <f t="shared" si="10"/>
        <v>0</v>
      </c>
      <c r="E18" s="1837">
        <f t="shared" si="11"/>
        <v>0</v>
      </c>
      <c r="F18" s="1824">
        <v>0</v>
      </c>
      <c r="G18" s="1824">
        <v>6</v>
      </c>
      <c r="H18" s="1824">
        <v>11</v>
      </c>
      <c r="I18" s="1824">
        <v>17</v>
      </c>
      <c r="J18" s="1837">
        <f t="shared" si="12"/>
        <v>0</v>
      </c>
      <c r="K18" s="1837">
        <f t="shared" si="13"/>
        <v>0</v>
      </c>
      <c r="L18" s="1824">
        <v>0</v>
      </c>
      <c r="M18" s="1824">
        <f t="shared" si="0"/>
        <v>6</v>
      </c>
      <c r="N18" s="1824">
        <f t="shared" si="0"/>
        <v>11</v>
      </c>
      <c r="O18" s="1824">
        <f t="shared" si="0"/>
        <v>17</v>
      </c>
      <c r="P18" s="586"/>
      <c r="Q18" s="386" t="s">
        <v>144</v>
      </c>
      <c r="R18" s="2502"/>
    </row>
    <row r="19" spans="1:36" s="775" customFormat="1" ht="25.5" customHeight="1" x14ac:dyDescent="0.25">
      <c r="A19" s="2676" t="s">
        <v>52</v>
      </c>
      <c r="B19" s="2676"/>
      <c r="C19" s="2676"/>
      <c r="D19" s="1824">
        <f t="shared" ref="D19:L20" si="14">SUM(D17:D18)</f>
        <v>0</v>
      </c>
      <c r="E19" s="1824">
        <f t="shared" si="14"/>
        <v>0</v>
      </c>
      <c r="F19" s="1824">
        <f t="shared" si="14"/>
        <v>0</v>
      </c>
      <c r="G19" s="1824">
        <f t="shared" si="14"/>
        <v>14</v>
      </c>
      <c r="H19" s="1824">
        <f t="shared" si="14"/>
        <v>26</v>
      </c>
      <c r="I19" s="1824">
        <f t="shared" si="14"/>
        <v>40</v>
      </c>
      <c r="J19" s="1824">
        <f t="shared" si="14"/>
        <v>0</v>
      </c>
      <c r="K19" s="1824">
        <f t="shared" si="14"/>
        <v>0</v>
      </c>
      <c r="L19" s="1824">
        <f t="shared" si="14"/>
        <v>0</v>
      </c>
      <c r="M19" s="1824">
        <f t="shared" si="0"/>
        <v>14</v>
      </c>
      <c r="N19" s="1824">
        <f t="shared" si="0"/>
        <v>26</v>
      </c>
      <c r="O19" s="1824">
        <f t="shared" si="0"/>
        <v>40</v>
      </c>
      <c r="P19" s="2502" t="s">
        <v>136</v>
      </c>
      <c r="Q19" s="2502"/>
      <c r="R19" s="2502"/>
    </row>
    <row r="20" spans="1:36" s="775" customFormat="1" ht="45.75" customHeight="1" x14ac:dyDescent="0.25">
      <c r="A20" s="1399" t="s">
        <v>433</v>
      </c>
      <c r="B20" s="693" t="s">
        <v>65</v>
      </c>
      <c r="C20" s="598"/>
      <c r="D20" s="1824">
        <f t="shared" si="14"/>
        <v>0</v>
      </c>
      <c r="E20" s="1824">
        <f t="shared" si="14"/>
        <v>0</v>
      </c>
      <c r="F20" s="1824">
        <v>0</v>
      </c>
      <c r="G20" s="1824">
        <v>13</v>
      </c>
      <c r="H20" s="1824">
        <v>13</v>
      </c>
      <c r="I20" s="1824">
        <v>26</v>
      </c>
      <c r="J20" s="1824">
        <f t="shared" si="14"/>
        <v>0</v>
      </c>
      <c r="K20" s="1824">
        <f t="shared" si="14"/>
        <v>0</v>
      </c>
      <c r="L20" s="1824">
        <v>0</v>
      </c>
      <c r="M20" s="1824">
        <f t="shared" si="0"/>
        <v>13</v>
      </c>
      <c r="N20" s="1824">
        <f t="shared" si="0"/>
        <v>13</v>
      </c>
      <c r="O20" s="1824">
        <f t="shared" si="0"/>
        <v>26</v>
      </c>
      <c r="P20" s="586"/>
      <c r="Q20" s="386" t="s">
        <v>146</v>
      </c>
      <c r="R20" s="2394" t="s">
        <v>1564</v>
      </c>
    </row>
    <row r="21" spans="1:36" s="775" customFormat="1" ht="31.5" customHeight="1" x14ac:dyDescent="0.25">
      <c r="A21" s="2676" t="s">
        <v>41</v>
      </c>
      <c r="B21" s="693" t="s">
        <v>71</v>
      </c>
      <c r="C21" s="598"/>
      <c r="D21" s="1824">
        <v>24</v>
      </c>
      <c r="E21" s="1824">
        <v>6</v>
      </c>
      <c r="F21" s="1824">
        <v>30</v>
      </c>
      <c r="G21" s="1824">
        <v>23</v>
      </c>
      <c r="H21" s="1824">
        <v>10</v>
      </c>
      <c r="I21" s="1824">
        <v>33</v>
      </c>
      <c r="J21" s="1824">
        <v>4</v>
      </c>
      <c r="K21" s="1824">
        <v>4</v>
      </c>
      <c r="L21" s="1824">
        <v>8</v>
      </c>
      <c r="M21" s="1824">
        <f t="shared" si="0"/>
        <v>51</v>
      </c>
      <c r="N21" s="1824">
        <f t="shared" si="0"/>
        <v>20</v>
      </c>
      <c r="O21" s="1824">
        <f t="shared" si="0"/>
        <v>71</v>
      </c>
      <c r="P21" s="586"/>
      <c r="Q21" s="386" t="s">
        <v>168</v>
      </c>
      <c r="R21" s="2594" t="s">
        <v>166</v>
      </c>
    </row>
    <row r="22" spans="1:36" s="775" customFormat="1" ht="24" customHeight="1" x14ac:dyDescent="0.25">
      <c r="A22" s="2676"/>
      <c r="B22" s="693" t="s">
        <v>74</v>
      </c>
      <c r="C22" s="598"/>
      <c r="D22" s="1824">
        <v>0</v>
      </c>
      <c r="E22" s="1824">
        <v>0</v>
      </c>
      <c r="F22" s="1824">
        <v>0</v>
      </c>
      <c r="G22" s="1824">
        <v>16</v>
      </c>
      <c r="H22" s="1824">
        <v>9</v>
      </c>
      <c r="I22" s="1824">
        <v>25</v>
      </c>
      <c r="J22" s="1824">
        <v>4</v>
      </c>
      <c r="K22" s="1824">
        <v>3</v>
      </c>
      <c r="L22" s="1824">
        <v>7</v>
      </c>
      <c r="M22" s="1824">
        <f t="shared" si="0"/>
        <v>20</v>
      </c>
      <c r="N22" s="1824">
        <f t="shared" si="0"/>
        <v>12</v>
      </c>
      <c r="O22" s="1824">
        <f t="shared" si="0"/>
        <v>32</v>
      </c>
      <c r="P22" s="586"/>
      <c r="Q22" s="386" t="s">
        <v>171</v>
      </c>
      <c r="R22" s="2579"/>
    </row>
    <row r="23" spans="1:36" s="779" customFormat="1" ht="24" customHeight="1" x14ac:dyDescent="0.25">
      <c r="A23" s="2676"/>
      <c r="B23" s="693" t="s">
        <v>73</v>
      </c>
      <c r="C23" s="598"/>
      <c r="D23" s="1824">
        <v>0</v>
      </c>
      <c r="E23" s="1824">
        <v>0</v>
      </c>
      <c r="F23" s="1824">
        <v>0</v>
      </c>
      <c r="G23" s="1824">
        <v>12</v>
      </c>
      <c r="H23" s="1824">
        <v>4</v>
      </c>
      <c r="I23" s="1824">
        <v>16</v>
      </c>
      <c r="J23" s="1824">
        <v>0</v>
      </c>
      <c r="K23" s="1824">
        <v>0</v>
      </c>
      <c r="L23" s="1824">
        <v>0</v>
      </c>
      <c r="M23" s="1824">
        <f t="shared" si="0"/>
        <v>12</v>
      </c>
      <c r="N23" s="1824">
        <f t="shared" si="0"/>
        <v>4</v>
      </c>
      <c r="O23" s="1824">
        <f t="shared" si="0"/>
        <v>16</v>
      </c>
      <c r="P23" s="586"/>
      <c r="Q23" s="685" t="s">
        <v>170</v>
      </c>
      <c r="R23" s="2579"/>
      <c r="S23" s="776"/>
      <c r="T23" s="776"/>
      <c r="U23" s="778"/>
      <c r="V23" s="776"/>
      <c r="W23" s="776"/>
      <c r="X23" s="776"/>
      <c r="Y23" s="776"/>
      <c r="Z23" s="776"/>
      <c r="AA23" s="776"/>
      <c r="AB23" s="776"/>
      <c r="AC23" s="776"/>
      <c r="AD23" s="776"/>
      <c r="AE23" s="776"/>
      <c r="AF23" s="776"/>
      <c r="AG23" s="776"/>
      <c r="AH23" s="776"/>
      <c r="AI23" s="776"/>
      <c r="AJ23" s="776"/>
    </row>
    <row r="24" spans="1:36" s="779" customFormat="1" ht="30" customHeight="1" x14ac:dyDescent="0.25">
      <c r="A24" s="2676"/>
      <c r="B24" s="308" t="s">
        <v>1565</v>
      </c>
      <c r="C24" s="598"/>
      <c r="D24" s="1824">
        <v>0</v>
      </c>
      <c r="E24" s="1824">
        <v>0</v>
      </c>
      <c r="F24" s="1824">
        <v>0</v>
      </c>
      <c r="G24" s="1824">
        <v>11</v>
      </c>
      <c r="H24" s="1824">
        <v>11</v>
      </c>
      <c r="I24" s="1824">
        <v>22</v>
      </c>
      <c r="J24" s="1824">
        <v>0</v>
      </c>
      <c r="K24" s="1824">
        <v>0</v>
      </c>
      <c r="L24" s="1824">
        <v>0</v>
      </c>
      <c r="M24" s="1824">
        <f t="shared" si="0"/>
        <v>11</v>
      </c>
      <c r="N24" s="1824">
        <f t="shared" si="0"/>
        <v>11</v>
      </c>
      <c r="O24" s="1824">
        <f t="shared" si="0"/>
        <v>22</v>
      </c>
      <c r="P24" s="586"/>
      <c r="Q24" s="1074" t="s">
        <v>167</v>
      </c>
      <c r="R24" s="2579"/>
      <c r="S24" s="776"/>
      <c r="T24" s="776"/>
      <c r="U24" s="778"/>
      <c r="V24" s="776"/>
      <c r="W24" s="776"/>
      <c r="X24" s="776"/>
      <c r="Y24" s="776"/>
      <c r="Z24" s="776"/>
      <c r="AA24" s="776"/>
      <c r="AB24" s="776"/>
      <c r="AC24" s="776"/>
      <c r="AD24" s="776"/>
      <c r="AE24" s="776"/>
      <c r="AF24" s="776"/>
      <c r="AG24" s="776"/>
      <c r="AH24" s="776"/>
      <c r="AI24" s="776"/>
      <c r="AJ24" s="776"/>
    </row>
    <row r="25" spans="1:36" s="779" customFormat="1" ht="41.25" customHeight="1" x14ac:dyDescent="0.25">
      <c r="A25" s="2676"/>
      <c r="B25" s="308" t="s">
        <v>1566</v>
      </c>
      <c r="C25" s="598"/>
      <c r="D25" s="1824">
        <v>0</v>
      </c>
      <c r="E25" s="1824">
        <v>0</v>
      </c>
      <c r="F25" s="1824">
        <v>0</v>
      </c>
      <c r="G25" s="1824">
        <v>12</v>
      </c>
      <c r="H25" s="1824">
        <v>4</v>
      </c>
      <c r="I25" s="1824">
        <v>16</v>
      </c>
      <c r="J25" s="1824">
        <v>0</v>
      </c>
      <c r="K25" s="1824">
        <v>0</v>
      </c>
      <c r="L25" s="1824">
        <v>0</v>
      </c>
      <c r="M25" s="1824">
        <f t="shared" si="0"/>
        <v>12</v>
      </c>
      <c r="N25" s="1824">
        <f t="shared" si="0"/>
        <v>4</v>
      </c>
      <c r="O25" s="1824">
        <f t="shared" si="0"/>
        <v>16</v>
      </c>
      <c r="P25" s="586"/>
      <c r="Q25" s="685" t="s">
        <v>2002</v>
      </c>
      <c r="R25" s="2593"/>
      <c r="S25" s="776"/>
      <c r="T25" s="776"/>
      <c r="U25" s="778"/>
      <c r="V25" s="776"/>
      <c r="W25" s="776"/>
      <c r="X25" s="776"/>
      <c r="Y25" s="776"/>
      <c r="Z25" s="776"/>
      <c r="AA25" s="776"/>
      <c r="AB25" s="776"/>
      <c r="AC25" s="776"/>
      <c r="AD25" s="776"/>
      <c r="AE25" s="776"/>
      <c r="AF25" s="776"/>
      <c r="AG25" s="776"/>
      <c r="AH25" s="776"/>
      <c r="AI25" s="776"/>
      <c r="AJ25" s="776"/>
    </row>
    <row r="26" spans="1:36" s="775" customFormat="1" ht="20.25" customHeight="1" thickBot="1" x14ac:dyDescent="0.3">
      <c r="A26" s="2677" t="s">
        <v>52</v>
      </c>
      <c r="B26" s="2677"/>
      <c r="C26" s="2677"/>
      <c r="D26" s="1828">
        <f>SUM(D21:D25)</f>
        <v>24</v>
      </c>
      <c r="E26" s="1828">
        <f>SUM(E21:E25)</f>
        <v>6</v>
      </c>
      <c r="F26" s="1828">
        <f t="shared" ref="F26:L26" si="15">SUM(F21:F23)</f>
        <v>30</v>
      </c>
      <c r="G26" s="1828">
        <f>SUM(G21:G25)</f>
        <v>74</v>
      </c>
      <c r="H26" s="1828">
        <f>SUM(H21:H25)</f>
        <v>38</v>
      </c>
      <c r="I26" s="1828">
        <f>SUM(G26:H26)</f>
        <v>112</v>
      </c>
      <c r="J26" s="1828">
        <f>SUM(J21:J25)</f>
        <v>8</v>
      </c>
      <c r="K26" s="1828">
        <f>SUM(K21:K25)</f>
        <v>7</v>
      </c>
      <c r="L26" s="1828">
        <f t="shared" si="15"/>
        <v>15</v>
      </c>
      <c r="M26" s="1828">
        <f t="shared" si="0"/>
        <v>106</v>
      </c>
      <c r="N26" s="1828">
        <f t="shared" si="0"/>
        <v>51</v>
      </c>
      <c r="O26" s="1828">
        <f>SUM(M26:N26)</f>
        <v>157</v>
      </c>
      <c r="P26" s="3177" t="s">
        <v>136</v>
      </c>
      <c r="Q26" s="3177"/>
      <c r="R26" s="3177"/>
    </row>
    <row r="27" spans="1:36" s="775" customFormat="1" ht="20.25" customHeight="1" thickTop="1" x14ac:dyDescent="0.25"/>
    <row r="28" spans="1:36" s="775" customFormat="1" ht="25.5" customHeight="1" thickBot="1" x14ac:dyDescent="0.3">
      <c r="A28" s="1086" t="s">
        <v>2839</v>
      </c>
      <c r="B28" s="582"/>
      <c r="C28" s="582"/>
      <c r="D28" s="781"/>
      <c r="E28" s="781"/>
      <c r="F28" s="781"/>
      <c r="G28" s="781"/>
      <c r="H28" s="781"/>
      <c r="I28" s="781"/>
      <c r="J28" s="781"/>
      <c r="K28" s="781"/>
      <c r="L28" s="781"/>
      <c r="M28" s="781"/>
      <c r="N28" s="781"/>
      <c r="O28" s="781"/>
      <c r="P28" s="605"/>
      <c r="Q28" s="3223" t="s">
        <v>2840</v>
      </c>
      <c r="R28" s="3223"/>
    </row>
    <row r="29" spans="1:36" s="775" customFormat="1" ht="24.75" customHeight="1" thickTop="1" x14ac:dyDescent="0.25">
      <c r="A29" s="2980" t="s">
        <v>47</v>
      </c>
      <c r="B29" s="3184" t="s">
        <v>90</v>
      </c>
      <c r="C29" s="3184" t="s">
        <v>48</v>
      </c>
      <c r="D29" s="3173" t="s">
        <v>36</v>
      </c>
      <c r="E29" s="3173"/>
      <c r="F29" s="3173"/>
      <c r="G29" s="3173" t="s">
        <v>2</v>
      </c>
      <c r="H29" s="3173"/>
      <c r="I29" s="3173"/>
      <c r="J29" s="3173" t="s">
        <v>3</v>
      </c>
      <c r="K29" s="3173"/>
      <c r="L29" s="3173"/>
      <c r="M29" s="3173" t="s">
        <v>29</v>
      </c>
      <c r="N29" s="3173"/>
      <c r="O29" s="3173"/>
      <c r="P29" s="2512" t="s">
        <v>103</v>
      </c>
      <c r="Q29" s="2512" t="s">
        <v>132</v>
      </c>
      <c r="R29" s="2512" t="s">
        <v>310</v>
      </c>
    </row>
    <row r="30" spans="1:36" s="775" customFormat="1" ht="24.75" customHeight="1" x14ac:dyDescent="0.25">
      <c r="A30" s="2688"/>
      <c r="B30" s="2666"/>
      <c r="C30" s="2666"/>
      <c r="D30" s="3159" t="s">
        <v>98</v>
      </c>
      <c r="E30" s="3159"/>
      <c r="F30" s="3159"/>
      <c r="G30" s="3159" t="s">
        <v>99</v>
      </c>
      <c r="H30" s="3159"/>
      <c r="I30" s="3159"/>
      <c r="J30" s="3159" t="s">
        <v>100</v>
      </c>
      <c r="K30" s="3159"/>
      <c r="L30" s="3159"/>
      <c r="M30" s="3160" t="s">
        <v>101</v>
      </c>
      <c r="N30" s="3160"/>
      <c r="O30" s="3160"/>
      <c r="P30" s="2479"/>
      <c r="Q30" s="2479"/>
      <c r="R30" s="2479"/>
    </row>
    <row r="31" spans="1:36" s="775" customFormat="1" ht="24.75" customHeight="1" x14ac:dyDescent="0.25">
      <c r="A31" s="2688"/>
      <c r="B31" s="2666"/>
      <c r="C31" s="2666"/>
      <c r="D31" s="600" t="s">
        <v>187</v>
      </c>
      <c r="E31" s="600" t="s">
        <v>203</v>
      </c>
      <c r="F31" s="600" t="s">
        <v>204</v>
      </c>
      <c r="G31" s="600" t="s">
        <v>187</v>
      </c>
      <c r="H31" s="600" t="s">
        <v>203</v>
      </c>
      <c r="I31" s="600" t="s">
        <v>204</v>
      </c>
      <c r="J31" s="600" t="s">
        <v>187</v>
      </c>
      <c r="K31" s="600" t="s">
        <v>203</v>
      </c>
      <c r="L31" s="600" t="s">
        <v>204</v>
      </c>
      <c r="M31" s="600" t="s">
        <v>187</v>
      </c>
      <c r="N31" s="600" t="s">
        <v>203</v>
      </c>
      <c r="O31" s="600" t="s">
        <v>204</v>
      </c>
      <c r="P31" s="2479"/>
      <c r="Q31" s="2479"/>
      <c r="R31" s="2479"/>
    </row>
    <row r="32" spans="1:36" s="775" customFormat="1" ht="24.75" customHeight="1" thickBot="1" x14ac:dyDescent="0.3">
      <c r="A32" s="2981"/>
      <c r="B32" s="2992"/>
      <c r="C32" s="2992"/>
      <c r="D32" s="325" t="s">
        <v>188</v>
      </c>
      <c r="E32" s="325" t="s">
        <v>189</v>
      </c>
      <c r="F32" s="325" t="s">
        <v>190</v>
      </c>
      <c r="G32" s="325" t="s">
        <v>188</v>
      </c>
      <c r="H32" s="325" t="s">
        <v>189</v>
      </c>
      <c r="I32" s="325" t="s">
        <v>190</v>
      </c>
      <c r="J32" s="325" t="s">
        <v>188</v>
      </c>
      <c r="K32" s="325" t="s">
        <v>189</v>
      </c>
      <c r="L32" s="325" t="s">
        <v>190</v>
      </c>
      <c r="M32" s="325" t="s">
        <v>188</v>
      </c>
      <c r="N32" s="325" t="s">
        <v>189</v>
      </c>
      <c r="O32" s="325" t="s">
        <v>190</v>
      </c>
      <c r="P32" s="2513"/>
      <c r="Q32" s="2513"/>
      <c r="R32" s="2513"/>
    </row>
    <row r="33" spans="1:18" s="775" customFormat="1" ht="29.25" customHeight="1" x14ac:dyDescent="0.25">
      <c r="A33" s="2991" t="s">
        <v>277</v>
      </c>
      <c r="B33" s="1859" t="s">
        <v>62</v>
      </c>
      <c r="C33" s="1859"/>
      <c r="D33" s="1824">
        <v>0</v>
      </c>
      <c r="E33" s="1824">
        <v>0</v>
      </c>
      <c r="F33" s="1824">
        <v>0</v>
      </c>
      <c r="G33" s="1989">
        <v>16</v>
      </c>
      <c r="H33" s="1989">
        <v>17</v>
      </c>
      <c r="I33" s="1824">
        <v>33</v>
      </c>
      <c r="J33" s="1989">
        <v>19</v>
      </c>
      <c r="K33" s="1989">
        <v>25</v>
      </c>
      <c r="L33" s="1824">
        <v>44</v>
      </c>
      <c r="M33" s="1824">
        <f t="shared" ref="M33:O35" si="16">SUM(J33,G33,D33)</f>
        <v>35</v>
      </c>
      <c r="N33" s="1824">
        <f t="shared" si="16"/>
        <v>42</v>
      </c>
      <c r="O33" s="1824">
        <f t="shared" si="16"/>
        <v>77</v>
      </c>
      <c r="P33" s="586"/>
      <c r="Q33" s="386" t="s">
        <v>143</v>
      </c>
      <c r="R33" s="3222" t="s">
        <v>253</v>
      </c>
    </row>
    <row r="34" spans="1:18" s="775" customFormat="1" ht="29.25" customHeight="1" x14ac:dyDescent="0.25">
      <c r="A34" s="2666"/>
      <c r="B34" s="1859" t="s">
        <v>63</v>
      </c>
      <c r="C34" s="1859"/>
      <c r="D34" s="1824">
        <v>0</v>
      </c>
      <c r="E34" s="1824">
        <v>0</v>
      </c>
      <c r="F34" s="1824">
        <v>0</v>
      </c>
      <c r="G34" s="1989">
        <v>14</v>
      </c>
      <c r="H34" s="1989">
        <v>18</v>
      </c>
      <c r="I34" s="1824">
        <v>32</v>
      </c>
      <c r="J34" s="1824">
        <v>16</v>
      </c>
      <c r="K34" s="1824">
        <v>10</v>
      </c>
      <c r="L34" s="1824">
        <v>26</v>
      </c>
      <c r="M34" s="1824">
        <f t="shared" si="16"/>
        <v>30</v>
      </c>
      <c r="N34" s="1824">
        <f t="shared" si="16"/>
        <v>28</v>
      </c>
      <c r="O34" s="1824">
        <f t="shared" si="16"/>
        <v>58</v>
      </c>
      <c r="P34" s="586"/>
      <c r="Q34" s="386" t="s">
        <v>144</v>
      </c>
      <c r="R34" s="2588"/>
    </row>
    <row r="35" spans="1:18" s="775" customFormat="1" ht="24.75" customHeight="1" x14ac:dyDescent="0.25">
      <c r="A35" s="2666"/>
      <c r="B35" s="817" t="s">
        <v>64</v>
      </c>
      <c r="C35" s="817"/>
      <c r="D35" s="1824">
        <v>0</v>
      </c>
      <c r="E35" s="1824">
        <v>0</v>
      </c>
      <c r="F35" s="1823">
        <v>0</v>
      </c>
      <c r="G35" s="1990">
        <v>20</v>
      </c>
      <c r="H35" s="1990">
        <v>16</v>
      </c>
      <c r="I35" s="1823">
        <v>36</v>
      </c>
      <c r="J35" s="1823">
        <v>0</v>
      </c>
      <c r="K35" s="1823">
        <v>0</v>
      </c>
      <c r="L35" s="1823">
        <v>0</v>
      </c>
      <c r="M35" s="1823">
        <f t="shared" si="16"/>
        <v>20</v>
      </c>
      <c r="N35" s="1823">
        <f t="shared" si="16"/>
        <v>16</v>
      </c>
      <c r="O35" s="1823">
        <f t="shared" si="16"/>
        <v>36</v>
      </c>
      <c r="P35" s="1392"/>
      <c r="Q35" s="1421" t="s">
        <v>145</v>
      </c>
      <c r="R35" s="2588"/>
    </row>
    <row r="36" spans="1:18" s="775" customFormat="1" ht="33.75" customHeight="1" x14ac:dyDescent="0.25">
      <c r="A36" s="2666"/>
      <c r="B36" s="1859" t="s">
        <v>75</v>
      </c>
      <c r="C36" s="1859"/>
      <c r="D36" s="1824">
        <v>0</v>
      </c>
      <c r="E36" s="1824">
        <v>0</v>
      </c>
      <c r="F36" s="1824">
        <v>0</v>
      </c>
      <c r="G36" s="1989">
        <v>26</v>
      </c>
      <c r="H36" s="1989">
        <v>27</v>
      </c>
      <c r="I36" s="1824">
        <v>53</v>
      </c>
      <c r="J36" s="1989">
        <v>29</v>
      </c>
      <c r="K36" s="1989">
        <v>5</v>
      </c>
      <c r="L36" s="1824">
        <v>34</v>
      </c>
      <c r="M36" s="1824">
        <f t="shared" ref="M36:O49" si="17">SUM(J36,G36,D36)</f>
        <v>55</v>
      </c>
      <c r="N36" s="1824">
        <f t="shared" si="17"/>
        <v>32</v>
      </c>
      <c r="O36" s="1824">
        <f t="shared" si="17"/>
        <v>87</v>
      </c>
      <c r="P36" s="1407"/>
      <c r="Q36" s="1407" t="s">
        <v>151</v>
      </c>
      <c r="R36" s="2588"/>
    </row>
    <row r="37" spans="1:18" s="775" customFormat="1" ht="33" customHeight="1" x14ac:dyDescent="0.25">
      <c r="A37" s="2666"/>
      <c r="B37" s="1859" t="s">
        <v>77</v>
      </c>
      <c r="C37" s="1859"/>
      <c r="D37" s="1824">
        <v>0</v>
      </c>
      <c r="E37" s="1824">
        <v>0</v>
      </c>
      <c r="F37" s="1824">
        <v>0</v>
      </c>
      <c r="G37" s="1989">
        <v>16</v>
      </c>
      <c r="H37" s="1989">
        <v>26</v>
      </c>
      <c r="I37" s="1824">
        <v>42</v>
      </c>
      <c r="J37" s="1824">
        <v>0</v>
      </c>
      <c r="K37" s="1824">
        <v>0</v>
      </c>
      <c r="L37" s="1824">
        <v>0</v>
      </c>
      <c r="M37" s="1824">
        <f t="shared" si="17"/>
        <v>16</v>
      </c>
      <c r="N37" s="1824">
        <f t="shared" si="17"/>
        <v>26</v>
      </c>
      <c r="O37" s="1824">
        <f t="shared" si="17"/>
        <v>42</v>
      </c>
      <c r="P37" s="1407"/>
      <c r="Q37" s="1407" t="s">
        <v>1568</v>
      </c>
      <c r="R37" s="2588"/>
    </row>
    <row r="38" spans="1:18" s="775" customFormat="1" ht="24" customHeight="1" x14ac:dyDescent="0.25">
      <c r="A38" s="2666"/>
      <c r="B38" s="1859" t="s">
        <v>78</v>
      </c>
      <c r="C38" s="1859"/>
      <c r="D38" s="1824">
        <v>0</v>
      </c>
      <c r="E38" s="1824">
        <v>0</v>
      </c>
      <c r="F38" s="1824">
        <v>0</v>
      </c>
      <c r="G38" s="1989">
        <v>34</v>
      </c>
      <c r="H38" s="1989">
        <v>15</v>
      </c>
      <c r="I38" s="1824">
        <v>49</v>
      </c>
      <c r="J38" s="1989">
        <v>12</v>
      </c>
      <c r="K38" s="1989">
        <v>10</v>
      </c>
      <c r="L38" s="1824">
        <v>22</v>
      </c>
      <c r="M38" s="1824">
        <f t="shared" si="17"/>
        <v>46</v>
      </c>
      <c r="N38" s="1824">
        <f t="shared" si="17"/>
        <v>25</v>
      </c>
      <c r="O38" s="1824">
        <f t="shared" si="17"/>
        <v>71</v>
      </c>
      <c r="P38" s="1407"/>
      <c r="Q38" s="1407" t="s">
        <v>154</v>
      </c>
      <c r="R38" s="2588"/>
    </row>
    <row r="39" spans="1:18" s="775" customFormat="1" ht="37.5" customHeight="1" x14ac:dyDescent="0.25">
      <c r="A39" s="3158"/>
      <c r="B39" s="1851" t="s">
        <v>95</v>
      </c>
      <c r="C39" s="1859"/>
      <c r="D39" s="1824">
        <v>0</v>
      </c>
      <c r="E39" s="1824">
        <v>0</v>
      </c>
      <c r="F39" s="1824">
        <v>0</v>
      </c>
      <c r="G39" s="1989">
        <v>14</v>
      </c>
      <c r="H39" s="1989">
        <v>15</v>
      </c>
      <c r="I39" s="1824">
        <v>29</v>
      </c>
      <c r="J39" s="1824">
        <v>0</v>
      </c>
      <c r="K39" s="1824">
        <v>0</v>
      </c>
      <c r="L39" s="1824">
        <v>0</v>
      </c>
      <c r="M39" s="1824">
        <f t="shared" si="17"/>
        <v>14</v>
      </c>
      <c r="N39" s="1824">
        <f t="shared" si="17"/>
        <v>15</v>
      </c>
      <c r="O39" s="1824">
        <f t="shared" si="17"/>
        <v>29</v>
      </c>
      <c r="P39" s="1394"/>
      <c r="Q39" s="1410" t="s">
        <v>162</v>
      </c>
      <c r="R39" s="2589"/>
    </row>
    <row r="40" spans="1:18" s="775" customFormat="1" ht="28.5" customHeight="1" x14ac:dyDescent="0.25">
      <c r="A40" s="2676" t="s">
        <v>52</v>
      </c>
      <c r="B40" s="2676"/>
      <c r="C40" s="2676"/>
      <c r="D40" s="1824">
        <f>SUM(D28:D39)</f>
        <v>0</v>
      </c>
      <c r="E40" s="1824">
        <f>SUM(E28:E39)</f>
        <v>0</v>
      </c>
      <c r="F40" s="1824">
        <f>SUM(F28:F39)</f>
        <v>0</v>
      </c>
      <c r="G40" s="1824">
        <f>SUM(G36:G39,G33:G35)</f>
        <v>140</v>
      </c>
      <c r="H40" s="1824">
        <f>SUM(H36:H39,H33:H35)</f>
        <v>134</v>
      </c>
      <c r="I40" s="1824">
        <f>SUM(G40:H40)</f>
        <v>274</v>
      </c>
      <c r="J40" s="1824">
        <f>SUM(J36:J39,J33:J35)</f>
        <v>76</v>
      </c>
      <c r="K40" s="1824">
        <f>SUM(K36:K39,K33:K35)</f>
        <v>50</v>
      </c>
      <c r="L40" s="1824">
        <f t="shared" ref="L40" si="18">SUM(J40:K40)</f>
        <v>126</v>
      </c>
      <c r="M40" s="1824">
        <f>SUM(M36:M39,M33:M35)</f>
        <v>216</v>
      </c>
      <c r="N40" s="1824">
        <f>SUM(N36:N39,N33:N35)</f>
        <v>184</v>
      </c>
      <c r="O40" s="1824">
        <f t="shared" ref="O40" si="19">SUM(M40:N40)</f>
        <v>400</v>
      </c>
      <c r="P40" s="2502" t="s">
        <v>136</v>
      </c>
      <c r="Q40" s="2502"/>
      <c r="R40" s="2502"/>
    </row>
    <row r="41" spans="1:18" s="775" customFormat="1" ht="33" customHeight="1" x14ac:dyDescent="0.25">
      <c r="A41" s="2676" t="s">
        <v>1167</v>
      </c>
      <c r="B41" s="693" t="s">
        <v>89</v>
      </c>
      <c r="C41" s="598"/>
      <c r="D41" s="1824">
        <f t="shared" ref="D41:E41" si="20">SUM(D29:D40)</f>
        <v>0</v>
      </c>
      <c r="E41" s="1824">
        <f t="shared" si="20"/>
        <v>0</v>
      </c>
      <c r="F41" s="1824">
        <v>0</v>
      </c>
      <c r="G41" s="1824">
        <v>21</v>
      </c>
      <c r="H41" s="1824">
        <v>16</v>
      </c>
      <c r="I41" s="1824">
        <v>37</v>
      </c>
      <c r="J41" s="1824">
        <v>0</v>
      </c>
      <c r="K41" s="1824">
        <v>0</v>
      </c>
      <c r="L41" s="1824">
        <v>0</v>
      </c>
      <c r="M41" s="1824">
        <f t="shared" si="17"/>
        <v>21</v>
      </c>
      <c r="N41" s="1824">
        <f t="shared" si="17"/>
        <v>16</v>
      </c>
      <c r="O41" s="1824">
        <f t="shared" si="17"/>
        <v>37</v>
      </c>
      <c r="P41" s="586"/>
      <c r="Q41" s="386" t="s">
        <v>157</v>
      </c>
      <c r="R41" s="2502" t="s">
        <v>130</v>
      </c>
    </row>
    <row r="42" spans="1:18" s="775" customFormat="1" ht="33" customHeight="1" x14ac:dyDescent="0.25">
      <c r="A42" s="2676"/>
      <c r="B42" s="693" t="s">
        <v>213</v>
      </c>
      <c r="C42" s="598"/>
      <c r="D42" s="1824">
        <f t="shared" ref="D42:E42" si="21">SUM(D30:D41)</f>
        <v>0</v>
      </c>
      <c r="E42" s="1824">
        <f t="shared" si="21"/>
        <v>0</v>
      </c>
      <c r="F42" s="1824">
        <v>0</v>
      </c>
      <c r="G42" s="1824">
        <v>13</v>
      </c>
      <c r="H42" s="1824">
        <v>17</v>
      </c>
      <c r="I42" s="1824">
        <v>30</v>
      </c>
      <c r="J42" s="1824">
        <v>0</v>
      </c>
      <c r="K42" s="1824">
        <v>0</v>
      </c>
      <c r="L42" s="1824">
        <v>0</v>
      </c>
      <c r="M42" s="1824">
        <f t="shared" si="17"/>
        <v>13</v>
      </c>
      <c r="N42" s="1824">
        <f t="shared" si="17"/>
        <v>17</v>
      </c>
      <c r="O42" s="1824">
        <f t="shared" si="17"/>
        <v>30</v>
      </c>
      <c r="P42" s="586"/>
      <c r="Q42" s="386" t="s">
        <v>157</v>
      </c>
      <c r="R42" s="2502"/>
    </row>
    <row r="43" spans="1:18" s="775" customFormat="1" ht="28.5" customHeight="1" x14ac:dyDescent="0.25">
      <c r="A43" s="2676" t="s">
        <v>52</v>
      </c>
      <c r="B43" s="2676"/>
      <c r="C43" s="2676"/>
      <c r="D43" s="1824">
        <f t="shared" ref="D43:L43" si="22">SUM(D41:D42)</f>
        <v>0</v>
      </c>
      <c r="E43" s="1824">
        <f t="shared" si="22"/>
        <v>0</v>
      </c>
      <c r="F43" s="1824">
        <f t="shared" si="22"/>
        <v>0</v>
      </c>
      <c r="G43" s="1824">
        <f t="shared" si="22"/>
        <v>34</v>
      </c>
      <c r="H43" s="1824">
        <f t="shared" si="22"/>
        <v>33</v>
      </c>
      <c r="I43" s="1824">
        <f t="shared" si="22"/>
        <v>67</v>
      </c>
      <c r="J43" s="1824">
        <f t="shared" si="22"/>
        <v>0</v>
      </c>
      <c r="K43" s="1824">
        <f t="shared" si="22"/>
        <v>0</v>
      </c>
      <c r="L43" s="1824">
        <f t="shared" si="22"/>
        <v>0</v>
      </c>
      <c r="M43" s="1824">
        <f t="shared" si="17"/>
        <v>34</v>
      </c>
      <c r="N43" s="1824">
        <f t="shared" si="17"/>
        <v>33</v>
      </c>
      <c r="O43" s="1824">
        <f t="shared" si="17"/>
        <v>67</v>
      </c>
      <c r="P43" s="2502" t="s">
        <v>136</v>
      </c>
      <c r="Q43" s="2502"/>
      <c r="R43" s="2502"/>
    </row>
    <row r="44" spans="1:18" s="775" customFormat="1" ht="35.25" customHeight="1" x14ac:dyDescent="0.25">
      <c r="A44" s="2676" t="s">
        <v>42</v>
      </c>
      <c r="B44" s="693" t="s">
        <v>75</v>
      </c>
      <c r="C44" s="693" t="s">
        <v>1570</v>
      </c>
      <c r="D44" s="1824">
        <f t="shared" ref="D44:E44" si="23">SUM(D42:D43)</f>
        <v>0</v>
      </c>
      <c r="E44" s="1824">
        <f t="shared" si="23"/>
        <v>0</v>
      </c>
      <c r="F44" s="1824">
        <v>0</v>
      </c>
      <c r="G44" s="1824">
        <v>13</v>
      </c>
      <c r="H44" s="1824">
        <v>17</v>
      </c>
      <c r="I44" s="1824">
        <v>30</v>
      </c>
      <c r="J44" s="1824">
        <v>21</v>
      </c>
      <c r="K44" s="1824">
        <v>10</v>
      </c>
      <c r="L44" s="1824">
        <v>31</v>
      </c>
      <c r="M44" s="1824">
        <f t="shared" si="17"/>
        <v>34</v>
      </c>
      <c r="N44" s="1824">
        <f t="shared" si="17"/>
        <v>27</v>
      </c>
      <c r="O44" s="1824">
        <f t="shared" si="17"/>
        <v>61</v>
      </c>
      <c r="P44" s="386" t="s">
        <v>1567</v>
      </c>
      <c r="Q44" s="386" t="s">
        <v>151</v>
      </c>
      <c r="R44" s="2502" t="s">
        <v>623</v>
      </c>
    </row>
    <row r="45" spans="1:18" s="775" customFormat="1" ht="28.5" customHeight="1" x14ac:dyDescent="0.25">
      <c r="A45" s="2676"/>
      <c r="B45" s="693" t="s">
        <v>82</v>
      </c>
      <c r="C45" s="598"/>
      <c r="D45" s="1824">
        <f t="shared" ref="D45:E45" si="24">SUM(D43:D44)</f>
        <v>0</v>
      </c>
      <c r="E45" s="1824">
        <f t="shared" si="24"/>
        <v>0</v>
      </c>
      <c r="F45" s="1824">
        <v>0</v>
      </c>
      <c r="G45" s="1824">
        <v>16</v>
      </c>
      <c r="H45" s="1824">
        <v>13</v>
      </c>
      <c r="I45" s="1824">
        <v>29</v>
      </c>
      <c r="J45" s="1824">
        <v>15</v>
      </c>
      <c r="K45" s="1824">
        <v>6</v>
      </c>
      <c r="L45" s="1824">
        <v>21</v>
      </c>
      <c r="M45" s="1824">
        <f t="shared" si="17"/>
        <v>31</v>
      </c>
      <c r="N45" s="1824">
        <f t="shared" si="17"/>
        <v>19</v>
      </c>
      <c r="O45" s="1824">
        <f t="shared" si="17"/>
        <v>50</v>
      </c>
      <c r="P45" s="586"/>
      <c r="Q45" s="386" t="s">
        <v>155</v>
      </c>
      <c r="R45" s="2502"/>
    </row>
    <row r="46" spans="1:18" s="775" customFormat="1" ht="24.75" customHeight="1" x14ac:dyDescent="0.25">
      <c r="A46" s="2676"/>
      <c r="B46" s="693" t="s">
        <v>958</v>
      </c>
      <c r="C46" s="598"/>
      <c r="D46" s="1824">
        <f t="shared" ref="D46:E46" si="25">SUM(D44:D45)</f>
        <v>0</v>
      </c>
      <c r="E46" s="1824">
        <f t="shared" si="25"/>
        <v>0</v>
      </c>
      <c r="F46" s="1824">
        <v>0</v>
      </c>
      <c r="G46" s="1824">
        <v>9</v>
      </c>
      <c r="H46" s="1824">
        <v>16</v>
      </c>
      <c r="I46" s="1824">
        <v>25</v>
      </c>
      <c r="J46" s="1824">
        <v>0</v>
      </c>
      <c r="K46" s="1824">
        <v>0</v>
      </c>
      <c r="L46" s="1824">
        <v>0</v>
      </c>
      <c r="M46" s="1824">
        <f t="shared" si="17"/>
        <v>9</v>
      </c>
      <c r="N46" s="1824">
        <f t="shared" si="17"/>
        <v>16</v>
      </c>
      <c r="O46" s="1824">
        <f t="shared" si="17"/>
        <v>25</v>
      </c>
      <c r="P46" s="586"/>
      <c r="Q46" s="386" t="s">
        <v>959</v>
      </c>
      <c r="R46" s="2502"/>
    </row>
    <row r="47" spans="1:18" s="775" customFormat="1" ht="25.5" customHeight="1" x14ac:dyDescent="0.25">
      <c r="A47" s="2676"/>
      <c r="B47" s="693" t="s">
        <v>960</v>
      </c>
      <c r="C47" s="598"/>
      <c r="D47" s="1824">
        <f t="shared" ref="D47:E47" si="26">SUM(D45:D46)</f>
        <v>0</v>
      </c>
      <c r="E47" s="1824">
        <f t="shared" si="26"/>
        <v>0</v>
      </c>
      <c r="F47" s="1824">
        <v>0</v>
      </c>
      <c r="G47" s="1824">
        <v>10</v>
      </c>
      <c r="H47" s="1824">
        <v>9</v>
      </c>
      <c r="I47" s="1824">
        <v>19</v>
      </c>
      <c r="J47" s="1824">
        <v>0</v>
      </c>
      <c r="K47" s="1824">
        <v>0</v>
      </c>
      <c r="L47" s="1824">
        <v>0</v>
      </c>
      <c r="M47" s="1824">
        <f t="shared" si="17"/>
        <v>10</v>
      </c>
      <c r="N47" s="1824">
        <f t="shared" si="17"/>
        <v>9</v>
      </c>
      <c r="O47" s="1824">
        <f t="shared" si="17"/>
        <v>19</v>
      </c>
      <c r="P47" s="586"/>
      <c r="Q47" s="386" t="s">
        <v>961</v>
      </c>
      <c r="R47" s="2502"/>
    </row>
    <row r="48" spans="1:18" s="775" customFormat="1" ht="28.5" customHeight="1" x14ac:dyDescent="0.25">
      <c r="A48" s="2676" t="s">
        <v>52</v>
      </c>
      <c r="B48" s="2676"/>
      <c r="C48" s="2676"/>
      <c r="D48" s="1824">
        <f t="shared" ref="D48:L48" si="27">SUM(D44:D47)</f>
        <v>0</v>
      </c>
      <c r="E48" s="1824">
        <f t="shared" si="27"/>
        <v>0</v>
      </c>
      <c r="F48" s="1824">
        <f t="shared" si="27"/>
        <v>0</v>
      </c>
      <c r="G48" s="1824">
        <f t="shared" si="27"/>
        <v>48</v>
      </c>
      <c r="H48" s="1824">
        <f t="shared" si="27"/>
        <v>55</v>
      </c>
      <c r="I48" s="1824">
        <f t="shared" si="27"/>
        <v>103</v>
      </c>
      <c r="J48" s="1824">
        <f t="shared" si="27"/>
        <v>36</v>
      </c>
      <c r="K48" s="1824">
        <f t="shared" si="27"/>
        <v>16</v>
      </c>
      <c r="L48" s="1824">
        <f t="shared" si="27"/>
        <v>52</v>
      </c>
      <c r="M48" s="1824">
        <f t="shared" si="17"/>
        <v>84</v>
      </c>
      <c r="N48" s="1824">
        <f t="shared" si="17"/>
        <v>71</v>
      </c>
      <c r="O48" s="1824">
        <f t="shared" si="17"/>
        <v>155</v>
      </c>
      <c r="P48" s="2502" t="s">
        <v>136</v>
      </c>
      <c r="Q48" s="2502"/>
      <c r="R48" s="2502"/>
    </row>
    <row r="49" spans="1:18" s="775" customFormat="1" ht="28.5" customHeight="1" thickBot="1" x14ac:dyDescent="0.3">
      <c r="A49" s="3220" t="s">
        <v>210</v>
      </c>
      <c r="B49" s="3220"/>
      <c r="C49" s="597"/>
      <c r="D49" s="1822">
        <v>0</v>
      </c>
      <c r="E49" s="1822">
        <v>0</v>
      </c>
      <c r="F49" s="1822">
        <v>0</v>
      </c>
      <c r="G49" s="1822">
        <v>30</v>
      </c>
      <c r="H49" s="1822">
        <v>6</v>
      </c>
      <c r="I49" s="1822">
        <v>36</v>
      </c>
      <c r="J49" s="1822">
        <v>37</v>
      </c>
      <c r="K49" s="1822">
        <v>4</v>
      </c>
      <c r="L49" s="1822">
        <v>41</v>
      </c>
      <c r="M49" s="1822">
        <f t="shared" si="17"/>
        <v>67</v>
      </c>
      <c r="N49" s="1822">
        <f t="shared" si="17"/>
        <v>10</v>
      </c>
      <c r="O49" s="1822">
        <f t="shared" si="17"/>
        <v>77</v>
      </c>
      <c r="P49" s="782"/>
      <c r="Q49" s="3221" t="s">
        <v>633</v>
      </c>
      <c r="R49" s="3221"/>
    </row>
    <row r="50" spans="1:18" s="776" customFormat="1" ht="28.5" customHeight="1" thickBot="1" x14ac:dyDescent="0.3">
      <c r="A50" s="3216" t="s">
        <v>45</v>
      </c>
      <c r="B50" s="3217"/>
      <c r="C50" s="3218"/>
      <c r="D50" s="1834">
        <f t="shared" ref="D50:O50" si="28">SUM(D48:D49,D43,D40,D26,D20,D19,D16,D15,D14,D10)</f>
        <v>24</v>
      </c>
      <c r="E50" s="1834">
        <f t="shared" si="28"/>
        <v>24</v>
      </c>
      <c r="F50" s="1834">
        <f t="shared" si="28"/>
        <v>48</v>
      </c>
      <c r="G50" s="1834">
        <f t="shared" si="28"/>
        <v>390</v>
      </c>
      <c r="H50" s="1834">
        <f t="shared" si="28"/>
        <v>353</v>
      </c>
      <c r="I50" s="1834">
        <f t="shared" si="28"/>
        <v>743</v>
      </c>
      <c r="J50" s="1834">
        <f t="shared" si="28"/>
        <v>168</v>
      </c>
      <c r="K50" s="1834">
        <f t="shared" si="28"/>
        <v>86</v>
      </c>
      <c r="L50" s="1834">
        <f t="shared" si="28"/>
        <v>254</v>
      </c>
      <c r="M50" s="1834">
        <f t="shared" si="28"/>
        <v>582</v>
      </c>
      <c r="N50" s="1834">
        <f t="shared" si="28"/>
        <v>463</v>
      </c>
      <c r="O50" s="1834">
        <f t="shared" si="28"/>
        <v>1045</v>
      </c>
      <c r="P50" s="3219" t="s">
        <v>153</v>
      </c>
      <c r="Q50" s="3219"/>
      <c r="R50" s="3219"/>
    </row>
    <row r="51" spans="1:18" s="775" customFormat="1" ht="27.75" customHeight="1" thickTop="1" x14ac:dyDescent="0.25"/>
    <row r="183" spans="1:15" ht="15" customHeight="1" x14ac:dyDescent="0.25">
      <c r="A183" s="422"/>
      <c r="B183" s="422"/>
      <c r="C183" s="422"/>
      <c r="D183" s="422"/>
      <c r="E183" s="422"/>
      <c r="F183" s="422"/>
      <c r="G183" s="422"/>
      <c r="H183" s="422"/>
      <c r="I183" s="422"/>
      <c r="J183" s="422"/>
      <c r="K183" s="422"/>
      <c r="L183" s="422"/>
      <c r="M183" s="422"/>
      <c r="N183" s="422"/>
      <c r="O183" s="422"/>
    </row>
  </sheetData>
  <mergeCells count="64"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A8:A9"/>
    <mergeCell ref="R8:R9"/>
    <mergeCell ref="P10:R10"/>
    <mergeCell ref="B15:C15"/>
    <mergeCell ref="A11:A13"/>
    <mergeCell ref="A14:C14"/>
    <mergeCell ref="R11:R13"/>
    <mergeCell ref="P14:R14"/>
    <mergeCell ref="A17:A18"/>
    <mergeCell ref="R17:R18"/>
    <mergeCell ref="A19:C19"/>
    <mergeCell ref="P19:R19"/>
    <mergeCell ref="A21:A25"/>
    <mergeCell ref="R21:R25"/>
    <mergeCell ref="A26:C26"/>
    <mergeCell ref="P26:R26"/>
    <mergeCell ref="Q28:R28"/>
    <mergeCell ref="A29:A32"/>
    <mergeCell ref="B29:B32"/>
    <mergeCell ref="C29:C32"/>
    <mergeCell ref="D29:F29"/>
    <mergeCell ref="G29:I29"/>
    <mergeCell ref="J29:L29"/>
    <mergeCell ref="M29:O29"/>
    <mergeCell ref="P29:P32"/>
    <mergeCell ref="Q29:Q32"/>
    <mergeCell ref="R29:R32"/>
    <mergeCell ref="D30:F30"/>
    <mergeCell ref="G30:I30"/>
    <mergeCell ref="J30:L30"/>
    <mergeCell ref="M30:O30"/>
    <mergeCell ref="A40:C40"/>
    <mergeCell ref="P40:R40"/>
    <mergeCell ref="A33:A39"/>
    <mergeCell ref="R33:R39"/>
    <mergeCell ref="A41:A42"/>
    <mergeCell ref="R41:R42"/>
    <mergeCell ref="A43:C43"/>
    <mergeCell ref="P43:R43"/>
    <mergeCell ref="A50:C50"/>
    <mergeCell ref="P50:R50"/>
    <mergeCell ref="A44:A47"/>
    <mergeCell ref="R44:R47"/>
    <mergeCell ref="A48:C48"/>
    <mergeCell ref="P48:R48"/>
    <mergeCell ref="A49:B49"/>
    <mergeCell ref="Q49:R49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203" orientation="landscape" useFirstPageNumber="1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7:M17"/>
  <sheetViews>
    <sheetView showGridLines="0" rightToLeft="1" view="pageBreakPreview" zoomScaleSheetLayoutView="100" workbookViewId="0">
      <selection activeCell="B39" sqref="B39"/>
    </sheetView>
  </sheetViews>
  <sheetFormatPr defaultRowHeight="12.75" x14ac:dyDescent="0.2"/>
  <sheetData>
    <row r="17" spans="1:13" ht="60" x14ac:dyDescent="0.8">
      <c r="A17" s="2800" t="s">
        <v>2069</v>
      </c>
      <c r="B17" s="2800"/>
      <c r="C17" s="2800"/>
      <c r="D17" s="2800"/>
      <c r="E17" s="2800"/>
      <c r="F17" s="2800"/>
      <c r="G17" s="2800"/>
      <c r="H17" s="2800"/>
      <c r="I17" s="2800"/>
      <c r="J17" s="2800"/>
      <c r="K17" s="2800"/>
      <c r="L17" s="2800"/>
      <c r="M17" s="2800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O38"/>
  <sheetViews>
    <sheetView rightToLeft="1" view="pageBreakPreview" topLeftCell="A7" zoomScale="90" zoomScaleNormal="75" zoomScaleSheetLayoutView="90" workbookViewId="0">
      <selection activeCell="B39" sqref="B39"/>
    </sheetView>
  </sheetViews>
  <sheetFormatPr defaultColWidth="10.28515625" defaultRowHeight="12.75" x14ac:dyDescent="0.2"/>
  <cols>
    <col min="1" max="1" width="31.85546875" style="124" customWidth="1"/>
    <col min="2" max="2" width="7.140625" style="124" customWidth="1"/>
    <col min="3" max="3" width="7.42578125" style="124" customWidth="1"/>
    <col min="4" max="4" width="9" style="124" customWidth="1"/>
    <col min="5" max="5" width="7.85546875" style="124" customWidth="1"/>
    <col min="6" max="6" width="8.140625" style="124" customWidth="1"/>
    <col min="7" max="7" width="9" style="124" customWidth="1"/>
    <col min="8" max="9" width="7.7109375" style="124" customWidth="1"/>
    <col min="10" max="10" width="9" style="124" customWidth="1"/>
    <col min="11" max="13" width="9" style="786" customWidth="1"/>
    <col min="14" max="14" width="44" style="124" customWidth="1"/>
    <col min="15" max="16384" width="10.28515625" style="124"/>
  </cols>
  <sheetData>
    <row r="1" spans="1:15" ht="27" customHeight="1" x14ac:dyDescent="0.2">
      <c r="A1" s="2558" t="s">
        <v>2314</v>
      </c>
      <c r="B1" s="2558"/>
      <c r="C1" s="2558"/>
      <c r="D1" s="2558"/>
      <c r="E1" s="2558"/>
      <c r="F1" s="2558"/>
      <c r="G1" s="2558"/>
      <c r="H1" s="2558"/>
      <c r="I1" s="2558"/>
      <c r="J1" s="2558"/>
      <c r="K1" s="2558"/>
      <c r="L1" s="2558"/>
      <c r="M1" s="2558"/>
      <c r="N1" s="2558"/>
    </row>
    <row r="2" spans="1:15" ht="27.75" customHeight="1" x14ac:dyDescent="0.2">
      <c r="A2" s="2558" t="s">
        <v>2315</v>
      </c>
      <c r="B2" s="2558"/>
      <c r="C2" s="2558"/>
      <c r="D2" s="2558"/>
      <c r="E2" s="2558"/>
      <c r="F2" s="2558"/>
      <c r="G2" s="2558"/>
      <c r="H2" s="2558"/>
      <c r="I2" s="2558"/>
      <c r="J2" s="2558"/>
      <c r="K2" s="2558"/>
      <c r="L2" s="2558"/>
      <c r="M2" s="2558"/>
      <c r="N2" s="2558"/>
    </row>
    <row r="3" spans="1:15" ht="25.5" customHeight="1" thickBot="1" x14ac:dyDescent="0.3">
      <c r="A3" s="345" t="s">
        <v>2842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1088" t="s">
        <v>1730</v>
      </c>
    </row>
    <row r="4" spans="1:15" ht="19.5" customHeight="1" thickTop="1" x14ac:dyDescent="0.25">
      <c r="A4" s="2980" t="s">
        <v>35</v>
      </c>
      <c r="B4" s="3173" t="s">
        <v>36</v>
      </c>
      <c r="C4" s="3173"/>
      <c r="D4" s="3173"/>
      <c r="E4" s="3173" t="s">
        <v>2</v>
      </c>
      <c r="F4" s="3173"/>
      <c r="G4" s="3173"/>
      <c r="H4" s="3173" t="s">
        <v>3</v>
      </c>
      <c r="I4" s="3173"/>
      <c r="J4" s="3173"/>
      <c r="K4" s="3173" t="s">
        <v>29</v>
      </c>
      <c r="L4" s="3173"/>
      <c r="M4" s="3173"/>
      <c r="N4" s="2980" t="s">
        <v>102</v>
      </c>
    </row>
    <row r="5" spans="1:15" s="691" customFormat="1" ht="16.5" customHeight="1" x14ac:dyDescent="0.25">
      <c r="A5" s="2688"/>
      <c r="B5" s="3159" t="s">
        <v>98</v>
      </c>
      <c r="C5" s="3159"/>
      <c r="D5" s="3159"/>
      <c r="E5" s="3159" t="s">
        <v>99</v>
      </c>
      <c r="F5" s="3159"/>
      <c r="G5" s="3159"/>
      <c r="H5" s="3159" t="s">
        <v>100</v>
      </c>
      <c r="I5" s="3159"/>
      <c r="J5" s="3159"/>
      <c r="K5" s="3160" t="s">
        <v>101</v>
      </c>
      <c r="L5" s="3160"/>
      <c r="M5" s="3160"/>
      <c r="N5" s="2688"/>
    </row>
    <row r="6" spans="1:15" ht="16.5" customHeight="1" x14ac:dyDescent="0.2">
      <c r="A6" s="2688"/>
      <c r="B6" s="600" t="s">
        <v>187</v>
      </c>
      <c r="C6" s="600" t="s">
        <v>203</v>
      </c>
      <c r="D6" s="600" t="s">
        <v>204</v>
      </c>
      <c r="E6" s="600" t="s">
        <v>187</v>
      </c>
      <c r="F6" s="600" t="s">
        <v>203</v>
      </c>
      <c r="G6" s="600" t="s">
        <v>204</v>
      </c>
      <c r="H6" s="600" t="s">
        <v>187</v>
      </c>
      <c r="I6" s="600" t="s">
        <v>203</v>
      </c>
      <c r="J6" s="600" t="s">
        <v>204</v>
      </c>
      <c r="K6" s="600" t="s">
        <v>187</v>
      </c>
      <c r="L6" s="600" t="s">
        <v>203</v>
      </c>
      <c r="M6" s="600" t="s">
        <v>204</v>
      </c>
      <c r="N6" s="2688"/>
    </row>
    <row r="7" spans="1:15" ht="18.75" customHeight="1" thickBot="1" x14ac:dyDescent="0.25">
      <c r="A7" s="2981"/>
      <c r="B7" s="325" t="s">
        <v>188</v>
      </c>
      <c r="C7" s="325" t="s">
        <v>189</v>
      </c>
      <c r="D7" s="325" t="s">
        <v>190</v>
      </c>
      <c r="E7" s="325" t="s">
        <v>188</v>
      </c>
      <c r="F7" s="325" t="s">
        <v>189</v>
      </c>
      <c r="G7" s="325" t="s">
        <v>190</v>
      </c>
      <c r="H7" s="325" t="s">
        <v>188</v>
      </c>
      <c r="I7" s="325" t="s">
        <v>189</v>
      </c>
      <c r="J7" s="325" t="s">
        <v>190</v>
      </c>
      <c r="K7" s="325" t="s">
        <v>188</v>
      </c>
      <c r="L7" s="325" t="s">
        <v>189</v>
      </c>
      <c r="M7" s="325" t="s">
        <v>190</v>
      </c>
      <c r="N7" s="2981"/>
    </row>
    <row r="8" spans="1:15" ht="24.95" customHeight="1" x14ac:dyDescent="0.2">
      <c r="A8" s="783" t="s">
        <v>471</v>
      </c>
      <c r="B8" s="1858">
        <v>0</v>
      </c>
      <c r="C8" s="1858">
        <v>0</v>
      </c>
      <c r="D8" s="1858">
        <v>0</v>
      </c>
      <c r="E8" s="1858">
        <v>1</v>
      </c>
      <c r="F8" s="1858">
        <v>3</v>
      </c>
      <c r="G8" s="1858">
        <v>4</v>
      </c>
      <c r="H8" s="1858">
        <v>0</v>
      </c>
      <c r="I8" s="1858">
        <v>0</v>
      </c>
      <c r="J8" s="1858">
        <v>0</v>
      </c>
      <c r="K8" s="1858">
        <f>SUM(B8,E8,H8)</f>
        <v>1</v>
      </c>
      <c r="L8" s="1858">
        <f>SUM(C8,F8,I8)</f>
        <v>3</v>
      </c>
      <c r="M8" s="1858">
        <f>SUM(K8:L8)</f>
        <v>4</v>
      </c>
      <c r="N8" s="130" t="s">
        <v>134</v>
      </c>
    </row>
    <row r="9" spans="1:15" ht="24.95" customHeight="1" x14ac:dyDescent="0.2">
      <c r="A9" s="783" t="s">
        <v>54</v>
      </c>
      <c r="B9" s="1858">
        <v>0</v>
      </c>
      <c r="C9" s="1858">
        <v>0</v>
      </c>
      <c r="D9" s="1858">
        <v>0</v>
      </c>
      <c r="E9" s="1858">
        <v>13</v>
      </c>
      <c r="F9" s="1858">
        <v>12</v>
      </c>
      <c r="G9" s="1858">
        <v>25</v>
      </c>
      <c r="H9" s="1858">
        <v>0</v>
      </c>
      <c r="I9" s="1858">
        <v>0</v>
      </c>
      <c r="J9" s="1858">
        <v>0</v>
      </c>
      <c r="K9" s="1858">
        <f t="shared" ref="K9:L20" si="0">SUM(B9,E9,H9)</f>
        <v>13</v>
      </c>
      <c r="L9" s="1858">
        <f t="shared" si="0"/>
        <v>12</v>
      </c>
      <c r="M9" s="1858">
        <f t="shared" ref="M9:M20" si="1">SUM(K9:L9)</f>
        <v>25</v>
      </c>
      <c r="N9" s="154" t="s">
        <v>104</v>
      </c>
      <c r="O9" s="343"/>
    </row>
    <row r="10" spans="1:15" ht="24.95" customHeight="1" x14ac:dyDescent="0.2">
      <c r="A10" s="693" t="s">
        <v>94</v>
      </c>
      <c r="B10" s="1835">
        <v>0</v>
      </c>
      <c r="C10" s="1835">
        <v>0</v>
      </c>
      <c r="D10" s="1835">
        <v>0</v>
      </c>
      <c r="E10" s="1835">
        <v>33</v>
      </c>
      <c r="F10" s="1835">
        <v>10</v>
      </c>
      <c r="G10" s="1858">
        <v>43</v>
      </c>
      <c r="H10" s="1835">
        <v>7</v>
      </c>
      <c r="I10" s="1835">
        <v>0</v>
      </c>
      <c r="J10" s="1858">
        <v>7</v>
      </c>
      <c r="K10" s="1858">
        <f t="shared" si="0"/>
        <v>40</v>
      </c>
      <c r="L10" s="1858">
        <f t="shared" si="0"/>
        <v>10</v>
      </c>
      <c r="M10" s="1858">
        <f t="shared" si="1"/>
        <v>50</v>
      </c>
      <c r="N10" s="192" t="s">
        <v>1493</v>
      </c>
      <c r="O10" s="343"/>
    </row>
    <row r="11" spans="1:15" ht="24.95" customHeight="1" x14ac:dyDescent="0.2">
      <c r="A11" s="693" t="s">
        <v>40</v>
      </c>
      <c r="B11" s="1835">
        <v>0</v>
      </c>
      <c r="C11" s="1835">
        <v>0</v>
      </c>
      <c r="D11" s="1835">
        <v>0</v>
      </c>
      <c r="E11" s="1835">
        <v>14</v>
      </c>
      <c r="F11" s="1835">
        <v>21</v>
      </c>
      <c r="G11" s="1858">
        <v>35</v>
      </c>
      <c r="H11" s="1835">
        <v>14</v>
      </c>
      <c r="I11" s="1835">
        <v>10</v>
      </c>
      <c r="J11" s="1858">
        <v>24</v>
      </c>
      <c r="K11" s="1858">
        <f t="shared" si="0"/>
        <v>28</v>
      </c>
      <c r="L11" s="1858">
        <f t="shared" si="0"/>
        <v>31</v>
      </c>
      <c r="M11" s="1858">
        <f t="shared" si="1"/>
        <v>59</v>
      </c>
      <c r="N11" s="192" t="s">
        <v>131</v>
      </c>
      <c r="O11" s="343"/>
    </row>
    <row r="12" spans="1:15" ht="31.5" customHeight="1" x14ac:dyDescent="0.2">
      <c r="A12" s="1145" t="s">
        <v>258</v>
      </c>
      <c r="B12" s="1835">
        <v>0</v>
      </c>
      <c r="C12" s="1835">
        <v>0</v>
      </c>
      <c r="D12" s="1835">
        <v>0</v>
      </c>
      <c r="E12" s="1835">
        <v>6</v>
      </c>
      <c r="F12" s="1835">
        <v>10</v>
      </c>
      <c r="G12" s="1858">
        <v>16</v>
      </c>
      <c r="H12" s="1835">
        <v>0</v>
      </c>
      <c r="I12" s="1835">
        <v>0</v>
      </c>
      <c r="J12" s="1858">
        <v>0</v>
      </c>
      <c r="K12" s="1858">
        <f t="shared" si="0"/>
        <v>6</v>
      </c>
      <c r="L12" s="1858">
        <f t="shared" si="0"/>
        <v>10</v>
      </c>
      <c r="M12" s="1858">
        <f t="shared" si="1"/>
        <v>16</v>
      </c>
      <c r="N12" s="192" t="s">
        <v>251</v>
      </c>
      <c r="O12" s="343"/>
    </row>
    <row r="13" spans="1:15" ht="33" customHeight="1" x14ac:dyDescent="0.2">
      <c r="A13" s="693" t="s">
        <v>1572</v>
      </c>
      <c r="B13" s="1835">
        <v>0</v>
      </c>
      <c r="C13" s="1835">
        <v>0</v>
      </c>
      <c r="D13" s="1835">
        <v>0</v>
      </c>
      <c r="E13" s="1835">
        <v>4</v>
      </c>
      <c r="F13" s="1835">
        <v>0</v>
      </c>
      <c r="G13" s="1858">
        <v>4</v>
      </c>
      <c r="H13" s="1835">
        <v>2</v>
      </c>
      <c r="I13" s="1835">
        <v>0</v>
      </c>
      <c r="J13" s="1858">
        <v>2</v>
      </c>
      <c r="K13" s="1858">
        <f t="shared" si="0"/>
        <v>6</v>
      </c>
      <c r="L13" s="1858">
        <f t="shared" si="0"/>
        <v>0</v>
      </c>
      <c r="M13" s="1858">
        <f t="shared" si="1"/>
        <v>6</v>
      </c>
      <c r="N13" s="192" t="s">
        <v>1573</v>
      </c>
      <c r="O13" s="343"/>
    </row>
    <row r="14" spans="1:15" ht="24.95" customHeight="1" x14ac:dyDescent="0.2">
      <c r="A14" s="693" t="s">
        <v>223</v>
      </c>
      <c r="B14" s="1835">
        <v>0</v>
      </c>
      <c r="C14" s="1835">
        <v>0</v>
      </c>
      <c r="D14" s="1835">
        <v>0</v>
      </c>
      <c r="E14" s="1835">
        <v>41</v>
      </c>
      <c r="F14" s="1835">
        <v>25</v>
      </c>
      <c r="G14" s="1858">
        <v>66</v>
      </c>
      <c r="H14" s="1835">
        <v>6</v>
      </c>
      <c r="I14" s="1835">
        <v>4</v>
      </c>
      <c r="J14" s="1858">
        <v>10</v>
      </c>
      <c r="K14" s="1858">
        <f t="shared" si="0"/>
        <v>47</v>
      </c>
      <c r="L14" s="1858">
        <f t="shared" si="0"/>
        <v>29</v>
      </c>
      <c r="M14" s="1858">
        <f t="shared" si="1"/>
        <v>76</v>
      </c>
      <c r="N14" s="1061" t="s">
        <v>584</v>
      </c>
      <c r="O14" s="343"/>
    </row>
    <row r="15" spans="1:15" ht="24.95" customHeight="1" x14ac:dyDescent="0.2">
      <c r="A15" s="693" t="s">
        <v>225</v>
      </c>
      <c r="B15" s="1835">
        <v>0</v>
      </c>
      <c r="C15" s="1835">
        <v>0</v>
      </c>
      <c r="D15" s="1835">
        <v>0</v>
      </c>
      <c r="E15" s="1835">
        <v>10</v>
      </c>
      <c r="F15" s="1835">
        <v>16</v>
      </c>
      <c r="G15" s="1858">
        <v>26</v>
      </c>
      <c r="H15" s="1835">
        <v>0</v>
      </c>
      <c r="I15" s="1835">
        <v>0</v>
      </c>
      <c r="J15" s="1858">
        <v>0</v>
      </c>
      <c r="K15" s="1858">
        <f t="shared" si="0"/>
        <v>10</v>
      </c>
      <c r="L15" s="1858">
        <f t="shared" si="0"/>
        <v>16</v>
      </c>
      <c r="M15" s="1858">
        <f t="shared" si="1"/>
        <v>26</v>
      </c>
      <c r="N15" s="192" t="s">
        <v>240</v>
      </c>
      <c r="O15" s="343"/>
    </row>
    <row r="16" spans="1:15" ht="24.95" customHeight="1" x14ac:dyDescent="0.2">
      <c r="A16" s="693" t="s">
        <v>1574</v>
      </c>
      <c r="B16" s="1835">
        <v>0</v>
      </c>
      <c r="C16" s="1835">
        <v>0</v>
      </c>
      <c r="D16" s="1835">
        <v>0</v>
      </c>
      <c r="E16" s="1835">
        <v>0</v>
      </c>
      <c r="F16" s="1835">
        <v>30</v>
      </c>
      <c r="G16" s="1858">
        <v>30</v>
      </c>
      <c r="H16" s="1835">
        <v>0</v>
      </c>
      <c r="I16" s="1835">
        <v>0</v>
      </c>
      <c r="J16" s="1858">
        <v>0</v>
      </c>
      <c r="K16" s="1858">
        <f t="shared" si="0"/>
        <v>0</v>
      </c>
      <c r="L16" s="1858">
        <f t="shared" si="0"/>
        <v>30</v>
      </c>
      <c r="M16" s="1858">
        <f t="shared" si="1"/>
        <v>30</v>
      </c>
      <c r="N16" s="192" t="s">
        <v>454</v>
      </c>
      <c r="O16" s="343"/>
    </row>
    <row r="17" spans="1:15" ht="24.95" customHeight="1" x14ac:dyDescent="0.2">
      <c r="A17" s="693" t="s">
        <v>217</v>
      </c>
      <c r="B17" s="1835">
        <v>0</v>
      </c>
      <c r="C17" s="1835">
        <v>0</v>
      </c>
      <c r="D17" s="1835">
        <v>0</v>
      </c>
      <c r="E17" s="1835">
        <v>27</v>
      </c>
      <c r="F17" s="1835">
        <v>11</v>
      </c>
      <c r="G17" s="1858">
        <v>38</v>
      </c>
      <c r="H17" s="1835">
        <v>23</v>
      </c>
      <c r="I17" s="1835">
        <v>8</v>
      </c>
      <c r="J17" s="1858">
        <v>31</v>
      </c>
      <c r="K17" s="1858">
        <f t="shared" si="0"/>
        <v>50</v>
      </c>
      <c r="L17" s="1858">
        <f t="shared" si="0"/>
        <v>19</v>
      </c>
      <c r="M17" s="1858">
        <f t="shared" si="1"/>
        <v>69</v>
      </c>
      <c r="N17" s="192" t="s">
        <v>623</v>
      </c>
      <c r="O17" s="343"/>
    </row>
    <row r="18" spans="1:15" ht="24.95" customHeight="1" x14ac:dyDescent="0.2">
      <c r="A18" s="693" t="s">
        <v>1575</v>
      </c>
      <c r="B18" s="1835">
        <v>0</v>
      </c>
      <c r="C18" s="1835">
        <v>0</v>
      </c>
      <c r="D18" s="1835">
        <v>0</v>
      </c>
      <c r="E18" s="1835">
        <v>8</v>
      </c>
      <c r="F18" s="1835">
        <v>5</v>
      </c>
      <c r="G18" s="1858">
        <v>13</v>
      </c>
      <c r="H18" s="1835">
        <v>0</v>
      </c>
      <c r="I18" s="1835">
        <v>0</v>
      </c>
      <c r="J18" s="1858">
        <v>0</v>
      </c>
      <c r="K18" s="1858">
        <f t="shared" si="0"/>
        <v>8</v>
      </c>
      <c r="L18" s="1858">
        <f t="shared" si="0"/>
        <v>5</v>
      </c>
      <c r="M18" s="1858">
        <f t="shared" si="1"/>
        <v>13</v>
      </c>
      <c r="N18" s="1053" t="s">
        <v>1601</v>
      </c>
      <c r="O18" s="343"/>
    </row>
    <row r="19" spans="1:15" ht="24.95" customHeight="1" x14ac:dyDescent="0.2">
      <c r="A19" s="693" t="s">
        <v>210</v>
      </c>
      <c r="B19" s="1835">
        <v>0</v>
      </c>
      <c r="C19" s="1835">
        <v>0</v>
      </c>
      <c r="D19" s="1835">
        <v>0</v>
      </c>
      <c r="E19" s="1835">
        <v>11</v>
      </c>
      <c r="F19" s="1835">
        <v>0</v>
      </c>
      <c r="G19" s="1858">
        <v>11</v>
      </c>
      <c r="H19" s="1835">
        <v>7</v>
      </c>
      <c r="I19" s="1835">
        <v>1</v>
      </c>
      <c r="J19" s="1858">
        <v>8</v>
      </c>
      <c r="K19" s="1858">
        <f t="shared" si="0"/>
        <v>18</v>
      </c>
      <c r="L19" s="1858">
        <f t="shared" si="0"/>
        <v>1</v>
      </c>
      <c r="M19" s="1858">
        <f t="shared" si="1"/>
        <v>19</v>
      </c>
      <c r="N19" s="1053" t="s">
        <v>1997</v>
      </c>
      <c r="O19" s="343"/>
    </row>
    <row r="20" spans="1:15" ht="31.5" customHeight="1" thickBot="1" x14ac:dyDescent="0.25">
      <c r="A20" s="784" t="s">
        <v>1577</v>
      </c>
      <c r="B20" s="1839">
        <v>0</v>
      </c>
      <c r="C20" s="1839">
        <v>0</v>
      </c>
      <c r="D20" s="1839">
        <v>0</v>
      </c>
      <c r="E20" s="1839">
        <v>19</v>
      </c>
      <c r="F20" s="1839">
        <v>7</v>
      </c>
      <c r="G20" s="1858">
        <v>26</v>
      </c>
      <c r="H20" s="1839">
        <v>3</v>
      </c>
      <c r="I20" s="1839">
        <v>0</v>
      </c>
      <c r="J20" s="1858">
        <v>3</v>
      </c>
      <c r="K20" s="1858">
        <f t="shared" si="0"/>
        <v>22</v>
      </c>
      <c r="L20" s="1858">
        <f t="shared" si="0"/>
        <v>7</v>
      </c>
      <c r="M20" s="1858">
        <f t="shared" si="1"/>
        <v>29</v>
      </c>
      <c r="N20" s="152" t="s">
        <v>1578</v>
      </c>
      <c r="O20" s="343"/>
    </row>
    <row r="21" spans="1:15" ht="24.95" customHeight="1" thickBot="1" x14ac:dyDescent="0.25">
      <c r="A21" s="1130" t="s">
        <v>91</v>
      </c>
      <c r="B21" s="1847">
        <f>SUM(B8:B20)</f>
        <v>0</v>
      </c>
      <c r="C21" s="1847">
        <f t="shared" ref="C21:M21" si="2">SUM(C8:C20)</f>
        <v>0</v>
      </c>
      <c r="D21" s="1847">
        <f t="shared" si="2"/>
        <v>0</v>
      </c>
      <c r="E21" s="1847">
        <f t="shared" si="2"/>
        <v>187</v>
      </c>
      <c r="F21" s="1847">
        <f t="shared" si="2"/>
        <v>150</v>
      </c>
      <c r="G21" s="1847">
        <f t="shared" si="2"/>
        <v>337</v>
      </c>
      <c r="H21" s="1847">
        <f t="shared" si="2"/>
        <v>62</v>
      </c>
      <c r="I21" s="1847">
        <f t="shared" si="2"/>
        <v>23</v>
      </c>
      <c r="J21" s="1847">
        <f t="shared" si="2"/>
        <v>85</v>
      </c>
      <c r="K21" s="1847">
        <f t="shared" si="2"/>
        <v>249</v>
      </c>
      <c r="L21" s="1847">
        <f t="shared" si="2"/>
        <v>173</v>
      </c>
      <c r="M21" s="1847">
        <f t="shared" si="2"/>
        <v>422</v>
      </c>
      <c r="N21" s="203" t="s">
        <v>1495</v>
      </c>
      <c r="O21" s="343"/>
    </row>
    <row r="22" spans="1:15" ht="13.5" thickTop="1" x14ac:dyDescent="0.2">
      <c r="K22" s="124"/>
      <c r="L22" s="124"/>
      <c r="M22" s="124"/>
    </row>
    <row r="23" spans="1:15" x14ac:dyDescent="0.2">
      <c r="A23" s="785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</row>
    <row r="24" spans="1:15" x14ac:dyDescent="0.2">
      <c r="K24" s="124"/>
      <c r="L24" s="124"/>
      <c r="M24" s="124"/>
    </row>
    <row r="25" spans="1:15" x14ac:dyDescent="0.2">
      <c r="K25" s="124"/>
      <c r="L25" s="124"/>
      <c r="M25" s="124"/>
    </row>
    <row r="26" spans="1:15" x14ac:dyDescent="0.2">
      <c r="K26" s="124"/>
      <c r="L26" s="124"/>
      <c r="M26" s="124"/>
    </row>
    <row r="27" spans="1:15" x14ac:dyDescent="0.2">
      <c r="K27" s="124"/>
      <c r="L27" s="124"/>
      <c r="M27" s="124"/>
    </row>
    <row r="28" spans="1:15" x14ac:dyDescent="0.2">
      <c r="K28" s="124"/>
      <c r="L28" s="124"/>
      <c r="M28" s="124"/>
    </row>
    <row r="29" spans="1:15" x14ac:dyDescent="0.2">
      <c r="K29" s="124"/>
      <c r="L29" s="124"/>
      <c r="M29" s="124"/>
    </row>
    <row r="30" spans="1:15" x14ac:dyDescent="0.2">
      <c r="K30" s="124"/>
      <c r="L30" s="124"/>
      <c r="M30" s="124"/>
    </row>
    <row r="31" spans="1:15" x14ac:dyDescent="0.2">
      <c r="K31" s="124"/>
      <c r="L31" s="124"/>
      <c r="M31" s="124"/>
    </row>
    <row r="32" spans="1:15" x14ac:dyDescent="0.2">
      <c r="K32" s="124"/>
      <c r="L32" s="124"/>
      <c r="M32" s="124"/>
    </row>
    <row r="33" spans="11:13" x14ac:dyDescent="0.2">
      <c r="K33" s="124"/>
      <c r="L33" s="124"/>
      <c r="M33" s="124"/>
    </row>
    <row r="34" spans="11:13" x14ac:dyDescent="0.2">
      <c r="K34" s="124"/>
      <c r="L34" s="124"/>
      <c r="M34" s="124"/>
    </row>
    <row r="35" spans="11:13" x14ac:dyDescent="0.2">
      <c r="K35" s="124"/>
      <c r="L35" s="124"/>
      <c r="M35" s="124"/>
    </row>
    <row r="36" spans="11:13" x14ac:dyDescent="0.2">
      <c r="K36" s="124"/>
      <c r="L36" s="124"/>
      <c r="M36" s="124"/>
    </row>
    <row r="37" spans="11:13" x14ac:dyDescent="0.2">
      <c r="K37" s="124"/>
      <c r="L37" s="124"/>
      <c r="M37" s="124"/>
    </row>
    <row r="38" spans="11:13" x14ac:dyDescent="0.2">
      <c r="K38" s="124"/>
      <c r="L38" s="124"/>
      <c r="M38" s="124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207" orientation="landscape" useFirstPageNumber="1" r:id="rId1"/>
  <headerFooter alignWithMargins="0"/>
  <rowBreaks count="1" manualBreakCount="1">
    <brk id="21" max="1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CS207"/>
  <sheetViews>
    <sheetView rightToLeft="1" view="pageBreakPreview" topLeftCell="A52" zoomScale="80" zoomScaleSheetLayoutView="80" workbookViewId="0">
      <selection activeCell="B39" sqref="B39"/>
    </sheetView>
  </sheetViews>
  <sheetFormatPr defaultColWidth="10.28515625" defaultRowHeight="12.75" x14ac:dyDescent="0.2"/>
  <cols>
    <col min="1" max="1" width="15.85546875" style="799" customWidth="1"/>
    <col min="2" max="2" width="17.42578125" style="124" customWidth="1"/>
    <col min="3" max="3" width="17" style="124" customWidth="1"/>
    <col min="4" max="4" width="7.85546875" style="124" customWidth="1"/>
    <col min="5" max="5" width="8.7109375" style="124" customWidth="1"/>
    <col min="6" max="6" width="7.140625" style="124" customWidth="1"/>
    <col min="7" max="7" width="7.42578125" style="124" customWidth="1"/>
    <col min="8" max="8" width="6.7109375" style="124" customWidth="1"/>
    <col min="9" max="9" width="6.85546875" style="124" customWidth="1"/>
    <col min="10" max="10" width="7.7109375" style="124" customWidth="1"/>
    <col min="11" max="12" width="5.85546875" style="124" customWidth="1"/>
    <col min="13" max="13" width="8" style="124" customWidth="1"/>
    <col min="14" max="14" width="6.7109375" style="701" customWidth="1"/>
    <col min="15" max="15" width="7" style="701" customWidth="1"/>
    <col min="16" max="16" width="7.28515625" style="701" customWidth="1"/>
    <col min="17" max="17" width="16.42578125" style="124" customWidth="1"/>
    <col min="18" max="18" width="20.140625" style="124" customWidth="1"/>
    <col min="19" max="19" width="22.42578125" style="124" customWidth="1"/>
    <col min="20" max="20" width="10.28515625" style="124"/>
    <col min="21" max="21" width="18.42578125" style="124" customWidth="1"/>
    <col min="22" max="22" width="10.28515625" style="124"/>
    <col min="23" max="23" width="10.42578125" style="124" customWidth="1"/>
    <col min="24" max="16384" width="10.28515625" style="124"/>
  </cols>
  <sheetData>
    <row r="1" spans="1:21" ht="28.5" customHeight="1" x14ac:dyDescent="0.2">
      <c r="A1" s="2647" t="s">
        <v>2316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  <c r="M1" s="2647"/>
      <c r="N1" s="2647"/>
      <c r="O1" s="2647"/>
      <c r="P1" s="2647"/>
      <c r="Q1" s="2647"/>
      <c r="R1" s="2647"/>
      <c r="S1" s="2647"/>
    </row>
    <row r="2" spans="1:21" ht="36" customHeight="1" x14ac:dyDescent="0.2">
      <c r="A2" s="3144" t="s">
        <v>2317</v>
      </c>
      <c r="B2" s="3144"/>
      <c r="C2" s="3144"/>
      <c r="D2" s="3144"/>
      <c r="E2" s="3144"/>
      <c r="F2" s="3144"/>
      <c r="G2" s="3144"/>
      <c r="H2" s="3144"/>
      <c r="I2" s="3144"/>
      <c r="J2" s="3144"/>
      <c r="K2" s="3144"/>
      <c r="L2" s="3144"/>
      <c r="M2" s="3144"/>
      <c r="N2" s="3144"/>
      <c r="O2" s="3144"/>
      <c r="P2" s="3144"/>
      <c r="Q2" s="3144"/>
      <c r="R2" s="3144"/>
      <c r="S2" s="3144"/>
    </row>
    <row r="3" spans="1:21" ht="22.5" customHeight="1" thickBot="1" x14ac:dyDescent="0.25">
      <c r="A3" s="2649" t="s">
        <v>2843</v>
      </c>
      <c r="B3" s="2649"/>
      <c r="C3" s="594"/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594"/>
      <c r="O3" s="594"/>
      <c r="P3" s="594"/>
      <c r="Q3" s="594"/>
      <c r="R3" s="2650" t="s">
        <v>1732</v>
      </c>
      <c r="S3" s="2650"/>
    </row>
    <row r="4" spans="1:21" ht="24.75" customHeight="1" thickTop="1" x14ac:dyDescent="0.2">
      <c r="A4" s="3184" t="s">
        <v>47</v>
      </c>
      <c r="B4" s="2980" t="s">
        <v>90</v>
      </c>
      <c r="C4" s="2980" t="s">
        <v>48</v>
      </c>
      <c r="D4" s="539"/>
      <c r="E4" s="2980" t="s">
        <v>36</v>
      </c>
      <c r="F4" s="2980"/>
      <c r="G4" s="2980"/>
      <c r="H4" s="2980" t="s">
        <v>2</v>
      </c>
      <c r="I4" s="2980"/>
      <c r="J4" s="2980"/>
      <c r="K4" s="2980" t="s">
        <v>3</v>
      </c>
      <c r="L4" s="2980"/>
      <c r="M4" s="2980"/>
      <c r="N4" s="2980" t="s">
        <v>29</v>
      </c>
      <c r="O4" s="2980"/>
      <c r="P4" s="2980"/>
      <c r="Q4" s="3233" t="s">
        <v>103</v>
      </c>
      <c r="R4" s="2512" t="s">
        <v>132</v>
      </c>
      <c r="S4" s="2512" t="s">
        <v>310</v>
      </c>
    </row>
    <row r="5" spans="1:21" ht="17.25" customHeight="1" x14ac:dyDescent="0.2">
      <c r="A5" s="2666"/>
      <c r="B5" s="2688"/>
      <c r="C5" s="2688"/>
      <c r="D5" s="600"/>
      <c r="E5" s="3159" t="s">
        <v>98</v>
      </c>
      <c r="F5" s="3159"/>
      <c r="G5" s="3159"/>
      <c r="H5" s="3159" t="s">
        <v>99</v>
      </c>
      <c r="I5" s="3159"/>
      <c r="J5" s="3159"/>
      <c r="K5" s="3159" t="s">
        <v>100</v>
      </c>
      <c r="L5" s="3159"/>
      <c r="M5" s="3159"/>
      <c r="N5" s="3160" t="s">
        <v>101</v>
      </c>
      <c r="O5" s="3160"/>
      <c r="P5" s="3160"/>
      <c r="Q5" s="3234"/>
      <c r="R5" s="2479"/>
      <c r="S5" s="2479"/>
    </row>
    <row r="6" spans="1:21" ht="15.75" customHeight="1" x14ac:dyDescent="0.2">
      <c r="A6" s="2666"/>
      <c r="B6" s="2688"/>
      <c r="C6" s="2688"/>
      <c r="D6" s="600"/>
      <c r="E6" s="600" t="s">
        <v>187</v>
      </c>
      <c r="F6" s="600" t="s">
        <v>203</v>
      </c>
      <c r="G6" s="600" t="s">
        <v>204</v>
      </c>
      <c r="H6" s="600" t="s">
        <v>187</v>
      </c>
      <c r="I6" s="600" t="s">
        <v>203</v>
      </c>
      <c r="J6" s="600" t="s">
        <v>204</v>
      </c>
      <c r="K6" s="600" t="s">
        <v>187</v>
      </c>
      <c r="L6" s="600" t="s">
        <v>203</v>
      </c>
      <c r="M6" s="600" t="s">
        <v>204</v>
      </c>
      <c r="N6" s="600" t="s">
        <v>187</v>
      </c>
      <c r="O6" s="600" t="s">
        <v>203</v>
      </c>
      <c r="P6" s="600" t="s">
        <v>204</v>
      </c>
      <c r="Q6" s="3234"/>
      <c r="R6" s="2479"/>
      <c r="S6" s="2479"/>
      <c r="U6" s="692"/>
    </row>
    <row r="7" spans="1:21" ht="16.5" customHeight="1" thickBot="1" x14ac:dyDescent="0.25">
      <c r="A7" s="2992"/>
      <c r="B7" s="2981"/>
      <c r="C7" s="2981"/>
      <c r="D7" s="787"/>
      <c r="E7" s="325" t="s">
        <v>188</v>
      </c>
      <c r="F7" s="325" t="s">
        <v>189</v>
      </c>
      <c r="G7" s="325" t="s">
        <v>190</v>
      </c>
      <c r="H7" s="325" t="s">
        <v>188</v>
      </c>
      <c r="I7" s="325" t="s">
        <v>189</v>
      </c>
      <c r="J7" s="325" t="s">
        <v>190</v>
      </c>
      <c r="K7" s="325" t="s">
        <v>188</v>
      </c>
      <c r="L7" s="325" t="s">
        <v>189</v>
      </c>
      <c r="M7" s="325" t="s">
        <v>190</v>
      </c>
      <c r="N7" s="325" t="s">
        <v>188</v>
      </c>
      <c r="O7" s="325" t="s">
        <v>189</v>
      </c>
      <c r="P7" s="325" t="s">
        <v>190</v>
      </c>
      <c r="Q7" s="3235"/>
      <c r="R7" s="2513"/>
      <c r="S7" s="2513"/>
      <c r="U7" s="692"/>
    </row>
    <row r="8" spans="1:21" ht="30" customHeight="1" x14ac:dyDescent="0.2">
      <c r="A8" s="720" t="s">
        <v>37</v>
      </c>
      <c r="B8" s="857" t="s">
        <v>476</v>
      </c>
      <c r="C8" s="773" t="s">
        <v>476</v>
      </c>
      <c r="D8" s="601"/>
      <c r="E8" s="1841">
        <v>0</v>
      </c>
      <c r="F8" s="1841">
        <v>0</v>
      </c>
      <c r="G8" s="1841">
        <v>0</v>
      </c>
      <c r="H8" s="1841">
        <v>1</v>
      </c>
      <c r="I8" s="1841">
        <v>3</v>
      </c>
      <c r="J8" s="1841">
        <v>4</v>
      </c>
      <c r="K8" s="1841">
        <v>0</v>
      </c>
      <c r="L8" s="1841">
        <v>0</v>
      </c>
      <c r="M8" s="1841">
        <v>0</v>
      </c>
      <c r="N8" s="1841">
        <f>SUM(E8,H8,K8)</f>
        <v>1</v>
      </c>
      <c r="O8" s="1841">
        <f>SUM(F8,I8,L8)</f>
        <v>3</v>
      </c>
      <c r="P8" s="1841">
        <f>SUM(G8,J8,M8)</f>
        <v>4</v>
      </c>
      <c r="Q8" s="1058" t="s">
        <v>477</v>
      </c>
      <c r="R8" s="1058" t="s">
        <v>477</v>
      </c>
      <c r="S8" s="1068" t="s">
        <v>134</v>
      </c>
      <c r="U8" s="692"/>
    </row>
    <row r="9" spans="1:21" ht="35.25" customHeight="1" x14ac:dyDescent="0.2">
      <c r="A9" s="2676" t="s">
        <v>54</v>
      </c>
      <c r="B9" s="2682" t="s">
        <v>55</v>
      </c>
      <c r="C9" s="1859" t="s">
        <v>1580</v>
      </c>
      <c r="D9" s="693"/>
      <c r="E9" s="1835">
        <v>0</v>
      </c>
      <c r="F9" s="1835">
        <v>0</v>
      </c>
      <c r="G9" s="1835">
        <v>0</v>
      </c>
      <c r="H9" s="1835">
        <v>3</v>
      </c>
      <c r="I9" s="1835">
        <v>3</v>
      </c>
      <c r="J9" s="1835">
        <v>6</v>
      </c>
      <c r="K9" s="1835">
        <v>0</v>
      </c>
      <c r="L9" s="1835">
        <v>0</v>
      </c>
      <c r="M9" s="1835">
        <v>0</v>
      </c>
      <c r="N9" s="1835">
        <f t="shared" ref="N9:P10" si="0">SUM(E9,H9,K9)</f>
        <v>3</v>
      </c>
      <c r="O9" s="1835">
        <f t="shared" si="0"/>
        <v>3</v>
      </c>
      <c r="P9" s="1835">
        <f t="shared" si="0"/>
        <v>6</v>
      </c>
      <c r="Q9" s="1074" t="s">
        <v>2009</v>
      </c>
      <c r="R9" s="2594" t="s">
        <v>138</v>
      </c>
      <c r="S9" s="2594" t="s">
        <v>104</v>
      </c>
    </row>
    <row r="10" spans="1:21" ht="31.5" customHeight="1" x14ac:dyDescent="0.2">
      <c r="A10" s="2676"/>
      <c r="B10" s="2666"/>
      <c r="C10" s="1859" t="s">
        <v>1581</v>
      </c>
      <c r="D10" s="693"/>
      <c r="E10" s="1835">
        <v>0</v>
      </c>
      <c r="F10" s="1835">
        <v>0</v>
      </c>
      <c r="G10" s="1835">
        <v>0</v>
      </c>
      <c r="H10" s="1835">
        <v>3</v>
      </c>
      <c r="I10" s="1835">
        <v>2</v>
      </c>
      <c r="J10" s="1835">
        <v>5</v>
      </c>
      <c r="K10" s="1835">
        <v>0</v>
      </c>
      <c r="L10" s="1835">
        <v>0</v>
      </c>
      <c r="M10" s="1835">
        <v>0</v>
      </c>
      <c r="N10" s="1835">
        <f t="shared" si="0"/>
        <v>3</v>
      </c>
      <c r="O10" s="1835">
        <f t="shared" si="0"/>
        <v>2</v>
      </c>
      <c r="P10" s="1835">
        <f t="shared" si="0"/>
        <v>5</v>
      </c>
      <c r="Q10" s="1058" t="s">
        <v>2009</v>
      </c>
      <c r="R10" s="2579"/>
      <c r="S10" s="2579"/>
    </row>
    <row r="11" spans="1:21" ht="24" customHeight="1" x14ac:dyDescent="0.2">
      <c r="A11" s="2676"/>
      <c r="B11" s="3158"/>
      <c r="C11" s="1859" t="s">
        <v>2318</v>
      </c>
      <c r="D11" s="1415"/>
      <c r="E11" s="1835">
        <v>0</v>
      </c>
      <c r="F11" s="1835">
        <v>0</v>
      </c>
      <c r="G11" s="1835"/>
      <c r="H11" s="1835">
        <v>2</v>
      </c>
      <c r="I11" s="1835">
        <v>2</v>
      </c>
      <c r="J11" s="1835">
        <v>4</v>
      </c>
      <c r="K11" s="1835">
        <v>0</v>
      </c>
      <c r="L11" s="1835">
        <v>0</v>
      </c>
      <c r="M11" s="1835">
        <v>0</v>
      </c>
      <c r="N11" s="1835">
        <f t="shared" ref="N11" si="1">SUM(E11,H11,K11)</f>
        <v>2</v>
      </c>
      <c r="O11" s="1835">
        <f t="shared" ref="O11" si="2">SUM(F11,I11,L11)</f>
        <v>2</v>
      </c>
      <c r="P11" s="1835">
        <f t="shared" ref="P11" si="3">SUM(G11,J11,M11)</f>
        <v>4</v>
      </c>
      <c r="Q11" s="1832" t="s">
        <v>2549</v>
      </c>
      <c r="R11" s="2593"/>
      <c r="S11" s="2579"/>
    </row>
    <row r="12" spans="1:21" ht="21" customHeight="1" x14ac:dyDescent="0.2">
      <c r="A12" s="2676"/>
      <c r="B12" s="2676" t="s">
        <v>49</v>
      </c>
      <c r="C12" s="2676"/>
      <c r="D12" s="693"/>
      <c r="E12" s="1835">
        <f>SUM(E9:E11)</f>
        <v>0</v>
      </c>
      <c r="F12" s="1835">
        <f t="shared" ref="F12:M12" si="4">SUM(F9:F11)</f>
        <v>0</v>
      </c>
      <c r="G12" s="1835">
        <f t="shared" si="4"/>
        <v>0</v>
      </c>
      <c r="H12" s="1835">
        <f t="shared" si="4"/>
        <v>8</v>
      </c>
      <c r="I12" s="1835">
        <f t="shared" si="4"/>
        <v>7</v>
      </c>
      <c r="J12" s="1835">
        <f t="shared" si="4"/>
        <v>15</v>
      </c>
      <c r="K12" s="1835">
        <f t="shared" si="4"/>
        <v>0</v>
      </c>
      <c r="L12" s="1835">
        <f t="shared" si="4"/>
        <v>0</v>
      </c>
      <c r="M12" s="1835">
        <f t="shared" si="4"/>
        <v>0</v>
      </c>
      <c r="N12" s="1835">
        <f t="shared" ref="N12" si="5">SUM(E12,H12,K12)</f>
        <v>8</v>
      </c>
      <c r="O12" s="1835">
        <f t="shared" ref="O12" si="6">SUM(F12,I12,L12)</f>
        <v>7</v>
      </c>
      <c r="P12" s="1835">
        <f t="shared" ref="P12" si="7">SUM(G12,J12,M12)</f>
        <v>15</v>
      </c>
      <c r="Q12" s="386"/>
      <c r="R12" s="703" t="s">
        <v>139</v>
      </c>
      <c r="S12" s="2579"/>
    </row>
    <row r="13" spans="1:21" ht="27" customHeight="1" x14ac:dyDescent="0.2">
      <c r="A13" s="2676"/>
      <c r="B13" s="1398" t="s">
        <v>56</v>
      </c>
      <c r="C13" s="1415" t="s">
        <v>1469</v>
      </c>
      <c r="D13" s="693"/>
      <c r="E13" s="1835">
        <v>0</v>
      </c>
      <c r="F13" s="1835">
        <v>0</v>
      </c>
      <c r="G13" s="1835">
        <v>0</v>
      </c>
      <c r="H13" s="1835">
        <v>5</v>
      </c>
      <c r="I13" s="1835">
        <v>5</v>
      </c>
      <c r="J13" s="1835">
        <v>10</v>
      </c>
      <c r="K13" s="1835">
        <v>0</v>
      </c>
      <c r="L13" s="1835">
        <v>0</v>
      </c>
      <c r="M13" s="1835">
        <v>0</v>
      </c>
      <c r="N13" s="1835">
        <f>SUM(K13,H13,E13)</f>
        <v>5</v>
      </c>
      <c r="O13" s="1835">
        <f t="shared" ref="O13:P13" si="8">SUM(L13,I13,F13)</f>
        <v>5</v>
      </c>
      <c r="P13" s="1835">
        <f t="shared" si="8"/>
        <v>10</v>
      </c>
      <c r="Q13" s="1058" t="s">
        <v>232</v>
      </c>
      <c r="R13" s="1393" t="s">
        <v>759</v>
      </c>
      <c r="S13" s="2579"/>
    </row>
    <row r="14" spans="1:21" ht="26.25" customHeight="1" x14ac:dyDescent="0.2">
      <c r="A14" s="2676" t="s">
        <v>96</v>
      </c>
      <c r="B14" s="2676"/>
      <c r="C14" s="2676"/>
      <c r="D14" s="598"/>
      <c r="E14" s="1835">
        <f>SUM(E12:E13)</f>
        <v>0</v>
      </c>
      <c r="F14" s="1835">
        <f t="shared" ref="F14:M19" si="9">SUM(F12:F13)</f>
        <v>0</v>
      </c>
      <c r="G14" s="1835">
        <f t="shared" si="9"/>
        <v>0</v>
      </c>
      <c r="H14" s="1835">
        <f t="shared" si="9"/>
        <v>13</v>
      </c>
      <c r="I14" s="1835">
        <f t="shared" si="9"/>
        <v>12</v>
      </c>
      <c r="J14" s="1835">
        <f t="shared" si="9"/>
        <v>25</v>
      </c>
      <c r="K14" s="1835">
        <f t="shared" si="9"/>
        <v>0</v>
      </c>
      <c r="L14" s="1835">
        <f t="shared" si="9"/>
        <v>0</v>
      </c>
      <c r="M14" s="1835">
        <f t="shared" si="9"/>
        <v>0</v>
      </c>
      <c r="N14" s="1835">
        <f>SUM(K14,H14,E14)</f>
        <v>13</v>
      </c>
      <c r="O14" s="1835">
        <f t="shared" ref="O14" si="10">SUM(L14,I14,F14)</f>
        <v>12</v>
      </c>
      <c r="P14" s="1835">
        <f t="shared" ref="P14" si="11">SUM(M14,J14,G14)</f>
        <v>25</v>
      </c>
      <c r="Q14" s="3231" t="s">
        <v>136</v>
      </c>
      <c r="R14" s="3231"/>
      <c r="S14" s="3231"/>
    </row>
    <row r="15" spans="1:21" ht="26.25" customHeight="1" x14ac:dyDescent="0.2">
      <c r="A15" s="2676" t="s">
        <v>94</v>
      </c>
      <c r="B15" s="3232" t="s">
        <v>57</v>
      </c>
      <c r="C15" s="3232"/>
      <c r="D15" s="693"/>
      <c r="E15" s="1835">
        <f t="shared" ref="E15:E19" si="12">SUM(E13:E14)</f>
        <v>0</v>
      </c>
      <c r="F15" s="1835">
        <f t="shared" ref="F15:F19" si="13">SUM(F13:F14)</f>
        <v>0</v>
      </c>
      <c r="G15" s="1835">
        <v>0</v>
      </c>
      <c r="H15" s="1835">
        <v>8</v>
      </c>
      <c r="I15" s="1835">
        <v>3</v>
      </c>
      <c r="J15" s="1835">
        <v>11</v>
      </c>
      <c r="K15" s="1835"/>
      <c r="L15" s="1835">
        <f t="shared" si="9"/>
        <v>0</v>
      </c>
      <c r="M15" s="1835">
        <v>0</v>
      </c>
      <c r="N15" s="1835">
        <f>SUM(N14,N13)</f>
        <v>18</v>
      </c>
      <c r="O15" s="1835">
        <f>SUM(O14,O13)</f>
        <v>17</v>
      </c>
      <c r="P15" s="1835">
        <f>SUM(P14,P13)</f>
        <v>35</v>
      </c>
      <c r="Q15" s="2622" t="s">
        <v>268</v>
      </c>
      <c r="R15" s="2622"/>
      <c r="S15" s="2502" t="s">
        <v>129</v>
      </c>
    </row>
    <row r="16" spans="1:21" ht="26.25" customHeight="1" x14ac:dyDescent="0.2">
      <c r="A16" s="2676"/>
      <c r="B16" s="3232" t="s">
        <v>490</v>
      </c>
      <c r="C16" s="3232"/>
      <c r="D16" s="693"/>
      <c r="E16" s="1835">
        <f t="shared" si="12"/>
        <v>0</v>
      </c>
      <c r="F16" s="1835">
        <f t="shared" si="13"/>
        <v>0</v>
      </c>
      <c r="G16" s="1835">
        <v>0</v>
      </c>
      <c r="H16" s="1835">
        <v>7</v>
      </c>
      <c r="I16" s="1835">
        <v>3</v>
      </c>
      <c r="J16" s="1835">
        <v>10</v>
      </c>
      <c r="K16" s="1835">
        <v>3</v>
      </c>
      <c r="L16" s="1835">
        <f t="shared" si="9"/>
        <v>0</v>
      </c>
      <c r="M16" s="1835">
        <v>3</v>
      </c>
      <c r="N16" s="1835">
        <f>SUM(K16,H16,E16)</f>
        <v>10</v>
      </c>
      <c r="O16" s="1835">
        <f>SUM(L16,I16,F16)</f>
        <v>3</v>
      </c>
      <c r="P16" s="1835">
        <f>SUM(N16:O16)</f>
        <v>13</v>
      </c>
      <c r="Q16" s="2622" t="s">
        <v>491</v>
      </c>
      <c r="R16" s="2622"/>
      <c r="S16" s="2502"/>
    </row>
    <row r="17" spans="1:49" ht="26.25" customHeight="1" x14ac:dyDescent="0.2">
      <c r="A17" s="2676"/>
      <c r="B17" s="742" t="s">
        <v>492</v>
      </c>
      <c r="C17" s="718"/>
      <c r="D17" s="693"/>
      <c r="E17" s="1835">
        <f t="shared" si="12"/>
        <v>0</v>
      </c>
      <c r="F17" s="1835">
        <f t="shared" si="13"/>
        <v>0</v>
      </c>
      <c r="G17" s="1835">
        <v>0</v>
      </c>
      <c r="H17" s="1835">
        <v>8</v>
      </c>
      <c r="I17" s="1835"/>
      <c r="J17" s="1835">
        <v>8</v>
      </c>
      <c r="K17" s="1835">
        <v>2</v>
      </c>
      <c r="L17" s="1835">
        <f t="shared" si="9"/>
        <v>0</v>
      </c>
      <c r="M17" s="1835">
        <v>2</v>
      </c>
      <c r="N17" s="1835">
        <f t="shared" ref="N17:O19" si="14">SUM(E17,H17,K17)</f>
        <v>10</v>
      </c>
      <c r="O17" s="1835">
        <f t="shared" si="14"/>
        <v>0</v>
      </c>
      <c r="P17" s="1835">
        <f>SUM(N17:O17)</f>
        <v>10</v>
      </c>
      <c r="Q17" s="1833"/>
      <c r="R17" s="1833" t="s">
        <v>493</v>
      </c>
      <c r="S17" s="2502"/>
    </row>
    <row r="18" spans="1:49" ht="26.25" customHeight="1" x14ac:dyDescent="0.2">
      <c r="A18" s="2676"/>
      <c r="B18" s="742" t="s">
        <v>497</v>
      </c>
      <c r="C18" s="718"/>
      <c r="D18" s="693"/>
      <c r="E18" s="1835">
        <f t="shared" si="12"/>
        <v>0</v>
      </c>
      <c r="F18" s="1835">
        <f t="shared" si="13"/>
        <v>0</v>
      </c>
      <c r="G18" s="1835">
        <v>0</v>
      </c>
      <c r="H18" s="1835">
        <v>8</v>
      </c>
      <c r="I18" s="1835">
        <v>2</v>
      </c>
      <c r="J18" s="1835">
        <v>10</v>
      </c>
      <c r="K18" s="1835">
        <v>2</v>
      </c>
      <c r="L18" s="1835">
        <f t="shared" si="9"/>
        <v>0</v>
      </c>
      <c r="M18" s="1835">
        <v>2</v>
      </c>
      <c r="N18" s="1835">
        <f t="shared" si="14"/>
        <v>10</v>
      </c>
      <c r="O18" s="1835">
        <f t="shared" si="14"/>
        <v>2</v>
      </c>
      <c r="P18" s="1835">
        <f>SUM(N18:O18)</f>
        <v>12</v>
      </c>
      <c r="Q18" s="1833"/>
      <c r="R18" s="1833" t="s">
        <v>271</v>
      </c>
      <c r="S18" s="2502"/>
    </row>
    <row r="19" spans="1:49" ht="27" customHeight="1" x14ac:dyDescent="0.2">
      <c r="A19" s="2676"/>
      <c r="B19" s="742" t="s">
        <v>798</v>
      </c>
      <c r="C19" s="718"/>
      <c r="D19" s="693"/>
      <c r="E19" s="1835">
        <f t="shared" si="12"/>
        <v>0</v>
      </c>
      <c r="F19" s="1835">
        <f t="shared" si="13"/>
        <v>0</v>
      </c>
      <c r="G19" s="1835">
        <v>0</v>
      </c>
      <c r="H19" s="1835">
        <v>2</v>
      </c>
      <c r="I19" s="1835">
        <v>2</v>
      </c>
      <c r="J19" s="1835">
        <v>4</v>
      </c>
      <c r="K19" s="1835">
        <v>0</v>
      </c>
      <c r="L19" s="1835">
        <f t="shared" si="9"/>
        <v>0</v>
      </c>
      <c r="M19" s="1835">
        <v>0</v>
      </c>
      <c r="N19" s="1835">
        <f t="shared" si="14"/>
        <v>2</v>
      </c>
      <c r="O19" s="1835">
        <f t="shared" si="14"/>
        <v>2</v>
      </c>
      <c r="P19" s="1835">
        <f>SUM(N19:O19)</f>
        <v>4</v>
      </c>
      <c r="Q19" s="1833"/>
      <c r="R19" s="1832" t="s">
        <v>1102</v>
      </c>
      <c r="S19" s="2502"/>
    </row>
    <row r="20" spans="1:49" ht="21.75" customHeight="1" x14ac:dyDescent="0.2">
      <c r="A20" s="2676" t="s">
        <v>96</v>
      </c>
      <c r="B20" s="2676"/>
      <c r="C20" s="2676"/>
      <c r="D20" s="598"/>
      <c r="E20" s="1835">
        <f>SUM(E15:E19)</f>
        <v>0</v>
      </c>
      <c r="F20" s="1835">
        <f t="shared" ref="F20:M20" si="15">SUM(F15:F19)</f>
        <v>0</v>
      </c>
      <c r="G20" s="1835">
        <f t="shared" si="15"/>
        <v>0</v>
      </c>
      <c r="H20" s="1835">
        <f t="shared" si="15"/>
        <v>33</v>
      </c>
      <c r="I20" s="1835">
        <f t="shared" si="15"/>
        <v>10</v>
      </c>
      <c r="J20" s="1835">
        <f t="shared" si="15"/>
        <v>43</v>
      </c>
      <c r="K20" s="1835">
        <f t="shared" si="15"/>
        <v>7</v>
      </c>
      <c r="L20" s="1835">
        <f t="shared" si="15"/>
        <v>0</v>
      </c>
      <c r="M20" s="1835">
        <f t="shared" si="15"/>
        <v>7</v>
      </c>
      <c r="N20" s="1835">
        <f t="shared" ref="N20" si="16">SUM(E20,H20,K20)</f>
        <v>40</v>
      </c>
      <c r="O20" s="1835">
        <f t="shared" ref="O20" si="17">SUM(F20,I20,L20)</f>
        <v>10</v>
      </c>
      <c r="P20" s="1835">
        <f>SUM(N20:O20)</f>
        <v>50</v>
      </c>
      <c r="Q20" s="3231" t="s">
        <v>136</v>
      </c>
      <c r="R20" s="3231"/>
      <c r="S20" s="3231"/>
    </row>
    <row r="21" spans="1:49" ht="21.75" customHeight="1" x14ac:dyDescent="0.2">
      <c r="A21" s="2676" t="s">
        <v>40</v>
      </c>
      <c r="B21" s="1859" t="s">
        <v>235</v>
      </c>
      <c r="C21" s="598"/>
      <c r="D21" s="598"/>
      <c r="E21" s="1835">
        <f t="shared" ref="E21:F21" si="18">SUM(E16:E20)</f>
        <v>0</v>
      </c>
      <c r="F21" s="1835">
        <f t="shared" si="18"/>
        <v>0</v>
      </c>
      <c r="G21" s="1835">
        <v>0</v>
      </c>
      <c r="H21" s="1835">
        <v>5</v>
      </c>
      <c r="I21" s="1835">
        <v>10</v>
      </c>
      <c r="J21" s="1835">
        <v>15</v>
      </c>
      <c r="K21" s="1835">
        <v>7</v>
      </c>
      <c r="L21" s="1835">
        <v>5</v>
      </c>
      <c r="M21" s="1835">
        <v>12</v>
      </c>
      <c r="N21" s="1835">
        <f>SUM(E21,H21,K21)</f>
        <v>12</v>
      </c>
      <c r="O21" s="1835">
        <f t="shared" ref="O21:P22" si="19">SUM(F21,I21,L21)</f>
        <v>15</v>
      </c>
      <c r="P21" s="1835">
        <f t="shared" si="19"/>
        <v>27</v>
      </c>
      <c r="Q21" s="586"/>
      <c r="R21" s="1860" t="s">
        <v>143</v>
      </c>
      <c r="S21" s="2502" t="s">
        <v>131</v>
      </c>
    </row>
    <row r="22" spans="1:49" ht="21.75" customHeight="1" x14ac:dyDescent="0.2">
      <c r="A22" s="2676"/>
      <c r="B22" s="1859" t="s">
        <v>69</v>
      </c>
      <c r="C22" s="598"/>
      <c r="D22" s="598"/>
      <c r="E22" s="1835">
        <f t="shared" ref="E22:F22" si="20">SUM(E17:E21)</f>
        <v>0</v>
      </c>
      <c r="F22" s="1835">
        <f t="shared" si="20"/>
        <v>0</v>
      </c>
      <c r="G22" s="1835">
        <v>0</v>
      </c>
      <c r="H22" s="1835">
        <v>6</v>
      </c>
      <c r="I22" s="1835">
        <v>8</v>
      </c>
      <c r="J22" s="1835">
        <v>14</v>
      </c>
      <c r="K22" s="1835">
        <v>4</v>
      </c>
      <c r="L22" s="1835">
        <v>3</v>
      </c>
      <c r="M22" s="1835">
        <v>7</v>
      </c>
      <c r="N22" s="1835">
        <f>SUM(E22,H22,K22)</f>
        <v>10</v>
      </c>
      <c r="O22" s="1835">
        <f t="shared" si="19"/>
        <v>11</v>
      </c>
      <c r="P22" s="1835">
        <f t="shared" si="19"/>
        <v>21</v>
      </c>
      <c r="Q22" s="586"/>
      <c r="R22" s="1860" t="s">
        <v>144</v>
      </c>
      <c r="S22" s="2502"/>
    </row>
    <row r="23" spans="1:49" ht="21.75" customHeight="1" x14ac:dyDescent="0.2">
      <c r="A23" s="2676"/>
      <c r="B23" s="1859" t="s">
        <v>64</v>
      </c>
      <c r="C23" s="598"/>
      <c r="D23" s="598"/>
      <c r="E23" s="1835">
        <f t="shared" ref="E23:F23" si="21">SUM(E18:E22)</f>
        <v>0</v>
      </c>
      <c r="F23" s="1835">
        <f t="shared" si="21"/>
        <v>0</v>
      </c>
      <c r="G23" s="1835">
        <v>0</v>
      </c>
      <c r="H23" s="1835">
        <v>3</v>
      </c>
      <c r="I23" s="1835">
        <v>3</v>
      </c>
      <c r="J23" s="1835">
        <v>6</v>
      </c>
      <c r="K23" s="1835">
        <v>3</v>
      </c>
      <c r="L23" s="1835">
        <v>2</v>
      </c>
      <c r="M23" s="1835">
        <v>5</v>
      </c>
      <c r="N23" s="1835">
        <f>SUM(K23,H23,E23)</f>
        <v>6</v>
      </c>
      <c r="O23" s="1835">
        <f t="shared" ref="O23:P23" si="22">SUM(L23,I23,F23)</f>
        <v>5</v>
      </c>
      <c r="P23" s="1835">
        <f t="shared" si="22"/>
        <v>11</v>
      </c>
      <c r="Q23" s="586"/>
      <c r="R23" s="1860" t="s">
        <v>145</v>
      </c>
      <c r="S23" s="2502"/>
    </row>
    <row r="24" spans="1:49" ht="21.75" customHeight="1" x14ac:dyDescent="0.2">
      <c r="A24" s="2676" t="s">
        <v>96</v>
      </c>
      <c r="B24" s="2676"/>
      <c r="C24" s="2676"/>
      <c r="D24" s="598"/>
      <c r="E24" s="1835">
        <f>SUM(E21:E23)</f>
        <v>0</v>
      </c>
      <c r="F24" s="1835">
        <f t="shared" ref="F24:P24" si="23">SUM(F21:F23)</f>
        <v>0</v>
      </c>
      <c r="G24" s="1835">
        <f t="shared" si="23"/>
        <v>0</v>
      </c>
      <c r="H24" s="1835">
        <f t="shared" si="23"/>
        <v>14</v>
      </c>
      <c r="I24" s="1835">
        <f t="shared" si="23"/>
        <v>21</v>
      </c>
      <c r="J24" s="1835">
        <f t="shared" si="23"/>
        <v>35</v>
      </c>
      <c r="K24" s="1835">
        <f t="shared" si="23"/>
        <v>14</v>
      </c>
      <c r="L24" s="1835">
        <f t="shared" si="23"/>
        <v>10</v>
      </c>
      <c r="M24" s="1835">
        <f t="shared" si="23"/>
        <v>24</v>
      </c>
      <c r="N24" s="1835">
        <f t="shared" si="23"/>
        <v>28</v>
      </c>
      <c r="O24" s="1835">
        <f t="shared" si="23"/>
        <v>31</v>
      </c>
      <c r="P24" s="1835">
        <f t="shared" si="23"/>
        <v>59</v>
      </c>
      <c r="Q24" s="2502" t="s">
        <v>136</v>
      </c>
      <c r="R24" s="2502"/>
      <c r="S24" s="2502"/>
    </row>
    <row r="25" spans="1:49" ht="47.25" customHeight="1" x14ac:dyDescent="0.2">
      <c r="A25" s="693" t="s">
        <v>258</v>
      </c>
      <c r="B25" s="598" t="s">
        <v>514</v>
      </c>
      <c r="C25" s="598"/>
      <c r="D25" s="598"/>
      <c r="E25" s="1835">
        <v>0</v>
      </c>
      <c r="F25" s="1835">
        <v>0</v>
      </c>
      <c r="G25" s="1835">
        <v>0</v>
      </c>
      <c r="H25" s="1835">
        <v>6</v>
      </c>
      <c r="I25" s="1835">
        <v>10</v>
      </c>
      <c r="J25" s="1835">
        <v>16</v>
      </c>
      <c r="K25" s="1835">
        <v>0</v>
      </c>
      <c r="L25" s="1835">
        <v>0</v>
      </c>
      <c r="M25" s="1835">
        <v>0</v>
      </c>
      <c r="N25" s="1835">
        <f>SUM(E25,H25,K25)</f>
        <v>6</v>
      </c>
      <c r="O25" s="1835">
        <f t="shared" ref="O25:P25" si="24">SUM(F25,I25,L25)</f>
        <v>10</v>
      </c>
      <c r="P25" s="1835">
        <f t="shared" si="24"/>
        <v>16</v>
      </c>
      <c r="Q25" s="586"/>
      <c r="R25" s="2293" t="s">
        <v>147</v>
      </c>
      <c r="S25" s="722" t="s">
        <v>251</v>
      </c>
    </row>
    <row r="26" spans="1:49" ht="41.25" customHeight="1" thickBot="1" x14ac:dyDescent="0.25">
      <c r="A26" s="780" t="s">
        <v>1582</v>
      </c>
      <c r="B26" s="743" t="s">
        <v>1583</v>
      </c>
      <c r="C26" s="743"/>
      <c r="D26" s="743"/>
      <c r="E26" s="1836">
        <v>0</v>
      </c>
      <c r="F26" s="1836">
        <v>0</v>
      </c>
      <c r="G26" s="1836">
        <v>0</v>
      </c>
      <c r="H26" s="1836">
        <v>4</v>
      </c>
      <c r="I26" s="1836">
        <v>0</v>
      </c>
      <c r="J26" s="1836">
        <v>4</v>
      </c>
      <c r="K26" s="1836">
        <v>2</v>
      </c>
      <c r="L26" s="1836">
        <v>0</v>
      </c>
      <c r="M26" s="1836">
        <v>2</v>
      </c>
      <c r="N26" s="1836">
        <f>SUM(K26,H26,E26)</f>
        <v>6</v>
      </c>
      <c r="O26" s="1836">
        <f t="shared" ref="O26:P26" si="25">SUM(L26,I26,F26)</f>
        <v>0</v>
      </c>
      <c r="P26" s="1836">
        <f t="shared" si="25"/>
        <v>6</v>
      </c>
      <c r="Q26" s="522"/>
      <c r="R26" s="2322" t="s">
        <v>171</v>
      </c>
      <c r="S26" s="2322" t="s">
        <v>1584</v>
      </c>
    </row>
    <row r="27" spans="1:49" s="797" customFormat="1" ht="26.25" customHeight="1" thickTop="1" thickBot="1" x14ac:dyDescent="0.3">
      <c r="A27" s="790" t="s">
        <v>2844</v>
      </c>
      <c r="B27" s="791"/>
      <c r="C27" s="791"/>
      <c r="D27" s="792"/>
      <c r="E27" s="793"/>
      <c r="F27" s="793"/>
      <c r="G27" s="793"/>
      <c r="H27" s="793"/>
      <c r="I27" s="793"/>
      <c r="J27" s="793"/>
      <c r="K27" s="793"/>
      <c r="L27" s="793"/>
      <c r="M27" s="793"/>
      <c r="N27" s="793"/>
      <c r="O27" s="793"/>
      <c r="P27" s="793"/>
      <c r="Q27" s="794"/>
      <c r="R27" s="3230" t="s">
        <v>2845</v>
      </c>
      <c r="S27" s="3230"/>
      <c r="T27" s="795"/>
      <c r="U27" s="795"/>
      <c r="V27" s="795"/>
      <c r="W27" s="795"/>
      <c r="X27" s="795"/>
      <c r="Y27" s="795"/>
      <c r="Z27" s="795"/>
      <c r="AA27" s="795"/>
      <c r="AB27" s="795"/>
      <c r="AC27" s="795"/>
      <c r="AD27" s="795"/>
      <c r="AE27" s="795"/>
      <c r="AF27" s="795"/>
      <c r="AG27" s="795"/>
      <c r="AH27" s="795"/>
      <c r="AI27" s="795"/>
      <c r="AJ27" s="795"/>
      <c r="AK27" s="795"/>
      <c r="AL27" s="795"/>
      <c r="AM27" s="795"/>
      <c r="AN27" s="795"/>
      <c r="AO27" s="795"/>
      <c r="AP27" s="795"/>
      <c r="AQ27" s="795"/>
      <c r="AR27" s="795"/>
      <c r="AS27" s="795"/>
      <c r="AT27" s="795"/>
      <c r="AU27" s="795"/>
      <c r="AV27" s="795"/>
      <c r="AW27" s="796"/>
    </row>
    <row r="28" spans="1:49" s="797" customFormat="1" ht="24" customHeight="1" thickTop="1" x14ac:dyDescent="0.2">
      <c r="A28" s="3184" t="s">
        <v>47</v>
      </c>
      <c r="B28" s="2980" t="s">
        <v>90</v>
      </c>
      <c r="C28" s="2980" t="s">
        <v>48</v>
      </c>
      <c r="D28" s="539"/>
      <c r="E28" s="2980" t="s">
        <v>36</v>
      </c>
      <c r="F28" s="2980"/>
      <c r="G28" s="2980"/>
      <c r="H28" s="2980" t="s">
        <v>2</v>
      </c>
      <c r="I28" s="2980"/>
      <c r="J28" s="2980"/>
      <c r="K28" s="2980" t="s">
        <v>3</v>
      </c>
      <c r="L28" s="2980"/>
      <c r="M28" s="2980"/>
      <c r="N28" s="2980" t="s">
        <v>29</v>
      </c>
      <c r="O28" s="2980"/>
      <c r="P28" s="2980"/>
      <c r="Q28" s="2512" t="s">
        <v>103</v>
      </c>
      <c r="R28" s="2512" t="s">
        <v>132</v>
      </c>
      <c r="S28" s="2512" t="s">
        <v>310</v>
      </c>
      <c r="T28" s="795"/>
      <c r="U28" s="795"/>
      <c r="V28" s="795"/>
      <c r="W28" s="795"/>
      <c r="X28" s="795"/>
      <c r="Y28" s="795"/>
      <c r="Z28" s="795"/>
      <c r="AA28" s="795"/>
      <c r="AB28" s="795"/>
      <c r="AC28" s="795"/>
      <c r="AD28" s="795"/>
      <c r="AE28" s="795"/>
      <c r="AF28" s="795"/>
      <c r="AG28" s="795"/>
      <c r="AH28" s="795"/>
      <c r="AI28" s="795"/>
      <c r="AJ28" s="795"/>
      <c r="AK28" s="795"/>
      <c r="AL28" s="795"/>
      <c r="AM28" s="795"/>
      <c r="AN28" s="795"/>
      <c r="AO28" s="795"/>
      <c r="AP28" s="795"/>
      <c r="AQ28" s="795"/>
      <c r="AR28" s="795"/>
      <c r="AS28" s="795"/>
      <c r="AT28" s="795"/>
      <c r="AU28" s="795"/>
      <c r="AV28" s="795"/>
      <c r="AW28" s="796"/>
    </row>
    <row r="29" spans="1:49" s="797" customFormat="1" ht="19.5" customHeight="1" x14ac:dyDescent="0.2">
      <c r="A29" s="2666"/>
      <c r="B29" s="2688"/>
      <c r="C29" s="2688"/>
      <c r="D29" s="600"/>
      <c r="E29" s="3159" t="s">
        <v>98</v>
      </c>
      <c r="F29" s="3159"/>
      <c r="G29" s="3159"/>
      <c r="H29" s="3159" t="s">
        <v>99</v>
      </c>
      <c r="I29" s="3159"/>
      <c r="J29" s="3159"/>
      <c r="K29" s="3159" t="s">
        <v>100</v>
      </c>
      <c r="L29" s="3159"/>
      <c r="M29" s="3159"/>
      <c r="N29" s="3160" t="s">
        <v>101</v>
      </c>
      <c r="O29" s="3160"/>
      <c r="P29" s="3160"/>
      <c r="Q29" s="2479"/>
      <c r="R29" s="2479"/>
      <c r="S29" s="2479"/>
      <c r="T29" s="795"/>
      <c r="U29" s="795"/>
      <c r="V29" s="795"/>
      <c r="W29" s="795"/>
      <c r="X29" s="795"/>
      <c r="Y29" s="795"/>
      <c r="Z29" s="795"/>
      <c r="AA29" s="795"/>
      <c r="AB29" s="795"/>
      <c r="AC29" s="795"/>
      <c r="AD29" s="795"/>
      <c r="AE29" s="795"/>
      <c r="AF29" s="795"/>
      <c r="AG29" s="795"/>
      <c r="AH29" s="795"/>
      <c r="AI29" s="795"/>
      <c r="AJ29" s="795"/>
      <c r="AK29" s="795"/>
      <c r="AL29" s="795"/>
      <c r="AM29" s="795"/>
      <c r="AN29" s="795"/>
      <c r="AO29" s="795"/>
      <c r="AP29" s="795"/>
      <c r="AQ29" s="795"/>
      <c r="AR29" s="795"/>
      <c r="AS29" s="795"/>
      <c r="AT29" s="795"/>
      <c r="AU29" s="795"/>
      <c r="AV29" s="795"/>
      <c r="AW29" s="796"/>
    </row>
    <row r="30" spans="1:49" s="797" customFormat="1" ht="16.5" customHeight="1" x14ac:dyDescent="0.2">
      <c r="A30" s="2666"/>
      <c r="B30" s="2688"/>
      <c r="C30" s="2688"/>
      <c r="D30" s="600"/>
      <c r="E30" s="600" t="s">
        <v>187</v>
      </c>
      <c r="F30" s="600" t="s">
        <v>203</v>
      </c>
      <c r="G30" s="600" t="s">
        <v>204</v>
      </c>
      <c r="H30" s="600" t="s">
        <v>187</v>
      </c>
      <c r="I30" s="600" t="s">
        <v>203</v>
      </c>
      <c r="J30" s="600" t="s">
        <v>204</v>
      </c>
      <c r="K30" s="600" t="s">
        <v>187</v>
      </c>
      <c r="L30" s="600" t="s">
        <v>203</v>
      </c>
      <c r="M30" s="600" t="s">
        <v>204</v>
      </c>
      <c r="N30" s="600" t="s">
        <v>187</v>
      </c>
      <c r="O30" s="600" t="s">
        <v>203</v>
      </c>
      <c r="P30" s="600" t="s">
        <v>204</v>
      </c>
      <c r="Q30" s="2479"/>
      <c r="R30" s="2479"/>
      <c r="S30" s="2479"/>
      <c r="T30" s="795"/>
      <c r="U30" s="795"/>
      <c r="V30" s="795"/>
      <c r="W30" s="795"/>
      <c r="X30" s="795"/>
      <c r="Y30" s="795"/>
      <c r="Z30" s="795"/>
      <c r="AA30" s="795"/>
      <c r="AB30" s="795"/>
      <c r="AC30" s="795"/>
      <c r="AD30" s="795"/>
      <c r="AE30" s="795"/>
      <c r="AF30" s="795"/>
      <c r="AG30" s="795"/>
      <c r="AH30" s="795"/>
      <c r="AI30" s="795"/>
      <c r="AJ30" s="795"/>
      <c r="AK30" s="795"/>
      <c r="AL30" s="795"/>
      <c r="AM30" s="795"/>
      <c r="AN30" s="795"/>
      <c r="AO30" s="795"/>
      <c r="AP30" s="795"/>
      <c r="AQ30" s="795"/>
      <c r="AR30" s="795"/>
      <c r="AS30" s="795"/>
      <c r="AT30" s="795"/>
      <c r="AU30" s="795"/>
      <c r="AV30" s="795"/>
      <c r="AW30" s="796"/>
    </row>
    <row r="31" spans="1:49" s="797" customFormat="1" ht="20.25" customHeight="1" thickBot="1" x14ac:dyDescent="0.25">
      <c r="A31" s="2992"/>
      <c r="B31" s="2981"/>
      <c r="C31" s="2981"/>
      <c r="D31" s="787"/>
      <c r="E31" s="325" t="s">
        <v>188</v>
      </c>
      <c r="F31" s="325" t="s">
        <v>189</v>
      </c>
      <c r="G31" s="325" t="s">
        <v>190</v>
      </c>
      <c r="H31" s="325" t="s">
        <v>188</v>
      </c>
      <c r="I31" s="325" t="s">
        <v>189</v>
      </c>
      <c r="J31" s="325" t="s">
        <v>190</v>
      </c>
      <c r="K31" s="325" t="s">
        <v>188</v>
      </c>
      <c r="L31" s="325" t="s">
        <v>189</v>
      </c>
      <c r="M31" s="325" t="s">
        <v>190</v>
      </c>
      <c r="N31" s="325" t="s">
        <v>188</v>
      </c>
      <c r="O31" s="325" t="s">
        <v>189</v>
      </c>
      <c r="P31" s="325" t="s">
        <v>190</v>
      </c>
      <c r="Q31" s="2513"/>
      <c r="R31" s="2513"/>
      <c r="S31" s="2513"/>
      <c r="T31" s="795"/>
      <c r="U31" s="795"/>
      <c r="V31" s="795"/>
      <c r="W31" s="795"/>
      <c r="X31" s="795"/>
      <c r="Y31" s="795"/>
      <c r="Z31" s="795"/>
      <c r="AA31" s="795"/>
      <c r="AB31" s="795"/>
      <c r="AC31" s="795"/>
      <c r="AD31" s="795"/>
      <c r="AE31" s="795"/>
      <c r="AF31" s="795"/>
      <c r="AG31" s="795"/>
      <c r="AH31" s="795"/>
      <c r="AI31" s="795"/>
      <c r="AJ31" s="795"/>
      <c r="AK31" s="795"/>
      <c r="AL31" s="795"/>
      <c r="AM31" s="795"/>
      <c r="AN31" s="795"/>
      <c r="AO31" s="795"/>
      <c r="AP31" s="795"/>
      <c r="AQ31" s="795"/>
      <c r="AR31" s="795"/>
      <c r="AS31" s="795"/>
      <c r="AT31" s="795"/>
      <c r="AU31" s="795"/>
      <c r="AV31" s="795"/>
      <c r="AW31" s="796"/>
    </row>
    <row r="32" spans="1:49" ht="30.75" customHeight="1" x14ac:dyDescent="0.2">
      <c r="A32" s="3156" t="s">
        <v>223</v>
      </c>
      <c r="B32" s="774" t="s">
        <v>220</v>
      </c>
      <c r="C32" s="774" t="s">
        <v>220</v>
      </c>
      <c r="D32" s="774"/>
      <c r="E32" s="1841">
        <v>0</v>
      </c>
      <c r="F32" s="1841">
        <v>0</v>
      </c>
      <c r="G32" s="1841">
        <v>0</v>
      </c>
      <c r="H32" s="1841">
        <v>12</v>
      </c>
      <c r="I32" s="1841">
        <v>4</v>
      </c>
      <c r="J32" s="1841">
        <v>16</v>
      </c>
      <c r="K32" s="1841">
        <v>4</v>
      </c>
      <c r="L32" s="1841">
        <v>0</v>
      </c>
      <c r="M32" s="1841">
        <v>4</v>
      </c>
      <c r="N32" s="1841">
        <f>SUM(E32,H32,K32)</f>
        <v>16</v>
      </c>
      <c r="O32" s="1841">
        <f t="shared" ref="O32:P32" si="26">SUM(F32,I32,L32)</f>
        <v>4</v>
      </c>
      <c r="P32" s="1841">
        <f t="shared" si="26"/>
        <v>20</v>
      </c>
      <c r="Q32" s="587" t="s">
        <v>151</v>
      </c>
      <c r="R32" s="700" t="s">
        <v>151</v>
      </c>
      <c r="S32" s="2597" t="s">
        <v>584</v>
      </c>
    </row>
    <row r="33" spans="1:19" ht="24.75" customHeight="1" x14ac:dyDescent="0.2">
      <c r="A33" s="2676"/>
      <c r="B33" s="1859" t="s">
        <v>78</v>
      </c>
      <c r="C33" s="1859" t="s">
        <v>78</v>
      </c>
      <c r="D33" s="693"/>
      <c r="E33" s="1835">
        <v>0</v>
      </c>
      <c r="F33" s="1835">
        <v>0</v>
      </c>
      <c r="G33" s="1835">
        <v>0</v>
      </c>
      <c r="H33" s="1835">
        <v>9</v>
      </c>
      <c r="I33" s="1835">
        <v>3</v>
      </c>
      <c r="J33" s="1835">
        <v>12</v>
      </c>
      <c r="K33" s="1835">
        <v>0</v>
      </c>
      <c r="L33" s="1835">
        <v>0</v>
      </c>
      <c r="M33" s="1835">
        <v>0</v>
      </c>
      <c r="N33" s="1835">
        <f>SUM(E33,H33,K33)</f>
        <v>9</v>
      </c>
      <c r="O33" s="1835">
        <f t="shared" ref="O33:P36" si="27">SUM(F33,I33,L33)</f>
        <v>3</v>
      </c>
      <c r="P33" s="1835">
        <f t="shared" si="27"/>
        <v>12</v>
      </c>
      <c r="Q33" s="1833" t="s">
        <v>154</v>
      </c>
      <c r="R33" s="1833" t="s">
        <v>154</v>
      </c>
      <c r="S33" s="2502"/>
    </row>
    <row r="34" spans="1:19" ht="24.75" customHeight="1" x14ac:dyDescent="0.2">
      <c r="A34" s="2676"/>
      <c r="B34" s="1859" t="s">
        <v>521</v>
      </c>
      <c r="C34" s="1859" t="s">
        <v>521</v>
      </c>
      <c r="D34" s="693"/>
      <c r="E34" s="1835">
        <v>0</v>
      </c>
      <c r="F34" s="1835">
        <v>0</v>
      </c>
      <c r="G34" s="1835">
        <v>0</v>
      </c>
      <c r="H34" s="1835">
        <v>7</v>
      </c>
      <c r="I34" s="1835">
        <v>4</v>
      </c>
      <c r="J34" s="1835">
        <v>11</v>
      </c>
      <c r="K34" s="1835">
        <v>2</v>
      </c>
      <c r="L34" s="1835">
        <v>4</v>
      </c>
      <c r="M34" s="1835">
        <v>6</v>
      </c>
      <c r="N34" s="1835">
        <f>SUM(E34,H34,K34)</f>
        <v>9</v>
      </c>
      <c r="O34" s="1835">
        <f t="shared" si="27"/>
        <v>8</v>
      </c>
      <c r="P34" s="1835">
        <f t="shared" si="27"/>
        <v>17</v>
      </c>
      <c r="Q34" s="1833" t="s">
        <v>155</v>
      </c>
      <c r="R34" s="1833" t="s">
        <v>155</v>
      </c>
      <c r="S34" s="2502"/>
    </row>
    <row r="35" spans="1:19" ht="60.75" customHeight="1" x14ac:dyDescent="0.2">
      <c r="A35" s="2676"/>
      <c r="B35" s="1859" t="s">
        <v>95</v>
      </c>
      <c r="C35" s="1859" t="s">
        <v>95</v>
      </c>
      <c r="D35" s="693"/>
      <c r="E35" s="1835">
        <v>0</v>
      </c>
      <c r="F35" s="1835">
        <v>0</v>
      </c>
      <c r="G35" s="1835">
        <v>0</v>
      </c>
      <c r="H35" s="1835">
        <v>9</v>
      </c>
      <c r="I35" s="1835">
        <v>7</v>
      </c>
      <c r="J35" s="1835">
        <v>16</v>
      </c>
      <c r="K35" s="1835">
        <v>0</v>
      </c>
      <c r="L35" s="1835">
        <v>0</v>
      </c>
      <c r="M35" s="1835">
        <v>0</v>
      </c>
      <c r="N35" s="1835">
        <f>SUM(E35,H35,K35)</f>
        <v>9</v>
      </c>
      <c r="O35" s="1835">
        <f t="shared" si="27"/>
        <v>7</v>
      </c>
      <c r="P35" s="1835">
        <f t="shared" si="27"/>
        <v>16</v>
      </c>
      <c r="Q35" s="1832" t="s">
        <v>1516</v>
      </c>
      <c r="R35" s="1832" t="s">
        <v>1516</v>
      </c>
      <c r="S35" s="2502"/>
    </row>
    <row r="36" spans="1:19" ht="61.5" customHeight="1" x14ac:dyDescent="0.2">
      <c r="A36" s="2676"/>
      <c r="B36" s="1859" t="s">
        <v>938</v>
      </c>
      <c r="C36" s="1859" t="s">
        <v>1199</v>
      </c>
      <c r="D36" s="693"/>
      <c r="E36" s="1835">
        <v>0</v>
      </c>
      <c r="F36" s="1835">
        <v>0</v>
      </c>
      <c r="G36" s="1835">
        <v>0</v>
      </c>
      <c r="H36" s="1835">
        <v>4</v>
      </c>
      <c r="I36" s="1835">
        <v>7</v>
      </c>
      <c r="J36" s="1835">
        <v>11</v>
      </c>
      <c r="K36" s="1835">
        <v>0</v>
      </c>
      <c r="L36" s="1835">
        <v>0</v>
      </c>
      <c r="M36" s="1835">
        <v>0</v>
      </c>
      <c r="N36" s="1835">
        <f>SUM(E36,H36,K36)</f>
        <v>4</v>
      </c>
      <c r="O36" s="1835">
        <f t="shared" si="27"/>
        <v>7</v>
      </c>
      <c r="P36" s="1835">
        <f t="shared" si="27"/>
        <v>11</v>
      </c>
      <c r="Q36" s="1833" t="s">
        <v>1585</v>
      </c>
      <c r="R36" s="1833" t="s">
        <v>939</v>
      </c>
      <c r="S36" s="2502"/>
    </row>
    <row r="37" spans="1:19" ht="26.25" customHeight="1" x14ac:dyDescent="0.2">
      <c r="A37" s="2676" t="s">
        <v>96</v>
      </c>
      <c r="B37" s="2676"/>
      <c r="C37" s="2676"/>
      <c r="D37" s="598"/>
      <c r="E37" s="1835">
        <f t="shared" ref="E37:P37" si="28">SUM(E32:E36)</f>
        <v>0</v>
      </c>
      <c r="F37" s="1835">
        <f t="shared" si="28"/>
        <v>0</v>
      </c>
      <c r="G37" s="1835">
        <f t="shared" si="28"/>
        <v>0</v>
      </c>
      <c r="H37" s="1835">
        <f t="shared" si="28"/>
        <v>41</v>
      </c>
      <c r="I37" s="1835">
        <f t="shared" si="28"/>
        <v>25</v>
      </c>
      <c r="J37" s="1835">
        <f t="shared" si="28"/>
        <v>66</v>
      </c>
      <c r="K37" s="1835">
        <f t="shared" si="28"/>
        <v>6</v>
      </c>
      <c r="L37" s="1835">
        <f t="shared" si="28"/>
        <v>4</v>
      </c>
      <c r="M37" s="1835">
        <f t="shared" si="28"/>
        <v>10</v>
      </c>
      <c r="N37" s="1835">
        <f t="shared" si="28"/>
        <v>47</v>
      </c>
      <c r="O37" s="1835">
        <f t="shared" si="28"/>
        <v>29</v>
      </c>
      <c r="P37" s="1835">
        <f t="shared" si="28"/>
        <v>76</v>
      </c>
      <c r="Q37" s="2502" t="s">
        <v>136</v>
      </c>
      <c r="R37" s="2502"/>
      <c r="S37" s="2502"/>
    </row>
    <row r="38" spans="1:19" ht="25.5" customHeight="1" x14ac:dyDescent="0.2">
      <c r="A38" s="2704" t="s">
        <v>225</v>
      </c>
      <c r="B38" s="718" t="s">
        <v>235</v>
      </c>
      <c r="C38" s="598"/>
      <c r="D38" s="598"/>
      <c r="E38" s="1835">
        <f t="shared" ref="E38:F38" si="29">SUM(E33:E37)</f>
        <v>0</v>
      </c>
      <c r="F38" s="1835">
        <f t="shared" si="29"/>
        <v>0</v>
      </c>
      <c r="G38" s="1835">
        <v>0</v>
      </c>
      <c r="H38" s="1835">
        <v>3</v>
      </c>
      <c r="I38" s="1835">
        <v>6</v>
      </c>
      <c r="J38" s="1835">
        <v>9</v>
      </c>
      <c r="K38" s="1835">
        <v>0</v>
      </c>
      <c r="L38" s="1835">
        <v>0</v>
      </c>
      <c r="M38" s="1835">
        <v>0</v>
      </c>
      <c r="N38" s="1835">
        <f>SUM(E38,H38,K38)</f>
        <v>3</v>
      </c>
      <c r="O38" s="1835">
        <f t="shared" ref="O38:P40" si="30">SUM(F38,I38,L38)</f>
        <v>6</v>
      </c>
      <c r="P38" s="1835">
        <f t="shared" si="30"/>
        <v>9</v>
      </c>
      <c r="Q38" s="586"/>
      <c r="R38" s="386" t="s">
        <v>143</v>
      </c>
      <c r="S38" s="2502" t="s">
        <v>240</v>
      </c>
    </row>
    <row r="39" spans="1:19" ht="25.5" customHeight="1" x14ac:dyDescent="0.2">
      <c r="A39" s="2704"/>
      <c r="B39" s="718" t="s">
        <v>69</v>
      </c>
      <c r="C39" s="598"/>
      <c r="D39" s="598"/>
      <c r="E39" s="1835">
        <f t="shared" ref="E39:F39" si="31">SUM(E34:E38)</f>
        <v>0</v>
      </c>
      <c r="F39" s="1835">
        <f t="shared" si="31"/>
        <v>0</v>
      </c>
      <c r="G39" s="1835">
        <v>0</v>
      </c>
      <c r="H39" s="1835">
        <v>3</v>
      </c>
      <c r="I39" s="1835">
        <v>9</v>
      </c>
      <c r="J39" s="1835">
        <v>12</v>
      </c>
      <c r="K39" s="1835">
        <v>0</v>
      </c>
      <c r="L39" s="1835">
        <v>0</v>
      </c>
      <c r="M39" s="1835">
        <v>0</v>
      </c>
      <c r="N39" s="1835">
        <f t="shared" ref="N39:N40" si="32">SUM(E39,H39,K39)</f>
        <v>3</v>
      </c>
      <c r="O39" s="1835">
        <f t="shared" si="30"/>
        <v>9</v>
      </c>
      <c r="P39" s="1835">
        <f t="shared" si="30"/>
        <v>12</v>
      </c>
      <c r="Q39" s="586"/>
      <c r="R39" s="386" t="s">
        <v>144</v>
      </c>
      <c r="S39" s="2502"/>
    </row>
    <row r="40" spans="1:19" ht="25.5" customHeight="1" x14ac:dyDescent="0.2">
      <c r="A40" s="2704"/>
      <c r="B40" s="718" t="s">
        <v>64</v>
      </c>
      <c r="C40" s="598"/>
      <c r="D40" s="598"/>
      <c r="E40" s="1835">
        <f t="shared" ref="E40:F40" si="33">SUM(E35:E39)</f>
        <v>0</v>
      </c>
      <c r="F40" s="1835">
        <f t="shared" si="33"/>
        <v>0</v>
      </c>
      <c r="G40" s="1835">
        <v>0</v>
      </c>
      <c r="H40" s="1835">
        <v>4</v>
      </c>
      <c r="I40" s="1835">
        <v>1</v>
      </c>
      <c r="J40" s="1835">
        <v>5</v>
      </c>
      <c r="K40" s="1835">
        <v>0</v>
      </c>
      <c r="L40" s="1835">
        <v>0</v>
      </c>
      <c r="M40" s="1835">
        <v>0</v>
      </c>
      <c r="N40" s="1835">
        <f t="shared" si="32"/>
        <v>4</v>
      </c>
      <c r="O40" s="1835">
        <f t="shared" si="30"/>
        <v>1</v>
      </c>
      <c r="P40" s="1835">
        <f t="shared" si="30"/>
        <v>5</v>
      </c>
      <c r="Q40" s="586"/>
      <c r="R40" s="386" t="s">
        <v>145</v>
      </c>
      <c r="S40" s="2502"/>
    </row>
    <row r="41" spans="1:19" ht="25.5" customHeight="1" x14ac:dyDescent="0.2">
      <c r="A41" s="2682" t="s">
        <v>96</v>
      </c>
      <c r="B41" s="2682"/>
      <c r="C41" s="2682"/>
      <c r="D41" s="1399"/>
      <c r="E41" s="1842">
        <f>SUM(E38:E40)</f>
        <v>0</v>
      </c>
      <c r="F41" s="1842">
        <f t="shared" ref="F41:M41" si="34">SUM(F38:F40)</f>
        <v>0</v>
      </c>
      <c r="G41" s="1842">
        <f t="shared" si="34"/>
        <v>0</v>
      </c>
      <c r="H41" s="1842">
        <f t="shared" si="34"/>
        <v>10</v>
      </c>
      <c r="I41" s="1842">
        <f t="shared" si="34"/>
        <v>16</v>
      </c>
      <c r="J41" s="1842">
        <f t="shared" si="34"/>
        <v>26</v>
      </c>
      <c r="K41" s="1842">
        <f t="shared" si="34"/>
        <v>0</v>
      </c>
      <c r="L41" s="1842">
        <f t="shared" si="34"/>
        <v>0</v>
      </c>
      <c r="M41" s="1842">
        <f t="shared" si="34"/>
        <v>0</v>
      </c>
      <c r="N41" s="1835">
        <f t="shared" ref="N41:N44" si="35">SUM(E41,H41,K41)</f>
        <v>10</v>
      </c>
      <c r="O41" s="1835">
        <f t="shared" ref="O41:O44" si="36">SUM(F41,I41,L41)</f>
        <v>16</v>
      </c>
      <c r="P41" s="1835">
        <f t="shared" ref="P41:P44" si="37">SUM(G41,J41,M41)</f>
        <v>26</v>
      </c>
      <c r="Q41" s="2594" t="s">
        <v>136</v>
      </c>
      <c r="R41" s="2594"/>
      <c r="S41" s="2594"/>
    </row>
    <row r="42" spans="1:19" s="795" customFormat="1" ht="21.95" customHeight="1" x14ac:dyDescent="0.2">
      <c r="A42" s="2676" t="s">
        <v>1574</v>
      </c>
      <c r="B42" s="2695" t="s">
        <v>220</v>
      </c>
      <c r="C42" s="1851" t="s">
        <v>429</v>
      </c>
      <c r="D42" s="1402"/>
      <c r="E42" s="1842">
        <f t="shared" ref="E42:F42" si="38">SUM(E39:E41)</f>
        <v>0</v>
      </c>
      <c r="F42" s="1842">
        <f t="shared" si="38"/>
        <v>0</v>
      </c>
      <c r="G42" s="1556">
        <v>0</v>
      </c>
      <c r="H42" s="1556">
        <v>0</v>
      </c>
      <c r="I42" s="1556">
        <v>5</v>
      </c>
      <c r="J42" s="1556">
        <v>5</v>
      </c>
      <c r="K42" s="1842">
        <f t="shared" ref="K42" si="39">SUM(K39:K41)</f>
        <v>0</v>
      </c>
      <c r="L42" s="1842">
        <f t="shared" ref="L42" si="40">SUM(L39:L41)</f>
        <v>0</v>
      </c>
      <c r="M42" s="1556">
        <v>0</v>
      </c>
      <c r="N42" s="1835">
        <f t="shared" si="35"/>
        <v>0</v>
      </c>
      <c r="O42" s="1835">
        <f t="shared" si="36"/>
        <v>5</v>
      </c>
      <c r="P42" s="1835">
        <f t="shared" si="37"/>
        <v>5</v>
      </c>
      <c r="Q42" s="372" t="s">
        <v>1544</v>
      </c>
      <c r="R42" s="2587" t="s">
        <v>151</v>
      </c>
      <c r="S42" s="3185" t="s">
        <v>454</v>
      </c>
    </row>
    <row r="43" spans="1:19" s="795" customFormat="1" ht="21.95" customHeight="1" x14ac:dyDescent="0.2">
      <c r="A43" s="2676"/>
      <c r="B43" s="3208"/>
      <c r="C43" s="1851" t="s">
        <v>1600</v>
      </c>
      <c r="D43" s="1402"/>
      <c r="E43" s="1842">
        <f t="shared" ref="E43:F43" si="41">SUM(E40:E42)</f>
        <v>0</v>
      </c>
      <c r="F43" s="1842">
        <f t="shared" si="41"/>
        <v>0</v>
      </c>
      <c r="G43" s="1556">
        <v>0</v>
      </c>
      <c r="H43" s="1556">
        <v>0</v>
      </c>
      <c r="I43" s="1556">
        <v>4</v>
      </c>
      <c r="J43" s="1556">
        <v>4</v>
      </c>
      <c r="K43" s="1842">
        <f t="shared" ref="K43" si="42">SUM(K40:K42)</f>
        <v>0</v>
      </c>
      <c r="L43" s="1842">
        <f t="shared" ref="L43" si="43">SUM(L40:L42)</f>
        <v>0</v>
      </c>
      <c r="M43" s="1556">
        <v>0</v>
      </c>
      <c r="N43" s="1835">
        <f t="shared" si="35"/>
        <v>0</v>
      </c>
      <c r="O43" s="1835">
        <f t="shared" si="36"/>
        <v>4</v>
      </c>
      <c r="P43" s="1835">
        <f t="shared" si="37"/>
        <v>4</v>
      </c>
      <c r="Q43" s="372" t="s">
        <v>623</v>
      </c>
      <c r="R43" s="3226"/>
      <c r="S43" s="3185"/>
    </row>
    <row r="44" spans="1:19" s="795" customFormat="1" ht="21.95" customHeight="1" x14ac:dyDescent="0.2">
      <c r="A44" s="2676"/>
      <c r="B44" s="2676" t="s">
        <v>49</v>
      </c>
      <c r="C44" s="2676"/>
      <c r="D44" s="1402"/>
      <c r="E44" s="1556">
        <f>SUM(E42:E43)</f>
        <v>0</v>
      </c>
      <c r="F44" s="1556">
        <f t="shared" ref="F44:M44" si="44">SUM(F42:F43)</f>
        <v>0</v>
      </c>
      <c r="G44" s="1556">
        <f t="shared" si="44"/>
        <v>0</v>
      </c>
      <c r="H44" s="1556">
        <f t="shared" si="44"/>
        <v>0</v>
      </c>
      <c r="I44" s="1556">
        <f t="shared" si="44"/>
        <v>9</v>
      </c>
      <c r="J44" s="1556">
        <f t="shared" si="44"/>
        <v>9</v>
      </c>
      <c r="K44" s="1556">
        <f t="shared" si="44"/>
        <v>0</v>
      </c>
      <c r="L44" s="1556">
        <f t="shared" si="44"/>
        <v>0</v>
      </c>
      <c r="M44" s="1556">
        <f t="shared" si="44"/>
        <v>0</v>
      </c>
      <c r="N44" s="1835">
        <f t="shared" si="35"/>
        <v>0</v>
      </c>
      <c r="O44" s="1835">
        <f t="shared" si="36"/>
        <v>9</v>
      </c>
      <c r="P44" s="1835">
        <f t="shared" si="37"/>
        <v>9</v>
      </c>
      <c r="Q44" s="2502" t="s">
        <v>139</v>
      </c>
      <c r="R44" s="2502"/>
      <c r="S44" s="3185"/>
    </row>
    <row r="45" spans="1:19" s="795" customFormat="1" ht="21.95" customHeight="1" x14ac:dyDescent="0.2">
      <c r="A45" s="2676"/>
      <c r="B45" s="2399" t="s">
        <v>521</v>
      </c>
      <c r="C45" s="1402"/>
      <c r="D45" s="1402"/>
      <c r="E45" s="1556">
        <f t="shared" ref="E45:E47" si="45">SUM(E43:E44)</f>
        <v>0</v>
      </c>
      <c r="F45" s="1556">
        <f t="shared" ref="F45:F48" si="46">SUM(F43:F44)</f>
        <v>0</v>
      </c>
      <c r="G45" s="1556">
        <f t="shared" ref="G45:G48" si="47">SUM(G43:G44)</f>
        <v>0</v>
      </c>
      <c r="H45" s="1556">
        <f t="shared" ref="H45:H48" si="48">SUM(H43:H44)</f>
        <v>0</v>
      </c>
      <c r="I45" s="1556">
        <v>7</v>
      </c>
      <c r="J45" s="1556">
        <v>7</v>
      </c>
      <c r="K45" s="1556">
        <f t="shared" ref="K45:K48" si="49">SUM(K43:K44)</f>
        <v>0</v>
      </c>
      <c r="L45" s="1556">
        <f t="shared" ref="L45:L48" si="50">SUM(L43:L44)</f>
        <v>0</v>
      </c>
      <c r="M45" s="1556">
        <v>0</v>
      </c>
      <c r="N45" s="1835">
        <f t="shared" ref="N45:N47" si="51">SUM(E45,H45,K45)</f>
        <v>0</v>
      </c>
      <c r="O45" s="1835">
        <f t="shared" ref="O45:O47" si="52">SUM(F45,I45,L45)</f>
        <v>7</v>
      </c>
      <c r="P45" s="1835">
        <f t="shared" ref="P45:P47" si="53">SUM(G45,J45,M45)</f>
        <v>7</v>
      </c>
      <c r="Q45" s="1411"/>
      <c r="R45" s="2285" t="s">
        <v>155</v>
      </c>
      <c r="S45" s="3185"/>
    </row>
    <row r="46" spans="1:19" s="795" customFormat="1" ht="21.95" customHeight="1" x14ac:dyDescent="0.2">
      <c r="A46" s="2676"/>
      <c r="B46" s="3227" t="s">
        <v>78</v>
      </c>
      <c r="C46" s="1402"/>
      <c r="D46" s="1402"/>
      <c r="E46" s="1556">
        <f t="shared" si="45"/>
        <v>0</v>
      </c>
      <c r="F46" s="1556">
        <f t="shared" si="46"/>
        <v>0</v>
      </c>
      <c r="G46" s="1556">
        <f t="shared" si="47"/>
        <v>0</v>
      </c>
      <c r="H46" s="1556">
        <f t="shared" si="48"/>
        <v>0</v>
      </c>
      <c r="I46" s="1556">
        <v>2</v>
      </c>
      <c r="J46" s="1556">
        <v>2</v>
      </c>
      <c r="K46" s="1556">
        <f t="shared" si="49"/>
        <v>0</v>
      </c>
      <c r="L46" s="1556">
        <f t="shared" si="50"/>
        <v>0</v>
      </c>
      <c r="M46" s="1556">
        <v>0</v>
      </c>
      <c r="N46" s="1835">
        <f t="shared" si="51"/>
        <v>0</v>
      </c>
      <c r="O46" s="1835">
        <f t="shared" si="52"/>
        <v>2</v>
      </c>
      <c r="P46" s="1835">
        <f t="shared" si="53"/>
        <v>2</v>
      </c>
      <c r="Q46" s="1411"/>
      <c r="R46" s="2639" t="s">
        <v>154</v>
      </c>
      <c r="S46" s="3185"/>
    </row>
    <row r="47" spans="1:19" s="795" customFormat="1" ht="21.95" customHeight="1" x14ac:dyDescent="0.2">
      <c r="A47" s="2676"/>
      <c r="B47" s="3228"/>
      <c r="C47" s="1402"/>
      <c r="D47" s="1402"/>
      <c r="E47" s="1556">
        <f t="shared" si="45"/>
        <v>0</v>
      </c>
      <c r="F47" s="1556">
        <f t="shared" si="46"/>
        <v>0</v>
      </c>
      <c r="G47" s="1556">
        <f t="shared" si="47"/>
        <v>0</v>
      </c>
      <c r="H47" s="1556">
        <f t="shared" si="48"/>
        <v>0</v>
      </c>
      <c r="I47" s="1556">
        <v>4</v>
      </c>
      <c r="J47" s="1556">
        <v>4</v>
      </c>
      <c r="K47" s="1556">
        <f t="shared" si="49"/>
        <v>0</v>
      </c>
      <c r="L47" s="1556">
        <f t="shared" si="50"/>
        <v>0</v>
      </c>
      <c r="M47" s="1556">
        <v>0</v>
      </c>
      <c r="N47" s="1835">
        <f t="shared" si="51"/>
        <v>0</v>
      </c>
      <c r="O47" s="1835">
        <f t="shared" si="52"/>
        <v>4</v>
      </c>
      <c r="P47" s="1835">
        <f t="shared" si="53"/>
        <v>4</v>
      </c>
      <c r="Q47" s="1411"/>
      <c r="R47" s="3229"/>
      <c r="S47" s="3185"/>
    </row>
    <row r="48" spans="1:19" s="795" customFormat="1" ht="21.95" customHeight="1" x14ac:dyDescent="0.2">
      <c r="A48" s="2676"/>
      <c r="B48" s="2676" t="s">
        <v>49</v>
      </c>
      <c r="C48" s="2676"/>
      <c r="D48" s="1402"/>
      <c r="E48" s="1556">
        <f>SUM(E46:E47)</f>
        <v>0</v>
      </c>
      <c r="F48" s="1556">
        <f t="shared" si="46"/>
        <v>0</v>
      </c>
      <c r="G48" s="1556">
        <f t="shared" si="47"/>
        <v>0</v>
      </c>
      <c r="H48" s="1556">
        <f t="shared" si="48"/>
        <v>0</v>
      </c>
      <c r="I48" s="1556">
        <f t="shared" ref="I48:J48" si="54">SUM(I46:I47)</f>
        <v>6</v>
      </c>
      <c r="J48" s="1556">
        <f t="shared" si="54"/>
        <v>6</v>
      </c>
      <c r="K48" s="1556">
        <f t="shared" si="49"/>
        <v>0</v>
      </c>
      <c r="L48" s="1556">
        <f t="shared" si="50"/>
        <v>0</v>
      </c>
      <c r="M48" s="1556">
        <f t="shared" ref="M48" si="55">SUM(M46:M47)</f>
        <v>0</v>
      </c>
      <c r="N48" s="1835">
        <f t="shared" ref="N48" si="56">SUM(E48,H48,K48)</f>
        <v>0</v>
      </c>
      <c r="O48" s="1835">
        <f t="shared" ref="O48" si="57">SUM(F48,I48,L48)</f>
        <v>6</v>
      </c>
      <c r="P48" s="1835">
        <f t="shared" ref="P48" si="58">SUM(G48,J48,M48)</f>
        <v>6</v>
      </c>
      <c r="Q48" s="2502" t="s">
        <v>139</v>
      </c>
      <c r="R48" s="2502"/>
      <c r="S48" s="3185"/>
    </row>
    <row r="49" spans="1:97" s="795" customFormat="1" ht="27.75" customHeight="1" x14ac:dyDescent="0.2">
      <c r="A49" s="2676"/>
      <c r="B49" s="2291" t="s">
        <v>235</v>
      </c>
      <c r="C49" s="1402"/>
      <c r="D49" s="1402"/>
      <c r="E49" s="1556">
        <f>SUM(E47:E48)</f>
        <v>0</v>
      </c>
      <c r="F49" s="1556">
        <f t="shared" ref="F49" si="59">SUM(F47:F48)</f>
        <v>0</v>
      </c>
      <c r="G49" s="1556">
        <f t="shared" ref="G49" si="60">SUM(G47:G48)</f>
        <v>0</v>
      </c>
      <c r="H49" s="1556">
        <f t="shared" ref="H49" si="61">SUM(H47:H48)</f>
        <v>0</v>
      </c>
      <c r="I49" s="1556">
        <v>8</v>
      </c>
      <c r="J49" s="1556">
        <v>8</v>
      </c>
      <c r="K49" s="1556">
        <f t="shared" ref="K49" si="62">SUM(K47:K48)</f>
        <v>0</v>
      </c>
      <c r="L49" s="1556">
        <f t="shared" ref="L49" si="63">SUM(L47:L48)</f>
        <v>0</v>
      </c>
      <c r="M49" s="1556">
        <v>0</v>
      </c>
      <c r="N49" s="1835">
        <f t="shared" ref="N49" si="64">SUM(E49,H49,K49)</f>
        <v>0</v>
      </c>
      <c r="O49" s="1835">
        <f t="shared" ref="O49" si="65">SUM(F49,I49,L49)</f>
        <v>8</v>
      </c>
      <c r="P49" s="1835">
        <f t="shared" ref="P49" si="66">SUM(G49,J49,M49)</f>
        <v>8</v>
      </c>
      <c r="Q49" s="1411"/>
      <c r="R49" s="2285" t="s">
        <v>143</v>
      </c>
      <c r="S49" s="3185"/>
    </row>
    <row r="50" spans="1:97" s="795" customFormat="1" ht="21.95" customHeight="1" thickBot="1" x14ac:dyDescent="0.25">
      <c r="A50" s="2677" t="s">
        <v>96</v>
      </c>
      <c r="B50" s="2677"/>
      <c r="C50" s="2677"/>
      <c r="D50" s="2677"/>
      <c r="E50" s="1987">
        <f>SUM(E44,E45,E48:E49)</f>
        <v>0</v>
      </c>
      <c r="F50" s="1987">
        <f t="shared" ref="F50:M50" si="67">SUM(F44,F45,F48:F49)</f>
        <v>0</v>
      </c>
      <c r="G50" s="1987">
        <f t="shared" si="67"/>
        <v>0</v>
      </c>
      <c r="H50" s="1987">
        <f t="shared" si="67"/>
        <v>0</v>
      </c>
      <c r="I50" s="1987">
        <f t="shared" si="67"/>
        <v>30</v>
      </c>
      <c r="J50" s="1987">
        <f t="shared" si="67"/>
        <v>30</v>
      </c>
      <c r="K50" s="1987">
        <f t="shared" si="67"/>
        <v>0</v>
      </c>
      <c r="L50" s="1987">
        <f t="shared" si="67"/>
        <v>0</v>
      </c>
      <c r="M50" s="1987">
        <f t="shared" si="67"/>
        <v>0</v>
      </c>
      <c r="N50" s="1836">
        <f t="shared" ref="N50" si="68">SUM(E50,H50,K50)</f>
        <v>0</v>
      </c>
      <c r="O50" s="1836">
        <f t="shared" ref="O50" si="69">SUM(F50,I50,L50)</f>
        <v>30</v>
      </c>
      <c r="P50" s="1836">
        <f t="shared" ref="P50" si="70">SUM(G50,J50,M50)</f>
        <v>30</v>
      </c>
      <c r="Q50" s="3225" t="s">
        <v>136</v>
      </c>
      <c r="R50" s="3225"/>
      <c r="S50" s="3225"/>
    </row>
    <row r="51" spans="1:97" ht="21.95" customHeight="1" thickTop="1" x14ac:dyDescent="0.2">
      <c r="A51" s="124"/>
      <c r="N51" s="124"/>
      <c r="O51" s="124"/>
      <c r="P51" s="124"/>
    </row>
    <row r="52" spans="1:97" ht="21.95" customHeight="1" x14ac:dyDescent="0.2">
      <c r="A52" s="124"/>
      <c r="N52" s="124"/>
      <c r="O52" s="124"/>
      <c r="P52" s="124"/>
    </row>
    <row r="53" spans="1:97" ht="21.95" customHeight="1" x14ac:dyDescent="0.2">
      <c r="A53" s="124"/>
      <c r="N53" s="124"/>
      <c r="O53" s="124"/>
      <c r="P53" s="124"/>
    </row>
    <row r="54" spans="1:97" s="786" customFormat="1" ht="21.95" customHeight="1" thickBot="1" x14ac:dyDescent="0.3">
      <c r="A54" s="790" t="s">
        <v>2844</v>
      </c>
      <c r="B54" s="791"/>
      <c r="C54" s="791"/>
      <c r="D54" s="792"/>
      <c r="E54" s="793"/>
      <c r="F54" s="793"/>
      <c r="G54" s="793"/>
      <c r="H54" s="793"/>
      <c r="I54" s="793"/>
      <c r="J54" s="793"/>
      <c r="K54" s="793"/>
      <c r="L54" s="793"/>
      <c r="M54" s="793"/>
      <c r="N54" s="793"/>
      <c r="O54" s="793"/>
      <c r="P54" s="793"/>
      <c r="Q54" s="794"/>
      <c r="R54" s="3230" t="s">
        <v>2845</v>
      </c>
      <c r="S54" s="3230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</row>
    <row r="55" spans="1:97" s="786" customFormat="1" ht="21.95" customHeight="1" thickTop="1" x14ac:dyDescent="0.2">
      <c r="A55" s="3184" t="s">
        <v>47</v>
      </c>
      <c r="B55" s="2980" t="s">
        <v>90</v>
      </c>
      <c r="C55" s="2980" t="s">
        <v>48</v>
      </c>
      <c r="D55" s="1403"/>
      <c r="E55" s="2980" t="s">
        <v>36</v>
      </c>
      <c r="F55" s="2980"/>
      <c r="G55" s="2980"/>
      <c r="H55" s="2980" t="s">
        <v>2</v>
      </c>
      <c r="I55" s="2980"/>
      <c r="J55" s="2980"/>
      <c r="K55" s="2980" t="s">
        <v>3</v>
      </c>
      <c r="L55" s="2980"/>
      <c r="M55" s="2980"/>
      <c r="N55" s="2980" t="s">
        <v>29</v>
      </c>
      <c r="O55" s="2980"/>
      <c r="P55" s="2980"/>
      <c r="Q55" s="2512" t="s">
        <v>103</v>
      </c>
      <c r="R55" s="2512" t="s">
        <v>132</v>
      </c>
      <c r="S55" s="2512" t="s">
        <v>310</v>
      </c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</row>
    <row r="56" spans="1:97" s="786" customFormat="1" ht="21.95" customHeight="1" x14ac:dyDescent="0.2">
      <c r="A56" s="2666"/>
      <c r="B56" s="2688"/>
      <c r="C56" s="2688"/>
      <c r="D56" s="1401"/>
      <c r="E56" s="3159" t="s">
        <v>98</v>
      </c>
      <c r="F56" s="3159"/>
      <c r="G56" s="3159"/>
      <c r="H56" s="3159" t="s">
        <v>99</v>
      </c>
      <c r="I56" s="3159"/>
      <c r="J56" s="3159"/>
      <c r="K56" s="3159" t="s">
        <v>100</v>
      </c>
      <c r="L56" s="3159"/>
      <c r="M56" s="3159"/>
      <c r="N56" s="3160" t="s">
        <v>101</v>
      </c>
      <c r="O56" s="3160"/>
      <c r="P56" s="3160"/>
      <c r="Q56" s="2479"/>
      <c r="R56" s="2479"/>
      <c r="S56" s="2479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</row>
    <row r="57" spans="1:97" s="786" customFormat="1" ht="21.95" customHeight="1" x14ac:dyDescent="0.2">
      <c r="A57" s="2666"/>
      <c r="B57" s="2688"/>
      <c r="C57" s="2688"/>
      <c r="D57" s="1401"/>
      <c r="E57" s="1401" t="s">
        <v>187</v>
      </c>
      <c r="F57" s="1401" t="s">
        <v>203</v>
      </c>
      <c r="G57" s="1401" t="s">
        <v>204</v>
      </c>
      <c r="H57" s="1401" t="s">
        <v>187</v>
      </c>
      <c r="I57" s="1401" t="s">
        <v>203</v>
      </c>
      <c r="J57" s="1401" t="s">
        <v>204</v>
      </c>
      <c r="K57" s="1401" t="s">
        <v>187</v>
      </c>
      <c r="L57" s="1401" t="s">
        <v>203</v>
      </c>
      <c r="M57" s="1401" t="s">
        <v>204</v>
      </c>
      <c r="N57" s="1401" t="s">
        <v>187</v>
      </c>
      <c r="O57" s="1401" t="s">
        <v>203</v>
      </c>
      <c r="P57" s="1401" t="s">
        <v>204</v>
      </c>
      <c r="Q57" s="2479"/>
      <c r="R57" s="2479"/>
      <c r="S57" s="2479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</row>
    <row r="58" spans="1:97" s="786" customFormat="1" ht="21.95" customHeight="1" thickBot="1" x14ac:dyDescent="0.25">
      <c r="A58" s="2992"/>
      <c r="B58" s="2981"/>
      <c r="C58" s="2981"/>
      <c r="D58" s="1404"/>
      <c r="E58" s="325" t="s">
        <v>188</v>
      </c>
      <c r="F58" s="325" t="s">
        <v>189</v>
      </c>
      <c r="G58" s="325" t="s">
        <v>190</v>
      </c>
      <c r="H58" s="325" t="s">
        <v>188</v>
      </c>
      <c r="I58" s="325" t="s">
        <v>189</v>
      </c>
      <c r="J58" s="325" t="s">
        <v>190</v>
      </c>
      <c r="K58" s="325" t="s">
        <v>188</v>
      </c>
      <c r="L58" s="325" t="s">
        <v>189</v>
      </c>
      <c r="M58" s="325" t="s">
        <v>190</v>
      </c>
      <c r="N58" s="325" t="s">
        <v>188</v>
      </c>
      <c r="O58" s="325" t="s">
        <v>189</v>
      </c>
      <c r="P58" s="325" t="s">
        <v>190</v>
      </c>
      <c r="Q58" s="2513"/>
      <c r="R58" s="2513"/>
      <c r="S58" s="2513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</row>
    <row r="59" spans="1:97" s="786" customFormat="1" ht="29.25" customHeight="1" x14ac:dyDescent="0.2">
      <c r="A59" s="2991" t="s">
        <v>1061</v>
      </c>
      <c r="B59" s="2676" t="s">
        <v>220</v>
      </c>
      <c r="C59" s="693" t="s">
        <v>429</v>
      </c>
      <c r="D59" s="693"/>
      <c r="E59" s="1835">
        <v>0</v>
      </c>
      <c r="F59" s="1835">
        <v>0</v>
      </c>
      <c r="G59" s="1835">
        <v>0</v>
      </c>
      <c r="H59" s="1835">
        <v>6</v>
      </c>
      <c r="I59" s="1835">
        <v>2</v>
      </c>
      <c r="J59" s="1835">
        <v>8</v>
      </c>
      <c r="K59" s="1835">
        <v>8</v>
      </c>
      <c r="L59" s="1835">
        <v>1</v>
      </c>
      <c r="M59" s="1835">
        <v>9</v>
      </c>
      <c r="N59" s="1835">
        <f>SUM(E59,H59,K59)</f>
        <v>14</v>
      </c>
      <c r="O59" s="1835">
        <f t="shared" ref="O59:P62" si="71">SUM(F59,I59,L59)</f>
        <v>3</v>
      </c>
      <c r="P59" s="1835">
        <f t="shared" si="71"/>
        <v>17</v>
      </c>
      <c r="Q59" s="388" t="s">
        <v>1544</v>
      </c>
      <c r="R59" s="2502" t="s">
        <v>151</v>
      </c>
      <c r="S59" s="2497" t="s">
        <v>623</v>
      </c>
      <c r="T59" s="124"/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</row>
    <row r="60" spans="1:97" s="786" customFormat="1" ht="29.25" customHeight="1" x14ac:dyDescent="0.2">
      <c r="A60" s="2666"/>
      <c r="B60" s="2676"/>
      <c r="C60" s="693" t="s">
        <v>1061</v>
      </c>
      <c r="D60" s="693"/>
      <c r="E60" s="1835">
        <v>0</v>
      </c>
      <c r="F60" s="1835">
        <v>0</v>
      </c>
      <c r="G60" s="1835">
        <v>0</v>
      </c>
      <c r="H60" s="1835">
        <v>6</v>
      </c>
      <c r="I60" s="1835">
        <v>2</v>
      </c>
      <c r="J60" s="1835">
        <v>8</v>
      </c>
      <c r="K60" s="1835">
        <v>4</v>
      </c>
      <c r="L60" s="1835">
        <v>2</v>
      </c>
      <c r="M60" s="1835">
        <v>6</v>
      </c>
      <c r="N60" s="1835">
        <f t="shared" ref="N60:N61" si="72">SUM(E60,H60,K60)</f>
        <v>10</v>
      </c>
      <c r="O60" s="1835">
        <f t="shared" si="71"/>
        <v>4</v>
      </c>
      <c r="P60" s="1835">
        <f t="shared" si="71"/>
        <v>14</v>
      </c>
      <c r="Q60" s="388" t="s">
        <v>623</v>
      </c>
      <c r="R60" s="2502"/>
      <c r="S60" s="2579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</row>
    <row r="61" spans="1:97" s="786" customFormat="1" ht="29.25" customHeight="1" x14ac:dyDescent="0.2">
      <c r="A61" s="2666"/>
      <c r="B61" s="2676" t="s">
        <v>49</v>
      </c>
      <c r="C61" s="2676"/>
      <c r="D61" s="598"/>
      <c r="E61" s="1835">
        <f>SUM(E59:E60)</f>
        <v>0</v>
      </c>
      <c r="F61" s="1835">
        <f t="shared" ref="F61:M61" si="73">SUM(F59:F60)</f>
        <v>0</v>
      </c>
      <c r="G61" s="1835">
        <f t="shared" si="73"/>
        <v>0</v>
      </c>
      <c r="H61" s="1835">
        <f t="shared" si="73"/>
        <v>12</v>
      </c>
      <c r="I61" s="1835">
        <f t="shared" si="73"/>
        <v>4</v>
      </c>
      <c r="J61" s="1835">
        <f t="shared" si="73"/>
        <v>16</v>
      </c>
      <c r="K61" s="1835">
        <f t="shared" si="73"/>
        <v>12</v>
      </c>
      <c r="L61" s="1835">
        <f t="shared" si="73"/>
        <v>3</v>
      </c>
      <c r="M61" s="1835">
        <f t="shared" si="73"/>
        <v>15</v>
      </c>
      <c r="N61" s="1835">
        <f t="shared" si="72"/>
        <v>24</v>
      </c>
      <c r="O61" s="1835">
        <f t="shared" si="71"/>
        <v>7</v>
      </c>
      <c r="P61" s="1835">
        <f t="shared" si="71"/>
        <v>31</v>
      </c>
      <c r="Q61" s="2502" t="s">
        <v>139</v>
      </c>
      <c r="R61" s="2502"/>
      <c r="S61" s="2579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</row>
    <row r="62" spans="1:97" s="786" customFormat="1" ht="29.25" customHeight="1" x14ac:dyDescent="0.2">
      <c r="A62" s="2666"/>
      <c r="B62" s="817" t="s">
        <v>1209</v>
      </c>
      <c r="C62" s="1859"/>
      <c r="D62" s="693"/>
      <c r="E62" s="1835">
        <f t="shared" ref="E62:F62" si="74">SUM(E60:E61)</f>
        <v>0</v>
      </c>
      <c r="F62" s="1835">
        <f t="shared" si="74"/>
        <v>0</v>
      </c>
      <c r="G62" s="1835">
        <v>0</v>
      </c>
      <c r="H62" s="1835">
        <v>7</v>
      </c>
      <c r="I62" s="1835">
        <v>3</v>
      </c>
      <c r="J62" s="1835">
        <v>10</v>
      </c>
      <c r="K62" s="1835">
        <v>11</v>
      </c>
      <c r="L62" s="1835">
        <v>5</v>
      </c>
      <c r="M62" s="1835">
        <v>16</v>
      </c>
      <c r="N62" s="1835">
        <f>SUM(E62,H62,K62)</f>
        <v>18</v>
      </c>
      <c r="O62" s="1835">
        <f t="shared" si="71"/>
        <v>8</v>
      </c>
      <c r="P62" s="1835">
        <f t="shared" si="71"/>
        <v>26</v>
      </c>
      <c r="Q62" s="1860"/>
      <c r="R62" s="1452" t="s">
        <v>154</v>
      </c>
      <c r="S62" s="2579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</row>
    <row r="63" spans="1:97" s="786" customFormat="1" ht="29.25" customHeight="1" x14ac:dyDescent="0.2">
      <c r="A63" s="2666"/>
      <c r="B63" s="1859" t="s">
        <v>521</v>
      </c>
      <c r="C63" s="1859" t="s">
        <v>521</v>
      </c>
      <c r="D63" s="598"/>
      <c r="E63" s="1835">
        <f t="shared" ref="E63:F63" si="75">SUM(E61:E62)</f>
        <v>0</v>
      </c>
      <c r="F63" s="1835">
        <f t="shared" si="75"/>
        <v>0</v>
      </c>
      <c r="G63" s="1835">
        <v>0</v>
      </c>
      <c r="H63" s="1835">
        <v>4</v>
      </c>
      <c r="I63" s="1835">
        <v>2</v>
      </c>
      <c r="J63" s="1835">
        <v>6</v>
      </c>
      <c r="K63" s="1835">
        <v>0</v>
      </c>
      <c r="L63" s="1835">
        <v>0</v>
      </c>
      <c r="M63" s="1835">
        <v>0</v>
      </c>
      <c r="N63" s="1835">
        <f t="shared" ref="N63:N64" si="76">SUM(E63,H63,K63)</f>
        <v>4</v>
      </c>
      <c r="O63" s="1835">
        <f t="shared" ref="O63:O64" si="77">SUM(F63,I63,L63)</f>
        <v>2</v>
      </c>
      <c r="P63" s="1835">
        <f t="shared" ref="P63:P64" si="78">SUM(G63,J63,M63)</f>
        <v>6</v>
      </c>
      <c r="Q63" s="1860" t="s">
        <v>155</v>
      </c>
      <c r="R63" s="1860" t="s">
        <v>155</v>
      </c>
      <c r="S63" s="2579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</row>
    <row r="64" spans="1:97" s="786" customFormat="1" ht="29.25" customHeight="1" x14ac:dyDescent="0.2">
      <c r="A64" s="3158"/>
      <c r="B64" s="1859" t="s">
        <v>958</v>
      </c>
      <c r="C64" s="1859"/>
      <c r="D64" s="1398"/>
      <c r="E64" s="1835">
        <f t="shared" ref="E64:F64" si="79">SUM(E62:E63)</f>
        <v>0</v>
      </c>
      <c r="F64" s="1835">
        <f t="shared" si="79"/>
        <v>0</v>
      </c>
      <c r="G64" s="1835">
        <v>0</v>
      </c>
      <c r="H64" s="1835">
        <v>4</v>
      </c>
      <c r="I64" s="1835">
        <v>2</v>
      </c>
      <c r="J64" s="1835">
        <v>6</v>
      </c>
      <c r="K64" s="1835">
        <v>0</v>
      </c>
      <c r="L64" s="1835">
        <v>0</v>
      </c>
      <c r="M64" s="1835">
        <v>0</v>
      </c>
      <c r="N64" s="1835">
        <f t="shared" si="76"/>
        <v>4</v>
      </c>
      <c r="O64" s="1835">
        <f t="shared" si="77"/>
        <v>2</v>
      </c>
      <c r="P64" s="1835">
        <f t="shared" si="78"/>
        <v>6</v>
      </c>
      <c r="Q64" s="1860"/>
      <c r="R64" s="722" t="s">
        <v>1137</v>
      </c>
      <c r="S64" s="2593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</row>
    <row r="65" spans="1:97" s="786" customFormat="1" ht="29.25" customHeight="1" x14ac:dyDescent="0.2">
      <c r="A65" s="2676" t="s">
        <v>96</v>
      </c>
      <c r="B65" s="2676"/>
      <c r="C65" s="2676"/>
      <c r="D65" s="598"/>
      <c r="E65" s="1835">
        <f>SUM(E61:E64)</f>
        <v>0</v>
      </c>
      <c r="F65" s="1835">
        <f t="shared" ref="F65:M65" si="80">SUM(F61:F64)</f>
        <v>0</v>
      </c>
      <c r="G65" s="1835">
        <f t="shared" si="80"/>
        <v>0</v>
      </c>
      <c r="H65" s="1835">
        <f t="shared" si="80"/>
        <v>27</v>
      </c>
      <c r="I65" s="1835">
        <f t="shared" si="80"/>
        <v>11</v>
      </c>
      <c r="J65" s="1835">
        <f t="shared" si="80"/>
        <v>38</v>
      </c>
      <c r="K65" s="1835">
        <f t="shared" si="80"/>
        <v>23</v>
      </c>
      <c r="L65" s="1835">
        <f t="shared" si="80"/>
        <v>8</v>
      </c>
      <c r="M65" s="1835">
        <f t="shared" si="80"/>
        <v>31</v>
      </c>
      <c r="N65" s="1835">
        <f>SUM(K65,H65,E65)</f>
        <v>50</v>
      </c>
      <c r="O65" s="1835">
        <f t="shared" ref="O65:P69" si="81">SUM(L65,I65,F65)</f>
        <v>19</v>
      </c>
      <c r="P65" s="1835">
        <f t="shared" si="81"/>
        <v>69</v>
      </c>
      <c r="Q65" s="2502" t="s">
        <v>136</v>
      </c>
      <c r="R65" s="2502"/>
      <c r="S65" s="2502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</row>
    <row r="66" spans="1:97" s="786" customFormat="1" ht="29.25" customHeight="1" x14ac:dyDescent="0.2">
      <c r="A66" s="693" t="s">
        <v>1586</v>
      </c>
      <c r="B66" s="598" t="s">
        <v>89</v>
      </c>
      <c r="C66" s="598"/>
      <c r="D66" s="598"/>
      <c r="E66" s="1835">
        <f t="shared" ref="E66:E69" si="82">SUM(E62:E65)</f>
        <v>0</v>
      </c>
      <c r="F66" s="1835">
        <f t="shared" ref="F66:F69" si="83">SUM(F62:F65)</f>
        <v>0</v>
      </c>
      <c r="G66" s="1835">
        <v>0</v>
      </c>
      <c r="H66" s="1835">
        <v>8</v>
      </c>
      <c r="I66" s="1835">
        <v>5</v>
      </c>
      <c r="J66" s="1835">
        <v>13</v>
      </c>
      <c r="K66" s="1835">
        <v>0</v>
      </c>
      <c r="L66" s="1835">
        <v>0</v>
      </c>
      <c r="M66" s="1835">
        <v>0</v>
      </c>
      <c r="N66" s="1835">
        <f>SUM(K66,H66,E66)</f>
        <v>8</v>
      </c>
      <c r="O66" s="1835">
        <f t="shared" si="81"/>
        <v>5</v>
      </c>
      <c r="P66" s="1835">
        <f t="shared" si="81"/>
        <v>13</v>
      </c>
      <c r="Q66" s="586"/>
      <c r="R66" s="1058" t="s">
        <v>157</v>
      </c>
      <c r="S66" s="1058" t="s">
        <v>1601</v>
      </c>
      <c r="T66" s="124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</row>
    <row r="67" spans="1:97" ht="29.25" customHeight="1" x14ac:dyDescent="0.2">
      <c r="A67" s="3224" t="s">
        <v>210</v>
      </c>
      <c r="B67" s="3224"/>
      <c r="C67" s="598"/>
      <c r="D67" s="598"/>
      <c r="E67" s="1835">
        <f t="shared" si="82"/>
        <v>0</v>
      </c>
      <c r="F67" s="1835">
        <f t="shared" si="83"/>
        <v>0</v>
      </c>
      <c r="G67" s="1835">
        <v>0</v>
      </c>
      <c r="H67" s="1835">
        <v>11</v>
      </c>
      <c r="I67" s="1835"/>
      <c r="J67" s="1835">
        <v>11</v>
      </c>
      <c r="K67" s="1835">
        <v>7</v>
      </c>
      <c r="L67" s="1835">
        <v>1</v>
      </c>
      <c r="M67" s="1835">
        <v>8</v>
      </c>
      <c r="N67" s="1835">
        <f>SUM(K67,H67,E67)</f>
        <v>18</v>
      </c>
      <c r="O67" s="1835">
        <f t="shared" si="81"/>
        <v>1</v>
      </c>
      <c r="P67" s="1835">
        <f t="shared" si="81"/>
        <v>19</v>
      </c>
      <c r="Q67" s="588"/>
      <c r="R67" s="2616" t="s">
        <v>1997</v>
      </c>
      <c r="S67" s="2616"/>
    </row>
    <row r="68" spans="1:97" ht="29.25" customHeight="1" x14ac:dyDescent="0.2">
      <c r="A68" s="2676" t="s">
        <v>1587</v>
      </c>
      <c r="B68" s="598" t="s">
        <v>949</v>
      </c>
      <c r="C68" s="598"/>
      <c r="D68" s="598"/>
      <c r="E68" s="1835">
        <f t="shared" si="82"/>
        <v>0</v>
      </c>
      <c r="F68" s="1835">
        <f t="shared" si="83"/>
        <v>0</v>
      </c>
      <c r="G68" s="1835">
        <v>0</v>
      </c>
      <c r="H68" s="1835">
        <v>9</v>
      </c>
      <c r="I68" s="1835">
        <v>3</v>
      </c>
      <c r="J68" s="1835">
        <v>12</v>
      </c>
      <c r="K68" s="1835">
        <v>3</v>
      </c>
      <c r="L68" s="1835">
        <v>0</v>
      </c>
      <c r="M68" s="1835">
        <v>3</v>
      </c>
      <c r="N68" s="1835">
        <f t="shared" ref="N68:N69" si="84">SUM(K68,H68,E68)</f>
        <v>12</v>
      </c>
      <c r="O68" s="1835">
        <f t="shared" si="81"/>
        <v>3</v>
      </c>
      <c r="P68" s="1835">
        <f t="shared" si="81"/>
        <v>15</v>
      </c>
      <c r="Q68" s="586"/>
      <c r="R68" s="386" t="s">
        <v>1588</v>
      </c>
      <c r="S68" s="2502" t="s">
        <v>1589</v>
      </c>
    </row>
    <row r="69" spans="1:97" ht="29.25" customHeight="1" x14ac:dyDescent="0.2">
      <c r="A69" s="2676"/>
      <c r="B69" s="598" t="s">
        <v>947</v>
      </c>
      <c r="C69" s="598"/>
      <c r="D69" s="598"/>
      <c r="E69" s="1835">
        <f t="shared" si="82"/>
        <v>0</v>
      </c>
      <c r="F69" s="1835">
        <f t="shared" si="83"/>
        <v>0</v>
      </c>
      <c r="G69" s="1835">
        <v>0</v>
      </c>
      <c r="H69" s="1835">
        <v>10</v>
      </c>
      <c r="I69" s="1835">
        <v>4</v>
      </c>
      <c r="J69" s="1835">
        <v>14</v>
      </c>
      <c r="K69" s="1835">
        <v>0</v>
      </c>
      <c r="L69" s="1835">
        <v>0</v>
      </c>
      <c r="M69" s="1835">
        <v>0</v>
      </c>
      <c r="N69" s="1835">
        <f t="shared" si="84"/>
        <v>10</v>
      </c>
      <c r="O69" s="1835">
        <f t="shared" si="81"/>
        <v>4</v>
      </c>
      <c r="P69" s="1835">
        <f t="shared" si="81"/>
        <v>14</v>
      </c>
      <c r="Q69" s="586"/>
      <c r="R69" s="386" t="s">
        <v>948</v>
      </c>
      <c r="S69" s="2502"/>
    </row>
    <row r="70" spans="1:97" ht="29.25" customHeight="1" thickBot="1" x14ac:dyDescent="0.25">
      <c r="A70" s="2682" t="s">
        <v>96</v>
      </c>
      <c r="B70" s="2682"/>
      <c r="C70" s="2682"/>
      <c r="D70" s="549"/>
      <c r="E70" s="1842">
        <v>0</v>
      </c>
      <c r="F70" s="1842">
        <v>0</v>
      </c>
      <c r="G70" s="1842">
        <v>0</v>
      </c>
      <c r="H70" s="1842">
        <v>19</v>
      </c>
      <c r="I70" s="1842">
        <v>7</v>
      </c>
      <c r="J70" s="1842">
        <v>26</v>
      </c>
      <c r="K70" s="1842">
        <v>3</v>
      </c>
      <c r="L70" s="1842">
        <v>0</v>
      </c>
      <c r="M70" s="1842">
        <v>3</v>
      </c>
      <c r="N70" s="1857">
        <f t="shared" ref="N70:N71" si="85">SUM(K70,H70,E70)</f>
        <v>22</v>
      </c>
      <c r="O70" s="1857">
        <f t="shared" ref="O70:O71" si="86">SUM(L70,I70,F70)</f>
        <v>7</v>
      </c>
      <c r="P70" s="1857">
        <f t="shared" ref="P70:P71" si="87">SUM(M70,J70,G70)</f>
        <v>29</v>
      </c>
      <c r="Q70" s="2594" t="s">
        <v>136</v>
      </c>
      <c r="R70" s="2594"/>
      <c r="S70" s="2594"/>
    </row>
    <row r="71" spans="1:97" ht="29.25" customHeight="1" thickBot="1" x14ac:dyDescent="0.25">
      <c r="A71" s="3174" t="s">
        <v>91</v>
      </c>
      <c r="B71" s="3174"/>
      <c r="C71" s="3174"/>
      <c r="D71" s="599"/>
      <c r="E71" s="1849">
        <f t="shared" ref="E71:M71" si="88">SUM(E70,E67,E66,E65,E50,E41,E37,E26,E25,E24,E20,E14,E8)</f>
        <v>0</v>
      </c>
      <c r="F71" s="1849">
        <f t="shared" si="88"/>
        <v>0</v>
      </c>
      <c r="G71" s="2205">
        <f t="shared" si="88"/>
        <v>0</v>
      </c>
      <c r="H71" s="2205">
        <f t="shared" si="88"/>
        <v>187</v>
      </c>
      <c r="I71" s="2205">
        <f t="shared" si="88"/>
        <v>150</v>
      </c>
      <c r="J71" s="2205">
        <f t="shared" si="88"/>
        <v>337</v>
      </c>
      <c r="K71" s="2205">
        <f t="shared" si="88"/>
        <v>62</v>
      </c>
      <c r="L71" s="2205">
        <f t="shared" si="88"/>
        <v>23</v>
      </c>
      <c r="M71" s="2205">
        <f t="shared" si="88"/>
        <v>85</v>
      </c>
      <c r="N71" s="2205">
        <f t="shared" si="85"/>
        <v>249</v>
      </c>
      <c r="O71" s="2205">
        <f t="shared" si="86"/>
        <v>173</v>
      </c>
      <c r="P71" s="2205">
        <f t="shared" si="87"/>
        <v>422</v>
      </c>
      <c r="Q71" s="3175" t="s">
        <v>153</v>
      </c>
      <c r="R71" s="3175"/>
      <c r="S71" s="3175"/>
    </row>
    <row r="72" spans="1:97" ht="12.75" customHeight="1" thickTop="1" x14ac:dyDescent="0.2">
      <c r="A72" s="798"/>
      <c r="B72" s="343"/>
      <c r="C72" s="343"/>
      <c r="D72" s="343"/>
      <c r="E72" s="343"/>
      <c r="F72" s="343"/>
      <c r="G72" s="343"/>
      <c r="H72" s="343"/>
      <c r="I72" s="343"/>
      <c r="J72" s="343"/>
      <c r="K72" s="343"/>
      <c r="L72" s="343"/>
      <c r="M72" s="343"/>
      <c r="N72" s="343"/>
      <c r="O72" s="343"/>
      <c r="P72" s="343"/>
      <c r="Q72" s="343"/>
      <c r="R72" s="343"/>
      <c r="S72" s="343"/>
    </row>
    <row r="73" spans="1:97" ht="12.75" customHeight="1" x14ac:dyDescent="0.2">
      <c r="N73" s="124"/>
      <c r="O73" s="124"/>
      <c r="P73" s="124"/>
    </row>
    <row r="74" spans="1:97" ht="12.75" customHeight="1" x14ac:dyDescent="0.2">
      <c r="N74" s="124"/>
      <c r="O74" s="124"/>
      <c r="P74" s="124"/>
    </row>
    <row r="75" spans="1:97" ht="12.75" customHeight="1" x14ac:dyDescent="0.2">
      <c r="N75" s="124"/>
      <c r="O75" s="124"/>
      <c r="P75" s="124"/>
    </row>
    <row r="76" spans="1:97" ht="12.75" customHeight="1" x14ac:dyDescent="0.2">
      <c r="N76" s="124"/>
      <c r="O76" s="124"/>
      <c r="P76" s="124"/>
    </row>
    <row r="77" spans="1:97" ht="12.75" customHeight="1" x14ac:dyDescent="0.2">
      <c r="N77" s="124"/>
      <c r="O77" s="124"/>
      <c r="P77" s="124"/>
    </row>
    <row r="78" spans="1:97" ht="12.75" customHeight="1" x14ac:dyDescent="0.2">
      <c r="N78" s="124"/>
      <c r="O78" s="124"/>
      <c r="P78" s="124"/>
    </row>
    <row r="79" spans="1:97" ht="12.75" customHeight="1" x14ac:dyDescent="0.2">
      <c r="N79" s="124"/>
      <c r="O79" s="124"/>
      <c r="P79" s="124"/>
    </row>
    <row r="80" spans="1:97" ht="12.75" customHeight="1" x14ac:dyDescent="0.2">
      <c r="N80" s="124"/>
      <c r="O80" s="124"/>
      <c r="P80" s="124"/>
    </row>
    <row r="81" spans="14:16" ht="12.75" customHeight="1" x14ac:dyDescent="0.2">
      <c r="N81" s="124"/>
      <c r="O81" s="124"/>
      <c r="P81" s="124"/>
    </row>
    <row r="82" spans="14:16" ht="12.75" customHeight="1" x14ac:dyDescent="0.2">
      <c r="N82" s="124"/>
      <c r="O82" s="124"/>
      <c r="P82" s="124"/>
    </row>
    <row r="83" spans="14:16" ht="12.75" customHeight="1" x14ac:dyDescent="0.2">
      <c r="N83" s="124"/>
      <c r="O83" s="124"/>
      <c r="P83" s="124"/>
    </row>
    <row r="84" spans="14:16" ht="12.75" customHeight="1" x14ac:dyDescent="0.2">
      <c r="N84" s="124"/>
      <c r="O84" s="124"/>
      <c r="P84" s="124"/>
    </row>
    <row r="85" spans="14:16" ht="12.75" customHeight="1" x14ac:dyDescent="0.2">
      <c r="N85" s="124"/>
      <c r="O85" s="124"/>
      <c r="P85" s="124"/>
    </row>
    <row r="86" spans="14:16" ht="12.75" customHeight="1" x14ac:dyDescent="0.2">
      <c r="N86" s="124"/>
      <c r="O86" s="124"/>
      <c r="P86" s="124"/>
    </row>
    <row r="87" spans="14:16" ht="12.75" customHeight="1" x14ac:dyDescent="0.2">
      <c r="N87" s="124"/>
      <c r="O87" s="124"/>
      <c r="P87" s="124"/>
    </row>
    <row r="88" spans="14:16" ht="12.75" customHeight="1" x14ac:dyDescent="0.2">
      <c r="N88" s="124"/>
      <c r="O88" s="124"/>
      <c r="P88" s="124"/>
    </row>
    <row r="89" spans="14:16" ht="12.75" customHeight="1" x14ac:dyDescent="0.2">
      <c r="N89" s="124"/>
      <c r="O89" s="124"/>
      <c r="P89" s="124"/>
    </row>
    <row r="90" spans="14:16" ht="12.75" customHeight="1" x14ac:dyDescent="0.2">
      <c r="N90" s="124"/>
      <c r="O90" s="124"/>
      <c r="P90" s="124"/>
    </row>
    <row r="91" spans="14:16" ht="12.75" customHeight="1" x14ac:dyDescent="0.2">
      <c r="N91" s="124"/>
      <c r="O91" s="124"/>
      <c r="P91" s="124"/>
    </row>
    <row r="92" spans="14:16" ht="12.75" customHeight="1" x14ac:dyDescent="0.2">
      <c r="N92" s="124"/>
      <c r="O92" s="124"/>
      <c r="P92" s="124"/>
    </row>
    <row r="93" spans="14:16" ht="12.75" customHeight="1" x14ac:dyDescent="0.2">
      <c r="N93" s="124"/>
      <c r="O93" s="124"/>
      <c r="P93" s="124"/>
    </row>
    <row r="94" spans="14:16" ht="12.75" customHeight="1" x14ac:dyDescent="0.2">
      <c r="N94" s="124"/>
      <c r="O94" s="124"/>
      <c r="P94" s="124"/>
    </row>
    <row r="95" spans="14:16" ht="12.75" customHeight="1" x14ac:dyDescent="0.2">
      <c r="N95" s="124"/>
      <c r="O95" s="124"/>
      <c r="P95" s="124"/>
    </row>
    <row r="96" spans="14:16" ht="12.75" customHeight="1" x14ac:dyDescent="0.2">
      <c r="N96" s="124"/>
      <c r="O96" s="124"/>
      <c r="P96" s="124"/>
    </row>
    <row r="97" spans="14:16" ht="12.75" customHeight="1" x14ac:dyDescent="0.2">
      <c r="N97" s="124"/>
      <c r="O97" s="124"/>
      <c r="P97" s="124"/>
    </row>
    <row r="98" spans="14:16" ht="12.75" customHeight="1" x14ac:dyDescent="0.2">
      <c r="N98" s="124"/>
      <c r="O98" s="124"/>
      <c r="P98" s="124"/>
    </row>
    <row r="99" spans="14:16" ht="12.75" customHeight="1" x14ac:dyDescent="0.2">
      <c r="N99" s="124"/>
      <c r="O99" s="124"/>
      <c r="P99" s="124"/>
    </row>
    <row r="100" spans="14:16" ht="12.75" customHeight="1" x14ac:dyDescent="0.2">
      <c r="N100" s="124"/>
      <c r="O100" s="124"/>
      <c r="P100" s="124"/>
    </row>
    <row r="101" spans="14:16" ht="12.75" customHeight="1" x14ac:dyDescent="0.2">
      <c r="N101" s="124"/>
      <c r="O101" s="124"/>
      <c r="P101" s="124"/>
    </row>
    <row r="102" spans="14:16" ht="12.75" customHeight="1" x14ac:dyDescent="0.2">
      <c r="N102" s="124"/>
      <c r="O102" s="124"/>
      <c r="P102" s="124"/>
    </row>
    <row r="103" spans="14:16" ht="12.75" customHeight="1" x14ac:dyDescent="0.2">
      <c r="N103" s="124"/>
      <c r="O103" s="124"/>
      <c r="P103" s="124"/>
    </row>
    <row r="104" spans="14:16" ht="12.75" customHeight="1" x14ac:dyDescent="0.2">
      <c r="N104" s="124"/>
      <c r="O104" s="124"/>
      <c r="P104" s="124"/>
    </row>
    <row r="105" spans="14:16" ht="12.75" customHeight="1" x14ac:dyDescent="0.2">
      <c r="N105" s="124"/>
      <c r="O105" s="124"/>
      <c r="P105" s="124"/>
    </row>
    <row r="106" spans="14:16" ht="12.75" customHeight="1" x14ac:dyDescent="0.2">
      <c r="N106" s="124"/>
      <c r="O106" s="124"/>
      <c r="P106" s="124"/>
    </row>
    <row r="107" spans="14:16" ht="12.75" customHeight="1" x14ac:dyDescent="0.2">
      <c r="N107" s="124"/>
      <c r="O107" s="124"/>
      <c r="P107" s="124"/>
    </row>
    <row r="108" spans="14:16" ht="12.75" customHeight="1" x14ac:dyDescent="0.2">
      <c r="N108" s="124"/>
      <c r="O108" s="124"/>
      <c r="P108" s="124"/>
    </row>
    <row r="109" spans="14:16" ht="12.75" customHeight="1" x14ac:dyDescent="0.2">
      <c r="N109" s="124"/>
      <c r="O109" s="124"/>
      <c r="P109" s="124"/>
    </row>
    <row r="110" spans="14:16" ht="12.75" customHeight="1" x14ac:dyDescent="0.2">
      <c r="N110" s="124"/>
      <c r="O110" s="124"/>
      <c r="P110" s="124"/>
    </row>
    <row r="111" spans="14:16" ht="12.75" customHeight="1" x14ac:dyDescent="0.2">
      <c r="N111" s="124"/>
      <c r="O111" s="124"/>
      <c r="P111" s="124"/>
    </row>
    <row r="112" spans="14:16" ht="12.75" customHeight="1" x14ac:dyDescent="0.2">
      <c r="N112" s="124"/>
      <c r="O112" s="124"/>
      <c r="P112" s="124"/>
    </row>
    <row r="113" spans="14:16" ht="12.75" customHeight="1" x14ac:dyDescent="0.2">
      <c r="N113" s="124"/>
      <c r="O113" s="124"/>
      <c r="P113" s="124"/>
    </row>
    <row r="114" spans="14:16" ht="12.75" customHeight="1" x14ac:dyDescent="0.2">
      <c r="N114" s="124"/>
      <c r="O114" s="124"/>
      <c r="P114" s="124"/>
    </row>
    <row r="115" spans="14:16" ht="12.75" customHeight="1" x14ac:dyDescent="0.2">
      <c r="N115" s="124"/>
      <c r="O115" s="124"/>
      <c r="P115" s="124"/>
    </row>
    <row r="116" spans="14:16" ht="12.75" customHeight="1" x14ac:dyDescent="0.2">
      <c r="N116" s="124"/>
      <c r="O116" s="124"/>
      <c r="P116" s="124"/>
    </row>
    <row r="117" spans="14:16" ht="12.75" customHeight="1" x14ac:dyDescent="0.2">
      <c r="N117" s="124"/>
      <c r="O117" s="124"/>
      <c r="P117" s="124"/>
    </row>
    <row r="118" spans="14:16" ht="12.75" customHeight="1" x14ac:dyDescent="0.2">
      <c r="N118" s="124"/>
      <c r="O118" s="124"/>
      <c r="P118" s="124"/>
    </row>
    <row r="119" spans="14:16" ht="12.75" customHeight="1" x14ac:dyDescent="0.2">
      <c r="N119" s="124"/>
      <c r="O119" s="124"/>
      <c r="P119" s="124"/>
    </row>
    <row r="120" spans="14:16" ht="12.75" customHeight="1" x14ac:dyDescent="0.2">
      <c r="N120" s="124"/>
      <c r="O120" s="124"/>
      <c r="P120" s="124"/>
    </row>
    <row r="121" spans="14:16" ht="12.75" customHeight="1" x14ac:dyDescent="0.2">
      <c r="N121" s="124"/>
      <c r="O121" s="124"/>
      <c r="P121" s="124"/>
    </row>
    <row r="122" spans="14:16" ht="12.75" customHeight="1" x14ac:dyDescent="0.2">
      <c r="N122" s="124"/>
      <c r="O122" s="124"/>
      <c r="P122" s="124"/>
    </row>
    <row r="123" spans="14:16" ht="12.75" customHeight="1" x14ac:dyDescent="0.2">
      <c r="N123" s="124"/>
      <c r="O123" s="124"/>
      <c r="P123" s="124"/>
    </row>
    <row r="124" spans="14:16" ht="12.75" customHeight="1" x14ac:dyDescent="0.2">
      <c r="N124" s="124"/>
      <c r="O124" s="124"/>
      <c r="P124" s="124"/>
    </row>
    <row r="125" spans="14:16" ht="12.75" customHeight="1" x14ac:dyDescent="0.2">
      <c r="N125" s="124"/>
      <c r="O125" s="124"/>
      <c r="P125" s="124"/>
    </row>
    <row r="126" spans="14:16" ht="12.75" customHeight="1" x14ac:dyDescent="0.2">
      <c r="N126" s="124"/>
      <c r="O126" s="124"/>
      <c r="P126" s="124"/>
    </row>
    <row r="127" spans="14:16" ht="12.75" customHeight="1" x14ac:dyDescent="0.2">
      <c r="N127" s="124"/>
      <c r="O127" s="124"/>
      <c r="P127" s="124"/>
    </row>
    <row r="128" spans="14:16" ht="12.75" customHeight="1" x14ac:dyDescent="0.2">
      <c r="N128" s="124"/>
      <c r="O128" s="124"/>
      <c r="P128" s="124"/>
    </row>
    <row r="129" spans="14:16" ht="12.75" customHeight="1" x14ac:dyDescent="0.2">
      <c r="N129" s="124"/>
      <c r="O129" s="124"/>
      <c r="P129" s="124"/>
    </row>
    <row r="130" spans="14:16" ht="12.75" customHeight="1" x14ac:dyDescent="0.2">
      <c r="N130" s="124"/>
      <c r="O130" s="124"/>
      <c r="P130" s="124"/>
    </row>
    <row r="131" spans="14:16" ht="12.75" customHeight="1" x14ac:dyDescent="0.2">
      <c r="N131" s="124"/>
      <c r="O131" s="124"/>
      <c r="P131" s="124"/>
    </row>
    <row r="132" spans="14:16" ht="12.75" customHeight="1" x14ac:dyDescent="0.2">
      <c r="N132" s="124"/>
      <c r="O132" s="124"/>
      <c r="P132" s="124"/>
    </row>
    <row r="133" spans="14:16" ht="12.75" customHeight="1" x14ac:dyDescent="0.2">
      <c r="N133" s="124"/>
      <c r="O133" s="124"/>
      <c r="P133" s="124"/>
    </row>
    <row r="134" spans="14:16" ht="12.75" customHeight="1" x14ac:dyDescent="0.2">
      <c r="N134" s="124"/>
      <c r="O134" s="124"/>
      <c r="P134" s="124"/>
    </row>
    <row r="135" spans="14:16" ht="12.75" customHeight="1" x14ac:dyDescent="0.2">
      <c r="N135" s="124"/>
      <c r="O135" s="124"/>
      <c r="P135" s="124"/>
    </row>
    <row r="136" spans="14:16" ht="12.75" customHeight="1" x14ac:dyDescent="0.2">
      <c r="N136" s="124"/>
      <c r="O136" s="124"/>
      <c r="P136" s="124"/>
    </row>
    <row r="137" spans="14:16" ht="12.75" customHeight="1" x14ac:dyDescent="0.2">
      <c r="N137" s="124"/>
      <c r="O137" s="124"/>
      <c r="P137" s="124"/>
    </row>
    <row r="138" spans="14:16" ht="12.75" customHeight="1" x14ac:dyDescent="0.2">
      <c r="N138" s="124"/>
      <c r="O138" s="124"/>
      <c r="P138" s="124"/>
    </row>
    <row r="139" spans="14:16" x14ac:dyDescent="0.2">
      <c r="N139" s="124"/>
      <c r="O139" s="124"/>
      <c r="P139" s="124"/>
    </row>
    <row r="140" spans="14:16" x14ac:dyDescent="0.2">
      <c r="N140" s="124"/>
      <c r="O140" s="124"/>
      <c r="P140" s="124"/>
    </row>
    <row r="141" spans="14:16" x14ac:dyDescent="0.2">
      <c r="N141" s="124"/>
      <c r="O141" s="124"/>
      <c r="P141" s="124"/>
    </row>
    <row r="142" spans="14:16" x14ac:dyDescent="0.2">
      <c r="N142" s="124"/>
      <c r="O142" s="124"/>
      <c r="P142" s="124"/>
    </row>
    <row r="143" spans="14:16" x14ac:dyDescent="0.2">
      <c r="N143" s="124"/>
      <c r="O143" s="124"/>
      <c r="P143" s="124"/>
    </row>
    <row r="144" spans="14:16" x14ac:dyDescent="0.2">
      <c r="N144" s="124"/>
      <c r="O144" s="124"/>
      <c r="P144" s="124"/>
    </row>
    <row r="145" spans="14:16" x14ac:dyDescent="0.2">
      <c r="N145" s="124"/>
      <c r="O145" s="124"/>
      <c r="P145" s="124"/>
    </row>
    <row r="146" spans="14:16" x14ac:dyDescent="0.2">
      <c r="N146" s="124"/>
      <c r="O146" s="124"/>
      <c r="P146" s="124"/>
    </row>
    <row r="147" spans="14:16" x14ac:dyDescent="0.2">
      <c r="N147" s="124"/>
      <c r="O147" s="124"/>
      <c r="P147" s="124"/>
    </row>
    <row r="148" spans="14:16" x14ac:dyDescent="0.2">
      <c r="N148" s="124"/>
      <c r="O148" s="124"/>
      <c r="P148" s="124"/>
    </row>
    <row r="149" spans="14:16" x14ac:dyDescent="0.2">
      <c r="N149" s="124"/>
      <c r="O149" s="124"/>
      <c r="P149" s="124"/>
    </row>
    <row r="188" spans="1:13" ht="12.75" customHeight="1" x14ac:dyDescent="0.25">
      <c r="A188" s="800"/>
      <c r="B188" s="691"/>
      <c r="C188" s="691"/>
      <c r="D188" s="691"/>
      <c r="E188" s="691"/>
      <c r="F188" s="691"/>
      <c r="G188" s="691"/>
      <c r="H188" s="691"/>
      <c r="I188" s="691"/>
      <c r="J188" s="691"/>
      <c r="K188" s="691"/>
      <c r="L188" s="691"/>
      <c r="M188" s="691"/>
    </row>
    <row r="189" spans="1:13" ht="12.75" customHeight="1" x14ac:dyDescent="0.2"/>
    <row r="190" spans="1:13" ht="12.75" customHeight="1" x14ac:dyDescent="0.2"/>
    <row r="191" spans="1:13" ht="12.75" customHeight="1" x14ac:dyDescent="0.2"/>
    <row r="192" spans="1:13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</sheetData>
  <mergeCells count="103">
    <mergeCell ref="A1:S1"/>
    <mergeCell ref="A2:S2"/>
    <mergeCell ref="A3:B3"/>
    <mergeCell ref="R3:S3"/>
    <mergeCell ref="A4:A7"/>
    <mergeCell ref="B4:B7"/>
    <mergeCell ref="C4:C7"/>
    <mergeCell ref="E4:G4"/>
    <mergeCell ref="H4:J4"/>
    <mergeCell ref="K4:M4"/>
    <mergeCell ref="A9:A13"/>
    <mergeCell ref="B12:C12"/>
    <mergeCell ref="N4:P4"/>
    <mergeCell ref="Q4:Q7"/>
    <mergeCell ref="R4:R7"/>
    <mergeCell ref="B9:B11"/>
    <mergeCell ref="R9:R11"/>
    <mergeCell ref="A20:C20"/>
    <mergeCell ref="Q20:S20"/>
    <mergeCell ref="S9:S13"/>
    <mergeCell ref="S4:S7"/>
    <mergeCell ref="E5:G5"/>
    <mergeCell ref="H5:J5"/>
    <mergeCell ref="K5:M5"/>
    <mergeCell ref="N5:P5"/>
    <mergeCell ref="A21:A23"/>
    <mergeCell ref="S21:S23"/>
    <mergeCell ref="A24:C24"/>
    <mergeCell ref="Q24:S24"/>
    <mergeCell ref="A14:C14"/>
    <mergeCell ref="Q14:S14"/>
    <mergeCell ref="A15:A19"/>
    <mergeCell ref="B15:C15"/>
    <mergeCell ref="Q15:R15"/>
    <mergeCell ref="S15:S19"/>
    <mergeCell ref="B16:C16"/>
    <mergeCell ref="Q16:R16"/>
    <mergeCell ref="R27:S27"/>
    <mergeCell ref="A28:A31"/>
    <mergeCell ref="B28:B31"/>
    <mergeCell ref="C28:C31"/>
    <mergeCell ref="E28:G28"/>
    <mergeCell ref="H28:J28"/>
    <mergeCell ref="K28:M28"/>
    <mergeCell ref="N28:P28"/>
    <mergeCell ref="Q28:Q31"/>
    <mergeCell ref="R28:R31"/>
    <mergeCell ref="A37:C37"/>
    <mergeCell ref="Q37:S37"/>
    <mergeCell ref="A38:A40"/>
    <mergeCell ref="S38:S40"/>
    <mergeCell ref="A41:C41"/>
    <mergeCell ref="Q41:S41"/>
    <mergeCell ref="S28:S31"/>
    <mergeCell ref="E29:G29"/>
    <mergeCell ref="H29:J29"/>
    <mergeCell ref="K29:M29"/>
    <mergeCell ref="N29:P29"/>
    <mergeCell ref="A32:A36"/>
    <mergeCell ref="S32:S36"/>
    <mergeCell ref="A71:C71"/>
    <mergeCell ref="Q71:S71"/>
    <mergeCell ref="A65:C65"/>
    <mergeCell ref="Q65:S65"/>
    <mergeCell ref="A67:B67"/>
    <mergeCell ref="R67:S67"/>
    <mergeCell ref="A42:A49"/>
    <mergeCell ref="S42:S49"/>
    <mergeCell ref="R42:R43"/>
    <mergeCell ref="B42:B43"/>
    <mergeCell ref="B44:C44"/>
    <mergeCell ref="Q44:R44"/>
    <mergeCell ref="B48:C48"/>
    <mergeCell ref="Q48:R48"/>
    <mergeCell ref="B46:B47"/>
    <mergeCell ref="R46:R47"/>
    <mergeCell ref="S59:S64"/>
    <mergeCell ref="A59:A64"/>
    <mergeCell ref="R54:S54"/>
    <mergeCell ref="A55:A58"/>
    <mergeCell ref="B55:B58"/>
    <mergeCell ref="C55:C58"/>
    <mergeCell ref="E55:G55"/>
    <mergeCell ref="H55:J55"/>
    <mergeCell ref="A50:D50"/>
    <mergeCell ref="Q50:S50"/>
    <mergeCell ref="B59:B60"/>
    <mergeCell ref="R59:R60"/>
    <mergeCell ref="B61:C61"/>
    <mergeCell ref="Q61:R61"/>
    <mergeCell ref="A68:A69"/>
    <mergeCell ref="S68:S69"/>
    <mergeCell ref="A70:C70"/>
    <mergeCell ref="Q70:S70"/>
    <mergeCell ref="K55:M55"/>
    <mergeCell ref="N55:P55"/>
    <mergeCell ref="Q55:Q58"/>
    <mergeCell ref="R55:R58"/>
    <mergeCell ref="S55:S58"/>
    <mergeCell ref="E56:G56"/>
    <mergeCell ref="H56:J56"/>
    <mergeCell ref="K56:M56"/>
    <mergeCell ref="N56:P56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208" orientation="landscape" useFirstPageNumber="1" r:id="rId1"/>
  <headerFooter alignWithMargins="0"/>
  <rowBreaks count="2" manualBreakCount="2">
    <brk id="26" max="18" man="1"/>
    <brk id="53" max="18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22"/>
  <sheetViews>
    <sheetView rightToLeft="1" view="pageBreakPreview" topLeftCell="A4" zoomScale="85" zoomScaleNormal="75" zoomScaleSheetLayoutView="85" workbookViewId="0">
      <selection activeCell="B39" sqref="B39"/>
    </sheetView>
  </sheetViews>
  <sheetFormatPr defaultColWidth="6.7109375" defaultRowHeight="15" customHeight="1" x14ac:dyDescent="0.25"/>
  <cols>
    <col min="1" max="1" width="29.5703125" style="301" customWidth="1"/>
    <col min="2" max="2" width="5.42578125" style="301" customWidth="1"/>
    <col min="3" max="3" width="5.28515625" style="301" customWidth="1"/>
    <col min="4" max="4" width="6.42578125" style="301" customWidth="1"/>
    <col min="5" max="5" width="7.42578125" style="301" customWidth="1"/>
    <col min="6" max="6" width="7.28515625" style="301" customWidth="1"/>
    <col min="7" max="7" width="9" style="301" customWidth="1"/>
    <col min="8" max="8" width="8" style="301" customWidth="1"/>
    <col min="9" max="9" width="8.28515625" style="301" customWidth="1"/>
    <col min="10" max="10" width="8.5703125" style="301" customWidth="1"/>
    <col min="11" max="11" width="8.28515625" style="736" customWidth="1"/>
    <col min="12" max="12" width="7.42578125" style="736" customWidth="1"/>
    <col min="13" max="13" width="8.85546875" style="736" customWidth="1"/>
    <col min="14" max="14" width="44.5703125" style="422" customWidth="1"/>
    <col min="15" max="16384" width="6.7109375" style="422"/>
  </cols>
  <sheetData>
    <row r="1" spans="1:14" ht="27" customHeight="1" x14ac:dyDescent="0.25">
      <c r="A1" s="2483" t="s">
        <v>2319</v>
      </c>
      <c r="B1" s="2483"/>
      <c r="C1" s="2483"/>
      <c r="D1" s="2483"/>
      <c r="E1" s="2483"/>
      <c r="F1" s="2483"/>
      <c r="G1" s="2483"/>
      <c r="H1" s="2483"/>
      <c r="I1" s="2483"/>
      <c r="J1" s="2483"/>
      <c r="K1" s="2483"/>
      <c r="L1" s="2483"/>
      <c r="M1" s="2483"/>
      <c r="N1" s="2483"/>
    </row>
    <row r="2" spans="1:14" ht="27.75" customHeight="1" x14ac:dyDescent="0.25">
      <c r="A2" s="2971" t="s">
        <v>2320</v>
      </c>
      <c r="B2" s="2971"/>
      <c r="C2" s="2971"/>
      <c r="D2" s="2971"/>
      <c r="E2" s="2971"/>
      <c r="F2" s="2971"/>
      <c r="G2" s="2971"/>
      <c r="H2" s="2971"/>
      <c r="I2" s="2971"/>
      <c r="J2" s="2971"/>
      <c r="K2" s="2971"/>
      <c r="L2" s="2971"/>
      <c r="M2" s="2971"/>
      <c r="N2" s="2971"/>
    </row>
    <row r="3" spans="1:14" ht="21" customHeight="1" thickBot="1" x14ac:dyDescent="0.3">
      <c r="A3" s="345" t="s">
        <v>2846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1093" t="s">
        <v>1764</v>
      </c>
    </row>
    <row r="4" spans="1:14" ht="21" customHeight="1" thickTop="1" x14ac:dyDescent="0.25">
      <c r="A4" s="2980" t="s">
        <v>35</v>
      </c>
      <c r="B4" s="3173" t="s">
        <v>36</v>
      </c>
      <c r="C4" s="3173"/>
      <c r="D4" s="3173"/>
      <c r="E4" s="3173" t="s">
        <v>2</v>
      </c>
      <c r="F4" s="3173"/>
      <c r="G4" s="3173"/>
      <c r="H4" s="3173" t="s">
        <v>3</v>
      </c>
      <c r="I4" s="3173"/>
      <c r="J4" s="3173"/>
      <c r="K4" s="3173" t="s">
        <v>29</v>
      </c>
      <c r="L4" s="3173"/>
      <c r="M4" s="3173"/>
      <c r="N4" s="2980" t="s">
        <v>102</v>
      </c>
    </row>
    <row r="5" spans="1:14" s="443" customFormat="1" ht="18" customHeight="1" x14ac:dyDescent="0.25">
      <c r="A5" s="2688"/>
      <c r="B5" s="2509" t="s">
        <v>98</v>
      </c>
      <c r="C5" s="2509"/>
      <c r="D5" s="2509"/>
      <c r="E5" s="2509" t="s">
        <v>99</v>
      </c>
      <c r="F5" s="2509"/>
      <c r="G5" s="2509"/>
      <c r="H5" s="2509" t="s">
        <v>100</v>
      </c>
      <c r="I5" s="2509"/>
      <c r="J5" s="2509"/>
      <c r="K5" s="2741" t="s">
        <v>101</v>
      </c>
      <c r="L5" s="2741"/>
      <c r="M5" s="2741"/>
      <c r="N5" s="2688"/>
    </row>
    <row r="6" spans="1:14" ht="18.75" customHeight="1" x14ac:dyDescent="0.25">
      <c r="A6" s="2688"/>
      <c r="B6" s="600" t="s">
        <v>187</v>
      </c>
      <c r="C6" s="600" t="s">
        <v>203</v>
      </c>
      <c r="D6" s="600" t="s">
        <v>204</v>
      </c>
      <c r="E6" s="600" t="s">
        <v>187</v>
      </c>
      <c r="F6" s="600" t="s">
        <v>203</v>
      </c>
      <c r="G6" s="600" t="s">
        <v>204</v>
      </c>
      <c r="H6" s="600" t="s">
        <v>187</v>
      </c>
      <c r="I6" s="600" t="s">
        <v>203</v>
      </c>
      <c r="J6" s="600" t="s">
        <v>204</v>
      </c>
      <c r="K6" s="600" t="s">
        <v>187</v>
      </c>
      <c r="L6" s="600" t="s">
        <v>203</v>
      </c>
      <c r="M6" s="600" t="s">
        <v>204</v>
      </c>
      <c r="N6" s="2688"/>
    </row>
    <row r="7" spans="1:14" ht="23.25" customHeight="1" thickBot="1" x14ac:dyDescent="0.3">
      <c r="A7" s="2981"/>
      <c r="B7" s="325" t="s">
        <v>188</v>
      </c>
      <c r="C7" s="325" t="s">
        <v>189</v>
      </c>
      <c r="D7" s="325" t="s">
        <v>190</v>
      </c>
      <c r="E7" s="325" t="s">
        <v>188</v>
      </c>
      <c r="F7" s="325" t="s">
        <v>189</v>
      </c>
      <c r="G7" s="325" t="s">
        <v>190</v>
      </c>
      <c r="H7" s="325" t="s">
        <v>188</v>
      </c>
      <c r="I7" s="325" t="s">
        <v>189</v>
      </c>
      <c r="J7" s="325" t="s">
        <v>190</v>
      </c>
      <c r="K7" s="325" t="s">
        <v>188</v>
      </c>
      <c r="L7" s="325" t="s">
        <v>189</v>
      </c>
      <c r="M7" s="325" t="s">
        <v>190</v>
      </c>
      <c r="N7" s="2981"/>
    </row>
    <row r="8" spans="1:14" ht="23.25" customHeight="1" x14ac:dyDescent="0.25">
      <c r="A8" s="783" t="s">
        <v>471</v>
      </c>
      <c r="B8" s="1858">
        <v>0</v>
      </c>
      <c r="C8" s="1858">
        <v>0</v>
      </c>
      <c r="D8" s="1858">
        <v>0</v>
      </c>
      <c r="E8" s="1858">
        <v>3</v>
      </c>
      <c r="F8" s="1858">
        <v>3</v>
      </c>
      <c r="G8" s="1858">
        <v>6</v>
      </c>
      <c r="H8" s="1858">
        <v>0</v>
      </c>
      <c r="I8" s="1858">
        <v>0</v>
      </c>
      <c r="J8" s="1858">
        <v>0</v>
      </c>
      <c r="K8" s="1858">
        <f>SUM(B8,E8,H8)</f>
        <v>3</v>
      </c>
      <c r="L8" s="1858">
        <f>SUM(C8,F8,I8)</f>
        <v>3</v>
      </c>
      <c r="M8" s="1858">
        <f>SUM(K8:L8)</f>
        <v>6</v>
      </c>
      <c r="N8" s="154" t="s">
        <v>134</v>
      </c>
    </row>
    <row r="9" spans="1:14" s="124" customFormat="1" ht="30.75" customHeight="1" x14ac:dyDescent="0.2">
      <c r="A9" s="718" t="s">
        <v>54</v>
      </c>
      <c r="B9" s="1835">
        <v>0</v>
      </c>
      <c r="C9" s="1835">
        <v>0</v>
      </c>
      <c r="D9" s="1835">
        <v>0</v>
      </c>
      <c r="E9" s="1835">
        <v>46</v>
      </c>
      <c r="F9" s="1835">
        <v>28</v>
      </c>
      <c r="G9" s="1835">
        <v>74</v>
      </c>
      <c r="H9" s="1835">
        <v>0</v>
      </c>
      <c r="I9" s="1835">
        <v>0</v>
      </c>
      <c r="J9" s="1835">
        <v>0</v>
      </c>
      <c r="K9" s="1835">
        <f t="shared" ref="K9:L20" si="0">SUM(B9,E9,H9)</f>
        <v>46</v>
      </c>
      <c r="L9" s="1835">
        <f t="shared" si="0"/>
        <v>28</v>
      </c>
      <c r="M9" s="1835">
        <f t="shared" ref="M9:M20" si="1">SUM(K9:L9)</f>
        <v>74</v>
      </c>
      <c r="N9" s="192" t="s">
        <v>104</v>
      </c>
    </row>
    <row r="10" spans="1:14" s="124" customFormat="1" ht="27" customHeight="1" x14ac:dyDescent="0.2">
      <c r="A10" s="718" t="s">
        <v>94</v>
      </c>
      <c r="B10" s="1835">
        <v>0</v>
      </c>
      <c r="C10" s="1835">
        <v>0</v>
      </c>
      <c r="D10" s="1835">
        <v>0</v>
      </c>
      <c r="E10" s="1835">
        <v>69</v>
      </c>
      <c r="F10" s="1835">
        <v>26</v>
      </c>
      <c r="G10" s="1835">
        <v>95</v>
      </c>
      <c r="H10" s="1835">
        <v>27</v>
      </c>
      <c r="I10" s="1835">
        <v>1</v>
      </c>
      <c r="J10" s="1835">
        <v>28</v>
      </c>
      <c r="K10" s="1835">
        <f t="shared" si="0"/>
        <v>96</v>
      </c>
      <c r="L10" s="1835">
        <f t="shared" si="0"/>
        <v>27</v>
      </c>
      <c r="M10" s="1835">
        <f t="shared" si="1"/>
        <v>123</v>
      </c>
      <c r="N10" s="192" t="s">
        <v>1493</v>
      </c>
    </row>
    <row r="11" spans="1:14" s="124" customFormat="1" ht="23.25" customHeight="1" x14ac:dyDescent="0.2">
      <c r="A11" s="718" t="s">
        <v>40</v>
      </c>
      <c r="B11" s="1835">
        <v>0</v>
      </c>
      <c r="C11" s="1835">
        <v>0</v>
      </c>
      <c r="D11" s="1835">
        <v>0</v>
      </c>
      <c r="E11" s="1835">
        <v>52</v>
      </c>
      <c r="F11" s="1835">
        <v>55</v>
      </c>
      <c r="G11" s="1835">
        <v>107</v>
      </c>
      <c r="H11" s="1835">
        <v>52</v>
      </c>
      <c r="I11" s="1835">
        <v>28</v>
      </c>
      <c r="J11" s="1835">
        <v>80</v>
      </c>
      <c r="K11" s="1835">
        <f t="shared" si="0"/>
        <v>104</v>
      </c>
      <c r="L11" s="1835">
        <f t="shared" si="0"/>
        <v>83</v>
      </c>
      <c r="M11" s="1835">
        <f t="shared" si="1"/>
        <v>187</v>
      </c>
      <c r="N11" s="192" t="s">
        <v>131</v>
      </c>
    </row>
    <row r="12" spans="1:14" s="124" customFormat="1" ht="42" customHeight="1" x14ac:dyDescent="0.2">
      <c r="A12" s="718" t="s">
        <v>258</v>
      </c>
      <c r="B12" s="1835">
        <v>0</v>
      </c>
      <c r="C12" s="1835">
        <v>0</v>
      </c>
      <c r="D12" s="1835">
        <v>0</v>
      </c>
      <c r="E12" s="1835">
        <v>26</v>
      </c>
      <c r="F12" s="1835">
        <v>22</v>
      </c>
      <c r="G12" s="1835">
        <v>48</v>
      </c>
      <c r="H12" s="1835">
        <v>0</v>
      </c>
      <c r="I12" s="1835">
        <v>0</v>
      </c>
      <c r="J12" s="1835">
        <v>0</v>
      </c>
      <c r="K12" s="1835">
        <f t="shared" si="0"/>
        <v>26</v>
      </c>
      <c r="L12" s="1835">
        <f t="shared" si="0"/>
        <v>22</v>
      </c>
      <c r="M12" s="1835">
        <f t="shared" si="1"/>
        <v>48</v>
      </c>
      <c r="N12" s="372" t="s">
        <v>251</v>
      </c>
    </row>
    <row r="13" spans="1:14" s="124" customFormat="1" ht="38.25" customHeight="1" x14ac:dyDescent="0.2">
      <c r="A13" s="718" t="s">
        <v>1572</v>
      </c>
      <c r="B13" s="1835">
        <v>0</v>
      </c>
      <c r="C13" s="1835">
        <v>0</v>
      </c>
      <c r="D13" s="1835">
        <v>0</v>
      </c>
      <c r="E13" s="1835">
        <v>6</v>
      </c>
      <c r="F13" s="1835">
        <v>0</v>
      </c>
      <c r="G13" s="1835">
        <v>6</v>
      </c>
      <c r="H13" s="1835">
        <v>6</v>
      </c>
      <c r="I13" s="1835">
        <v>0</v>
      </c>
      <c r="J13" s="1835">
        <v>6</v>
      </c>
      <c r="K13" s="1835">
        <f t="shared" si="0"/>
        <v>12</v>
      </c>
      <c r="L13" s="1835">
        <f t="shared" si="0"/>
        <v>0</v>
      </c>
      <c r="M13" s="1835">
        <f t="shared" si="1"/>
        <v>12</v>
      </c>
      <c r="N13" s="1061" t="s">
        <v>1993</v>
      </c>
    </row>
    <row r="14" spans="1:14" s="124" customFormat="1" ht="32.25" customHeight="1" x14ac:dyDescent="0.2">
      <c r="A14" s="718" t="s">
        <v>223</v>
      </c>
      <c r="B14" s="1835">
        <v>0</v>
      </c>
      <c r="C14" s="1835">
        <v>0</v>
      </c>
      <c r="D14" s="1835">
        <v>0</v>
      </c>
      <c r="E14" s="1835">
        <v>140</v>
      </c>
      <c r="F14" s="1835">
        <v>58</v>
      </c>
      <c r="G14" s="1835">
        <v>198</v>
      </c>
      <c r="H14" s="1835">
        <v>49</v>
      </c>
      <c r="I14" s="1835">
        <v>21</v>
      </c>
      <c r="J14" s="1835">
        <v>70</v>
      </c>
      <c r="K14" s="1835">
        <f t="shared" si="0"/>
        <v>189</v>
      </c>
      <c r="L14" s="1835">
        <f t="shared" si="0"/>
        <v>79</v>
      </c>
      <c r="M14" s="1835">
        <f t="shared" si="1"/>
        <v>268</v>
      </c>
      <c r="N14" s="1061" t="s">
        <v>584</v>
      </c>
    </row>
    <row r="15" spans="1:14" s="124" customFormat="1" ht="35.25" customHeight="1" x14ac:dyDescent="0.2">
      <c r="A15" s="718" t="s">
        <v>225</v>
      </c>
      <c r="B15" s="1835">
        <v>0</v>
      </c>
      <c r="C15" s="1835">
        <v>0</v>
      </c>
      <c r="D15" s="1835">
        <v>0</v>
      </c>
      <c r="E15" s="1835">
        <v>41</v>
      </c>
      <c r="F15" s="1835">
        <v>28</v>
      </c>
      <c r="G15" s="1835">
        <v>69</v>
      </c>
      <c r="H15" s="1835">
        <v>0</v>
      </c>
      <c r="I15" s="1835">
        <v>0</v>
      </c>
      <c r="J15" s="1835">
        <v>0</v>
      </c>
      <c r="K15" s="1835">
        <f t="shared" si="0"/>
        <v>41</v>
      </c>
      <c r="L15" s="1835">
        <f t="shared" si="0"/>
        <v>28</v>
      </c>
      <c r="M15" s="1835">
        <f t="shared" si="1"/>
        <v>69</v>
      </c>
      <c r="N15" s="192" t="s">
        <v>240</v>
      </c>
    </row>
    <row r="16" spans="1:14" s="124" customFormat="1" ht="25.5" customHeight="1" x14ac:dyDescent="0.2">
      <c r="A16" s="718" t="s">
        <v>1574</v>
      </c>
      <c r="B16" s="1835">
        <v>0</v>
      </c>
      <c r="C16" s="1835">
        <v>0</v>
      </c>
      <c r="D16" s="1835">
        <v>0</v>
      </c>
      <c r="E16" s="1835">
        <v>0</v>
      </c>
      <c r="F16" s="1835">
        <v>110</v>
      </c>
      <c r="G16" s="1835">
        <v>110</v>
      </c>
      <c r="H16" s="1835">
        <v>0</v>
      </c>
      <c r="I16" s="1835">
        <v>0</v>
      </c>
      <c r="J16" s="1835">
        <v>0</v>
      </c>
      <c r="K16" s="1835">
        <f t="shared" si="0"/>
        <v>0</v>
      </c>
      <c r="L16" s="1835">
        <f t="shared" si="0"/>
        <v>110</v>
      </c>
      <c r="M16" s="1835">
        <f t="shared" si="1"/>
        <v>110</v>
      </c>
      <c r="N16" s="372" t="s">
        <v>454</v>
      </c>
    </row>
    <row r="17" spans="1:14" s="124" customFormat="1" ht="27.75" customHeight="1" x14ac:dyDescent="0.2">
      <c r="A17" s="718" t="s">
        <v>217</v>
      </c>
      <c r="B17" s="1835">
        <v>0</v>
      </c>
      <c r="C17" s="1835">
        <v>0</v>
      </c>
      <c r="D17" s="1835">
        <v>0</v>
      </c>
      <c r="E17" s="1835">
        <v>55</v>
      </c>
      <c r="F17" s="1835">
        <v>14</v>
      </c>
      <c r="G17" s="1835">
        <v>69</v>
      </c>
      <c r="H17" s="1835">
        <v>41</v>
      </c>
      <c r="I17" s="1835">
        <v>10</v>
      </c>
      <c r="J17" s="1835">
        <v>51</v>
      </c>
      <c r="K17" s="1835">
        <f t="shared" si="0"/>
        <v>96</v>
      </c>
      <c r="L17" s="1835">
        <f t="shared" si="0"/>
        <v>24</v>
      </c>
      <c r="M17" s="1835">
        <f t="shared" si="1"/>
        <v>120</v>
      </c>
      <c r="N17" s="192" t="s">
        <v>623</v>
      </c>
    </row>
    <row r="18" spans="1:14" s="124" customFormat="1" ht="27" customHeight="1" x14ac:dyDescent="0.2">
      <c r="A18" s="693" t="s">
        <v>1575</v>
      </c>
      <c r="B18" s="1835">
        <v>0</v>
      </c>
      <c r="C18" s="1835">
        <v>0</v>
      </c>
      <c r="D18" s="1835">
        <v>0</v>
      </c>
      <c r="E18" s="1835">
        <v>27</v>
      </c>
      <c r="F18" s="1835">
        <v>5</v>
      </c>
      <c r="G18" s="1835">
        <v>32</v>
      </c>
      <c r="H18" s="1835">
        <v>0</v>
      </c>
      <c r="I18" s="1835">
        <v>0</v>
      </c>
      <c r="J18" s="1835">
        <v>0</v>
      </c>
      <c r="K18" s="1835">
        <f t="shared" si="0"/>
        <v>27</v>
      </c>
      <c r="L18" s="1835">
        <f t="shared" si="0"/>
        <v>5</v>
      </c>
      <c r="M18" s="1835">
        <f t="shared" si="1"/>
        <v>32</v>
      </c>
      <c r="N18" s="1061" t="s">
        <v>1601</v>
      </c>
    </row>
    <row r="19" spans="1:14" s="124" customFormat="1" ht="33" customHeight="1" x14ac:dyDescent="0.2">
      <c r="A19" s="801" t="s">
        <v>210</v>
      </c>
      <c r="B19" s="1835">
        <v>0</v>
      </c>
      <c r="C19" s="1835">
        <v>0</v>
      </c>
      <c r="D19" s="1835">
        <v>0</v>
      </c>
      <c r="E19" s="1835">
        <v>32</v>
      </c>
      <c r="F19" s="1835">
        <v>2</v>
      </c>
      <c r="G19" s="1835">
        <v>34</v>
      </c>
      <c r="H19" s="1835">
        <v>29</v>
      </c>
      <c r="I19" s="1835">
        <v>2</v>
      </c>
      <c r="J19" s="1835">
        <v>31</v>
      </c>
      <c r="K19" s="1835">
        <f t="shared" si="0"/>
        <v>61</v>
      </c>
      <c r="L19" s="1835">
        <f t="shared" si="0"/>
        <v>4</v>
      </c>
      <c r="M19" s="1835">
        <f t="shared" si="1"/>
        <v>65</v>
      </c>
      <c r="N19" s="1053" t="s">
        <v>1997</v>
      </c>
    </row>
    <row r="20" spans="1:14" s="124" customFormat="1" ht="31.5" customHeight="1" thickBot="1" x14ac:dyDescent="0.25">
      <c r="A20" s="745" t="s">
        <v>1577</v>
      </c>
      <c r="B20" s="1839">
        <v>0</v>
      </c>
      <c r="C20" s="1839">
        <v>0</v>
      </c>
      <c r="D20" s="1839">
        <v>0</v>
      </c>
      <c r="E20" s="1839">
        <v>53</v>
      </c>
      <c r="F20" s="1839">
        <v>23</v>
      </c>
      <c r="G20" s="1835">
        <v>76</v>
      </c>
      <c r="H20" s="1839">
        <v>3</v>
      </c>
      <c r="I20" s="1839">
        <v>0</v>
      </c>
      <c r="J20" s="1835">
        <v>3</v>
      </c>
      <c r="K20" s="1835">
        <f t="shared" si="0"/>
        <v>56</v>
      </c>
      <c r="L20" s="1835">
        <f t="shared" si="0"/>
        <v>23</v>
      </c>
      <c r="M20" s="1835">
        <f t="shared" si="1"/>
        <v>79</v>
      </c>
      <c r="N20" s="152" t="s">
        <v>1994</v>
      </c>
    </row>
    <row r="21" spans="1:14" s="443" customFormat="1" ht="25.5" customHeight="1" thickBot="1" x14ac:dyDescent="0.3">
      <c r="A21" s="140" t="s">
        <v>91</v>
      </c>
      <c r="B21" s="1849">
        <f>SUM(B8:B20)</f>
        <v>0</v>
      </c>
      <c r="C21" s="1849">
        <f t="shared" ref="C21:M21" si="2">SUM(C8:C20)</f>
        <v>0</v>
      </c>
      <c r="D21" s="1849">
        <f t="shared" si="2"/>
        <v>0</v>
      </c>
      <c r="E21" s="1849">
        <f t="shared" si="2"/>
        <v>550</v>
      </c>
      <c r="F21" s="1849">
        <f t="shared" si="2"/>
        <v>374</v>
      </c>
      <c r="G21" s="1849">
        <f t="shared" si="2"/>
        <v>924</v>
      </c>
      <c r="H21" s="1849">
        <f t="shared" si="2"/>
        <v>207</v>
      </c>
      <c r="I21" s="1849">
        <f t="shared" si="2"/>
        <v>62</v>
      </c>
      <c r="J21" s="1849">
        <f t="shared" si="2"/>
        <v>269</v>
      </c>
      <c r="K21" s="1849">
        <f t="shared" si="2"/>
        <v>757</v>
      </c>
      <c r="L21" s="1849">
        <f t="shared" si="2"/>
        <v>436</v>
      </c>
      <c r="M21" s="1849">
        <f t="shared" si="2"/>
        <v>1193</v>
      </c>
      <c r="N21" s="1136" t="s">
        <v>1495</v>
      </c>
    </row>
    <row r="22" spans="1:14" ht="26.25" customHeight="1" thickTop="1" x14ac:dyDescent="0.25"/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5" firstPageNumber="211" orientation="landscape" useFirstPageNumber="1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T68"/>
  <sheetViews>
    <sheetView rightToLeft="1" view="pageBreakPreview" topLeftCell="A61" zoomScale="80" zoomScaleNormal="75" zoomScaleSheetLayoutView="80" workbookViewId="0">
      <selection activeCell="B39" sqref="B39"/>
    </sheetView>
  </sheetViews>
  <sheetFormatPr defaultColWidth="6.7109375" defaultRowHeight="15" customHeight="1" x14ac:dyDescent="0.25"/>
  <cols>
    <col min="1" max="1" width="17.7109375" style="302" customWidth="1"/>
    <col min="2" max="2" width="23.85546875" style="302" customWidth="1"/>
    <col min="3" max="3" width="14.7109375" style="301" customWidth="1"/>
    <col min="4" max="4" width="13.140625" style="301" customWidth="1"/>
    <col min="5" max="5" width="5.7109375" style="301" customWidth="1"/>
    <col min="6" max="6" width="6.140625" style="301" customWidth="1"/>
    <col min="7" max="7" width="7" style="301" customWidth="1"/>
    <col min="8" max="8" width="7.7109375" style="301" customWidth="1"/>
    <col min="9" max="10" width="6.85546875" style="301" customWidth="1"/>
    <col min="11" max="11" width="6.42578125" style="301" customWidth="1"/>
    <col min="12" max="12" width="5.42578125" style="301" customWidth="1"/>
    <col min="13" max="13" width="7.5703125" style="301" customWidth="1"/>
    <col min="14" max="14" width="6.140625" style="736" customWidth="1"/>
    <col min="15" max="15" width="6.5703125" style="736" customWidth="1"/>
    <col min="16" max="16" width="6.85546875" style="736" customWidth="1"/>
    <col min="17" max="17" width="19" style="422" customWidth="1"/>
    <col min="18" max="18" width="21.28515625" style="422" customWidth="1"/>
    <col min="19" max="19" width="14.5703125" style="422" customWidth="1"/>
    <col min="20" max="20" width="0.140625" style="422" customWidth="1"/>
    <col min="21" max="16384" width="6.7109375" style="422"/>
  </cols>
  <sheetData>
    <row r="1" spans="1:19" ht="29.25" customHeight="1" x14ac:dyDescent="0.25">
      <c r="A1" s="3245" t="s">
        <v>2321</v>
      </c>
      <c r="B1" s="3245"/>
      <c r="C1" s="3245"/>
      <c r="D1" s="3245"/>
      <c r="E1" s="3245"/>
      <c r="F1" s="3245"/>
      <c r="G1" s="3245"/>
      <c r="H1" s="3245"/>
      <c r="I1" s="3245"/>
      <c r="J1" s="3245"/>
      <c r="K1" s="3245"/>
      <c r="L1" s="3245"/>
      <c r="M1" s="3245"/>
      <c r="N1" s="3245"/>
      <c r="O1" s="3245"/>
      <c r="P1" s="3245"/>
      <c r="Q1" s="3245"/>
      <c r="R1" s="3245"/>
      <c r="S1" s="3245"/>
    </row>
    <row r="2" spans="1:19" ht="33" customHeight="1" x14ac:dyDescent="0.25">
      <c r="A2" s="2558" t="s">
        <v>2322</v>
      </c>
      <c r="B2" s="2558"/>
      <c r="C2" s="2558"/>
      <c r="D2" s="2558"/>
      <c r="E2" s="2558"/>
      <c r="F2" s="2558"/>
      <c r="G2" s="2558"/>
      <c r="H2" s="2558"/>
      <c r="I2" s="2558"/>
      <c r="J2" s="2558"/>
      <c r="K2" s="2558"/>
      <c r="L2" s="2558"/>
      <c r="M2" s="2558"/>
      <c r="N2" s="2558"/>
      <c r="O2" s="2558"/>
      <c r="P2" s="2558"/>
      <c r="Q2" s="2558"/>
      <c r="R2" s="2558"/>
      <c r="S2" s="2558"/>
    </row>
    <row r="3" spans="1:19" ht="28.5" customHeight="1" thickBot="1" x14ac:dyDescent="0.3">
      <c r="A3" s="3246" t="s">
        <v>2847</v>
      </c>
      <c r="B3" s="3246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247" t="s">
        <v>1765</v>
      </c>
      <c r="S3" s="3247"/>
    </row>
    <row r="4" spans="1:19" ht="19.5" customHeight="1" thickTop="1" x14ac:dyDescent="0.25">
      <c r="A4" s="3184" t="s">
        <v>47</v>
      </c>
      <c r="B4" s="3184" t="s">
        <v>90</v>
      </c>
      <c r="C4" s="2980" t="s">
        <v>48</v>
      </c>
      <c r="D4" s="539"/>
      <c r="E4" s="3173" t="s">
        <v>36</v>
      </c>
      <c r="F4" s="3173"/>
      <c r="G4" s="3173"/>
      <c r="H4" s="3173" t="s">
        <v>2</v>
      </c>
      <c r="I4" s="3173"/>
      <c r="J4" s="3173"/>
      <c r="K4" s="3173" t="s">
        <v>3</v>
      </c>
      <c r="L4" s="3173"/>
      <c r="M4" s="3173"/>
      <c r="N4" s="3173" t="s">
        <v>29</v>
      </c>
      <c r="O4" s="3173"/>
      <c r="P4" s="3173"/>
      <c r="Q4" s="2512" t="s">
        <v>103</v>
      </c>
      <c r="R4" s="2512" t="s">
        <v>132</v>
      </c>
      <c r="S4" s="2512" t="s">
        <v>310</v>
      </c>
    </row>
    <row r="5" spans="1:19" s="443" customFormat="1" ht="21.75" customHeight="1" x14ac:dyDescent="0.25">
      <c r="A5" s="2666"/>
      <c r="B5" s="2666"/>
      <c r="C5" s="2688"/>
      <c r="D5" s="600"/>
      <c r="E5" s="3159" t="s">
        <v>98</v>
      </c>
      <c r="F5" s="3159"/>
      <c r="G5" s="3159"/>
      <c r="H5" s="3159" t="s">
        <v>99</v>
      </c>
      <c r="I5" s="3159"/>
      <c r="J5" s="3159"/>
      <c r="K5" s="3159" t="s">
        <v>100</v>
      </c>
      <c r="L5" s="3159"/>
      <c r="M5" s="3159"/>
      <c r="N5" s="3160" t="s">
        <v>101</v>
      </c>
      <c r="O5" s="3160"/>
      <c r="P5" s="3160"/>
      <c r="Q5" s="2479"/>
      <c r="R5" s="2479"/>
      <c r="S5" s="2479"/>
    </row>
    <row r="6" spans="1:19" ht="15.75" customHeight="1" x14ac:dyDescent="0.25">
      <c r="A6" s="2666"/>
      <c r="B6" s="2666"/>
      <c r="C6" s="2688"/>
      <c r="D6" s="600"/>
      <c r="E6" s="600" t="s">
        <v>187</v>
      </c>
      <c r="F6" s="600" t="s">
        <v>203</v>
      </c>
      <c r="G6" s="600" t="s">
        <v>204</v>
      </c>
      <c r="H6" s="600" t="s">
        <v>187</v>
      </c>
      <c r="I6" s="600" t="s">
        <v>203</v>
      </c>
      <c r="J6" s="600" t="s">
        <v>204</v>
      </c>
      <c r="K6" s="600" t="s">
        <v>187</v>
      </c>
      <c r="L6" s="600" t="s">
        <v>203</v>
      </c>
      <c r="M6" s="600" t="s">
        <v>204</v>
      </c>
      <c r="N6" s="600" t="s">
        <v>187</v>
      </c>
      <c r="O6" s="600" t="s">
        <v>203</v>
      </c>
      <c r="P6" s="600" t="s">
        <v>204</v>
      </c>
      <c r="Q6" s="2479"/>
      <c r="R6" s="2479"/>
      <c r="S6" s="2479"/>
    </row>
    <row r="7" spans="1:19" ht="20.25" customHeight="1" thickBot="1" x14ac:dyDescent="0.3">
      <c r="A7" s="2992"/>
      <c r="B7" s="2992"/>
      <c r="C7" s="2981"/>
      <c r="D7" s="787"/>
      <c r="E7" s="325" t="s">
        <v>188</v>
      </c>
      <c r="F7" s="325" t="s">
        <v>189</v>
      </c>
      <c r="G7" s="325" t="s">
        <v>190</v>
      </c>
      <c r="H7" s="325" t="s">
        <v>188</v>
      </c>
      <c r="I7" s="325" t="s">
        <v>189</v>
      </c>
      <c r="J7" s="325" t="s">
        <v>190</v>
      </c>
      <c r="K7" s="325" t="s">
        <v>188</v>
      </c>
      <c r="L7" s="325" t="s">
        <v>189</v>
      </c>
      <c r="M7" s="325" t="s">
        <v>190</v>
      </c>
      <c r="N7" s="325" t="s">
        <v>188</v>
      </c>
      <c r="O7" s="325" t="s">
        <v>189</v>
      </c>
      <c r="P7" s="325" t="s">
        <v>190</v>
      </c>
      <c r="Q7" s="2513"/>
      <c r="R7" s="2513"/>
      <c r="S7" s="2513"/>
    </row>
    <row r="8" spans="1:19" ht="27" customHeight="1" x14ac:dyDescent="0.25">
      <c r="A8" s="551" t="s">
        <v>37</v>
      </c>
      <c r="B8" s="857" t="s">
        <v>476</v>
      </c>
      <c r="C8" s="857" t="s">
        <v>476</v>
      </c>
      <c r="D8" s="601"/>
      <c r="E8" s="1841">
        <v>0</v>
      </c>
      <c r="F8" s="1841">
        <v>0</v>
      </c>
      <c r="G8" s="1841">
        <v>0</v>
      </c>
      <c r="H8" s="1841">
        <v>3</v>
      </c>
      <c r="I8" s="1841">
        <v>3</v>
      </c>
      <c r="J8" s="1841">
        <v>6</v>
      </c>
      <c r="K8" s="1841">
        <v>0</v>
      </c>
      <c r="L8" s="1841">
        <v>0</v>
      </c>
      <c r="M8" s="1841">
        <v>0</v>
      </c>
      <c r="N8" s="1841">
        <f>SUM(K8,H8,E8)</f>
        <v>3</v>
      </c>
      <c r="O8" s="1841">
        <f t="shared" ref="O8:P17" si="0">SUM(L8,I8,F8)</f>
        <v>3</v>
      </c>
      <c r="P8" s="1841">
        <f t="shared" si="0"/>
        <v>6</v>
      </c>
      <c r="Q8" s="1860" t="s">
        <v>477</v>
      </c>
      <c r="R8" s="1860" t="s">
        <v>477</v>
      </c>
      <c r="S8" s="700" t="s">
        <v>134</v>
      </c>
    </row>
    <row r="9" spans="1:19" ht="22.5" customHeight="1" x14ac:dyDescent="0.25">
      <c r="A9" s="2682" t="s">
        <v>54</v>
      </c>
      <c r="B9" s="745" t="s">
        <v>55</v>
      </c>
      <c r="C9" s="394" t="s">
        <v>55</v>
      </c>
      <c r="D9" s="308"/>
      <c r="E9" s="1835">
        <v>0</v>
      </c>
      <c r="F9" s="1835">
        <v>0</v>
      </c>
      <c r="G9" s="1835">
        <v>0</v>
      </c>
      <c r="H9" s="1835">
        <v>19</v>
      </c>
      <c r="I9" s="1835">
        <v>15</v>
      </c>
      <c r="J9" s="1835">
        <v>34</v>
      </c>
      <c r="K9" s="1835">
        <v>0</v>
      </c>
      <c r="L9" s="1835">
        <v>0</v>
      </c>
      <c r="M9" s="1835">
        <v>0</v>
      </c>
      <c r="N9" s="1835">
        <f>SUM(K9,H9,E9)</f>
        <v>19</v>
      </c>
      <c r="O9" s="1835">
        <f t="shared" si="0"/>
        <v>15</v>
      </c>
      <c r="P9" s="1835">
        <f t="shared" si="0"/>
        <v>34</v>
      </c>
      <c r="Q9" s="1407" t="s">
        <v>138</v>
      </c>
      <c r="R9" s="1109" t="s">
        <v>138</v>
      </c>
      <c r="S9" s="1109" t="s">
        <v>104</v>
      </c>
    </row>
    <row r="10" spans="1:19" ht="21.75" customHeight="1" x14ac:dyDescent="0.25">
      <c r="A10" s="2666"/>
      <c r="B10" s="2676" t="s">
        <v>49</v>
      </c>
      <c r="C10" s="2676"/>
      <c r="D10" s="598"/>
      <c r="E10" s="1835">
        <f t="shared" ref="E10:L10" si="1">SUM(E9:E9)</f>
        <v>0</v>
      </c>
      <c r="F10" s="1835">
        <f t="shared" si="1"/>
        <v>0</v>
      </c>
      <c r="G10" s="1835">
        <f t="shared" si="1"/>
        <v>0</v>
      </c>
      <c r="H10" s="1835">
        <f t="shared" si="1"/>
        <v>19</v>
      </c>
      <c r="I10" s="1835">
        <f t="shared" si="1"/>
        <v>15</v>
      </c>
      <c r="J10" s="1835">
        <f t="shared" si="1"/>
        <v>34</v>
      </c>
      <c r="K10" s="1835">
        <f t="shared" si="1"/>
        <v>0</v>
      </c>
      <c r="L10" s="1835">
        <f t="shared" si="1"/>
        <v>0</v>
      </c>
      <c r="M10" s="1835">
        <f t="shared" ref="M10" si="2">SUM(K10:L10)</f>
        <v>0</v>
      </c>
      <c r="N10" s="1835">
        <f>SUM(N9:N9)</f>
        <v>19</v>
      </c>
      <c r="O10" s="1835">
        <f>SUM(O9:O9)</f>
        <v>15</v>
      </c>
      <c r="P10" s="1835">
        <f>SUM(P9:P9)</f>
        <v>34</v>
      </c>
      <c r="Q10" s="1407"/>
      <c r="R10" s="1416" t="s">
        <v>139</v>
      </c>
      <c r="S10" s="1107"/>
    </row>
    <row r="11" spans="1:19" ht="33.75" customHeight="1" x14ac:dyDescent="0.25">
      <c r="A11" s="3158"/>
      <c r="B11" s="745" t="s">
        <v>56</v>
      </c>
      <c r="C11" s="1415" t="s">
        <v>1469</v>
      </c>
      <c r="D11" s="693"/>
      <c r="E11" s="1835">
        <v>0</v>
      </c>
      <c r="F11" s="1835">
        <v>0</v>
      </c>
      <c r="G11" s="1835">
        <v>0</v>
      </c>
      <c r="H11" s="1835">
        <v>27</v>
      </c>
      <c r="I11" s="1835">
        <v>13</v>
      </c>
      <c r="J11" s="1835">
        <v>40</v>
      </c>
      <c r="K11" s="1835">
        <v>0</v>
      </c>
      <c r="L11" s="1835">
        <v>0</v>
      </c>
      <c r="M11" s="1835">
        <v>0</v>
      </c>
      <c r="N11" s="1835">
        <f t="shared" ref="N11:P21" si="3">SUM(K11,H11,E11)</f>
        <v>27</v>
      </c>
      <c r="O11" s="1835">
        <f t="shared" si="0"/>
        <v>13</v>
      </c>
      <c r="P11" s="1835">
        <f t="shared" si="0"/>
        <v>40</v>
      </c>
      <c r="Q11" s="1407" t="s">
        <v>232</v>
      </c>
      <c r="R11" s="1109" t="s">
        <v>759</v>
      </c>
      <c r="S11" s="1249"/>
    </row>
    <row r="12" spans="1:19" ht="21.75" customHeight="1" x14ac:dyDescent="0.25">
      <c r="A12" s="2654" t="s">
        <v>96</v>
      </c>
      <c r="B12" s="2654"/>
      <c r="C12" s="2654"/>
      <c r="D12" s="595"/>
      <c r="E12" s="1835">
        <f>SUM(E10:E11)</f>
        <v>0</v>
      </c>
      <c r="F12" s="1835">
        <f t="shared" ref="F12:M12" si="4">SUM(F10:F11)</f>
        <v>0</v>
      </c>
      <c r="G12" s="1835">
        <f t="shared" si="4"/>
        <v>0</v>
      </c>
      <c r="H12" s="1835">
        <f t="shared" si="4"/>
        <v>46</v>
      </c>
      <c r="I12" s="1835">
        <f t="shared" si="4"/>
        <v>28</v>
      </c>
      <c r="J12" s="1835">
        <f t="shared" si="4"/>
        <v>74</v>
      </c>
      <c r="K12" s="1835">
        <f t="shared" si="4"/>
        <v>0</v>
      </c>
      <c r="L12" s="1835">
        <f t="shared" si="4"/>
        <v>0</v>
      </c>
      <c r="M12" s="1835">
        <f t="shared" si="4"/>
        <v>0</v>
      </c>
      <c r="N12" s="1835">
        <f t="shared" ref="N12" si="5">SUM(K12,H12,E12)</f>
        <v>46</v>
      </c>
      <c r="O12" s="1835">
        <f t="shared" ref="O12" si="6">SUM(L12,I12,F12)</f>
        <v>28</v>
      </c>
      <c r="P12" s="1835">
        <f t="shared" ref="P12" si="7">SUM(M12,J12,G12)</f>
        <v>74</v>
      </c>
      <c r="Q12" s="2502" t="s">
        <v>136</v>
      </c>
      <c r="R12" s="2502"/>
      <c r="S12" s="2502"/>
    </row>
    <row r="13" spans="1:19" ht="21.75" customHeight="1" x14ac:dyDescent="0.25">
      <c r="A13" s="2676" t="s">
        <v>94</v>
      </c>
      <c r="B13" s="3243" t="s">
        <v>57</v>
      </c>
      <c r="C13" s="3243"/>
      <c r="D13" s="788"/>
      <c r="E13" s="1835">
        <f t="shared" ref="E13:E17" si="8">SUM(E11:E12)</f>
        <v>0</v>
      </c>
      <c r="F13" s="1835">
        <f t="shared" ref="F13:F17" si="9">SUM(F11:F12)</f>
        <v>0</v>
      </c>
      <c r="G13" s="1835">
        <v>0</v>
      </c>
      <c r="H13" s="1835">
        <v>18</v>
      </c>
      <c r="I13" s="1835">
        <v>9</v>
      </c>
      <c r="J13" s="1835">
        <v>27</v>
      </c>
      <c r="K13" s="1835">
        <f t="shared" ref="K13" si="10">SUM(K11:K12)</f>
        <v>0</v>
      </c>
      <c r="L13" s="1835">
        <f t="shared" ref="L13" si="11">SUM(L11:L12)</f>
        <v>0</v>
      </c>
      <c r="M13" s="1835">
        <v>0</v>
      </c>
      <c r="N13" s="1835">
        <f t="shared" si="3"/>
        <v>18</v>
      </c>
      <c r="O13" s="1835">
        <f t="shared" si="0"/>
        <v>9</v>
      </c>
      <c r="P13" s="1835">
        <f t="shared" si="0"/>
        <v>27</v>
      </c>
      <c r="Q13" s="2622" t="s">
        <v>268</v>
      </c>
      <c r="R13" s="2622"/>
      <c r="S13" s="2502" t="s">
        <v>129</v>
      </c>
    </row>
    <row r="14" spans="1:19" ht="21.75" customHeight="1" x14ac:dyDescent="0.25">
      <c r="A14" s="2676"/>
      <c r="B14" s="595" t="s">
        <v>490</v>
      </c>
      <c r="C14" s="802"/>
      <c r="D14" s="802"/>
      <c r="E14" s="1835">
        <f t="shared" si="8"/>
        <v>0</v>
      </c>
      <c r="F14" s="1835">
        <f t="shared" si="9"/>
        <v>0</v>
      </c>
      <c r="G14" s="1835">
        <v>0</v>
      </c>
      <c r="H14" s="1835">
        <v>14</v>
      </c>
      <c r="I14" s="1835">
        <v>7</v>
      </c>
      <c r="J14" s="1835">
        <v>21</v>
      </c>
      <c r="K14" s="1835">
        <v>10</v>
      </c>
      <c r="L14" s="1835">
        <v>0</v>
      </c>
      <c r="M14" s="1835">
        <v>10</v>
      </c>
      <c r="N14" s="1835">
        <f t="shared" si="3"/>
        <v>24</v>
      </c>
      <c r="O14" s="1835">
        <f t="shared" si="0"/>
        <v>7</v>
      </c>
      <c r="P14" s="1835">
        <f t="shared" si="0"/>
        <v>31</v>
      </c>
      <c r="Q14" s="2622" t="s">
        <v>1592</v>
      </c>
      <c r="R14" s="2622"/>
      <c r="S14" s="2502"/>
    </row>
    <row r="15" spans="1:19" ht="22.5" customHeight="1" x14ac:dyDescent="0.25">
      <c r="A15" s="2676"/>
      <c r="B15" s="742" t="s">
        <v>492</v>
      </c>
      <c r="C15" s="802"/>
      <c r="D15" s="802"/>
      <c r="E15" s="1835">
        <f t="shared" si="8"/>
        <v>0</v>
      </c>
      <c r="F15" s="1835">
        <f t="shared" si="9"/>
        <v>0</v>
      </c>
      <c r="G15" s="1835">
        <v>0</v>
      </c>
      <c r="H15" s="1835">
        <v>17</v>
      </c>
      <c r="I15" s="1835">
        <v>2</v>
      </c>
      <c r="J15" s="1835">
        <v>19</v>
      </c>
      <c r="K15" s="1835">
        <v>6</v>
      </c>
      <c r="L15" s="1835">
        <v>1</v>
      </c>
      <c r="M15" s="1835">
        <v>7</v>
      </c>
      <c r="N15" s="1835">
        <f t="shared" si="3"/>
        <v>23</v>
      </c>
      <c r="O15" s="1835">
        <f t="shared" si="0"/>
        <v>3</v>
      </c>
      <c r="P15" s="1835">
        <f t="shared" si="0"/>
        <v>26</v>
      </c>
      <c r="Q15" s="1407"/>
      <c r="R15" s="1407" t="s">
        <v>493</v>
      </c>
      <c r="S15" s="2502"/>
    </row>
    <row r="16" spans="1:19" ht="26.25" customHeight="1" x14ac:dyDescent="0.25">
      <c r="A16" s="2676"/>
      <c r="B16" s="3243" t="s">
        <v>497</v>
      </c>
      <c r="C16" s="3243"/>
      <c r="D16" s="788"/>
      <c r="E16" s="1835">
        <f t="shared" si="8"/>
        <v>0</v>
      </c>
      <c r="F16" s="1835">
        <f t="shared" si="9"/>
        <v>0</v>
      </c>
      <c r="G16" s="1835">
        <v>0</v>
      </c>
      <c r="H16" s="1835">
        <v>15</v>
      </c>
      <c r="I16" s="1835">
        <v>4</v>
      </c>
      <c r="J16" s="1835">
        <v>19</v>
      </c>
      <c r="K16" s="1835">
        <v>11</v>
      </c>
      <c r="L16" s="1835">
        <v>0</v>
      </c>
      <c r="M16" s="1835">
        <v>11</v>
      </c>
      <c r="N16" s="1835">
        <f t="shared" si="3"/>
        <v>26</v>
      </c>
      <c r="O16" s="1835">
        <f t="shared" si="0"/>
        <v>4</v>
      </c>
      <c r="P16" s="1835">
        <f t="shared" si="0"/>
        <v>30</v>
      </c>
      <c r="Q16" s="1407"/>
      <c r="R16" s="1407" t="s">
        <v>271</v>
      </c>
      <c r="S16" s="2502"/>
    </row>
    <row r="17" spans="1:19" ht="33" customHeight="1" x14ac:dyDescent="0.25">
      <c r="A17" s="2676"/>
      <c r="B17" s="3243" t="s">
        <v>798</v>
      </c>
      <c r="C17" s="3243"/>
      <c r="D17" s="788"/>
      <c r="E17" s="1835">
        <f t="shared" si="8"/>
        <v>0</v>
      </c>
      <c r="F17" s="1835">
        <f t="shared" si="9"/>
        <v>0</v>
      </c>
      <c r="G17" s="1835">
        <v>0</v>
      </c>
      <c r="H17" s="1835">
        <v>5</v>
      </c>
      <c r="I17" s="1835">
        <v>4</v>
      </c>
      <c r="J17" s="1835">
        <v>9</v>
      </c>
      <c r="K17" s="1835">
        <v>0</v>
      </c>
      <c r="L17" s="1835">
        <v>0</v>
      </c>
      <c r="M17" s="1835">
        <v>0</v>
      </c>
      <c r="N17" s="1835">
        <f t="shared" si="3"/>
        <v>5</v>
      </c>
      <c r="O17" s="1835">
        <f t="shared" si="0"/>
        <v>4</v>
      </c>
      <c r="P17" s="1835">
        <f t="shared" si="0"/>
        <v>9</v>
      </c>
      <c r="Q17" s="1407"/>
      <c r="R17" s="1409" t="s">
        <v>1102</v>
      </c>
      <c r="S17" s="2502"/>
    </row>
    <row r="18" spans="1:19" ht="20.25" customHeight="1" x14ac:dyDescent="0.25">
      <c r="A18" s="2654" t="s">
        <v>96</v>
      </c>
      <c r="B18" s="2654"/>
      <c r="C18" s="2654"/>
      <c r="D18" s="595"/>
      <c r="E18" s="1835">
        <f>SUM(E13:E17)</f>
        <v>0</v>
      </c>
      <c r="F18" s="1835">
        <f t="shared" ref="F18:P18" si="12">SUM(F13:F17)</f>
        <v>0</v>
      </c>
      <c r="G18" s="1835">
        <f t="shared" si="12"/>
        <v>0</v>
      </c>
      <c r="H18" s="1835">
        <f t="shared" si="12"/>
        <v>69</v>
      </c>
      <c r="I18" s="1835">
        <f t="shared" si="12"/>
        <v>26</v>
      </c>
      <c r="J18" s="1835">
        <f t="shared" si="12"/>
        <v>95</v>
      </c>
      <c r="K18" s="1835">
        <f t="shared" si="12"/>
        <v>27</v>
      </c>
      <c r="L18" s="1835">
        <f t="shared" si="12"/>
        <v>1</v>
      </c>
      <c r="M18" s="1835">
        <f t="shared" si="12"/>
        <v>28</v>
      </c>
      <c r="N18" s="1835">
        <f t="shared" si="12"/>
        <v>96</v>
      </c>
      <c r="O18" s="1835">
        <f t="shared" si="12"/>
        <v>27</v>
      </c>
      <c r="P18" s="1835">
        <f t="shared" si="12"/>
        <v>123</v>
      </c>
      <c r="Q18" s="2502" t="s">
        <v>136</v>
      </c>
      <c r="R18" s="2502"/>
      <c r="S18" s="2502"/>
    </row>
    <row r="19" spans="1:19" ht="24.75" customHeight="1" x14ac:dyDescent="0.25">
      <c r="A19" s="2676" t="s">
        <v>40</v>
      </c>
      <c r="B19" s="718" t="s">
        <v>235</v>
      </c>
      <c r="C19" s="802"/>
      <c r="D19" s="802"/>
      <c r="E19" s="1835">
        <f t="shared" ref="E19:E21" si="13">SUM(E14:E18)</f>
        <v>0</v>
      </c>
      <c r="F19" s="1835">
        <f t="shared" ref="F19" si="14">SUM(F14:F18)</f>
        <v>0</v>
      </c>
      <c r="G19" s="1835">
        <v>0</v>
      </c>
      <c r="H19" s="1835">
        <v>16</v>
      </c>
      <c r="I19" s="1835">
        <v>24</v>
      </c>
      <c r="J19" s="1835">
        <v>40</v>
      </c>
      <c r="K19" s="1835">
        <v>21</v>
      </c>
      <c r="L19" s="1835">
        <v>16</v>
      </c>
      <c r="M19" s="1835">
        <v>37</v>
      </c>
      <c r="N19" s="1835">
        <f t="shared" si="3"/>
        <v>37</v>
      </c>
      <c r="O19" s="1835">
        <f t="shared" si="3"/>
        <v>40</v>
      </c>
      <c r="P19" s="1835">
        <f t="shared" si="3"/>
        <v>77</v>
      </c>
      <c r="Q19" s="1407"/>
      <c r="R19" s="1407" t="s">
        <v>143</v>
      </c>
      <c r="S19" s="2502" t="s">
        <v>131</v>
      </c>
    </row>
    <row r="20" spans="1:19" ht="24.75" customHeight="1" x14ac:dyDescent="0.25">
      <c r="A20" s="2676"/>
      <c r="B20" s="718" t="s">
        <v>63</v>
      </c>
      <c r="C20" s="802"/>
      <c r="D20" s="802"/>
      <c r="E20" s="1835">
        <f t="shared" si="13"/>
        <v>0</v>
      </c>
      <c r="F20" s="1835">
        <f t="shared" ref="F20" si="15">SUM(F15:F19)</f>
        <v>0</v>
      </c>
      <c r="G20" s="1835">
        <v>0</v>
      </c>
      <c r="H20" s="1835">
        <v>24</v>
      </c>
      <c r="I20" s="1835">
        <v>17</v>
      </c>
      <c r="J20" s="1835">
        <v>41</v>
      </c>
      <c r="K20" s="1835">
        <v>19</v>
      </c>
      <c r="L20" s="1835">
        <v>8</v>
      </c>
      <c r="M20" s="1835">
        <v>27</v>
      </c>
      <c r="N20" s="1835">
        <f t="shared" si="3"/>
        <v>43</v>
      </c>
      <c r="O20" s="1835">
        <f t="shared" si="3"/>
        <v>25</v>
      </c>
      <c r="P20" s="1835">
        <f t="shared" si="3"/>
        <v>68</v>
      </c>
      <c r="Q20" s="1407"/>
      <c r="R20" s="1407" t="s">
        <v>144</v>
      </c>
      <c r="S20" s="2502"/>
    </row>
    <row r="21" spans="1:19" ht="24.75" customHeight="1" x14ac:dyDescent="0.25">
      <c r="A21" s="2676"/>
      <c r="B21" s="718" t="s">
        <v>64</v>
      </c>
      <c r="C21" s="802"/>
      <c r="D21" s="802"/>
      <c r="E21" s="1835">
        <f t="shared" si="13"/>
        <v>0</v>
      </c>
      <c r="F21" s="1835">
        <f t="shared" ref="F21" si="16">SUM(F16:F20)</f>
        <v>0</v>
      </c>
      <c r="G21" s="1835">
        <v>0</v>
      </c>
      <c r="H21" s="1835">
        <v>12</v>
      </c>
      <c r="I21" s="1835">
        <v>14</v>
      </c>
      <c r="J21" s="1835">
        <v>26</v>
      </c>
      <c r="K21" s="1835">
        <v>12</v>
      </c>
      <c r="L21" s="1835">
        <v>4</v>
      </c>
      <c r="M21" s="1835">
        <v>16</v>
      </c>
      <c r="N21" s="1835">
        <f t="shared" si="3"/>
        <v>24</v>
      </c>
      <c r="O21" s="1835">
        <f t="shared" si="3"/>
        <v>18</v>
      </c>
      <c r="P21" s="1835">
        <f t="shared" si="3"/>
        <v>42</v>
      </c>
      <c r="Q21" s="1407"/>
      <c r="R21" s="1407" t="s">
        <v>145</v>
      </c>
      <c r="S21" s="2502"/>
    </row>
    <row r="22" spans="1:19" ht="23.25" customHeight="1" thickBot="1" x14ac:dyDescent="0.3">
      <c r="A22" s="3244" t="s">
        <v>96</v>
      </c>
      <c r="B22" s="3244"/>
      <c r="C22" s="3244"/>
      <c r="D22" s="803"/>
      <c r="E22" s="1836">
        <f>SUM(E19:E21)</f>
        <v>0</v>
      </c>
      <c r="F22" s="1836">
        <f t="shared" ref="F22:P22" si="17">SUM(F19:F21)</f>
        <v>0</v>
      </c>
      <c r="G22" s="1836">
        <f t="shared" si="17"/>
        <v>0</v>
      </c>
      <c r="H22" s="1836">
        <f t="shared" si="17"/>
        <v>52</v>
      </c>
      <c r="I22" s="1836">
        <f t="shared" si="17"/>
        <v>55</v>
      </c>
      <c r="J22" s="1836">
        <f t="shared" si="17"/>
        <v>107</v>
      </c>
      <c r="K22" s="1836">
        <f t="shared" si="17"/>
        <v>52</v>
      </c>
      <c r="L22" s="1836">
        <f t="shared" si="17"/>
        <v>28</v>
      </c>
      <c r="M22" s="1836">
        <f t="shared" si="17"/>
        <v>80</v>
      </c>
      <c r="N22" s="1836">
        <f t="shared" si="17"/>
        <v>104</v>
      </c>
      <c r="O22" s="1836">
        <f t="shared" si="17"/>
        <v>83</v>
      </c>
      <c r="P22" s="1836">
        <f t="shared" si="17"/>
        <v>187</v>
      </c>
      <c r="Q22" s="3177" t="s">
        <v>136</v>
      </c>
      <c r="R22" s="3177"/>
      <c r="S22" s="3177"/>
    </row>
    <row r="23" spans="1:19" ht="30" customHeight="1" thickTop="1" thickBot="1" x14ac:dyDescent="0.3">
      <c r="A23" s="754" t="s">
        <v>2849</v>
      </c>
      <c r="B23" s="804"/>
      <c r="C23" s="804"/>
      <c r="D23" s="804"/>
      <c r="E23" s="805"/>
      <c r="F23" s="805"/>
      <c r="G23" s="805"/>
      <c r="H23" s="805"/>
      <c r="I23" s="805"/>
      <c r="J23" s="805"/>
      <c r="K23" s="805"/>
      <c r="L23" s="805"/>
      <c r="M23" s="806"/>
      <c r="N23" s="807"/>
      <c r="O23" s="807"/>
      <c r="P23" s="805"/>
      <c r="Q23" s="808"/>
      <c r="R23" s="804"/>
      <c r="S23" s="809" t="s">
        <v>2848</v>
      </c>
    </row>
    <row r="24" spans="1:19" ht="24" customHeight="1" thickTop="1" x14ac:dyDescent="0.25">
      <c r="A24" s="3184" t="s">
        <v>47</v>
      </c>
      <c r="B24" s="3184" t="s">
        <v>90</v>
      </c>
      <c r="C24" s="2980" t="s">
        <v>48</v>
      </c>
      <c r="D24" s="539"/>
      <c r="E24" s="3173" t="s">
        <v>36</v>
      </c>
      <c r="F24" s="3173"/>
      <c r="G24" s="3173"/>
      <c r="H24" s="3173" t="s">
        <v>2</v>
      </c>
      <c r="I24" s="3173"/>
      <c r="J24" s="3173"/>
      <c r="K24" s="3173" t="s">
        <v>3</v>
      </c>
      <c r="L24" s="3173"/>
      <c r="M24" s="3173"/>
      <c r="N24" s="3173" t="s">
        <v>29</v>
      </c>
      <c r="O24" s="3173"/>
      <c r="P24" s="3173"/>
      <c r="Q24" s="2512" t="s">
        <v>103</v>
      </c>
      <c r="R24" s="2512" t="s">
        <v>132</v>
      </c>
      <c r="S24" s="2512" t="s">
        <v>310</v>
      </c>
    </row>
    <row r="25" spans="1:19" ht="21" customHeight="1" x14ac:dyDescent="0.25">
      <c r="A25" s="2666"/>
      <c r="B25" s="2666"/>
      <c r="C25" s="2688"/>
      <c r="D25" s="600"/>
      <c r="E25" s="3159" t="s">
        <v>98</v>
      </c>
      <c r="F25" s="3159"/>
      <c r="G25" s="3159"/>
      <c r="H25" s="3159" t="s">
        <v>99</v>
      </c>
      <c r="I25" s="3159"/>
      <c r="J25" s="3159"/>
      <c r="K25" s="3159" t="s">
        <v>100</v>
      </c>
      <c r="L25" s="3159"/>
      <c r="M25" s="3159"/>
      <c r="N25" s="3160" t="s">
        <v>101</v>
      </c>
      <c r="O25" s="3160"/>
      <c r="P25" s="3160"/>
      <c r="Q25" s="2479"/>
      <c r="R25" s="2479"/>
      <c r="S25" s="2479"/>
    </row>
    <row r="26" spans="1:19" ht="15.75" customHeight="1" x14ac:dyDescent="0.25">
      <c r="A26" s="2666"/>
      <c r="B26" s="2666"/>
      <c r="C26" s="2688"/>
      <c r="D26" s="600"/>
      <c r="E26" s="600" t="s">
        <v>187</v>
      </c>
      <c r="F26" s="600" t="s">
        <v>203</v>
      </c>
      <c r="G26" s="600" t="s">
        <v>204</v>
      </c>
      <c r="H26" s="600" t="s">
        <v>187</v>
      </c>
      <c r="I26" s="600" t="s">
        <v>203</v>
      </c>
      <c r="J26" s="600" t="s">
        <v>204</v>
      </c>
      <c r="K26" s="600" t="s">
        <v>187</v>
      </c>
      <c r="L26" s="600" t="s">
        <v>203</v>
      </c>
      <c r="M26" s="600" t="s">
        <v>204</v>
      </c>
      <c r="N26" s="600" t="s">
        <v>187</v>
      </c>
      <c r="O26" s="600" t="s">
        <v>203</v>
      </c>
      <c r="P26" s="600" t="s">
        <v>204</v>
      </c>
      <c r="Q26" s="2479"/>
      <c r="R26" s="2479"/>
      <c r="S26" s="2479"/>
    </row>
    <row r="27" spans="1:19" ht="23.25" customHeight="1" thickBot="1" x14ac:dyDescent="0.3">
      <c r="A27" s="2992"/>
      <c r="B27" s="2992"/>
      <c r="C27" s="2981"/>
      <c r="D27" s="787"/>
      <c r="E27" s="325" t="s">
        <v>188</v>
      </c>
      <c r="F27" s="325" t="s">
        <v>189</v>
      </c>
      <c r="G27" s="325" t="s">
        <v>190</v>
      </c>
      <c r="H27" s="325" t="s">
        <v>188</v>
      </c>
      <c r="I27" s="325" t="s">
        <v>189</v>
      </c>
      <c r="J27" s="325" t="s">
        <v>190</v>
      </c>
      <c r="K27" s="325" t="s">
        <v>188</v>
      </c>
      <c r="L27" s="325" t="s">
        <v>189</v>
      </c>
      <c r="M27" s="325" t="s">
        <v>190</v>
      </c>
      <c r="N27" s="325" t="s">
        <v>188</v>
      </c>
      <c r="O27" s="325" t="s">
        <v>189</v>
      </c>
      <c r="P27" s="325" t="s">
        <v>190</v>
      </c>
      <c r="Q27" s="2513"/>
      <c r="R27" s="2513"/>
      <c r="S27" s="2513"/>
    </row>
    <row r="28" spans="1:19" ht="36" customHeight="1" x14ac:dyDescent="0.25">
      <c r="A28" s="1143" t="s">
        <v>258</v>
      </c>
      <c r="B28" s="774" t="s">
        <v>66</v>
      </c>
      <c r="C28" s="1985"/>
      <c r="D28" s="810"/>
      <c r="E28" s="1841">
        <v>0</v>
      </c>
      <c r="F28" s="1841">
        <v>0</v>
      </c>
      <c r="G28" s="1841">
        <v>0</v>
      </c>
      <c r="H28" s="1841">
        <v>26</v>
      </c>
      <c r="I28" s="1841">
        <v>22</v>
      </c>
      <c r="J28" s="1841">
        <v>48</v>
      </c>
      <c r="K28" s="1841">
        <v>0</v>
      </c>
      <c r="L28" s="1841">
        <v>0</v>
      </c>
      <c r="M28" s="1841">
        <v>0</v>
      </c>
      <c r="N28" s="1841">
        <f>SUM(E28,H28,K28)</f>
        <v>26</v>
      </c>
      <c r="O28" s="1841">
        <f t="shared" ref="O28:P43" si="18">SUM(F28,I28,L28)</f>
        <v>22</v>
      </c>
      <c r="P28" s="1841">
        <f t="shared" si="18"/>
        <v>48</v>
      </c>
      <c r="Q28" s="700"/>
      <c r="R28" s="700" t="s">
        <v>147</v>
      </c>
      <c r="S28" s="493" t="s">
        <v>1593</v>
      </c>
    </row>
    <row r="29" spans="1:19" ht="54" customHeight="1" x14ac:dyDescent="0.25">
      <c r="A29" s="811" t="s">
        <v>1582</v>
      </c>
      <c r="B29" s="783" t="s">
        <v>1583</v>
      </c>
      <c r="C29" s="1986"/>
      <c r="D29" s="812"/>
      <c r="E29" s="1858">
        <v>0</v>
      </c>
      <c r="F29" s="1858">
        <v>0</v>
      </c>
      <c r="G29" s="1858">
        <v>0</v>
      </c>
      <c r="H29" s="1858">
        <v>6</v>
      </c>
      <c r="I29" s="1858">
        <v>0</v>
      </c>
      <c r="J29" s="1858">
        <v>6</v>
      </c>
      <c r="K29" s="1858">
        <v>6</v>
      </c>
      <c r="L29" s="1858">
        <v>0</v>
      </c>
      <c r="M29" s="1858">
        <v>6</v>
      </c>
      <c r="N29" s="1858">
        <f t="shared" ref="N29:P44" si="19">SUM(E29,H29,K29)</f>
        <v>12</v>
      </c>
      <c r="O29" s="1858">
        <f t="shared" si="18"/>
        <v>0</v>
      </c>
      <c r="P29" s="1858">
        <f t="shared" si="18"/>
        <v>12</v>
      </c>
      <c r="Q29" s="1249"/>
      <c r="R29" s="1249" t="s">
        <v>171</v>
      </c>
      <c r="S29" s="384" t="s">
        <v>1594</v>
      </c>
    </row>
    <row r="30" spans="1:19" ht="28.5" customHeight="1" x14ac:dyDescent="0.25">
      <c r="A30" s="2704" t="s">
        <v>223</v>
      </c>
      <c r="B30" s="1861" t="s">
        <v>75</v>
      </c>
      <c r="C30" s="848" t="s">
        <v>75</v>
      </c>
      <c r="D30" s="387"/>
      <c r="E30" s="1858">
        <v>0</v>
      </c>
      <c r="F30" s="1858">
        <v>0</v>
      </c>
      <c r="G30" s="1835">
        <v>0</v>
      </c>
      <c r="H30" s="1835">
        <v>33</v>
      </c>
      <c r="I30" s="1835">
        <v>15</v>
      </c>
      <c r="J30" s="1835">
        <v>48</v>
      </c>
      <c r="K30" s="1835">
        <v>31</v>
      </c>
      <c r="L30" s="1835">
        <v>10</v>
      </c>
      <c r="M30" s="1835">
        <v>41</v>
      </c>
      <c r="N30" s="1835">
        <f t="shared" si="19"/>
        <v>64</v>
      </c>
      <c r="O30" s="1835">
        <f t="shared" si="18"/>
        <v>25</v>
      </c>
      <c r="P30" s="1835">
        <f t="shared" si="18"/>
        <v>89</v>
      </c>
      <c r="Q30" s="678" t="s">
        <v>151</v>
      </c>
      <c r="R30" s="678" t="s">
        <v>151</v>
      </c>
      <c r="S30" s="2502" t="s">
        <v>1595</v>
      </c>
    </row>
    <row r="31" spans="1:19" ht="28.5" customHeight="1" x14ac:dyDescent="0.25">
      <c r="A31" s="2704"/>
      <c r="B31" s="1861" t="s">
        <v>77</v>
      </c>
      <c r="C31" s="848" t="s">
        <v>77</v>
      </c>
      <c r="D31" s="387"/>
      <c r="E31" s="1858">
        <v>0</v>
      </c>
      <c r="F31" s="1858">
        <v>0</v>
      </c>
      <c r="G31" s="1835">
        <v>0</v>
      </c>
      <c r="H31" s="1835">
        <v>3</v>
      </c>
      <c r="I31" s="1835">
        <v>1</v>
      </c>
      <c r="J31" s="1835">
        <v>4</v>
      </c>
      <c r="K31" s="1835">
        <v>0</v>
      </c>
      <c r="L31" s="1835">
        <v>0</v>
      </c>
      <c r="M31" s="1835">
        <v>0</v>
      </c>
      <c r="N31" s="1835">
        <f t="shared" si="19"/>
        <v>3</v>
      </c>
      <c r="O31" s="1835">
        <f t="shared" si="18"/>
        <v>1</v>
      </c>
      <c r="P31" s="1835">
        <f t="shared" si="18"/>
        <v>4</v>
      </c>
      <c r="Q31" s="1860" t="s">
        <v>158</v>
      </c>
      <c r="R31" s="1860" t="s">
        <v>158</v>
      </c>
      <c r="S31" s="2502"/>
    </row>
    <row r="32" spans="1:19" s="432" customFormat="1" ht="27.75" customHeight="1" x14ac:dyDescent="0.25">
      <c r="A32" s="2704"/>
      <c r="B32" s="1859" t="s">
        <v>78</v>
      </c>
      <c r="C32" s="1851" t="s">
        <v>78</v>
      </c>
      <c r="D32" s="394"/>
      <c r="E32" s="1858">
        <v>0</v>
      </c>
      <c r="F32" s="1858">
        <v>0</v>
      </c>
      <c r="G32" s="1835">
        <v>0</v>
      </c>
      <c r="H32" s="1835">
        <v>26</v>
      </c>
      <c r="I32" s="1835">
        <v>4</v>
      </c>
      <c r="J32" s="1835">
        <v>30</v>
      </c>
      <c r="K32" s="1835">
        <v>0</v>
      </c>
      <c r="L32" s="1835">
        <v>0</v>
      </c>
      <c r="M32" s="1835">
        <v>0</v>
      </c>
      <c r="N32" s="1835">
        <f t="shared" si="19"/>
        <v>26</v>
      </c>
      <c r="O32" s="1835">
        <f t="shared" si="18"/>
        <v>4</v>
      </c>
      <c r="P32" s="1835">
        <f t="shared" si="18"/>
        <v>30</v>
      </c>
      <c r="Q32" s="721" t="s">
        <v>154</v>
      </c>
      <c r="R32" s="721" t="s">
        <v>154</v>
      </c>
      <c r="S32" s="2502"/>
    </row>
    <row r="33" spans="1:20" ht="21.75" customHeight="1" x14ac:dyDescent="0.25">
      <c r="A33" s="2704"/>
      <c r="B33" s="1861" t="s">
        <v>82</v>
      </c>
      <c r="C33" s="848" t="s">
        <v>82</v>
      </c>
      <c r="D33" s="387"/>
      <c r="E33" s="1858">
        <v>0</v>
      </c>
      <c r="F33" s="1858">
        <v>0</v>
      </c>
      <c r="G33" s="1835">
        <v>0</v>
      </c>
      <c r="H33" s="1835">
        <v>44</v>
      </c>
      <c r="I33" s="1835">
        <v>8</v>
      </c>
      <c r="J33" s="1835">
        <v>52</v>
      </c>
      <c r="K33" s="1835">
        <v>18</v>
      </c>
      <c r="L33" s="1835">
        <v>11</v>
      </c>
      <c r="M33" s="1835">
        <v>29</v>
      </c>
      <c r="N33" s="1835">
        <f t="shared" si="19"/>
        <v>62</v>
      </c>
      <c r="O33" s="1835">
        <f t="shared" si="18"/>
        <v>19</v>
      </c>
      <c r="P33" s="1835">
        <f t="shared" si="18"/>
        <v>81</v>
      </c>
      <c r="Q33" s="722" t="s">
        <v>155</v>
      </c>
      <c r="R33" s="722" t="s">
        <v>155</v>
      </c>
      <c r="S33" s="2502"/>
    </row>
    <row r="34" spans="1:20" s="432" customFormat="1" ht="42.75" customHeight="1" x14ac:dyDescent="0.25">
      <c r="A34" s="2704"/>
      <c r="B34" s="1859" t="s">
        <v>95</v>
      </c>
      <c r="C34" s="1859" t="s">
        <v>95</v>
      </c>
      <c r="D34" s="718"/>
      <c r="E34" s="1858">
        <v>0</v>
      </c>
      <c r="F34" s="1858">
        <v>0</v>
      </c>
      <c r="G34" s="1835">
        <v>0</v>
      </c>
      <c r="H34" s="1835">
        <v>16</v>
      </c>
      <c r="I34" s="1835">
        <v>18</v>
      </c>
      <c r="J34" s="1835">
        <v>34</v>
      </c>
      <c r="K34" s="1835">
        <v>0</v>
      </c>
      <c r="L34" s="1835">
        <v>0</v>
      </c>
      <c r="M34" s="1835">
        <v>0</v>
      </c>
      <c r="N34" s="1835">
        <f t="shared" si="19"/>
        <v>16</v>
      </c>
      <c r="O34" s="1835">
        <f t="shared" si="18"/>
        <v>18</v>
      </c>
      <c r="P34" s="1835">
        <f t="shared" si="18"/>
        <v>34</v>
      </c>
      <c r="Q34" s="1864" t="s">
        <v>1516</v>
      </c>
      <c r="R34" s="1864" t="s">
        <v>1516</v>
      </c>
      <c r="S34" s="2502"/>
    </row>
    <row r="35" spans="1:20" ht="51.75" customHeight="1" x14ac:dyDescent="0.25">
      <c r="A35" s="2704"/>
      <c r="B35" s="1859" t="s">
        <v>938</v>
      </c>
      <c r="C35" s="1851" t="s">
        <v>1199</v>
      </c>
      <c r="D35" s="394"/>
      <c r="E35" s="1858">
        <v>0</v>
      </c>
      <c r="F35" s="1858">
        <v>0</v>
      </c>
      <c r="G35" s="1835">
        <v>0</v>
      </c>
      <c r="H35" s="1835">
        <v>18</v>
      </c>
      <c r="I35" s="1835">
        <v>12</v>
      </c>
      <c r="J35" s="1835">
        <v>30</v>
      </c>
      <c r="K35" s="1835">
        <v>0</v>
      </c>
      <c r="L35" s="1835">
        <v>0</v>
      </c>
      <c r="M35" s="1835">
        <v>0</v>
      </c>
      <c r="N35" s="1835">
        <f t="shared" si="19"/>
        <v>18</v>
      </c>
      <c r="O35" s="1835">
        <f t="shared" si="18"/>
        <v>12</v>
      </c>
      <c r="P35" s="1835">
        <f t="shared" si="18"/>
        <v>30</v>
      </c>
      <c r="Q35" s="1864" t="s">
        <v>1596</v>
      </c>
      <c r="R35" s="1864" t="s">
        <v>1597</v>
      </c>
      <c r="S35" s="2502"/>
    </row>
    <row r="36" spans="1:20" ht="27" customHeight="1" x14ac:dyDescent="0.25">
      <c r="A36" s="2654" t="s">
        <v>96</v>
      </c>
      <c r="B36" s="2654"/>
      <c r="C36" s="2654"/>
      <c r="D36" s="595"/>
      <c r="E36" s="1835">
        <f>SUM(E30:E35)</f>
        <v>0</v>
      </c>
      <c r="F36" s="1835">
        <f t="shared" ref="F36:P36" si="20">SUM(F30:F35)</f>
        <v>0</v>
      </c>
      <c r="G36" s="1835">
        <f t="shared" si="20"/>
        <v>0</v>
      </c>
      <c r="H36" s="1835">
        <f t="shared" si="20"/>
        <v>140</v>
      </c>
      <c r="I36" s="1835">
        <f t="shared" si="20"/>
        <v>58</v>
      </c>
      <c r="J36" s="1835">
        <f t="shared" si="20"/>
        <v>198</v>
      </c>
      <c r="K36" s="1835">
        <f t="shared" si="20"/>
        <v>49</v>
      </c>
      <c r="L36" s="1835">
        <f t="shared" si="20"/>
        <v>21</v>
      </c>
      <c r="M36" s="1835">
        <f t="shared" si="20"/>
        <v>70</v>
      </c>
      <c r="N36" s="1835">
        <f t="shared" si="20"/>
        <v>189</v>
      </c>
      <c r="O36" s="1835">
        <f t="shared" si="20"/>
        <v>79</v>
      </c>
      <c r="P36" s="1835">
        <f t="shared" si="20"/>
        <v>268</v>
      </c>
      <c r="Q36" s="2502" t="s">
        <v>136</v>
      </c>
      <c r="R36" s="2502"/>
      <c r="S36" s="2502"/>
    </row>
    <row r="37" spans="1:20" s="432" customFormat="1" ht="27" customHeight="1" x14ac:dyDescent="0.25">
      <c r="A37" s="2704" t="s">
        <v>225</v>
      </c>
      <c r="B37" s="742" t="s">
        <v>235</v>
      </c>
      <c r="C37" s="802"/>
      <c r="D37" s="802"/>
      <c r="E37" s="1835">
        <f t="shared" ref="E37:F37" si="21">SUM(E31:E36)</f>
        <v>0</v>
      </c>
      <c r="F37" s="1835">
        <f t="shared" si="21"/>
        <v>0</v>
      </c>
      <c r="G37" s="1835">
        <v>0</v>
      </c>
      <c r="H37" s="1835">
        <v>19</v>
      </c>
      <c r="I37" s="1835">
        <v>7</v>
      </c>
      <c r="J37" s="1835">
        <v>26</v>
      </c>
      <c r="K37" s="1835">
        <v>0</v>
      </c>
      <c r="L37" s="1835">
        <v>0</v>
      </c>
      <c r="M37" s="1835">
        <v>0</v>
      </c>
      <c r="N37" s="1835">
        <f t="shared" si="19"/>
        <v>19</v>
      </c>
      <c r="O37" s="1835">
        <f t="shared" si="18"/>
        <v>7</v>
      </c>
      <c r="P37" s="1835">
        <f t="shared" si="18"/>
        <v>26</v>
      </c>
      <c r="Q37" s="815"/>
      <c r="R37" s="816" t="s">
        <v>143</v>
      </c>
      <c r="S37" s="3242" t="s">
        <v>1598</v>
      </c>
    </row>
    <row r="38" spans="1:20" s="432" customFormat="1" ht="27" customHeight="1" x14ac:dyDescent="0.25">
      <c r="A38" s="2704"/>
      <c r="B38" s="718" t="s">
        <v>63</v>
      </c>
      <c r="C38" s="802"/>
      <c r="D38" s="802"/>
      <c r="E38" s="1835">
        <f t="shared" ref="E38:F38" si="22">SUM(E32:E37)</f>
        <v>0</v>
      </c>
      <c r="F38" s="1835">
        <f t="shared" si="22"/>
        <v>0</v>
      </c>
      <c r="G38" s="1835">
        <v>0</v>
      </c>
      <c r="H38" s="1835">
        <v>10</v>
      </c>
      <c r="I38" s="1835">
        <v>17</v>
      </c>
      <c r="J38" s="1835">
        <v>27</v>
      </c>
      <c r="K38" s="1835">
        <v>0</v>
      </c>
      <c r="L38" s="1835">
        <v>0</v>
      </c>
      <c r="M38" s="1835">
        <v>0</v>
      </c>
      <c r="N38" s="1835">
        <f t="shared" si="19"/>
        <v>10</v>
      </c>
      <c r="O38" s="1835">
        <f t="shared" si="18"/>
        <v>17</v>
      </c>
      <c r="P38" s="1835">
        <f t="shared" si="18"/>
        <v>27</v>
      </c>
      <c r="Q38" s="815"/>
      <c r="R38" s="816" t="s">
        <v>144</v>
      </c>
      <c r="S38" s="3242"/>
    </row>
    <row r="39" spans="1:20" s="432" customFormat="1" ht="27" customHeight="1" x14ac:dyDescent="0.25">
      <c r="A39" s="2704"/>
      <c r="B39" s="718" t="s">
        <v>64</v>
      </c>
      <c r="C39" s="802"/>
      <c r="D39" s="802"/>
      <c r="E39" s="1835">
        <f t="shared" ref="E39:F39" si="23">SUM(E33:E38)</f>
        <v>0</v>
      </c>
      <c r="F39" s="1835">
        <f t="shared" si="23"/>
        <v>0</v>
      </c>
      <c r="G39" s="1835">
        <v>0</v>
      </c>
      <c r="H39" s="1835">
        <v>12</v>
      </c>
      <c r="I39" s="1835">
        <v>4</v>
      </c>
      <c r="J39" s="1835">
        <v>16</v>
      </c>
      <c r="K39" s="1835">
        <v>0</v>
      </c>
      <c r="L39" s="1835">
        <v>0</v>
      </c>
      <c r="M39" s="1835">
        <v>0</v>
      </c>
      <c r="N39" s="1835">
        <f t="shared" si="19"/>
        <v>12</v>
      </c>
      <c r="O39" s="1835">
        <f t="shared" si="18"/>
        <v>4</v>
      </c>
      <c r="P39" s="1835">
        <f t="shared" si="18"/>
        <v>16</v>
      </c>
      <c r="Q39" s="815"/>
      <c r="R39" s="816" t="s">
        <v>145</v>
      </c>
      <c r="S39" s="3242"/>
    </row>
    <row r="40" spans="1:20" s="432" customFormat="1" ht="27" customHeight="1" x14ac:dyDescent="0.25">
      <c r="A40" s="2654" t="s">
        <v>96</v>
      </c>
      <c r="B40" s="2654"/>
      <c r="C40" s="2654"/>
      <c r="D40" s="595"/>
      <c r="E40" s="1835">
        <f>SUM(E37:E39)</f>
        <v>0</v>
      </c>
      <c r="F40" s="1835">
        <f t="shared" ref="F40:P40" si="24">SUM(F37:F39)</f>
        <v>0</v>
      </c>
      <c r="G40" s="1835">
        <f t="shared" si="24"/>
        <v>0</v>
      </c>
      <c r="H40" s="1835">
        <f t="shared" si="24"/>
        <v>41</v>
      </c>
      <c r="I40" s="1835">
        <f t="shared" si="24"/>
        <v>28</v>
      </c>
      <c r="J40" s="1835">
        <f t="shared" si="24"/>
        <v>69</v>
      </c>
      <c r="K40" s="1835">
        <f t="shared" si="24"/>
        <v>0</v>
      </c>
      <c r="L40" s="1835">
        <f t="shared" si="24"/>
        <v>0</v>
      </c>
      <c r="M40" s="1835">
        <f t="shared" si="24"/>
        <v>0</v>
      </c>
      <c r="N40" s="1835">
        <f t="shared" si="24"/>
        <v>41</v>
      </c>
      <c r="O40" s="1835">
        <f t="shared" si="24"/>
        <v>28</v>
      </c>
      <c r="P40" s="1835">
        <f t="shared" si="24"/>
        <v>69</v>
      </c>
      <c r="Q40" s="3161" t="s">
        <v>136</v>
      </c>
      <c r="R40" s="3161"/>
      <c r="S40" s="3161"/>
    </row>
    <row r="41" spans="1:20" s="124" customFormat="1" ht="27" customHeight="1" x14ac:dyDescent="0.25">
      <c r="A41" s="2676" t="s">
        <v>1574</v>
      </c>
      <c r="B41" s="693" t="s">
        <v>220</v>
      </c>
      <c r="C41" s="802"/>
      <c r="D41" s="802"/>
      <c r="E41" s="1835">
        <f t="shared" ref="E41:F41" si="25">SUM(E38:E40)</f>
        <v>0</v>
      </c>
      <c r="F41" s="1835">
        <f t="shared" si="25"/>
        <v>0</v>
      </c>
      <c r="G41" s="1835">
        <v>0</v>
      </c>
      <c r="H41" s="1835">
        <v>0</v>
      </c>
      <c r="I41" s="1835">
        <v>31</v>
      </c>
      <c r="J41" s="1835">
        <v>31</v>
      </c>
      <c r="K41" s="1835">
        <f t="shared" ref="K41:L41" si="26">SUM(K38:K40)</f>
        <v>0</v>
      </c>
      <c r="L41" s="1835">
        <f t="shared" si="26"/>
        <v>0</v>
      </c>
      <c r="M41" s="1835">
        <v>0</v>
      </c>
      <c r="N41" s="1835">
        <f t="shared" si="19"/>
        <v>0</v>
      </c>
      <c r="O41" s="1835">
        <f t="shared" si="18"/>
        <v>31</v>
      </c>
      <c r="P41" s="1835">
        <f t="shared" si="18"/>
        <v>31</v>
      </c>
      <c r="Q41" s="386"/>
      <c r="R41" s="723" t="s">
        <v>151</v>
      </c>
      <c r="S41" s="2502" t="s">
        <v>454</v>
      </c>
    </row>
    <row r="42" spans="1:20" s="124" customFormat="1" ht="27" customHeight="1" x14ac:dyDescent="0.25">
      <c r="A42" s="2676"/>
      <c r="B42" s="693" t="s">
        <v>521</v>
      </c>
      <c r="C42" s="802"/>
      <c r="D42" s="802"/>
      <c r="E42" s="1835">
        <f t="shared" ref="E42:F42" si="27">SUM(E39:E41)</f>
        <v>0</v>
      </c>
      <c r="F42" s="1835">
        <f t="shared" si="27"/>
        <v>0</v>
      </c>
      <c r="G42" s="1835">
        <v>0</v>
      </c>
      <c r="H42" s="1835">
        <v>0</v>
      </c>
      <c r="I42" s="1835">
        <v>22</v>
      </c>
      <c r="J42" s="1835">
        <v>22</v>
      </c>
      <c r="K42" s="1835">
        <f t="shared" ref="K42:L42" si="28">SUM(K39:K41)</f>
        <v>0</v>
      </c>
      <c r="L42" s="1835">
        <f t="shared" si="28"/>
        <v>0</v>
      </c>
      <c r="M42" s="1835">
        <v>0</v>
      </c>
      <c r="N42" s="1835">
        <f t="shared" si="19"/>
        <v>0</v>
      </c>
      <c r="O42" s="1835">
        <f t="shared" si="18"/>
        <v>22</v>
      </c>
      <c r="P42" s="1835">
        <f t="shared" si="18"/>
        <v>22</v>
      </c>
      <c r="Q42" s="386"/>
      <c r="R42" s="723" t="s">
        <v>155</v>
      </c>
      <c r="S42" s="2502"/>
    </row>
    <row r="43" spans="1:20" s="124" customFormat="1" ht="27" customHeight="1" x14ac:dyDescent="0.25">
      <c r="A43" s="2676"/>
      <c r="B43" s="693" t="s">
        <v>78</v>
      </c>
      <c r="C43" s="802"/>
      <c r="D43" s="802"/>
      <c r="E43" s="1835">
        <f t="shared" ref="E43:F43" si="29">SUM(E40:E42)</f>
        <v>0</v>
      </c>
      <c r="F43" s="1835">
        <f t="shared" si="29"/>
        <v>0</v>
      </c>
      <c r="G43" s="1835">
        <v>0</v>
      </c>
      <c r="H43" s="1835">
        <v>0</v>
      </c>
      <c r="I43" s="1835">
        <v>24</v>
      </c>
      <c r="J43" s="1835">
        <v>24</v>
      </c>
      <c r="K43" s="1835">
        <f t="shared" ref="K43:L43" si="30">SUM(K40:K42)</f>
        <v>0</v>
      </c>
      <c r="L43" s="1835">
        <f t="shared" si="30"/>
        <v>0</v>
      </c>
      <c r="M43" s="1835">
        <v>0</v>
      </c>
      <c r="N43" s="1835">
        <f t="shared" si="19"/>
        <v>0</v>
      </c>
      <c r="O43" s="1835">
        <f t="shared" si="18"/>
        <v>24</v>
      </c>
      <c r="P43" s="1835">
        <f t="shared" si="18"/>
        <v>24</v>
      </c>
      <c r="Q43" s="386"/>
      <c r="R43" s="723" t="s">
        <v>154</v>
      </c>
      <c r="S43" s="2502"/>
    </row>
    <row r="44" spans="1:20" s="124" customFormat="1" ht="27" customHeight="1" x14ac:dyDescent="0.25">
      <c r="A44" s="2682"/>
      <c r="B44" s="817" t="s">
        <v>235</v>
      </c>
      <c r="C44" s="818"/>
      <c r="D44" s="818"/>
      <c r="E44" s="1835">
        <f t="shared" ref="E44:F44" si="31">SUM(E41:E43)</f>
        <v>0</v>
      </c>
      <c r="F44" s="1835">
        <f t="shared" si="31"/>
        <v>0</v>
      </c>
      <c r="G44" s="1842">
        <v>0</v>
      </c>
      <c r="H44" s="1842">
        <v>0</v>
      </c>
      <c r="I44" s="1842">
        <v>33</v>
      </c>
      <c r="J44" s="1842">
        <v>33</v>
      </c>
      <c r="K44" s="1835">
        <f t="shared" ref="K44:L44" si="32">SUM(K41:K43)</f>
        <v>0</v>
      </c>
      <c r="L44" s="1835">
        <f t="shared" si="32"/>
        <v>0</v>
      </c>
      <c r="M44" s="1842">
        <v>0</v>
      </c>
      <c r="N44" s="1842">
        <f t="shared" si="19"/>
        <v>0</v>
      </c>
      <c r="O44" s="1842">
        <f t="shared" si="19"/>
        <v>33</v>
      </c>
      <c r="P44" s="1842">
        <f t="shared" si="19"/>
        <v>33</v>
      </c>
      <c r="Q44" s="819"/>
      <c r="R44" s="706" t="s">
        <v>143</v>
      </c>
      <c r="S44" s="2594"/>
    </row>
    <row r="45" spans="1:20" s="432" customFormat="1" ht="27" customHeight="1" thickBot="1" x14ac:dyDescent="0.3">
      <c r="A45" s="2674" t="s">
        <v>96</v>
      </c>
      <c r="B45" s="2674"/>
      <c r="C45" s="2674"/>
      <c r="D45" s="803"/>
      <c r="E45" s="1836">
        <f>SUM(E41:E44)</f>
        <v>0</v>
      </c>
      <c r="F45" s="1836">
        <f t="shared" ref="F45:P45" si="33">SUM(F41:F44)</f>
        <v>0</v>
      </c>
      <c r="G45" s="1836">
        <f t="shared" si="33"/>
        <v>0</v>
      </c>
      <c r="H45" s="1836">
        <f t="shared" si="33"/>
        <v>0</v>
      </c>
      <c r="I45" s="1836">
        <f t="shared" si="33"/>
        <v>110</v>
      </c>
      <c r="J45" s="1836">
        <f t="shared" si="33"/>
        <v>110</v>
      </c>
      <c r="K45" s="1836">
        <f t="shared" si="33"/>
        <v>0</v>
      </c>
      <c r="L45" s="1836">
        <f t="shared" si="33"/>
        <v>0</v>
      </c>
      <c r="M45" s="1836">
        <f t="shared" si="33"/>
        <v>0</v>
      </c>
      <c r="N45" s="1836">
        <f t="shared" si="33"/>
        <v>0</v>
      </c>
      <c r="O45" s="1836">
        <f t="shared" si="33"/>
        <v>110</v>
      </c>
      <c r="P45" s="1836">
        <f t="shared" si="33"/>
        <v>110</v>
      </c>
      <c r="Q45" s="3177" t="s">
        <v>136</v>
      </c>
      <c r="R45" s="3177"/>
      <c r="S45" s="3177"/>
    </row>
    <row r="46" spans="1:20" s="432" customFormat="1" ht="18.75" customHeight="1" thickTop="1" x14ac:dyDescent="0.25">
      <c r="A46" s="820"/>
      <c r="B46" s="820"/>
      <c r="C46" s="820"/>
      <c r="D46" s="820"/>
      <c r="E46" s="315"/>
      <c r="F46" s="315"/>
      <c r="G46" s="315"/>
      <c r="H46" s="315"/>
      <c r="I46" s="315"/>
      <c r="J46" s="315"/>
      <c r="K46" s="315"/>
      <c r="L46" s="315"/>
      <c r="M46" s="315"/>
      <c r="N46" s="315"/>
      <c r="O46" s="315"/>
      <c r="P46" s="315"/>
      <c r="Q46" s="589"/>
      <c r="R46" s="589"/>
      <c r="S46" s="589"/>
      <c r="T46" s="431"/>
    </row>
    <row r="47" spans="1:20" s="432" customFormat="1" ht="18.75" customHeight="1" x14ac:dyDescent="0.25">
      <c r="A47" s="820"/>
      <c r="B47" s="820"/>
      <c r="C47" s="820"/>
      <c r="D47" s="820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589"/>
      <c r="R47" s="589"/>
      <c r="S47" s="589"/>
      <c r="T47" s="431"/>
    </row>
    <row r="48" spans="1:20" s="432" customFormat="1" ht="18.75" customHeight="1" x14ac:dyDescent="0.25">
      <c r="A48" s="820"/>
      <c r="B48" s="820"/>
      <c r="C48" s="820"/>
      <c r="D48" s="820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589"/>
      <c r="R48" s="589"/>
      <c r="S48" s="589"/>
      <c r="T48" s="431"/>
    </row>
    <row r="49" spans="1:20" s="432" customFormat="1" ht="18.75" customHeight="1" x14ac:dyDescent="0.25">
      <c r="A49" s="820"/>
      <c r="B49" s="820"/>
      <c r="C49" s="820"/>
      <c r="D49" s="820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2199"/>
      <c r="R49" s="2199"/>
      <c r="S49" s="2199"/>
      <c r="T49" s="431"/>
    </row>
    <row r="50" spans="1:20" ht="30.75" customHeight="1" thickBot="1" x14ac:dyDescent="0.3">
      <c r="A50" s="754" t="s">
        <v>2849</v>
      </c>
      <c r="B50" s="804"/>
      <c r="C50" s="804"/>
      <c r="D50" s="804"/>
      <c r="E50" s="805"/>
      <c r="F50" s="805"/>
      <c r="G50" s="805"/>
      <c r="H50" s="805"/>
      <c r="I50" s="805"/>
      <c r="J50" s="805"/>
      <c r="K50" s="805"/>
      <c r="L50" s="805"/>
      <c r="M50" s="806"/>
      <c r="N50" s="807"/>
      <c r="O50" s="807"/>
      <c r="P50" s="805"/>
      <c r="Q50" s="808"/>
      <c r="R50" s="804"/>
      <c r="S50" s="809" t="s">
        <v>2848</v>
      </c>
    </row>
    <row r="51" spans="1:20" ht="29.25" customHeight="1" thickTop="1" x14ac:dyDescent="0.25">
      <c r="A51" s="3184" t="s">
        <v>47</v>
      </c>
      <c r="B51" s="3184" t="s">
        <v>90</v>
      </c>
      <c r="C51" s="2980" t="s">
        <v>48</v>
      </c>
      <c r="D51" s="539"/>
      <c r="E51" s="3173" t="s">
        <v>36</v>
      </c>
      <c r="F51" s="3173"/>
      <c r="G51" s="3173"/>
      <c r="H51" s="3173" t="s">
        <v>2</v>
      </c>
      <c r="I51" s="3173"/>
      <c r="J51" s="3173"/>
      <c r="K51" s="3173" t="s">
        <v>3</v>
      </c>
      <c r="L51" s="3173"/>
      <c r="M51" s="3173"/>
      <c r="N51" s="3173" t="s">
        <v>29</v>
      </c>
      <c r="O51" s="3173"/>
      <c r="P51" s="3173"/>
      <c r="Q51" s="2512" t="s">
        <v>103</v>
      </c>
      <c r="R51" s="2512" t="s">
        <v>132</v>
      </c>
      <c r="S51" s="2512" t="s">
        <v>310</v>
      </c>
    </row>
    <row r="52" spans="1:20" ht="26.25" customHeight="1" x14ac:dyDescent="0.25">
      <c r="A52" s="2666"/>
      <c r="B52" s="2666"/>
      <c r="C52" s="2688"/>
      <c r="D52" s="600"/>
      <c r="E52" s="3159" t="s">
        <v>98</v>
      </c>
      <c r="F52" s="3159"/>
      <c r="G52" s="3159"/>
      <c r="H52" s="3159" t="s">
        <v>99</v>
      </c>
      <c r="I52" s="3159"/>
      <c r="J52" s="3159"/>
      <c r="K52" s="3159" t="s">
        <v>100</v>
      </c>
      <c r="L52" s="3159"/>
      <c r="M52" s="3159"/>
      <c r="N52" s="3160" t="s">
        <v>101</v>
      </c>
      <c r="O52" s="3160"/>
      <c r="P52" s="3160"/>
      <c r="Q52" s="2479"/>
      <c r="R52" s="2479"/>
      <c r="S52" s="2479"/>
    </row>
    <row r="53" spans="1:20" ht="28.5" customHeight="1" x14ac:dyDescent="0.25">
      <c r="A53" s="2666"/>
      <c r="B53" s="2666"/>
      <c r="C53" s="2688"/>
      <c r="D53" s="600"/>
      <c r="E53" s="600" t="s">
        <v>187</v>
      </c>
      <c r="F53" s="600" t="s">
        <v>203</v>
      </c>
      <c r="G53" s="600" t="s">
        <v>204</v>
      </c>
      <c r="H53" s="600" t="s">
        <v>187</v>
      </c>
      <c r="I53" s="600" t="s">
        <v>203</v>
      </c>
      <c r="J53" s="600" t="s">
        <v>204</v>
      </c>
      <c r="K53" s="600" t="s">
        <v>187</v>
      </c>
      <c r="L53" s="600" t="s">
        <v>203</v>
      </c>
      <c r="M53" s="600" t="s">
        <v>204</v>
      </c>
      <c r="N53" s="600" t="s">
        <v>187</v>
      </c>
      <c r="O53" s="600" t="s">
        <v>203</v>
      </c>
      <c r="P53" s="600" t="s">
        <v>204</v>
      </c>
      <c r="Q53" s="2479"/>
      <c r="R53" s="2479"/>
      <c r="S53" s="2479"/>
    </row>
    <row r="54" spans="1:20" ht="27" customHeight="1" thickBot="1" x14ac:dyDescent="0.3">
      <c r="A54" s="2992"/>
      <c r="B54" s="2992"/>
      <c r="C54" s="2981"/>
      <c r="D54" s="787"/>
      <c r="E54" s="325" t="s">
        <v>188</v>
      </c>
      <c r="F54" s="325" t="s">
        <v>189</v>
      </c>
      <c r="G54" s="325" t="s">
        <v>190</v>
      </c>
      <c r="H54" s="325" t="s">
        <v>188</v>
      </c>
      <c r="I54" s="325" t="s">
        <v>189</v>
      </c>
      <c r="J54" s="325" t="s">
        <v>190</v>
      </c>
      <c r="K54" s="325" t="s">
        <v>188</v>
      </c>
      <c r="L54" s="325" t="s">
        <v>189</v>
      </c>
      <c r="M54" s="325" t="s">
        <v>190</v>
      </c>
      <c r="N54" s="325" t="s">
        <v>188</v>
      </c>
      <c r="O54" s="325" t="s">
        <v>189</v>
      </c>
      <c r="P54" s="325" t="s">
        <v>190</v>
      </c>
      <c r="Q54" s="2513"/>
      <c r="R54" s="2513"/>
      <c r="S54" s="2513"/>
    </row>
    <row r="55" spans="1:20" ht="29.25" customHeight="1" x14ac:dyDescent="0.25">
      <c r="A55" s="2991" t="s">
        <v>42</v>
      </c>
      <c r="B55" s="3238" t="s">
        <v>75</v>
      </c>
      <c r="C55" s="3239" t="s">
        <v>75</v>
      </c>
      <c r="D55" s="821" t="s">
        <v>1599</v>
      </c>
      <c r="E55" s="1841">
        <v>0</v>
      </c>
      <c r="F55" s="1841">
        <v>0</v>
      </c>
      <c r="G55" s="1841">
        <v>0</v>
      </c>
      <c r="H55" s="1841">
        <v>12</v>
      </c>
      <c r="I55" s="1841">
        <v>4</v>
      </c>
      <c r="J55" s="1841">
        <v>16</v>
      </c>
      <c r="K55" s="1841">
        <v>8</v>
      </c>
      <c r="L55" s="1841">
        <v>1</v>
      </c>
      <c r="M55" s="1841">
        <v>9</v>
      </c>
      <c r="N55" s="1841">
        <f>SUM(E55,H55,K55)</f>
        <v>20</v>
      </c>
      <c r="O55" s="1841">
        <f>SUM(F55,I55,L55)</f>
        <v>5</v>
      </c>
      <c r="P55" s="1841">
        <f>SUM(N55:O55)</f>
        <v>25</v>
      </c>
      <c r="Q55" s="822" t="s">
        <v>151</v>
      </c>
      <c r="R55" s="3240" t="s">
        <v>151</v>
      </c>
      <c r="S55" s="3236" t="s">
        <v>623</v>
      </c>
    </row>
    <row r="56" spans="1:20" ht="27.75" customHeight="1" x14ac:dyDescent="0.25">
      <c r="A56" s="2666"/>
      <c r="B56" s="2704"/>
      <c r="C56" s="3207"/>
      <c r="D56" s="394" t="s">
        <v>1600</v>
      </c>
      <c r="E56" s="1835">
        <v>0</v>
      </c>
      <c r="F56" s="1835">
        <v>0</v>
      </c>
      <c r="G56" s="1835">
        <v>0</v>
      </c>
      <c r="H56" s="1835">
        <v>8</v>
      </c>
      <c r="I56" s="1835">
        <v>2</v>
      </c>
      <c r="J56" s="1835">
        <v>10</v>
      </c>
      <c r="K56" s="1835">
        <v>4</v>
      </c>
      <c r="L56" s="1835">
        <v>2</v>
      </c>
      <c r="M56" s="1835">
        <v>6</v>
      </c>
      <c r="N56" s="1835">
        <f t="shared" ref="N56:O65" si="34">SUM(E56,H56,K56)</f>
        <v>12</v>
      </c>
      <c r="O56" s="1835">
        <f t="shared" si="34"/>
        <v>4</v>
      </c>
      <c r="P56" s="1835">
        <f t="shared" ref="P56:P65" si="35">SUM(N56:O56)</f>
        <v>16</v>
      </c>
      <c r="Q56" s="723" t="s">
        <v>165</v>
      </c>
      <c r="R56" s="2619"/>
      <c r="S56" s="2982"/>
    </row>
    <row r="57" spans="1:20" ht="32.25" customHeight="1" x14ac:dyDescent="0.25">
      <c r="A57" s="2666"/>
      <c r="B57" s="2654" t="s">
        <v>49</v>
      </c>
      <c r="C57" s="2654"/>
      <c r="D57" s="595"/>
      <c r="E57" s="1835">
        <f>SUM(E55:E56)</f>
        <v>0</v>
      </c>
      <c r="F57" s="1835">
        <f t="shared" ref="F57:P57" si="36">SUM(F55:F56)</f>
        <v>0</v>
      </c>
      <c r="G57" s="1835">
        <f t="shared" si="36"/>
        <v>0</v>
      </c>
      <c r="H57" s="1835">
        <f t="shared" si="36"/>
        <v>20</v>
      </c>
      <c r="I57" s="1835">
        <f t="shared" si="36"/>
        <v>6</v>
      </c>
      <c r="J57" s="1835">
        <f t="shared" si="36"/>
        <v>26</v>
      </c>
      <c r="K57" s="1835">
        <f t="shared" si="36"/>
        <v>12</v>
      </c>
      <c r="L57" s="1835">
        <f t="shared" si="36"/>
        <v>3</v>
      </c>
      <c r="M57" s="1835">
        <f t="shared" si="36"/>
        <v>15</v>
      </c>
      <c r="N57" s="1835">
        <f t="shared" si="36"/>
        <v>32</v>
      </c>
      <c r="O57" s="1835">
        <f t="shared" si="36"/>
        <v>9</v>
      </c>
      <c r="P57" s="1835">
        <f t="shared" si="36"/>
        <v>41</v>
      </c>
      <c r="Q57" s="2619" t="s">
        <v>139</v>
      </c>
      <c r="R57" s="2619"/>
      <c r="S57" s="2982"/>
    </row>
    <row r="58" spans="1:20" ht="29.25" customHeight="1" x14ac:dyDescent="0.25">
      <c r="A58" s="2666"/>
      <c r="B58" s="718" t="s">
        <v>1209</v>
      </c>
      <c r="C58" s="394"/>
      <c r="D58" s="394"/>
      <c r="E58" s="1835">
        <f t="shared" ref="E58:F58" si="37">SUM(E56:E57)</f>
        <v>0</v>
      </c>
      <c r="F58" s="1835">
        <f t="shared" si="37"/>
        <v>0</v>
      </c>
      <c r="G58" s="1835">
        <v>0</v>
      </c>
      <c r="H58" s="1835">
        <v>25</v>
      </c>
      <c r="I58" s="1835">
        <v>3</v>
      </c>
      <c r="J58" s="1835">
        <v>28</v>
      </c>
      <c r="K58" s="1835">
        <v>29</v>
      </c>
      <c r="L58" s="1835">
        <v>7</v>
      </c>
      <c r="M58" s="1835">
        <v>36</v>
      </c>
      <c r="N58" s="1835">
        <f t="shared" si="34"/>
        <v>54</v>
      </c>
      <c r="O58" s="1835">
        <f t="shared" si="34"/>
        <v>10</v>
      </c>
      <c r="P58" s="1835">
        <f t="shared" si="35"/>
        <v>64</v>
      </c>
      <c r="Q58" s="823"/>
      <c r="R58" s="1453" t="s">
        <v>154</v>
      </c>
      <c r="S58" s="2982"/>
    </row>
    <row r="59" spans="1:20" ht="29.25" customHeight="1" x14ac:dyDescent="0.25">
      <c r="A59" s="2666"/>
      <c r="B59" s="718" t="s">
        <v>521</v>
      </c>
      <c r="C59" s="394" t="s">
        <v>521</v>
      </c>
      <c r="D59" s="394"/>
      <c r="E59" s="1835">
        <f t="shared" ref="E59:F59" si="38">SUM(E57:E58)</f>
        <v>0</v>
      </c>
      <c r="F59" s="1835">
        <f t="shared" si="38"/>
        <v>0</v>
      </c>
      <c r="G59" s="1835">
        <v>0</v>
      </c>
      <c r="H59" s="1835">
        <v>6</v>
      </c>
      <c r="I59" s="1835">
        <v>3</v>
      </c>
      <c r="J59" s="1835">
        <v>9</v>
      </c>
      <c r="K59" s="1835">
        <v>0</v>
      </c>
      <c r="L59" s="1835">
        <v>0</v>
      </c>
      <c r="M59" s="1835">
        <v>0</v>
      </c>
      <c r="N59" s="1835">
        <f t="shared" si="34"/>
        <v>6</v>
      </c>
      <c r="O59" s="1835">
        <f t="shared" si="34"/>
        <v>3</v>
      </c>
      <c r="P59" s="1835">
        <f t="shared" si="35"/>
        <v>9</v>
      </c>
      <c r="Q59" s="823" t="s">
        <v>155</v>
      </c>
      <c r="R59" s="823" t="s">
        <v>155</v>
      </c>
      <c r="S59" s="2982"/>
    </row>
    <row r="60" spans="1:20" ht="29.25" customHeight="1" x14ac:dyDescent="0.25">
      <c r="A60" s="3158"/>
      <c r="B60" s="1859" t="s">
        <v>958</v>
      </c>
      <c r="C60" s="394"/>
      <c r="D60" s="394"/>
      <c r="E60" s="1835">
        <f t="shared" ref="E60:F60" si="39">SUM(E58:E59)</f>
        <v>0</v>
      </c>
      <c r="F60" s="1835">
        <f t="shared" si="39"/>
        <v>0</v>
      </c>
      <c r="G60" s="1835">
        <v>0</v>
      </c>
      <c r="H60" s="1835">
        <v>4</v>
      </c>
      <c r="I60" s="1835">
        <v>2</v>
      </c>
      <c r="J60" s="1835">
        <v>6</v>
      </c>
      <c r="K60" s="1835">
        <v>0</v>
      </c>
      <c r="L60" s="1835">
        <v>0</v>
      </c>
      <c r="M60" s="1835">
        <v>0</v>
      </c>
      <c r="N60" s="1835">
        <f t="shared" si="34"/>
        <v>4</v>
      </c>
      <c r="O60" s="1835">
        <f t="shared" si="34"/>
        <v>2</v>
      </c>
      <c r="P60" s="1835">
        <f t="shared" si="35"/>
        <v>6</v>
      </c>
      <c r="Q60" s="823"/>
      <c r="R60" s="823" t="s">
        <v>1137</v>
      </c>
      <c r="S60" s="3237"/>
    </row>
    <row r="61" spans="1:20" ht="33.75" customHeight="1" x14ac:dyDescent="0.25">
      <c r="A61" s="2654" t="s">
        <v>96</v>
      </c>
      <c r="B61" s="2654"/>
      <c r="C61" s="2654"/>
      <c r="D61" s="595"/>
      <c r="E61" s="1835">
        <f>SUM(E57:E60)</f>
        <v>0</v>
      </c>
      <c r="F61" s="1835">
        <f t="shared" ref="F61:M61" si="40">SUM(F57:F60)</f>
        <v>0</v>
      </c>
      <c r="G61" s="1835">
        <f t="shared" si="40"/>
        <v>0</v>
      </c>
      <c r="H61" s="1835">
        <f t="shared" si="40"/>
        <v>55</v>
      </c>
      <c r="I61" s="1835">
        <f t="shared" si="40"/>
        <v>14</v>
      </c>
      <c r="J61" s="1835">
        <f t="shared" si="40"/>
        <v>69</v>
      </c>
      <c r="K61" s="1835">
        <f t="shared" si="40"/>
        <v>41</v>
      </c>
      <c r="L61" s="1835">
        <f t="shared" si="40"/>
        <v>10</v>
      </c>
      <c r="M61" s="1835">
        <f t="shared" si="40"/>
        <v>51</v>
      </c>
      <c r="N61" s="1835">
        <f t="shared" ref="N61" si="41">SUM(E61,H61,K61)</f>
        <v>96</v>
      </c>
      <c r="O61" s="1835">
        <f t="shared" ref="O61" si="42">SUM(F61,I61,L61)</f>
        <v>24</v>
      </c>
      <c r="P61" s="1835">
        <f t="shared" ref="P61" si="43">SUM(N61:O61)</f>
        <v>120</v>
      </c>
      <c r="Q61" s="2619" t="s">
        <v>136</v>
      </c>
      <c r="R61" s="2619"/>
      <c r="S61" s="2619"/>
    </row>
    <row r="62" spans="1:20" s="432" customFormat="1" ht="46.5" customHeight="1" x14ac:dyDescent="0.25">
      <c r="A62" s="598" t="s">
        <v>1586</v>
      </c>
      <c r="B62" s="598" t="s">
        <v>1526</v>
      </c>
      <c r="C62" s="802"/>
      <c r="D62" s="802"/>
      <c r="E62" s="1835">
        <f t="shared" ref="E62:E65" si="44">SUM(E58:E61)</f>
        <v>0</v>
      </c>
      <c r="F62" s="1835">
        <f t="shared" ref="F62:F65" si="45">SUM(F58:F61)</f>
        <v>0</v>
      </c>
      <c r="G62" s="1835">
        <v>0</v>
      </c>
      <c r="H62" s="1835">
        <v>27</v>
      </c>
      <c r="I62" s="1835">
        <v>5</v>
      </c>
      <c r="J62" s="1835">
        <v>32</v>
      </c>
      <c r="K62" s="1835">
        <v>0</v>
      </c>
      <c r="L62" s="1835">
        <v>0</v>
      </c>
      <c r="M62" s="1835">
        <v>0</v>
      </c>
      <c r="N62" s="1835">
        <f t="shared" si="34"/>
        <v>27</v>
      </c>
      <c r="O62" s="1835">
        <f t="shared" si="34"/>
        <v>5</v>
      </c>
      <c r="P62" s="1835">
        <f t="shared" si="35"/>
        <v>32</v>
      </c>
      <c r="Q62" s="824"/>
      <c r="R62" s="816" t="s">
        <v>157</v>
      </c>
      <c r="S62" s="759" t="s">
        <v>1601</v>
      </c>
    </row>
    <row r="63" spans="1:20" ht="30" customHeight="1" x14ac:dyDescent="0.25">
      <c r="A63" s="3224" t="s">
        <v>210</v>
      </c>
      <c r="B63" s="3224"/>
      <c r="C63" s="3224"/>
      <c r="D63" s="825"/>
      <c r="E63" s="1835">
        <f t="shared" si="44"/>
        <v>0</v>
      </c>
      <c r="F63" s="1835">
        <f t="shared" si="45"/>
        <v>0</v>
      </c>
      <c r="G63" s="1835">
        <v>0</v>
      </c>
      <c r="H63" s="1835">
        <v>32</v>
      </c>
      <c r="I63" s="1835">
        <v>2</v>
      </c>
      <c r="J63" s="1835">
        <v>34</v>
      </c>
      <c r="K63" s="1835">
        <v>29</v>
      </c>
      <c r="L63" s="1835">
        <v>2</v>
      </c>
      <c r="M63" s="1835">
        <v>31</v>
      </c>
      <c r="N63" s="1835">
        <f t="shared" si="34"/>
        <v>61</v>
      </c>
      <c r="O63" s="1835">
        <f t="shared" si="34"/>
        <v>4</v>
      </c>
      <c r="P63" s="1835">
        <f t="shared" si="35"/>
        <v>65</v>
      </c>
      <c r="Q63" s="826"/>
      <c r="R63" s="2616" t="s">
        <v>1997</v>
      </c>
      <c r="S63" s="2616"/>
    </row>
    <row r="64" spans="1:20" ht="31.5" customHeight="1" x14ac:dyDescent="0.25">
      <c r="A64" s="2676" t="s">
        <v>44</v>
      </c>
      <c r="B64" s="603" t="s">
        <v>949</v>
      </c>
      <c r="C64" s="394"/>
      <c r="D64" s="802"/>
      <c r="E64" s="1835">
        <f t="shared" si="44"/>
        <v>0</v>
      </c>
      <c r="F64" s="1835">
        <f t="shared" si="45"/>
        <v>0</v>
      </c>
      <c r="G64" s="1835">
        <v>0</v>
      </c>
      <c r="H64" s="1835">
        <v>30</v>
      </c>
      <c r="I64" s="1835">
        <v>6</v>
      </c>
      <c r="J64" s="1835">
        <v>36</v>
      </c>
      <c r="K64" s="1835">
        <v>3</v>
      </c>
      <c r="L64" s="1835">
        <v>0</v>
      </c>
      <c r="M64" s="1835">
        <v>3</v>
      </c>
      <c r="N64" s="1835">
        <f t="shared" si="34"/>
        <v>33</v>
      </c>
      <c r="O64" s="1835">
        <f t="shared" si="34"/>
        <v>6</v>
      </c>
      <c r="P64" s="1835">
        <f t="shared" si="35"/>
        <v>39</v>
      </c>
      <c r="Q64" s="827"/>
      <c r="R64" s="723" t="s">
        <v>1520</v>
      </c>
      <c r="S64" s="3126" t="s">
        <v>150</v>
      </c>
    </row>
    <row r="65" spans="1:19" ht="27" customHeight="1" x14ac:dyDescent="0.25">
      <c r="A65" s="2676"/>
      <c r="B65" s="603" t="s">
        <v>947</v>
      </c>
      <c r="C65" s="394"/>
      <c r="D65" s="802"/>
      <c r="E65" s="1835">
        <f t="shared" si="44"/>
        <v>0</v>
      </c>
      <c r="F65" s="1835">
        <f t="shared" si="45"/>
        <v>0</v>
      </c>
      <c r="G65" s="1835">
        <v>0</v>
      </c>
      <c r="H65" s="1835">
        <v>23</v>
      </c>
      <c r="I65" s="1835">
        <v>17</v>
      </c>
      <c r="J65" s="1835">
        <v>40</v>
      </c>
      <c r="K65" s="1835">
        <v>0</v>
      </c>
      <c r="L65" s="1835">
        <v>0</v>
      </c>
      <c r="M65" s="1835">
        <v>0</v>
      </c>
      <c r="N65" s="1835">
        <f t="shared" si="34"/>
        <v>23</v>
      </c>
      <c r="O65" s="1835">
        <f t="shared" si="34"/>
        <v>17</v>
      </c>
      <c r="P65" s="1835">
        <f t="shared" si="35"/>
        <v>40</v>
      </c>
      <c r="Q65" s="828"/>
      <c r="R65" s="816" t="s">
        <v>948</v>
      </c>
      <c r="S65" s="3126"/>
    </row>
    <row r="66" spans="1:19" ht="28.5" customHeight="1" thickBot="1" x14ac:dyDescent="0.3">
      <c r="A66" s="2695" t="s">
        <v>96</v>
      </c>
      <c r="B66" s="2695"/>
      <c r="C66" s="2695"/>
      <c r="D66" s="602"/>
      <c r="E66" s="1842">
        <f>SUM(E64:E65)</f>
        <v>0</v>
      </c>
      <c r="F66" s="1842">
        <f t="shared" ref="F66:P66" si="46">SUM(F64:F65)</f>
        <v>0</v>
      </c>
      <c r="G66" s="1842">
        <f t="shared" si="46"/>
        <v>0</v>
      </c>
      <c r="H66" s="1842">
        <f t="shared" si="46"/>
        <v>53</v>
      </c>
      <c r="I66" s="1842">
        <f t="shared" si="46"/>
        <v>23</v>
      </c>
      <c r="J66" s="1842">
        <f t="shared" si="46"/>
        <v>76</v>
      </c>
      <c r="K66" s="1842">
        <f t="shared" si="46"/>
        <v>3</v>
      </c>
      <c r="L66" s="1842">
        <f t="shared" si="46"/>
        <v>0</v>
      </c>
      <c r="M66" s="1842">
        <f t="shared" si="46"/>
        <v>3</v>
      </c>
      <c r="N66" s="1842">
        <f t="shared" si="46"/>
        <v>56</v>
      </c>
      <c r="O66" s="1842">
        <f t="shared" si="46"/>
        <v>23</v>
      </c>
      <c r="P66" s="1842">
        <f t="shared" si="46"/>
        <v>79</v>
      </c>
      <c r="Q66" s="3148" t="s">
        <v>136</v>
      </c>
      <c r="R66" s="3148"/>
      <c r="S66" s="3148"/>
    </row>
    <row r="67" spans="1:19" ht="32.25" customHeight="1" thickBot="1" x14ac:dyDescent="0.3">
      <c r="A67" s="2993" t="s">
        <v>45</v>
      </c>
      <c r="B67" s="2993"/>
      <c r="C67" s="2993"/>
      <c r="D67" s="596"/>
      <c r="E67" s="1849">
        <f t="shared" ref="E67:P67" si="47">SUM(E66,E63,E62,E61,E45,E40,E36,E29,E28,E22,E18,E12,E8)</f>
        <v>0</v>
      </c>
      <c r="F67" s="1849">
        <f t="shared" si="47"/>
        <v>0</v>
      </c>
      <c r="G67" s="1849">
        <f t="shared" si="47"/>
        <v>0</v>
      </c>
      <c r="H67" s="1849">
        <f t="shared" si="47"/>
        <v>550</v>
      </c>
      <c r="I67" s="1849">
        <f t="shared" si="47"/>
        <v>374</v>
      </c>
      <c r="J67" s="1849">
        <f t="shared" si="47"/>
        <v>924</v>
      </c>
      <c r="K67" s="1849">
        <f t="shared" si="47"/>
        <v>207</v>
      </c>
      <c r="L67" s="1849">
        <f t="shared" si="47"/>
        <v>62</v>
      </c>
      <c r="M67" s="1849">
        <f t="shared" si="47"/>
        <v>269</v>
      </c>
      <c r="N67" s="1849">
        <f t="shared" si="47"/>
        <v>757</v>
      </c>
      <c r="O67" s="1849">
        <f t="shared" si="47"/>
        <v>436</v>
      </c>
      <c r="P67" s="1849">
        <f t="shared" si="47"/>
        <v>1193</v>
      </c>
      <c r="Q67" s="829"/>
      <c r="R67" s="3241" t="s">
        <v>153</v>
      </c>
      <c r="S67" s="3241"/>
    </row>
    <row r="68" spans="1:19" ht="15" customHeight="1" thickTop="1" x14ac:dyDescent="0.25"/>
  </sheetData>
  <mergeCells count="92">
    <mergeCell ref="A1:S1"/>
    <mergeCell ref="A2:S2"/>
    <mergeCell ref="A3:B3"/>
    <mergeCell ref="R3:S3"/>
    <mergeCell ref="A4:A7"/>
    <mergeCell ref="B4:B7"/>
    <mergeCell ref="C4:C7"/>
    <mergeCell ref="E4:G4"/>
    <mergeCell ref="H4:J4"/>
    <mergeCell ref="K4:M4"/>
    <mergeCell ref="B10:C10"/>
    <mergeCell ref="N4:P4"/>
    <mergeCell ref="Q4:Q7"/>
    <mergeCell ref="R4:R7"/>
    <mergeCell ref="S4:S7"/>
    <mergeCell ref="E5:G5"/>
    <mergeCell ref="H5:J5"/>
    <mergeCell ref="K5:M5"/>
    <mergeCell ref="N5:P5"/>
    <mergeCell ref="A18:C18"/>
    <mergeCell ref="Q18:S18"/>
    <mergeCell ref="A19:A21"/>
    <mergeCell ref="S19:S21"/>
    <mergeCell ref="A22:C22"/>
    <mergeCell ref="Q22:S22"/>
    <mergeCell ref="A12:C12"/>
    <mergeCell ref="Q12:S12"/>
    <mergeCell ref="A13:A17"/>
    <mergeCell ref="B13:C13"/>
    <mergeCell ref="Q13:R13"/>
    <mergeCell ref="S13:S17"/>
    <mergeCell ref="Q14:R14"/>
    <mergeCell ref="B16:C16"/>
    <mergeCell ref="B17:C17"/>
    <mergeCell ref="N24:P24"/>
    <mergeCell ref="Q24:Q27"/>
    <mergeCell ref="R24:R27"/>
    <mergeCell ref="S24:S27"/>
    <mergeCell ref="E25:G25"/>
    <mergeCell ref="H25:J25"/>
    <mergeCell ref="K25:M25"/>
    <mergeCell ref="N25:P25"/>
    <mergeCell ref="K24:M24"/>
    <mergeCell ref="A24:A27"/>
    <mergeCell ref="B24:B27"/>
    <mergeCell ref="C24:C27"/>
    <mergeCell ref="E24:G24"/>
    <mergeCell ref="H24:J24"/>
    <mergeCell ref="A40:C40"/>
    <mergeCell ref="Q40:S40"/>
    <mergeCell ref="A41:A44"/>
    <mergeCell ref="S41:S44"/>
    <mergeCell ref="A45:C45"/>
    <mergeCell ref="Q45:S45"/>
    <mergeCell ref="A30:A35"/>
    <mergeCell ref="S30:S35"/>
    <mergeCell ref="A36:C36"/>
    <mergeCell ref="Q36:S36"/>
    <mergeCell ref="A37:A39"/>
    <mergeCell ref="S37:S39"/>
    <mergeCell ref="S51:S54"/>
    <mergeCell ref="E52:G52"/>
    <mergeCell ref="H52:J52"/>
    <mergeCell ref="K52:M52"/>
    <mergeCell ref="N52:P52"/>
    <mergeCell ref="K51:M51"/>
    <mergeCell ref="A66:C66"/>
    <mergeCell ref="Q66:S66"/>
    <mergeCell ref="A67:C67"/>
    <mergeCell ref="R67:S67"/>
    <mergeCell ref="A61:C61"/>
    <mergeCell ref="Q61:S61"/>
    <mergeCell ref="A63:C63"/>
    <mergeCell ref="R63:S63"/>
    <mergeCell ref="A64:A65"/>
    <mergeCell ref="S64:S65"/>
    <mergeCell ref="A9:A11"/>
    <mergeCell ref="S55:S60"/>
    <mergeCell ref="A55:A60"/>
    <mergeCell ref="B55:B56"/>
    <mergeCell ref="C55:C56"/>
    <mergeCell ref="R55:R56"/>
    <mergeCell ref="B57:C57"/>
    <mergeCell ref="Q57:R57"/>
    <mergeCell ref="A51:A54"/>
    <mergeCell ref="B51:B54"/>
    <mergeCell ref="C51:C54"/>
    <mergeCell ref="E51:G51"/>
    <mergeCell ref="H51:J51"/>
    <mergeCell ref="N51:P51"/>
    <mergeCell ref="Q51:Q54"/>
    <mergeCell ref="R51:R54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68" firstPageNumber="212" orientation="landscape" useFirstPageNumber="1" r:id="rId1"/>
  <headerFooter alignWithMargins="0"/>
  <rowBreaks count="2" manualBreakCount="2">
    <brk id="22" max="19" man="1"/>
    <brk id="69" max="17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7:M17"/>
  <sheetViews>
    <sheetView rightToLeft="1" view="pageBreakPreview" zoomScaleSheetLayoutView="100" workbookViewId="0">
      <selection activeCell="K30" sqref="K30"/>
    </sheetView>
  </sheetViews>
  <sheetFormatPr defaultRowHeight="12.75" x14ac:dyDescent="0.2"/>
  <sheetData>
    <row r="17" spans="1:13" ht="60" x14ac:dyDescent="0.8">
      <c r="A17" s="2800" t="s">
        <v>2070</v>
      </c>
      <c r="B17" s="2800"/>
      <c r="C17" s="2800"/>
      <c r="D17" s="2800"/>
      <c r="E17" s="2800"/>
      <c r="F17" s="2800"/>
      <c r="G17" s="2800"/>
      <c r="H17" s="2800"/>
      <c r="I17" s="2800"/>
      <c r="J17" s="2800"/>
      <c r="K17" s="2800"/>
      <c r="L17" s="2800"/>
      <c r="M17" s="2800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</sheetPr>
  <dimension ref="A1:Y412"/>
  <sheetViews>
    <sheetView rightToLeft="1" view="pageBreakPreview" topLeftCell="A385" zoomScale="80" zoomScaleNormal="75" zoomScaleSheetLayoutView="80" workbookViewId="0">
      <selection activeCell="D34" sqref="D34:D35"/>
    </sheetView>
  </sheetViews>
  <sheetFormatPr defaultColWidth="10.28515625" defaultRowHeight="18" x14ac:dyDescent="0.25"/>
  <cols>
    <col min="1" max="1" width="12.28515625" style="411" customWidth="1"/>
    <col min="2" max="2" width="18.5703125" style="410" customWidth="1"/>
    <col min="3" max="3" width="18.85546875" style="410" customWidth="1"/>
    <col min="4" max="4" width="5.85546875" style="412" customWidth="1"/>
    <col min="5" max="8" width="5.7109375" style="412" customWidth="1"/>
    <col min="9" max="9" width="6.85546875" style="412" customWidth="1"/>
    <col min="10" max="12" width="5.7109375" style="412" customWidth="1"/>
    <col min="13" max="15" width="7" style="412" customWidth="1"/>
    <col min="16" max="16" width="23.140625" style="413" customWidth="1"/>
    <col min="17" max="17" width="22.85546875" style="413" customWidth="1"/>
    <col min="18" max="18" width="19.42578125" style="413" customWidth="1"/>
    <col min="19" max="24" width="6.7109375" style="381" customWidth="1"/>
    <col min="25" max="25" width="10.28515625" style="381"/>
    <col min="26" max="16384" width="10.28515625" style="126"/>
  </cols>
  <sheetData>
    <row r="1" spans="1:18" ht="23.25" customHeight="1" x14ac:dyDescent="0.25">
      <c r="A1" s="2465" t="s">
        <v>2556</v>
      </c>
      <c r="B1" s="2465"/>
      <c r="C1" s="2465"/>
      <c r="D1" s="2465"/>
      <c r="E1" s="2465"/>
      <c r="F1" s="2465"/>
      <c r="G1" s="2465"/>
      <c r="H1" s="2465"/>
      <c r="I1" s="2465"/>
      <c r="J1" s="2465"/>
      <c r="K1" s="2465"/>
      <c r="L1" s="2465"/>
      <c r="M1" s="2465"/>
      <c r="N1" s="2465"/>
      <c r="O1" s="2465"/>
      <c r="P1" s="2465"/>
      <c r="Q1" s="2465"/>
      <c r="R1" s="2465"/>
    </row>
    <row r="2" spans="1:18" ht="39.75" customHeight="1" x14ac:dyDescent="0.25">
      <c r="A2" s="2558" t="s">
        <v>2557</v>
      </c>
      <c r="B2" s="2558"/>
      <c r="C2" s="2558"/>
      <c r="D2" s="2558"/>
      <c r="E2" s="2558"/>
      <c r="F2" s="2558"/>
      <c r="G2" s="2558"/>
      <c r="H2" s="2558"/>
      <c r="I2" s="2558"/>
      <c r="J2" s="2558"/>
      <c r="K2" s="2558"/>
      <c r="L2" s="2558"/>
      <c r="M2" s="2558"/>
      <c r="N2" s="2558"/>
      <c r="O2" s="2558"/>
      <c r="P2" s="2558"/>
      <c r="Q2" s="2558"/>
      <c r="R2" s="2558"/>
    </row>
    <row r="3" spans="1:18" ht="20.25" customHeight="1" thickBot="1" x14ac:dyDescent="0.3">
      <c r="A3" s="345" t="s">
        <v>2487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6" t="s">
        <v>1051</v>
      </c>
    </row>
    <row r="4" spans="1:18" ht="20.25" customHeight="1" thickTop="1" x14ac:dyDescent="0.25">
      <c r="A4" s="2468" t="s">
        <v>47</v>
      </c>
      <c r="B4" s="2468" t="s">
        <v>654</v>
      </c>
      <c r="C4" s="2468" t="s">
        <v>48</v>
      </c>
      <c r="D4" s="2488" t="s">
        <v>36</v>
      </c>
      <c r="E4" s="2488"/>
      <c r="F4" s="2488"/>
      <c r="G4" s="2488" t="s">
        <v>2</v>
      </c>
      <c r="H4" s="2488"/>
      <c r="I4" s="2488"/>
      <c r="J4" s="2488" t="s">
        <v>3</v>
      </c>
      <c r="K4" s="2488"/>
      <c r="L4" s="2488"/>
      <c r="M4" s="2488" t="s">
        <v>29</v>
      </c>
      <c r="N4" s="2488"/>
      <c r="O4" s="2488"/>
      <c r="P4" s="2556" t="s">
        <v>103</v>
      </c>
      <c r="Q4" s="2556" t="s">
        <v>132</v>
      </c>
      <c r="R4" s="2488" t="s">
        <v>102</v>
      </c>
    </row>
    <row r="5" spans="1:18" ht="18.75" customHeight="1" x14ac:dyDescent="0.25">
      <c r="A5" s="2469"/>
      <c r="B5" s="2469"/>
      <c r="C5" s="2469"/>
      <c r="D5" s="2492" t="s">
        <v>98</v>
      </c>
      <c r="E5" s="2492"/>
      <c r="F5" s="2492"/>
      <c r="G5" s="2492" t="s">
        <v>99</v>
      </c>
      <c r="H5" s="2492"/>
      <c r="I5" s="2492"/>
      <c r="J5" s="2492" t="s">
        <v>100</v>
      </c>
      <c r="K5" s="2492"/>
      <c r="L5" s="2492"/>
      <c r="M5" s="2492" t="s">
        <v>126</v>
      </c>
      <c r="N5" s="2492"/>
      <c r="O5" s="2492"/>
      <c r="P5" s="2492"/>
      <c r="Q5" s="2492"/>
      <c r="R5" s="2489"/>
    </row>
    <row r="6" spans="1:18" ht="19.5" customHeight="1" x14ac:dyDescent="0.25">
      <c r="A6" s="2469"/>
      <c r="B6" s="2469"/>
      <c r="C6" s="2469"/>
      <c r="D6" s="2301" t="s">
        <v>187</v>
      </c>
      <c r="E6" s="2301" t="s">
        <v>203</v>
      </c>
      <c r="F6" s="2301" t="s">
        <v>204</v>
      </c>
      <c r="G6" s="2301" t="s">
        <v>187</v>
      </c>
      <c r="H6" s="2301" t="s">
        <v>203</v>
      </c>
      <c r="I6" s="2301" t="s">
        <v>204</v>
      </c>
      <c r="J6" s="2301" t="s">
        <v>187</v>
      </c>
      <c r="K6" s="2301" t="s">
        <v>203</v>
      </c>
      <c r="L6" s="2301" t="s">
        <v>204</v>
      </c>
      <c r="M6" s="2301" t="s">
        <v>187</v>
      </c>
      <c r="N6" s="2301" t="s">
        <v>203</v>
      </c>
      <c r="O6" s="2301" t="s">
        <v>204</v>
      </c>
      <c r="P6" s="2492"/>
      <c r="Q6" s="2492"/>
      <c r="R6" s="2489"/>
    </row>
    <row r="7" spans="1:18" ht="22.5" customHeight="1" thickBot="1" x14ac:dyDescent="0.3">
      <c r="A7" s="2470"/>
      <c r="B7" s="2470"/>
      <c r="C7" s="2470"/>
      <c r="D7" s="325" t="s">
        <v>188</v>
      </c>
      <c r="E7" s="325" t="s">
        <v>189</v>
      </c>
      <c r="F7" s="325" t="s">
        <v>190</v>
      </c>
      <c r="G7" s="325" t="s">
        <v>188</v>
      </c>
      <c r="H7" s="325" t="s">
        <v>189</v>
      </c>
      <c r="I7" s="325" t="s">
        <v>190</v>
      </c>
      <c r="J7" s="325" t="s">
        <v>188</v>
      </c>
      <c r="K7" s="325" t="s">
        <v>189</v>
      </c>
      <c r="L7" s="325" t="s">
        <v>190</v>
      </c>
      <c r="M7" s="325" t="s">
        <v>188</v>
      </c>
      <c r="N7" s="325" t="s">
        <v>189</v>
      </c>
      <c r="O7" s="325" t="s">
        <v>190</v>
      </c>
      <c r="P7" s="2557"/>
      <c r="Q7" s="2557"/>
      <c r="R7" s="2490"/>
    </row>
    <row r="8" spans="1:18" ht="39" customHeight="1" x14ac:dyDescent="0.25">
      <c r="A8" s="2534" t="s">
        <v>471</v>
      </c>
      <c r="B8" s="2562" t="s">
        <v>501</v>
      </c>
      <c r="C8" s="492" t="s">
        <v>655</v>
      </c>
      <c r="D8" s="1569">
        <v>4</v>
      </c>
      <c r="E8" s="1569">
        <v>10</v>
      </c>
      <c r="F8" s="1569">
        <v>14</v>
      </c>
      <c r="G8" s="1569">
        <v>0</v>
      </c>
      <c r="H8" s="1569">
        <v>0</v>
      </c>
      <c r="I8" s="1569">
        <v>0</v>
      </c>
      <c r="J8" s="1569">
        <v>0</v>
      </c>
      <c r="K8" s="1569">
        <v>0</v>
      </c>
      <c r="L8" s="1569">
        <v>0</v>
      </c>
      <c r="M8" s="1569">
        <v>4</v>
      </c>
      <c r="N8" s="1569">
        <v>10</v>
      </c>
      <c r="O8" s="1569">
        <v>14</v>
      </c>
      <c r="P8" s="493" t="s">
        <v>656</v>
      </c>
      <c r="Q8" s="2493" t="s">
        <v>473</v>
      </c>
      <c r="R8" s="2534" t="s">
        <v>657</v>
      </c>
    </row>
    <row r="9" spans="1:18" ht="29.25" customHeight="1" x14ac:dyDescent="0.25">
      <c r="A9" s="2489"/>
      <c r="B9" s="2532"/>
      <c r="C9" s="385" t="s">
        <v>658</v>
      </c>
      <c r="D9" s="1565">
        <v>4</v>
      </c>
      <c r="E9" s="1565">
        <v>6</v>
      </c>
      <c r="F9" s="1565">
        <v>10</v>
      </c>
      <c r="G9" s="1569">
        <v>0</v>
      </c>
      <c r="H9" s="1569">
        <v>0</v>
      </c>
      <c r="I9" s="1569">
        <v>0</v>
      </c>
      <c r="J9" s="1569">
        <v>0</v>
      </c>
      <c r="K9" s="1569">
        <v>0</v>
      </c>
      <c r="L9" s="1565">
        <v>0</v>
      </c>
      <c r="M9" s="1565">
        <v>4</v>
      </c>
      <c r="N9" s="1565">
        <v>6</v>
      </c>
      <c r="O9" s="1565">
        <v>10</v>
      </c>
      <c r="P9" s="386" t="s">
        <v>659</v>
      </c>
      <c r="Q9" s="2492"/>
      <c r="R9" s="2489"/>
    </row>
    <row r="10" spans="1:18" ht="24.75" customHeight="1" x14ac:dyDescent="0.25">
      <c r="A10" s="2489"/>
      <c r="B10" s="2532"/>
      <c r="C10" s="385" t="s">
        <v>660</v>
      </c>
      <c r="D10" s="1565">
        <v>3</v>
      </c>
      <c r="E10" s="1565">
        <v>0</v>
      </c>
      <c r="F10" s="1565">
        <v>3</v>
      </c>
      <c r="G10" s="1569">
        <v>0</v>
      </c>
      <c r="H10" s="1569">
        <v>0</v>
      </c>
      <c r="I10" s="1569">
        <v>0</v>
      </c>
      <c r="J10" s="1569">
        <v>0</v>
      </c>
      <c r="K10" s="1569">
        <v>0</v>
      </c>
      <c r="L10" s="1565">
        <v>0</v>
      </c>
      <c r="M10" s="1565">
        <v>3</v>
      </c>
      <c r="N10" s="1565">
        <v>0</v>
      </c>
      <c r="O10" s="1565">
        <v>3</v>
      </c>
      <c r="P10" s="386" t="s">
        <v>661</v>
      </c>
      <c r="Q10" s="2492"/>
      <c r="R10" s="2489"/>
    </row>
    <row r="11" spans="1:18" ht="25.5" customHeight="1" x14ac:dyDescent="0.25">
      <c r="A11" s="2489"/>
      <c r="B11" s="2532"/>
      <c r="C11" s="385" t="s">
        <v>662</v>
      </c>
      <c r="D11" s="1565">
        <v>6</v>
      </c>
      <c r="E11" s="1565">
        <v>0</v>
      </c>
      <c r="F11" s="1565">
        <v>6</v>
      </c>
      <c r="G11" s="1569">
        <v>0</v>
      </c>
      <c r="H11" s="1569">
        <v>0</v>
      </c>
      <c r="I11" s="1569">
        <v>0</v>
      </c>
      <c r="J11" s="1569">
        <v>0</v>
      </c>
      <c r="K11" s="1569">
        <v>0</v>
      </c>
      <c r="L11" s="1565">
        <v>0</v>
      </c>
      <c r="M11" s="1565">
        <v>6</v>
      </c>
      <c r="N11" s="1565">
        <v>0</v>
      </c>
      <c r="O11" s="1565">
        <v>6</v>
      </c>
      <c r="P11" s="386" t="s">
        <v>663</v>
      </c>
      <c r="Q11" s="2519"/>
      <c r="R11" s="2489"/>
    </row>
    <row r="12" spans="1:18" ht="29.25" customHeight="1" x14ac:dyDescent="0.25">
      <c r="A12" s="2489"/>
      <c r="B12" s="2532" t="s">
        <v>49</v>
      </c>
      <c r="C12" s="2532"/>
      <c r="D12" s="1565">
        <v>17</v>
      </c>
      <c r="E12" s="1565">
        <v>16</v>
      </c>
      <c r="F12" s="1565">
        <v>33</v>
      </c>
      <c r="G12" s="1565">
        <v>0</v>
      </c>
      <c r="H12" s="1565">
        <v>0</v>
      </c>
      <c r="I12" s="1565">
        <v>0</v>
      </c>
      <c r="J12" s="1565">
        <v>0</v>
      </c>
      <c r="K12" s="1565">
        <v>0</v>
      </c>
      <c r="L12" s="1565">
        <v>0</v>
      </c>
      <c r="M12" s="1565">
        <v>17</v>
      </c>
      <c r="N12" s="1565">
        <v>16</v>
      </c>
      <c r="O12" s="1565">
        <v>33</v>
      </c>
      <c r="P12" s="2542" t="s">
        <v>664</v>
      </c>
      <c r="Q12" s="2542"/>
      <c r="R12" s="2489"/>
    </row>
    <row r="13" spans="1:18" ht="29.25" customHeight="1" x14ac:dyDescent="0.25">
      <c r="A13" s="2489"/>
      <c r="B13" s="2532" t="s">
        <v>665</v>
      </c>
      <c r="C13" s="387" t="s">
        <v>669</v>
      </c>
      <c r="D13" s="1565">
        <v>4</v>
      </c>
      <c r="E13" s="1565">
        <v>4</v>
      </c>
      <c r="F13" s="1565">
        <v>8</v>
      </c>
      <c r="G13" s="1565">
        <v>0</v>
      </c>
      <c r="H13" s="1565">
        <v>0</v>
      </c>
      <c r="I13" s="1565">
        <v>0</v>
      </c>
      <c r="J13" s="1565">
        <v>0</v>
      </c>
      <c r="K13" s="1565">
        <v>0</v>
      </c>
      <c r="L13" s="1565">
        <v>0</v>
      </c>
      <c r="M13" s="1565">
        <v>4</v>
      </c>
      <c r="N13" s="1565">
        <v>4</v>
      </c>
      <c r="O13" s="1565">
        <v>8</v>
      </c>
      <c r="P13" s="388" t="s">
        <v>670</v>
      </c>
      <c r="Q13" s="2563" t="s">
        <v>668</v>
      </c>
      <c r="R13" s="2489"/>
    </row>
    <row r="14" spans="1:18" ht="29.25" customHeight="1" x14ac:dyDescent="0.25">
      <c r="A14" s="2489"/>
      <c r="B14" s="2532"/>
      <c r="C14" s="385" t="s">
        <v>460</v>
      </c>
      <c r="D14" s="1565">
        <v>4</v>
      </c>
      <c r="E14" s="1565">
        <v>1</v>
      </c>
      <c r="F14" s="1565">
        <v>5</v>
      </c>
      <c r="G14" s="1565">
        <v>0</v>
      </c>
      <c r="H14" s="1565">
        <v>0</v>
      </c>
      <c r="I14" s="1565">
        <v>0</v>
      </c>
      <c r="J14" s="1565">
        <v>0</v>
      </c>
      <c r="K14" s="1565">
        <v>0</v>
      </c>
      <c r="L14" s="1565">
        <v>0</v>
      </c>
      <c r="M14" s="1565">
        <v>4</v>
      </c>
      <c r="N14" s="1565">
        <v>1</v>
      </c>
      <c r="O14" s="1565">
        <v>5</v>
      </c>
      <c r="P14" s="386" t="s">
        <v>461</v>
      </c>
      <c r="Q14" s="2564"/>
      <c r="R14" s="2489"/>
    </row>
    <row r="15" spans="1:18" ht="24.75" customHeight="1" x14ac:dyDescent="0.25">
      <c r="A15" s="2489"/>
      <c r="B15" s="2532" t="s">
        <v>49</v>
      </c>
      <c r="C15" s="2532"/>
      <c r="D15" s="1565">
        <v>8</v>
      </c>
      <c r="E15" s="1565">
        <v>5</v>
      </c>
      <c r="F15" s="1565">
        <v>13</v>
      </c>
      <c r="G15" s="1565">
        <v>0</v>
      </c>
      <c r="H15" s="1565">
        <v>0</v>
      </c>
      <c r="I15" s="1565">
        <v>0</v>
      </c>
      <c r="J15" s="1565">
        <v>0</v>
      </c>
      <c r="K15" s="1565">
        <v>0</v>
      </c>
      <c r="L15" s="1565">
        <v>0</v>
      </c>
      <c r="M15" s="1565">
        <v>8</v>
      </c>
      <c r="N15" s="1565">
        <v>5</v>
      </c>
      <c r="O15" s="1565">
        <v>13</v>
      </c>
      <c r="P15" s="2542" t="s">
        <v>664</v>
      </c>
      <c r="Q15" s="2542"/>
      <c r="R15" s="2489"/>
    </row>
    <row r="16" spans="1:18" ht="29.25" customHeight="1" x14ac:dyDescent="0.25">
      <c r="A16" s="2489"/>
      <c r="B16" s="385" t="s">
        <v>671</v>
      </c>
      <c r="C16" s="385" t="s">
        <v>672</v>
      </c>
      <c r="D16" s="1565">
        <v>0</v>
      </c>
      <c r="E16" s="1565">
        <v>0</v>
      </c>
      <c r="F16" s="1565">
        <v>0</v>
      </c>
      <c r="G16" s="1565">
        <v>1</v>
      </c>
      <c r="H16" s="1565">
        <v>0</v>
      </c>
      <c r="I16" s="1565">
        <v>0</v>
      </c>
      <c r="J16" s="1565">
        <v>0</v>
      </c>
      <c r="K16" s="1565">
        <v>0</v>
      </c>
      <c r="L16" s="1565">
        <v>0</v>
      </c>
      <c r="M16" s="1565">
        <v>1</v>
      </c>
      <c r="N16" s="1565">
        <v>0</v>
      </c>
      <c r="O16" s="1565">
        <v>1</v>
      </c>
      <c r="P16" s="494" t="s">
        <v>508</v>
      </c>
      <c r="Q16" s="494" t="s">
        <v>463</v>
      </c>
      <c r="R16" s="2489"/>
    </row>
    <row r="17" spans="1:19" ht="29.25" customHeight="1" x14ac:dyDescent="0.25">
      <c r="A17" s="2489"/>
      <c r="B17" s="385" t="s">
        <v>50</v>
      </c>
      <c r="C17" s="385" t="s">
        <v>673</v>
      </c>
      <c r="D17" s="1565">
        <v>0</v>
      </c>
      <c r="E17" s="1565">
        <v>0</v>
      </c>
      <c r="F17" s="1565">
        <v>0</v>
      </c>
      <c r="G17" s="1565">
        <v>0</v>
      </c>
      <c r="H17" s="1565">
        <v>0</v>
      </c>
      <c r="I17" s="1565">
        <v>0</v>
      </c>
      <c r="J17" s="1565">
        <v>1</v>
      </c>
      <c r="K17" s="1565">
        <v>1</v>
      </c>
      <c r="L17" s="1565">
        <v>2</v>
      </c>
      <c r="M17" s="1565">
        <v>1</v>
      </c>
      <c r="N17" s="1565">
        <v>1</v>
      </c>
      <c r="O17" s="1565">
        <v>2</v>
      </c>
      <c r="P17" s="495" t="s">
        <v>135</v>
      </c>
      <c r="Q17" s="494" t="s">
        <v>135</v>
      </c>
      <c r="R17" s="2489"/>
    </row>
    <row r="18" spans="1:19" ht="29.25" customHeight="1" x14ac:dyDescent="0.25">
      <c r="A18" s="2489"/>
      <c r="B18" s="385" t="s">
        <v>674</v>
      </c>
      <c r="C18" s="385" t="s">
        <v>674</v>
      </c>
      <c r="D18" s="1565">
        <v>0</v>
      </c>
      <c r="E18" s="1565">
        <v>0</v>
      </c>
      <c r="F18" s="1565">
        <v>0</v>
      </c>
      <c r="G18" s="1565">
        <v>0</v>
      </c>
      <c r="H18" s="1565">
        <v>3</v>
      </c>
      <c r="I18" s="1565">
        <v>3</v>
      </c>
      <c r="J18" s="1565">
        <v>0</v>
      </c>
      <c r="K18" s="1565">
        <v>1</v>
      </c>
      <c r="L18" s="1565">
        <v>1</v>
      </c>
      <c r="M18" s="1565">
        <v>0</v>
      </c>
      <c r="N18" s="1565">
        <v>4</v>
      </c>
      <c r="O18" s="1565">
        <v>4</v>
      </c>
      <c r="P18" s="406" t="s">
        <v>675</v>
      </c>
      <c r="Q18" s="1107" t="s">
        <v>480</v>
      </c>
      <c r="R18" s="2489"/>
    </row>
    <row r="19" spans="1:19" ht="29.25" customHeight="1" x14ac:dyDescent="0.25">
      <c r="A19" s="2489"/>
      <c r="B19" s="385" t="s">
        <v>469</v>
      </c>
      <c r="C19" s="385" t="s">
        <v>676</v>
      </c>
      <c r="D19" s="1565">
        <v>0</v>
      </c>
      <c r="E19" s="1565">
        <v>0</v>
      </c>
      <c r="F19" s="1565">
        <v>0</v>
      </c>
      <c r="G19" s="1565">
        <v>1</v>
      </c>
      <c r="H19" s="1565">
        <v>1</v>
      </c>
      <c r="I19" s="1565">
        <v>2</v>
      </c>
      <c r="J19" s="1565">
        <v>0</v>
      </c>
      <c r="K19" s="1565">
        <v>0</v>
      </c>
      <c r="L19" s="1565">
        <v>0</v>
      </c>
      <c r="M19" s="1565">
        <v>1</v>
      </c>
      <c r="N19" s="1565">
        <v>1</v>
      </c>
      <c r="O19" s="1565">
        <v>2</v>
      </c>
      <c r="P19" s="496" t="s">
        <v>470</v>
      </c>
      <c r="Q19" s="494" t="s">
        <v>470</v>
      </c>
      <c r="R19" s="2489"/>
    </row>
    <row r="20" spans="1:19" ht="29.25" customHeight="1" x14ac:dyDescent="0.25">
      <c r="A20" s="2489"/>
      <c r="B20" s="2503" t="s">
        <v>677</v>
      </c>
      <c r="C20" s="385" t="s">
        <v>678</v>
      </c>
      <c r="D20" s="1565">
        <v>1</v>
      </c>
      <c r="E20" s="1565">
        <v>11</v>
      </c>
      <c r="F20" s="1565">
        <v>12</v>
      </c>
      <c r="G20" s="1565">
        <v>0</v>
      </c>
      <c r="H20" s="1565">
        <v>0</v>
      </c>
      <c r="I20" s="1565">
        <v>0</v>
      </c>
      <c r="J20" s="1565">
        <v>0</v>
      </c>
      <c r="K20" s="1565">
        <v>0</v>
      </c>
      <c r="L20" s="1565">
        <v>0</v>
      </c>
      <c r="M20" s="1565">
        <v>1</v>
      </c>
      <c r="N20" s="1565">
        <v>11</v>
      </c>
      <c r="O20" s="1565">
        <v>12</v>
      </c>
      <c r="P20" s="388" t="s">
        <v>679</v>
      </c>
      <c r="Q20" s="2527" t="s">
        <v>2523</v>
      </c>
      <c r="R20" s="2489"/>
      <c r="S20" s="2559"/>
    </row>
    <row r="21" spans="1:19" ht="29.25" customHeight="1" x14ac:dyDescent="0.25">
      <c r="A21" s="2489"/>
      <c r="B21" s="2500"/>
      <c r="C21" s="390" t="s">
        <v>680</v>
      </c>
      <c r="D21" s="1566">
        <v>1</v>
      </c>
      <c r="E21" s="1566">
        <v>1</v>
      </c>
      <c r="F21" s="1566">
        <v>0</v>
      </c>
      <c r="G21" s="1566">
        <v>0</v>
      </c>
      <c r="H21" s="1566">
        <v>0</v>
      </c>
      <c r="I21" s="1566">
        <v>0</v>
      </c>
      <c r="J21" s="1566">
        <v>0</v>
      </c>
      <c r="K21" s="1566">
        <v>0</v>
      </c>
      <c r="L21" s="1566">
        <v>0</v>
      </c>
      <c r="M21" s="1566">
        <v>1</v>
      </c>
      <c r="N21" s="1566">
        <v>1</v>
      </c>
      <c r="O21" s="1566">
        <v>2</v>
      </c>
      <c r="P21" s="391" t="s">
        <v>681</v>
      </c>
      <c r="Q21" s="2522"/>
      <c r="R21" s="2489"/>
      <c r="S21" s="2540"/>
    </row>
    <row r="22" spans="1:19" s="381" customFormat="1" ht="26.25" customHeight="1" thickBot="1" x14ac:dyDescent="0.3">
      <c r="A22" s="2535"/>
      <c r="B22" s="2560" t="s">
        <v>49</v>
      </c>
      <c r="C22" s="2560"/>
      <c r="D22" s="1563">
        <v>2</v>
      </c>
      <c r="E22" s="1563">
        <v>12</v>
      </c>
      <c r="F22" s="1563">
        <v>14</v>
      </c>
      <c r="G22" s="1563">
        <v>0</v>
      </c>
      <c r="H22" s="1563">
        <v>0</v>
      </c>
      <c r="I22" s="1563">
        <v>0</v>
      </c>
      <c r="J22" s="1563">
        <v>0</v>
      </c>
      <c r="K22" s="1563">
        <v>0</v>
      </c>
      <c r="L22" s="1563">
        <v>0</v>
      </c>
      <c r="M22" s="1563">
        <v>2</v>
      </c>
      <c r="N22" s="1563">
        <v>12</v>
      </c>
      <c r="O22" s="1563">
        <v>14</v>
      </c>
      <c r="P22" s="2561" t="s">
        <v>664</v>
      </c>
      <c r="Q22" s="2561"/>
      <c r="R22" s="2535"/>
    </row>
    <row r="23" spans="1:19" s="381" customFormat="1" ht="26.25" customHeight="1" thickTop="1" x14ac:dyDescent="0.25">
      <c r="A23" s="505"/>
      <c r="B23" s="505"/>
      <c r="C23" s="505"/>
      <c r="D23" s="537"/>
      <c r="E23" s="537"/>
      <c r="F23" s="537"/>
      <c r="G23" s="537"/>
      <c r="H23" s="537"/>
      <c r="I23" s="537"/>
      <c r="J23" s="537"/>
      <c r="K23" s="537"/>
      <c r="L23" s="537"/>
      <c r="M23" s="537"/>
      <c r="N23" s="537"/>
      <c r="O23" s="537"/>
      <c r="P23" s="506"/>
      <c r="Q23" s="506"/>
      <c r="R23" s="505"/>
    </row>
    <row r="24" spans="1:19" s="381" customFormat="1" ht="26.25" customHeight="1" x14ac:dyDescent="0.25">
      <c r="A24" s="398"/>
      <c r="B24" s="398"/>
      <c r="C24" s="398"/>
      <c r="D24" s="426"/>
      <c r="E24" s="426"/>
      <c r="F24" s="426"/>
      <c r="G24" s="426"/>
      <c r="H24" s="426"/>
      <c r="I24" s="426"/>
      <c r="J24" s="426"/>
      <c r="K24" s="426"/>
      <c r="L24" s="426"/>
      <c r="M24" s="426"/>
      <c r="N24" s="426"/>
      <c r="O24" s="426"/>
      <c r="P24" s="503"/>
      <c r="Q24" s="503"/>
      <c r="R24" s="398"/>
    </row>
    <row r="25" spans="1:19" s="381" customFormat="1" ht="22.5" customHeight="1" thickBot="1" x14ac:dyDescent="0.3">
      <c r="A25" s="353" t="s">
        <v>1056</v>
      </c>
      <c r="B25" s="353"/>
      <c r="C25" s="353"/>
      <c r="D25" s="353"/>
      <c r="E25" s="353"/>
      <c r="F25" s="353"/>
      <c r="G25" s="353"/>
      <c r="H25" s="353"/>
      <c r="I25" s="353"/>
      <c r="J25" s="353"/>
      <c r="K25" s="353"/>
      <c r="L25" s="353"/>
      <c r="M25" s="353"/>
      <c r="N25" s="353"/>
      <c r="O25" s="353"/>
      <c r="P25" s="353"/>
      <c r="Q25" s="353"/>
      <c r="R25" s="392" t="s">
        <v>2501</v>
      </c>
    </row>
    <row r="26" spans="1:19" s="381" customFormat="1" ht="26.25" customHeight="1" thickTop="1" x14ac:dyDescent="0.25">
      <c r="A26" s="2468" t="s">
        <v>47</v>
      </c>
      <c r="B26" s="2468" t="s">
        <v>654</v>
      </c>
      <c r="C26" s="2468" t="s">
        <v>48</v>
      </c>
      <c r="D26" s="2488" t="s">
        <v>36</v>
      </c>
      <c r="E26" s="2488"/>
      <c r="F26" s="2488"/>
      <c r="G26" s="2488" t="s">
        <v>2</v>
      </c>
      <c r="H26" s="2488"/>
      <c r="I26" s="2488"/>
      <c r="J26" s="2488" t="s">
        <v>3</v>
      </c>
      <c r="K26" s="2488"/>
      <c r="L26" s="2488"/>
      <c r="M26" s="2488" t="s">
        <v>29</v>
      </c>
      <c r="N26" s="2488"/>
      <c r="O26" s="2488"/>
      <c r="P26" s="2565" t="s">
        <v>103</v>
      </c>
      <c r="Q26" s="2565" t="s">
        <v>132</v>
      </c>
      <c r="R26" s="2565" t="s">
        <v>102</v>
      </c>
    </row>
    <row r="27" spans="1:19" s="381" customFormat="1" ht="21" customHeight="1" x14ac:dyDescent="0.25">
      <c r="A27" s="2469"/>
      <c r="B27" s="2469"/>
      <c r="C27" s="2469"/>
      <c r="D27" s="2492" t="s">
        <v>98</v>
      </c>
      <c r="E27" s="2492"/>
      <c r="F27" s="2492"/>
      <c r="G27" s="2492" t="s">
        <v>99</v>
      </c>
      <c r="H27" s="2492"/>
      <c r="I27" s="2492"/>
      <c r="J27" s="2492" t="s">
        <v>100</v>
      </c>
      <c r="K27" s="2492"/>
      <c r="L27" s="2492"/>
      <c r="M27" s="2492" t="s">
        <v>126</v>
      </c>
      <c r="N27" s="2492"/>
      <c r="O27" s="2492"/>
      <c r="P27" s="2566"/>
      <c r="Q27" s="2566"/>
      <c r="R27" s="2566"/>
      <c r="S27" s="393"/>
    </row>
    <row r="28" spans="1:19" s="381" customFormat="1" ht="20.25" customHeight="1" x14ac:dyDescent="0.25">
      <c r="A28" s="2469"/>
      <c r="B28" s="2469"/>
      <c r="C28" s="2469"/>
      <c r="D28" s="304" t="s">
        <v>187</v>
      </c>
      <c r="E28" s="304" t="s">
        <v>203</v>
      </c>
      <c r="F28" s="304" t="s">
        <v>204</v>
      </c>
      <c r="G28" s="304" t="s">
        <v>187</v>
      </c>
      <c r="H28" s="304" t="s">
        <v>203</v>
      </c>
      <c r="I28" s="304" t="s">
        <v>204</v>
      </c>
      <c r="J28" s="304" t="s">
        <v>187</v>
      </c>
      <c r="K28" s="304" t="s">
        <v>203</v>
      </c>
      <c r="L28" s="304" t="s">
        <v>204</v>
      </c>
      <c r="M28" s="304" t="s">
        <v>187</v>
      </c>
      <c r="N28" s="304" t="s">
        <v>203</v>
      </c>
      <c r="O28" s="304" t="s">
        <v>204</v>
      </c>
      <c r="P28" s="2566"/>
      <c r="Q28" s="2566"/>
      <c r="R28" s="2566"/>
    </row>
    <row r="29" spans="1:19" s="381" customFormat="1" ht="23.25" customHeight="1" thickBot="1" x14ac:dyDescent="0.3">
      <c r="A29" s="2470"/>
      <c r="B29" s="2470"/>
      <c r="C29" s="2470"/>
      <c r="D29" s="370" t="s">
        <v>188</v>
      </c>
      <c r="E29" s="370" t="s">
        <v>189</v>
      </c>
      <c r="F29" s="370" t="s">
        <v>190</v>
      </c>
      <c r="G29" s="370" t="s">
        <v>188</v>
      </c>
      <c r="H29" s="370" t="s">
        <v>189</v>
      </c>
      <c r="I29" s="370" t="s">
        <v>190</v>
      </c>
      <c r="J29" s="370" t="s">
        <v>188</v>
      </c>
      <c r="K29" s="370" t="s">
        <v>189</v>
      </c>
      <c r="L29" s="370" t="s">
        <v>190</v>
      </c>
      <c r="M29" s="370" t="s">
        <v>188</v>
      </c>
      <c r="N29" s="370" t="s">
        <v>189</v>
      </c>
      <c r="O29" s="370" t="s">
        <v>190</v>
      </c>
      <c r="P29" s="2567"/>
      <c r="Q29" s="2567"/>
      <c r="R29" s="2567"/>
    </row>
    <row r="30" spans="1:19" s="381" customFormat="1" ht="27" customHeight="1" x14ac:dyDescent="0.25">
      <c r="A30" s="2534" t="s">
        <v>471</v>
      </c>
      <c r="B30" s="492" t="s">
        <v>51</v>
      </c>
      <c r="C30" s="492" t="s">
        <v>51</v>
      </c>
      <c r="D30" s="1619">
        <v>0</v>
      </c>
      <c r="E30" s="1619">
        <v>0</v>
      </c>
      <c r="F30" s="1619">
        <v>0</v>
      </c>
      <c r="G30" s="1619">
        <v>0</v>
      </c>
      <c r="H30" s="1619">
        <v>2</v>
      </c>
      <c r="I30" s="1619">
        <v>2</v>
      </c>
      <c r="J30" s="1619">
        <v>0</v>
      </c>
      <c r="K30" s="1619">
        <v>8</v>
      </c>
      <c r="L30" s="1619">
        <v>8</v>
      </c>
      <c r="M30" s="1619">
        <v>0</v>
      </c>
      <c r="N30" s="1619">
        <v>10</v>
      </c>
      <c r="O30" s="1619">
        <v>10</v>
      </c>
      <c r="P30" s="499" t="s">
        <v>477</v>
      </c>
      <c r="Q30" s="499" t="s">
        <v>477</v>
      </c>
      <c r="R30" s="2536" t="s">
        <v>134</v>
      </c>
    </row>
    <row r="31" spans="1:19" ht="24" customHeight="1" x14ac:dyDescent="0.25">
      <c r="A31" s="2489"/>
      <c r="B31" s="2551" t="s">
        <v>682</v>
      </c>
      <c r="C31" s="385" t="s">
        <v>683</v>
      </c>
      <c r="D31" s="1565">
        <v>0</v>
      </c>
      <c r="E31" s="1565">
        <v>0</v>
      </c>
      <c r="F31" s="1565">
        <v>0</v>
      </c>
      <c r="G31" s="1565">
        <v>0</v>
      </c>
      <c r="H31" s="1565">
        <v>1</v>
      </c>
      <c r="I31" s="1565">
        <v>1</v>
      </c>
      <c r="J31" s="1565">
        <v>1</v>
      </c>
      <c r="K31" s="1565">
        <v>1</v>
      </c>
      <c r="L31" s="1565">
        <v>2</v>
      </c>
      <c r="M31" s="1565">
        <v>1</v>
      </c>
      <c r="N31" s="1565">
        <v>2</v>
      </c>
      <c r="O31" s="1565">
        <v>3</v>
      </c>
      <c r="P31" s="497" t="s">
        <v>684</v>
      </c>
      <c r="Q31" s="2552" t="s">
        <v>684</v>
      </c>
      <c r="R31" s="2537"/>
    </row>
    <row r="32" spans="1:19" ht="22.5" customHeight="1" x14ac:dyDescent="0.25">
      <c r="A32" s="2489"/>
      <c r="B32" s="2551"/>
      <c r="C32" s="385" t="s">
        <v>685</v>
      </c>
      <c r="D32" s="1565">
        <v>2</v>
      </c>
      <c r="E32" s="1565">
        <v>0</v>
      </c>
      <c r="F32" s="1565">
        <v>2</v>
      </c>
      <c r="G32" s="1565">
        <v>0</v>
      </c>
      <c r="H32" s="1565">
        <v>0</v>
      </c>
      <c r="I32" s="1565">
        <v>0</v>
      </c>
      <c r="J32" s="1565">
        <v>1</v>
      </c>
      <c r="K32" s="1565">
        <v>0</v>
      </c>
      <c r="L32" s="1565">
        <v>1</v>
      </c>
      <c r="M32" s="1565">
        <v>3</v>
      </c>
      <c r="N32" s="1565">
        <v>0</v>
      </c>
      <c r="O32" s="1565">
        <v>3</v>
      </c>
      <c r="P32" s="388" t="s">
        <v>686</v>
      </c>
      <c r="Q32" s="2553"/>
      <c r="R32" s="2537"/>
    </row>
    <row r="33" spans="1:25" ht="26.25" customHeight="1" x14ac:dyDescent="0.25">
      <c r="A33" s="2489"/>
      <c r="B33" s="2551"/>
      <c r="C33" s="385" t="s">
        <v>687</v>
      </c>
      <c r="D33" s="1565">
        <v>0</v>
      </c>
      <c r="E33" s="1565">
        <v>0</v>
      </c>
      <c r="F33" s="1565">
        <v>0</v>
      </c>
      <c r="G33" s="1565">
        <v>0</v>
      </c>
      <c r="H33" s="1565">
        <v>0</v>
      </c>
      <c r="I33" s="1565">
        <v>0</v>
      </c>
      <c r="J33" s="1565">
        <v>0</v>
      </c>
      <c r="K33" s="1565">
        <v>2</v>
      </c>
      <c r="L33" s="1565">
        <v>2</v>
      </c>
      <c r="M33" s="1565">
        <v>0</v>
      </c>
      <c r="N33" s="1565">
        <v>2</v>
      </c>
      <c r="O33" s="1565">
        <v>2</v>
      </c>
      <c r="P33" s="498" t="s">
        <v>684</v>
      </c>
      <c r="Q33" s="2554"/>
      <c r="R33" s="2537"/>
    </row>
    <row r="34" spans="1:25" ht="24" customHeight="1" x14ac:dyDescent="0.25">
      <c r="A34" s="2549"/>
      <c r="B34" s="2551" t="s">
        <v>688</v>
      </c>
      <c r="C34" s="2551"/>
      <c r="D34" s="1565">
        <v>2</v>
      </c>
      <c r="E34" s="1565">
        <v>0</v>
      </c>
      <c r="F34" s="1565">
        <v>2</v>
      </c>
      <c r="G34" s="1565">
        <v>0</v>
      </c>
      <c r="H34" s="1565">
        <v>1</v>
      </c>
      <c r="I34" s="1565">
        <v>1</v>
      </c>
      <c r="J34" s="1565">
        <v>2</v>
      </c>
      <c r="K34" s="1565">
        <v>3</v>
      </c>
      <c r="L34" s="1565">
        <v>5</v>
      </c>
      <c r="M34" s="1565">
        <v>4</v>
      </c>
      <c r="N34" s="1565">
        <v>4</v>
      </c>
      <c r="O34" s="1565">
        <v>8</v>
      </c>
      <c r="P34" s="2555" t="s">
        <v>664</v>
      </c>
      <c r="Q34" s="2555"/>
      <c r="R34" s="2550"/>
    </row>
    <row r="35" spans="1:25" ht="27" customHeight="1" x14ac:dyDescent="0.25">
      <c r="A35" s="2526" t="s">
        <v>52</v>
      </c>
      <c r="B35" s="2532"/>
      <c r="C35" s="2532"/>
      <c r="D35" s="1565">
        <v>29</v>
      </c>
      <c r="E35" s="1565">
        <v>33</v>
      </c>
      <c r="F35" s="1565">
        <v>62</v>
      </c>
      <c r="G35" s="1565">
        <v>2</v>
      </c>
      <c r="H35" s="1565">
        <v>7</v>
      </c>
      <c r="I35" s="1565">
        <v>9</v>
      </c>
      <c r="J35" s="1565">
        <v>3</v>
      </c>
      <c r="K35" s="1565">
        <v>13</v>
      </c>
      <c r="L35" s="1565">
        <v>16</v>
      </c>
      <c r="M35" s="1565">
        <v>34</v>
      </c>
      <c r="N35" s="1565">
        <v>53</v>
      </c>
      <c r="O35" s="1565">
        <v>87</v>
      </c>
      <c r="P35" s="2533" t="s">
        <v>136</v>
      </c>
      <c r="Q35" s="2533"/>
      <c r="R35" s="2533"/>
    </row>
    <row r="36" spans="1:25" s="131" customFormat="1" ht="34.5" customHeight="1" x14ac:dyDescent="0.25">
      <c r="A36" s="1419" t="s">
        <v>604</v>
      </c>
      <c r="B36" s="1419" t="s">
        <v>689</v>
      </c>
      <c r="C36" s="348" t="s">
        <v>185</v>
      </c>
      <c r="D36" s="1565">
        <v>1</v>
      </c>
      <c r="E36" s="1565">
        <v>5</v>
      </c>
      <c r="F36" s="1565">
        <v>6</v>
      </c>
      <c r="G36" s="1565">
        <v>0</v>
      </c>
      <c r="H36" s="1565">
        <v>0</v>
      </c>
      <c r="I36" s="1565">
        <v>0</v>
      </c>
      <c r="J36" s="1565">
        <v>0</v>
      </c>
      <c r="K36" s="1565">
        <v>0</v>
      </c>
      <c r="L36" s="1565">
        <v>0</v>
      </c>
      <c r="M36" s="1519">
        <v>1</v>
      </c>
      <c r="N36" s="1519">
        <v>5</v>
      </c>
      <c r="O36" s="1519">
        <v>6</v>
      </c>
      <c r="P36" s="722" t="s">
        <v>679</v>
      </c>
      <c r="Q36" s="1184" t="s">
        <v>690</v>
      </c>
      <c r="R36" s="1185" t="s">
        <v>691</v>
      </c>
      <c r="S36" s="395"/>
      <c r="T36" s="395"/>
      <c r="U36" s="395"/>
      <c r="V36" s="395"/>
      <c r="W36" s="395"/>
      <c r="X36" s="395"/>
      <c r="Y36" s="395"/>
    </row>
    <row r="37" spans="1:25" s="131" customFormat="1" ht="27" customHeight="1" x14ac:dyDescent="0.25">
      <c r="A37" s="2526" t="s">
        <v>606</v>
      </c>
      <c r="B37" s="385" t="s">
        <v>692</v>
      </c>
      <c r="C37" s="1500"/>
      <c r="D37" s="1512">
        <v>0</v>
      </c>
      <c r="E37" s="1512">
        <v>0</v>
      </c>
      <c r="F37" s="1512">
        <v>0</v>
      </c>
      <c r="G37" s="1512">
        <v>5</v>
      </c>
      <c r="H37" s="1512">
        <v>5</v>
      </c>
      <c r="I37" s="1512">
        <v>10</v>
      </c>
      <c r="J37" s="1512">
        <v>0</v>
      </c>
      <c r="K37" s="1512">
        <v>0</v>
      </c>
      <c r="L37" s="1512">
        <v>0</v>
      </c>
      <c r="M37" s="1512">
        <v>5</v>
      </c>
      <c r="N37" s="1512">
        <v>5</v>
      </c>
      <c r="O37" s="1512">
        <v>10</v>
      </c>
      <c r="P37" s="384"/>
      <c r="Q37" s="1582" t="s">
        <v>693</v>
      </c>
      <c r="R37" s="2541" t="s">
        <v>607</v>
      </c>
      <c r="S37" s="395"/>
      <c r="T37" s="395"/>
      <c r="U37" s="395"/>
      <c r="V37" s="395"/>
      <c r="W37" s="395"/>
      <c r="X37" s="395"/>
      <c r="Y37" s="395"/>
    </row>
    <row r="38" spans="1:25" s="131" customFormat="1" ht="27" customHeight="1" x14ac:dyDescent="0.25">
      <c r="A38" s="2489"/>
      <c r="B38" s="2503" t="s">
        <v>694</v>
      </c>
      <c r="C38" s="385" t="s">
        <v>695</v>
      </c>
      <c r="D38" s="1512">
        <v>2</v>
      </c>
      <c r="E38" s="1512">
        <v>4</v>
      </c>
      <c r="F38" s="1512">
        <v>6</v>
      </c>
      <c r="G38" s="1512">
        <v>1</v>
      </c>
      <c r="H38" s="1512">
        <v>7</v>
      </c>
      <c r="I38" s="1512">
        <v>8</v>
      </c>
      <c r="J38" s="1512">
        <v>0</v>
      </c>
      <c r="K38" s="1512">
        <v>0</v>
      </c>
      <c r="L38" s="1512">
        <v>0</v>
      </c>
      <c r="M38" s="1512">
        <v>3</v>
      </c>
      <c r="N38" s="1512">
        <v>11</v>
      </c>
      <c r="O38" s="1512">
        <v>14</v>
      </c>
      <c r="P38" s="389" t="s">
        <v>696</v>
      </c>
      <c r="Q38" s="2542" t="s">
        <v>697</v>
      </c>
      <c r="R38" s="2537"/>
      <c r="S38" s="395"/>
      <c r="T38" s="395"/>
      <c r="U38" s="395"/>
      <c r="V38" s="395"/>
      <c r="W38" s="395"/>
      <c r="X38" s="395"/>
      <c r="Y38" s="395"/>
    </row>
    <row r="39" spans="1:25" s="131" customFormat="1" ht="27" customHeight="1" x14ac:dyDescent="0.25">
      <c r="A39" s="2489"/>
      <c r="B39" s="2500"/>
      <c r="C39" s="385" t="s">
        <v>698</v>
      </c>
      <c r="D39" s="1512">
        <v>0</v>
      </c>
      <c r="E39" s="1512">
        <v>6</v>
      </c>
      <c r="F39" s="1512">
        <v>6</v>
      </c>
      <c r="G39" s="1512">
        <v>0</v>
      </c>
      <c r="H39" s="1512">
        <v>6</v>
      </c>
      <c r="I39" s="1512">
        <v>6</v>
      </c>
      <c r="J39" s="1512">
        <v>0</v>
      </c>
      <c r="K39" s="1512">
        <v>0</v>
      </c>
      <c r="L39" s="1512">
        <v>0</v>
      </c>
      <c r="M39" s="1512">
        <v>0</v>
      </c>
      <c r="N39" s="1512">
        <v>12</v>
      </c>
      <c r="O39" s="1512">
        <v>12</v>
      </c>
      <c r="P39" s="389" t="s">
        <v>699</v>
      </c>
      <c r="Q39" s="2542"/>
      <c r="R39" s="2537"/>
      <c r="S39" s="395"/>
      <c r="T39" s="395"/>
      <c r="U39" s="395"/>
      <c r="V39" s="395"/>
      <c r="W39" s="395"/>
      <c r="X39" s="395"/>
      <c r="Y39" s="395"/>
    </row>
    <row r="40" spans="1:25" s="131" customFormat="1" ht="24.75" customHeight="1" x14ac:dyDescent="0.25">
      <c r="A40" s="2489"/>
      <c r="B40" s="2543" t="s">
        <v>49</v>
      </c>
      <c r="C40" s="2543"/>
      <c r="D40" s="1512">
        <v>2</v>
      </c>
      <c r="E40" s="1512">
        <v>10</v>
      </c>
      <c r="F40" s="1512">
        <v>12</v>
      </c>
      <c r="G40" s="1512">
        <v>1</v>
      </c>
      <c r="H40" s="1512">
        <v>13</v>
      </c>
      <c r="I40" s="1512">
        <v>14</v>
      </c>
      <c r="J40" s="1512">
        <v>0</v>
      </c>
      <c r="K40" s="1512">
        <v>0</v>
      </c>
      <c r="L40" s="1512">
        <v>0</v>
      </c>
      <c r="M40" s="1512">
        <v>3</v>
      </c>
      <c r="N40" s="1512">
        <v>23</v>
      </c>
      <c r="O40" s="1512">
        <v>26</v>
      </c>
      <c r="P40" s="2544" t="s">
        <v>700</v>
      </c>
      <c r="Q40" s="2544"/>
      <c r="R40" s="2537"/>
      <c r="S40" s="395"/>
      <c r="T40" s="395"/>
      <c r="U40" s="395"/>
      <c r="V40" s="395"/>
      <c r="W40" s="395"/>
      <c r="X40" s="395"/>
      <c r="Y40" s="395"/>
    </row>
    <row r="41" spans="1:25" s="131" customFormat="1" ht="24.75" customHeight="1" x14ac:dyDescent="0.25">
      <c r="A41" s="2489"/>
      <c r="B41" s="2543" t="s">
        <v>2096</v>
      </c>
      <c r="C41" s="385" t="s">
        <v>702</v>
      </c>
      <c r="D41" s="1512">
        <v>0</v>
      </c>
      <c r="E41" s="1512">
        <v>0</v>
      </c>
      <c r="F41" s="1512">
        <v>0</v>
      </c>
      <c r="G41" s="1512">
        <v>0</v>
      </c>
      <c r="H41" s="1512">
        <v>2</v>
      </c>
      <c r="I41" s="1512">
        <v>2</v>
      </c>
      <c r="J41" s="1512">
        <v>0</v>
      </c>
      <c r="K41" s="1512">
        <v>0</v>
      </c>
      <c r="L41" s="1512">
        <v>0</v>
      </c>
      <c r="M41" s="1512">
        <v>0</v>
      </c>
      <c r="N41" s="1512">
        <v>2</v>
      </c>
      <c r="O41" s="1512">
        <v>2</v>
      </c>
      <c r="P41" s="389" t="s">
        <v>703</v>
      </c>
      <c r="Q41" s="2546" t="s">
        <v>2524</v>
      </c>
      <c r="R41" s="2537"/>
      <c r="S41" s="395"/>
      <c r="T41" s="395"/>
      <c r="U41" s="395"/>
      <c r="V41" s="395"/>
      <c r="W41" s="395"/>
      <c r="X41" s="395"/>
      <c r="Y41" s="395"/>
    </row>
    <row r="42" spans="1:25" s="131" customFormat="1" ht="24.75" customHeight="1" x14ac:dyDescent="0.25">
      <c r="A42" s="2489"/>
      <c r="B42" s="2543"/>
      <c r="C42" s="385" t="s">
        <v>706</v>
      </c>
      <c r="D42" s="1512">
        <v>0</v>
      </c>
      <c r="E42" s="1512">
        <v>0</v>
      </c>
      <c r="F42" s="1512">
        <v>0</v>
      </c>
      <c r="G42" s="1512">
        <v>1</v>
      </c>
      <c r="H42" s="1512">
        <v>3</v>
      </c>
      <c r="I42" s="1512">
        <v>4</v>
      </c>
      <c r="J42" s="1512">
        <v>0</v>
      </c>
      <c r="K42" s="1512">
        <v>0</v>
      </c>
      <c r="L42" s="1512">
        <v>0</v>
      </c>
      <c r="M42" s="1512">
        <v>1</v>
      </c>
      <c r="N42" s="1512">
        <v>3</v>
      </c>
      <c r="O42" s="1512">
        <v>4</v>
      </c>
      <c r="P42" s="389" t="s">
        <v>707</v>
      </c>
      <c r="Q42" s="2547"/>
      <c r="R42" s="2537"/>
      <c r="S42" s="395"/>
      <c r="T42" s="395"/>
      <c r="U42" s="395"/>
      <c r="V42" s="395"/>
      <c r="W42" s="395"/>
      <c r="X42" s="395"/>
      <c r="Y42" s="395"/>
    </row>
    <row r="43" spans="1:25" s="131" customFormat="1" ht="24.75" customHeight="1" x14ac:dyDescent="0.25">
      <c r="A43" s="2489"/>
      <c r="B43" s="2545"/>
      <c r="C43" s="390" t="s">
        <v>708</v>
      </c>
      <c r="D43" s="1512">
        <v>0</v>
      </c>
      <c r="E43" s="1512">
        <v>0</v>
      </c>
      <c r="F43" s="1513">
        <v>0</v>
      </c>
      <c r="G43" s="1513">
        <v>1</v>
      </c>
      <c r="H43" s="1513">
        <v>4</v>
      </c>
      <c r="I43" s="1513">
        <v>5</v>
      </c>
      <c r="J43" s="1513">
        <v>3</v>
      </c>
      <c r="K43" s="1513">
        <v>0</v>
      </c>
      <c r="L43" s="1513">
        <v>3</v>
      </c>
      <c r="M43" s="1513">
        <v>4</v>
      </c>
      <c r="N43" s="1513">
        <v>4</v>
      </c>
      <c r="O43" s="1513">
        <v>8</v>
      </c>
      <c r="P43" s="1065" t="s">
        <v>709</v>
      </c>
      <c r="Q43" s="2548"/>
      <c r="R43" s="2537"/>
      <c r="S43" s="395"/>
      <c r="T43" s="395"/>
      <c r="U43" s="395"/>
      <c r="V43" s="395"/>
      <c r="W43" s="395"/>
      <c r="X43" s="395"/>
      <c r="Y43" s="395"/>
    </row>
    <row r="44" spans="1:25" s="131" customFormat="1" ht="24.75" customHeight="1" x14ac:dyDescent="0.25">
      <c r="A44" s="2489"/>
      <c r="B44" s="2532" t="s">
        <v>49</v>
      </c>
      <c r="C44" s="2532"/>
      <c r="D44" s="1512">
        <v>0</v>
      </c>
      <c r="E44" s="1512">
        <v>0</v>
      </c>
      <c r="F44" s="1512">
        <v>0</v>
      </c>
      <c r="G44" s="1512">
        <v>2</v>
      </c>
      <c r="H44" s="1512">
        <v>9</v>
      </c>
      <c r="I44" s="1512">
        <v>11</v>
      </c>
      <c r="J44" s="1512">
        <v>3</v>
      </c>
      <c r="K44" s="1512">
        <v>0</v>
      </c>
      <c r="L44" s="1512">
        <v>3</v>
      </c>
      <c r="M44" s="1512">
        <v>5</v>
      </c>
      <c r="N44" s="1512">
        <v>9</v>
      </c>
      <c r="O44" s="1512">
        <v>14</v>
      </c>
      <c r="P44" s="2542" t="s">
        <v>664</v>
      </c>
      <c r="Q44" s="2542"/>
      <c r="R44" s="2537"/>
      <c r="S44" s="395"/>
      <c r="T44" s="395"/>
      <c r="U44" s="395"/>
      <c r="V44" s="395"/>
      <c r="W44" s="395"/>
      <c r="X44" s="395"/>
      <c r="Y44" s="395"/>
    </row>
    <row r="45" spans="1:25" s="131" customFormat="1" ht="23.25" customHeight="1" x14ac:dyDescent="0.25">
      <c r="A45" s="2489"/>
      <c r="B45" s="2067" t="s">
        <v>710</v>
      </c>
      <c r="C45" s="2068" t="s">
        <v>710</v>
      </c>
      <c r="D45" s="2046">
        <v>3</v>
      </c>
      <c r="E45" s="2046">
        <v>5</v>
      </c>
      <c r="F45" s="2046">
        <v>8</v>
      </c>
      <c r="G45" s="2046">
        <v>3</v>
      </c>
      <c r="H45" s="2046">
        <v>9</v>
      </c>
      <c r="I45" s="2046">
        <v>12</v>
      </c>
      <c r="J45" s="2046">
        <v>0</v>
      </c>
      <c r="K45" s="2046">
        <v>0</v>
      </c>
      <c r="L45" s="2046">
        <v>0</v>
      </c>
      <c r="M45" s="2046">
        <v>6</v>
      </c>
      <c r="N45" s="2046">
        <v>14</v>
      </c>
      <c r="O45" s="2046">
        <v>20</v>
      </c>
      <c r="P45" s="2047" t="s">
        <v>711</v>
      </c>
      <c r="Q45" s="2047" t="s">
        <v>712</v>
      </c>
      <c r="R45" s="2537"/>
      <c r="S45" s="395"/>
      <c r="T45" s="395"/>
      <c r="U45" s="395"/>
      <c r="V45" s="395"/>
      <c r="W45" s="395"/>
      <c r="X45" s="395"/>
      <c r="Y45" s="395"/>
    </row>
    <row r="46" spans="1:25" s="131" customFormat="1" ht="23.25" customHeight="1" x14ac:dyDescent="0.25">
      <c r="A46" s="2489"/>
      <c r="B46" s="2069" t="s">
        <v>713</v>
      </c>
      <c r="C46" s="2034" t="s">
        <v>713</v>
      </c>
      <c r="D46" s="2035">
        <v>0</v>
      </c>
      <c r="E46" s="2035">
        <v>0</v>
      </c>
      <c r="F46" s="2035">
        <v>0</v>
      </c>
      <c r="G46" s="2035">
        <v>5</v>
      </c>
      <c r="H46" s="2035">
        <v>5</v>
      </c>
      <c r="I46" s="2035">
        <v>10</v>
      </c>
      <c r="J46" s="2035">
        <v>5</v>
      </c>
      <c r="K46" s="2035">
        <v>1</v>
      </c>
      <c r="L46" s="2035">
        <v>6</v>
      </c>
      <c r="M46" s="2035">
        <v>10</v>
      </c>
      <c r="N46" s="2035">
        <v>6</v>
      </c>
      <c r="O46" s="2035">
        <v>16</v>
      </c>
      <c r="P46" s="2030" t="s">
        <v>714</v>
      </c>
      <c r="Q46" s="2030" t="s">
        <v>714</v>
      </c>
      <c r="R46" s="2537"/>
      <c r="S46" s="395"/>
      <c r="T46" s="395"/>
      <c r="U46" s="395"/>
      <c r="V46" s="395"/>
      <c r="W46" s="395"/>
      <c r="X46" s="395"/>
      <c r="Y46" s="395"/>
    </row>
    <row r="47" spans="1:25" s="131" customFormat="1" ht="23.25" customHeight="1" x14ac:dyDescent="0.25">
      <c r="A47" s="2489"/>
      <c r="B47" s="2069" t="s">
        <v>715</v>
      </c>
      <c r="C47" s="2034" t="s">
        <v>2754</v>
      </c>
      <c r="D47" s="2035">
        <v>0</v>
      </c>
      <c r="E47" s="2035">
        <v>0</v>
      </c>
      <c r="F47" s="2035">
        <v>0</v>
      </c>
      <c r="G47" s="2035">
        <v>2</v>
      </c>
      <c r="H47" s="2035">
        <v>2</v>
      </c>
      <c r="I47" s="2035">
        <v>4</v>
      </c>
      <c r="J47" s="2035">
        <v>0</v>
      </c>
      <c r="K47" s="2035">
        <v>0</v>
      </c>
      <c r="L47" s="2035">
        <v>0</v>
      </c>
      <c r="M47" s="2035">
        <v>2</v>
      </c>
      <c r="N47" s="2035">
        <v>2</v>
      </c>
      <c r="O47" s="2035">
        <v>4</v>
      </c>
      <c r="P47" s="2030" t="s">
        <v>716</v>
      </c>
      <c r="Q47" s="2030" t="s">
        <v>717</v>
      </c>
      <c r="R47" s="2537"/>
      <c r="S47" s="395"/>
      <c r="T47" s="395"/>
      <c r="U47" s="395"/>
      <c r="V47" s="395"/>
      <c r="W47" s="395"/>
      <c r="X47" s="395"/>
      <c r="Y47" s="395"/>
    </row>
    <row r="48" spans="1:25" s="131" customFormat="1" ht="26.25" customHeight="1" x14ac:dyDescent="0.25">
      <c r="A48" s="2489"/>
      <c r="B48" s="2069" t="s">
        <v>718</v>
      </c>
      <c r="C48" s="2034" t="s">
        <v>53</v>
      </c>
      <c r="D48" s="2035">
        <v>2</v>
      </c>
      <c r="E48" s="2035">
        <v>3</v>
      </c>
      <c r="F48" s="2035">
        <v>5</v>
      </c>
      <c r="G48" s="2035">
        <v>4</v>
      </c>
      <c r="H48" s="2035">
        <v>3</v>
      </c>
      <c r="I48" s="2035">
        <v>7</v>
      </c>
      <c r="J48" s="2035">
        <v>0</v>
      </c>
      <c r="K48" s="2035">
        <v>0</v>
      </c>
      <c r="L48" s="2035">
        <v>0</v>
      </c>
      <c r="M48" s="2035">
        <v>6</v>
      </c>
      <c r="N48" s="2035">
        <v>6</v>
      </c>
      <c r="O48" s="2035">
        <v>12</v>
      </c>
      <c r="P48" s="2030" t="s">
        <v>137</v>
      </c>
      <c r="Q48" s="2030" t="s">
        <v>719</v>
      </c>
      <c r="R48" s="2537"/>
      <c r="S48" s="395"/>
      <c r="T48" s="395"/>
      <c r="U48" s="395"/>
      <c r="V48" s="395"/>
      <c r="W48" s="395"/>
      <c r="X48" s="395"/>
      <c r="Y48" s="395"/>
    </row>
    <row r="49" spans="1:25" s="131" customFormat="1" ht="30" customHeight="1" x14ac:dyDescent="0.25">
      <c r="A49" s="2489"/>
      <c r="B49" s="2070" t="s">
        <v>720</v>
      </c>
      <c r="C49" s="1559" t="s">
        <v>720</v>
      </c>
      <c r="D49" s="2036">
        <v>1</v>
      </c>
      <c r="E49" s="2036">
        <v>1</v>
      </c>
      <c r="F49" s="2036">
        <v>2</v>
      </c>
      <c r="G49" s="2036">
        <v>6</v>
      </c>
      <c r="H49" s="2036">
        <v>3</v>
      </c>
      <c r="I49" s="2036">
        <v>9</v>
      </c>
      <c r="J49" s="2036">
        <v>3</v>
      </c>
      <c r="K49" s="2036">
        <v>1</v>
      </c>
      <c r="L49" s="2036">
        <v>4</v>
      </c>
      <c r="M49" s="2036">
        <v>10</v>
      </c>
      <c r="N49" s="2036">
        <v>5</v>
      </c>
      <c r="O49" s="2036">
        <v>15</v>
      </c>
      <c r="P49" s="2031" t="s">
        <v>721</v>
      </c>
      <c r="Q49" s="2031" t="s">
        <v>721</v>
      </c>
      <c r="R49" s="2537"/>
      <c r="S49" s="395"/>
      <c r="T49" s="395"/>
      <c r="U49" s="395"/>
      <c r="V49" s="395"/>
      <c r="W49" s="395"/>
      <c r="X49" s="395"/>
      <c r="Y49" s="395"/>
    </row>
    <row r="50" spans="1:25" s="131" customFormat="1" ht="23.25" customHeight="1" thickBot="1" x14ac:dyDescent="0.3">
      <c r="A50" s="2560" t="s">
        <v>52</v>
      </c>
      <c r="B50" s="2560"/>
      <c r="C50" s="2560"/>
      <c r="D50" s="1573">
        <f t="shared" ref="D50:O50" si="0">SUM(D37,D40,D44,D45:D49)</f>
        <v>8</v>
      </c>
      <c r="E50" s="1573">
        <f t="shared" si="0"/>
        <v>19</v>
      </c>
      <c r="F50" s="1573">
        <f t="shared" si="0"/>
        <v>27</v>
      </c>
      <c r="G50" s="1573">
        <f t="shared" si="0"/>
        <v>28</v>
      </c>
      <c r="H50" s="1573">
        <f t="shared" si="0"/>
        <v>49</v>
      </c>
      <c r="I50" s="1573">
        <f t="shared" si="0"/>
        <v>77</v>
      </c>
      <c r="J50" s="1573">
        <f t="shared" si="0"/>
        <v>11</v>
      </c>
      <c r="K50" s="1573">
        <f t="shared" si="0"/>
        <v>2</v>
      </c>
      <c r="L50" s="1573">
        <f t="shared" si="0"/>
        <v>13</v>
      </c>
      <c r="M50" s="1573">
        <f t="shared" si="0"/>
        <v>47</v>
      </c>
      <c r="N50" s="1573">
        <f t="shared" si="0"/>
        <v>70</v>
      </c>
      <c r="O50" s="1573">
        <f t="shared" si="0"/>
        <v>117</v>
      </c>
      <c r="P50" s="2561" t="s">
        <v>136</v>
      </c>
      <c r="Q50" s="2561"/>
      <c r="R50" s="2561"/>
      <c r="S50" s="395"/>
      <c r="T50" s="395"/>
      <c r="U50" s="395"/>
      <c r="V50" s="395"/>
      <c r="W50" s="395"/>
      <c r="X50" s="395"/>
      <c r="Y50" s="395"/>
    </row>
    <row r="51" spans="1:25" s="131" customFormat="1" ht="23.25" customHeight="1" thickTop="1" x14ac:dyDescent="0.25">
      <c r="S51" s="395"/>
      <c r="T51" s="395"/>
      <c r="U51" s="395"/>
      <c r="V51" s="395"/>
      <c r="W51" s="395"/>
      <c r="X51" s="395"/>
      <c r="Y51" s="395"/>
    </row>
    <row r="52" spans="1:25" s="131" customFormat="1" ht="22.5" customHeight="1" thickBot="1" x14ac:dyDescent="0.3">
      <c r="A52" s="1483" t="s">
        <v>1056</v>
      </c>
      <c r="B52" s="1483"/>
      <c r="C52" s="1483"/>
      <c r="D52" s="1483"/>
      <c r="E52" s="1483"/>
      <c r="F52" s="1483"/>
      <c r="G52" s="1483"/>
      <c r="H52" s="1483"/>
      <c r="I52" s="1483"/>
      <c r="J52" s="1483"/>
      <c r="K52" s="1483"/>
      <c r="L52" s="1483"/>
      <c r="M52" s="1483"/>
      <c r="N52" s="1483"/>
      <c r="O52" s="1483"/>
      <c r="P52" s="1483"/>
      <c r="Q52" s="1483"/>
      <c r="R52" s="1482" t="s">
        <v>2501</v>
      </c>
      <c r="S52" s="395"/>
      <c r="T52" s="395"/>
      <c r="U52" s="395"/>
      <c r="V52" s="395"/>
      <c r="W52" s="395"/>
      <c r="X52" s="395"/>
      <c r="Y52" s="395"/>
    </row>
    <row r="53" spans="1:25" s="131" customFormat="1" ht="27" customHeight="1" thickTop="1" x14ac:dyDescent="0.25">
      <c r="A53" s="2468" t="s">
        <v>47</v>
      </c>
      <c r="B53" s="2468" t="s">
        <v>654</v>
      </c>
      <c r="C53" s="2468" t="s">
        <v>48</v>
      </c>
      <c r="D53" s="2488" t="s">
        <v>36</v>
      </c>
      <c r="E53" s="2488"/>
      <c r="F53" s="2488"/>
      <c r="G53" s="2488" t="s">
        <v>2</v>
      </c>
      <c r="H53" s="2488"/>
      <c r="I53" s="2488"/>
      <c r="J53" s="2488" t="s">
        <v>3</v>
      </c>
      <c r="K53" s="2488"/>
      <c r="L53" s="2488"/>
      <c r="M53" s="2488" t="s">
        <v>29</v>
      </c>
      <c r="N53" s="2488"/>
      <c r="O53" s="2488"/>
      <c r="P53" s="2523" t="s">
        <v>103</v>
      </c>
      <c r="Q53" s="2523" t="s">
        <v>132</v>
      </c>
      <c r="R53" s="2565" t="s">
        <v>102</v>
      </c>
      <c r="S53" s="395"/>
      <c r="T53" s="395"/>
      <c r="U53" s="395"/>
      <c r="V53" s="395"/>
      <c r="W53" s="395"/>
      <c r="X53" s="395"/>
      <c r="Y53" s="395"/>
    </row>
    <row r="54" spans="1:25" s="131" customFormat="1" ht="27" customHeight="1" x14ac:dyDescent="0.25">
      <c r="A54" s="2469"/>
      <c r="B54" s="2469"/>
      <c r="C54" s="2469"/>
      <c r="D54" s="2492" t="s">
        <v>98</v>
      </c>
      <c r="E54" s="2492"/>
      <c r="F54" s="2492"/>
      <c r="G54" s="2492" t="s">
        <v>99</v>
      </c>
      <c r="H54" s="2492"/>
      <c r="I54" s="2492"/>
      <c r="J54" s="2492" t="s">
        <v>100</v>
      </c>
      <c r="K54" s="2492"/>
      <c r="L54" s="2492"/>
      <c r="M54" s="2492" t="s">
        <v>126</v>
      </c>
      <c r="N54" s="2492"/>
      <c r="O54" s="2492"/>
      <c r="P54" s="2524"/>
      <c r="Q54" s="2524"/>
      <c r="R54" s="2566"/>
      <c r="S54" s="395"/>
      <c r="T54" s="395"/>
      <c r="U54" s="395"/>
      <c r="V54" s="395"/>
      <c r="W54" s="395"/>
      <c r="X54" s="395"/>
      <c r="Y54" s="395"/>
    </row>
    <row r="55" spans="1:25" s="131" customFormat="1" ht="30.75" customHeight="1" x14ac:dyDescent="0.25">
      <c r="A55" s="2469"/>
      <c r="B55" s="2469"/>
      <c r="C55" s="2469"/>
      <c r="D55" s="1155" t="s">
        <v>187</v>
      </c>
      <c r="E55" s="1155" t="s">
        <v>203</v>
      </c>
      <c r="F55" s="1155" t="s">
        <v>204</v>
      </c>
      <c r="G55" s="1155" t="s">
        <v>187</v>
      </c>
      <c r="H55" s="1155" t="s">
        <v>203</v>
      </c>
      <c r="I55" s="1155" t="s">
        <v>204</v>
      </c>
      <c r="J55" s="1155" t="s">
        <v>187</v>
      </c>
      <c r="K55" s="1155" t="s">
        <v>203</v>
      </c>
      <c r="L55" s="1155" t="s">
        <v>204</v>
      </c>
      <c r="M55" s="1155" t="s">
        <v>187</v>
      </c>
      <c r="N55" s="1155" t="s">
        <v>203</v>
      </c>
      <c r="O55" s="1155" t="s">
        <v>204</v>
      </c>
      <c r="P55" s="2524"/>
      <c r="Q55" s="2524"/>
      <c r="R55" s="2566"/>
      <c r="S55" s="395"/>
      <c r="T55" s="395"/>
      <c r="U55" s="395"/>
      <c r="V55" s="395"/>
      <c r="W55" s="395"/>
      <c r="X55" s="395"/>
      <c r="Y55" s="395"/>
    </row>
    <row r="56" spans="1:25" s="131" customFormat="1" ht="30" customHeight="1" thickBot="1" x14ac:dyDescent="0.3">
      <c r="A56" s="2470"/>
      <c r="B56" s="2470"/>
      <c r="C56" s="2470"/>
      <c r="D56" s="325" t="s">
        <v>188</v>
      </c>
      <c r="E56" s="325" t="s">
        <v>189</v>
      </c>
      <c r="F56" s="325" t="s">
        <v>190</v>
      </c>
      <c r="G56" s="325" t="s">
        <v>188</v>
      </c>
      <c r="H56" s="325" t="s">
        <v>189</v>
      </c>
      <c r="I56" s="325" t="s">
        <v>190</v>
      </c>
      <c r="J56" s="325" t="s">
        <v>188</v>
      </c>
      <c r="K56" s="325" t="s">
        <v>189</v>
      </c>
      <c r="L56" s="325" t="s">
        <v>190</v>
      </c>
      <c r="M56" s="325" t="s">
        <v>188</v>
      </c>
      <c r="N56" s="325" t="s">
        <v>189</v>
      </c>
      <c r="O56" s="325" t="s">
        <v>190</v>
      </c>
      <c r="P56" s="2525"/>
      <c r="Q56" s="2525"/>
      <c r="R56" s="2567"/>
      <c r="S56" s="395"/>
      <c r="T56" s="395"/>
      <c r="U56" s="395"/>
      <c r="V56" s="395"/>
      <c r="W56" s="395"/>
      <c r="X56" s="395"/>
      <c r="Y56" s="395"/>
    </row>
    <row r="57" spans="1:25" s="131" customFormat="1" ht="46.5" customHeight="1" x14ac:dyDescent="0.25">
      <c r="A57" s="2549" t="s">
        <v>722</v>
      </c>
      <c r="B57" s="1585" t="s">
        <v>723</v>
      </c>
      <c r="C57" s="396"/>
      <c r="D57" s="1569">
        <v>1</v>
      </c>
      <c r="E57" s="1569">
        <v>1</v>
      </c>
      <c r="F57" s="1569">
        <v>2</v>
      </c>
      <c r="G57" s="1569">
        <v>1</v>
      </c>
      <c r="H57" s="1569">
        <v>0</v>
      </c>
      <c r="I57" s="1569">
        <v>1</v>
      </c>
      <c r="J57" s="1569">
        <v>0</v>
      </c>
      <c r="K57" s="1569">
        <v>0</v>
      </c>
      <c r="L57" s="1569">
        <v>0</v>
      </c>
      <c r="M57" s="1569">
        <v>2</v>
      </c>
      <c r="N57" s="1569">
        <v>1</v>
      </c>
      <c r="O57" s="1569">
        <v>3</v>
      </c>
      <c r="P57" s="500"/>
      <c r="Q57" s="1584" t="s">
        <v>724</v>
      </c>
      <c r="R57" s="2568" t="s">
        <v>725</v>
      </c>
      <c r="S57" s="395"/>
      <c r="T57" s="395"/>
      <c r="U57" s="395"/>
      <c r="V57" s="395"/>
      <c r="W57" s="395"/>
      <c r="X57" s="395"/>
      <c r="Y57" s="395"/>
    </row>
    <row r="58" spans="1:25" s="131" customFormat="1" ht="29.25" customHeight="1" x14ac:dyDescent="0.25">
      <c r="A58" s="2532"/>
      <c r="B58" s="1510" t="s">
        <v>726</v>
      </c>
      <c r="C58" s="397" t="s">
        <v>727</v>
      </c>
      <c r="D58" s="1512">
        <v>5</v>
      </c>
      <c r="E58" s="1512">
        <v>5</v>
      </c>
      <c r="F58" s="1512">
        <v>10</v>
      </c>
      <c r="G58" s="1512">
        <v>7</v>
      </c>
      <c r="H58" s="1512">
        <v>5</v>
      </c>
      <c r="I58" s="1512">
        <v>12</v>
      </c>
      <c r="J58" s="1512">
        <v>8</v>
      </c>
      <c r="K58" s="1512">
        <v>3</v>
      </c>
      <c r="L58" s="1512">
        <v>11</v>
      </c>
      <c r="M58" s="1512">
        <v>20</v>
      </c>
      <c r="N58" s="1512">
        <v>13</v>
      </c>
      <c r="O58" s="1512">
        <v>33</v>
      </c>
      <c r="P58" s="1586" t="s">
        <v>728</v>
      </c>
      <c r="Q58" s="389" t="s">
        <v>729</v>
      </c>
      <c r="R58" s="2517"/>
      <c r="S58" s="395"/>
      <c r="T58" s="395"/>
      <c r="U58" s="395"/>
      <c r="V58" s="395"/>
      <c r="W58" s="395"/>
      <c r="X58" s="395"/>
      <c r="Y58" s="395"/>
    </row>
    <row r="59" spans="1:25" s="131" customFormat="1" ht="32.25" customHeight="1" x14ac:dyDescent="0.25">
      <c r="A59" s="2532"/>
      <c r="B59" s="1509" t="s">
        <v>730</v>
      </c>
      <c r="C59" s="397"/>
      <c r="D59" s="1512">
        <v>3</v>
      </c>
      <c r="E59" s="1512">
        <v>5</v>
      </c>
      <c r="F59" s="1512">
        <v>8</v>
      </c>
      <c r="G59" s="1512">
        <v>4</v>
      </c>
      <c r="H59" s="1512">
        <v>5</v>
      </c>
      <c r="I59" s="1512">
        <v>9</v>
      </c>
      <c r="J59" s="1512">
        <v>0</v>
      </c>
      <c r="K59" s="1512">
        <v>0</v>
      </c>
      <c r="L59" s="1512">
        <v>0</v>
      </c>
      <c r="M59" s="1512">
        <v>7</v>
      </c>
      <c r="N59" s="1512">
        <v>10</v>
      </c>
      <c r="O59" s="1512">
        <v>17</v>
      </c>
      <c r="P59" s="265"/>
      <c r="Q59" s="389" t="s">
        <v>731</v>
      </c>
      <c r="R59" s="2517"/>
      <c r="S59" s="395"/>
      <c r="T59" s="395"/>
      <c r="U59" s="395"/>
      <c r="V59" s="395"/>
      <c r="W59" s="395"/>
      <c r="X59" s="395"/>
      <c r="Y59" s="395"/>
    </row>
    <row r="60" spans="1:25" s="131" customFormat="1" ht="29.25" customHeight="1" x14ac:dyDescent="0.25">
      <c r="A60" s="2532"/>
      <c r="B60" s="1511" t="s">
        <v>732</v>
      </c>
      <c r="C60" s="397"/>
      <c r="D60" s="1512">
        <v>0</v>
      </c>
      <c r="E60" s="1512">
        <v>0</v>
      </c>
      <c r="F60" s="1512">
        <v>0</v>
      </c>
      <c r="G60" s="1512">
        <v>5</v>
      </c>
      <c r="H60" s="1512">
        <v>1</v>
      </c>
      <c r="I60" s="1512">
        <v>6</v>
      </c>
      <c r="J60" s="1512">
        <v>4</v>
      </c>
      <c r="K60" s="1512">
        <v>0</v>
      </c>
      <c r="L60" s="1512">
        <v>4</v>
      </c>
      <c r="M60" s="1512">
        <v>9</v>
      </c>
      <c r="N60" s="1512">
        <v>1</v>
      </c>
      <c r="O60" s="1512">
        <v>10</v>
      </c>
      <c r="P60" s="502"/>
      <c r="Q60" s="389" t="s">
        <v>733</v>
      </c>
      <c r="R60" s="2517"/>
      <c r="S60" s="395"/>
      <c r="T60" s="395"/>
      <c r="U60" s="395"/>
      <c r="V60" s="395"/>
      <c r="W60" s="395"/>
      <c r="X60" s="395"/>
      <c r="Y60" s="395"/>
    </row>
    <row r="61" spans="1:25" s="131" customFormat="1" ht="26.25" customHeight="1" x14ac:dyDescent="0.25">
      <c r="A61" s="2532"/>
      <c r="B61" s="1509" t="s">
        <v>734</v>
      </c>
      <c r="C61" s="397"/>
      <c r="D61" s="1512">
        <v>5</v>
      </c>
      <c r="E61" s="1512">
        <v>2</v>
      </c>
      <c r="F61" s="1512">
        <v>7</v>
      </c>
      <c r="G61" s="1512">
        <v>1</v>
      </c>
      <c r="H61" s="1512">
        <v>2</v>
      </c>
      <c r="I61" s="1512">
        <v>3</v>
      </c>
      <c r="J61" s="1512">
        <v>1</v>
      </c>
      <c r="K61" s="1512">
        <v>2</v>
      </c>
      <c r="L61" s="1512">
        <v>3</v>
      </c>
      <c r="M61" s="1512">
        <v>7</v>
      </c>
      <c r="N61" s="1512">
        <v>6</v>
      </c>
      <c r="O61" s="1512">
        <v>13</v>
      </c>
      <c r="P61" s="265"/>
      <c r="Q61" s="389" t="s">
        <v>470</v>
      </c>
      <c r="R61" s="2517"/>
      <c r="S61" s="395"/>
      <c r="T61" s="395"/>
      <c r="U61" s="395"/>
      <c r="V61" s="395"/>
      <c r="W61" s="395"/>
      <c r="X61" s="395"/>
      <c r="Y61" s="395"/>
    </row>
    <row r="62" spans="1:25" s="131" customFormat="1" ht="32.25" customHeight="1" x14ac:dyDescent="0.25">
      <c r="A62" s="2526"/>
      <c r="B62" s="705" t="s">
        <v>735</v>
      </c>
      <c r="C62" s="1037"/>
      <c r="D62" s="1513">
        <v>0</v>
      </c>
      <c r="E62" s="1513">
        <v>0</v>
      </c>
      <c r="F62" s="1513">
        <v>0</v>
      </c>
      <c r="G62" s="1513">
        <v>5</v>
      </c>
      <c r="H62" s="1513">
        <v>5</v>
      </c>
      <c r="I62" s="1513">
        <v>10</v>
      </c>
      <c r="J62" s="1513">
        <v>0</v>
      </c>
      <c r="K62" s="1513">
        <v>0</v>
      </c>
      <c r="L62" s="1513">
        <v>0</v>
      </c>
      <c r="M62" s="1513">
        <v>5</v>
      </c>
      <c r="N62" s="1513">
        <v>5</v>
      </c>
      <c r="O62" s="1513">
        <v>10</v>
      </c>
      <c r="P62" s="501"/>
      <c r="Q62" s="1520" t="s">
        <v>736</v>
      </c>
      <c r="R62" s="2517"/>
      <c r="S62" s="395"/>
      <c r="T62" s="395"/>
      <c r="U62" s="395"/>
      <c r="V62" s="395"/>
      <c r="W62" s="395"/>
      <c r="X62" s="395"/>
      <c r="Y62" s="395"/>
    </row>
    <row r="63" spans="1:25" s="131" customFormat="1" ht="25.5" customHeight="1" x14ac:dyDescent="0.25">
      <c r="A63" s="2526" t="s">
        <v>52</v>
      </c>
      <c r="B63" s="2526"/>
      <c r="C63" s="2526"/>
      <c r="D63" s="1513">
        <v>14</v>
      </c>
      <c r="E63" s="1513">
        <v>13</v>
      </c>
      <c r="F63" s="1513">
        <v>27</v>
      </c>
      <c r="G63" s="1513">
        <v>23</v>
      </c>
      <c r="H63" s="1513">
        <v>18</v>
      </c>
      <c r="I63" s="1513">
        <v>41</v>
      </c>
      <c r="J63" s="1513">
        <v>13</v>
      </c>
      <c r="K63" s="1513">
        <v>5</v>
      </c>
      <c r="L63" s="1513">
        <v>18</v>
      </c>
      <c r="M63" s="1513">
        <v>50</v>
      </c>
      <c r="N63" s="1513">
        <v>36</v>
      </c>
      <c r="O63" s="1513">
        <v>86</v>
      </c>
      <c r="P63" s="2527" t="s">
        <v>737</v>
      </c>
      <c r="Q63" s="2527"/>
      <c r="R63" s="2527"/>
      <c r="S63" s="395"/>
      <c r="T63" s="395"/>
      <c r="U63" s="395"/>
      <c r="V63" s="395"/>
      <c r="W63" s="395"/>
      <c r="X63" s="395"/>
      <c r="Y63" s="395"/>
    </row>
    <row r="64" spans="1:25" s="131" customFormat="1" ht="32.25" customHeight="1" x14ac:dyDescent="0.25">
      <c r="A64" s="2532" t="s">
        <v>610</v>
      </c>
      <c r="B64" s="2569" t="s">
        <v>738</v>
      </c>
      <c r="C64" s="2569"/>
      <c r="D64" s="1512">
        <v>0</v>
      </c>
      <c r="E64" s="1512">
        <v>0</v>
      </c>
      <c r="F64" s="1512">
        <v>0</v>
      </c>
      <c r="G64" s="1512">
        <v>1</v>
      </c>
      <c r="H64" s="1512">
        <v>4</v>
      </c>
      <c r="I64" s="1512">
        <v>5</v>
      </c>
      <c r="J64" s="1512">
        <v>0</v>
      </c>
      <c r="K64" s="1512">
        <v>0</v>
      </c>
      <c r="L64" s="1512">
        <v>0</v>
      </c>
      <c r="M64" s="1512">
        <v>1</v>
      </c>
      <c r="N64" s="1512">
        <v>4</v>
      </c>
      <c r="O64" s="1512">
        <v>5</v>
      </c>
      <c r="P64" s="1159"/>
      <c r="Q64" s="389" t="s">
        <v>739</v>
      </c>
      <c r="R64" s="2542" t="s">
        <v>611</v>
      </c>
      <c r="S64" s="395"/>
      <c r="T64" s="395"/>
      <c r="U64" s="395"/>
      <c r="V64" s="395"/>
      <c r="W64" s="395"/>
      <c r="X64" s="395"/>
      <c r="Y64" s="395"/>
    </row>
    <row r="65" spans="1:25" s="131" customFormat="1" ht="32.25" customHeight="1" x14ac:dyDescent="0.25">
      <c r="A65" s="2532"/>
      <c r="B65" s="2569" t="s">
        <v>740</v>
      </c>
      <c r="C65" s="2569"/>
      <c r="D65" s="1512">
        <v>0</v>
      </c>
      <c r="E65" s="1512">
        <v>0</v>
      </c>
      <c r="F65" s="1512">
        <v>0</v>
      </c>
      <c r="G65" s="1512">
        <v>8</v>
      </c>
      <c r="H65" s="1512">
        <v>7</v>
      </c>
      <c r="I65" s="1512">
        <v>15</v>
      </c>
      <c r="J65" s="1512">
        <v>7</v>
      </c>
      <c r="K65" s="1512">
        <v>1</v>
      </c>
      <c r="L65" s="1512">
        <v>8</v>
      </c>
      <c r="M65" s="1512">
        <v>15</v>
      </c>
      <c r="N65" s="1512">
        <v>8</v>
      </c>
      <c r="O65" s="1512">
        <v>23</v>
      </c>
      <c r="P65" s="1159"/>
      <c r="Q65" s="389" t="s">
        <v>741</v>
      </c>
      <c r="R65" s="2542"/>
      <c r="S65" s="395"/>
      <c r="T65" s="395"/>
      <c r="U65" s="395"/>
      <c r="V65" s="395"/>
      <c r="W65" s="395"/>
      <c r="X65" s="395"/>
      <c r="Y65" s="395"/>
    </row>
    <row r="66" spans="1:25" s="131" customFormat="1" ht="32.25" customHeight="1" x14ac:dyDescent="0.25">
      <c r="A66" s="2532"/>
      <c r="B66" s="2570" t="s">
        <v>742</v>
      </c>
      <c r="C66" s="2570"/>
      <c r="D66" s="1512">
        <v>0</v>
      </c>
      <c r="E66" s="1512">
        <v>0</v>
      </c>
      <c r="F66" s="1512">
        <v>0</v>
      </c>
      <c r="G66" s="1512">
        <v>0</v>
      </c>
      <c r="H66" s="1512">
        <v>8</v>
      </c>
      <c r="I66" s="1512">
        <v>8</v>
      </c>
      <c r="J66" s="1512">
        <v>0</v>
      </c>
      <c r="K66" s="1512">
        <v>6</v>
      </c>
      <c r="L66" s="1512">
        <v>6</v>
      </c>
      <c r="M66" s="1512">
        <v>0</v>
      </c>
      <c r="N66" s="1512">
        <v>14</v>
      </c>
      <c r="O66" s="1512">
        <v>14</v>
      </c>
      <c r="P66" s="1159"/>
      <c r="Q66" s="389" t="s">
        <v>743</v>
      </c>
      <c r="R66" s="2542"/>
      <c r="S66" s="395"/>
      <c r="T66" s="395"/>
      <c r="U66" s="395"/>
      <c r="V66" s="395"/>
      <c r="W66" s="395"/>
      <c r="X66" s="395"/>
      <c r="Y66" s="395"/>
    </row>
    <row r="67" spans="1:25" s="131" customFormat="1" ht="32.25" customHeight="1" x14ac:dyDescent="0.25">
      <c r="A67" s="2532"/>
      <c r="B67" s="2571" t="s">
        <v>744</v>
      </c>
      <c r="C67" s="2571"/>
      <c r="D67" s="1512">
        <v>0</v>
      </c>
      <c r="E67" s="1512">
        <v>0</v>
      </c>
      <c r="F67" s="1512">
        <v>0</v>
      </c>
      <c r="G67" s="1512">
        <v>17</v>
      </c>
      <c r="H67" s="1512">
        <v>11</v>
      </c>
      <c r="I67" s="1512">
        <v>28</v>
      </c>
      <c r="J67" s="1512">
        <v>9</v>
      </c>
      <c r="K67" s="1512">
        <v>1</v>
      </c>
      <c r="L67" s="1512">
        <v>10</v>
      </c>
      <c r="M67" s="1512">
        <v>26</v>
      </c>
      <c r="N67" s="1512">
        <v>12</v>
      </c>
      <c r="O67" s="1512">
        <v>38</v>
      </c>
      <c r="P67" s="1159"/>
      <c r="Q67" s="389" t="s">
        <v>745</v>
      </c>
      <c r="R67" s="2542"/>
      <c r="S67" s="395"/>
      <c r="T67" s="395"/>
      <c r="U67" s="395"/>
      <c r="V67" s="395"/>
      <c r="W67" s="395"/>
      <c r="X67" s="395"/>
      <c r="Y67" s="395"/>
    </row>
    <row r="68" spans="1:25" s="131" customFormat="1" ht="32.25" customHeight="1" x14ac:dyDescent="0.25">
      <c r="A68" s="2573"/>
      <c r="B68" s="2572" t="s">
        <v>746</v>
      </c>
      <c r="C68" s="2572"/>
      <c r="D68" s="1622">
        <v>0</v>
      </c>
      <c r="E68" s="1622">
        <v>0</v>
      </c>
      <c r="F68" s="1622">
        <v>0</v>
      </c>
      <c r="G68" s="1622">
        <v>7</v>
      </c>
      <c r="H68" s="1622">
        <v>5</v>
      </c>
      <c r="I68" s="1622">
        <v>12</v>
      </c>
      <c r="J68" s="1622">
        <v>5</v>
      </c>
      <c r="K68" s="1622">
        <v>0</v>
      </c>
      <c r="L68" s="1622">
        <v>5</v>
      </c>
      <c r="M68" s="1622">
        <v>12</v>
      </c>
      <c r="N68" s="1622">
        <v>5</v>
      </c>
      <c r="O68" s="1622">
        <v>17</v>
      </c>
      <c r="P68" s="1187"/>
      <c r="Q68" s="1587" t="s">
        <v>747</v>
      </c>
      <c r="R68" s="2574"/>
      <c r="S68" s="395"/>
      <c r="T68" s="395"/>
      <c r="U68" s="395"/>
      <c r="V68" s="395"/>
      <c r="W68" s="395"/>
      <c r="X68" s="395"/>
      <c r="Y68" s="395"/>
    </row>
    <row r="69" spans="1:25" s="131" customFormat="1" ht="32.25" customHeight="1" thickBot="1" x14ac:dyDescent="0.3">
      <c r="A69" s="2575" t="s">
        <v>52</v>
      </c>
      <c r="B69" s="2575"/>
      <c r="C69" s="2575"/>
      <c r="D69" s="1621">
        <f>SUM(D64:D68)</f>
        <v>0</v>
      </c>
      <c r="E69" s="1621">
        <f t="shared" ref="E69:O69" si="1">SUM(E64:E68)</f>
        <v>0</v>
      </c>
      <c r="F69" s="1621">
        <f t="shared" si="1"/>
        <v>0</v>
      </c>
      <c r="G69" s="1621">
        <f t="shared" si="1"/>
        <v>33</v>
      </c>
      <c r="H69" s="1621">
        <f t="shared" si="1"/>
        <v>35</v>
      </c>
      <c r="I69" s="1621">
        <f t="shared" si="1"/>
        <v>68</v>
      </c>
      <c r="J69" s="1621">
        <f t="shared" si="1"/>
        <v>21</v>
      </c>
      <c r="K69" s="1621">
        <f t="shared" si="1"/>
        <v>8</v>
      </c>
      <c r="L69" s="1621">
        <f t="shared" si="1"/>
        <v>29</v>
      </c>
      <c r="M69" s="1621">
        <f t="shared" si="1"/>
        <v>54</v>
      </c>
      <c r="N69" s="1621">
        <f t="shared" si="1"/>
        <v>43</v>
      </c>
      <c r="O69" s="1621">
        <f t="shared" si="1"/>
        <v>97</v>
      </c>
      <c r="P69" s="2576" t="s">
        <v>136</v>
      </c>
      <c r="Q69" s="2576"/>
      <c r="R69" s="1188"/>
      <c r="S69" s="395"/>
      <c r="T69" s="395"/>
      <c r="U69" s="395"/>
      <c r="V69" s="395"/>
      <c r="W69" s="395"/>
      <c r="X69" s="395"/>
      <c r="Y69" s="395"/>
    </row>
    <row r="70" spans="1:25" s="131" customFormat="1" ht="33.75" customHeight="1" thickTop="1" x14ac:dyDescent="0.25">
      <c r="A70" s="1158"/>
      <c r="B70" s="1158"/>
      <c r="C70" s="1158"/>
      <c r="D70" s="328"/>
      <c r="E70" s="328"/>
      <c r="F70" s="328"/>
      <c r="G70" s="328"/>
      <c r="H70" s="328"/>
      <c r="I70" s="328"/>
      <c r="J70" s="328"/>
      <c r="K70" s="328"/>
      <c r="L70" s="328"/>
      <c r="M70" s="328"/>
      <c r="N70" s="328"/>
      <c r="O70" s="328"/>
      <c r="P70" s="1168"/>
      <c r="Q70" s="1168"/>
      <c r="R70" s="1168"/>
      <c r="S70" s="395"/>
      <c r="T70" s="395"/>
      <c r="U70" s="395"/>
      <c r="V70" s="395"/>
      <c r="W70" s="395"/>
      <c r="X70" s="395"/>
      <c r="Y70" s="395"/>
    </row>
    <row r="71" spans="1:25" s="131" customFormat="1" ht="33.75" customHeight="1" x14ac:dyDescent="0.25">
      <c r="A71" s="1158"/>
      <c r="B71" s="1158"/>
      <c r="C71" s="1158"/>
      <c r="D71" s="328"/>
      <c r="E71" s="328"/>
      <c r="F71" s="328"/>
      <c r="G71" s="328"/>
      <c r="H71" s="328"/>
      <c r="I71" s="328"/>
      <c r="J71" s="328"/>
      <c r="K71" s="328"/>
      <c r="L71" s="328"/>
      <c r="M71" s="328"/>
      <c r="N71" s="328"/>
      <c r="O71" s="328"/>
      <c r="P71" s="1168"/>
      <c r="Q71" s="1168"/>
      <c r="R71" s="1168"/>
      <c r="S71" s="395"/>
      <c r="T71" s="395"/>
      <c r="U71" s="395"/>
      <c r="V71" s="395"/>
      <c r="W71" s="395"/>
      <c r="X71" s="395"/>
      <c r="Y71" s="395"/>
    </row>
    <row r="72" spans="1:25" s="131" customFormat="1" ht="23.25" customHeight="1" x14ac:dyDescent="0.25">
      <c r="A72" s="1158"/>
      <c r="B72" s="1158"/>
      <c r="C72" s="1158"/>
      <c r="D72" s="328"/>
      <c r="E72" s="328"/>
      <c r="F72" s="328"/>
      <c r="G72" s="328"/>
      <c r="H72" s="328"/>
      <c r="I72" s="328"/>
      <c r="J72" s="328"/>
      <c r="K72" s="328"/>
      <c r="L72" s="328"/>
      <c r="M72" s="328"/>
      <c r="N72" s="328"/>
      <c r="O72" s="328"/>
      <c r="P72" s="1168"/>
      <c r="Q72" s="1168"/>
      <c r="R72" s="1168"/>
      <c r="S72" s="395"/>
      <c r="T72" s="395"/>
      <c r="U72" s="395"/>
      <c r="V72" s="395"/>
      <c r="W72" s="395"/>
      <c r="X72" s="395"/>
      <c r="Y72" s="395"/>
    </row>
    <row r="73" spans="1:25" s="131" customFormat="1" ht="33.75" customHeight="1" thickBot="1" x14ac:dyDescent="0.3">
      <c r="A73" s="1483" t="s">
        <v>1056</v>
      </c>
      <c r="B73" s="1483"/>
      <c r="C73" s="1483"/>
      <c r="D73" s="1483"/>
      <c r="E73" s="1483"/>
      <c r="F73" s="1483"/>
      <c r="G73" s="1483"/>
      <c r="H73" s="1483"/>
      <c r="I73" s="1483"/>
      <c r="J73" s="1483"/>
      <c r="K73" s="1483"/>
      <c r="L73" s="1483"/>
      <c r="M73" s="1483"/>
      <c r="N73" s="1483"/>
      <c r="O73" s="1483"/>
      <c r="P73" s="1483"/>
      <c r="Q73" s="1483"/>
      <c r="R73" s="1482" t="s">
        <v>2501</v>
      </c>
      <c r="S73" s="395"/>
      <c r="T73" s="395"/>
      <c r="U73" s="395"/>
      <c r="V73" s="395"/>
      <c r="W73" s="395"/>
      <c r="X73" s="395"/>
      <c r="Y73" s="395"/>
    </row>
    <row r="74" spans="1:25" s="131" customFormat="1" ht="20.25" customHeight="1" thickTop="1" x14ac:dyDescent="0.25">
      <c r="A74" s="2468" t="s">
        <v>47</v>
      </c>
      <c r="B74" s="2468" t="s">
        <v>654</v>
      </c>
      <c r="C74" s="2468" t="s">
        <v>48</v>
      </c>
      <c r="D74" s="2488" t="s">
        <v>36</v>
      </c>
      <c r="E74" s="2488"/>
      <c r="F74" s="2488"/>
      <c r="G74" s="2488" t="s">
        <v>2</v>
      </c>
      <c r="H74" s="2488"/>
      <c r="I74" s="2488"/>
      <c r="J74" s="2488" t="s">
        <v>3</v>
      </c>
      <c r="K74" s="2488"/>
      <c r="L74" s="2488"/>
      <c r="M74" s="2488" t="s">
        <v>29</v>
      </c>
      <c r="N74" s="2488"/>
      <c r="O74" s="2488"/>
      <c r="P74" s="2523" t="s">
        <v>103</v>
      </c>
      <c r="Q74" s="2523" t="s">
        <v>132</v>
      </c>
      <c r="R74" s="2565" t="s">
        <v>102</v>
      </c>
      <c r="S74" s="395"/>
      <c r="T74" s="395"/>
      <c r="U74" s="395"/>
      <c r="V74" s="395"/>
      <c r="W74" s="395"/>
      <c r="X74" s="395"/>
      <c r="Y74" s="395"/>
    </row>
    <row r="75" spans="1:25" s="131" customFormat="1" ht="27" customHeight="1" x14ac:dyDescent="0.25">
      <c r="A75" s="2469"/>
      <c r="B75" s="2469"/>
      <c r="C75" s="2469"/>
      <c r="D75" s="2492" t="s">
        <v>98</v>
      </c>
      <c r="E75" s="2492"/>
      <c r="F75" s="2492"/>
      <c r="G75" s="2492" t="s">
        <v>99</v>
      </c>
      <c r="H75" s="2492"/>
      <c r="I75" s="2492"/>
      <c r="J75" s="2492" t="s">
        <v>100</v>
      </c>
      <c r="K75" s="2492"/>
      <c r="L75" s="2492"/>
      <c r="M75" s="2492" t="s">
        <v>126</v>
      </c>
      <c r="N75" s="2492"/>
      <c r="O75" s="2492"/>
      <c r="P75" s="2524"/>
      <c r="Q75" s="2524"/>
      <c r="R75" s="2566"/>
      <c r="S75" s="395"/>
      <c r="T75" s="395"/>
      <c r="U75" s="395"/>
      <c r="V75" s="395"/>
      <c r="W75" s="395"/>
      <c r="X75" s="395"/>
      <c r="Y75" s="395"/>
    </row>
    <row r="76" spans="1:25" s="131" customFormat="1" ht="23.25" customHeight="1" x14ac:dyDescent="0.25">
      <c r="A76" s="2469"/>
      <c r="B76" s="2469"/>
      <c r="C76" s="2469"/>
      <c r="D76" s="304" t="s">
        <v>187</v>
      </c>
      <c r="E76" s="304" t="s">
        <v>203</v>
      </c>
      <c r="F76" s="304" t="s">
        <v>204</v>
      </c>
      <c r="G76" s="304" t="s">
        <v>187</v>
      </c>
      <c r="H76" s="304" t="s">
        <v>203</v>
      </c>
      <c r="I76" s="304" t="s">
        <v>204</v>
      </c>
      <c r="J76" s="304" t="s">
        <v>187</v>
      </c>
      <c r="K76" s="304" t="s">
        <v>203</v>
      </c>
      <c r="L76" s="304" t="s">
        <v>204</v>
      </c>
      <c r="M76" s="304" t="s">
        <v>187</v>
      </c>
      <c r="N76" s="304" t="s">
        <v>203</v>
      </c>
      <c r="O76" s="304" t="s">
        <v>204</v>
      </c>
      <c r="P76" s="2524"/>
      <c r="Q76" s="2524"/>
      <c r="R76" s="2566"/>
      <c r="S76" s="395"/>
      <c r="T76" s="395"/>
      <c r="U76" s="395"/>
      <c r="V76" s="395"/>
      <c r="W76" s="395"/>
      <c r="X76" s="395"/>
      <c r="Y76" s="395"/>
    </row>
    <row r="77" spans="1:25" s="131" customFormat="1" ht="22.5" customHeight="1" thickBot="1" x14ac:dyDescent="0.3">
      <c r="A77" s="2470"/>
      <c r="B77" s="2470"/>
      <c r="C77" s="2470"/>
      <c r="D77" s="325" t="s">
        <v>188</v>
      </c>
      <c r="E77" s="325" t="s">
        <v>189</v>
      </c>
      <c r="F77" s="325" t="s">
        <v>190</v>
      </c>
      <c r="G77" s="325" t="s">
        <v>188</v>
      </c>
      <c r="H77" s="325" t="s">
        <v>189</v>
      </c>
      <c r="I77" s="325" t="s">
        <v>190</v>
      </c>
      <c r="J77" s="325" t="s">
        <v>188</v>
      </c>
      <c r="K77" s="325" t="s">
        <v>189</v>
      </c>
      <c r="L77" s="325" t="s">
        <v>190</v>
      </c>
      <c r="M77" s="325" t="s">
        <v>188</v>
      </c>
      <c r="N77" s="325" t="s">
        <v>189</v>
      </c>
      <c r="O77" s="325" t="s">
        <v>190</v>
      </c>
      <c r="P77" s="2525"/>
      <c r="Q77" s="2525"/>
      <c r="R77" s="2567"/>
      <c r="S77" s="395"/>
      <c r="T77" s="395"/>
      <c r="U77" s="395"/>
      <c r="V77" s="395"/>
      <c r="W77" s="395"/>
      <c r="X77" s="395"/>
      <c r="Y77" s="395"/>
    </row>
    <row r="78" spans="1:25" s="131" customFormat="1" ht="40.5" customHeight="1" x14ac:dyDescent="0.25">
      <c r="A78" s="2534" t="s">
        <v>54</v>
      </c>
      <c r="B78" s="2577" t="s">
        <v>55</v>
      </c>
      <c r="C78" s="1589" t="s">
        <v>481</v>
      </c>
      <c r="D78" s="1623">
        <f>SUM(D65:D69)</f>
        <v>0</v>
      </c>
      <c r="E78" s="1623">
        <f>SUM(E65:E69)</f>
        <v>0</v>
      </c>
      <c r="F78" s="1623">
        <v>0</v>
      </c>
      <c r="G78" s="1623">
        <v>4</v>
      </c>
      <c r="H78" s="1623">
        <v>4</v>
      </c>
      <c r="I78" s="1623">
        <v>8</v>
      </c>
      <c r="J78" s="1623">
        <v>5</v>
      </c>
      <c r="K78" s="1623">
        <v>2</v>
      </c>
      <c r="L78" s="1623">
        <v>7</v>
      </c>
      <c r="M78" s="1623">
        <v>9</v>
      </c>
      <c r="N78" s="1623">
        <v>6</v>
      </c>
      <c r="O78" s="1623">
        <v>15</v>
      </c>
      <c r="P78" s="1588" t="s">
        <v>482</v>
      </c>
      <c r="Q78" s="2578" t="s">
        <v>138</v>
      </c>
      <c r="R78" s="2536" t="s">
        <v>104</v>
      </c>
      <c r="S78" s="395"/>
      <c r="T78" s="395"/>
      <c r="U78" s="395"/>
      <c r="V78" s="395"/>
      <c r="W78" s="395"/>
      <c r="X78" s="395"/>
      <c r="Y78" s="395"/>
    </row>
    <row r="79" spans="1:25" s="131" customFormat="1" ht="46.5" customHeight="1" x14ac:dyDescent="0.25">
      <c r="A79" s="2489"/>
      <c r="B79" s="2551"/>
      <c r="C79" s="1194" t="s">
        <v>748</v>
      </c>
      <c r="D79" s="1512">
        <f t="shared" ref="D79:E82" si="2">SUM(D66:D78)</f>
        <v>0</v>
      </c>
      <c r="E79" s="1512">
        <f t="shared" si="2"/>
        <v>0</v>
      </c>
      <c r="F79" s="1512">
        <v>0</v>
      </c>
      <c r="G79" s="1512">
        <v>6</v>
      </c>
      <c r="H79" s="1512">
        <v>7</v>
      </c>
      <c r="I79" s="1512">
        <v>13</v>
      </c>
      <c r="J79" s="1512">
        <v>3</v>
      </c>
      <c r="K79" s="1512">
        <v>4</v>
      </c>
      <c r="L79" s="1512">
        <v>7</v>
      </c>
      <c r="M79" s="1512">
        <v>9</v>
      </c>
      <c r="N79" s="1512">
        <v>11</v>
      </c>
      <c r="O79" s="1512">
        <v>20</v>
      </c>
      <c r="P79" s="389" t="s">
        <v>749</v>
      </c>
      <c r="Q79" s="2542"/>
      <c r="R79" s="2537"/>
      <c r="S79" s="395"/>
      <c r="T79" s="395"/>
      <c r="U79" s="395"/>
      <c r="V79" s="395"/>
      <c r="W79" s="395"/>
      <c r="X79" s="395"/>
      <c r="Y79" s="395"/>
    </row>
    <row r="80" spans="1:25" s="131" customFormat="1" ht="46.5" customHeight="1" x14ac:dyDescent="0.25">
      <c r="A80" s="2489"/>
      <c r="B80" s="2551"/>
      <c r="C80" s="1590" t="s">
        <v>750</v>
      </c>
      <c r="D80" s="1512">
        <f t="shared" si="2"/>
        <v>0</v>
      </c>
      <c r="E80" s="1512">
        <f t="shared" si="2"/>
        <v>0</v>
      </c>
      <c r="F80" s="1512">
        <v>0</v>
      </c>
      <c r="G80" s="1512">
        <v>3</v>
      </c>
      <c r="H80" s="1512">
        <v>4</v>
      </c>
      <c r="I80" s="1512">
        <v>7</v>
      </c>
      <c r="J80" s="1512">
        <v>0</v>
      </c>
      <c r="K80" s="1512">
        <v>0</v>
      </c>
      <c r="L80" s="1512">
        <v>0</v>
      </c>
      <c r="M80" s="1512">
        <v>3</v>
      </c>
      <c r="N80" s="1512">
        <v>4</v>
      </c>
      <c r="O80" s="1512">
        <v>7</v>
      </c>
      <c r="P80" s="389" t="s">
        <v>751</v>
      </c>
      <c r="Q80" s="2542"/>
      <c r="R80" s="2537"/>
      <c r="S80" s="395"/>
      <c r="T80" s="395"/>
      <c r="U80" s="395"/>
      <c r="V80" s="395"/>
      <c r="W80" s="395"/>
      <c r="X80" s="395"/>
      <c r="Y80" s="395"/>
    </row>
    <row r="81" spans="1:25" s="131" customFormat="1" ht="46.5" customHeight="1" x14ac:dyDescent="0.25">
      <c r="A81" s="2489"/>
      <c r="B81" s="2551"/>
      <c r="C81" s="1591" t="s">
        <v>752</v>
      </c>
      <c r="D81" s="1512">
        <f t="shared" si="2"/>
        <v>0</v>
      </c>
      <c r="E81" s="1512">
        <f t="shared" si="2"/>
        <v>0</v>
      </c>
      <c r="F81" s="1512">
        <v>0</v>
      </c>
      <c r="G81" s="1512">
        <v>4</v>
      </c>
      <c r="H81" s="1512">
        <v>3</v>
      </c>
      <c r="I81" s="1512">
        <v>7</v>
      </c>
      <c r="J81" s="1512">
        <v>2</v>
      </c>
      <c r="K81" s="1512">
        <v>1</v>
      </c>
      <c r="L81" s="1512">
        <v>3</v>
      </c>
      <c r="M81" s="1512">
        <v>6</v>
      </c>
      <c r="N81" s="1512">
        <v>4</v>
      </c>
      <c r="O81" s="1512">
        <v>10</v>
      </c>
      <c r="P81" s="389" t="s">
        <v>753</v>
      </c>
      <c r="Q81" s="2542"/>
      <c r="R81" s="2537"/>
      <c r="S81" s="395"/>
      <c r="T81" s="395"/>
      <c r="U81" s="395"/>
      <c r="V81" s="395"/>
      <c r="W81" s="395"/>
      <c r="X81" s="395"/>
      <c r="Y81" s="395"/>
    </row>
    <row r="82" spans="1:25" s="131" customFormat="1" ht="26.25" customHeight="1" x14ac:dyDescent="0.25">
      <c r="A82" s="2489"/>
      <c r="B82" s="2539"/>
      <c r="C82" s="1590" t="s">
        <v>754</v>
      </c>
      <c r="D82" s="2035">
        <f t="shared" si="2"/>
        <v>0</v>
      </c>
      <c r="E82" s="2035">
        <f t="shared" si="2"/>
        <v>0</v>
      </c>
      <c r="F82" s="2035">
        <v>0</v>
      </c>
      <c r="G82" s="2035">
        <v>3</v>
      </c>
      <c r="H82" s="2035">
        <v>4</v>
      </c>
      <c r="I82" s="2035">
        <v>7</v>
      </c>
      <c r="J82" s="2035">
        <v>0</v>
      </c>
      <c r="K82" s="1534">
        <v>0</v>
      </c>
      <c r="L82" s="1555">
        <v>0</v>
      </c>
      <c r="M82" s="1534">
        <v>3</v>
      </c>
      <c r="N82" s="1534">
        <v>4</v>
      </c>
      <c r="O82" s="1534">
        <v>7</v>
      </c>
      <c r="P82" s="1504" t="s">
        <v>755</v>
      </c>
      <c r="Q82" s="2527"/>
      <c r="R82" s="2537"/>
      <c r="S82" s="395"/>
      <c r="T82" s="395"/>
      <c r="U82" s="395"/>
      <c r="V82" s="395"/>
      <c r="W82" s="395"/>
      <c r="X82" s="395"/>
      <c r="Y82" s="395"/>
    </row>
    <row r="83" spans="1:25" s="131" customFormat="1" ht="27.75" customHeight="1" x14ac:dyDescent="0.25">
      <c r="A83" s="2489"/>
      <c r="B83" s="2532" t="s">
        <v>49</v>
      </c>
      <c r="C83" s="2549"/>
      <c r="D83" s="1569">
        <v>0</v>
      </c>
      <c r="E83" s="1569">
        <v>0</v>
      </c>
      <c r="F83" s="1569">
        <v>0</v>
      </c>
      <c r="G83" s="1569">
        <v>20</v>
      </c>
      <c r="H83" s="1569">
        <v>22</v>
      </c>
      <c r="I83" s="1569">
        <v>42</v>
      </c>
      <c r="J83" s="1569">
        <v>10</v>
      </c>
      <c r="K83" s="1512">
        <v>7</v>
      </c>
      <c r="L83" s="1512">
        <v>17</v>
      </c>
      <c r="M83" s="1512">
        <v>30</v>
      </c>
      <c r="N83" s="1512">
        <v>29</v>
      </c>
      <c r="O83" s="1512">
        <v>59</v>
      </c>
      <c r="P83" s="2542" t="s">
        <v>139</v>
      </c>
      <c r="Q83" s="2542"/>
      <c r="R83" s="2537"/>
      <c r="S83" s="395"/>
      <c r="T83" s="395"/>
      <c r="U83" s="395"/>
      <c r="V83" s="395"/>
      <c r="W83" s="395"/>
      <c r="X83" s="395"/>
      <c r="Y83" s="395"/>
    </row>
    <row r="84" spans="1:25" s="131" customFormat="1" ht="36" customHeight="1" x14ac:dyDescent="0.25">
      <c r="A84" s="2489"/>
      <c r="B84" s="1163" t="s">
        <v>756</v>
      </c>
      <c r="C84" s="1583" t="s">
        <v>756</v>
      </c>
      <c r="D84" s="1512">
        <v>0</v>
      </c>
      <c r="E84" s="1512">
        <v>0</v>
      </c>
      <c r="F84" s="1569">
        <v>0</v>
      </c>
      <c r="G84" s="1569">
        <v>2</v>
      </c>
      <c r="H84" s="1569">
        <v>9</v>
      </c>
      <c r="I84" s="1569">
        <v>11</v>
      </c>
      <c r="J84" s="1569">
        <v>3</v>
      </c>
      <c r="K84" s="1569">
        <v>7</v>
      </c>
      <c r="L84" s="1569">
        <v>10</v>
      </c>
      <c r="M84" s="1569">
        <v>5</v>
      </c>
      <c r="N84" s="1569">
        <v>16</v>
      </c>
      <c r="O84" s="1569">
        <v>21</v>
      </c>
      <c r="P84" s="1520" t="s">
        <v>757</v>
      </c>
      <c r="Q84" s="1169" t="s">
        <v>757</v>
      </c>
      <c r="R84" s="2537"/>
      <c r="S84" s="395"/>
      <c r="T84" s="395"/>
      <c r="U84" s="395"/>
      <c r="V84" s="395"/>
      <c r="W84" s="395"/>
      <c r="X84" s="395"/>
      <c r="Y84" s="395"/>
    </row>
    <row r="85" spans="1:25" s="131" customFormat="1" ht="26.25" customHeight="1" x14ac:dyDescent="0.25">
      <c r="A85" s="2489"/>
      <c r="B85" s="2539" t="s">
        <v>56</v>
      </c>
      <c r="C85" s="1509" t="s">
        <v>760</v>
      </c>
      <c r="D85" s="1512">
        <v>0</v>
      </c>
      <c r="E85" s="1512">
        <v>0</v>
      </c>
      <c r="F85" s="1512">
        <v>0</v>
      </c>
      <c r="G85" s="1512">
        <v>7</v>
      </c>
      <c r="H85" s="1512">
        <v>4</v>
      </c>
      <c r="I85" s="1512">
        <v>11</v>
      </c>
      <c r="J85" s="1512">
        <v>2</v>
      </c>
      <c r="K85" s="1512">
        <v>1</v>
      </c>
      <c r="L85" s="1512">
        <v>3</v>
      </c>
      <c r="M85" s="1512">
        <v>9</v>
      </c>
      <c r="N85" s="1512">
        <v>5</v>
      </c>
      <c r="O85" s="1512">
        <v>14</v>
      </c>
      <c r="P85" s="389" t="s">
        <v>140</v>
      </c>
      <c r="Q85" s="2579"/>
      <c r="R85" s="2537"/>
      <c r="S85" s="395"/>
      <c r="T85" s="395"/>
      <c r="U85" s="395"/>
      <c r="V85" s="395"/>
      <c r="W85" s="395"/>
      <c r="X85" s="395"/>
      <c r="Y85" s="395"/>
    </row>
    <row r="86" spans="1:25" s="131" customFormat="1" ht="24" customHeight="1" x14ac:dyDescent="0.25">
      <c r="A86" s="2489"/>
      <c r="B86" s="2540"/>
      <c r="C86" s="348" t="s">
        <v>761</v>
      </c>
      <c r="D86" s="1512">
        <v>0</v>
      </c>
      <c r="E86" s="1512">
        <v>0</v>
      </c>
      <c r="F86" s="1513">
        <v>0</v>
      </c>
      <c r="G86" s="1513">
        <v>6</v>
      </c>
      <c r="H86" s="1513">
        <v>6</v>
      </c>
      <c r="I86" s="1513">
        <v>12</v>
      </c>
      <c r="J86" s="1513">
        <v>1</v>
      </c>
      <c r="K86" s="1513">
        <v>2</v>
      </c>
      <c r="L86" s="1513">
        <v>3</v>
      </c>
      <c r="M86" s="1513">
        <v>7</v>
      </c>
      <c r="N86" s="1513">
        <v>8</v>
      </c>
      <c r="O86" s="1513">
        <v>15</v>
      </c>
      <c r="P86" s="1520" t="s">
        <v>762</v>
      </c>
      <c r="Q86" s="2579"/>
      <c r="R86" s="2537"/>
      <c r="S86" s="395"/>
      <c r="T86" s="395"/>
      <c r="U86" s="395"/>
      <c r="V86" s="395"/>
      <c r="W86" s="395"/>
      <c r="X86" s="395"/>
      <c r="Y86" s="395"/>
    </row>
    <row r="87" spans="1:25" s="131" customFormat="1" ht="27" customHeight="1" x14ac:dyDescent="0.25">
      <c r="A87" s="2489"/>
      <c r="B87" s="2532" t="s">
        <v>49</v>
      </c>
      <c r="C87" s="2532"/>
      <c r="D87" s="1512">
        <v>0</v>
      </c>
      <c r="E87" s="1512">
        <v>0</v>
      </c>
      <c r="F87" s="1512">
        <f t="shared" ref="F87:O87" si="3">SUM(F85:F86)</f>
        <v>0</v>
      </c>
      <c r="G87" s="1512">
        <f t="shared" si="3"/>
        <v>13</v>
      </c>
      <c r="H87" s="1512">
        <f t="shared" si="3"/>
        <v>10</v>
      </c>
      <c r="I87" s="1512">
        <f t="shared" si="3"/>
        <v>23</v>
      </c>
      <c r="J87" s="1512">
        <f t="shared" si="3"/>
        <v>3</v>
      </c>
      <c r="K87" s="1512">
        <f t="shared" si="3"/>
        <v>3</v>
      </c>
      <c r="L87" s="1512">
        <f t="shared" si="3"/>
        <v>6</v>
      </c>
      <c r="M87" s="1512">
        <f t="shared" si="3"/>
        <v>16</v>
      </c>
      <c r="N87" s="1512">
        <f t="shared" si="3"/>
        <v>13</v>
      </c>
      <c r="O87" s="1512">
        <f t="shared" si="3"/>
        <v>29</v>
      </c>
      <c r="P87" s="2542" t="s">
        <v>139</v>
      </c>
      <c r="Q87" s="2542"/>
      <c r="R87" s="2537"/>
      <c r="S87" s="395"/>
      <c r="T87" s="395"/>
      <c r="U87" s="395"/>
      <c r="V87" s="395"/>
      <c r="W87" s="395"/>
      <c r="X87" s="395"/>
      <c r="Y87" s="395"/>
    </row>
    <row r="88" spans="1:25" s="131" customFormat="1" ht="30.75" customHeight="1" x14ac:dyDescent="0.25">
      <c r="A88" s="2489"/>
      <c r="B88" s="2540" t="s">
        <v>763</v>
      </c>
      <c r="C88" s="350" t="s">
        <v>764</v>
      </c>
      <c r="D88" s="1569">
        <v>0</v>
      </c>
      <c r="E88" s="1569">
        <v>0</v>
      </c>
      <c r="F88" s="1569">
        <v>0</v>
      </c>
      <c r="G88" s="1569">
        <v>1</v>
      </c>
      <c r="H88" s="1569">
        <v>5</v>
      </c>
      <c r="I88" s="1569">
        <v>6</v>
      </c>
      <c r="J88" s="1569">
        <v>0</v>
      </c>
      <c r="K88" s="1569">
        <v>0</v>
      </c>
      <c r="L88" s="1569">
        <v>0</v>
      </c>
      <c r="M88" s="1569">
        <v>1</v>
      </c>
      <c r="N88" s="1569">
        <v>5</v>
      </c>
      <c r="O88" s="1569">
        <v>6</v>
      </c>
      <c r="P88" s="1584" t="s">
        <v>765</v>
      </c>
      <c r="Q88" s="2517" t="s">
        <v>766</v>
      </c>
      <c r="R88" s="2537"/>
      <c r="S88" s="395"/>
      <c r="T88" s="395"/>
      <c r="U88" s="395"/>
      <c r="V88" s="395"/>
      <c r="W88" s="395"/>
      <c r="X88" s="395"/>
      <c r="Y88" s="395"/>
    </row>
    <row r="89" spans="1:25" s="131" customFormat="1" ht="39" customHeight="1" x14ac:dyDescent="0.25">
      <c r="A89" s="2489"/>
      <c r="B89" s="2551"/>
      <c r="C89" s="1510" t="s">
        <v>767</v>
      </c>
      <c r="D89" s="1512">
        <v>0</v>
      </c>
      <c r="E89" s="1512">
        <v>0</v>
      </c>
      <c r="F89" s="1512">
        <v>0</v>
      </c>
      <c r="G89" s="1512">
        <v>0</v>
      </c>
      <c r="H89" s="1512">
        <v>4</v>
      </c>
      <c r="I89" s="1512">
        <v>4</v>
      </c>
      <c r="J89" s="1512">
        <v>0</v>
      </c>
      <c r="K89" s="1512">
        <v>0</v>
      </c>
      <c r="L89" s="1512">
        <v>0</v>
      </c>
      <c r="M89" s="1512">
        <v>0</v>
      </c>
      <c r="N89" s="1512">
        <v>4</v>
      </c>
      <c r="O89" s="1512">
        <v>4</v>
      </c>
      <c r="P89" s="389" t="s">
        <v>768</v>
      </c>
      <c r="Q89" s="2517"/>
      <c r="R89" s="2537"/>
      <c r="S89" s="395"/>
      <c r="T89" s="395"/>
      <c r="U89" s="395"/>
      <c r="V89" s="395"/>
      <c r="W89" s="395"/>
      <c r="X89" s="395"/>
      <c r="Y89" s="395"/>
    </row>
    <row r="90" spans="1:25" s="131" customFormat="1" ht="30" customHeight="1" x14ac:dyDescent="0.25">
      <c r="A90" s="2489"/>
      <c r="B90" s="2551"/>
      <c r="C90" s="1509" t="s">
        <v>769</v>
      </c>
      <c r="D90" s="1512">
        <v>0</v>
      </c>
      <c r="E90" s="1512">
        <v>0</v>
      </c>
      <c r="F90" s="1512">
        <v>0</v>
      </c>
      <c r="G90" s="1512">
        <v>1</v>
      </c>
      <c r="H90" s="1512">
        <v>1</v>
      </c>
      <c r="I90" s="1512">
        <v>2</v>
      </c>
      <c r="J90" s="1512">
        <v>0</v>
      </c>
      <c r="K90" s="1512">
        <v>0</v>
      </c>
      <c r="L90" s="1512">
        <v>0</v>
      </c>
      <c r="M90" s="1512">
        <v>1</v>
      </c>
      <c r="N90" s="1512">
        <v>1</v>
      </c>
      <c r="O90" s="1512">
        <v>2</v>
      </c>
      <c r="P90" s="389" t="s">
        <v>770</v>
      </c>
      <c r="Q90" s="2522"/>
      <c r="R90" s="2537"/>
      <c r="S90" s="395"/>
      <c r="T90" s="395"/>
      <c r="U90" s="395"/>
      <c r="V90" s="395"/>
      <c r="W90" s="395"/>
      <c r="X90" s="395"/>
      <c r="Y90" s="395"/>
    </row>
    <row r="91" spans="1:25" s="131" customFormat="1" ht="23.25" customHeight="1" thickBot="1" x14ac:dyDescent="0.3">
      <c r="A91" s="2535"/>
      <c r="B91" s="2560" t="s">
        <v>49</v>
      </c>
      <c r="C91" s="2560"/>
      <c r="D91" s="1573">
        <f>SUM(D88:D90)</f>
        <v>0</v>
      </c>
      <c r="E91" s="1573">
        <f t="shared" ref="E91:O91" si="4">SUM(E88:E90)</f>
        <v>0</v>
      </c>
      <c r="F91" s="1573">
        <f t="shared" si="4"/>
        <v>0</v>
      </c>
      <c r="G91" s="1573">
        <f t="shared" si="4"/>
        <v>2</v>
      </c>
      <c r="H91" s="1573">
        <f t="shared" si="4"/>
        <v>10</v>
      </c>
      <c r="I91" s="1573">
        <f t="shared" si="4"/>
        <v>12</v>
      </c>
      <c r="J91" s="1573">
        <f>SUM(J88:J90)</f>
        <v>0</v>
      </c>
      <c r="K91" s="1573">
        <f>SUM(K88:K90)</f>
        <v>0</v>
      </c>
      <c r="L91" s="1573">
        <f>SUM(L88:L90)</f>
        <v>0</v>
      </c>
      <c r="M91" s="1573">
        <f t="shared" si="4"/>
        <v>2</v>
      </c>
      <c r="N91" s="1573">
        <f t="shared" si="4"/>
        <v>10</v>
      </c>
      <c r="O91" s="1573">
        <f t="shared" si="4"/>
        <v>12</v>
      </c>
      <c r="P91" s="2561" t="s">
        <v>139</v>
      </c>
      <c r="Q91" s="2561"/>
      <c r="R91" s="2538"/>
      <c r="S91" s="395"/>
      <c r="T91" s="395"/>
      <c r="U91" s="395"/>
      <c r="V91" s="395"/>
      <c r="W91" s="395"/>
      <c r="X91" s="395"/>
      <c r="Y91" s="395"/>
    </row>
    <row r="92" spans="1:25" s="131" customFormat="1" ht="23.25" customHeight="1" thickTop="1" x14ac:dyDescent="0.25">
      <c r="A92" s="1158"/>
      <c r="B92" s="1158"/>
      <c r="C92" s="1158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1168"/>
      <c r="Q92" s="1168"/>
      <c r="R92" s="1166"/>
      <c r="S92" s="395"/>
      <c r="T92" s="395"/>
      <c r="U92" s="395"/>
      <c r="V92" s="395"/>
      <c r="W92" s="395"/>
      <c r="X92" s="395"/>
      <c r="Y92" s="395"/>
    </row>
    <row r="93" spans="1:25" s="131" customFormat="1" ht="23.25" customHeight="1" x14ac:dyDescent="0.25">
      <c r="A93" s="1158"/>
      <c r="B93" s="1158"/>
      <c r="C93" s="1158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1168"/>
      <c r="Q93" s="1168"/>
      <c r="R93" s="1166"/>
      <c r="S93" s="395"/>
      <c r="T93" s="395"/>
      <c r="U93" s="395"/>
      <c r="V93" s="395"/>
      <c r="W93" s="395"/>
      <c r="X93" s="395"/>
      <c r="Y93" s="395"/>
    </row>
    <row r="94" spans="1:25" s="131" customFormat="1" ht="13.5" customHeight="1" x14ac:dyDescent="0.25">
      <c r="A94" s="1158"/>
      <c r="B94" s="1158"/>
      <c r="C94" s="1158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1168"/>
      <c r="Q94" s="1168"/>
      <c r="R94" s="1166"/>
      <c r="S94" s="395"/>
      <c r="T94" s="395"/>
      <c r="U94" s="395"/>
      <c r="V94" s="395"/>
      <c r="W94" s="395"/>
      <c r="X94" s="395"/>
      <c r="Y94" s="395"/>
    </row>
    <row r="95" spans="1:25" s="131" customFormat="1" ht="25.5" customHeight="1" thickBot="1" x14ac:dyDescent="0.3">
      <c r="A95" s="1483" t="s">
        <v>1056</v>
      </c>
      <c r="B95" s="1483"/>
      <c r="C95" s="1483"/>
      <c r="D95" s="1483"/>
      <c r="E95" s="1483"/>
      <c r="F95" s="1483"/>
      <c r="G95" s="1483"/>
      <c r="H95" s="1483"/>
      <c r="I95" s="1483"/>
      <c r="J95" s="1483"/>
      <c r="K95" s="1483"/>
      <c r="L95" s="1483"/>
      <c r="M95" s="1483"/>
      <c r="N95" s="1483"/>
      <c r="O95" s="1483"/>
      <c r="P95" s="1483"/>
      <c r="Q95" s="1483"/>
      <c r="R95" s="1482" t="s">
        <v>2501</v>
      </c>
      <c r="S95" s="395"/>
      <c r="T95" s="395"/>
      <c r="U95" s="395"/>
      <c r="V95" s="395"/>
      <c r="W95" s="395"/>
      <c r="X95" s="395"/>
      <c r="Y95" s="395"/>
    </row>
    <row r="96" spans="1:25" s="131" customFormat="1" ht="18.75" customHeight="1" thickTop="1" x14ac:dyDescent="0.25">
      <c r="A96" s="2468" t="s">
        <v>47</v>
      </c>
      <c r="B96" s="2468" t="s">
        <v>654</v>
      </c>
      <c r="C96" s="2468" t="s">
        <v>48</v>
      </c>
      <c r="D96" s="2488" t="s">
        <v>36</v>
      </c>
      <c r="E96" s="2488"/>
      <c r="F96" s="2488"/>
      <c r="G96" s="2488" t="s">
        <v>2</v>
      </c>
      <c r="H96" s="2488"/>
      <c r="I96" s="2488"/>
      <c r="J96" s="2488" t="s">
        <v>3</v>
      </c>
      <c r="K96" s="2488"/>
      <c r="L96" s="2488"/>
      <c r="M96" s="2488" t="s">
        <v>29</v>
      </c>
      <c r="N96" s="2488"/>
      <c r="O96" s="2488"/>
      <c r="P96" s="2523" t="s">
        <v>103</v>
      </c>
      <c r="Q96" s="2523" t="s">
        <v>132</v>
      </c>
      <c r="R96" s="2523" t="s">
        <v>102</v>
      </c>
      <c r="S96" s="395"/>
      <c r="T96" s="395"/>
      <c r="U96" s="395"/>
      <c r="V96" s="395"/>
      <c r="W96" s="395"/>
      <c r="X96" s="395"/>
      <c r="Y96" s="395"/>
    </row>
    <row r="97" spans="1:25" s="131" customFormat="1" ht="15.75" customHeight="1" x14ac:dyDescent="0.25">
      <c r="A97" s="2469"/>
      <c r="B97" s="2469"/>
      <c r="C97" s="2469"/>
      <c r="D97" s="2492" t="s">
        <v>98</v>
      </c>
      <c r="E97" s="2492"/>
      <c r="F97" s="2492"/>
      <c r="G97" s="2492" t="s">
        <v>99</v>
      </c>
      <c r="H97" s="2492"/>
      <c r="I97" s="2492"/>
      <c r="J97" s="2492" t="s">
        <v>100</v>
      </c>
      <c r="K97" s="2492"/>
      <c r="L97" s="2492"/>
      <c r="M97" s="2492" t="s">
        <v>126</v>
      </c>
      <c r="N97" s="2492"/>
      <c r="O97" s="2492"/>
      <c r="P97" s="2524"/>
      <c r="Q97" s="2524"/>
      <c r="R97" s="2524"/>
      <c r="S97" s="395"/>
      <c r="T97" s="395"/>
      <c r="U97" s="395"/>
      <c r="V97" s="395"/>
      <c r="W97" s="395"/>
      <c r="X97" s="395"/>
      <c r="Y97" s="395"/>
    </row>
    <row r="98" spans="1:25" s="131" customFormat="1" ht="21" customHeight="1" x14ac:dyDescent="0.25">
      <c r="A98" s="2469"/>
      <c r="B98" s="2469"/>
      <c r="C98" s="2469"/>
      <c r="D98" s="304" t="s">
        <v>187</v>
      </c>
      <c r="E98" s="304" t="s">
        <v>203</v>
      </c>
      <c r="F98" s="304" t="s">
        <v>204</v>
      </c>
      <c r="G98" s="304" t="s">
        <v>187</v>
      </c>
      <c r="H98" s="304" t="s">
        <v>203</v>
      </c>
      <c r="I98" s="304" t="s">
        <v>204</v>
      </c>
      <c r="J98" s="304" t="s">
        <v>187</v>
      </c>
      <c r="K98" s="304" t="s">
        <v>203</v>
      </c>
      <c r="L98" s="304" t="s">
        <v>204</v>
      </c>
      <c r="M98" s="304" t="s">
        <v>187</v>
      </c>
      <c r="N98" s="304" t="s">
        <v>203</v>
      </c>
      <c r="O98" s="304" t="s">
        <v>204</v>
      </c>
      <c r="P98" s="2524"/>
      <c r="Q98" s="2524"/>
      <c r="R98" s="2524"/>
      <c r="S98" s="395"/>
      <c r="T98" s="395"/>
      <c r="U98" s="395"/>
      <c r="V98" s="395"/>
      <c r="W98" s="395"/>
      <c r="X98" s="395"/>
      <c r="Y98" s="395"/>
    </row>
    <row r="99" spans="1:25" s="131" customFormat="1" ht="17.25" customHeight="1" thickBot="1" x14ac:dyDescent="0.3">
      <c r="A99" s="2470"/>
      <c r="B99" s="2470"/>
      <c r="C99" s="2470"/>
      <c r="D99" s="325" t="s">
        <v>188</v>
      </c>
      <c r="E99" s="325" t="s">
        <v>189</v>
      </c>
      <c r="F99" s="325" t="s">
        <v>190</v>
      </c>
      <c r="G99" s="325" t="s">
        <v>188</v>
      </c>
      <c r="H99" s="325" t="s">
        <v>189</v>
      </c>
      <c r="I99" s="325" t="s">
        <v>190</v>
      </c>
      <c r="J99" s="325" t="s">
        <v>188</v>
      </c>
      <c r="K99" s="325" t="s">
        <v>189</v>
      </c>
      <c r="L99" s="325" t="s">
        <v>190</v>
      </c>
      <c r="M99" s="325" t="s">
        <v>188</v>
      </c>
      <c r="N99" s="325" t="s">
        <v>189</v>
      </c>
      <c r="O99" s="325" t="s">
        <v>190</v>
      </c>
      <c r="P99" s="2525"/>
      <c r="Q99" s="2525"/>
      <c r="R99" s="2525"/>
      <c r="S99" s="395"/>
      <c r="T99" s="395"/>
      <c r="U99" s="395"/>
      <c r="V99" s="395"/>
      <c r="W99" s="395"/>
      <c r="X99" s="395"/>
      <c r="Y99" s="395"/>
    </row>
    <row r="100" spans="1:25" s="131" customFormat="1" ht="52.5" customHeight="1" x14ac:dyDescent="0.25">
      <c r="A100" s="2534" t="s">
        <v>54</v>
      </c>
      <c r="B100" s="1190" t="s">
        <v>771</v>
      </c>
      <c r="C100" s="705" t="s">
        <v>767</v>
      </c>
      <c r="D100" s="1513">
        <v>0</v>
      </c>
      <c r="E100" s="1513">
        <v>0</v>
      </c>
      <c r="F100" s="1513">
        <v>0</v>
      </c>
      <c r="G100" s="1513">
        <v>1</v>
      </c>
      <c r="H100" s="1513">
        <v>3</v>
      </c>
      <c r="I100" s="1513">
        <v>4</v>
      </c>
      <c r="J100" s="1513">
        <v>0</v>
      </c>
      <c r="K100" s="1513">
        <v>0</v>
      </c>
      <c r="L100" s="1513">
        <v>0</v>
      </c>
      <c r="M100" s="1513">
        <v>1</v>
      </c>
      <c r="N100" s="1513">
        <v>3</v>
      </c>
      <c r="O100" s="1513">
        <v>4</v>
      </c>
      <c r="P100" s="1520" t="s">
        <v>772</v>
      </c>
      <c r="Q100" s="1562" t="s">
        <v>773</v>
      </c>
      <c r="R100" s="2516" t="s">
        <v>104</v>
      </c>
      <c r="S100" s="395"/>
      <c r="T100" s="395"/>
      <c r="U100" s="395"/>
      <c r="V100" s="395"/>
      <c r="W100" s="395"/>
      <c r="X100" s="395"/>
      <c r="Y100" s="395"/>
    </row>
    <row r="101" spans="1:25" s="131" customFormat="1" ht="27" customHeight="1" x14ac:dyDescent="0.25">
      <c r="A101" s="2489"/>
      <c r="B101" s="1583" t="s">
        <v>488</v>
      </c>
      <c r="C101" s="2034" t="s">
        <v>488</v>
      </c>
      <c r="D101" s="1512">
        <v>0</v>
      </c>
      <c r="E101" s="1512">
        <v>0</v>
      </c>
      <c r="F101" s="1512">
        <v>0</v>
      </c>
      <c r="G101" s="1512">
        <v>4</v>
      </c>
      <c r="H101" s="1512">
        <v>8</v>
      </c>
      <c r="I101" s="1512">
        <v>12</v>
      </c>
      <c r="J101" s="1512">
        <v>4</v>
      </c>
      <c r="K101" s="1512">
        <v>4</v>
      </c>
      <c r="L101" s="1512">
        <v>8</v>
      </c>
      <c r="M101" s="1512">
        <v>8</v>
      </c>
      <c r="N101" s="1512">
        <v>12</v>
      </c>
      <c r="O101" s="1512">
        <v>20</v>
      </c>
      <c r="P101" s="722" t="s">
        <v>485</v>
      </c>
      <c r="Q101" s="722" t="s">
        <v>485</v>
      </c>
      <c r="R101" s="2517"/>
      <c r="S101" s="395"/>
      <c r="T101" s="395"/>
      <c r="U101" s="395"/>
      <c r="V101" s="395"/>
      <c r="W101" s="395"/>
      <c r="X101" s="395"/>
      <c r="Y101" s="395"/>
    </row>
    <row r="102" spans="1:25" s="131" customFormat="1" ht="27" customHeight="1" x14ac:dyDescent="0.25">
      <c r="A102" s="2489"/>
      <c r="B102" s="2034" t="s">
        <v>776</v>
      </c>
      <c r="C102" s="2034" t="s">
        <v>776</v>
      </c>
      <c r="D102" s="1512">
        <f>SUM(D101:D101)</f>
        <v>0</v>
      </c>
      <c r="E102" s="1512">
        <f>SUM(E101:E101)</f>
        <v>0</v>
      </c>
      <c r="F102" s="1512">
        <v>0</v>
      </c>
      <c r="G102" s="1512">
        <v>4</v>
      </c>
      <c r="H102" s="1512">
        <v>2</v>
      </c>
      <c r="I102" s="1512">
        <v>6</v>
      </c>
      <c r="J102" s="1512">
        <v>0</v>
      </c>
      <c r="K102" s="1512">
        <v>0</v>
      </c>
      <c r="L102" s="1512">
        <v>0</v>
      </c>
      <c r="M102" s="1512">
        <v>4</v>
      </c>
      <c r="N102" s="1512">
        <v>2</v>
      </c>
      <c r="O102" s="1512">
        <v>6</v>
      </c>
      <c r="P102" s="722" t="s">
        <v>777</v>
      </c>
      <c r="Q102" s="722" t="s">
        <v>777</v>
      </c>
      <c r="R102" s="2517"/>
      <c r="S102" s="395"/>
      <c r="T102" s="395"/>
      <c r="U102" s="395"/>
      <c r="V102" s="395"/>
      <c r="W102" s="395"/>
      <c r="X102" s="395"/>
      <c r="Y102" s="395"/>
    </row>
    <row r="103" spans="1:25" s="131" customFormat="1" ht="28.5" customHeight="1" x14ac:dyDescent="0.25">
      <c r="A103" s="2489"/>
      <c r="B103" s="2034" t="s">
        <v>778</v>
      </c>
      <c r="C103" s="2034" t="s">
        <v>778</v>
      </c>
      <c r="D103" s="1512">
        <v>3</v>
      </c>
      <c r="E103" s="1512">
        <v>3</v>
      </c>
      <c r="F103" s="1512">
        <v>6</v>
      </c>
      <c r="G103" s="1512">
        <v>9</v>
      </c>
      <c r="H103" s="1512">
        <v>7</v>
      </c>
      <c r="I103" s="1512">
        <v>16</v>
      </c>
      <c r="J103" s="1512">
        <v>4</v>
      </c>
      <c r="K103" s="1512">
        <v>1</v>
      </c>
      <c r="L103" s="1512">
        <v>5</v>
      </c>
      <c r="M103" s="1512">
        <v>16</v>
      </c>
      <c r="N103" s="1512">
        <v>11</v>
      </c>
      <c r="O103" s="1512">
        <v>27</v>
      </c>
      <c r="P103" s="494" t="s">
        <v>779</v>
      </c>
      <c r="Q103" s="494" t="s">
        <v>779</v>
      </c>
      <c r="R103" s="2517"/>
      <c r="S103" s="395"/>
      <c r="T103" s="395"/>
      <c r="U103" s="395"/>
      <c r="V103" s="395"/>
      <c r="W103" s="395"/>
      <c r="X103" s="395"/>
      <c r="Y103" s="395"/>
    </row>
    <row r="104" spans="1:25" s="131" customFormat="1" ht="33.75" customHeight="1" x14ac:dyDescent="0.25">
      <c r="A104" s="2489"/>
      <c r="B104" s="2032" t="s">
        <v>780</v>
      </c>
      <c r="C104" s="2032" t="s">
        <v>780</v>
      </c>
      <c r="D104" s="1512">
        <v>0</v>
      </c>
      <c r="E104" s="1512">
        <v>0</v>
      </c>
      <c r="F104" s="1512">
        <v>0</v>
      </c>
      <c r="G104" s="1512">
        <v>4</v>
      </c>
      <c r="H104" s="1512">
        <v>9</v>
      </c>
      <c r="I104" s="1512">
        <v>13</v>
      </c>
      <c r="J104" s="1512">
        <v>5</v>
      </c>
      <c r="K104" s="1512">
        <v>2</v>
      </c>
      <c r="L104" s="1512">
        <v>7</v>
      </c>
      <c r="M104" s="1512">
        <v>9</v>
      </c>
      <c r="N104" s="1512">
        <v>11</v>
      </c>
      <c r="O104" s="1512">
        <v>20</v>
      </c>
      <c r="P104" s="494" t="s">
        <v>781</v>
      </c>
      <c r="Q104" s="494" t="s">
        <v>781</v>
      </c>
      <c r="R104" s="2517"/>
      <c r="S104" s="395"/>
      <c r="T104" s="395"/>
      <c r="U104" s="395"/>
      <c r="V104" s="395"/>
      <c r="W104" s="395"/>
      <c r="X104" s="395"/>
      <c r="Y104" s="395"/>
    </row>
    <row r="105" spans="1:25" s="131" customFormat="1" ht="32.25" customHeight="1" x14ac:dyDescent="0.25">
      <c r="A105" s="2489"/>
      <c r="B105" s="2034" t="s">
        <v>782</v>
      </c>
      <c r="C105" s="2034" t="s">
        <v>782</v>
      </c>
      <c r="D105" s="1512">
        <v>0</v>
      </c>
      <c r="E105" s="1512">
        <v>0</v>
      </c>
      <c r="F105" s="1512">
        <v>0</v>
      </c>
      <c r="G105" s="1512">
        <v>12</v>
      </c>
      <c r="H105" s="1512">
        <v>4</v>
      </c>
      <c r="I105" s="1512">
        <v>16</v>
      </c>
      <c r="J105" s="1512">
        <v>0</v>
      </c>
      <c r="K105" s="1512">
        <v>0</v>
      </c>
      <c r="L105" s="1512">
        <v>0</v>
      </c>
      <c r="M105" s="1512">
        <v>12</v>
      </c>
      <c r="N105" s="1512">
        <v>4</v>
      </c>
      <c r="O105" s="1512">
        <v>16</v>
      </c>
      <c r="P105" s="494" t="s">
        <v>783</v>
      </c>
      <c r="Q105" s="494" t="s">
        <v>783</v>
      </c>
      <c r="R105" s="2517"/>
      <c r="S105" s="395"/>
      <c r="T105" s="395"/>
      <c r="U105" s="395"/>
      <c r="V105" s="395"/>
      <c r="W105" s="395"/>
      <c r="X105" s="395"/>
      <c r="Y105" s="395"/>
    </row>
    <row r="106" spans="1:25" s="131" customFormat="1" ht="19.5" customHeight="1" x14ac:dyDescent="0.25">
      <c r="A106" s="2489"/>
      <c r="B106" s="2034" t="s">
        <v>784</v>
      </c>
      <c r="C106" s="2034" t="s">
        <v>539</v>
      </c>
      <c r="D106" s="1512">
        <v>0</v>
      </c>
      <c r="E106" s="1512">
        <v>0</v>
      </c>
      <c r="F106" s="1512">
        <v>0</v>
      </c>
      <c r="G106" s="1512">
        <v>1</v>
      </c>
      <c r="H106" s="1512">
        <v>5</v>
      </c>
      <c r="I106" s="1512">
        <v>6</v>
      </c>
      <c r="J106" s="1512">
        <v>0</v>
      </c>
      <c r="K106" s="1512">
        <v>0</v>
      </c>
      <c r="L106" s="1512">
        <v>0</v>
      </c>
      <c r="M106" s="1512">
        <v>1</v>
      </c>
      <c r="N106" s="1512">
        <v>5</v>
      </c>
      <c r="O106" s="1512">
        <v>6</v>
      </c>
      <c r="P106" s="494" t="s">
        <v>133</v>
      </c>
      <c r="Q106" s="494" t="s">
        <v>785</v>
      </c>
      <c r="R106" s="2517"/>
      <c r="S106" s="395"/>
      <c r="T106" s="395"/>
      <c r="U106" s="395"/>
      <c r="V106" s="395"/>
      <c r="W106" s="395"/>
      <c r="X106" s="395"/>
      <c r="Y106" s="395"/>
    </row>
    <row r="107" spans="1:25" s="131" customFormat="1" ht="24" customHeight="1" x14ac:dyDescent="0.25">
      <c r="A107" s="2549"/>
      <c r="B107" s="2073" t="s">
        <v>786</v>
      </c>
      <c r="C107" s="2074"/>
      <c r="D107" s="1512">
        <v>0</v>
      </c>
      <c r="E107" s="1512">
        <v>0</v>
      </c>
      <c r="F107" s="1512">
        <v>0</v>
      </c>
      <c r="G107" s="1512">
        <v>3</v>
      </c>
      <c r="H107" s="1512">
        <v>3</v>
      </c>
      <c r="I107" s="1512">
        <v>6</v>
      </c>
      <c r="J107" s="1512">
        <v>0</v>
      </c>
      <c r="K107" s="1512">
        <v>0</v>
      </c>
      <c r="L107" s="1512">
        <v>0</v>
      </c>
      <c r="M107" s="1512">
        <v>3</v>
      </c>
      <c r="N107" s="1512">
        <v>3</v>
      </c>
      <c r="O107" s="1512">
        <v>6</v>
      </c>
      <c r="P107" s="721"/>
      <c r="Q107" s="494" t="s">
        <v>775</v>
      </c>
      <c r="R107" s="2522"/>
      <c r="S107" s="395"/>
      <c r="T107" s="395"/>
      <c r="U107" s="395"/>
      <c r="V107" s="395"/>
      <c r="W107" s="395"/>
      <c r="X107" s="395"/>
      <c r="Y107" s="395"/>
    </row>
    <row r="108" spans="1:25" s="131" customFormat="1" ht="26.25" customHeight="1" x14ac:dyDescent="0.25">
      <c r="A108" s="2526" t="s">
        <v>52</v>
      </c>
      <c r="B108" s="2526"/>
      <c r="C108" s="2526"/>
      <c r="D108" s="1513">
        <f>SUM(D83,D84,D87,D91,D100,D101,D102,D103,D104,D105,D106)</f>
        <v>3</v>
      </c>
      <c r="E108" s="1513">
        <f>SUM(E78:E86,E88:E90,E100:E100,E101:E106,E107)</f>
        <v>3</v>
      </c>
      <c r="F108" s="1513">
        <f>SUM(F78:F86,F88:F90,F100:F100,F101:F106,F107)</f>
        <v>6</v>
      </c>
      <c r="G108" s="1513">
        <f>SUM(G78:G82,G84:G86,G88:G90,G100:G100,G101:G107)</f>
        <v>75</v>
      </c>
      <c r="H108" s="1513">
        <f>SUM(H78:H82,H84:H86,H88:H90,H100:H100,H101:H107)</f>
        <v>92</v>
      </c>
      <c r="I108" s="1513">
        <f t="shared" ref="I108" si="5">SUM(G108:H108)</f>
        <v>167</v>
      </c>
      <c r="J108" s="1513">
        <f>SUM(J78:J82,J84:J86,J88:J90,J100:J100,J101:J107)</f>
        <v>29</v>
      </c>
      <c r="K108" s="1513">
        <f>SUM(K78:K82,K84:K86,K88:K90,K100:K100,K101:K107)</f>
        <v>24</v>
      </c>
      <c r="L108" s="1513">
        <f t="shared" ref="L108" si="6">SUM(J108:K108)</f>
        <v>53</v>
      </c>
      <c r="M108" s="1513">
        <f>SUM(M78:M82,M84:M86,M88:M90,M100:M100,M101:M107)</f>
        <v>107</v>
      </c>
      <c r="N108" s="1513">
        <f>SUM(N78:N82,N84:N86,N88:N90,N100:N100,N101:N107)</f>
        <v>119</v>
      </c>
      <c r="O108" s="1513">
        <f t="shared" ref="O108" si="7">SUM(M108:N108)</f>
        <v>226</v>
      </c>
      <c r="P108" s="2541" t="s">
        <v>136</v>
      </c>
      <c r="Q108" s="2541"/>
      <c r="R108" s="2541"/>
      <c r="S108" s="395"/>
      <c r="T108" s="395"/>
      <c r="U108" s="395"/>
      <c r="V108" s="395"/>
      <c r="W108" s="395"/>
      <c r="X108" s="395"/>
      <c r="Y108" s="395"/>
    </row>
    <row r="109" spans="1:25" s="131" customFormat="1" ht="37.5" customHeight="1" x14ac:dyDescent="0.25">
      <c r="A109" s="2492" t="s">
        <v>787</v>
      </c>
      <c r="B109" s="2027" t="s">
        <v>789</v>
      </c>
      <c r="C109" s="385" t="s">
        <v>790</v>
      </c>
      <c r="D109" s="1512">
        <v>0</v>
      </c>
      <c r="E109" s="1512">
        <v>0</v>
      </c>
      <c r="F109" s="1512">
        <v>0</v>
      </c>
      <c r="G109" s="1512">
        <v>1</v>
      </c>
      <c r="H109" s="1512">
        <v>4</v>
      </c>
      <c r="I109" s="1512">
        <v>5</v>
      </c>
      <c r="J109" s="1512">
        <v>0</v>
      </c>
      <c r="K109" s="1512">
        <v>0</v>
      </c>
      <c r="L109" s="1512">
        <v>0</v>
      </c>
      <c r="M109" s="1512">
        <f t="shared" ref="M109:M110" si="8">SUM(D109,G109,J109)</f>
        <v>1</v>
      </c>
      <c r="N109" s="1512">
        <f t="shared" ref="N109:O110" si="9">SUM(E109,H109,K109)</f>
        <v>4</v>
      </c>
      <c r="O109" s="1512">
        <f t="shared" si="9"/>
        <v>5</v>
      </c>
      <c r="P109" s="389" t="s">
        <v>791</v>
      </c>
      <c r="Q109" s="389" t="s">
        <v>791</v>
      </c>
      <c r="R109" s="2517" t="s">
        <v>613</v>
      </c>
      <c r="S109" s="395"/>
      <c r="T109" s="395"/>
      <c r="U109" s="395"/>
      <c r="V109" s="395"/>
      <c r="W109" s="395"/>
      <c r="X109" s="395"/>
      <c r="Y109" s="395"/>
    </row>
    <row r="110" spans="1:25" s="131" customFormat="1" ht="37.5" customHeight="1" x14ac:dyDescent="0.25">
      <c r="A110" s="2519"/>
      <c r="B110" s="2049" t="s">
        <v>792</v>
      </c>
      <c r="C110" s="2075" t="s">
        <v>793</v>
      </c>
      <c r="D110" s="1565">
        <v>0</v>
      </c>
      <c r="E110" s="1565">
        <v>0</v>
      </c>
      <c r="F110" s="1565">
        <v>0</v>
      </c>
      <c r="G110" s="1565">
        <v>0</v>
      </c>
      <c r="H110" s="1565">
        <v>8</v>
      </c>
      <c r="I110" s="1565">
        <v>8</v>
      </c>
      <c r="J110" s="1565">
        <v>0</v>
      </c>
      <c r="K110" s="1565">
        <v>0</v>
      </c>
      <c r="L110" s="1565">
        <v>0</v>
      </c>
      <c r="M110" s="1565">
        <f t="shared" si="8"/>
        <v>0</v>
      </c>
      <c r="N110" s="1565">
        <f t="shared" si="9"/>
        <v>8</v>
      </c>
      <c r="O110" s="1565">
        <f t="shared" si="9"/>
        <v>8</v>
      </c>
      <c r="P110" s="389" t="s">
        <v>794</v>
      </c>
      <c r="Q110" s="389" t="s">
        <v>795</v>
      </c>
      <c r="R110" s="2522"/>
      <c r="S110" s="395"/>
      <c r="T110" s="395"/>
      <c r="U110" s="395"/>
      <c r="V110" s="395"/>
      <c r="W110" s="395"/>
      <c r="X110" s="395"/>
      <c r="Y110" s="395"/>
    </row>
    <row r="111" spans="1:25" s="131" customFormat="1" ht="30" customHeight="1" x14ac:dyDescent="0.25">
      <c r="A111" s="2526" t="s">
        <v>52</v>
      </c>
      <c r="B111" s="2526"/>
      <c r="C111" s="2526"/>
      <c r="D111" s="1513">
        <f t="shared" ref="D111:O111" si="10">SUM(D109:D110)</f>
        <v>0</v>
      </c>
      <c r="E111" s="1513">
        <f t="shared" si="10"/>
        <v>0</v>
      </c>
      <c r="F111" s="1513">
        <f t="shared" si="10"/>
        <v>0</v>
      </c>
      <c r="G111" s="1513">
        <f t="shared" si="10"/>
        <v>1</v>
      </c>
      <c r="H111" s="1513">
        <f t="shared" si="10"/>
        <v>12</v>
      </c>
      <c r="I111" s="1513">
        <f t="shared" si="10"/>
        <v>13</v>
      </c>
      <c r="J111" s="1513">
        <f t="shared" si="10"/>
        <v>0</v>
      </c>
      <c r="K111" s="1513">
        <f t="shared" si="10"/>
        <v>0</v>
      </c>
      <c r="L111" s="1513">
        <f t="shared" si="10"/>
        <v>0</v>
      </c>
      <c r="M111" s="1513">
        <f t="shared" si="10"/>
        <v>1</v>
      </c>
      <c r="N111" s="1513">
        <f t="shared" si="10"/>
        <v>12</v>
      </c>
      <c r="O111" s="1513">
        <f t="shared" si="10"/>
        <v>13</v>
      </c>
      <c r="P111" s="2527" t="s">
        <v>136</v>
      </c>
      <c r="Q111" s="2527"/>
      <c r="R111" s="2527"/>
      <c r="S111" s="395"/>
      <c r="T111" s="395"/>
      <c r="U111" s="395"/>
      <c r="V111" s="395"/>
      <c r="W111" s="395"/>
      <c r="X111" s="395"/>
      <c r="Y111" s="395"/>
    </row>
    <row r="112" spans="1:25" s="131" customFormat="1" ht="26.25" customHeight="1" thickBot="1" x14ac:dyDescent="0.3">
      <c r="A112" s="2526" t="s">
        <v>39</v>
      </c>
      <c r="B112" s="1559" t="s">
        <v>796</v>
      </c>
      <c r="C112" s="1161"/>
      <c r="D112" s="1512">
        <f t="shared" ref="D112:E114" si="11">SUM(D109:D111)</f>
        <v>0</v>
      </c>
      <c r="E112" s="1512">
        <f t="shared" si="11"/>
        <v>0</v>
      </c>
      <c r="F112" s="1512">
        <v>0</v>
      </c>
      <c r="G112" s="1512">
        <v>4</v>
      </c>
      <c r="H112" s="1512">
        <v>5</v>
      </c>
      <c r="I112" s="1512">
        <v>9</v>
      </c>
      <c r="J112" s="1512">
        <v>0</v>
      </c>
      <c r="K112" s="1512">
        <v>0</v>
      </c>
      <c r="L112" s="1512">
        <v>0</v>
      </c>
      <c r="M112" s="1512">
        <f t="shared" ref="M112:N115" si="12">SUM(D112,G112,J112)</f>
        <v>4</v>
      </c>
      <c r="N112" s="1512">
        <f t="shared" si="12"/>
        <v>5</v>
      </c>
      <c r="O112" s="1512">
        <f t="shared" ref="O112:O115" si="13">SUM(F112,I112,L112)</f>
        <v>9</v>
      </c>
      <c r="P112" s="1160"/>
      <c r="Q112" s="1520" t="s">
        <v>797</v>
      </c>
      <c r="R112" s="2580" t="s">
        <v>129</v>
      </c>
      <c r="S112" s="395"/>
      <c r="T112" s="395"/>
      <c r="U112" s="395"/>
      <c r="V112" s="395"/>
      <c r="W112" s="395"/>
      <c r="X112" s="395"/>
      <c r="Y112" s="395"/>
    </row>
    <row r="113" spans="1:25" s="131" customFormat="1" ht="26.25" customHeight="1" thickTop="1" thickBot="1" x14ac:dyDescent="0.3">
      <c r="A113" s="2489"/>
      <c r="B113" s="1511" t="s">
        <v>798</v>
      </c>
      <c r="C113" s="1162"/>
      <c r="D113" s="1512">
        <f t="shared" si="11"/>
        <v>0</v>
      </c>
      <c r="E113" s="1512">
        <f t="shared" si="11"/>
        <v>0</v>
      </c>
      <c r="F113" s="1512">
        <v>0</v>
      </c>
      <c r="G113" s="1512">
        <v>2</v>
      </c>
      <c r="H113" s="1512">
        <v>2</v>
      </c>
      <c r="I113" s="1512">
        <v>4</v>
      </c>
      <c r="J113" s="1512">
        <v>3</v>
      </c>
      <c r="K113" s="1512">
        <v>1</v>
      </c>
      <c r="L113" s="1512">
        <v>4</v>
      </c>
      <c r="M113" s="1512">
        <f t="shared" si="12"/>
        <v>5</v>
      </c>
      <c r="N113" s="1512">
        <f t="shared" si="12"/>
        <v>3</v>
      </c>
      <c r="O113" s="1512">
        <f t="shared" si="13"/>
        <v>8</v>
      </c>
      <c r="P113" s="1159"/>
      <c r="Q113" s="389" t="s">
        <v>799</v>
      </c>
      <c r="R113" s="2581"/>
      <c r="S113" s="395"/>
      <c r="T113" s="395"/>
      <c r="U113" s="395"/>
      <c r="V113" s="395"/>
      <c r="W113" s="395"/>
      <c r="X113" s="395"/>
      <c r="Y113" s="395"/>
    </row>
    <row r="114" spans="1:25" s="131" customFormat="1" ht="26.25" customHeight="1" thickTop="1" thickBot="1" x14ac:dyDescent="0.3">
      <c r="A114" s="2489"/>
      <c r="B114" s="1511" t="s">
        <v>57</v>
      </c>
      <c r="C114" s="1162"/>
      <c r="D114" s="1512">
        <f t="shared" si="11"/>
        <v>0</v>
      </c>
      <c r="E114" s="1512">
        <f t="shared" si="11"/>
        <v>0</v>
      </c>
      <c r="F114" s="1512">
        <v>0</v>
      </c>
      <c r="G114" s="1512">
        <v>5</v>
      </c>
      <c r="H114" s="1512">
        <v>4</v>
      </c>
      <c r="I114" s="1512">
        <v>9</v>
      </c>
      <c r="J114" s="1512">
        <v>2</v>
      </c>
      <c r="K114" s="1512">
        <v>7</v>
      </c>
      <c r="L114" s="1512">
        <v>9</v>
      </c>
      <c r="M114" s="1512">
        <f t="shared" si="12"/>
        <v>7</v>
      </c>
      <c r="N114" s="1512">
        <f t="shared" si="12"/>
        <v>11</v>
      </c>
      <c r="O114" s="1512">
        <f t="shared" si="13"/>
        <v>18</v>
      </c>
      <c r="P114" s="1159"/>
      <c r="Q114" s="389" t="s">
        <v>800</v>
      </c>
      <c r="R114" s="2581"/>
      <c r="S114" s="395"/>
      <c r="T114" s="395"/>
      <c r="U114" s="395"/>
      <c r="V114" s="395"/>
      <c r="W114" s="395"/>
      <c r="X114" s="395"/>
      <c r="Y114" s="395"/>
    </row>
    <row r="115" spans="1:25" s="131" customFormat="1" ht="33.75" customHeight="1" thickTop="1" thickBot="1" x14ac:dyDescent="0.3">
      <c r="A115" s="2535"/>
      <c r="B115" s="1595" t="s">
        <v>490</v>
      </c>
      <c r="C115" s="1164"/>
      <c r="D115" s="1573">
        <f t="shared" ref="D115:E115" si="14">SUM(D112:D114)</f>
        <v>0</v>
      </c>
      <c r="E115" s="1573">
        <f t="shared" si="14"/>
        <v>0</v>
      </c>
      <c r="F115" s="1573">
        <v>0</v>
      </c>
      <c r="G115" s="1573">
        <v>9</v>
      </c>
      <c r="H115" s="1573">
        <v>6</v>
      </c>
      <c r="I115" s="1573">
        <v>15</v>
      </c>
      <c r="J115" s="1573">
        <v>11</v>
      </c>
      <c r="K115" s="1573">
        <v>2</v>
      </c>
      <c r="L115" s="1573">
        <v>13</v>
      </c>
      <c r="M115" s="1573">
        <f t="shared" si="12"/>
        <v>20</v>
      </c>
      <c r="N115" s="1573">
        <f t="shared" si="12"/>
        <v>8</v>
      </c>
      <c r="O115" s="1573">
        <f t="shared" si="13"/>
        <v>28</v>
      </c>
      <c r="P115" s="1180"/>
      <c r="Q115" s="1594" t="s">
        <v>491</v>
      </c>
      <c r="R115" s="2582"/>
      <c r="S115" s="395"/>
      <c r="T115" s="395"/>
      <c r="U115" s="395"/>
      <c r="V115" s="395"/>
      <c r="W115" s="395"/>
      <c r="X115" s="395"/>
      <c r="Y115" s="395"/>
    </row>
    <row r="116" spans="1:25" s="131" customFormat="1" ht="26.25" customHeight="1" thickTop="1" x14ac:dyDescent="0.25">
      <c r="A116" s="1158"/>
      <c r="B116" s="1158"/>
      <c r="C116" s="1158"/>
      <c r="D116" s="328"/>
      <c r="E116" s="328"/>
      <c r="F116" s="328"/>
      <c r="G116" s="328"/>
      <c r="H116" s="328"/>
      <c r="I116" s="328"/>
      <c r="J116" s="328"/>
      <c r="K116" s="328"/>
      <c r="L116" s="328"/>
      <c r="M116" s="328"/>
      <c r="N116" s="328"/>
      <c r="O116" s="328"/>
      <c r="P116" s="1166"/>
      <c r="Q116" s="1166"/>
      <c r="R116" s="1166"/>
      <c r="S116" s="395"/>
      <c r="T116" s="395"/>
      <c r="U116" s="395"/>
      <c r="V116" s="395"/>
      <c r="W116" s="395"/>
      <c r="X116" s="395"/>
      <c r="Y116" s="395"/>
    </row>
    <row r="117" spans="1:25" s="131" customFormat="1" ht="26.25" customHeight="1" x14ac:dyDescent="0.25">
      <c r="A117" s="2416"/>
      <c r="B117" s="2416"/>
      <c r="C117" s="2416"/>
      <c r="D117" s="328"/>
      <c r="E117" s="328"/>
      <c r="F117" s="328"/>
      <c r="G117" s="328"/>
      <c r="H117" s="328"/>
      <c r="I117" s="328"/>
      <c r="J117" s="328"/>
      <c r="K117" s="328"/>
      <c r="L117" s="328"/>
      <c r="M117" s="328"/>
      <c r="N117" s="328"/>
      <c r="O117" s="328"/>
      <c r="P117" s="2424"/>
      <c r="Q117" s="2424"/>
      <c r="R117" s="2424"/>
      <c r="S117" s="395"/>
      <c r="T117" s="395"/>
      <c r="U117" s="395"/>
      <c r="V117" s="395"/>
      <c r="W117" s="395"/>
      <c r="X117" s="395"/>
      <c r="Y117" s="395"/>
    </row>
    <row r="118" spans="1:25" s="131" customFormat="1" ht="26.25" customHeight="1" x14ac:dyDescent="0.25">
      <c r="A118" s="2434"/>
      <c r="B118" s="2434"/>
      <c r="C118" s="2434"/>
      <c r="D118" s="328"/>
      <c r="E118" s="328"/>
      <c r="F118" s="328"/>
      <c r="G118" s="328"/>
      <c r="H118" s="328"/>
      <c r="I118" s="328"/>
      <c r="J118" s="328"/>
      <c r="K118" s="328"/>
      <c r="L118" s="328"/>
      <c r="M118" s="328"/>
      <c r="N118" s="328"/>
      <c r="O118" s="328"/>
      <c r="P118" s="2440"/>
      <c r="Q118" s="2440"/>
      <c r="R118" s="2440"/>
      <c r="S118" s="395"/>
      <c r="T118" s="395"/>
      <c r="U118" s="395"/>
      <c r="V118" s="395"/>
      <c r="W118" s="395"/>
      <c r="X118" s="395"/>
      <c r="Y118" s="395"/>
    </row>
    <row r="119" spans="1:25" s="131" customFormat="1" ht="31.5" customHeight="1" thickBot="1" x14ac:dyDescent="0.3">
      <c r="A119" s="1483" t="s">
        <v>1056</v>
      </c>
      <c r="B119" s="1483"/>
      <c r="C119" s="1483"/>
      <c r="D119" s="1483"/>
      <c r="E119" s="1483"/>
      <c r="F119" s="1483"/>
      <c r="G119" s="1483"/>
      <c r="H119" s="1483"/>
      <c r="I119" s="1483"/>
      <c r="J119" s="1483"/>
      <c r="K119" s="1483"/>
      <c r="L119" s="1483"/>
      <c r="M119" s="1483"/>
      <c r="N119" s="1483"/>
      <c r="O119" s="1483"/>
      <c r="P119" s="1483"/>
      <c r="Q119" s="1483"/>
      <c r="R119" s="1482" t="s">
        <v>2501</v>
      </c>
      <c r="S119" s="395"/>
      <c r="T119" s="395"/>
      <c r="U119" s="395"/>
      <c r="V119" s="395"/>
      <c r="W119" s="395"/>
      <c r="X119" s="395"/>
      <c r="Y119" s="395"/>
    </row>
    <row r="120" spans="1:25" s="131" customFormat="1" ht="21" customHeight="1" thickTop="1" x14ac:dyDescent="0.25">
      <c r="A120" s="2468" t="s">
        <v>47</v>
      </c>
      <c r="B120" s="2468" t="s">
        <v>654</v>
      </c>
      <c r="C120" s="2468" t="s">
        <v>48</v>
      </c>
      <c r="D120" s="2488" t="s">
        <v>36</v>
      </c>
      <c r="E120" s="2488"/>
      <c r="F120" s="2488"/>
      <c r="G120" s="2488" t="s">
        <v>2</v>
      </c>
      <c r="H120" s="2488"/>
      <c r="I120" s="2488"/>
      <c r="J120" s="2488" t="s">
        <v>3</v>
      </c>
      <c r="K120" s="2488"/>
      <c r="L120" s="2488"/>
      <c r="M120" s="2488" t="s">
        <v>29</v>
      </c>
      <c r="N120" s="2488"/>
      <c r="O120" s="2488"/>
      <c r="P120" s="2523" t="s">
        <v>103</v>
      </c>
      <c r="Q120" s="2523" t="s">
        <v>132</v>
      </c>
      <c r="R120" s="2523" t="s">
        <v>102</v>
      </c>
      <c r="S120" s="395"/>
      <c r="T120" s="395"/>
      <c r="U120" s="395"/>
      <c r="V120" s="395"/>
      <c r="W120" s="395"/>
      <c r="X120" s="395"/>
      <c r="Y120" s="395"/>
    </row>
    <row r="121" spans="1:25" s="131" customFormat="1" ht="21" customHeight="1" x14ac:dyDescent="0.25">
      <c r="A121" s="2469"/>
      <c r="B121" s="2469"/>
      <c r="C121" s="2469"/>
      <c r="D121" s="2492" t="s">
        <v>98</v>
      </c>
      <c r="E121" s="2492"/>
      <c r="F121" s="2492"/>
      <c r="G121" s="2492" t="s">
        <v>99</v>
      </c>
      <c r="H121" s="2492"/>
      <c r="I121" s="2492"/>
      <c r="J121" s="2492" t="s">
        <v>100</v>
      </c>
      <c r="K121" s="2492"/>
      <c r="L121" s="2492"/>
      <c r="M121" s="2492" t="s">
        <v>126</v>
      </c>
      <c r="N121" s="2492"/>
      <c r="O121" s="2492"/>
      <c r="P121" s="2524"/>
      <c r="Q121" s="2524"/>
      <c r="R121" s="2524"/>
      <c r="S121" s="395"/>
      <c r="T121" s="395"/>
      <c r="U121" s="395"/>
      <c r="V121" s="395"/>
      <c r="W121" s="395"/>
      <c r="X121" s="395"/>
      <c r="Y121" s="395"/>
    </row>
    <row r="122" spans="1:25" s="131" customFormat="1" ht="21" customHeight="1" x14ac:dyDescent="0.25">
      <c r="A122" s="2469"/>
      <c r="B122" s="2469"/>
      <c r="C122" s="2469"/>
      <c r="D122" s="304" t="s">
        <v>187</v>
      </c>
      <c r="E122" s="304" t="s">
        <v>203</v>
      </c>
      <c r="F122" s="304" t="s">
        <v>204</v>
      </c>
      <c r="G122" s="304" t="s">
        <v>187</v>
      </c>
      <c r="H122" s="304" t="s">
        <v>203</v>
      </c>
      <c r="I122" s="304" t="s">
        <v>204</v>
      </c>
      <c r="J122" s="304" t="s">
        <v>187</v>
      </c>
      <c r="K122" s="304" t="s">
        <v>203</v>
      </c>
      <c r="L122" s="304" t="s">
        <v>204</v>
      </c>
      <c r="M122" s="304" t="s">
        <v>187</v>
      </c>
      <c r="N122" s="304" t="s">
        <v>203</v>
      </c>
      <c r="O122" s="304" t="s">
        <v>204</v>
      </c>
      <c r="P122" s="2524"/>
      <c r="Q122" s="2524"/>
      <c r="R122" s="2524"/>
      <c r="S122" s="395"/>
      <c r="T122" s="395"/>
      <c r="U122" s="395"/>
      <c r="V122" s="395"/>
      <c r="W122" s="395"/>
      <c r="X122" s="395"/>
      <c r="Y122" s="395"/>
    </row>
    <row r="123" spans="1:25" s="131" customFormat="1" ht="21" customHeight="1" thickBot="1" x14ac:dyDescent="0.3">
      <c r="A123" s="2470"/>
      <c r="B123" s="2470"/>
      <c r="C123" s="2470"/>
      <c r="D123" s="325" t="s">
        <v>188</v>
      </c>
      <c r="E123" s="325" t="s">
        <v>189</v>
      </c>
      <c r="F123" s="325" t="s">
        <v>190</v>
      </c>
      <c r="G123" s="325" t="s">
        <v>188</v>
      </c>
      <c r="H123" s="325" t="s">
        <v>189</v>
      </c>
      <c r="I123" s="325" t="s">
        <v>190</v>
      </c>
      <c r="J123" s="325" t="s">
        <v>188</v>
      </c>
      <c r="K123" s="325" t="s">
        <v>189</v>
      </c>
      <c r="L123" s="325" t="s">
        <v>190</v>
      </c>
      <c r="M123" s="325" t="s">
        <v>188</v>
      </c>
      <c r="N123" s="325" t="s">
        <v>189</v>
      </c>
      <c r="O123" s="325" t="s">
        <v>190</v>
      </c>
      <c r="P123" s="2525"/>
      <c r="Q123" s="2525"/>
      <c r="R123" s="2525"/>
      <c r="S123" s="395"/>
      <c r="T123" s="395"/>
      <c r="U123" s="395"/>
      <c r="V123" s="395"/>
      <c r="W123" s="395"/>
      <c r="X123" s="395"/>
      <c r="Y123" s="395"/>
    </row>
    <row r="124" spans="1:25" s="131" customFormat="1" ht="28.5" customHeight="1" x14ac:dyDescent="0.25">
      <c r="A124" s="2534" t="s">
        <v>39</v>
      </c>
      <c r="B124" s="2076" t="s">
        <v>58</v>
      </c>
      <c r="C124" s="512"/>
      <c r="D124" s="1512">
        <f>SUM(D113:D115)</f>
        <v>0</v>
      </c>
      <c r="E124" s="1512">
        <f>SUM(E113:E115)</f>
        <v>0</v>
      </c>
      <c r="F124" s="1624">
        <v>0</v>
      </c>
      <c r="G124" s="1624">
        <v>9</v>
      </c>
      <c r="H124" s="1624">
        <v>10</v>
      </c>
      <c r="I124" s="1624">
        <v>19</v>
      </c>
      <c r="J124" s="1624">
        <v>10</v>
      </c>
      <c r="K124" s="1624">
        <v>0</v>
      </c>
      <c r="L124" s="1624">
        <v>10</v>
      </c>
      <c r="M124" s="1624">
        <f t="shared" ref="M124:O127" si="15">SUM(D124,G124,J124)</f>
        <v>19</v>
      </c>
      <c r="N124" s="1624">
        <f t="shared" si="15"/>
        <v>10</v>
      </c>
      <c r="O124" s="1624">
        <f t="shared" si="15"/>
        <v>29</v>
      </c>
      <c r="P124" s="513"/>
      <c r="Q124" s="1596" t="s">
        <v>493</v>
      </c>
      <c r="R124" s="2568" t="s">
        <v>129</v>
      </c>
      <c r="S124" s="395"/>
      <c r="T124" s="395"/>
      <c r="U124" s="395"/>
      <c r="V124" s="395"/>
      <c r="W124" s="395"/>
      <c r="X124" s="395"/>
      <c r="Y124" s="395"/>
    </row>
    <row r="125" spans="1:25" s="131" customFormat="1" ht="27" customHeight="1" x14ac:dyDescent="0.25">
      <c r="A125" s="2489"/>
      <c r="B125" s="2034" t="s">
        <v>494</v>
      </c>
      <c r="C125" s="397"/>
      <c r="D125" s="1512">
        <f>SUM(D114:D124)</f>
        <v>0</v>
      </c>
      <c r="E125" s="1512">
        <f>SUM(E114:E124)</f>
        <v>0</v>
      </c>
      <c r="F125" s="1512">
        <v>0</v>
      </c>
      <c r="G125" s="1512">
        <v>5</v>
      </c>
      <c r="H125" s="1512">
        <v>7</v>
      </c>
      <c r="I125" s="1512">
        <v>12</v>
      </c>
      <c r="J125" s="1512">
        <v>2</v>
      </c>
      <c r="K125" s="1512">
        <v>3</v>
      </c>
      <c r="L125" s="1512">
        <v>5</v>
      </c>
      <c r="M125" s="1512">
        <f t="shared" si="15"/>
        <v>7</v>
      </c>
      <c r="N125" s="1512">
        <f t="shared" si="15"/>
        <v>10</v>
      </c>
      <c r="O125" s="1512">
        <f t="shared" si="15"/>
        <v>17</v>
      </c>
      <c r="P125" s="265"/>
      <c r="Q125" s="389" t="s">
        <v>495</v>
      </c>
      <c r="R125" s="2517"/>
      <c r="S125" s="395"/>
      <c r="T125" s="395"/>
      <c r="U125" s="395"/>
      <c r="V125" s="395"/>
      <c r="W125" s="395"/>
      <c r="X125" s="395"/>
      <c r="Y125" s="395"/>
    </row>
    <row r="126" spans="1:25" s="131" customFormat="1" ht="27" customHeight="1" x14ac:dyDescent="0.25">
      <c r="A126" s="2489"/>
      <c r="B126" s="2034" t="s">
        <v>59</v>
      </c>
      <c r="C126" s="397"/>
      <c r="D126" s="1512">
        <f>SUM(D115:D125)</f>
        <v>0</v>
      </c>
      <c r="E126" s="1512">
        <f>SUM(E115:E125)</f>
        <v>0</v>
      </c>
      <c r="F126" s="1512">
        <v>0</v>
      </c>
      <c r="G126" s="1512">
        <v>9</v>
      </c>
      <c r="H126" s="1512">
        <v>8</v>
      </c>
      <c r="I126" s="1512">
        <v>17</v>
      </c>
      <c r="J126" s="1512">
        <v>2</v>
      </c>
      <c r="K126" s="1512">
        <v>7</v>
      </c>
      <c r="L126" s="1512">
        <v>9</v>
      </c>
      <c r="M126" s="1512">
        <f t="shared" si="15"/>
        <v>11</v>
      </c>
      <c r="N126" s="1512">
        <f t="shared" si="15"/>
        <v>15</v>
      </c>
      <c r="O126" s="1512">
        <f t="shared" si="15"/>
        <v>26</v>
      </c>
      <c r="P126" s="265"/>
      <c r="Q126" s="389" t="s">
        <v>141</v>
      </c>
      <c r="R126" s="2517"/>
      <c r="S126" s="395"/>
      <c r="T126" s="395"/>
      <c r="U126" s="395"/>
      <c r="V126" s="395"/>
      <c r="W126" s="395"/>
      <c r="X126" s="395"/>
      <c r="Y126" s="395"/>
    </row>
    <row r="127" spans="1:25" s="131" customFormat="1" ht="26.25" customHeight="1" x14ac:dyDescent="0.25">
      <c r="A127" s="2549"/>
      <c r="B127" s="2068" t="s">
        <v>60</v>
      </c>
      <c r="C127" s="398"/>
      <c r="D127" s="1512">
        <f>SUM(D125:D126)</f>
        <v>0</v>
      </c>
      <c r="E127" s="1512">
        <f>SUM(E125:E126)</f>
        <v>0</v>
      </c>
      <c r="F127" s="1513">
        <v>0</v>
      </c>
      <c r="G127" s="1513">
        <v>6</v>
      </c>
      <c r="H127" s="1513">
        <v>5</v>
      </c>
      <c r="I127" s="1513">
        <v>11</v>
      </c>
      <c r="J127" s="1513">
        <v>4</v>
      </c>
      <c r="K127" s="1513">
        <v>3</v>
      </c>
      <c r="L127" s="1513">
        <v>7</v>
      </c>
      <c r="M127" s="1566">
        <f t="shared" si="15"/>
        <v>10</v>
      </c>
      <c r="N127" s="1566">
        <f t="shared" si="15"/>
        <v>8</v>
      </c>
      <c r="O127" s="1513">
        <f t="shared" si="15"/>
        <v>18</v>
      </c>
      <c r="P127" s="224"/>
      <c r="Q127" s="406" t="s">
        <v>803</v>
      </c>
      <c r="R127" s="2517"/>
      <c r="S127" s="395"/>
      <c r="T127" s="395"/>
      <c r="U127" s="395"/>
      <c r="V127" s="395"/>
      <c r="W127" s="395"/>
      <c r="X127" s="395"/>
      <c r="Y127" s="395"/>
    </row>
    <row r="128" spans="1:25" s="131" customFormat="1" ht="28.5" customHeight="1" x14ac:dyDescent="0.25">
      <c r="A128" s="2526" t="s">
        <v>52</v>
      </c>
      <c r="B128" s="2526"/>
      <c r="C128" s="2526"/>
      <c r="D128" s="1513">
        <f t="shared" ref="D128:O128" si="16">SUM(D124:D127,D112:D115)</f>
        <v>0</v>
      </c>
      <c r="E128" s="1513">
        <f t="shared" si="16"/>
        <v>0</v>
      </c>
      <c r="F128" s="1513">
        <f t="shared" si="16"/>
        <v>0</v>
      </c>
      <c r="G128" s="1513">
        <f t="shared" si="16"/>
        <v>49</v>
      </c>
      <c r="H128" s="1513">
        <f t="shared" si="16"/>
        <v>47</v>
      </c>
      <c r="I128" s="1513">
        <f t="shared" si="16"/>
        <v>96</v>
      </c>
      <c r="J128" s="1513">
        <f t="shared" si="16"/>
        <v>34</v>
      </c>
      <c r="K128" s="1513">
        <f t="shared" si="16"/>
        <v>23</v>
      </c>
      <c r="L128" s="1513">
        <f t="shared" si="16"/>
        <v>57</v>
      </c>
      <c r="M128" s="1513">
        <f t="shared" si="16"/>
        <v>83</v>
      </c>
      <c r="N128" s="1513">
        <f t="shared" si="16"/>
        <v>70</v>
      </c>
      <c r="O128" s="1513">
        <f t="shared" si="16"/>
        <v>153</v>
      </c>
      <c r="P128" s="2527" t="s">
        <v>136</v>
      </c>
      <c r="Q128" s="2527"/>
      <c r="R128" s="2527"/>
      <c r="S128" s="395"/>
      <c r="T128" s="395"/>
      <c r="U128" s="395"/>
      <c r="V128" s="395"/>
      <c r="W128" s="395"/>
      <c r="X128" s="395"/>
      <c r="Y128" s="395"/>
    </row>
    <row r="129" spans="1:25" s="131" customFormat="1" ht="28.5" customHeight="1" x14ac:dyDescent="0.25">
      <c r="A129" s="2526" t="s">
        <v>61</v>
      </c>
      <c r="B129" s="2539" t="s">
        <v>502</v>
      </c>
      <c r="C129" s="1167" t="s">
        <v>502</v>
      </c>
      <c r="D129" s="1512">
        <v>0</v>
      </c>
      <c r="E129" s="1512">
        <v>0</v>
      </c>
      <c r="F129" s="1512">
        <v>0</v>
      </c>
      <c r="G129" s="1512">
        <v>2</v>
      </c>
      <c r="H129" s="1512">
        <v>1</v>
      </c>
      <c r="I129" s="1512">
        <v>3</v>
      </c>
      <c r="J129" s="1512">
        <v>4</v>
      </c>
      <c r="K129" s="1512">
        <v>0</v>
      </c>
      <c r="L129" s="1512">
        <v>4</v>
      </c>
      <c r="M129" s="1512">
        <f>SUM(D129,G129,J129)</f>
        <v>6</v>
      </c>
      <c r="N129" s="1512">
        <f t="shared" ref="N129:O135" si="17">SUM(E129,H129,K129)</f>
        <v>1</v>
      </c>
      <c r="O129" s="1512">
        <f t="shared" si="17"/>
        <v>7</v>
      </c>
      <c r="P129" s="389" t="s">
        <v>804</v>
      </c>
      <c r="Q129" s="2527" t="s">
        <v>805</v>
      </c>
      <c r="R129" s="2541" t="s">
        <v>142</v>
      </c>
      <c r="S129" s="395"/>
      <c r="T129" s="395"/>
      <c r="U129" s="395"/>
      <c r="V129" s="395"/>
      <c r="W129" s="395"/>
      <c r="X129" s="395"/>
      <c r="Y129" s="395"/>
    </row>
    <row r="130" spans="1:25" s="131" customFormat="1" ht="28.5" customHeight="1" x14ac:dyDescent="0.25">
      <c r="A130" s="2489"/>
      <c r="B130" s="2540"/>
      <c r="C130" s="1162" t="s">
        <v>2094</v>
      </c>
      <c r="D130" s="1569">
        <v>0</v>
      </c>
      <c r="E130" s="1569">
        <v>0</v>
      </c>
      <c r="F130" s="1569">
        <v>0</v>
      </c>
      <c r="G130" s="1569">
        <v>2</v>
      </c>
      <c r="H130" s="1569">
        <v>0</v>
      </c>
      <c r="I130" s="1569">
        <v>2</v>
      </c>
      <c r="J130" s="1569">
        <v>0</v>
      </c>
      <c r="K130" s="1569">
        <v>0</v>
      </c>
      <c r="L130" s="1569">
        <v>0</v>
      </c>
      <c r="M130" s="1569">
        <f t="shared" ref="M130:M131" si="18">SUM(D130,G130,J130)</f>
        <v>2</v>
      </c>
      <c r="N130" s="1569">
        <f t="shared" ref="N130:N131" si="19">SUM(E130,H130,K130)</f>
        <v>0</v>
      </c>
      <c r="O130" s="1569">
        <f t="shared" ref="O130:O131" si="20">SUM(F130,I130,L130)</f>
        <v>2</v>
      </c>
      <c r="P130" s="1592" t="s">
        <v>2593</v>
      </c>
      <c r="Q130" s="2522"/>
      <c r="R130" s="2537"/>
      <c r="S130" s="395"/>
      <c r="T130" s="395"/>
      <c r="U130" s="395"/>
      <c r="V130" s="395"/>
      <c r="W130" s="395"/>
      <c r="X130" s="395"/>
      <c r="Y130" s="395"/>
    </row>
    <row r="131" spans="1:25" s="131" customFormat="1" ht="28.5" customHeight="1" x14ac:dyDescent="0.25">
      <c r="A131" s="2489"/>
      <c r="B131" s="2532" t="s">
        <v>49</v>
      </c>
      <c r="C131" s="2532"/>
      <c r="D131" s="1569">
        <f>SUM(D129:D130)</f>
        <v>0</v>
      </c>
      <c r="E131" s="1569">
        <f t="shared" ref="E131:L131" si="21">SUM(E129:E130)</f>
        <v>0</v>
      </c>
      <c r="F131" s="1569">
        <f t="shared" si="21"/>
        <v>0</v>
      </c>
      <c r="G131" s="1569">
        <f t="shared" si="21"/>
        <v>4</v>
      </c>
      <c r="H131" s="1569">
        <f t="shared" si="21"/>
        <v>1</v>
      </c>
      <c r="I131" s="1569">
        <f t="shared" si="21"/>
        <v>5</v>
      </c>
      <c r="J131" s="1569">
        <f t="shared" si="21"/>
        <v>4</v>
      </c>
      <c r="K131" s="1569">
        <f t="shared" si="21"/>
        <v>0</v>
      </c>
      <c r="L131" s="1569">
        <f t="shared" si="21"/>
        <v>4</v>
      </c>
      <c r="M131" s="1569">
        <f t="shared" si="18"/>
        <v>8</v>
      </c>
      <c r="N131" s="1569">
        <f t="shared" si="19"/>
        <v>1</v>
      </c>
      <c r="O131" s="1569">
        <f t="shared" si="20"/>
        <v>9</v>
      </c>
      <c r="P131" s="2542" t="s">
        <v>139</v>
      </c>
      <c r="Q131" s="2542"/>
      <c r="R131" s="2537"/>
      <c r="S131" s="395"/>
      <c r="T131" s="395"/>
      <c r="U131" s="395"/>
      <c r="V131" s="395"/>
      <c r="W131" s="395"/>
      <c r="X131" s="395"/>
      <c r="Y131" s="395"/>
    </row>
    <row r="132" spans="1:25" s="131" customFormat="1" ht="28.5" customHeight="1" x14ac:dyDescent="0.25">
      <c r="A132" s="2489"/>
      <c r="B132" s="385" t="s">
        <v>476</v>
      </c>
      <c r="C132" s="385" t="s">
        <v>806</v>
      </c>
      <c r="D132" s="1569">
        <f t="shared" ref="D132:D135" si="22">SUM(D130:D131)</f>
        <v>0</v>
      </c>
      <c r="E132" s="1569">
        <f t="shared" ref="E132:E136" si="23">SUM(E130:E131)</f>
        <v>0</v>
      </c>
      <c r="F132" s="1512">
        <v>0</v>
      </c>
      <c r="G132" s="1512">
        <v>3</v>
      </c>
      <c r="H132" s="1512">
        <v>2</v>
      </c>
      <c r="I132" s="1512">
        <v>5</v>
      </c>
      <c r="J132" s="1512">
        <v>3</v>
      </c>
      <c r="K132" s="1512">
        <v>1</v>
      </c>
      <c r="L132" s="1512">
        <v>4</v>
      </c>
      <c r="M132" s="1512">
        <f t="shared" ref="M132:M135" si="24">SUM(D132,G132,J132)</f>
        <v>6</v>
      </c>
      <c r="N132" s="1512">
        <f t="shared" si="17"/>
        <v>3</v>
      </c>
      <c r="O132" s="1512">
        <f t="shared" si="17"/>
        <v>9</v>
      </c>
      <c r="P132" s="494" t="s">
        <v>807</v>
      </c>
      <c r="Q132" s="494" t="s">
        <v>477</v>
      </c>
      <c r="R132" s="2537"/>
      <c r="S132" s="395"/>
      <c r="T132" s="395"/>
      <c r="U132" s="395"/>
      <c r="V132" s="395"/>
      <c r="W132" s="395"/>
      <c r="X132" s="395"/>
      <c r="Y132" s="395"/>
    </row>
    <row r="133" spans="1:25" s="131" customFormat="1" ht="28.5" customHeight="1" x14ac:dyDescent="0.25">
      <c r="A133" s="2489"/>
      <c r="B133" s="2027" t="s">
        <v>808</v>
      </c>
      <c r="C133" s="332"/>
      <c r="D133" s="1569">
        <f t="shared" si="22"/>
        <v>0</v>
      </c>
      <c r="E133" s="1569">
        <f t="shared" si="23"/>
        <v>0</v>
      </c>
      <c r="F133" s="1512">
        <v>0</v>
      </c>
      <c r="G133" s="1512">
        <v>5</v>
      </c>
      <c r="H133" s="1512">
        <v>2</v>
      </c>
      <c r="I133" s="1512">
        <v>7</v>
      </c>
      <c r="J133" s="1512">
        <v>3</v>
      </c>
      <c r="K133" s="1512">
        <v>2</v>
      </c>
      <c r="L133" s="1512">
        <v>5</v>
      </c>
      <c r="M133" s="1512">
        <f t="shared" si="24"/>
        <v>8</v>
      </c>
      <c r="N133" s="1512">
        <f t="shared" si="17"/>
        <v>4</v>
      </c>
      <c r="O133" s="1512">
        <f t="shared" si="17"/>
        <v>12</v>
      </c>
      <c r="P133" s="494"/>
      <c r="Q133" s="494" t="s">
        <v>809</v>
      </c>
      <c r="R133" s="2537"/>
      <c r="S133" s="395"/>
      <c r="T133" s="395"/>
      <c r="U133" s="395"/>
      <c r="V133" s="395"/>
      <c r="W133" s="395"/>
      <c r="X133" s="395"/>
      <c r="Y133" s="395"/>
    </row>
    <row r="134" spans="1:25" s="131" customFormat="1" ht="24.75" customHeight="1" x14ac:dyDescent="0.25">
      <c r="A134" s="2489"/>
      <c r="B134" s="2583" t="s">
        <v>810</v>
      </c>
      <c r="C134" s="1509" t="s">
        <v>811</v>
      </c>
      <c r="D134" s="1569">
        <f t="shared" si="22"/>
        <v>0</v>
      </c>
      <c r="E134" s="1569">
        <f t="shared" si="23"/>
        <v>0</v>
      </c>
      <c r="F134" s="1512">
        <v>0</v>
      </c>
      <c r="G134" s="1512">
        <v>2</v>
      </c>
      <c r="H134" s="1512">
        <v>0</v>
      </c>
      <c r="I134" s="1512">
        <v>2</v>
      </c>
      <c r="J134" s="1512">
        <v>4</v>
      </c>
      <c r="K134" s="1512">
        <v>1</v>
      </c>
      <c r="L134" s="1512">
        <v>5</v>
      </c>
      <c r="M134" s="1512">
        <f t="shared" si="24"/>
        <v>6</v>
      </c>
      <c r="N134" s="1512">
        <f t="shared" si="17"/>
        <v>1</v>
      </c>
      <c r="O134" s="1512">
        <f t="shared" si="17"/>
        <v>7</v>
      </c>
      <c r="P134" s="1543" t="s">
        <v>812</v>
      </c>
      <c r="Q134" s="2585" t="s">
        <v>813</v>
      </c>
      <c r="R134" s="2537"/>
      <c r="S134" s="395"/>
      <c r="T134" s="395"/>
      <c r="U134" s="395"/>
      <c r="V134" s="395"/>
      <c r="W134" s="395"/>
      <c r="X134" s="395"/>
      <c r="Y134" s="395"/>
    </row>
    <row r="135" spans="1:25" s="131" customFormat="1" ht="24.75" customHeight="1" x14ac:dyDescent="0.25">
      <c r="A135" s="2489"/>
      <c r="B135" s="2584"/>
      <c r="C135" s="348" t="s">
        <v>814</v>
      </c>
      <c r="D135" s="1569">
        <f t="shared" si="22"/>
        <v>0</v>
      </c>
      <c r="E135" s="1569">
        <f t="shared" si="23"/>
        <v>0</v>
      </c>
      <c r="F135" s="1513">
        <v>0</v>
      </c>
      <c r="G135" s="1513">
        <v>1</v>
      </c>
      <c r="H135" s="1513">
        <v>1</v>
      </c>
      <c r="I135" s="1513">
        <v>2</v>
      </c>
      <c r="J135" s="1513">
        <v>2</v>
      </c>
      <c r="K135" s="1513">
        <v>3</v>
      </c>
      <c r="L135" s="1513">
        <v>5</v>
      </c>
      <c r="M135" s="1513">
        <f t="shared" si="24"/>
        <v>3</v>
      </c>
      <c r="N135" s="1513">
        <f t="shared" si="17"/>
        <v>4</v>
      </c>
      <c r="O135" s="1513">
        <f t="shared" si="17"/>
        <v>7</v>
      </c>
      <c r="P135" s="1539" t="s">
        <v>815</v>
      </c>
      <c r="Q135" s="2586"/>
      <c r="R135" s="2537"/>
      <c r="S135" s="395"/>
      <c r="T135" s="395"/>
      <c r="U135" s="395"/>
      <c r="V135" s="395"/>
      <c r="W135" s="395"/>
      <c r="X135" s="395"/>
      <c r="Y135" s="395"/>
    </row>
    <row r="136" spans="1:25" s="131" customFormat="1" ht="24.75" customHeight="1" x14ac:dyDescent="0.25">
      <c r="A136" s="2489"/>
      <c r="B136" s="2532" t="s">
        <v>49</v>
      </c>
      <c r="C136" s="2532"/>
      <c r="D136" s="1512">
        <f>SUM(D134:D135)</f>
        <v>0</v>
      </c>
      <c r="E136" s="1512">
        <f t="shared" si="23"/>
        <v>0</v>
      </c>
      <c r="F136" s="1512">
        <f t="shared" ref="F136:L136" si="25">SUM(F134:F135)</f>
        <v>0</v>
      </c>
      <c r="G136" s="1512">
        <f t="shared" si="25"/>
        <v>3</v>
      </c>
      <c r="H136" s="1512">
        <f t="shared" si="25"/>
        <v>1</v>
      </c>
      <c r="I136" s="1512">
        <f t="shared" si="25"/>
        <v>4</v>
      </c>
      <c r="J136" s="1512">
        <f t="shared" si="25"/>
        <v>6</v>
      </c>
      <c r="K136" s="1512">
        <f t="shared" si="25"/>
        <v>4</v>
      </c>
      <c r="L136" s="1512">
        <f t="shared" si="25"/>
        <v>10</v>
      </c>
      <c r="M136" s="1512">
        <f t="shared" ref="E136:O140" si="26">SUM(M134:M135)</f>
        <v>9</v>
      </c>
      <c r="N136" s="1512">
        <f t="shared" si="26"/>
        <v>5</v>
      </c>
      <c r="O136" s="1512">
        <f t="shared" si="26"/>
        <v>14</v>
      </c>
      <c r="P136" s="2533" t="s">
        <v>139</v>
      </c>
      <c r="Q136" s="2533"/>
      <c r="R136" s="2537"/>
      <c r="S136" s="395"/>
      <c r="T136" s="395"/>
      <c r="U136" s="395"/>
      <c r="V136" s="395"/>
      <c r="W136" s="395"/>
      <c r="X136" s="395"/>
      <c r="Y136" s="395"/>
    </row>
    <row r="137" spans="1:25" s="131" customFormat="1" ht="24.75" customHeight="1" x14ac:dyDescent="0.25">
      <c r="A137" s="2489"/>
      <c r="B137" s="1511" t="s">
        <v>816</v>
      </c>
      <c r="C137" s="1500"/>
      <c r="D137" s="1512">
        <f t="shared" ref="D137:D139" si="27">SUM(D135:D136)</f>
        <v>0</v>
      </c>
      <c r="E137" s="1512">
        <f t="shared" ref="E137:E139" si="28">SUM(E135:E136)</f>
        <v>0</v>
      </c>
      <c r="F137" s="1512">
        <v>0</v>
      </c>
      <c r="G137" s="1512">
        <v>2</v>
      </c>
      <c r="H137" s="1512">
        <v>4</v>
      </c>
      <c r="I137" s="1512">
        <v>6</v>
      </c>
      <c r="J137" s="1512">
        <v>5</v>
      </c>
      <c r="K137" s="1512">
        <v>4</v>
      </c>
      <c r="L137" s="1512">
        <v>9</v>
      </c>
      <c r="M137" s="1512">
        <f t="shared" ref="M137:O139" si="29">SUM(D137,G137,J137)</f>
        <v>7</v>
      </c>
      <c r="N137" s="1512">
        <f t="shared" si="29"/>
        <v>8</v>
      </c>
      <c r="O137" s="1512">
        <f t="shared" si="29"/>
        <v>15</v>
      </c>
      <c r="P137" s="1505"/>
      <c r="Q137" s="389" t="s">
        <v>817</v>
      </c>
      <c r="R137" s="2537"/>
      <c r="S137" s="395"/>
      <c r="T137" s="395"/>
      <c r="U137" s="395"/>
      <c r="V137" s="395"/>
      <c r="W137" s="395"/>
      <c r="X137" s="395"/>
      <c r="Y137" s="395"/>
    </row>
    <row r="138" spans="1:25" s="131" customFormat="1" ht="24.75" customHeight="1" x14ac:dyDescent="0.25">
      <c r="A138" s="2489"/>
      <c r="B138" s="2559" t="s">
        <v>505</v>
      </c>
      <c r="C138" s="1599" t="s">
        <v>818</v>
      </c>
      <c r="D138" s="1569">
        <f t="shared" si="27"/>
        <v>0</v>
      </c>
      <c r="E138" s="1569">
        <f t="shared" si="28"/>
        <v>0</v>
      </c>
      <c r="F138" s="1569">
        <v>0</v>
      </c>
      <c r="G138" s="1569">
        <v>5</v>
      </c>
      <c r="H138" s="1569">
        <v>3</v>
      </c>
      <c r="I138" s="1569">
        <v>8</v>
      </c>
      <c r="J138" s="1569">
        <v>3</v>
      </c>
      <c r="K138" s="1569">
        <v>1</v>
      </c>
      <c r="L138" s="1569">
        <v>4</v>
      </c>
      <c r="M138" s="1569">
        <f t="shared" si="29"/>
        <v>8</v>
      </c>
      <c r="N138" s="1569">
        <f t="shared" si="29"/>
        <v>4</v>
      </c>
      <c r="O138" s="1569">
        <f t="shared" si="29"/>
        <v>12</v>
      </c>
      <c r="P138" s="1600" t="s">
        <v>470</v>
      </c>
      <c r="Q138" s="2517" t="s">
        <v>819</v>
      </c>
      <c r="R138" s="2537"/>
      <c r="S138" s="395"/>
      <c r="T138" s="395"/>
      <c r="U138" s="395"/>
      <c r="V138" s="395"/>
      <c r="W138" s="395"/>
      <c r="X138" s="395"/>
      <c r="Y138" s="395"/>
    </row>
    <row r="139" spans="1:25" s="131" customFormat="1" ht="24.75" customHeight="1" x14ac:dyDescent="0.25">
      <c r="A139" s="2489"/>
      <c r="B139" s="2540"/>
      <c r="C139" s="1597" t="s">
        <v>820</v>
      </c>
      <c r="D139" s="1512">
        <f t="shared" si="27"/>
        <v>0</v>
      </c>
      <c r="E139" s="1512">
        <f t="shared" si="28"/>
        <v>0</v>
      </c>
      <c r="F139" s="1512">
        <v>0</v>
      </c>
      <c r="G139" s="1512">
        <v>3</v>
      </c>
      <c r="H139" s="1512">
        <v>2</v>
      </c>
      <c r="I139" s="1512">
        <v>5</v>
      </c>
      <c r="J139" s="1512">
        <v>4</v>
      </c>
      <c r="K139" s="1512">
        <v>2</v>
      </c>
      <c r="L139" s="1512">
        <v>6</v>
      </c>
      <c r="M139" s="1512">
        <f t="shared" si="29"/>
        <v>7</v>
      </c>
      <c r="N139" s="1512">
        <f t="shared" si="29"/>
        <v>4</v>
      </c>
      <c r="O139" s="1512">
        <f t="shared" si="29"/>
        <v>11</v>
      </c>
      <c r="P139" s="1598" t="s">
        <v>821</v>
      </c>
      <c r="Q139" s="2522"/>
      <c r="R139" s="2537"/>
      <c r="S139" s="395"/>
      <c r="T139" s="395"/>
      <c r="U139" s="395"/>
      <c r="V139" s="395"/>
      <c r="W139" s="395"/>
      <c r="X139" s="395"/>
      <c r="Y139" s="395"/>
    </row>
    <row r="140" spans="1:25" s="131" customFormat="1" ht="24.75" customHeight="1" x14ac:dyDescent="0.25">
      <c r="A140" s="2489"/>
      <c r="B140" s="2532" t="s">
        <v>49</v>
      </c>
      <c r="C140" s="2532"/>
      <c r="D140" s="1512">
        <f>SUM(D138:D139)</f>
        <v>0</v>
      </c>
      <c r="E140" s="1512">
        <f t="shared" si="26"/>
        <v>0</v>
      </c>
      <c r="F140" s="1512">
        <f t="shared" si="26"/>
        <v>0</v>
      </c>
      <c r="G140" s="1512">
        <f t="shared" si="26"/>
        <v>8</v>
      </c>
      <c r="H140" s="1512">
        <f t="shared" si="26"/>
        <v>5</v>
      </c>
      <c r="I140" s="1512">
        <f t="shared" si="26"/>
        <v>13</v>
      </c>
      <c r="J140" s="1512">
        <f t="shared" si="26"/>
        <v>7</v>
      </c>
      <c r="K140" s="1512">
        <f t="shared" si="26"/>
        <v>3</v>
      </c>
      <c r="L140" s="1512">
        <f t="shared" si="26"/>
        <v>10</v>
      </c>
      <c r="M140" s="1512">
        <f t="shared" si="26"/>
        <v>15</v>
      </c>
      <c r="N140" s="1512">
        <f t="shared" si="26"/>
        <v>8</v>
      </c>
      <c r="O140" s="1512">
        <f t="shared" si="26"/>
        <v>23</v>
      </c>
      <c r="P140" s="2533" t="s">
        <v>139</v>
      </c>
      <c r="Q140" s="2533"/>
      <c r="R140" s="2537"/>
      <c r="S140" s="395"/>
      <c r="T140" s="395"/>
      <c r="U140" s="395"/>
      <c r="V140" s="395"/>
      <c r="W140" s="395"/>
      <c r="X140" s="395"/>
      <c r="Y140" s="395"/>
    </row>
    <row r="141" spans="1:25" s="131" customFormat="1" ht="24.75" customHeight="1" x14ac:dyDescent="0.25">
      <c r="A141" s="2489"/>
      <c r="B141" s="2071" t="s">
        <v>822</v>
      </c>
      <c r="C141" s="2032"/>
      <c r="D141" s="1512">
        <v>6</v>
      </c>
      <c r="E141" s="1512">
        <v>5</v>
      </c>
      <c r="F141" s="1512">
        <v>11</v>
      </c>
      <c r="G141" s="1512">
        <v>7</v>
      </c>
      <c r="H141" s="1512">
        <v>3</v>
      </c>
      <c r="I141" s="1512">
        <v>10</v>
      </c>
      <c r="J141" s="1512">
        <v>0</v>
      </c>
      <c r="K141" s="1512">
        <v>0</v>
      </c>
      <c r="L141" s="1512">
        <v>0</v>
      </c>
      <c r="M141" s="1512">
        <f t="shared" ref="M141:O142" si="30">SUM(D141,G141,J141)</f>
        <v>13</v>
      </c>
      <c r="N141" s="1512">
        <f t="shared" si="30"/>
        <v>8</v>
      </c>
      <c r="O141" s="1512">
        <f t="shared" si="30"/>
        <v>21</v>
      </c>
      <c r="P141" s="1159"/>
      <c r="Q141" s="389" t="s">
        <v>823</v>
      </c>
      <c r="R141" s="2537"/>
      <c r="S141" s="395"/>
      <c r="T141" s="395"/>
      <c r="U141" s="395"/>
      <c r="V141" s="395"/>
      <c r="W141" s="395"/>
      <c r="X141" s="395"/>
      <c r="Y141" s="395"/>
    </row>
    <row r="142" spans="1:25" s="131" customFormat="1" ht="31.5" customHeight="1" thickBot="1" x14ac:dyDescent="0.3">
      <c r="A142" s="2535"/>
      <c r="B142" s="2072" t="s">
        <v>671</v>
      </c>
      <c r="C142" s="2072" t="s">
        <v>824</v>
      </c>
      <c r="D142" s="1573">
        <v>0</v>
      </c>
      <c r="E142" s="1573">
        <v>0</v>
      </c>
      <c r="F142" s="1573">
        <v>0</v>
      </c>
      <c r="G142" s="1573">
        <v>2</v>
      </c>
      <c r="H142" s="1573">
        <v>2</v>
      </c>
      <c r="I142" s="1573">
        <v>4</v>
      </c>
      <c r="J142" s="1573">
        <v>5</v>
      </c>
      <c r="K142" s="1573">
        <v>0</v>
      </c>
      <c r="L142" s="1573">
        <v>5</v>
      </c>
      <c r="M142" s="1573">
        <f t="shared" si="30"/>
        <v>7</v>
      </c>
      <c r="N142" s="1573">
        <f t="shared" si="30"/>
        <v>2</v>
      </c>
      <c r="O142" s="1573">
        <f t="shared" si="30"/>
        <v>9</v>
      </c>
      <c r="P142" s="1180" t="s">
        <v>825</v>
      </c>
      <c r="Q142" s="1594" t="s">
        <v>826</v>
      </c>
      <c r="R142" s="2538"/>
      <c r="S142" s="395"/>
      <c r="T142" s="395"/>
      <c r="U142" s="395"/>
      <c r="V142" s="395"/>
      <c r="W142" s="395"/>
      <c r="X142" s="395"/>
      <c r="Y142" s="395"/>
    </row>
    <row r="143" spans="1:25" s="131" customFormat="1" ht="28.5" customHeight="1" thickTop="1" x14ac:dyDescent="0.25">
      <c r="A143" s="1158"/>
      <c r="B143" s="1158"/>
      <c r="C143" s="1158"/>
      <c r="D143" s="327"/>
      <c r="E143" s="327"/>
      <c r="F143" s="327"/>
      <c r="G143" s="327"/>
      <c r="H143" s="327"/>
      <c r="I143" s="327"/>
      <c r="J143" s="327"/>
      <c r="K143" s="327"/>
      <c r="L143" s="327"/>
      <c r="M143" s="327"/>
      <c r="N143" s="327"/>
      <c r="O143" s="327"/>
      <c r="P143" s="1168"/>
      <c r="Q143" s="1168"/>
      <c r="R143" s="1168"/>
      <c r="S143" s="395"/>
      <c r="T143" s="395"/>
      <c r="U143" s="395"/>
      <c r="V143" s="395"/>
      <c r="W143" s="395"/>
      <c r="X143" s="395"/>
      <c r="Y143" s="395"/>
    </row>
    <row r="144" spans="1:25" s="131" customFormat="1" ht="39" customHeight="1" thickBot="1" x14ac:dyDescent="0.3">
      <c r="A144" s="1483" t="s">
        <v>1056</v>
      </c>
      <c r="B144" s="1483"/>
      <c r="C144" s="1483"/>
      <c r="D144" s="1483"/>
      <c r="E144" s="1483"/>
      <c r="F144" s="1483"/>
      <c r="G144" s="1483"/>
      <c r="H144" s="1483"/>
      <c r="I144" s="1483"/>
      <c r="J144" s="1483"/>
      <c r="K144" s="1483"/>
      <c r="L144" s="1483"/>
      <c r="M144" s="1483"/>
      <c r="N144" s="1483"/>
      <c r="O144" s="1483"/>
      <c r="P144" s="1483"/>
      <c r="Q144" s="1483"/>
      <c r="R144" s="1482" t="s">
        <v>2501</v>
      </c>
      <c r="S144" s="395"/>
      <c r="T144" s="395"/>
      <c r="U144" s="395"/>
      <c r="V144" s="395"/>
      <c r="W144" s="395"/>
      <c r="X144" s="395"/>
      <c r="Y144" s="395"/>
    </row>
    <row r="145" spans="1:25" s="131" customFormat="1" ht="24.75" customHeight="1" thickTop="1" x14ac:dyDescent="0.25">
      <c r="A145" s="2468" t="s">
        <v>47</v>
      </c>
      <c r="B145" s="2468" t="s">
        <v>654</v>
      </c>
      <c r="C145" s="2468" t="s">
        <v>48</v>
      </c>
      <c r="D145" s="2488" t="s">
        <v>36</v>
      </c>
      <c r="E145" s="2488"/>
      <c r="F145" s="2488"/>
      <c r="G145" s="2488" t="s">
        <v>2</v>
      </c>
      <c r="H145" s="2488"/>
      <c r="I145" s="2488"/>
      <c r="J145" s="2488" t="s">
        <v>3</v>
      </c>
      <c r="K145" s="2488"/>
      <c r="L145" s="2488"/>
      <c r="M145" s="2488" t="s">
        <v>29</v>
      </c>
      <c r="N145" s="2488"/>
      <c r="O145" s="2488"/>
      <c r="P145" s="2523" t="s">
        <v>103</v>
      </c>
      <c r="Q145" s="2523" t="s">
        <v>132</v>
      </c>
      <c r="R145" s="2523" t="s">
        <v>102</v>
      </c>
      <c r="S145" s="395"/>
      <c r="T145" s="395"/>
      <c r="U145" s="395"/>
      <c r="V145" s="395"/>
      <c r="W145" s="395"/>
      <c r="X145" s="395"/>
      <c r="Y145" s="395"/>
    </row>
    <row r="146" spans="1:25" s="131" customFormat="1" ht="21.75" customHeight="1" x14ac:dyDescent="0.25">
      <c r="A146" s="2469"/>
      <c r="B146" s="2469"/>
      <c r="C146" s="2469"/>
      <c r="D146" s="2492" t="s">
        <v>98</v>
      </c>
      <c r="E146" s="2492"/>
      <c r="F146" s="2492"/>
      <c r="G146" s="2492" t="s">
        <v>99</v>
      </c>
      <c r="H146" s="2492"/>
      <c r="I146" s="2492"/>
      <c r="J146" s="2492" t="s">
        <v>100</v>
      </c>
      <c r="K146" s="2492"/>
      <c r="L146" s="2492"/>
      <c r="M146" s="2492" t="s">
        <v>126</v>
      </c>
      <c r="N146" s="2492"/>
      <c r="O146" s="2492"/>
      <c r="P146" s="2524"/>
      <c r="Q146" s="2524"/>
      <c r="R146" s="2524"/>
      <c r="S146" s="395"/>
      <c r="T146" s="395"/>
      <c r="U146" s="395"/>
      <c r="V146" s="395"/>
      <c r="W146" s="395"/>
      <c r="X146" s="395"/>
      <c r="Y146" s="395"/>
    </row>
    <row r="147" spans="1:25" s="131" customFormat="1" ht="21" customHeight="1" x14ac:dyDescent="0.25">
      <c r="A147" s="2469"/>
      <c r="B147" s="2469"/>
      <c r="C147" s="2469"/>
      <c r="D147" s="304" t="s">
        <v>187</v>
      </c>
      <c r="E147" s="304" t="s">
        <v>203</v>
      </c>
      <c r="F147" s="304" t="s">
        <v>204</v>
      </c>
      <c r="G147" s="304" t="s">
        <v>187</v>
      </c>
      <c r="H147" s="304" t="s">
        <v>203</v>
      </c>
      <c r="I147" s="304" t="s">
        <v>204</v>
      </c>
      <c r="J147" s="304" t="s">
        <v>187</v>
      </c>
      <c r="K147" s="304" t="s">
        <v>203</v>
      </c>
      <c r="L147" s="304" t="s">
        <v>204</v>
      </c>
      <c r="M147" s="304" t="s">
        <v>187</v>
      </c>
      <c r="N147" s="304" t="s">
        <v>203</v>
      </c>
      <c r="O147" s="304" t="s">
        <v>204</v>
      </c>
      <c r="P147" s="2524"/>
      <c r="Q147" s="2524"/>
      <c r="R147" s="2524"/>
      <c r="S147" s="395"/>
      <c r="T147" s="395"/>
      <c r="U147" s="395"/>
      <c r="V147" s="395"/>
      <c r="W147" s="395"/>
      <c r="X147" s="395"/>
      <c r="Y147" s="395"/>
    </row>
    <row r="148" spans="1:25" s="131" customFormat="1" ht="21.75" customHeight="1" thickBot="1" x14ac:dyDescent="0.3">
      <c r="A148" s="2470"/>
      <c r="B148" s="2470"/>
      <c r="C148" s="2470"/>
      <c r="D148" s="325" t="s">
        <v>188</v>
      </c>
      <c r="E148" s="325" t="s">
        <v>189</v>
      </c>
      <c r="F148" s="325" t="s">
        <v>190</v>
      </c>
      <c r="G148" s="325" t="s">
        <v>188</v>
      </c>
      <c r="H148" s="325" t="s">
        <v>189</v>
      </c>
      <c r="I148" s="325" t="s">
        <v>190</v>
      </c>
      <c r="J148" s="325" t="s">
        <v>188</v>
      </c>
      <c r="K148" s="325" t="s">
        <v>189</v>
      </c>
      <c r="L148" s="325" t="s">
        <v>190</v>
      </c>
      <c r="M148" s="325" t="s">
        <v>188</v>
      </c>
      <c r="N148" s="325" t="s">
        <v>189</v>
      </c>
      <c r="O148" s="325" t="s">
        <v>190</v>
      </c>
      <c r="P148" s="2525"/>
      <c r="Q148" s="2525"/>
      <c r="R148" s="2525"/>
      <c r="S148" s="395"/>
      <c r="T148" s="395"/>
      <c r="U148" s="395"/>
      <c r="V148" s="395"/>
      <c r="W148" s="395"/>
      <c r="X148" s="395"/>
      <c r="Y148" s="395"/>
    </row>
    <row r="149" spans="1:25" s="131" customFormat="1" ht="24" customHeight="1" x14ac:dyDescent="0.25">
      <c r="A149" s="2534" t="s">
        <v>61</v>
      </c>
      <c r="B149" s="2539" t="s">
        <v>563</v>
      </c>
      <c r="C149" s="1511" t="s">
        <v>827</v>
      </c>
      <c r="D149" s="1512">
        <v>0</v>
      </c>
      <c r="E149" s="1512">
        <v>0</v>
      </c>
      <c r="F149" s="1512">
        <v>0</v>
      </c>
      <c r="G149" s="1512">
        <v>3</v>
      </c>
      <c r="H149" s="1512">
        <v>0</v>
      </c>
      <c r="I149" s="1512">
        <v>3</v>
      </c>
      <c r="J149" s="1512">
        <v>0</v>
      </c>
      <c r="K149" s="1512">
        <v>0</v>
      </c>
      <c r="L149" s="1512">
        <v>0</v>
      </c>
      <c r="M149" s="1512">
        <f t="shared" ref="M149:O151" si="31">SUM(D149,G149,J149)</f>
        <v>3</v>
      </c>
      <c r="N149" s="1512">
        <f t="shared" si="31"/>
        <v>0</v>
      </c>
      <c r="O149" s="1512">
        <f t="shared" si="31"/>
        <v>3</v>
      </c>
      <c r="P149" s="1543" t="s">
        <v>828</v>
      </c>
      <c r="Q149" s="2527" t="s">
        <v>828</v>
      </c>
      <c r="R149" s="2536" t="s">
        <v>142</v>
      </c>
      <c r="S149" s="395"/>
      <c r="T149" s="395"/>
      <c r="U149" s="395"/>
      <c r="V149" s="395"/>
      <c r="W149" s="395"/>
      <c r="X149" s="395"/>
      <c r="Y149" s="395"/>
    </row>
    <row r="150" spans="1:25" s="131" customFormat="1" ht="24" customHeight="1" x14ac:dyDescent="0.25">
      <c r="A150" s="2489"/>
      <c r="B150" s="2559"/>
      <c r="C150" s="1509" t="s">
        <v>829</v>
      </c>
      <c r="D150" s="1512">
        <v>0</v>
      </c>
      <c r="E150" s="1512">
        <v>0</v>
      </c>
      <c r="F150" s="1512">
        <v>0</v>
      </c>
      <c r="G150" s="1512">
        <v>3</v>
      </c>
      <c r="H150" s="1512">
        <v>1</v>
      </c>
      <c r="I150" s="1512">
        <v>4</v>
      </c>
      <c r="J150" s="1512">
        <v>3</v>
      </c>
      <c r="K150" s="1512">
        <v>0</v>
      </c>
      <c r="L150" s="1512">
        <v>3</v>
      </c>
      <c r="M150" s="1512">
        <f t="shared" si="31"/>
        <v>6</v>
      </c>
      <c r="N150" s="1512">
        <f t="shared" si="31"/>
        <v>1</v>
      </c>
      <c r="O150" s="1512">
        <f t="shared" si="31"/>
        <v>7</v>
      </c>
      <c r="P150" s="1543" t="s">
        <v>830</v>
      </c>
      <c r="Q150" s="2517"/>
      <c r="R150" s="2537"/>
      <c r="S150" s="395"/>
      <c r="T150" s="395"/>
      <c r="U150" s="395"/>
      <c r="V150" s="395"/>
      <c r="W150" s="395"/>
      <c r="X150" s="395"/>
      <c r="Y150" s="395"/>
    </row>
    <row r="151" spans="1:25" s="131" customFormat="1" ht="24" customHeight="1" x14ac:dyDescent="0.25">
      <c r="A151" s="2489"/>
      <c r="B151" s="2540"/>
      <c r="C151" s="348" t="s">
        <v>831</v>
      </c>
      <c r="D151" s="1512">
        <v>0</v>
      </c>
      <c r="E151" s="1512">
        <v>0</v>
      </c>
      <c r="F151" s="1513">
        <v>0</v>
      </c>
      <c r="G151" s="1513">
        <v>0</v>
      </c>
      <c r="H151" s="1513">
        <v>1</v>
      </c>
      <c r="I151" s="1513">
        <v>1</v>
      </c>
      <c r="J151" s="1513">
        <v>0</v>
      </c>
      <c r="K151" s="1513">
        <v>0</v>
      </c>
      <c r="L151" s="1513">
        <v>0</v>
      </c>
      <c r="M151" s="1512">
        <f t="shared" si="31"/>
        <v>0</v>
      </c>
      <c r="N151" s="1512">
        <f t="shared" si="31"/>
        <v>1</v>
      </c>
      <c r="O151" s="1512">
        <f t="shared" si="31"/>
        <v>1</v>
      </c>
      <c r="P151" s="1601" t="s">
        <v>832</v>
      </c>
      <c r="Q151" s="2522"/>
      <c r="R151" s="2537"/>
      <c r="S151" s="395"/>
      <c r="T151" s="395"/>
      <c r="U151" s="395"/>
      <c r="V151" s="395"/>
      <c r="W151" s="395"/>
      <c r="X151" s="395"/>
      <c r="Y151" s="395"/>
    </row>
    <row r="152" spans="1:25" s="131" customFormat="1" ht="24" customHeight="1" x14ac:dyDescent="0.25">
      <c r="A152" s="2549"/>
      <c r="B152" s="2526" t="s">
        <v>49</v>
      </c>
      <c r="C152" s="2526"/>
      <c r="D152" s="1513">
        <f t="shared" ref="D152:O152" si="32">SUM(D149:D151)</f>
        <v>0</v>
      </c>
      <c r="E152" s="1513">
        <f t="shared" si="32"/>
        <v>0</v>
      </c>
      <c r="F152" s="1513">
        <f t="shared" si="32"/>
        <v>0</v>
      </c>
      <c r="G152" s="1513">
        <f t="shared" si="32"/>
        <v>6</v>
      </c>
      <c r="H152" s="1513">
        <f t="shared" si="32"/>
        <v>2</v>
      </c>
      <c r="I152" s="1513">
        <f t="shared" si="32"/>
        <v>8</v>
      </c>
      <c r="J152" s="1513">
        <f t="shared" si="32"/>
        <v>3</v>
      </c>
      <c r="K152" s="1513">
        <f t="shared" si="32"/>
        <v>0</v>
      </c>
      <c r="L152" s="1513">
        <f t="shared" si="32"/>
        <v>3</v>
      </c>
      <c r="M152" s="1513">
        <f t="shared" si="32"/>
        <v>9</v>
      </c>
      <c r="N152" s="1513">
        <f t="shared" si="32"/>
        <v>2</v>
      </c>
      <c r="O152" s="1513">
        <f t="shared" si="32"/>
        <v>11</v>
      </c>
      <c r="P152" s="2541" t="s">
        <v>139</v>
      </c>
      <c r="Q152" s="2541"/>
      <c r="R152" s="2550"/>
      <c r="S152" s="395"/>
      <c r="T152" s="395"/>
      <c r="U152" s="395"/>
      <c r="V152" s="395"/>
      <c r="W152" s="395"/>
      <c r="X152" s="395"/>
      <c r="Y152" s="395"/>
    </row>
    <row r="153" spans="1:25" s="131" customFormat="1" ht="24" customHeight="1" x14ac:dyDescent="0.25">
      <c r="A153" s="2526" t="s">
        <v>52</v>
      </c>
      <c r="B153" s="2526"/>
      <c r="C153" s="2526"/>
      <c r="D153" s="1513">
        <f t="shared" ref="D153:O153" si="33">SUM(D152,D142,D141,D140,D137,D136,D133,D132,D131)</f>
        <v>6</v>
      </c>
      <c r="E153" s="1513">
        <f t="shared" si="33"/>
        <v>5</v>
      </c>
      <c r="F153" s="1513">
        <f t="shared" si="33"/>
        <v>11</v>
      </c>
      <c r="G153" s="1513">
        <f t="shared" si="33"/>
        <v>40</v>
      </c>
      <c r="H153" s="1513">
        <f t="shared" si="33"/>
        <v>22</v>
      </c>
      <c r="I153" s="1513">
        <f t="shared" si="33"/>
        <v>62</v>
      </c>
      <c r="J153" s="1513">
        <f t="shared" si="33"/>
        <v>36</v>
      </c>
      <c r="K153" s="1513">
        <f t="shared" si="33"/>
        <v>14</v>
      </c>
      <c r="L153" s="1513">
        <f t="shared" si="33"/>
        <v>50</v>
      </c>
      <c r="M153" s="1513">
        <f t="shared" si="33"/>
        <v>82</v>
      </c>
      <c r="N153" s="1513">
        <f t="shared" si="33"/>
        <v>41</v>
      </c>
      <c r="O153" s="1513">
        <f t="shared" si="33"/>
        <v>123</v>
      </c>
      <c r="P153" s="2541" t="s">
        <v>136</v>
      </c>
      <c r="Q153" s="2541"/>
      <c r="R153" s="1160"/>
      <c r="S153" s="395"/>
      <c r="T153" s="395"/>
      <c r="U153" s="395"/>
      <c r="V153" s="395"/>
      <c r="W153" s="395"/>
      <c r="X153" s="395"/>
      <c r="Y153" s="395"/>
    </row>
    <row r="154" spans="1:25" s="131" customFormat="1" ht="27" customHeight="1" x14ac:dyDescent="0.25">
      <c r="A154" s="2587" t="s">
        <v>40</v>
      </c>
      <c r="B154" s="2532" t="s">
        <v>62</v>
      </c>
      <c r="C154" s="1542" t="s">
        <v>51</v>
      </c>
      <c r="D154" s="1512">
        <v>0</v>
      </c>
      <c r="E154" s="1512">
        <v>0</v>
      </c>
      <c r="F154" s="1512">
        <v>0</v>
      </c>
      <c r="G154" s="1512">
        <v>5</v>
      </c>
      <c r="H154" s="1512">
        <v>8</v>
      </c>
      <c r="I154" s="1512">
        <v>13</v>
      </c>
      <c r="J154" s="1512">
        <v>2</v>
      </c>
      <c r="K154" s="1512">
        <v>2</v>
      </c>
      <c r="L154" s="1512">
        <v>4</v>
      </c>
      <c r="M154" s="1512">
        <f>SUM(D154,G154,J154)</f>
        <v>7</v>
      </c>
      <c r="N154" s="1512">
        <f t="shared" ref="N154:O157" si="34">SUM(E154,H154,K154)</f>
        <v>10</v>
      </c>
      <c r="O154" s="1512">
        <f t="shared" si="34"/>
        <v>17</v>
      </c>
      <c r="P154" s="389" t="s">
        <v>477</v>
      </c>
      <c r="Q154" s="2533" t="s">
        <v>143</v>
      </c>
      <c r="R154" s="2527" t="s">
        <v>131</v>
      </c>
      <c r="S154" s="395"/>
      <c r="T154" s="395"/>
      <c r="U154" s="395"/>
      <c r="V154" s="395"/>
      <c r="W154" s="395"/>
      <c r="X154" s="395"/>
      <c r="Y154" s="395"/>
    </row>
    <row r="155" spans="1:25" s="131" customFormat="1" ht="27" customHeight="1" x14ac:dyDescent="0.25">
      <c r="A155" s="2479"/>
      <c r="B155" s="2532"/>
      <c r="C155" s="1542" t="s">
        <v>833</v>
      </c>
      <c r="D155" s="1512">
        <v>0</v>
      </c>
      <c r="E155" s="1512">
        <v>0</v>
      </c>
      <c r="F155" s="1512">
        <v>0</v>
      </c>
      <c r="G155" s="1512">
        <v>4</v>
      </c>
      <c r="H155" s="1512">
        <v>5</v>
      </c>
      <c r="I155" s="1512">
        <v>9</v>
      </c>
      <c r="J155" s="1512">
        <v>5</v>
      </c>
      <c r="K155" s="1512">
        <v>2</v>
      </c>
      <c r="L155" s="1512">
        <v>7</v>
      </c>
      <c r="M155" s="1512">
        <f t="shared" ref="M155:M157" si="35">SUM(D155,G155,J155)</f>
        <v>9</v>
      </c>
      <c r="N155" s="1512">
        <f t="shared" si="34"/>
        <v>7</v>
      </c>
      <c r="O155" s="1512">
        <f t="shared" si="34"/>
        <v>16</v>
      </c>
      <c r="P155" s="1541" t="s">
        <v>834</v>
      </c>
      <c r="Q155" s="2533"/>
      <c r="R155" s="2517"/>
      <c r="S155" s="395"/>
      <c r="T155" s="395"/>
      <c r="U155" s="395"/>
      <c r="V155" s="395"/>
      <c r="W155" s="395"/>
      <c r="X155" s="395"/>
      <c r="Y155" s="395"/>
    </row>
    <row r="156" spans="1:25" s="131" customFormat="1" ht="24.75" customHeight="1" x14ac:dyDescent="0.25">
      <c r="A156" s="2479"/>
      <c r="B156" s="2532"/>
      <c r="C156" s="1542" t="s">
        <v>67</v>
      </c>
      <c r="D156" s="1512">
        <v>0</v>
      </c>
      <c r="E156" s="1512">
        <v>0</v>
      </c>
      <c r="F156" s="1512">
        <v>0</v>
      </c>
      <c r="G156" s="1512">
        <v>0</v>
      </c>
      <c r="H156" s="1512">
        <v>13</v>
      </c>
      <c r="I156" s="1512">
        <v>13</v>
      </c>
      <c r="J156" s="1512">
        <v>5</v>
      </c>
      <c r="K156" s="1512">
        <v>3</v>
      </c>
      <c r="L156" s="1512">
        <v>8</v>
      </c>
      <c r="M156" s="1512">
        <f t="shared" si="35"/>
        <v>5</v>
      </c>
      <c r="N156" s="1512">
        <f t="shared" si="34"/>
        <v>16</v>
      </c>
      <c r="O156" s="1512">
        <f t="shared" si="34"/>
        <v>21</v>
      </c>
      <c r="P156" s="1541" t="s">
        <v>148</v>
      </c>
      <c r="Q156" s="2533"/>
      <c r="R156" s="2517"/>
      <c r="S156" s="395"/>
      <c r="T156" s="395"/>
      <c r="U156" s="395"/>
      <c r="V156" s="395"/>
      <c r="W156" s="395"/>
      <c r="X156" s="395"/>
      <c r="Y156" s="395"/>
    </row>
    <row r="157" spans="1:25" s="131" customFormat="1" ht="24.75" customHeight="1" x14ac:dyDescent="0.25">
      <c r="A157" s="2479"/>
      <c r="B157" s="2532"/>
      <c r="C157" s="1542" t="s">
        <v>68</v>
      </c>
      <c r="D157" s="1512">
        <v>0</v>
      </c>
      <c r="E157" s="1512">
        <v>0</v>
      </c>
      <c r="F157" s="1512">
        <v>0</v>
      </c>
      <c r="G157" s="1512">
        <v>2</v>
      </c>
      <c r="H157" s="1512">
        <v>5</v>
      </c>
      <c r="I157" s="1512">
        <v>7</v>
      </c>
      <c r="J157" s="1512">
        <v>5</v>
      </c>
      <c r="K157" s="1512">
        <v>2</v>
      </c>
      <c r="L157" s="1512">
        <v>7</v>
      </c>
      <c r="M157" s="1512">
        <f t="shared" si="35"/>
        <v>7</v>
      </c>
      <c r="N157" s="1512">
        <f t="shared" si="34"/>
        <v>7</v>
      </c>
      <c r="O157" s="1512">
        <f t="shared" si="34"/>
        <v>14</v>
      </c>
      <c r="P157" s="1541" t="s">
        <v>149</v>
      </c>
      <c r="Q157" s="2533"/>
      <c r="R157" s="2517"/>
      <c r="S157" s="395"/>
      <c r="T157" s="395"/>
      <c r="U157" s="395"/>
      <c r="V157" s="395"/>
      <c r="W157" s="395"/>
      <c r="X157" s="395"/>
      <c r="Y157" s="395"/>
    </row>
    <row r="158" spans="1:25" s="131" customFormat="1" ht="24.75" customHeight="1" x14ac:dyDescent="0.25">
      <c r="A158" s="2479"/>
      <c r="B158" s="2532" t="s">
        <v>49</v>
      </c>
      <c r="C158" s="2532"/>
      <c r="D158" s="1512">
        <v>0</v>
      </c>
      <c r="E158" s="1512">
        <v>0</v>
      </c>
      <c r="F158" s="1512">
        <v>0</v>
      </c>
      <c r="G158" s="1512">
        <f>SUM(G154:G157)</f>
        <v>11</v>
      </c>
      <c r="H158" s="1512">
        <f t="shared" ref="H158:L158" si="36">SUM(H154:H157)</f>
        <v>31</v>
      </c>
      <c r="I158" s="1512">
        <f t="shared" si="36"/>
        <v>42</v>
      </c>
      <c r="J158" s="1512">
        <f t="shared" si="36"/>
        <v>17</v>
      </c>
      <c r="K158" s="1512">
        <f t="shared" si="36"/>
        <v>9</v>
      </c>
      <c r="L158" s="1512">
        <f t="shared" si="36"/>
        <v>26</v>
      </c>
      <c r="M158" s="1512">
        <f t="shared" ref="M158:O158" si="37">SUM(M154:M157)</f>
        <v>28</v>
      </c>
      <c r="N158" s="1512">
        <f t="shared" si="37"/>
        <v>40</v>
      </c>
      <c r="O158" s="1512">
        <f t="shared" si="37"/>
        <v>68</v>
      </c>
      <c r="P158" s="2542" t="s">
        <v>139</v>
      </c>
      <c r="Q158" s="2542"/>
      <c r="R158" s="2517"/>
      <c r="S158" s="395"/>
      <c r="T158" s="395"/>
      <c r="U158" s="395"/>
      <c r="V158" s="395"/>
      <c r="W158" s="395"/>
      <c r="X158" s="395"/>
      <c r="Y158" s="395"/>
    </row>
    <row r="159" spans="1:25" s="131" customFormat="1" ht="24.75" customHeight="1" x14ac:dyDescent="0.25">
      <c r="A159" s="2479"/>
      <c r="B159" s="1162" t="s">
        <v>835</v>
      </c>
      <c r="C159" s="1162"/>
      <c r="D159" s="1512">
        <v>0</v>
      </c>
      <c r="E159" s="1512">
        <v>0</v>
      </c>
      <c r="F159" s="1512">
        <v>0</v>
      </c>
      <c r="G159" s="1512">
        <v>4</v>
      </c>
      <c r="H159" s="1512">
        <v>23</v>
      </c>
      <c r="I159" s="1512">
        <v>27</v>
      </c>
      <c r="J159" s="1512">
        <v>6</v>
      </c>
      <c r="K159" s="1512">
        <v>5</v>
      </c>
      <c r="L159" s="1512">
        <v>11</v>
      </c>
      <c r="M159" s="1512">
        <f>SUM(D159,G159,J159)</f>
        <v>10</v>
      </c>
      <c r="N159" s="1512">
        <f t="shared" ref="N159:O164" si="38">SUM(E159,H159,K159)</f>
        <v>28</v>
      </c>
      <c r="O159" s="1512">
        <f t="shared" si="38"/>
        <v>38</v>
      </c>
      <c r="P159" s="1179"/>
      <c r="Q159" s="514" t="s">
        <v>836</v>
      </c>
      <c r="R159" s="2517"/>
      <c r="S159" s="395"/>
      <c r="T159" s="395"/>
      <c r="U159" s="395"/>
      <c r="V159" s="395"/>
      <c r="W159" s="395"/>
      <c r="X159" s="395"/>
      <c r="Y159" s="395"/>
    </row>
    <row r="160" spans="1:25" s="131" customFormat="1" ht="24.75" customHeight="1" x14ac:dyDescent="0.25">
      <c r="A160" s="2479"/>
      <c r="B160" s="2532" t="s">
        <v>63</v>
      </c>
      <c r="C160" s="1509" t="s">
        <v>837</v>
      </c>
      <c r="D160" s="1512">
        <v>0</v>
      </c>
      <c r="E160" s="1512">
        <v>0</v>
      </c>
      <c r="F160" s="1512">
        <v>0</v>
      </c>
      <c r="G160" s="1512">
        <v>2</v>
      </c>
      <c r="H160" s="1512">
        <v>3</v>
      </c>
      <c r="I160" s="1512">
        <v>5</v>
      </c>
      <c r="J160" s="1512">
        <v>1</v>
      </c>
      <c r="K160" s="1512">
        <v>3</v>
      </c>
      <c r="L160" s="1512">
        <v>4</v>
      </c>
      <c r="M160" s="1512">
        <f t="shared" ref="M160:M164" si="39">SUM(D160,G160,J160)</f>
        <v>3</v>
      </c>
      <c r="N160" s="1512">
        <f t="shared" si="38"/>
        <v>6</v>
      </c>
      <c r="O160" s="1512">
        <f t="shared" si="38"/>
        <v>9</v>
      </c>
      <c r="P160" s="1543" t="s">
        <v>838</v>
      </c>
      <c r="Q160" s="2542" t="s">
        <v>144</v>
      </c>
      <c r="R160" s="2517"/>
      <c r="S160" s="395"/>
      <c r="T160" s="395"/>
      <c r="U160" s="395"/>
      <c r="V160" s="395"/>
      <c r="W160" s="395"/>
      <c r="X160" s="395"/>
      <c r="Y160" s="395"/>
    </row>
    <row r="161" spans="1:25" s="131" customFormat="1" ht="24.75" customHeight="1" x14ac:dyDescent="0.25">
      <c r="A161" s="2479"/>
      <c r="B161" s="2532"/>
      <c r="C161" s="1509" t="s">
        <v>839</v>
      </c>
      <c r="D161" s="1512">
        <v>0</v>
      </c>
      <c r="E161" s="1512">
        <v>0</v>
      </c>
      <c r="F161" s="1512">
        <v>0</v>
      </c>
      <c r="G161" s="1512">
        <v>0</v>
      </c>
      <c r="H161" s="1512">
        <v>4</v>
      </c>
      <c r="I161" s="1512">
        <v>4</v>
      </c>
      <c r="J161" s="1512">
        <v>0</v>
      </c>
      <c r="K161" s="1512">
        <v>0</v>
      </c>
      <c r="L161" s="1512">
        <v>0</v>
      </c>
      <c r="M161" s="1512">
        <f t="shared" si="39"/>
        <v>0</v>
      </c>
      <c r="N161" s="1512">
        <f t="shared" si="38"/>
        <v>4</v>
      </c>
      <c r="O161" s="1512">
        <f t="shared" si="38"/>
        <v>4</v>
      </c>
      <c r="P161" s="1543" t="s">
        <v>840</v>
      </c>
      <c r="Q161" s="2542"/>
      <c r="R161" s="2517"/>
      <c r="S161" s="395"/>
      <c r="T161" s="395"/>
      <c r="U161" s="395"/>
      <c r="V161" s="395"/>
      <c r="W161" s="395"/>
      <c r="X161" s="395"/>
      <c r="Y161" s="395"/>
    </row>
    <row r="162" spans="1:25" s="131" customFormat="1" ht="24.75" customHeight="1" x14ac:dyDescent="0.25">
      <c r="A162" s="2479"/>
      <c r="B162" s="2532"/>
      <c r="C162" s="1509" t="s">
        <v>841</v>
      </c>
      <c r="D162" s="1512">
        <v>0</v>
      </c>
      <c r="E162" s="1512">
        <v>0</v>
      </c>
      <c r="F162" s="1512">
        <v>0</v>
      </c>
      <c r="G162" s="1512">
        <v>2</v>
      </c>
      <c r="H162" s="1512">
        <v>5</v>
      </c>
      <c r="I162" s="1512">
        <v>7</v>
      </c>
      <c r="J162" s="1512">
        <v>2</v>
      </c>
      <c r="K162" s="1512">
        <v>2</v>
      </c>
      <c r="L162" s="1512">
        <v>4</v>
      </c>
      <c r="M162" s="1512">
        <f t="shared" si="39"/>
        <v>4</v>
      </c>
      <c r="N162" s="1512">
        <f t="shared" si="38"/>
        <v>7</v>
      </c>
      <c r="O162" s="1512">
        <f t="shared" si="38"/>
        <v>11</v>
      </c>
      <c r="P162" s="1541" t="s">
        <v>842</v>
      </c>
      <c r="Q162" s="2542"/>
      <c r="R162" s="2517"/>
      <c r="S162" s="395"/>
      <c r="T162" s="395"/>
      <c r="U162" s="395"/>
      <c r="V162" s="395"/>
      <c r="W162" s="395"/>
      <c r="X162" s="395"/>
      <c r="Y162" s="395"/>
    </row>
    <row r="163" spans="1:25" s="131" customFormat="1" ht="24.75" customHeight="1" x14ac:dyDescent="0.25">
      <c r="A163" s="2479"/>
      <c r="B163" s="2532"/>
      <c r="C163" s="1509" t="s">
        <v>843</v>
      </c>
      <c r="D163" s="1512">
        <v>0</v>
      </c>
      <c r="E163" s="1512">
        <v>0</v>
      </c>
      <c r="F163" s="1512">
        <v>0</v>
      </c>
      <c r="G163" s="1512">
        <v>2</v>
      </c>
      <c r="H163" s="1512">
        <v>6</v>
      </c>
      <c r="I163" s="1512">
        <v>8</v>
      </c>
      <c r="J163" s="1512">
        <v>0</v>
      </c>
      <c r="K163" s="1512">
        <v>0</v>
      </c>
      <c r="L163" s="1512">
        <v>0</v>
      </c>
      <c r="M163" s="1512">
        <f t="shared" si="39"/>
        <v>2</v>
      </c>
      <c r="N163" s="1512">
        <f t="shared" si="38"/>
        <v>6</v>
      </c>
      <c r="O163" s="1512">
        <f t="shared" si="38"/>
        <v>8</v>
      </c>
      <c r="P163" s="1602" t="s">
        <v>844</v>
      </c>
      <c r="Q163" s="2542"/>
      <c r="R163" s="2517"/>
      <c r="S163" s="395"/>
      <c r="T163" s="395"/>
      <c r="U163" s="395"/>
      <c r="V163" s="395"/>
      <c r="W163" s="395"/>
      <c r="X163" s="395"/>
      <c r="Y163" s="395"/>
    </row>
    <row r="164" spans="1:25" s="131" customFormat="1" ht="24.75" customHeight="1" x14ac:dyDescent="0.25">
      <c r="A164" s="2479"/>
      <c r="B164" s="2532"/>
      <c r="C164" s="1509" t="s">
        <v>845</v>
      </c>
      <c r="D164" s="2035">
        <v>0</v>
      </c>
      <c r="E164" s="2035">
        <v>0</v>
      </c>
      <c r="F164" s="2035">
        <v>0</v>
      </c>
      <c r="G164" s="2035">
        <v>4</v>
      </c>
      <c r="H164" s="2035">
        <v>3</v>
      </c>
      <c r="I164" s="2035">
        <v>7</v>
      </c>
      <c r="J164" s="2035">
        <v>2</v>
      </c>
      <c r="K164" s="2035">
        <v>1</v>
      </c>
      <c r="L164" s="2035">
        <v>3</v>
      </c>
      <c r="M164" s="2035">
        <f t="shared" si="39"/>
        <v>6</v>
      </c>
      <c r="N164" s="2035">
        <f t="shared" si="38"/>
        <v>4</v>
      </c>
      <c r="O164" s="2035">
        <f t="shared" si="38"/>
        <v>10</v>
      </c>
      <c r="P164" s="813" t="s">
        <v>846</v>
      </c>
      <c r="Q164" s="2542"/>
      <c r="R164" s="2517"/>
      <c r="S164" s="395"/>
      <c r="T164" s="395"/>
      <c r="U164" s="395"/>
      <c r="V164" s="395"/>
      <c r="W164" s="395"/>
      <c r="X164" s="395"/>
      <c r="Y164" s="395"/>
    </row>
    <row r="165" spans="1:25" s="131" customFormat="1" ht="24.75" customHeight="1" thickBot="1" x14ac:dyDescent="0.3">
      <c r="A165" s="2515"/>
      <c r="B165" s="2560" t="s">
        <v>49</v>
      </c>
      <c r="C165" s="2560"/>
      <c r="D165" s="1671">
        <f t="shared" ref="D165:O165" si="40">SUM(D160,D161,D162,D163,D164)</f>
        <v>0</v>
      </c>
      <c r="E165" s="1671">
        <f t="shared" si="40"/>
        <v>0</v>
      </c>
      <c r="F165" s="1671">
        <f t="shared" si="40"/>
        <v>0</v>
      </c>
      <c r="G165" s="1671">
        <f t="shared" si="40"/>
        <v>10</v>
      </c>
      <c r="H165" s="1671">
        <f t="shared" si="40"/>
        <v>21</v>
      </c>
      <c r="I165" s="1671">
        <f t="shared" si="40"/>
        <v>31</v>
      </c>
      <c r="J165" s="1671">
        <f t="shared" si="40"/>
        <v>5</v>
      </c>
      <c r="K165" s="1671">
        <f t="shared" si="40"/>
        <v>6</v>
      </c>
      <c r="L165" s="1671">
        <f t="shared" si="40"/>
        <v>11</v>
      </c>
      <c r="M165" s="1671">
        <f t="shared" si="40"/>
        <v>15</v>
      </c>
      <c r="N165" s="1671">
        <f t="shared" si="40"/>
        <v>27</v>
      </c>
      <c r="O165" s="1671">
        <f t="shared" si="40"/>
        <v>42</v>
      </c>
      <c r="P165" s="2518" t="s">
        <v>139</v>
      </c>
      <c r="Q165" s="2561"/>
      <c r="R165" s="2518"/>
      <c r="S165" s="395"/>
      <c r="T165" s="395"/>
      <c r="U165" s="395"/>
      <c r="V165" s="395"/>
      <c r="W165" s="395"/>
      <c r="X165" s="395"/>
      <c r="Y165" s="395"/>
    </row>
    <row r="166" spans="1:25" s="131" customFormat="1" ht="20.25" customHeight="1" thickTop="1" x14ac:dyDescent="0.25">
      <c r="A166" s="1158"/>
      <c r="B166" s="1158"/>
      <c r="C166" s="1158"/>
      <c r="D166" s="327"/>
      <c r="E166" s="327"/>
      <c r="F166" s="327"/>
      <c r="G166" s="327"/>
      <c r="H166" s="327"/>
      <c r="I166" s="327"/>
      <c r="J166" s="327"/>
      <c r="K166" s="327"/>
      <c r="L166" s="327"/>
      <c r="M166" s="327"/>
      <c r="N166" s="327"/>
      <c r="O166" s="327"/>
      <c r="P166" s="1166"/>
      <c r="Q166" s="1166"/>
      <c r="R166" s="1168"/>
      <c r="S166" s="395"/>
      <c r="T166" s="395"/>
      <c r="U166" s="395"/>
      <c r="V166" s="395"/>
      <c r="W166" s="395"/>
      <c r="X166" s="395"/>
      <c r="Y166" s="395"/>
    </row>
    <row r="167" spans="1:25" s="131" customFormat="1" ht="20.25" customHeight="1" x14ac:dyDescent="0.25">
      <c r="A167" s="1158"/>
      <c r="B167" s="1158"/>
      <c r="C167" s="1158"/>
      <c r="D167" s="327"/>
      <c r="E167" s="327"/>
      <c r="F167" s="327"/>
      <c r="G167" s="327"/>
      <c r="H167" s="327"/>
      <c r="I167" s="327"/>
      <c r="J167" s="327"/>
      <c r="K167" s="327"/>
      <c r="L167" s="327"/>
      <c r="M167" s="327"/>
      <c r="N167" s="327"/>
      <c r="O167" s="327"/>
      <c r="P167" s="1166"/>
      <c r="Q167" s="1166"/>
      <c r="R167" s="1168"/>
      <c r="S167" s="395"/>
      <c r="T167" s="395"/>
      <c r="U167" s="395"/>
      <c r="V167" s="395"/>
      <c r="W167" s="395"/>
      <c r="X167" s="395"/>
      <c r="Y167" s="395"/>
    </row>
    <row r="168" spans="1:25" s="131" customFormat="1" ht="20.25" customHeight="1" x14ac:dyDescent="0.25">
      <c r="A168" s="1158"/>
      <c r="B168" s="1158"/>
      <c r="C168" s="1158"/>
      <c r="D168" s="327"/>
      <c r="E168" s="327"/>
      <c r="F168" s="327"/>
      <c r="G168" s="327"/>
      <c r="H168" s="327"/>
      <c r="I168" s="327"/>
      <c r="J168" s="327"/>
      <c r="K168" s="327"/>
      <c r="L168" s="327"/>
      <c r="M168" s="327"/>
      <c r="N168" s="327"/>
      <c r="O168" s="327"/>
      <c r="P168" s="1166"/>
      <c r="Q168" s="1166"/>
      <c r="R168" s="1168"/>
      <c r="S168" s="395"/>
      <c r="T168" s="395"/>
      <c r="U168" s="395"/>
      <c r="V168" s="395"/>
      <c r="W168" s="395"/>
      <c r="X168" s="395"/>
      <c r="Y168" s="395"/>
    </row>
    <row r="169" spans="1:25" s="131" customFormat="1" ht="20.25" customHeight="1" x14ac:dyDescent="0.25">
      <c r="A169" s="2434"/>
      <c r="B169" s="2434"/>
      <c r="C169" s="2434"/>
      <c r="D169" s="327"/>
      <c r="E169" s="327"/>
      <c r="F169" s="327"/>
      <c r="G169" s="327"/>
      <c r="H169" s="327"/>
      <c r="I169" s="327"/>
      <c r="J169" s="327"/>
      <c r="K169" s="327"/>
      <c r="L169" s="327"/>
      <c r="M169" s="327"/>
      <c r="N169" s="327"/>
      <c r="O169" s="327"/>
      <c r="P169" s="2440"/>
      <c r="Q169" s="2440"/>
      <c r="R169" s="2441"/>
      <c r="S169" s="395"/>
      <c r="T169" s="395"/>
      <c r="U169" s="395"/>
      <c r="V169" s="395"/>
      <c r="W169" s="395"/>
      <c r="X169" s="395"/>
      <c r="Y169" s="395"/>
    </row>
    <row r="170" spans="1:25" s="131" customFormat="1" ht="20.25" customHeight="1" x14ac:dyDescent="0.25">
      <c r="A170" s="2434"/>
      <c r="B170" s="2434"/>
      <c r="C170" s="2434"/>
      <c r="D170" s="327"/>
      <c r="E170" s="327"/>
      <c r="F170" s="327"/>
      <c r="G170" s="327"/>
      <c r="H170" s="327"/>
      <c r="I170" s="327"/>
      <c r="J170" s="327"/>
      <c r="K170" s="327"/>
      <c r="L170" s="327"/>
      <c r="M170" s="327"/>
      <c r="N170" s="327"/>
      <c r="O170" s="327"/>
      <c r="P170" s="2440"/>
      <c r="Q170" s="2440"/>
      <c r="R170" s="2441"/>
      <c r="S170" s="395"/>
      <c r="T170" s="395"/>
      <c r="U170" s="395"/>
      <c r="V170" s="395"/>
      <c r="W170" s="395"/>
      <c r="X170" s="395"/>
      <c r="Y170" s="395"/>
    </row>
    <row r="171" spans="1:25" s="131" customFormat="1" ht="27.75" customHeight="1" thickBot="1" x14ac:dyDescent="0.3">
      <c r="A171" s="1483" t="s">
        <v>1056</v>
      </c>
      <c r="B171" s="1483"/>
      <c r="C171" s="1483"/>
      <c r="D171" s="1483"/>
      <c r="E171" s="1483"/>
      <c r="F171" s="1483"/>
      <c r="G171" s="1483"/>
      <c r="H171" s="1483"/>
      <c r="I171" s="1483"/>
      <c r="J171" s="1483"/>
      <c r="K171" s="1483"/>
      <c r="L171" s="1483"/>
      <c r="M171" s="1483"/>
      <c r="N171" s="1483"/>
      <c r="O171" s="1483"/>
      <c r="P171" s="1483"/>
      <c r="Q171" s="1483"/>
      <c r="R171" s="1482" t="s">
        <v>2501</v>
      </c>
      <c r="S171" s="395"/>
      <c r="T171" s="395"/>
      <c r="U171" s="395"/>
      <c r="V171" s="395"/>
      <c r="W171" s="395"/>
      <c r="X171" s="395"/>
      <c r="Y171" s="395"/>
    </row>
    <row r="172" spans="1:25" s="131" customFormat="1" ht="23.25" customHeight="1" thickTop="1" x14ac:dyDescent="0.25">
      <c r="A172" s="2468" t="s">
        <v>47</v>
      </c>
      <c r="B172" s="2468" t="s">
        <v>654</v>
      </c>
      <c r="C172" s="2468" t="s">
        <v>48</v>
      </c>
      <c r="D172" s="2488" t="s">
        <v>36</v>
      </c>
      <c r="E172" s="2488"/>
      <c r="F172" s="2488"/>
      <c r="G172" s="2488" t="s">
        <v>2</v>
      </c>
      <c r="H172" s="2488"/>
      <c r="I172" s="2488"/>
      <c r="J172" s="2488" t="s">
        <v>3</v>
      </c>
      <c r="K172" s="2488"/>
      <c r="L172" s="2488"/>
      <c r="M172" s="2488" t="s">
        <v>29</v>
      </c>
      <c r="N172" s="2488"/>
      <c r="O172" s="2488"/>
      <c r="P172" s="2523" t="s">
        <v>103</v>
      </c>
      <c r="Q172" s="2523" t="s">
        <v>132</v>
      </c>
      <c r="R172" s="2523" t="s">
        <v>102</v>
      </c>
      <c r="S172" s="395"/>
      <c r="T172" s="395"/>
      <c r="U172" s="395"/>
      <c r="V172" s="395"/>
      <c r="W172" s="395"/>
      <c r="X172" s="395"/>
      <c r="Y172" s="395"/>
    </row>
    <row r="173" spans="1:25" s="131" customFormat="1" ht="20.25" customHeight="1" x14ac:dyDescent="0.25">
      <c r="A173" s="2469"/>
      <c r="B173" s="2469"/>
      <c r="C173" s="2469"/>
      <c r="D173" s="2492" t="s">
        <v>98</v>
      </c>
      <c r="E173" s="2492"/>
      <c r="F173" s="2492"/>
      <c r="G173" s="2492" t="s">
        <v>99</v>
      </c>
      <c r="H173" s="2492"/>
      <c r="I173" s="2492"/>
      <c r="J173" s="2492" t="s">
        <v>100</v>
      </c>
      <c r="K173" s="2492"/>
      <c r="L173" s="2492"/>
      <c r="M173" s="2492" t="s">
        <v>126</v>
      </c>
      <c r="N173" s="2492"/>
      <c r="O173" s="2492"/>
      <c r="P173" s="2524"/>
      <c r="Q173" s="2524"/>
      <c r="R173" s="2524"/>
      <c r="S173" s="395"/>
      <c r="T173" s="395"/>
      <c r="U173" s="395"/>
      <c r="V173" s="395"/>
      <c r="W173" s="395"/>
      <c r="X173" s="395"/>
      <c r="Y173" s="395"/>
    </row>
    <row r="174" spans="1:25" s="131" customFormat="1" ht="18.75" customHeight="1" x14ac:dyDescent="0.25">
      <c r="A174" s="2469"/>
      <c r="B174" s="2469"/>
      <c r="C174" s="2469"/>
      <c r="D174" s="1155" t="s">
        <v>187</v>
      </c>
      <c r="E174" s="1155" t="s">
        <v>203</v>
      </c>
      <c r="F174" s="1155" t="s">
        <v>204</v>
      </c>
      <c r="G174" s="1155" t="s">
        <v>187</v>
      </c>
      <c r="H174" s="1155" t="s">
        <v>203</v>
      </c>
      <c r="I174" s="1155" t="s">
        <v>204</v>
      </c>
      <c r="J174" s="1155" t="s">
        <v>187</v>
      </c>
      <c r="K174" s="1155" t="s">
        <v>203</v>
      </c>
      <c r="L174" s="1155" t="s">
        <v>204</v>
      </c>
      <c r="M174" s="1155" t="s">
        <v>187</v>
      </c>
      <c r="N174" s="1155" t="s">
        <v>203</v>
      </c>
      <c r="O174" s="1155" t="s">
        <v>204</v>
      </c>
      <c r="P174" s="2524"/>
      <c r="Q174" s="2524"/>
      <c r="R174" s="2524"/>
      <c r="S174" s="395"/>
      <c r="T174" s="395"/>
      <c r="U174" s="395"/>
      <c r="V174" s="395"/>
      <c r="W174" s="395"/>
      <c r="X174" s="395"/>
      <c r="Y174" s="395"/>
    </row>
    <row r="175" spans="1:25" s="131" customFormat="1" ht="19.5" customHeight="1" thickBot="1" x14ac:dyDescent="0.3">
      <c r="A175" s="2470"/>
      <c r="B175" s="2470"/>
      <c r="C175" s="2470"/>
      <c r="D175" s="325" t="s">
        <v>188</v>
      </c>
      <c r="E175" s="325" t="s">
        <v>189</v>
      </c>
      <c r="F175" s="325" t="s">
        <v>190</v>
      </c>
      <c r="G175" s="325" t="s">
        <v>188</v>
      </c>
      <c r="H175" s="325" t="s">
        <v>189</v>
      </c>
      <c r="I175" s="325" t="s">
        <v>190</v>
      </c>
      <c r="J175" s="325" t="s">
        <v>188</v>
      </c>
      <c r="K175" s="325" t="s">
        <v>189</v>
      </c>
      <c r="L175" s="325" t="s">
        <v>190</v>
      </c>
      <c r="M175" s="325" t="s">
        <v>188</v>
      </c>
      <c r="N175" s="325" t="s">
        <v>189</v>
      </c>
      <c r="O175" s="325" t="s">
        <v>190</v>
      </c>
      <c r="P175" s="2525"/>
      <c r="Q175" s="2525"/>
      <c r="R175" s="2525"/>
      <c r="S175" s="395"/>
      <c r="T175" s="395"/>
      <c r="U175" s="395"/>
      <c r="V175" s="395"/>
      <c r="W175" s="395"/>
      <c r="X175" s="395"/>
      <c r="Y175" s="395"/>
    </row>
    <row r="176" spans="1:25" s="131" customFormat="1" ht="25.5" customHeight="1" x14ac:dyDescent="0.25">
      <c r="A176" s="2514" t="s">
        <v>40</v>
      </c>
      <c r="B176" s="2549" t="s">
        <v>64</v>
      </c>
      <c r="C176" s="326" t="s">
        <v>847</v>
      </c>
      <c r="D176" s="2046">
        <f>SUM(D161,D162,D163,D164,D165)</f>
        <v>0</v>
      </c>
      <c r="E176" s="2046">
        <f>SUM(E161,E162,E163,E164,E165)</f>
        <v>0</v>
      </c>
      <c r="F176" s="2046">
        <v>0</v>
      </c>
      <c r="G176" s="2046">
        <v>0</v>
      </c>
      <c r="H176" s="2046">
        <v>1</v>
      </c>
      <c r="I176" s="2046">
        <v>1</v>
      </c>
      <c r="J176" s="2046">
        <v>1</v>
      </c>
      <c r="K176" s="2046">
        <v>1</v>
      </c>
      <c r="L176" s="2046">
        <v>2</v>
      </c>
      <c r="M176" s="2046">
        <f>SUM(D176,G176,J176)</f>
        <v>1</v>
      </c>
      <c r="N176" s="2046">
        <f t="shared" ref="N176:O182" si="41">SUM(E176,H176,K176)</f>
        <v>2</v>
      </c>
      <c r="O176" s="2046">
        <f t="shared" si="41"/>
        <v>3</v>
      </c>
      <c r="P176" s="2038" t="s">
        <v>848</v>
      </c>
      <c r="Q176" s="2550" t="s">
        <v>145</v>
      </c>
      <c r="R176" s="2516" t="s">
        <v>131</v>
      </c>
      <c r="S176" s="395"/>
      <c r="T176" s="395"/>
      <c r="U176" s="395"/>
      <c r="V176" s="395"/>
      <c r="W176" s="395"/>
      <c r="X176" s="395"/>
      <c r="Y176" s="395"/>
    </row>
    <row r="177" spans="1:25" s="131" customFormat="1" ht="25.5" customHeight="1" x14ac:dyDescent="0.25">
      <c r="A177" s="2479"/>
      <c r="B177" s="2532"/>
      <c r="C177" s="2032" t="s">
        <v>849</v>
      </c>
      <c r="D177" s="2035">
        <f>SUM(D162,D163,D164,D165,D176)</f>
        <v>0</v>
      </c>
      <c r="E177" s="2035">
        <f>SUM(E162,E163,E164,E165,E176)</f>
        <v>0</v>
      </c>
      <c r="F177" s="2035">
        <v>0</v>
      </c>
      <c r="G177" s="2035">
        <v>0</v>
      </c>
      <c r="H177" s="2035">
        <v>7</v>
      </c>
      <c r="I177" s="2035">
        <v>7</v>
      </c>
      <c r="J177" s="2035">
        <v>0</v>
      </c>
      <c r="K177" s="2035">
        <v>0</v>
      </c>
      <c r="L177" s="2035">
        <v>0</v>
      </c>
      <c r="M177" s="2035">
        <f t="shared" ref="M177:M182" si="42">SUM(D177,G177,J177)</f>
        <v>0</v>
      </c>
      <c r="N177" s="2035">
        <f t="shared" si="41"/>
        <v>7</v>
      </c>
      <c r="O177" s="2035">
        <f t="shared" si="41"/>
        <v>7</v>
      </c>
      <c r="P177" s="2028" t="s">
        <v>850</v>
      </c>
      <c r="Q177" s="2533"/>
      <c r="R177" s="2517"/>
      <c r="S177" s="395"/>
      <c r="T177" s="395"/>
      <c r="U177" s="395"/>
      <c r="V177" s="395"/>
      <c r="W177" s="395"/>
      <c r="X177" s="395"/>
      <c r="Y177" s="395"/>
    </row>
    <row r="178" spans="1:25" s="131" customFormat="1" ht="28.5" customHeight="1" x14ac:dyDescent="0.25">
      <c r="A178" s="2479"/>
      <c r="B178" s="2532"/>
      <c r="C178" s="2032" t="s">
        <v>851</v>
      </c>
      <c r="D178" s="2035">
        <f>SUM(D163,D164,D165,D176,D177)</f>
        <v>0</v>
      </c>
      <c r="E178" s="2035">
        <f>SUM(E163,E164,E165,E176,E177)</f>
        <v>0</v>
      </c>
      <c r="F178" s="2035">
        <v>0</v>
      </c>
      <c r="G178" s="2035">
        <v>2</v>
      </c>
      <c r="H178" s="2035">
        <v>6</v>
      </c>
      <c r="I178" s="2035">
        <v>8</v>
      </c>
      <c r="J178" s="2035">
        <v>6</v>
      </c>
      <c r="K178" s="2035">
        <v>3</v>
      </c>
      <c r="L178" s="2035">
        <v>9</v>
      </c>
      <c r="M178" s="2035">
        <f t="shared" si="42"/>
        <v>8</v>
      </c>
      <c r="N178" s="2035">
        <f t="shared" si="41"/>
        <v>9</v>
      </c>
      <c r="O178" s="2035">
        <f t="shared" si="41"/>
        <v>17</v>
      </c>
      <c r="P178" s="2030" t="s">
        <v>852</v>
      </c>
      <c r="Q178" s="2533"/>
      <c r="R178" s="2517"/>
      <c r="S178" s="395"/>
      <c r="T178" s="395"/>
      <c r="U178" s="395"/>
      <c r="V178" s="395"/>
      <c r="W178" s="395"/>
      <c r="X178" s="395"/>
      <c r="Y178" s="395"/>
    </row>
    <row r="179" spans="1:25" s="131" customFormat="1" ht="25.5" customHeight="1" x14ac:dyDescent="0.25">
      <c r="A179" s="2479"/>
      <c r="B179" s="2532"/>
      <c r="C179" s="2032" t="s">
        <v>853</v>
      </c>
      <c r="D179" s="2035">
        <f>SUM(D164,D165,D176,D177,D178)</f>
        <v>0</v>
      </c>
      <c r="E179" s="2035">
        <f>SUM(E164,E165,E176,E177,E178)</f>
        <v>0</v>
      </c>
      <c r="F179" s="2035">
        <v>0</v>
      </c>
      <c r="G179" s="2035">
        <v>1</v>
      </c>
      <c r="H179" s="2035">
        <v>4</v>
      </c>
      <c r="I179" s="2035">
        <v>5</v>
      </c>
      <c r="J179" s="2035">
        <v>1</v>
      </c>
      <c r="K179" s="2035">
        <v>3</v>
      </c>
      <c r="L179" s="2035">
        <v>4</v>
      </c>
      <c r="M179" s="2035">
        <f t="shared" si="42"/>
        <v>2</v>
      </c>
      <c r="N179" s="2035">
        <f t="shared" si="41"/>
        <v>7</v>
      </c>
      <c r="O179" s="2035">
        <f t="shared" si="41"/>
        <v>9</v>
      </c>
      <c r="P179" s="2024" t="s">
        <v>854</v>
      </c>
      <c r="Q179" s="2533"/>
      <c r="R179" s="2517"/>
      <c r="S179" s="399"/>
      <c r="T179" s="400"/>
      <c r="U179" s="399"/>
      <c r="V179" s="399"/>
      <c r="W179" s="399"/>
      <c r="X179" s="399"/>
      <c r="Y179" s="399"/>
    </row>
    <row r="180" spans="1:25" s="131" customFormat="1" ht="34.5" customHeight="1" x14ac:dyDescent="0.25">
      <c r="A180" s="2479"/>
      <c r="B180" s="2532"/>
      <c r="C180" s="2033" t="s">
        <v>855</v>
      </c>
      <c r="D180" s="2035">
        <f>SUM(D165,D176,D177,D178,D179)</f>
        <v>0</v>
      </c>
      <c r="E180" s="2035">
        <f>SUM(E165,E176,E177,E178,E179)</f>
        <v>0</v>
      </c>
      <c r="F180" s="2035">
        <v>0</v>
      </c>
      <c r="G180" s="2035">
        <v>4</v>
      </c>
      <c r="H180" s="2035">
        <v>1</v>
      </c>
      <c r="I180" s="2035">
        <v>5</v>
      </c>
      <c r="J180" s="2035">
        <v>0</v>
      </c>
      <c r="K180" s="2035">
        <v>0</v>
      </c>
      <c r="L180" s="2035">
        <v>0</v>
      </c>
      <c r="M180" s="2035">
        <f t="shared" si="42"/>
        <v>4</v>
      </c>
      <c r="N180" s="2035">
        <f t="shared" si="41"/>
        <v>1</v>
      </c>
      <c r="O180" s="2035">
        <f t="shared" si="41"/>
        <v>5</v>
      </c>
      <c r="P180" s="2028" t="s">
        <v>856</v>
      </c>
      <c r="Q180" s="2533"/>
      <c r="R180" s="2517"/>
      <c r="S180" s="395"/>
      <c r="T180" s="395"/>
      <c r="U180" s="395"/>
      <c r="V180" s="395"/>
      <c r="W180" s="395"/>
      <c r="X180" s="395"/>
      <c r="Y180" s="395"/>
    </row>
    <row r="181" spans="1:25" s="131" customFormat="1" ht="25.5" customHeight="1" x14ac:dyDescent="0.25">
      <c r="A181" s="2479"/>
      <c r="B181" s="2532"/>
      <c r="C181" s="2032" t="s">
        <v>857</v>
      </c>
      <c r="D181" s="2035">
        <f t="shared" ref="D181:E181" si="43">SUM(D176,D177,D178,D179,D180)</f>
        <v>0</v>
      </c>
      <c r="E181" s="2035">
        <f t="shared" si="43"/>
        <v>0</v>
      </c>
      <c r="F181" s="2035">
        <v>0</v>
      </c>
      <c r="G181" s="2035">
        <v>2</v>
      </c>
      <c r="H181" s="2035">
        <v>1</v>
      </c>
      <c r="I181" s="2035">
        <v>3</v>
      </c>
      <c r="J181" s="2035">
        <v>1</v>
      </c>
      <c r="K181" s="2035">
        <v>2</v>
      </c>
      <c r="L181" s="2035">
        <v>3</v>
      </c>
      <c r="M181" s="2035">
        <f t="shared" si="42"/>
        <v>3</v>
      </c>
      <c r="N181" s="2035">
        <f t="shared" si="41"/>
        <v>3</v>
      </c>
      <c r="O181" s="2035">
        <f t="shared" si="41"/>
        <v>6</v>
      </c>
      <c r="P181" s="2028" t="s">
        <v>858</v>
      </c>
      <c r="Q181" s="2533"/>
      <c r="R181" s="2517"/>
      <c r="S181" s="395"/>
      <c r="T181" s="395"/>
      <c r="U181" s="395"/>
      <c r="V181" s="395"/>
      <c r="W181" s="395"/>
      <c r="X181" s="395"/>
      <c r="Y181" s="395"/>
    </row>
    <row r="182" spans="1:25" s="131" customFormat="1" ht="27.75" customHeight="1" x14ac:dyDescent="0.25">
      <c r="A182" s="2479"/>
      <c r="B182" s="2532"/>
      <c r="C182" s="2032" t="s">
        <v>859</v>
      </c>
      <c r="D182" s="2035">
        <f t="shared" ref="D182:E182" si="44">SUM(D177,D178,D179,D180,D181)</f>
        <v>0</v>
      </c>
      <c r="E182" s="2035">
        <f t="shared" si="44"/>
        <v>0</v>
      </c>
      <c r="F182" s="2035">
        <v>0</v>
      </c>
      <c r="G182" s="2035">
        <v>2</v>
      </c>
      <c r="H182" s="2035">
        <v>2</v>
      </c>
      <c r="I182" s="2035">
        <v>4</v>
      </c>
      <c r="J182" s="2035">
        <v>3</v>
      </c>
      <c r="K182" s="2035">
        <v>2</v>
      </c>
      <c r="L182" s="2035">
        <v>5</v>
      </c>
      <c r="M182" s="2035">
        <f t="shared" si="42"/>
        <v>5</v>
      </c>
      <c r="N182" s="2035">
        <f t="shared" si="41"/>
        <v>4</v>
      </c>
      <c r="O182" s="2035">
        <f t="shared" si="41"/>
        <v>9</v>
      </c>
      <c r="P182" s="2028" t="s">
        <v>860</v>
      </c>
      <c r="Q182" s="2533"/>
      <c r="R182" s="2517"/>
      <c r="S182" s="395"/>
      <c r="T182" s="395"/>
      <c r="U182" s="395"/>
      <c r="V182" s="395"/>
      <c r="W182" s="395"/>
      <c r="X182" s="395"/>
      <c r="Y182" s="395"/>
    </row>
    <row r="183" spans="1:25" s="131" customFormat="1" ht="25.5" customHeight="1" x14ac:dyDescent="0.25">
      <c r="A183" s="2479"/>
      <c r="B183" s="2526" t="s">
        <v>49</v>
      </c>
      <c r="C183" s="2489"/>
      <c r="D183" s="2046">
        <f t="shared" ref="D183:F183" si="45">SUM(D178,D179,D180,D181,D182)</f>
        <v>0</v>
      </c>
      <c r="E183" s="2046">
        <f t="shared" si="45"/>
        <v>0</v>
      </c>
      <c r="F183" s="2046">
        <f t="shared" si="45"/>
        <v>0</v>
      </c>
      <c r="G183" s="2046">
        <f t="shared" ref="G183:O183" si="46">SUM(G176:G182)</f>
        <v>11</v>
      </c>
      <c r="H183" s="2046">
        <f t="shared" si="46"/>
        <v>22</v>
      </c>
      <c r="I183" s="2046">
        <f t="shared" si="46"/>
        <v>33</v>
      </c>
      <c r="J183" s="2046">
        <f t="shared" si="46"/>
        <v>12</v>
      </c>
      <c r="K183" s="2046">
        <f t="shared" si="46"/>
        <v>11</v>
      </c>
      <c r="L183" s="2046">
        <f t="shared" si="46"/>
        <v>23</v>
      </c>
      <c r="M183" s="2046">
        <f t="shared" si="46"/>
        <v>23</v>
      </c>
      <c r="N183" s="2046">
        <f t="shared" si="46"/>
        <v>33</v>
      </c>
      <c r="O183" s="2046">
        <f t="shared" si="46"/>
        <v>56</v>
      </c>
      <c r="P183" s="2517" t="s">
        <v>139</v>
      </c>
      <c r="Q183" s="2527"/>
      <c r="R183" s="2517"/>
      <c r="S183" s="395"/>
      <c r="T183" s="395"/>
      <c r="U183" s="395"/>
      <c r="V183" s="395"/>
      <c r="W183" s="395"/>
      <c r="X183" s="395"/>
      <c r="Y183" s="395"/>
    </row>
    <row r="184" spans="1:25" s="131" customFormat="1" ht="21.75" customHeight="1" x14ac:dyDescent="0.25">
      <c r="A184" s="2479"/>
      <c r="B184" s="2528" t="s">
        <v>65</v>
      </c>
      <c r="C184" s="1510" t="s">
        <v>65</v>
      </c>
      <c r="D184" s="1512">
        <v>0</v>
      </c>
      <c r="E184" s="1512">
        <v>0</v>
      </c>
      <c r="F184" s="1512">
        <v>0</v>
      </c>
      <c r="G184" s="1512">
        <v>0</v>
      </c>
      <c r="H184" s="1512">
        <v>0</v>
      </c>
      <c r="I184" s="1512">
        <v>0</v>
      </c>
      <c r="J184" s="1512">
        <v>5</v>
      </c>
      <c r="K184" s="1512">
        <v>4</v>
      </c>
      <c r="L184" s="1512">
        <v>9</v>
      </c>
      <c r="M184" s="1512">
        <f>SUM(D184,G184,J184)</f>
        <v>5</v>
      </c>
      <c r="N184" s="1512">
        <f>SUM(E184,H184,K184)</f>
        <v>4</v>
      </c>
      <c r="O184" s="1512">
        <f>SUM(F184,I184,L184)</f>
        <v>9</v>
      </c>
      <c r="P184" s="1541" t="s">
        <v>146</v>
      </c>
      <c r="Q184" s="2529" t="s">
        <v>146</v>
      </c>
      <c r="R184" s="2517"/>
      <c r="S184" s="395"/>
      <c r="T184" s="395"/>
      <c r="U184" s="395"/>
      <c r="V184" s="395"/>
      <c r="W184" s="395"/>
      <c r="X184" s="395"/>
      <c r="Y184" s="395"/>
    </row>
    <row r="185" spans="1:25" s="131" customFormat="1" ht="21.75" customHeight="1" x14ac:dyDescent="0.25">
      <c r="A185" s="2479"/>
      <c r="B185" s="2492"/>
      <c r="C185" s="1510" t="s">
        <v>861</v>
      </c>
      <c r="D185" s="1512">
        <v>0</v>
      </c>
      <c r="E185" s="1512">
        <v>0</v>
      </c>
      <c r="F185" s="1512">
        <v>0</v>
      </c>
      <c r="G185" s="1512">
        <v>7</v>
      </c>
      <c r="H185" s="1512">
        <v>2</v>
      </c>
      <c r="I185" s="1512">
        <v>9</v>
      </c>
      <c r="J185" s="1512">
        <v>0</v>
      </c>
      <c r="K185" s="1512">
        <v>0</v>
      </c>
      <c r="L185" s="1512">
        <v>0</v>
      </c>
      <c r="M185" s="1512">
        <f t="shared" ref="M185:M186" si="47">SUM(D185,G185,J185)</f>
        <v>7</v>
      </c>
      <c r="N185" s="1512">
        <f>SUM(E185,H185,K185)</f>
        <v>2</v>
      </c>
      <c r="O185" s="1512">
        <f>SUM(F185,I185,L185)</f>
        <v>9</v>
      </c>
      <c r="P185" s="1605" t="s">
        <v>862</v>
      </c>
      <c r="Q185" s="2530"/>
      <c r="R185" s="2517"/>
      <c r="S185" s="395"/>
      <c r="T185" s="395"/>
      <c r="U185" s="395"/>
      <c r="V185" s="395"/>
      <c r="W185" s="395"/>
      <c r="X185" s="395"/>
      <c r="Y185" s="395"/>
    </row>
    <row r="186" spans="1:25" s="131" customFormat="1" ht="21.75" customHeight="1" x14ac:dyDescent="0.25">
      <c r="A186" s="2479"/>
      <c r="B186" s="2519"/>
      <c r="C186" s="1603" t="s">
        <v>863</v>
      </c>
      <c r="D186" s="1512">
        <v>0</v>
      </c>
      <c r="E186" s="1512">
        <v>0</v>
      </c>
      <c r="F186" s="1512">
        <v>0</v>
      </c>
      <c r="G186" s="1512">
        <v>4</v>
      </c>
      <c r="H186" s="1512">
        <v>3</v>
      </c>
      <c r="I186" s="1512">
        <v>7</v>
      </c>
      <c r="J186" s="1512">
        <v>0</v>
      </c>
      <c r="K186" s="1512">
        <v>0</v>
      </c>
      <c r="L186" s="1512">
        <v>0</v>
      </c>
      <c r="M186" s="1512">
        <f t="shared" si="47"/>
        <v>4</v>
      </c>
      <c r="N186" s="1512">
        <f>SUM(E186,H186,K186)</f>
        <v>3</v>
      </c>
      <c r="O186" s="1512">
        <f>SUM(F186,I186,L186)</f>
        <v>7</v>
      </c>
      <c r="P186" s="384" t="s">
        <v>864</v>
      </c>
      <c r="Q186" s="2531"/>
      <c r="R186" s="2517"/>
      <c r="S186" s="395"/>
      <c r="T186" s="395"/>
      <c r="U186" s="395"/>
      <c r="V186" s="395"/>
      <c r="W186" s="395"/>
      <c r="X186" s="395"/>
      <c r="Y186" s="395"/>
    </row>
    <row r="187" spans="1:25" s="131" customFormat="1" ht="21.75" customHeight="1" x14ac:dyDescent="0.25">
      <c r="A187" s="2479"/>
      <c r="B187" s="2501" t="s">
        <v>49</v>
      </c>
      <c r="C187" s="2501"/>
      <c r="D187" s="2035">
        <f>SUM(D184:D186)</f>
        <v>0</v>
      </c>
      <c r="E187" s="2035">
        <f t="shared" ref="E187:O187" si="48">SUM(E184:E186)</f>
        <v>0</v>
      </c>
      <c r="F187" s="2035">
        <f t="shared" si="48"/>
        <v>0</v>
      </c>
      <c r="G187" s="2035">
        <f t="shared" si="48"/>
        <v>11</v>
      </c>
      <c r="H187" s="2035">
        <f t="shared" si="48"/>
        <v>5</v>
      </c>
      <c r="I187" s="2035">
        <f t="shared" si="48"/>
        <v>16</v>
      </c>
      <c r="J187" s="2035">
        <f t="shared" si="48"/>
        <v>5</v>
      </c>
      <c r="K187" s="2035">
        <f t="shared" si="48"/>
        <v>4</v>
      </c>
      <c r="L187" s="2035">
        <f t="shared" si="48"/>
        <v>9</v>
      </c>
      <c r="M187" s="2035">
        <f t="shared" si="48"/>
        <v>16</v>
      </c>
      <c r="N187" s="2035">
        <f t="shared" si="48"/>
        <v>9</v>
      </c>
      <c r="O187" s="2035">
        <f t="shared" si="48"/>
        <v>25</v>
      </c>
      <c r="P187" s="2511" t="s">
        <v>139</v>
      </c>
      <c r="Q187" s="2511"/>
      <c r="R187" s="2517"/>
      <c r="S187" s="395"/>
      <c r="T187" s="395"/>
      <c r="U187" s="395"/>
      <c r="V187" s="395"/>
      <c r="W187" s="395"/>
      <c r="X187" s="395"/>
      <c r="Y187" s="395"/>
    </row>
    <row r="188" spans="1:25" s="131" customFormat="1" ht="22.5" customHeight="1" x14ac:dyDescent="0.25">
      <c r="A188" s="2479"/>
      <c r="B188" s="2519" t="s">
        <v>566</v>
      </c>
      <c r="C188" s="825" t="s">
        <v>865</v>
      </c>
      <c r="D188" s="2035">
        <f t="shared" ref="D188:E188" si="49">SUM(D185:D187)</f>
        <v>0</v>
      </c>
      <c r="E188" s="2035">
        <f t="shared" si="49"/>
        <v>0</v>
      </c>
      <c r="F188" s="1556">
        <v>0</v>
      </c>
      <c r="G188" s="1556">
        <v>1</v>
      </c>
      <c r="H188" s="1556">
        <v>0</v>
      </c>
      <c r="I188" s="1556">
        <v>1</v>
      </c>
      <c r="J188" s="1556">
        <v>0</v>
      </c>
      <c r="K188" s="1556">
        <v>0</v>
      </c>
      <c r="L188" s="1556">
        <v>0</v>
      </c>
      <c r="M188" s="1556">
        <f>SUM(D188,G188,J188)</f>
        <v>1</v>
      </c>
      <c r="N188" s="1556">
        <f t="shared" ref="N188:O195" si="50">SUM(E188,H188,K188)</f>
        <v>0</v>
      </c>
      <c r="O188" s="1556">
        <f t="shared" si="50"/>
        <v>1</v>
      </c>
      <c r="P188" s="1605" t="s">
        <v>866</v>
      </c>
      <c r="Q188" s="2588" t="s">
        <v>513</v>
      </c>
      <c r="R188" s="2517"/>
      <c r="S188" s="395"/>
      <c r="T188" s="395"/>
      <c r="U188" s="395"/>
      <c r="V188" s="395"/>
      <c r="W188" s="395"/>
      <c r="X188" s="395"/>
      <c r="Y188" s="395"/>
    </row>
    <row r="189" spans="1:25" s="131" customFormat="1" ht="25.5" customHeight="1" x14ac:dyDescent="0.25">
      <c r="A189" s="2479"/>
      <c r="B189" s="2501"/>
      <c r="C189" s="825" t="s">
        <v>867</v>
      </c>
      <c r="D189" s="2035">
        <f t="shared" ref="D189:E189" si="51">SUM(D186:D188)</f>
        <v>0</v>
      </c>
      <c r="E189" s="2035">
        <f t="shared" si="51"/>
        <v>0</v>
      </c>
      <c r="F189" s="2035">
        <v>0</v>
      </c>
      <c r="G189" s="2035">
        <v>4</v>
      </c>
      <c r="H189" s="2035">
        <v>3</v>
      </c>
      <c r="I189" s="2035">
        <v>7</v>
      </c>
      <c r="J189" s="2035">
        <v>2</v>
      </c>
      <c r="K189" s="2035">
        <v>0</v>
      </c>
      <c r="L189" s="2035">
        <v>2</v>
      </c>
      <c r="M189" s="2035">
        <f t="shared" ref="M189:M195" si="52">SUM(D189,G189,J189)</f>
        <v>6</v>
      </c>
      <c r="N189" s="2035">
        <f t="shared" si="50"/>
        <v>3</v>
      </c>
      <c r="O189" s="2035">
        <f t="shared" si="50"/>
        <v>9</v>
      </c>
      <c r="P189" s="1605" t="s">
        <v>868</v>
      </c>
      <c r="Q189" s="2588"/>
      <c r="R189" s="2517"/>
      <c r="S189" s="395"/>
      <c r="T189" s="395"/>
      <c r="U189" s="395"/>
      <c r="V189" s="395"/>
      <c r="W189" s="395"/>
      <c r="X189" s="395"/>
      <c r="Y189" s="395"/>
    </row>
    <row r="190" spans="1:25" s="131" customFormat="1" ht="25.5" customHeight="1" x14ac:dyDescent="0.25">
      <c r="A190" s="2479"/>
      <c r="B190" s="2501"/>
      <c r="C190" s="825" t="s">
        <v>869</v>
      </c>
      <c r="D190" s="2035">
        <f t="shared" ref="D190:E190" si="53">SUM(D187:D189)</f>
        <v>0</v>
      </c>
      <c r="E190" s="2035">
        <f t="shared" si="53"/>
        <v>0</v>
      </c>
      <c r="F190" s="2035">
        <v>0</v>
      </c>
      <c r="G190" s="2035">
        <v>2</v>
      </c>
      <c r="H190" s="2035">
        <v>0</v>
      </c>
      <c r="I190" s="2035">
        <v>2</v>
      </c>
      <c r="J190" s="2035">
        <v>0</v>
      </c>
      <c r="K190" s="2035">
        <v>0</v>
      </c>
      <c r="L190" s="2035">
        <v>0</v>
      </c>
      <c r="M190" s="2035">
        <f t="shared" si="52"/>
        <v>2</v>
      </c>
      <c r="N190" s="2035">
        <f t="shared" si="50"/>
        <v>0</v>
      </c>
      <c r="O190" s="2035">
        <f t="shared" si="50"/>
        <v>2</v>
      </c>
      <c r="P190" s="1606" t="s">
        <v>870</v>
      </c>
      <c r="Q190" s="2588"/>
      <c r="R190" s="2517"/>
      <c r="S190" s="395"/>
      <c r="T190" s="395"/>
      <c r="U190" s="395"/>
      <c r="V190" s="395"/>
      <c r="W190" s="395"/>
      <c r="X190" s="395"/>
      <c r="Y190" s="395"/>
    </row>
    <row r="191" spans="1:25" s="131" customFormat="1" ht="21.75" customHeight="1" x14ac:dyDescent="0.25">
      <c r="A191" s="2479"/>
      <c r="B191" s="2501"/>
      <c r="C191" s="825" t="s">
        <v>871</v>
      </c>
      <c r="D191" s="2035">
        <f t="shared" ref="D191:E191" si="54">SUM(D188:D190)</f>
        <v>0</v>
      </c>
      <c r="E191" s="2035">
        <f t="shared" si="54"/>
        <v>0</v>
      </c>
      <c r="F191" s="2035">
        <v>0</v>
      </c>
      <c r="G191" s="2035">
        <v>0</v>
      </c>
      <c r="H191" s="2035">
        <v>0</v>
      </c>
      <c r="I191" s="2035">
        <v>0</v>
      </c>
      <c r="J191" s="2035">
        <v>0</v>
      </c>
      <c r="K191" s="2035">
        <v>0</v>
      </c>
      <c r="L191" s="2035">
        <v>0</v>
      </c>
      <c r="M191" s="2035">
        <f t="shared" si="52"/>
        <v>0</v>
      </c>
      <c r="N191" s="2035">
        <f t="shared" si="50"/>
        <v>0</v>
      </c>
      <c r="O191" s="2035">
        <f t="shared" si="50"/>
        <v>0</v>
      </c>
      <c r="P191" s="1606" t="s">
        <v>872</v>
      </c>
      <c r="Q191" s="2588"/>
      <c r="R191" s="2517"/>
      <c r="S191" s="395"/>
      <c r="T191" s="395"/>
      <c r="U191" s="395"/>
      <c r="V191" s="395"/>
      <c r="W191" s="395"/>
      <c r="X191" s="395"/>
      <c r="Y191" s="395"/>
    </row>
    <row r="192" spans="1:25" s="131" customFormat="1" ht="25.5" customHeight="1" x14ac:dyDescent="0.25">
      <c r="A192" s="2479"/>
      <c r="B192" s="2501"/>
      <c r="C192" s="825" t="s">
        <v>873</v>
      </c>
      <c r="D192" s="2035">
        <f t="shared" ref="D192:E192" si="55">SUM(D189:D191)</f>
        <v>0</v>
      </c>
      <c r="E192" s="2035">
        <f t="shared" si="55"/>
        <v>0</v>
      </c>
      <c r="F192" s="2035">
        <v>0</v>
      </c>
      <c r="G192" s="2035">
        <v>1</v>
      </c>
      <c r="H192" s="2035">
        <v>1</v>
      </c>
      <c r="I192" s="2035">
        <v>2</v>
      </c>
      <c r="J192" s="2035">
        <v>2</v>
      </c>
      <c r="K192" s="2035">
        <v>0</v>
      </c>
      <c r="L192" s="2035">
        <v>2</v>
      </c>
      <c r="M192" s="2035">
        <f t="shared" si="52"/>
        <v>3</v>
      </c>
      <c r="N192" s="2035">
        <f t="shared" si="50"/>
        <v>1</v>
      </c>
      <c r="O192" s="2035">
        <f t="shared" si="50"/>
        <v>4</v>
      </c>
      <c r="P192" s="2028" t="s">
        <v>1113</v>
      </c>
      <c r="Q192" s="2588"/>
      <c r="R192" s="2517"/>
      <c r="S192" s="395"/>
      <c r="T192" s="395"/>
      <c r="U192" s="395"/>
      <c r="V192" s="395"/>
      <c r="W192" s="395"/>
      <c r="X192" s="395"/>
      <c r="Y192" s="395"/>
    </row>
    <row r="193" spans="1:25" s="131" customFormat="1" ht="25.5" customHeight="1" x14ac:dyDescent="0.25">
      <c r="A193" s="2479"/>
      <c r="B193" s="2501"/>
      <c r="C193" s="825" t="s">
        <v>874</v>
      </c>
      <c r="D193" s="2035">
        <f t="shared" ref="D193:E193" si="56">SUM(D190:D192)</f>
        <v>0</v>
      </c>
      <c r="E193" s="2035">
        <f t="shared" si="56"/>
        <v>0</v>
      </c>
      <c r="F193" s="2035">
        <v>0</v>
      </c>
      <c r="G193" s="2035">
        <v>0</v>
      </c>
      <c r="H193" s="2035">
        <v>0</v>
      </c>
      <c r="I193" s="2035">
        <v>0</v>
      </c>
      <c r="J193" s="2035">
        <v>0</v>
      </c>
      <c r="K193" s="2035">
        <v>2</v>
      </c>
      <c r="L193" s="2035">
        <v>2</v>
      </c>
      <c r="M193" s="2035">
        <f t="shared" si="52"/>
        <v>0</v>
      </c>
      <c r="N193" s="2035">
        <f t="shared" si="50"/>
        <v>2</v>
      </c>
      <c r="O193" s="2035">
        <f t="shared" si="50"/>
        <v>2</v>
      </c>
      <c r="P193" s="2028" t="s">
        <v>875</v>
      </c>
      <c r="Q193" s="2588"/>
      <c r="R193" s="2517"/>
      <c r="S193" s="395"/>
      <c r="T193" s="395"/>
      <c r="U193" s="395"/>
      <c r="V193" s="395"/>
      <c r="W193" s="395"/>
      <c r="X193" s="395"/>
      <c r="Y193" s="395"/>
    </row>
    <row r="194" spans="1:25" s="131" customFormat="1" ht="27.75" customHeight="1" x14ac:dyDescent="0.25">
      <c r="A194" s="2479"/>
      <c r="B194" s="2501"/>
      <c r="C194" s="1604" t="s">
        <v>876</v>
      </c>
      <c r="D194" s="2035">
        <f t="shared" ref="D194:E194" si="57">SUM(D191:D193)</f>
        <v>0</v>
      </c>
      <c r="E194" s="2035">
        <f t="shared" si="57"/>
        <v>0</v>
      </c>
      <c r="F194" s="2035">
        <v>0</v>
      </c>
      <c r="G194" s="2035">
        <v>2</v>
      </c>
      <c r="H194" s="2035">
        <v>0</v>
      </c>
      <c r="I194" s="2035">
        <v>2</v>
      </c>
      <c r="J194" s="2035">
        <v>0</v>
      </c>
      <c r="K194" s="2035">
        <v>0</v>
      </c>
      <c r="L194" s="2035">
        <v>0</v>
      </c>
      <c r="M194" s="2035">
        <f t="shared" si="52"/>
        <v>2</v>
      </c>
      <c r="N194" s="2035">
        <f t="shared" si="50"/>
        <v>0</v>
      </c>
      <c r="O194" s="2035">
        <f t="shared" si="50"/>
        <v>2</v>
      </c>
      <c r="P194" s="2028" t="s">
        <v>877</v>
      </c>
      <c r="Q194" s="2588"/>
      <c r="R194" s="2517"/>
      <c r="S194" s="395"/>
      <c r="T194" s="395"/>
      <c r="U194" s="395"/>
      <c r="V194" s="395"/>
      <c r="W194" s="395"/>
      <c r="X194" s="395"/>
      <c r="Y194" s="395"/>
    </row>
    <row r="195" spans="1:25" s="131" customFormat="1" ht="25.5" customHeight="1" x14ac:dyDescent="0.25">
      <c r="A195" s="2479"/>
      <c r="B195" s="2501"/>
      <c r="C195" s="783" t="s">
        <v>878</v>
      </c>
      <c r="D195" s="1620">
        <f t="shared" ref="D195:E195" si="58">SUM(D192:D194)</f>
        <v>0</v>
      </c>
      <c r="E195" s="1620">
        <f t="shared" si="58"/>
        <v>0</v>
      </c>
      <c r="F195" s="1569">
        <v>0</v>
      </c>
      <c r="G195" s="1569">
        <v>2</v>
      </c>
      <c r="H195" s="1569">
        <v>2</v>
      </c>
      <c r="I195" s="1569">
        <v>4</v>
      </c>
      <c r="J195" s="1569">
        <v>0</v>
      </c>
      <c r="K195" s="1569">
        <v>0</v>
      </c>
      <c r="L195" s="1569">
        <v>0</v>
      </c>
      <c r="M195" s="1569">
        <f t="shared" si="52"/>
        <v>2</v>
      </c>
      <c r="N195" s="1569">
        <f t="shared" si="50"/>
        <v>2</v>
      </c>
      <c r="O195" s="1569">
        <f t="shared" si="50"/>
        <v>4</v>
      </c>
      <c r="P195" s="1592" t="s">
        <v>879</v>
      </c>
      <c r="Q195" s="2589"/>
      <c r="R195" s="2517"/>
      <c r="S195" s="395"/>
      <c r="T195" s="395"/>
      <c r="U195" s="395"/>
      <c r="V195" s="395"/>
      <c r="W195" s="395"/>
      <c r="X195" s="395"/>
      <c r="Y195" s="395"/>
    </row>
    <row r="196" spans="1:25" s="131" customFormat="1" ht="21.75" customHeight="1" thickBot="1" x14ac:dyDescent="0.3">
      <c r="A196" s="2515"/>
      <c r="B196" s="2496" t="s">
        <v>49</v>
      </c>
      <c r="C196" s="2496"/>
      <c r="D196" s="1573">
        <f>SUM(D188:D195)</f>
        <v>0</v>
      </c>
      <c r="E196" s="1573">
        <f t="shared" ref="E196:O196" si="59">SUM(E188:E195)</f>
        <v>0</v>
      </c>
      <c r="F196" s="1573">
        <f t="shared" si="59"/>
        <v>0</v>
      </c>
      <c r="G196" s="1573">
        <f t="shared" si="59"/>
        <v>12</v>
      </c>
      <c r="H196" s="1573">
        <f t="shared" si="59"/>
        <v>6</v>
      </c>
      <c r="I196" s="1573">
        <f t="shared" si="59"/>
        <v>18</v>
      </c>
      <c r="J196" s="1573">
        <f t="shared" si="59"/>
        <v>4</v>
      </c>
      <c r="K196" s="1573">
        <f t="shared" si="59"/>
        <v>2</v>
      </c>
      <c r="L196" s="1573">
        <f t="shared" si="59"/>
        <v>6</v>
      </c>
      <c r="M196" s="1573">
        <f t="shared" si="59"/>
        <v>16</v>
      </c>
      <c r="N196" s="1573">
        <f t="shared" si="59"/>
        <v>8</v>
      </c>
      <c r="O196" s="1573">
        <f t="shared" si="59"/>
        <v>24</v>
      </c>
      <c r="P196" s="2590" t="s">
        <v>139</v>
      </c>
      <c r="Q196" s="2590"/>
      <c r="R196" s="2518"/>
      <c r="S196" s="395"/>
      <c r="T196" s="395"/>
      <c r="U196" s="395"/>
      <c r="V196" s="395"/>
      <c r="W196" s="395"/>
      <c r="X196" s="395"/>
      <c r="Y196" s="395"/>
    </row>
    <row r="197" spans="1:25" s="131" customFormat="1" ht="25.5" customHeight="1" thickTop="1" x14ac:dyDescent="0.25">
      <c r="A197" s="1191"/>
      <c r="B197" s="1157"/>
      <c r="C197" s="1157"/>
      <c r="D197" s="328"/>
      <c r="E197" s="328"/>
      <c r="F197" s="328"/>
      <c r="G197" s="328"/>
      <c r="H197" s="328"/>
      <c r="I197" s="328"/>
      <c r="J197" s="328"/>
      <c r="K197" s="328"/>
      <c r="L197" s="328"/>
      <c r="M197" s="328"/>
      <c r="N197" s="328"/>
      <c r="O197" s="328"/>
      <c r="P197" s="1171"/>
      <c r="Q197" s="1171"/>
      <c r="R197" s="1189"/>
      <c r="S197" s="395"/>
      <c r="T197" s="395"/>
      <c r="U197" s="395"/>
      <c r="V197" s="395"/>
      <c r="W197" s="395"/>
      <c r="X197" s="395"/>
      <c r="Y197" s="395"/>
    </row>
    <row r="198" spans="1:25" s="131" customFormat="1" ht="25.5" customHeight="1" thickBot="1" x14ac:dyDescent="0.3">
      <c r="A198" s="1483" t="s">
        <v>1056</v>
      </c>
      <c r="B198" s="1483"/>
      <c r="C198" s="1483"/>
      <c r="D198" s="1483"/>
      <c r="E198" s="1483"/>
      <c r="F198" s="1483"/>
      <c r="G198" s="1483"/>
      <c r="H198" s="1483"/>
      <c r="I198" s="1483"/>
      <c r="J198" s="1483"/>
      <c r="K198" s="1483"/>
      <c r="L198" s="1483"/>
      <c r="M198" s="1483"/>
      <c r="N198" s="1483"/>
      <c r="O198" s="1483"/>
      <c r="P198" s="1483"/>
      <c r="Q198" s="1483"/>
      <c r="R198" s="1482" t="s">
        <v>2501</v>
      </c>
      <c r="S198" s="395"/>
      <c r="T198" s="395"/>
      <c r="U198" s="395"/>
      <c r="V198" s="395"/>
      <c r="W198" s="395"/>
      <c r="X198" s="395"/>
      <c r="Y198" s="395"/>
    </row>
    <row r="199" spans="1:25" s="131" customFormat="1" ht="25.5" customHeight="1" thickTop="1" x14ac:dyDescent="0.25">
      <c r="A199" s="2468" t="s">
        <v>47</v>
      </c>
      <c r="B199" s="2468" t="s">
        <v>654</v>
      </c>
      <c r="C199" s="2468" t="s">
        <v>48</v>
      </c>
      <c r="D199" s="2488" t="s">
        <v>36</v>
      </c>
      <c r="E199" s="2488"/>
      <c r="F199" s="2488"/>
      <c r="G199" s="2488" t="s">
        <v>2</v>
      </c>
      <c r="H199" s="2488"/>
      <c r="I199" s="2488"/>
      <c r="J199" s="2488" t="s">
        <v>3</v>
      </c>
      <c r="K199" s="2488"/>
      <c r="L199" s="2488"/>
      <c r="M199" s="2488" t="s">
        <v>29</v>
      </c>
      <c r="N199" s="2488"/>
      <c r="O199" s="2488"/>
      <c r="P199" s="2523" t="s">
        <v>103</v>
      </c>
      <c r="Q199" s="2523" t="s">
        <v>132</v>
      </c>
      <c r="R199" s="2523" t="s">
        <v>102</v>
      </c>
      <c r="S199" s="395"/>
      <c r="T199" s="395"/>
      <c r="U199" s="395"/>
      <c r="V199" s="395"/>
      <c r="W199" s="395"/>
      <c r="X199" s="395"/>
      <c r="Y199" s="395"/>
    </row>
    <row r="200" spans="1:25" s="131" customFormat="1" ht="25.5" customHeight="1" x14ac:dyDescent="0.25">
      <c r="A200" s="2469"/>
      <c r="B200" s="2469"/>
      <c r="C200" s="2469"/>
      <c r="D200" s="2492" t="s">
        <v>98</v>
      </c>
      <c r="E200" s="2492"/>
      <c r="F200" s="2492"/>
      <c r="G200" s="2492" t="s">
        <v>99</v>
      </c>
      <c r="H200" s="2492"/>
      <c r="I200" s="2492"/>
      <c r="J200" s="2492" t="s">
        <v>100</v>
      </c>
      <c r="K200" s="2492"/>
      <c r="L200" s="2492"/>
      <c r="M200" s="2492" t="s">
        <v>126</v>
      </c>
      <c r="N200" s="2492"/>
      <c r="O200" s="2492"/>
      <c r="P200" s="2524"/>
      <c r="Q200" s="2524"/>
      <c r="R200" s="2524"/>
      <c r="S200" s="395"/>
      <c r="T200" s="395"/>
      <c r="U200" s="395"/>
      <c r="V200" s="395"/>
      <c r="W200" s="395"/>
      <c r="X200" s="395"/>
      <c r="Y200" s="395"/>
    </row>
    <row r="201" spans="1:25" s="131" customFormat="1" ht="25.5" customHeight="1" x14ac:dyDescent="0.25">
      <c r="A201" s="2469"/>
      <c r="B201" s="2469"/>
      <c r="C201" s="2469"/>
      <c r="D201" s="304" t="s">
        <v>187</v>
      </c>
      <c r="E201" s="304" t="s">
        <v>203</v>
      </c>
      <c r="F201" s="304" t="s">
        <v>204</v>
      </c>
      <c r="G201" s="304" t="s">
        <v>187</v>
      </c>
      <c r="H201" s="304" t="s">
        <v>203</v>
      </c>
      <c r="I201" s="304" t="s">
        <v>204</v>
      </c>
      <c r="J201" s="304" t="s">
        <v>187</v>
      </c>
      <c r="K201" s="304" t="s">
        <v>203</v>
      </c>
      <c r="L201" s="304" t="s">
        <v>204</v>
      </c>
      <c r="M201" s="304" t="s">
        <v>187</v>
      </c>
      <c r="N201" s="304" t="s">
        <v>203</v>
      </c>
      <c r="O201" s="304" t="s">
        <v>204</v>
      </c>
      <c r="P201" s="2524"/>
      <c r="Q201" s="2524"/>
      <c r="R201" s="2524"/>
      <c r="S201" s="395"/>
      <c r="T201" s="395"/>
      <c r="U201" s="395"/>
      <c r="V201" s="395"/>
      <c r="W201" s="395"/>
      <c r="X201" s="395"/>
      <c r="Y201" s="395"/>
    </row>
    <row r="202" spans="1:25" s="131" customFormat="1" ht="25.5" customHeight="1" thickBot="1" x14ac:dyDescent="0.3">
      <c r="A202" s="2470"/>
      <c r="B202" s="2470"/>
      <c r="C202" s="2470"/>
      <c r="D202" s="325" t="s">
        <v>188</v>
      </c>
      <c r="E202" s="325" t="s">
        <v>189</v>
      </c>
      <c r="F202" s="325" t="s">
        <v>190</v>
      </c>
      <c r="G202" s="325" t="s">
        <v>188</v>
      </c>
      <c r="H202" s="325" t="s">
        <v>189</v>
      </c>
      <c r="I202" s="325" t="s">
        <v>190</v>
      </c>
      <c r="J202" s="325" t="s">
        <v>188</v>
      </c>
      <c r="K202" s="325" t="s">
        <v>189</v>
      </c>
      <c r="L202" s="325" t="s">
        <v>190</v>
      </c>
      <c r="M202" s="325" t="s">
        <v>188</v>
      </c>
      <c r="N202" s="325" t="s">
        <v>189</v>
      </c>
      <c r="O202" s="325" t="s">
        <v>190</v>
      </c>
      <c r="P202" s="2525"/>
      <c r="Q202" s="2525"/>
      <c r="R202" s="2525"/>
      <c r="S202" s="395"/>
      <c r="T202" s="395"/>
      <c r="U202" s="395"/>
      <c r="V202" s="395"/>
      <c r="W202" s="395"/>
      <c r="X202" s="395"/>
      <c r="Y202" s="395"/>
    </row>
    <row r="203" spans="1:25" s="131" customFormat="1" ht="24" customHeight="1" x14ac:dyDescent="0.25">
      <c r="A203" s="2520" t="s">
        <v>46</v>
      </c>
      <c r="B203" s="1510" t="s">
        <v>1979</v>
      </c>
      <c r="C203" s="504"/>
      <c r="D203" s="1512">
        <v>0</v>
      </c>
      <c r="E203" s="1512">
        <v>0</v>
      </c>
      <c r="F203" s="1512">
        <v>0</v>
      </c>
      <c r="G203" s="1512">
        <v>1</v>
      </c>
      <c r="H203" s="1512">
        <v>0</v>
      </c>
      <c r="I203" s="1512">
        <v>1</v>
      </c>
      <c r="J203" s="1512">
        <v>2</v>
      </c>
      <c r="K203" s="1512">
        <v>3</v>
      </c>
      <c r="L203" s="1512">
        <v>5</v>
      </c>
      <c r="M203" s="1512">
        <f>SUM(D203,G203,J203)</f>
        <v>3</v>
      </c>
      <c r="N203" s="1512">
        <f t="shared" ref="N203:O204" si="60">SUM(E203,H203,K203)</f>
        <v>3</v>
      </c>
      <c r="O203" s="1512">
        <f t="shared" si="60"/>
        <v>6</v>
      </c>
      <c r="P203" s="265"/>
      <c r="Q203" s="1036" t="s">
        <v>1980</v>
      </c>
      <c r="R203" s="2516" t="s">
        <v>131</v>
      </c>
      <c r="S203" s="395"/>
      <c r="T203" s="395"/>
      <c r="U203" s="395"/>
      <c r="V203" s="395"/>
      <c r="W203" s="395"/>
      <c r="X203" s="395"/>
      <c r="Y203" s="395"/>
    </row>
    <row r="204" spans="1:25" s="131" customFormat="1" ht="31.5" customHeight="1" x14ac:dyDescent="0.25">
      <c r="A204" s="2521"/>
      <c r="B204" s="1419" t="s">
        <v>66</v>
      </c>
      <c r="C204" s="516"/>
      <c r="D204" s="1513">
        <v>8</v>
      </c>
      <c r="E204" s="1513">
        <v>8</v>
      </c>
      <c r="F204" s="1513">
        <v>16</v>
      </c>
      <c r="G204" s="1513">
        <v>7</v>
      </c>
      <c r="H204" s="1513">
        <v>14</v>
      </c>
      <c r="I204" s="1513">
        <v>21</v>
      </c>
      <c r="J204" s="1513">
        <v>0</v>
      </c>
      <c r="K204" s="1513">
        <v>0</v>
      </c>
      <c r="L204" s="1513">
        <v>0</v>
      </c>
      <c r="M204" s="1512">
        <f>SUM(D204,G204,J204)</f>
        <v>15</v>
      </c>
      <c r="N204" s="1513">
        <f t="shared" si="60"/>
        <v>22</v>
      </c>
      <c r="O204" s="1513">
        <f t="shared" si="60"/>
        <v>37</v>
      </c>
      <c r="P204" s="1039"/>
      <c r="Q204" s="2343" t="s">
        <v>147</v>
      </c>
      <c r="R204" s="2522"/>
      <c r="S204" s="395"/>
      <c r="T204" s="395"/>
      <c r="U204" s="395"/>
      <c r="V204" s="395"/>
      <c r="W204" s="395"/>
      <c r="X204" s="395"/>
      <c r="Y204" s="395"/>
    </row>
    <row r="205" spans="1:25" s="131" customFormat="1" ht="31.5" customHeight="1" x14ac:dyDescent="0.25">
      <c r="A205" s="2591" t="s">
        <v>52</v>
      </c>
      <c r="B205" s="2591"/>
      <c r="C205" s="2591"/>
      <c r="D205" s="1556">
        <f t="shared" ref="D205:O205" si="61">SUM(D158,D159,D165,D183,D187,D196,D203,D204)</f>
        <v>8</v>
      </c>
      <c r="E205" s="1556">
        <f t="shared" si="61"/>
        <v>8</v>
      </c>
      <c r="F205" s="1556">
        <f t="shared" si="61"/>
        <v>16</v>
      </c>
      <c r="G205" s="1556">
        <f t="shared" si="61"/>
        <v>67</v>
      </c>
      <c r="H205" s="1556">
        <f t="shared" si="61"/>
        <v>122</v>
      </c>
      <c r="I205" s="1556">
        <f t="shared" si="61"/>
        <v>189</v>
      </c>
      <c r="J205" s="1556">
        <f t="shared" si="61"/>
        <v>51</v>
      </c>
      <c r="K205" s="1556">
        <f t="shared" si="61"/>
        <v>40</v>
      </c>
      <c r="L205" s="1556">
        <f t="shared" si="61"/>
        <v>91</v>
      </c>
      <c r="M205" s="1556">
        <f t="shared" si="61"/>
        <v>126</v>
      </c>
      <c r="N205" s="1556">
        <f t="shared" si="61"/>
        <v>170</v>
      </c>
      <c r="O205" s="1556">
        <f t="shared" si="61"/>
        <v>296</v>
      </c>
      <c r="P205" s="2592" t="s">
        <v>136</v>
      </c>
      <c r="Q205" s="2592"/>
      <c r="R205" s="2592"/>
      <c r="S205" s="395"/>
      <c r="T205" s="395"/>
      <c r="U205" s="395"/>
      <c r="V205" s="395"/>
      <c r="W205" s="395"/>
      <c r="X205" s="395"/>
      <c r="Y205" s="395"/>
    </row>
    <row r="206" spans="1:25" s="131" customFormat="1" ht="25.5" customHeight="1" x14ac:dyDescent="0.25">
      <c r="A206" s="2492" t="s">
        <v>616</v>
      </c>
      <c r="B206" s="2492" t="s">
        <v>62</v>
      </c>
      <c r="C206" s="1603" t="s">
        <v>67</v>
      </c>
      <c r="D206" s="1569">
        <v>0</v>
      </c>
      <c r="E206" s="1569">
        <v>0</v>
      </c>
      <c r="F206" s="1569">
        <v>0</v>
      </c>
      <c r="G206" s="1569">
        <v>0</v>
      </c>
      <c r="H206" s="1569">
        <v>6</v>
      </c>
      <c r="I206" s="1569">
        <v>6</v>
      </c>
      <c r="J206" s="1569">
        <v>0</v>
      </c>
      <c r="K206" s="1569">
        <v>6</v>
      </c>
      <c r="L206" s="1569">
        <v>6</v>
      </c>
      <c r="M206" s="1569">
        <f t="shared" ref="M206:M207" si="62">SUM(D206,G206,J206)</f>
        <v>0</v>
      </c>
      <c r="N206" s="1569">
        <f t="shared" ref="N206:O207" si="63">SUM(E206,H206,K206)</f>
        <v>12</v>
      </c>
      <c r="O206" s="1569">
        <f t="shared" si="63"/>
        <v>12</v>
      </c>
      <c r="P206" s="384" t="s">
        <v>148</v>
      </c>
      <c r="Q206" s="2579"/>
      <c r="R206" s="2530" t="s">
        <v>617</v>
      </c>
      <c r="S206" s="395"/>
      <c r="T206" s="395"/>
      <c r="U206" s="395"/>
      <c r="V206" s="395"/>
      <c r="W206" s="395"/>
      <c r="X206" s="395"/>
      <c r="Y206" s="395"/>
    </row>
    <row r="207" spans="1:25" s="131" customFormat="1" ht="25.5" customHeight="1" x14ac:dyDescent="0.25">
      <c r="A207" s="2492"/>
      <c r="B207" s="2519"/>
      <c r="C207" s="1510" t="s">
        <v>833</v>
      </c>
      <c r="D207" s="1512">
        <v>0</v>
      </c>
      <c r="E207" s="1512">
        <v>0</v>
      </c>
      <c r="F207" s="1512">
        <v>0</v>
      </c>
      <c r="G207" s="1512">
        <v>0</v>
      </c>
      <c r="H207" s="1512">
        <v>6</v>
      </c>
      <c r="I207" s="1512">
        <v>6</v>
      </c>
      <c r="J207" s="1512">
        <v>0</v>
      </c>
      <c r="K207" s="1512">
        <v>2</v>
      </c>
      <c r="L207" s="1512">
        <v>2</v>
      </c>
      <c r="M207" s="1512">
        <f t="shared" si="62"/>
        <v>0</v>
      </c>
      <c r="N207" s="1512">
        <f t="shared" si="63"/>
        <v>8</v>
      </c>
      <c r="O207" s="1512">
        <f t="shared" si="63"/>
        <v>8</v>
      </c>
      <c r="P207" s="1541" t="s">
        <v>834</v>
      </c>
      <c r="Q207" s="2593"/>
      <c r="R207" s="2530"/>
      <c r="S207" s="395"/>
      <c r="T207" s="395"/>
      <c r="U207" s="395"/>
      <c r="V207" s="395"/>
      <c r="W207" s="395"/>
      <c r="X207" s="395"/>
      <c r="Y207" s="395"/>
    </row>
    <row r="208" spans="1:25" s="131" customFormat="1" ht="25.5" customHeight="1" x14ac:dyDescent="0.25">
      <c r="A208" s="2492"/>
      <c r="B208" s="2501" t="s">
        <v>49</v>
      </c>
      <c r="C208" s="2501"/>
      <c r="D208" s="1512">
        <v>0</v>
      </c>
      <c r="E208" s="1512">
        <v>0</v>
      </c>
      <c r="F208" s="1512">
        <v>0</v>
      </c>
      <c r="G208" s="1512">
        <v>0</v>
      </c>
      <c r="H208" s="1512">
        <f t="shared" ref="H208:O208" si="64">SUM(H206:H207)</f>
        <v>12</v>
      </c>
      <c r="I208" s="1512">
        <f t="shared" si="64"/>
        <v>12</v>
      </c>
      <c r="J208" s="1512">
        <f t="shared" si="64"/>
        <v>0</v>
      </c>
      <c r="K208" s="1512">
        <f t="shared" si="64"/>
        <v>8</v>
      </c>
      <c r="L208" s="1512">
        <f t="shared" si="64"/>
        <v>8</v>
      </c>
      <c r="M208" s="1512">
        <f t="shared" si="64"/>
        <v>0</v>
      </c>
      <c r="N208" s="1512">
        <f t="shared" si="64"/>
        <v>20</v>
      </c>
      <c r="O208" s="1512">
        <f t="shared" si="64"/>
        <v>20</v>
      </c>
      <c r="P208" s="2511" t="s">
        <v>139</v>
      </c>
      <c r="Q208" s="2511"/>
      <c r="R208" s="2530"/>
      <c r="S208" s="395"/>
      <c r="T208" s="395"/>
      <c r="U208" s="395"/>
      <c r="V208" s="395"/>
      <c r="W208" s="395"/>
      <c r="X208" s="395"/>
      <c r="Y208" s="395"/>
    </row>
    <row r="209" spans="1:25" s="131" customFormat="1" ht="25.5" customHeight="1" x14ac:dyDescent="0.25">
      <c r="A209" s="2492"/>
      <c r="B209" s="2501" t="s">
        <v>69</v>
      </c>
      <c r="C209" s="1510" t="s">
        <v>837</v>
      </c>
      <c r="D209" s="1512">
        <v>0</v>
      </c>
      <c r="E209" s="1512">
        <v>0</v>
      </c>
      <c r="F209" s="1512">
        <v>0</v>
      </c>
      <c r="G209" s="1512">
        <v>0</v>
      </c>
      <c r="H209" s="1512">
        <v>2</v>
      </c>
      <c r="I209" s="1512">
        <v>2</v>
      </c>
      <c r="J209" s="1512">
        <f t="shared" ref="J209:J212" si="65">SUM(J207:J208)</f>
        <v>0</v>
      </c>
      <c r="K209" s="1512">
        <v>0</v>
      </c>
      <c r="L209" s="1512">
        <v>0</v>
      </c>
      <c r="M209" s="1512">
        <f>SUM(D209,G209,J209)</f>
        <v>0</v>
      </c>
      <c r="N209" s="1512">
        <f t="shared" ref="N209:O213" si="66">SUM(E209,H209,K209)</f>
        <v>2</v>
      </c>
      <c r="O209" s="1512">
        <f t="shared" si="66"/>
        <v>2</v>
      </c>
      <c r="P209" s="1541" t="s">
        <v>838</v>
      </c>
      <c r="Q209" s="2594" t="s">
        <v>144</v>
      </c>
      <c r="R209" s="2530"/>
      <c r="S209" s="395"/>
      <c r="T209" s="395"/>
      <c r="U209" s="395"/>
      <c r="V209" s="395"/>
      <c r="W209" s="395"/>
      <c r="X209" s="395"/>
      <c r="Y209" s="395"/>
    </row>
    <row r="210" spans="1:25" s="131" customFormat="1" ht="25.5" customHeight="1" x14ac:dyDescent="0.25">
      <c r="A210" s="2492"/>
      <c r="B210" s="2501"/>
      <c r="C210" s="1510" t="s">
        <v>839</v>
      </c>
      <c r="D210" s="1512">
        <v>0</v>
      </c>
      <c r="E210" s="1512">
        <v>0</v>
      </c>
      <c r="F210" s="1512">
        <v>0</v>
      </c>
      <c r="G210" s="1512">
        <v>0</v>
      </c>
      <c r="H210" s="1512">
        <v>3</v>
      </c>
      <c r="I210" s="1512">
        <v>3</v>
      </c>
      <c r="J210" s="1512">
        <f t="shared" si="65"/>
        <v>0</v>
      </c>
      <c r="K210" s="1512">
        <v>1</v>
      </c>
      <c r="L210" s="1512">
        <v>1</v>
      </c>
      <c r="M210" s="1512">
        <f t="shared" ref="M210:M213" si="67">SUM(D210,G210,J210)</f>
        <v>0</v>
      </c>
      <c r="N210" s="1512">
        <f t="shared" si="66"/>
        <v>4</v>
      </c>
      <c r="O210" s="1512">
        <f t="shared" si="66"/>
        <v>4</v>
      </c>
      <c r="P210" s="1541" t="s">
        <v>840</v>
      </c>
      <c r="Q210" s="2579"/>
      <c r="R210" s="2530"/>
      <c r="S210" s="395"/>
      <c r="T210" s="395"/>
      <c r="U210" s="395"/>
      <c r="V210" s="395"/>
      <c r="W210" s="395"/>
      <c r="X210" s="395"/>
      <c r="Y210" s="395"/>
    </row>
    <row r="211" spans="1:25" s="131" customFormat="1" ht="25.5" customHeight="1" x14ac:dyDescent="0.25">
      <c r="A211" s="2492"/>
      <c r="B211" s="2501"/>
      <c r="C211" s="1510" t="s">
        <v>841</v>
      </c>
      <c r="D211" s="1512">
        <v>0</v>
      </c>
      <c r="E211" s="1512">
        <v>0</v>
      </c>
      <c r="F211" s="1512">
        <v>0</v>
      </c>
      <c r="G211" s="1512">
        <v>0</v>
      </c>
      <c r="H211" s="1512">
        <v>1</v>
      </c>
      <c r="I211" s="1512">
        <v>1</v>
      </c>
      <c r="J211" s="1512">
        <f t="shared" si="65"/>
        <v>0</v>
      </c>
      <c r="K211" s="1512">
        <v>0</v>
      </c>
      <c r="L211" s="1512">
        <v>0</v>
      </c>
      <c r="M211" s="1512">
        <f t="shared" si="67"/>
        <v>0</v>
      </c>
      <c r="N211" s="1512">
        <f t="shared" si="66"/>
        <v>1</v>
      </c>
      <c r="O211" s="1512">
        <f t="shared" si="66"/>
        <v>1</v>
      </c>
      <c r="P211" s="1541" t="s">
        <v>842</v>
      </c>
      <c r="Q211" s="2579"/>
      <c r="R211" s="2530"/>
      <c r="S211" s="395"/>
      <c r="T211" s="395"/>
      <c r="U211" s="395"/>
      <c r="V211" s="395"/>
      <c r="W211" s="395"/>
      <c r="X211" s="395"/>
      <c r="Y211" s="395"/>
    </row>
    <row r="212" spans="1:25" s="131" customFormat="1" ht="25.5" customHeight="1" x14ac:dyDescent="0.25">
      <c r="A212" s="2492"/>
      <c r="B212" s="2501"/>
      <c r="C212" s="1510" t="s">
        <v>843</v>
      </c>
      <c r="D212" s="1512">
        <v>0</v>
      </c>
      <c r="E212" s="1512">
        <v>0</v>
      </c>
      <c r="F212" s="1512">
        <v>0</v>
      </c>
      <c r="G212" s="1512">
        <v>0</v>
      </c>
      <c r="H212" s="1512">
        <v>9</v>
      </c>
      <c r="I212" s="1512">
        <v>9</v>
      </c>
      <c r="J212" s="1512">
        <f t="shared" si="65"/>
        <v>0</v>
      </c>
      <c r="K212" s="1512">
        <v>6</v>
      </c>
      <c r="L212" s="1512">
        <v>6</v>
      </c>
      <c r="M212" s="1512">
        <f t="shared" si="67"/>
        <v>0</v>
      </c>
      <c r="N212" s="1512">
        <f t="shared" si="66"/>
        <v>15</v>
      </c>
      <c r="O212" s="1512">
        <f t="shared" si="66"/>
        <v>15</v>
      </c>
      <c r="P212" s="1606" t="s">
        <v>844</v>
      </c>
      <c r="Q212" s="2579"/>
      <c r="R212" s="2530"/>
      <c r="S212" s="395"/>
      <c r="T212" s="395"/>
      <c r="U212" s="395"/>
      <c r="V212" s="395"/>
      <c r="W212" s="395"/>
      <c r="X212" s="395"/>
      <c r="Y212" s="395"/>
    </row>
    <row r="213" spans="1:25" s="131" customFormat="1" ht="25.5" customHeight="1" x14ac:dyDescent="0.25">
      <c r="A213" s="2492"/>
      <c r="B213" s="2501"/>
      <c r="C213" s="1510" t="s">
        <v>845</v>
      </c>
      <c r="D213" s="1512">
        <v>0</v>
      </c>
      <c r="E213" s="1512">
        <v>0</v>
      </c>
      <c r="F213" s="1512">
        <v>0</v>
      </c>
      <c r="G213" s="1512">
        <v>0</v>
      </c>
      <c r="H213" s="1512">
        <v>4</v>
      </c>
      <c r="I213" s="1512">
        <v>4</v>
      </c>
      <c r="J213" s="1512">
        <f>SUM(J212:J212)</f>
        <v>0</v>
      </c>
      <c r="K213" s="1512">
        <v>0</v>
      </c>
      <c r="L213" s="1512">
        <v>0</v>
      </c>
      <c r="M213" s="1512">
        <f t="shared" si="67"/>
        <v>0</v>
      </c>
      <c r="N213" s="1512">
        <f t="shared" si="66"/>
        <v>4</v>
      </c>
      <c r="O213" s="1512">
        <f t="shared" si="66"/>
        <v>4</v>
      </c>
      <c r="P213" s="1541" t="s">
        <v>884</v>
      </c>
      <c r="Q213" s="2593"/>
      <c r="R213" s="2530"/>
      <c r="S213" s="395"/>
      <c r="T213" s="395"/>
      <c r="U213" s="395"/>
      <c r="V213" s="395"/>
      <c r="W213" s="395"/>
      <c r="X213" s="395"/>
      <c r="Y213" s="395"/>
    </row>
    <row r="214" spans="1:25" s="131" customFormat="1" ht="25.5" customHeight="1" x14ac:dyDescent="0.25">
      <c r="A214" s="2492"/>
      <c r="B214" s="2501" t="s">
        <v>49</v>
      </c>
      <c r="C214" s="2501"/>
      <c r="D214" s="1512">
        <f t="shared" ref="D214:O214" si="68">SUM(D209:D213)</f>
        <v>0</v>
      </c>
      <c r="E214" s="1512">
        <f t="shared" si="68"/>
        <v>0</v>
      </c>
      <c r="F214" s="1512">
        <f t="shared" si="68"/>
        <v>0</v>
      </c>
      <c r="G214" s="1512">
        <f t="shared" si="68"/>
        <v>0</v>
      </c>
      <c r="H214" s="1512">
        <f t="shared" si="68"/>
        <v>19</v>
      </c>
      <c r="I214" s="1512">
        <f t="shared" si="68"/>
        <v>19</v>
      </c>
      <c r="J214" s="1512">
        <f t="shared" si="68"/>
        <v>0</v>
      </c>
      <c r="K214" s="1512">
        <f t="shared" si="68"/>
        <v>7</v>
      </c>
      <c r="L214" s="1512">
        <f t="shared" si="68"/>
        <v>7</v>
      </c>
      <c r="M214" s="1512">
        <f t="shared" si="68"/>
        <v>0</v>
      </c>
      <c r="N214" s="1512">
        <f t="shared" si="68"/>
        <v>26</v>
      </c>
      <c r="O214" s="1512">
        <f t="shared" si="68"/>
        <v>26</v>
      </c>
      <c r="P214" s="2511" t="s">
        <v>139</v>
      </c>
      <c r="Q214" s="2511"/>
      <c r="R214" s="2530"/>
      <c r="S214" s="395"/>
      <c r="T214" s="395"/>
      <c r="U214" s="395"/>
      <c r="V214" s="395"/>
      <c r="W214" s="395"/>
      <c r="X214" s="395"/>
      <c r="Y214" s="395"/>
    </row>
    <row r="215" spans="1:25" s="131" customFormat="1" ht="25.5" customHeight="1" x14ac:dyDescent="0.25">
      <c r="A215" s="2492"/>
      <c r="B215" s="2027" t="s">
        <v>64</v>
      </c>
      <c r="C215" s="2033" t="s">
        <v>64</v>
      </c>
      <c r="D215" s="2035">
        <f>SUM(D210:D214)</f>
        <v>0</v>
      </c>
      <c r="E215" s="2035">
        <f>SUM(E210:E214)</f>
        <v>0</v>
      </c>
      <c r="F215" s="2035">
        <f>SUM(F210:F214)</f>
        <v>0</v>
      </c>
      <c r="G215" s="2035">
        <f>SUM(G210:G214)</f>
        <v>0</v>
      </c>
      <c r="H215" s="2035">
        <v>10</v>
      </c>
      <c r="I215" s="2035">
        <v>10</v>
      </c>
      <c r="J215" s="2035">
        <f>SUM(J210:J214)</f>
        <v>0</v>
      </c>
      <c r="K215" s="2035">
        <v>6</v>
      </c>
      <c r="L215" s="2035">
        <v>6</v>
      </c>
      <c r="M215" s="2035">
        <f>SUM(D215,G215,J215)</f>
        <v>0</v>
      </c>
      <c r="N215" s="2035">
        <f t="shared" ref="N215:O215" si="69">SUM(E215,H215,K215)</f>
        <v>16</v>
      </c>
      <c r="O215" s="2035">
        <f t="shared" si="69"/>
        <v>16</v>
      </c>
      <c r="P215" s="1607" t="s">
        <v>145</v>
      </c>
      <c r="Q215" s="1607" t="s">
        <v>145</v>
      </c>
      <c r="R215" s="2530"/>
      <c r="S215" s="395"/>
      <c r="T215" s="395"/>
      <c r="U215" s="395"/>
      <c r="V215" s="395"/>
      <c r="W215" s="395"/>
      <c r="X215" s="395"/>
      <c r="Y215" s="395"/>
    </row>
    <row r="216" spans="1:25" s="131" customFormat="1" ht="25.5" customHeight="1" x14ac:dyDescent="0.25">
      <c r="A216" s="2492"/>
      <c r="B216" s="2519" t="s">
        <v>65</v>
      </c>
      <c r="C216" s="1603" t="s">
        <v>891</v>
      </c>
      <c r="D216" s="1569">
        <f t="shared" ref="D216:G216" si="70">SUM(D211:D215)</f>
        <v>0</v>
      </c>
      <c r="E216" s="1569">
        <f t="shared" si="70"/>
        <v>0</v>
      </c>
      <c r="F216" s="1569">
        <f t="shared" si="70"/>
        <v>0</v>
      </c>
      <c r="G216" s="1569">
        <f t="shared" si="70"/>
        <v>0</v>
      </c>
      <c r="H216" s="1569">
        <v>4</v>
      </c>
      <c r="I216" s="1569">
        <v>4</v>
      </c>
      <c r="J216" s="1569">
        <v>0</v>
      </c>
      <c r="K216" s="1569">
        <v>0</v>
      </c>
      <c r="L216" s="1569">
        <v>0</v>
      </c>
      <c r="M216" s="1569">
        <v>0</v>
      </c>
      <c r="N216" s="1569">
        <f>SUM(E216,H216,K216)</f>
        <v>4</v>
      </c>
      <c r="O216" s="1569">
        <f>SUM(F216,I216,L216)</f>
        <v>4</v>
      </c>
      <c r="P216" s="384" t="s">
        <v>892</v>
      </c>
      <c r="Q216" s="2593" t="s">
        <v>893</v>
      </c>
      <c r="R216" s="2530"/>
      <c r="S216" s="395"/>
      <c r="T216" s="395"/>
      <c r="U216" s="395"/>
      <c r="V216" s="395"/>
      <c r="W216" s="395"/>
      <c r="X216" s="395"/>
      <c r="Y216" s="395"/>
    </row>
    <row r="217" spans="1:25" s="131" customFormat="1" ht="25.5" customHeight="1" x14ac:dyDescent="0.25">
      <c r="A217" s="2492"/>
      <c r="B217" s="2501"/>
      <c r="C217" s="1510" t="s">
        <v>894</v>
      </c>
      <c r="D217" s="1512">
        <f t="shared" ref="D217:G217" si="71">SUM(D212:D216)</f>
        <v>0</v>
      </c>
      <c r="E217" s="1512">
        <f t="shared" si="71"/>
        <v>0</v>
      </c>
      <c r="F217" s="1512">
        <f t="shared" si="71"/>
        <v>0</v>
      </c>
      <c r="G217" s="1512">
        <f t="shared" si="71"/>
        <v>0</v>
      </c>
      <c r="H217" s="1512">
        <v>3</v>
      </c>
      <c r="I217" s="1512">
        <v>3</v>
      </c>
      <c r="J217" s="1512">
        <v>0</v>
      </c>
      <c r="K217" s="1512">
        <v>0</v>
      </c>
      <c r="L217" s="1512">
        <v>0</v>
      </c>
      <c r="M217" s="1512">
        <v>0</v>
      </c>
      <c r="N217" s="1512">
        <f>SUM(E217,H217,K217)</f>
        <v>3</v>
      </c>
      <c r="O217" s="1512">
        <f>SUM(F217,I217,L217)</f>
        <v>3</v>
      </c>
      <c r="P217" s="1605" t="s">
        <v>862</v>
      </c>
      <c r="Q217" s="2502"/>
      <c r="R217" s="2530"/>
      <c r="S217" s="395"/>
      <c r="T217" s="395"/>
      <c r="U217" s="395"/>
      <c r="V217" s="395"/>
      <c r="W217" s="395"/>
      <c r="X217" s="395"/>
      <c r="Y217" s="395"/>
    </row>
    <row r="218" spans="1:25" s="131" customFormat="1" ht="25.5" customHeight="1" x14ac:dyDescent="0.25">
      <c r="A218" s="2519"/>
      <c r="B218" s="2528" t="s">
        <v>49</v>
      </c>
      <c r="C218" s="2528"/>
      <c r="D218" s="1513">
        <f>SUM(D216:D217)</f>
        <v>0</v>
      </c>
      <c r="E218" s="1513">
        <f t="shared" ref="E218:O218" si="72">SUM(E216:E217)</f>
        <v>0</v>
      </c>
      <c r="F218" s="1513">
        <f t="shared" si="72"/>
        <v>0</v>
      </c>
      <c r="G218" s="1513">
        <f t="shared" si="72"/>
        <v>0</v>
      </c>
      <c r="H218" s="1513">
        <f t="shared" si="72"/>
        <v>7</v>
      </c>
      <c r="I218" s="1513">
        <f t="shared" si="72"/>
        <v>7</v>
      </c>
      <c r="J218" s="1513">
        <f t="shared" si="72"/>
        <v>0</v>
      </c>
      <c r="K218" s="1513">
        <f t="shared" si="72"/>
        <v>0</v>
      </c>
      <c r="L218" s="1513">
        <f t="shared" si="72"/>
        <v>0</v>
      </c>
      <c r="M218" s="1513">
        <f t="shared" si="72"/>
        <v>0</v>
      </c>
      <c r="N218" s="1513">
        <f t="shared" si="72"/>
        <v>7</v>
      </c>
      <c r="O218" s="1513">
        <f t="shared" si="72"/>
        <v>7</v>
      </c>
      <c r="P218" s="2529" t="s">
        <v>139</v>
      </c>
      <c r="Q218" s="2529"/>
      <c r="R218" s="2531"/>
      <c r="S218" s="395"/>
      <c r="T218" s="395"/>
      <c r="U218" s="395"/>
      <c r="V218" s="395"/>
      <c r="W218" s="395"/>
      <c r="X218" s="395"/>
      <c r="Y218" s="395"/>
    </row>
    <row r="219" spans="1:25" s="131" customFormat="1" ht="25.5" customHeight="1" thickBot="1" x14ac:dyDescent="0.3">
      <c r="A219" s="2560" t="s">
        <v>52</v>
      </c>
      <c r="B219" s="2560"/>
      <c r="C219" s="2560"/>
      <c r="D219" s="1573">
        <f>SUM(D218,D215,D214,D208)</f>
        <v>0</v>
      </c>
      <c r="E219" s="1573">
        <f t="shared" ref="E219:O219" si="73">SUM(E218,E215,E214,E208)</f>
        <v>0</v>
      </c>
      <c r="F219" s="1573">
        <f t="shared" si="73"/>
        <v>0</v>
      </c>
      <c r="G219" s="1573">
        <f t="shared" si="73"/>
        <v>0</v>
      </c>
      <c r="H219" s="1573">
        <f t="shared" si="73"/>
        <v>48</v>
      </c>
      <c r="I219" s="1573">
        <f t="shared" si="73"/>
        <v>48</v>
      </c>
      <c r="J219" s="1573">
        <f t="shared" si="73"/>
        <v>0</v>
      </c>
      <c r="K219" s="1573">
        <f t="shared" si="73"/>
        <v>21</v>
      </c>
      <c r="L219" s="1573">
        <f t="shared" si="73"/>
        <v>21</v>
      </c>
      <c r="M219" s="1573">
        <f t="shared" si="73"/>
        <v>0</v>
      </c>
      <c r="N219" s="1573">
        <f t="shared" si="73"/>
        <v>69</v>
      </c>
      <c r="O219" s="1573">
        <f t="shared" si="73"/>
        <v>69</v>
      </c>
      <c r="P219" s="2595" t="s">
        <v>136</v>
      </c>
      <c r="Q219" s="2595"/>
      <c r="R219" s="2595"/>
      <c r="S219" s="395"/>
      <c r="T219" s="395"/>
      <c r="U219" s="395"/>
      <c r="V219" s="395"/>
      <c r="W219" s="395"/>
      <c r="X219" s="395"/>
      <c r="Y219" s="395"/>
    </row>
    <row r="220" spans="1:25" s="131" customFormat="1" ht="31.5" customHeight="1" thickTop="1" x14ac:dyDescent="0.25">
      <c r="A220" s="1156"/>
      <c r="B220" s="1156"/>
      <c r="C220" s="1156"/>
      <c r="D220" s="538"/>
      <c r="E220" s="538"/>
      <c r="F220" s="538"/>
      <c r="G220" s="538"/>
      <c r="H220" s="538"/>
      <c r="I220" s="538"/>
      <c r="J220" s="538"/>
      <c r="K220" s="538"/>
      <c r="L220" s="538"/>
      <c r="M220" s="538"/>
      <c r="N220" s="538"/>
      <c r="O220" s="538"/>
      <c r="P220" s="1155"/>
      <c r="Q220" s="1155"/>
      <c r="R220" s="1155"/>
      <c r="S220" s="395"/>
      <c r="T220" s="395"/>
      <c r="U220" s="395"/>
      <c r="V220" s="395"/>
      <c r="W220" s="395"/>
      <c r="X220" s="395"/>
      <c r="Y220" s="395"/>
    </row>
    <row r="224" spans="1:25" s="131" customFormat="1" ht="17.25" customHeight="1" x14ac:dyDescent="0.25">
      <c r="A224" s="398"/>
      <c r="B224" s="398"/>
      <c r="C224" s="398"/>
      <c r="D224" s="328"/>
      <c r="E224" s="328"/>
      <c r="F224" s="328"/>
      <c r="G224" s="328"/>
      <c r="H224" s="328"/>
      <c r="I224" s="328"/>
      <c r="J224" s="328"/>
      <c r="K224" s="328"/>
      <c r="L224" s="328"/>
      <c r="M224" s="328"/>
      <c r="N224" s="328"/>
      <c r="O224" s="328"/>
      <c r="P224" s="404"/>
      <c r="Q224" s="404"/>
      <c r="R224" s="404"/>
      <c r="S224" s="395"/>
      <c r="T224" s="395"/>
      <c r="U224" s="395"/>
      <c r="V224" s="395"/>
      <c r="W224" s="395"/>
      <c r="X224" s="395"/>
      <c r="Y224" s="395"/>
    </row>
    <row r="225" spans="1:25" s="131" customFormat="1" ht="30" customHeight="1" thickBot="1" x14ac:dyDescent="0.3">
      <c r="A225" s="1483" t="s">
        <v>1056</v>
      </c>
      <c r="B225" s="1483"/>
      <c r="C225" s="1483"/>
      <c r="D225" s="1483"/>
      <c r="E225" s="1483"/>
      <c r="F225" s="1483"/>
      <c r="G225" s="1483"/>
      <c r="H225" s="1483"/>
      <c r="I225" s="1483"/>
      <c r="J225" s="1483"/>
      <c r="K225" s="1483"/>
      <c r="L225" s="1483"/>
      <c r="M225" s="1483"/>
      <c r="N225" s="1483"/>
      <c r="O225" s="1483"/>
      <c r="P225" s="1483"/>
      <c r="Q225" s="1483"/>
      <c r="R225" s="1482" t="s">
        <v>2501</v>
      </c>
      <c r="S225" s="395"/>
      <c r="T225" s="395"/>
      <c r="U225" s="395"/>
      <c r="V225" s="395"/>
      <c r="W225" s="395"/>
      <c r="X225" s="395"/>
      <c r="Y225" s="395"/>
    </row>
    <row r="226" spans="1:25" s="131" customFormat="1" ht="22.5" customHeight="1" thickTop="1" x14ac:dyDescent="0.25">
      <c r="A226" s="2468" t="s">
        <v>47</v>
      </c>
      <c r="B226" s="2468" t="s">
        <v>654</v>
      </c>
      <c r="C226" s="2468" t="s">
        <v>48</v>
      </c>
      <c r="D226" s="2488" t="s">
        <v>36</v>
      </c>
      <c r="E226" s="2488"/>
      <c r="F226" s="2488"/>
      <c r="G226" s="2488" t="s">
        <v>2</v>
      </c>
      <c r="H226" s="2488"/>
      <c r="I226" s="2488"/>
      <c r="J226" s="2488" t="s">
        <v>3</v>
      </c>
      <c r="K226" s="2488"/>
      <c r="L226" s="2488"/>
      <c r="M226" s="2488" t="s">
        <v>29</v>
      </c>
      <c r="N226" s="2488"/>
      <c r="O226" s="2488"/>
      <c r="P226" s="2523" t="s">
        <v>103</v>
      </c>
      <c r="Q226" s="2523" t="s">
        <v>132</v>
      </c>
      <c r="R226" s="2523" t="s">
        <v>102</v>
      </c>
      <c r="S226" s="395"/>
      <c r="T226" s="395"/>
      <c r="U226" s="395"/>
      <c r="V226" s="395"/>
      <c r="W226" s="395"/>
      <c r="X226" s="395"/>
      <c r="Y226" s="395"/>
    </row>
    <row r="227" spans="1:25" s="131" customFormat="1" ht="18.75" customHeight="1" x14ac:dyDescent="0.25">
      <c r="A227" s="2469"/>
      <c r="B227" s="2469"/>
      <c r="C227" s="2469"/>
      <c r="D227" s="2492" t="s">
        <v>98</v>
      </c>
      <c r="E227" s="2492"/>
      <c r="F227" s="2492"/>
      <c r="G227" s="2492" t="s">
        <v>99</v>
      </c>
      <c r="H227" s="2492"/>
      <c r="I227" s="2492"/>
      <c r="J227" s="2492" t="s">
        <v>100</v>
      </c>
      <c r="K227" s="2492"/>
      <c r="L227" s="2492"/>
      <c r="M227" s="2492" t="s">
        <v>126</v>
      </c>
      <c r="N227" s="2492"/>
      <c r="O227" s="2492"/>
      <c r="P227" s="2524"/>
      <c r="Q227" s="2524"/>
      <c r="R227" s="2524"/>
      <c r="S227" s="395"/>
      <c r="T227" s="395"/>
      <c r="U227" s="395"/>
      <c r="V227" s="395"/>
      <c r="W227" s="395"/>
      <c r="X227" s="395"/>
      <c r="Y227" s="395"/>
    </row>
    <row r="228" spans="1:25" s="131" customFormat="1" ht="21" customHeight="1" x14ac:dyDescent="0.25">
      <c r="A228" s="2469"/>
      <c r="B228" s="2469"/>
      <c r="C228" s="2469"/>
      <c r="D228" s="304" t="s">
        <v>187</v>
      </c>
      <c r="E228" s="304" t="s">
        <v>203</v>
      </c>
      <c r="F228" s="304" t="s">
        <v>204</v>
      </c>
      <c r="G228" s="304" t="s">
        <v>187</v>
      </c>
      <c r="H228" s="304" t="s">
        <v>203</v>
      </c>
      <c r="I228" s="304" t="s">
        <v>204</v>
      </c>
      <c r="J228" s="304" t="s">
        <v>187</v>
      </c>
      <c r="K228" s="304" t="s">
        <v>203</v>
      </c>
      <c r="L228" s="304" t="s">
        <v>204</v>
      </c>
      <c r="M228" s="304" t="s">
        <v>187</v>
      </c>
      <c r="N228" s="304" t="s">
        <v>203</v>
      </c>
      <c r="O228" s="304" t="s">
        <v>204</v>
      </c>
      <c r="P228" s="2524"/>
      <c r="Q228" s="2524"/>
      <c r="R228" s="2524"/>
      <c r="S228" s="395"/>
      <c r="T228" s="395"/>
      <c r="U228" s="395"/>
      <c r="V228" s="395"/>
      <c r="W228" s="395"/>
      <c r="X228" s="395"/>
      <c r="Y228" s="395"/>
    </row>
    <row r="229" spans="1:25" s="131" customFormat="1" ht="14.25" customHeight="1" thickBot="1" x14ac:dyDescent="0.3">
      <c r="A229" s="2470"/>
      <c r="B229" s="2470"/>
      <c r="C229" s="2470"/>
      <c r="D229" s="325" t="s">
        <v>188</v>
      </c>
      <c r="E229" s="325" t="s">
        <v>189</v>
      </c>
      <c r="F229" s="325" t="s">
        <v>190</v>
      </c>
      <c r="G229" s="325" t="s">
        <v>188</v>
      </c>
      <c r="H229" s="325" t="s">
        <v>189</v>
      </c>
      <c r="I229" s="325" t="s">
        <v>190</v>
      </c>
      <c r="J229" s="325" t="s">
        <v>188</v>
      </c>
      <c r="K229" s="325" t="s">
        <v>189</v>
      </c>
      <c r="L229" s="325" t="s">
        <v>190</v>
      </c>
      <c r="M229" s="325" t="s">
        <v>188</v>
      </c>
      <c r="N229" s="325" t="s">
        <v>189</v>
      </c>
      <c r="O229" s="325" t="s">
        <v>190</v>
      </c>
      <c r="P229" s="2525"/>
      <c r="Q229" s="2525"/>
      <c r="R229" s="2525"/>
      <c r="S229" s="395"/>
      <c r="T229" s="395"/>
      <c r="U229" s="395"/>
      <c r="V229" s="395"/>
      <c r="W229" s="395"/>
      <c r="X229" s="395"/>
      <c r="Y229" s="395"/>
    </row>
    <row r="230" spans="1:25" s="131" customFormat="1" ht="24.75" customHeight="1" x14ac:dyDescent="0.25">
      <c r="A230" s="2596" t="s">
        <v>41</v>
      </c>
      <c r="B230" s="2596" t="s">
        <v>70</v>
      </c>
      <c r="C230" s="699" t="s">
        <v>70</v>
      </c>
      <c r="D230" s="1569">
        <v>0</v>
      </c>
      <c r="E230" s="1569">
        <v>0</v>
      </c>
      <c r="F230" s="1569">
        <v>0</v>
      </c>
      <c r="G230" s="1569">
        <v>8</v>
      </c>
      <c r="H230" s="1569">
        <v>7</v>
      </c>
      <c r="I230" s="1569">
        <v>15</v>
      </c>
      <c r="J230" s="1569">
        <v>4</v>
      </c>
      <c r="K230" s="1569">
        <v>2</v>
      </c>
      <c r="L230" s="1569">
        <v>6</v>
      </c>
      <c r="M230" s="1569">
        <f>SUM(D230,G230,J230)</f>
        <v>12</v>
      </c>
      <c r="N230" s="1569">
        <f t="shared" ref="N230:O232" si="74">SUM(E230,H230,K230)</f>
        <v>9</v>
      </c>
      <c r="O230" s="1569">
        <f t="shared" si="74"/>
        <v>21</v>
      </c>
      <c r="P230" s="1540" t="s">
        <v>167</v>
      </c>
      <c r="Q230" s="2597" t="s">
        <v>167</v>
      </c>
      <c r="R230" s="2597" t="s">
        <v>166</v>
      </c>
      <c r="S230" s="395"/>
      <c r="T230" s="395"/>
      <c r="U230" s="395"/>
      <c r="V230" s="395"/>
      <c r="W230" s="395"/>
      <c r="X230" s="395"/>
      <c r="Y230" s="395"/>
    </row>
    <row r="231" spans="1:25" s="131" customFormat="1" ht="24" customHeight="1" x14ac:dyDescent="0.25">
      <c r="A231" s="2501"/>
      <c r="B231" s="2501" t="s">
        <v>70</v>
      </c>
      <c r="C231" s="1510" t="s">
        <v>895</v>
      </c>
      <c r="D231" s="1512">
        <v>7</v>
      </c>
      <c r="E231" s="1512">
        <v>8</v>
      </c>
      <c r="F231" s="1512">
        <v>15</v>
      </c>
      <c r="G231" s="1512">
        <v>0</v>
      </c>
      <c r="H231" s="1512">
        <v>0</v>
      </c>
      <c r="I231" s="1512">
        <v>0</v>
      </c>
      <c r="J231" s="1512">
        <v>0</v>
      </c>
      <c r="K231" s="1512">
        <v>0</v>
      </c>
      <c r="L231" s="1512">
        <v>0</v>
      </c>
      <c r="M231" s="1512">
        <f t="shared" ref="M231:M232" si="75">SUM(D231,G231,J231)</f>
        <v>7</v>
      </c>
      <c r="N231" s="1512">
        <f t="shared" si="74"/>
        <v>8</v>
      </c>
      <c r="O231" s="1512">
        <f t="shared" si="74"/>
        <v>15</v>
      </c>
      <c r="P231" s="1541" t="s">
        <v>896</v>
      </c>
      <c r="Q231" s="2502"/>
      <c r="R231" s="2502"/>
      <c r="S231" s="395"/>
      <c r="T231" s="395"/>
      <c r="U231" s="395"/>
      <c r="V231" s="395"/>
      <c r="W231" s="395"/>
      <c r="X231" s="395"/>
      <c r="Y231" s="395"/>
    </row>
    <row r="232" spans="1:25" s="131" customFormat="1" ht="27.75" customHeight="1" x14ac:dyDescent="0.25">
      <c r="A232" s="2501"/>
      <c r="B232" s="2501"/>
      <c r="C232" s="1510" t="s">
        <v>897</v>
      </c>
      <c r="D232" s="1512">
        <v>0</v>
      </c>
      <c r="E232" s="1512">
        <v>0</v>
      </c>
      <c r="F232" s="1512">
        <v>0</v>
      </c>
      <c r="G232" s="1512">
        <v>7</v>
      </c>
      <c r="H232" s="1512">
        <v>2</v>
      </c>
      <c r="I232" s="1512">
        <v>9</v>
      </c>
      <c r="J232" s="1512">
        <v>0</v>
      </c>
      <c r="K232" s="1512">
        <v>0</v>
      </c>
      <c r="L232" s="1512">
        <v>0</v>
      </c>
      <c r="M232" s="1512">
        <f t="shared" si="75"/>
        <v>7</v>
      </c>
      <c r="N232" s="1512">
        <f t="shared" si="74"/>
        <v>2</v>
      </c>
      <c r="O232" s="1512">
        <f t="shared" si="74"/>
        <v>9</v>
      </c>
      <c r="P232" s="1541" t="s">
        <v>898</v>
      </c>
      <c r="Q232" s="2502"/>
      <c r="R232" s="2502"/>
      <c r="S232" s="395"/>
      <c r="T232" s="395"/>
      <c r="U232" s="395"/>
      <c r="V232" s="395"/>
      <c r="W232" s="395"/>
      <c r="X232" s="395"/>
      <c r="Y232" s="395"/>
    </row>
    <row r="233" spans="1:25" s="402" customFormat="1" ht="25.5" customHeight="1" x14ac:dyDescent="0.25">
      <c r="A233" s="2501"/>
      <c r="B233" s="2501" t="s">
        <v>49</v>
      </c>
      <c r="C233" s="2501"/>
      <c r="D233" s="1512">
        <f t="shared" ref="D233:O233" si="76">SUM(D230:D232)</f>
        <v>7</v>
      </c>
      <c r="E233" s="1512">
        <f t="shared" si="76"/>
        <v>8</v>
      </c>
      <c r="F233" s="1512">
        <f t="shared" si="76"/>
        <v>15</v>
      </c>
      <c r="G233" s="1512">
        <f t="shared" si="76"/>
        <v>15</v>
      </c>
      <c r="H233" s="1512">
        <f t="shared" si="76"/>
        <v>9</v>
      </c>
      <c r="I233" s="1512">
        <f t="shared" si="76"/>
        <v>24</v>
      </c>
      <c r="J233" s="1512">
        <f t="shared" si="76"/>
        <v>4</v>
      </c>
      <c r="K233" s="1512">
        <f t="shared" si="76"/>
        <v>2</v>
      </c>
      <c r="L233" s="1512">
        <f t="shared" si="76"/>
        <v>6</v>
      </c>
      <c r="M233" s="1512">
        <f t="shared" si="76"/>
        <v>26</v>
      </c>
      <c r="N233" s="1512">
        <f t="shared" si="76"/>
        <v>19</v>
      </c>
      <c r="O233" s="1512">
        <f t="shared" si="76"/>
        <v>45</v>
      </c>
      <c r="P233" s="2511" t="s">
        <v>139</v>
      </c>
      <c r="Q233" s="2511"/>
      <c r="R233" s="2502"/>
      <c r="S233" s="401"/>
      <c r="T233" s="401"/>
      <c r="U233" s="401"/>
      <c r="V233" s="401"/>
      <c r="W233" s="401"/>
      <c r="X233" s="401"/>
      <c r="Y233" s="401"/>
    </row>
    <row r="234" spans="1:25" s="402" customFormat="1" ht="27.75" customHeight="1" x14ac:dyDescent="0.25">
      <c r="A234" s="2501"/>
      <c r="B234" s="2501" t="s">
        <v>71</v>
      </c>
      <c r="C234" s="1510" t="s">
        <v>71</v>
      </c>
      <c r="D234" s="1512">
        <v>0</v>
      </c>
      <c r="E234" s="1512">
        <v>0</v>
      </c>
      <c r="F234" s="1512">
        <v>0</v>
      </c>
      <c r="G234" s="1512">
        <v>10</v>
      </c>
      <c r="H234" s="1512">
        <v>9</v>
      </c>
      <c r="I234" s="1512">
        <v>19</v>
      </c>
      <c r="J234" s="1512">
        <v>7</v>
      </c>
      <c r="K234" s="1512">
        <v>2</v>
      </c>
      <c r="L234" s="1512">
        <v>9</v>
      </c>
      <c r="M234" s="1512">
        <f>SUM(D234,G234,J234)</f>
        <v>17</v>
      </c>
      <c r="N234" s="1512">
        <f t="shared" ref="N234:O240" si="77">SUM(E234,H234,K234)</f>
        <v>11</v>
      </c>
      <c r="O234" s="1512">
        <f t="shared" si="77"/>
        <v>28</v>
      </c>
      <c r="P234" s="856" t="s">
        <v>168</v>
      </c>
      <c r="Q234" s="2598" t="s">
        <v>168</v>
      </c>
      <c r="R234" s="2502"/>
      <c r="S234" s="401"/>
      <c r="T234" s="401"/>
      <c r="U234" s="401"/>
      <c r="V234" s="401"/>
      <c r="W234" s="401"/>
      <c r="X234" s="401"/>
      <c r="Y234" s="401"/>
    </row>
    <row r="235" spans="1:25" s="402" customFormat="1" ht="27.75" customHeight="1" x14ac:dyDescent="0.25">
      <c r="A235" s="2501"/>
      <c r="B235" s="2501"/>
      <c r="C235" s="1510" t="s">
        <v>903</v>
      </c>
      <c r="D235" s="1512">
        <v>17</v>
      </c>
      <c r="E235" s="1512">
        <v>6</v>
      </c>
      <c r="F235" s="1512">
        <v>23</v>
      </c>
      <c r="G235" s="1512">
        <v>0</v>
      </c>
      <c r="H235" s="1512">
        <v>0</v>
      </c>
      <c r="I235" s="1512">
        <v>0</v>
      </c>
      <c r="J235" s="1512">
        <v>0</v>
      </c>
      <c r="K235" s="1512">
        <v>0</v>
      </c>
      <c r="L235" s="1512">
        <v>0</v>
      </c>
      <c r="M235" s="1512">
        <f t="shared" ref="M235:M236" si="78">SUM(D235,G235,J235)</f>
        <v>17</v>
      </c>
      <c r="N235" s="1512">
        <f t="shared" si="77"/>
        <v>6</v>
      </c>
      <c r="O235" s="1512">
        <f t="shared" si="77"/>
        <v>23</v>
      </c>
      <c r="P235" s="856" t="s">
        <v>904</v>
      </c>
      <c r="Q235" s="2598"/>
      <c r="R235" s="2502"/>
      <c r="S235" s="401"/>
      <c r="T235" s="401"/>
      <c r="U235" s="401"/>
      <c r="V235" s="401"/>
      <c r="W235" s="401"/>
      <c r="X235" s="401"/>
      <c r="Y235" s="401"/>
    </row>
    <row r="236" spans="1:25" s="402" customFormat="1" ht="27.75" customHeight="1" x14ac:dyDescent="0.25">
      <c r="A236" s="2501"/>
      <c r="B236" s="2501"/>
      <c r="C236" s="1510" t="s">
        <v>905</v>
      </c>
      <c r="D236" s="1512">
        <v>8</v>
      </c>
      <c r="E236" s="1512">
        <v>16</v>
      </c>
      <c r="F236" s="1512">
        <v>24</v>
      </c>
      <c r="G236" s="1512">
        <v>0</v>
      </c>
      <c r="H236" s="1512">
        <v>0</v>
      </c>
      <c r="I236" s="1512">
        <v>0</v>
      </c>
      <c r="J236" s="1512">
        <v>0</v>
      </c>
      <c r="K236" s="1512">
        <v>0</v>
      </c>
      <c r="L236" s="1512">
        <v>0</v>
      </c>
      <c r="M236" s="1512">
        <f t="shared" si="78"/>
        <v>8</v>
      </c>
      <c r="N236" s="1512">
        <f t="shared" si="77"/>
        <v>16</v>
      </c>
      <c r="O236" s="1512">
        <f t="shared" si="77"/>
        <v>24</v>
      </c>
      <c r="P236" s="856" t="s">
        <v>906</v>
      </c>
      <c r="Q236" s="2598"/>
      <c r="R236" s="2502"/>
      <c r="S236" s="401"/>
      <c r="T236" s="401"/>
      <c r="U236" s="401"/>
      <c r="V236" s="401"/>
      <c r="W236" s="401"/>
      <c r="X236" s="401"/>
      <c r="Y236" s="401"/>
    </row>
    <row r="237" spans="1:25" s="131" customFormat="1" ht="24" customHeight="1" x14ac:dyDescent="0.25">
      <c r="A237" s="2501"/>
      <c r="B237" s="2501" t="s">
        <v>49</v>
      </c>
      <c r="C237" s="2501"/>
      <c r="D237" s="1512">
        <f t="shared" ref="D237:O237" si="79">SUM(D234:D236)</f>
        <v>25</v>
      </c>
      <c r="E237" s="1512">
        <f t="shared" si="79"/>
        <v>22</v>
      </c>
      <c r="F237" s="1512">
        <f t="shared" si="79"/>
        <v>47</v>
      </c>
      <c r="G237" s="1512">
        <f t="shared" si="79"/>
        <v>10</v>
      </c>
      <c r="H237" s="1512">
        <f t="shared" si="79"/>
        <v>9</v>
      </c>
      <c r="I237" s="1512">
        <f t="shared" si="79"/>
        <v>19</v>
      </c>
      <c r="J237" s="1512">
        <f t="shared" si="79"/>
        <v>7</v>
      </c>
      <c r="K237" s="1512">
        <f t="shared" si="79"/>
        <v>2</v>
      </c>
      <c r="L237" s="1512">
        <f t="shared" si="79"/>
        <v>9</v>
      </c>
      <c r="M237" s="1512">
        <f t="shared" si="79"/>
        <v>42</v>
      </c>
      <c r="N237" s="1512">
        <f t="shared" si="79"/>
        <v>33</v>
      </c>
      <c r="O237" s="1512">
        <f t="shared" si="79"/>
        <v>75</v>
      </c>
      <c r="P237" s="2511" t="s">
        <v>139</v>
      </c>
      <c r="Q237" s="2511"/>
      <c r="R237" s="2502"/>
      <c r="S237" s="395"/>
      <c r="T237" s="395"/>
      <c r="U237" s="395"/>
      <c r="V237" s="395"/>
      <c r="W237" s="395"/>
      <c r="X237" s="395"/>
      <c r="Y237" s="395"/>
    </row>
    <row r="238" spans="1:25" s="131" customFormat="1" ht="24.75" customHeight="1" x14ac:dyDescent="0.25">
      <c r="A238" s="2501"/>
      <c r="B238" s="1510" t="s">
        <v>72</v>
      </c>
      <c r="C238" s="504"/>
      <c r="D238" s="1512">
        <v>6</v>
      </c>
      <c r="E238" s="1512">
        <v>10</v>
      </c>
      <c r="F238" s="1512">
        <v>16</v>
      </c>
      <c r="G238" s="1512">
        <v>5</v>
      </c>
      <c r="H238" s="1512">
        <v>8</v>
      </c>
      <c r="I238" s="1512">
        <v>13</v>
      </c>
      <c r="J238" s="1512">
        <v>4</v>
      </c>
      <c r="K238" s="1512">
        <v>4</v>
      </c>
      <c r="L238" s="1512">
        <v>8</v>
      </c>
      <c r="M238" s="1512">
        <f>SUM(D238,G238,J238)</f>
        <v>15</v>
      </c>
      <c r="N238" s="1512">
        <f t="shared" si="77"/>
        <v>22</v>
      </c>
      <c r="O238" s="1512">
        <f t="shared" si="77"/>
        <v>37</v>
      </c>
      <c r="P238" s="264"/>
      <c r="Q238" s="1541" t="s">
        <v>169</v>
      </c>
      <c r="R238" s="2502"/>
      <c r="S238" s="395"/>
      <c r="T238" s="395"/>
      <c r="U238" s="395"/>
      <c r="V238" s="395"/>
      <c r="W238" s="395"/>
      <c r="X238" s="395"/>
      <c r="Y238" s="395"/>
    </row>
    <row r="239" spans="1:25" s="131" customFormat="1" ht="27.75" customHeight="1" x14ac:dyDescent="0.25">
      <c r="A239" s="2501"/>
      <c r="B239" s="1510" t="s">
        <v>73</v>
      </c>
      <c r="C239" s="504"/>
      <c r="D239" s="1512">
        <v>0</v>
      </c>
      <c r="E239" s="1512">
        <v>0</v>
      </c>
      <c r="F239" s="1512">
        <v>0</v>
      </c>
      <c r="G239" s="1512">
        <v>5</v>
      </c>
      <c r="H239" s="1512">
        <v>3</v>
      </c>
      <c r="I239" s="1512">
        <v>8</v>
      </c>
      <c r="J239" s="1512">
        <v>5</v>
      </c>
      <c r="K239" s="1512">
        <v>1</v>
      </c>
      <c r="L239" s="1512">
        <v>6</v>
      </c>
      <c r="M239" s="1512">
        <f t="shared" ref="M239:M240" si="80">SUM(D239,G239,J239)</f>
        <v>10</v>
      </c>
      <c r="N239" s="1512">
        <f t="shared" si="77"/>
        <v>4</v>
      </c>
      <c r="O239" s="1512">
        <f t="shared" si="77"/>
        <v>14</v>
      </c>
      <c r="P239" s="264"/>
      <c r="Q239" s="1541" t="s">
        <v>170</v>
      </c>
      <c r="R239" s="2502"/>
      <c r="S239" s="395"/>
      <c r="T239" s="395"/>
      <c r="U239" s="395"/>
      <c r="V239" s="395"/>
      <c r="W239" s="395"/>
      <c r="X239" s="395"/>
      <c r="Y239" s="395"/>
    </row>
    <row r="240" spans="1:25" s="131" customFormat="1" ht="27.75" customHeight="1" x14ac:dyDescent="0.25">
      <c r="A240" s="2528"/>
      <c r="B240" s="1419" t="s">
        <v>74</v>
      </c>
      <c r="C240" s="1038"/>
      <c r="D240" s="1513">
        <v>0</v>
      </c>
      <c r="E240" s="1513">
        <v>0</v>
      </c>
      <c r="F240" s="1513">
        <v>0</v>
      </c>
      <c r="G240" s="1513">
        <v>10</v>
      </c>
      <c r="H240" s="1513">
        <v>8</v>
      </c>
      <c r="I240" s="1513">
        <v>18</v>
      </c>
      <c r="J240" s="1513">
        <v>6</v>
      </c>
      <c r="K240" s="1513">
        <v>1</v>
      </c>
      <c r="L240" s="1513">
        <v>7</v>
      </c>
      <c r="M240" s="1513">
        <f t="shared" si="80"/>
        <v>16</v>
      </c>
      <c r="N240" s="1513">
        <f t="shared" si="77"/>
        <v>9</v>
      </c>
      <c r="O240" s="1513">
        <f t="shared" si="77"/>
        <v>25</v>
      </c>
      <c r="P240" s="519"/>
      <c r="Q240" s="819" t="s">
        <v>171</v>
      </c>
      <c r="R240" s="2594"/>
      <c r="S240" s="395"/>
      <c r="T240" s="395"/>
      <c r="U240" s="395"/>
      <c r="V240" s="395"/>
      <c r="W240" s="395"/>
      <c r="X240" s="395"/>
      <c r="Y240" s="395"/>
    </row>
    <row r="241" spans="1:25" s="131" customFormat="1" ht="27.75" customHeight="1" x14ac:dyDescent="0.25">
      <c r="A241" s="2526" t="s">
        <v>52</v>
      </c>
      <c r="B241" s="2526"/>
      <c r="C241" s="2526"/>
      <c r="D241" s="1513">
        <f>SUM(D233,D237,D238,D239,D240)</f>
        <v>38</v>
      </c>
      <c r="E241" s="1513">
        <f t="shared" ref="E241:O241" si="81">SUM(E233,E237,E238,E239,E240)</f>
        <v>40</v>
      </c>
      <c r="F241" s="1513">
        <f t="shared" si="81"/>
        <v>78</v>
      </c>
      <c r="G241" s="1513">
        <f t="shared" si="81"/>
        <v>45</v>
      </c>
      <c r="H241" s="1513">
        <f t="shared" si="81"/>
        <v>37</v>
      </c>
      <c r="I241" s="1513">
        <f t="shared" si="81"/>
        <v>82</v>
      </c>
      <c r="J241" s="1513">
        <f t="shared" si="81"/>
        <v>26</v>
      </c>
      <c r="K241" s="1513">
        <f t="shared" si="81"/>
        <v>10</v>
      </c>
      <c r="L241" s="1513">
        <f t="shared" si="81"/>
        <v>36</v>
      </c>
      <c r="M241" s="1513">
        <f t="shared" si="81"/>
        <v>109</v>
      </c>
      <c r="N241" s="1513">
        <f t="shared" si="81"/>
        <v>87</v>
      </c>
      <c r="O241" s="1513">
        <f t="shared" si="81"/>
        <v>196</v>
      </c>
      <c r="P241" s="2594" t="s">
        <v>136</v>
      </c>
      <c r="Q241" s="2594"/>
      <c r="R241" s="2594"/>
      <c r="S241" s="395"/>
      <c r="T241" s="395"/>
      <c r="U241" s="395"/>
      <c r="V241" s="395"/>
      <c r="W241" s="395"/>
      <c r="X241" s="395"/>
      <c r="Y241" s="395"/>
    </row>
    <row r="242" spans="1:25" s="131" customFormat="1" ht="27.75" customHeight="1" x14ac:dyDescent="0.25">
      <c r="A242" s="2503" t="s">
        <v>619</v>
      </c>
      <c r="B242" s="2501" t="s">
        <v>75</v>
      </c>
      <c r="C242" s="1510" t="s">
        <v>75</v>
      </c>
      <c r="D242" s="1512">
        <v>0</v>
      </c>
      <c r="E242" s="1512">
        <v>0</v>
      </c>
      <c r="F242" s="1512">
        <v>0</v>
      </c>
      <c r="G242" s="1512">
        <v>5</v>
      </c>
      <c r="H242" s="1512">
        <v>6</v>
      </c>
      <c r="I242" s="1512">
        <v>11</v>
      </c>
      <c r="J242" s="1512">
        <v>3</v>
      </c>
      <c r="K242" s="1512">
        <v>4</v>
      </c>
      <c r="L242" s="1512">
        <v>7</v>
      </c>
      <c r="M242" s="1512">
        <f>SUM(D242,G242,J242)</f>
        <v>8</v>
      </c>
      <c r="N242" s="1512">
        <f t="shared" ref="N242:O246" si="82">SUM(E242,H242,K242)</f>
        <v>10</v>
      </c>
      <c r="O242" s="1512">
        <f t="shared" si="82"/>
        <v>18</v>
      </c>
      <c r="P242" s="1541" t="s">
        <v>151</v>
      </c>
      <c r="Q242" s="2601" t="s">
        <v>151</v>
      </c>
      <c r="R242" s="2505" t="s">
        <v>912</v>
      </c>
      <c r="S242" s="395"/>
      <c r="T242" s="395"/>
      <c r="U242" s="395"/>
      <c r="V242" s="395"/>
      <c r="W242" s="395"/>
      <c r="X242" s="395"/>
      <c r="Y242" s="395"/>
    </row>
    <row r="243" spans="1:25" s="131" customFormat="1" ht="27.75" customHeight="1" x14ac:dyDescent="0.25">
      <c r="A243" s="2504"/>
      <c r="B243" s="2501" t="s">
        <v>75</v>
      </c>
      <c r="C243" s="1510" t="s">
        <v>76</v>
      </c>
      <c r="D243" s="1512">
        <v>0</v>
      </c>
      <c r="E243" s="1512">
        <v>0</v>
      </c>
      <c r="F243" s="1512">
        <v>0</v>
      </c>
      <c r="G243" s="1512">
        <v>6</v>
      </c>
      <c r="H243" s="1512">
        <v>5</v>
      </c>
      <c r="I243" s="1512">
        <v>11</v>
      </c>
      <c r="J243" s="1512">
        <v>1</v>
      </c>
      <c r="K243" s="1512">
        <v>6</v>
      </c>
      <c r="L243" s="1512">
        <v>7</v>
      </c>
      <c r="M243" s="1512">
        <f t="shared" ref="M243" si="83">SUM(D243,G243,J243)</f>
        <v>7</v>
      </c>
      <c r="N243" s="1512">
        <f t="shared" si="82"/>
        <v>11</v>
      </c>
      <c r="O243" s="1512">
        <f t="shared" si="82"/>
        <v>18</v>
      </c>
      <c r="P243" s="1541" t="s">
        <v>165</v>
      </c>
      <c r="Q243" s="2602"/>
      <c r="R243" s="2506"/>
      <c r="S243" s="395"/>
      <c r="T243" s="395"/>
      <c r="U243" s="395"/>
      <c r="V243" s="395"/>
      <c r="W243" s="395"/>
      <c r="X243" s="395"/>
      <c r="Y243" s="395"/>
    </row>
    <row r="244" spans="1:25" s="131" customFormat="1" ht="27.75" customHeight="1" x14ac:dyDescent="0.25">
      <c r="A244" s="2504"/>
      <c r="B244" s="2501" t="s">
        <v>49</v>
      </c>
      <c r="C244" s="2501"/>
      <c r="D244" s="1512">
        <f t="shared" ref="D244:O244" si="84">SUM(D242:D243)</f>
        <v>0</v>
      </c>
      <c r="E244" s="1512">
        <f t="shared" si="84"/>
        <v>0</v>
      </c>
      <c r="F244" s="1512">
        <f t="shared" si="84"/>
        <v>0</v>
      </c>
      <c r="G244" s="1512">
        <f t="shared" si="84"/>
        <v>11</v>
      </c>
      <c r="H244" s="1512">
        <f t="shared" si="84"/>
        <v>11</v>
      </c>
      <c r="I244" s="1512">
        <f t="shared" si="84"/>
        <v>22</v>
      </c>
      <c r="J244" s="1512">
        <f t="shared" si="84"/>
        <v>4</v>
      </c>
      <c r="K244" s="1512">
        <f t="shared" si="84"/>
        <v>10</v>
      </c>
      <c r="L244" s="1512">
        <f t="shared" si="84"/>
        <v>14</v>
      </c>
      <c r="M244" s="1512">
        <f t="shared" si="84"/>
        <v>15</v>
      </c>
      <c r="N244" s="1512">
        <f t="shared" si="84"/>
        <v>21</v>
      </c>
      <c r="O244" s="1512">
        <f t="shared" si="84"/>
        <v>36</v>
      </c>
      <c r="P244" s="2531" t="s">
        <v>139</v>
      </c>
      <c r="Q244" s="2531"/>
      <c r="R244" s="2506"/>
      <c r="S244" s="395"/>
      <c r="T244" s="395"/>
      <c r="U244" s="395"/>
      <c r="V244" s="395"/>
      <c r="W244" s="395"/>
      <c r="X244" s="395"/>
      <c r="Y244" s="395"/>
    </row>
    <row r="245" spans="1:25" s="131" customFormat="1" ht="27.75" customHeight="1" x14ac:dyDescent="0.25">
      <c r="A245" s="2504"/>
      <c r="B245" s="2603" t="s">
        <v>77</v>
      </c>
      <c r="C245" s="2077" t="s">
        <v>77</v>
      </c>
      <c r="D245" s="1512">
        <v>0</v>
      </c>
      <c r="E245" s="1512">
        <v>0</v>
      </c>
      <c r="F245" s="1512">
        <v>0</v>
      </c>
      <c r="G245" s="1512">
        <v>3</v>
      </c>
      <c r="H245" s="1512">
        <v>6</v>
      </c>
      <c r="I245" s="1512">
        <v>9</v>
      </c>
      <c r="J245" s="1512">
        <v>0</v>
      </c>
      <c r="K245" s="1512">
        <v>0</v>
      </c>
      <c r="L245" s="1512">
        <v>0</v>
      </c>
      <c r="M245" s="1512">
        <f>SUM(D245,G245,J245)</f>
        <v>3</v>
      </c>
      <c r="N245" s="1512">
        <f t="shared" si="82"/>
        <v>6</v>
      </c>
      <c r="O245" s="1512">
        <f t="shared" si="82"/>
        <v>9</v>
      </c>
      <c r="P245" s="1541" t="s">
        <v>158</v>
      </c>
      <c r="Q245" s="2594" t="s">
        <v>158</v>
      </c>
      <c r="R245" s="2506"/>
      <c r="S245" s="395"/>
      <c r="T245" s="395"/>
      <c r="U245" s="395"/>
      <c r="V245" s="395"/>
      <c r="W245" s="395"/>
      <c r="X245" s="395"/>
      <c r="Y245" s="395"/>
    </row>
    <row r="246" spans="1:25" s="131" customFormat="1" ht="27.75" customHeight="1" x14ac:dyDescent="0.25">
      <c r="A246" s="2504"/>
      <c r="B246" s="2604" t="s">
        <v>77</v>
      </c>
      <c r="C246" s="2078" t="s">
        <v>913</v>
      </c>
      <c r="D246" s="1512">
        <v>0</v>
      </c>
      <c r="E246" s="1512">
        <v>0</v>
      </c>
      <c r="F246" s="1512">
        <v>0</v>
      </c>
      <c r="G246" s="1512">
        <v>4</v>
      </c>
      <c r="H246" s="1512">
        <v>8</v>
      </c>
      <c r="I246" s="1512">
        <v>12</v>
      </c>
      <c r="J246" s="1512">
        <v>0</v>
      </c>
      <c r="K246" s="1512">
        <v>0</v>
      </c>
      <c r="L246" s="1512">
        <v>0</v>
      </c>
      <c r="M246" s="1512">
        <f>SUM(D246,G246,J246)</f>
        <v>4</v>
      </c>
      <c r="N246" s="1512">
        <f t="shared" si="82"/>
        <v>8</v>
      </c>
      <c r="O246" s="1512">
        <f t="shared" si="82"/>
        <v>12</v>
      </c>
      <c r="P246" s="819" t="s">
        <v>914</v>
      </c>
      <c r="Q246" s="2579"/>
      <c r="R246" s="2506"/>
      <c r="S246" s="395"/>
      <c r="T246" s="395"/>
      <c r="U246" s="395"/>
      <c r="V246" s="395"/>
      <c r="W246" s="395"/>
      <c r="X246" s="395"/>
      <c r="Y246" s="395"/>
    </row>
    <row r="247" spans="1:25" s="131" customFormat="1" ht="27.75" customHeight="1" thickBot="1" x14ac:dyDescent="0.3">
      <c r="A247" s="2599"/>
      <c r="B247" s="2496" t="s">
        <v>49</v>
      </c>
      <c r="C247" s="2496"/>
      <c r="D247" s="1573">
        <f>SUM(D245:D246)</f>
        <v>0</v>
      </c>
      <c r="E247" s="1573">
        <f>SUM(E245:E246)</f>
        <v>0</v>
      </c>
      <c r="F247" s="1573">
        <f>SUM(F245:F246)</f>
        <v>0</v>
      </c>
      <c r="G247" s="1573">
        <f t="shared" ref="G247:O247" si="85">SUM(G245:G246)</f>
        <v>7</v>
      </c>
      <c r="H247" s="1573">
        <f t="shared" si="85"/>
        <v>14</v>
      </c>
      <c r="I247" s="1573">
        <f t="shared" si="85"/>
        <v>21</v>
      </c>
      <c r="J247" s="1573">
        <f t="shared" si="85"/>
        <v>0</v>
      </c>
      <c r="K247" s="1573">
        <f t="shared" si="85"/>
        <v>0</v>
      </c>
      <c r="L247" s="1573">
        <f t="shared" si="85"/>
        <v>0</v>
      </c>
      <c r="M247" s="1573">
        <f t="shared" si="85"/>
        <v>7</v>
      </c>
      <c r="N247" s="1573">
        <f t="shared" si="85"/>
        <v>14</v>
      </c>
      <c r="O247" s="1573">
        <f t="shared" si="85"/>
        <v>21</v>
      </c>
      <c r="P247" s="2590" t="s">
        <v>139</v>
      </c>
      <c r="Q247" s="2590"/>
      <c r="R247" s="2600"/>
      <c r="S247" s="395"/>
      <c r="T247" s="395"/>
      <c r="U247" s="395"/>
      <c r="V247" s="395"/>
      <c r="W247" s="395"/>
      <c r="X247" s="395"/>
      <c r="Y247" s="395"/>
    </row>
    <row r="248" spans="1:25" s="131" customFormat="1" ht="27.75" customHeight="1" thickTop="1" x14ac:dyDescent="0.25">
      <c r="A248" s="1158"/>
      <c r="B248" s="1158"/>
      <c r="C248" s="1158"/>
      <c r="D248" s="328"/>
      <c r="E248" s="328"/>
      <c r="F248" s="328"/>
      <c r="G248" s="328"/>
      <c r="H248" s="328"/>
      <c r="I248" s="328"/>
      <c r="J248" s="328"/>
      <c r="K248" s="328"/>
      <c r="L248" s="328"/>
      <c r="M248" s="328"/>
      <c r="N248" s="328"/>
      <c r="O248" s="328"/>
      <c r="P248" s="1170"/>
      <c r="Q248" s="1170"/>
      <c r="R248" s="1170"/>
      <c r="S248" s="395"/>
      <c r="T248" s="395"/>
      <c r="U248" s="395"/>
      <c r="V248" s="395"/>
      <c r="W248" s="395"/>
      <c r="X248" s="395"/>
      <c r="Y248" s="395"/>
    </row>
    <row r="249" spans="1:25" s="131" customFormat="1" ht="27.75" customHeight="1" x14ac:dyDescent="0.25">
      <c r="A249" s="1158"/>
      <c r="B249" s="1158"/>
      <c r="C249" s="1158"/>
      <c r="D249" s="328"/>
      <c r="E249" s="328"/>
      <c r="F249" s="328"/>
      <c r="G249" s="328"/>
      <c r="H249" s="328"/>
      <c r="I249" s="328"/>
      <c r="J249" s="328"/>
      <c r="K249" s="328"/>
      <c r="L249" s="328"/>
      <c r="M249" s="328"/>
      <c r="N249" s="328"/>
      <c r="O249" s="328"/>
      <c r="P249" s="1170"/>
      <c r="Q249" s="1170"/>
      <c r="R249" s="1170"/>
      <c r="S249" s="395"/>
      <c r="T249" s="395"/>
      <c r="U249" s="395"/>
      <c r="V249" s="395"/>
      <c r="W249" s="395"/>
      <c r="X249" s="395"/>
      <c r="Y249" s="395"/>
    </row>
    <row r="250" spans="1:25" s="131" customFormat="1" ht="25.5" customHeight="1" thickBot="1" x14ac:dyDescent="0.3">
      <c r="A250" s="1483" t="s">
        <v>1056</v>
      </c>
      <c r="B250" s="1483"/>
      <c r="C250" s="1483"/>
      <c r="D250" s="1483"/>
      <c r="E250" s="1483"/>
      <c r="F250" s="1483"/>
      <c r="G250" s="1483"/>
      <c r="H250" s="1483"/>
      <c r="I250" s="1483"/>
      <c r="J250" s="1483"/>
      <c r="K250" s="1483"/>
      <c r="L250" s="1483"/>
      <c r="M250" s="1483"/>
      <c r="N250" s="1483"/>
      <c r="O250" s="1483"/>
      <c r="P250" s="1483"/>
      <c r="Q250" s="1483"/>
      <c r="R250" s="1482" t="s">
        <v>2501</v>
      </c>
      <c r="S250" s="395"/>
      <c r="T250" s="395"/>
      <c r="U250" s="395"/>
      <c r="V250" s="395"/>
      <c r="W250" s="395"/>
      <c r="X250" s="395"/>
      <c r="Y250" s="395"/>
    </row>
    <row r="251" spans="1:25" s="131" customFormat="1" ht="25.5" customHeight="1" thickTop="1" x14ac:dyDescent="0.25">
      <c r="A251" s="2468" t="s">
        <v>47</v>
      </c>
      <c r="B251" s="2468" t="s">
        <v>654</v>
      </c>
      <c r="C251" s="2468" t="s">
        <v>48</v>
      </c>
      <c r="D251" s="2488" t="s">
        <v>36</v>
      </c>
      <c r="E251" s="2488"/>
      <c r="F251" s="2488"/>
      <c r="G251" s="2488" t="s">
        <v>2</v>
      </c>
      <c r="H251" s="2488"/>
      <c r="I251" s="2488"/>
      <c r="J251" s="2488" t="s">
        <v>3</v>
      </c>
      <c r="K251" s="2488"/>
      <c r="L251" s="2488"/>
      <c r="M251" s="2488" t="s">
        <v>29</v>
      </c>
      <c r="N251" s="2488"/>
      <c r="O251" s="2488"/>
      <c r="P251" s="2512" t="s">
        <v>103</v>
      </c>
      <c r="Q251" s="2512" t="s">
        <v>132</v>
      </c>
      <c r="R251" s="2605" t="s">
        <v>102</v>
      </c>
      <c r="S251" s="395"/>
      <c r="T251" s="395"/>
      <c r="U251" s="395"/>
      <c r="V251" s="395"/>
      <c r="W251" s="395"/>
      <c r="X251" s="395"/>
      <c r="Y251" s="395"/>
    </row>
    <row r="252" spans="1:25" s="131" customFormat="1" ht="25.5" customHeight="1" x14ac:dyDescent="0.25">
      <c r="A252" s="2469"/>
      <c r="B252" s="2469"/>
      <c r="C252" s="2469"/>
      <c r="D252" s="2492" t="s">
        <v>98</v>
      </c>
      <c r="E252" s="2492"/>
      <c r="F252" s="2492"/>
      <c r="G252" s="2492" t="s">
        <v>99</v>
      </c>
      <c r="H252" s="2492"/>
      <c r="I252" s="2492"/>
      <c r="J252" s="2492" t="s">
        <v>100</v>
      </c>
      <c r="K252" s="2492"/>
      <c r="L252" s="2492"/>
      <c r="M252" s="2492" t="s">
        <v>126</v>
      </c>
      <c r="N252" s="2492"/>
      <c r="O252" s="2492"/>
      <c r="P252" s="2479"/>
      <c r="Q252" s="2479"/>
      <c r="R252" s="2606"/>
      <c r="S252" s="395"/>
      <c r="T252" s="395"/>
      <c r="U252" s="395"/>
      <c r="V252" s="395"/>
      <c r="W252" s="395"/>
      <c r="X252" s="395"/>
      <c r="Y252" s="395"/>
    </row>
    <row r="253" spans="1:25" s="131" customFormat="1" ht="25.5" customHeight="1" x14ac:dyDescent="0.25">
      <c r="A253" s="2469"/>
      <c r="B253" s="2469"/>
      <c r="C253" s="2469"/>
      <c r="D253" s="304" t="s">
        <v>187</v>
      </c>
      <c r="E253" s="304" t="s">
        <v>203</v>
      </c>
      <c r="F253" s="304" t="s">
        <v>204</v>
      </c>
      <c r="G253" s="304" t="s">
        <v>187</v>
      </c>
      <c r="H253" s="304" t="s">
        <v>203</v>
      </c>
      <c r="I253" s="304" t="s">
        <v>204</v>
      </c>
      <c r="J253" s="304" t="s">
        <v>187</v>
      </c>
      <c r="K253" s="304" t="s">
        <v>203</v>
      </c>
      <c r="L253" s="304" t="s">
        <v>204</v>
      </c>
      <c r="M253" s="304" t="s">
        <v>187</v>
      </c>
      <c r="N253" s="304" t="s">
        <v>203</v>
      </c>
      <c r="O253" s="304" t="s">
        <v>204</v>
      </c>
      <c r="P253" s="2479"/>
      <c r="Q253" s="2479"/>
      <c r="R253" s="2606"/>
      <c r="S253" s="395"/>
      <c r="T253" s="395"/>
      <c r="U253" s="395"/>
      <c r="V253" s="395"/>
      <c r="W253" s="395"/>
      <c r="X253" s="395"/>
      <c r="Y253" s="395"/>
    </row>
    <row r="254" spans="1:25" s="131" customFormat="1" ht="25.5" customHeight="1" thickBot="1" x14ac:dyDescent="0.3">
      <c r="A254" s="2470"/>
      <c r="B254" s="2470"/>
      <c r="C254" s="2470"/>
      <c r="D254" s="325" t="s">
        <v>188</v>
      </c>
      <c r="E254" s="325" t="s">
        <v>189</v>
      </c>
      <c r="F254" s="325" t="s">
        <v>190</v>
      </c>
      <c r="G254" s="325" t="s">
        <v>188</v>
      </c>
      <c r="H254" s="325" t="s">
        <v>189</v>
      </c>
      <c r="I254" s="325" t="s">
        <v>190</v>
      </c>
      <c r="J254" s="325" t="s">
        <v>188</v>
      </c>
      <c r="K254" s="325" t="s">
        <v>189</v>
      </c>
      <c r="L254" s="325" t="s">
        <v>190</v>
      </c>
      <c r="M254" s="325" t="s">
        <v>188</v>
      </c>
      <c r="N254" s="325" t="s">
        <v>189</v>
      </c>
      <c r="O254" s="325" t="s">
        <v>190</v>
      </c>
      <c r="P254" s="2513"/>
      <c r="Q254" s="2513"/>
      <c r="R254" s="2607"/>
      <c r="S254" s="395"/>
      <c r="T254" s="395"/>
      <c r="U254" s="395"/>
      <c r="V254" s="395"/>
      <c r="W254" s="395"/>
      <c r="X254" s="395"/>
      <c r="Y254" s="395"/>
    </row>
    <row r="255" spans="1:25" s="131" customFormat="1" ht="24.75" customHeight="1" x14ac:dyDescent="0.25">
      <c r="A255" s="2499" t="s">
        <v>619</v>
      </c>
      <c r="B255" s="2519" t="s">
        <v>78</v>
      </c>
      <c r="C255" s="1608" t="s">
        <v>79</v>
      </c>
      <c r="D255" s="2036">
        <f>SUM(D246:D247)</f>
        <v>0</v>
      </c>
      <c r="E255" s="2036">
        <f>SUM(E246:E247)</f>
        <v>0</v>
      </c>
      <c r="F255" s="2036">
        <v>0</v>
      </c>
      <c r="G255" s="2036">
        <v>4</v>
      </c>
      <c r="H255" s="2036">
        <v>5</v>
      </c>
      <c r="I255" s="2036">
        <v>9</v>
      </c>
      <c r="J255" s="2036">
        <v>3</v>
      </c>
      <c r="K255" s="2036">
        <v>1</v>
      </c>
      <c r="L255" s="2036">
        <v>4</v>
      </c>
      <c r="M255" s="2036">
        <f>SUM(D255,G255,J255)</f>
        <v>7</v>
      </c>
      <c r="N255" s="2036">
        <f t="shared" ref="N255:O257" si="86">SUM(E255,H255,K255)</f>
        <v>6</v>
      </c>
      <c r="O255" s="2036">
        <f t="shared" si="86"/>
        <v>13</v>
      </c>
      <c r="P255" s="1538" t="s">
        <v>159</v>
      </c>
      <c r="Q255" s="2511" t="s">
        <v>154</v>
      </c>
      <c r="R255" s="2608" t="s">
        <v>912</v>
      </c>
      <c r="S255" s="395"/>
      <c r="T255" s="395"/>
      <c r="U255" s="395"/>
      <c r="V255" s="395"/>
      <c r="W255" s="395"/>
      <c r="X255" s="395"/>
      <c r="Y255" s="395"/>
    </row>
    <row r="256" spans="1:25" s="131" customFormat="1" ht="24" customHeight="1" x14ac:dyDescent="0.25">
      <c r="A256" s="2504"/>
      <c r="B256" s="2501"/>
      <c r="C256" s="2033" t="s">
        <v>80</v>
      </c>
      <c r="D256" s="2035">
        <f>SUM(D247:D255)</f>
        <v>0</v>
      </c>
      <c r="E256" s="2035">
        <f>SUM(E247:E255)</f>
        <v>0</v>
      </c>
      <c r="F256" s="2035">
        <v>0</v>
      </c>
      <c r="G256" s="2035">
        <v>6</v>
      </c>
      <c r="H256" s="2035">
        <v>2</v>
      </c>
      <c r="I256" s="2035">
        <v>8</v>
      </c>
      <c r="J256" s="2035">
        <v>5</v>
      </c>
      <c r="K256" s="2035">
        <v>3</v>
      </c>
      <c r="L256" s="2035">
        <v>8</v>
      </c>
      <c r="M256" s="2035">
        <f t="shared" ref="M256:M257" si="87">SUM(D256,G256,J256)</f>
        <v>11</v>
      </c>
      <c r="N256" s="2035">
        <f t="shared" si="86"/>
        <v>5</v>
      </c>
      <c r="O256" s="2035">
        <f t="shared" si="86"/>
        <v>16</v>
      </c>
      <c r="P256" s="2024" t="s">
        <v>160</v>
      </c>
      <c r="Q256" s="2511"/>
      <c r="R256" s="2506"/>
      <c r="S256" s="395"/>
      <c r="T256" s="395"/>
      <c r="U256" s="395"/>
      <c r="V256" s="395"/>
      <c r="W256" s="395"/>
      <c r="X256" s="395"/>
      <c r="Y256" s="395"/>
    </row>
    <row r="257" spans="1:25" s="131" customFormat="1" ht="26.25" customHeight="1" x14ac:dyDescent="0.25">
      <c r="A257" s="2504"/>
      <c r="B257" s="2501"/>
      <c r="C257" s="2033" t="s">
        <v>81</v>
      </c>
      <c r="D257" s="2035">
        <f t="shared" ref="D257:D260" si="88">SUM(D255:D256)</f>
        <v>0</v>
      </c>
      <c r="E257" s="2035">
        <f t="shared" ref="E257" si="89">SUM(E255:E256)</f>
        <v>0</v>
      </c>
      <c r="F257" s="2035">
        <v>0</v>
      </c>
      <c r="G257" s="2035">
        <v>4</v>
      </c>
      <c r="H257" s="2035">
        <v>6</v>
      </c>
      <c r="I257" s="2035">
        <v>10</v>
      </c>
      <c r="J257" s="2035">
        <v>0</v>
      </c>
      <c r="K257" s="2035">
        <v>0</v>
      </c>
      <c r="L257" s="2035">
        <v>0</v>
      </c>
      <c r="M257" s="2035">
        <f t="shared" si="87"/>
        <v>4</v>
      </c>
      <c r="N257" s="2035">
        <f t="shared" si="86"/>
        <v>6</v>
      </c>
      <c r="O257" s="2035">
        <f t="shared" si="86"/>
        <v>10</v>
      </c>
      <c r="P257" s="2024" t="s">
        <v>915</v>
      </c>
      <c r="Q257" s="2511"/>
      <c r="R257" s="2506"/>
      <c r="S257" s="395"/>
      <c r="T257" s="395"/>
      <c r="U257" s="395"/>
      <c r="V257" s="395"/>
      <c r="W257" s="395"/>
      <c r="X257" s="395"/>
      <c r="Y257" s="395"/>
    </row>
    <row r="258" spans="1:25" s="131" customFormat="1" ht="27" customHeight="1" x14ac:dyDescent="0.25">
      <c r="A258" s="2504"/>
      <c r="B258" s="2501" t="s">
        <v>49</v>
      </c>
      <c r="C258" s="2501"/>
      <c r="D258" s="1512">
        <f t="shared" si="88"/>
        <v>0</v>
      </c>
      <c r="E258" s="1512">
        <f t="shared" ref="E258:O261" si="90">SUM(E256:E257)</f>
        <v>0</v>
      </c>
      <c r="F258" s="1512">
        <f t="shared" si="90"/>
        <v>0</v>
      </c>
      <c r="G258" s="1512">
        <f t="shared" ref="G258:O258" si="91">SUM(G255:G257)</f>
        <v>14</v>
      </c>
      <c r="H258" s="1512">
        <f t="shared" si="91"/>
        <v>13</v>
      </c>
      <c r="I258" s="1512">
        <f t="shared" si="91"/>
        <v>27</v>
      </c>
      <c r="J258" s="1512">
        <f t="shared" si="91"/>
        <v>8</v>
      </c>
      <c r="K258" s="1512">
        <f t="shared" si="91"/>
        <v>4</v>
      </c>
      <c r="L258" s="1512">
        <f t="shared" si="91"/>
        <v>12</v>
      </c>
      <c r="M258" s="1512">
        <f t="shared" si="91"/>
        <v>22</v>
      </c>
      <c r="N258" s="1512">
        <f t="shared" si="91"/>
        <v>17</v>
      </c>
      <c r="O258" s="1512">
        <f t="shared" si="91"/>
        <v>39</v>
      </c>
      <c r="P258" s="2511" t="s">
        <v>139</v>
      </c>
      <c r="Q258" s="2511"/>
      <c r="R258" s="2506"/>
      <c r="S258" s="395"/>
      <c r="T258" s="395"/>
      <c r="U258" s="395"/>
      <c r="V258" s="395"/>
      <c r="W258" s="395"/>
      <c r="X258" s="395"/>
      <c r="Y258" s="395"/>
    </row>
    <row r="259" spans="1:25" s="131" customFormat="1" ht="28.5" customHeight="1" x14ac:dyDescent="0.25">
      <c r="A259" s="2504"/>
      <c r="B259" s="2501" t="s">
        <v>82</v>
      </c>
      <c r="C259" s="504" t="s">
        <v>83</v>
      </c>
      <c r="D259" s="1512">
        <f t="shared" si="88"/>
        <v>0</v>
      </c>
      <c r="E259" s="1512">
        <f t="shared" ref="E259" si="92">SUM(E257:E258)</f>
        <v>0</v>
      </c>
      <c r="F259" s="1512">
        <v>0</v>
      </c>
      <c r="G259" s="1512">
        <v>4</v>
      </c>
      <c r="H259" s="1512">
        <v>4</v>
      </c>
      <c r="I259" s="1512">
        <v>8</v>
      </c>
      <c r="J259" s="1512">
        <v>2</v>
      </c>
      <c r="K259" s="1512">
        <v>2</v>
      </c>
      <c r="L259" s="1512">
        <v>4</v>
      </c>
      <c r="M259" s="1512">
        <f>SUM(D259,G259,J259)</f>
        <v>6</v>
      </c>
      <c r="N259" s="1512">
        <f t="shared" ref="N259:O260" si="93">SUM(E259,H259,K259)</f>
        <v>6</v>
      </c>
      <c r="O259" s="1512">
        <f t="shared" si="93"/>
        <v>12</v>
      </c>
      <c r="P259" s="1541" t="s">
        <v>916</v>
      </c>
      <c r="Q259" s="2511" t="s">
        <v>155</v>
      </c>
      <c r="R259" s="2506"/>
      <c r="S259" s="395"/>
      <c r="T259" s="395"/>
      <c r="U259" s="395"/>
      <c r="V259" s="395"/>
      <c r="W259" s="395"/>
      <c r="X259" s="395"/>
      <c r="Y259" s="395"/>
    </row>
    <row r="260" spans="1:25" s="131" customFormat="1" ht="27" customHeight="1" x14ac:dyDescent="0.25">
      <c r="A260" s="2504"/>
      <c r="B260" s="2501"/>
      <c r="C260" s="504" t="s">
        <v>84</v>
      </c>
      <c r="D260" s="1512">
        <f t="shared" si="88"/>
        <v>0</v>
      </c>
      <c r="E260" s="1512">
        <f t="shared" ref="E260" si="94">SUM(E258:E259)</f>
        <v>0</v>
      </c>
      <c r="F260" s="1512">
        <v>0</v>
      </c>
      <c r="G260" s="1512">
        <v>7</v>
      </c>
      <c r="H260" s="1512">
        <v>5</v>
      </c>
      <c r="I260" s="1512">
        <v>12</v>
      </c>
      <c r="J260" s="1512">
        <v>3</v>
      </c>
      <c r="K260" s="1512">
        <v>2</v>
      </c>
      <c r="L260" s="1512">
        <v>5</v>
      </c>
      <c r="M260" s="1512">
        <f>SUM(D260,G260,J260)</f>
        <v>10</v>
      </c>
      <c r="N260" s="1512">
        <f t="shared" si="93"/>
        <v>7</v>
      </c>
      <c r="O260" s="1512">
        <f t="shared" si="93"/>
        <v>17</v>
      </c>
      <c r="P260" s="384" t="s">
        <v>161</v>
      </c>
      <c r="Q260" s="2511"/>
      <c r="R260" s="2506"/>
      <c r="S260" s="395"/>
      <c r="T260" s="395"/>
      <c r="U260" s="395"/>
      <c r="V260" s="395"/>
      <c r="W260" s="395"/>
      <c r="X260" s="395"/>
      <c r="Y260" s="395"/>
    </row>
    <row r="261" spans="1:25" s="131" customFormat="1" ht="27" customHeight="1" x14ac:dyDescent="0.25">
      <c r="A261" s="2504"/>
      <c r="B261" s="2501" t="s">
        <v>49</v>
      </c>
      <c r="C261" s="2501"/>
      <c r="D261" s="1512">
        <f>SUM(D259:D260)</f>
        <v>0</v>
      </c>
      <c r="E261" s="1512">
        <f t="shared" si="90"/>
        <v>0</v>
      </c>
      <c r="F261" s="1512">
        <f t="shared" si="90"/>
        <v>0</v>
      </c>
      <c r="G261" s="1512">
        <f t="shared" si="90"/>
        <v>11</v>
      </c>
      <c r="H261" s="1512">
        <f t="shared" si="90"/>
        <v>9</v>
      </c>
      <c r="I261" s="1512">
        <f t="shared" si="90"/>
        <v>20</v>
      </c>
      <c r="J261" s="1512">
        <f t="shared" si="90"/>
        <v>5</v>
      </c>
      <c r="K261" s="1512">
        <f t="shared" si="90"/>
        <v>4</v>
      </c>
      <c r="L261" s="1512">
        <f t="shared" si="90"/>
        <v>9</v>
      </c>
      <c r="M261" s="1512">
        <f t="shared" si="90"/>
        <v>16</v>
      </c>
      <c r="N261" s="1512">
        <f t="shared" si="90"/>
        <v>13</v>
      </c>
      <c r="O261" s="1512">
        <f t="shared" si="90"/>
        <v>29</v>
      </c>
      <c r="P261" s="2511" t="s">
        <v>139</v>
      </c>
      <c r="Q261" s="2511"/>
      <c r="R261" s="2506"/>
      <c r="S261" s="395"/>
      <c r="T261" s="395"/>
      <c r="U261" s="395"/>
      <c r="V261" s="395"/>
      <c r="W261" s="395"/>
      <c r="X261" s="395"/>
      <c r="Y261" s="395"/>
    </row>
    <row r="262" spans="1:25" s="131" customFormat="1" ht="30.75" customHeight="1" x14ac:dyDescent="0.25">
      <c r="A262" s="2504"/>
      <c r="B262" s="2503" t="s">
        <v>917</v>
      </c>
      <c r="C262" s="2357" t="s">
        <v>918</v>
      </c>
      <c r="D262" s="1512">
        <f t="shared" ref="D262:D269" si="95">SUM(D260:D261)</f>
        <v>0</v>
      </c>
      <c r="E262" s="1512">
        <f t="shared" ref="E262" si="96">SUM(E260:E261)</f>
        <v>0</v>
      </c>
      <c r="F262" s="1512">
        <v>0</v>
      </c>
      <c r="G262" s="1512">
        <v>3</v>
      </c>
      <c r="H262" s="1512">
        <v>2</v>
      </c>
      <c r="I262" s="1512">
        <v>5</v>
      </c>
      <c r="J262" s="1512">
        <v>3</v>
      </c>
      <c r="K262" s="1512">
        <v>0</v>
      </c>
      <c r="L262" s="1512">
        <v>3</v>
      </c>
      <c r="M262" s="1512">
        <f>SUM(D262,G262,J262)</f>
        <v>6</v>
      </c>
      <c r="N262" s="1512">
        <f t="shared" ref="N262:O278" si="97">SUM(E262,H262,K262)</f>
        <v>2</v>
      </c>
      <c r="O262" s="1512">
        <f t="shared" si="97"/>
        <v>8</v>
      </c>
      <c r="P262" s="1541" t="s">
        <v>919</v>
      </c>
      <c r="Q262" s="2594" t="s">
        <v>164</v>
      </c>
      <c r="R262" s="2506"/>
      <c r="S262" s="395"/>
      <c r="T262" s="395"/>
      <c r="U262" s="395"/>
      <c r="V262" s="395"/>
      <c r="W262" s="395"/>
      <c r="X262" s="395"/>
      <c r="Y262" s="395"/>
    </row>
    <row r="263" spans="1:25" s="131" customFormat="1" ht="30.75" customHeight="1" x14ac:dyDescent="0.25">
      <c r="A263" s="2504"/>
      <c r="B263" s="2504"/>
      <c r="C263" s="2078" t="s">
        <v>920</v>
      </c>
      <c r="D263" s="1512">
        <f t="shared" si="95"/>
        <v>0</v>
      </c>
      <c r="E263" s="1512">
        <f t="shared" ref="E263" si="98">SUM(E261:E262)</f>
        <v>0</v>
      </c>
      <c r="F263" s="1513">
        <v>0</v>
      </c>
      <c r="G263" s="1513">
        <v>5</v>
      </c>
      <c r="H263" s="1513">
        <v>3</v>
      </c>
      <c r="I263" s="1513">
        <v>8</v>
      </c>
      <c r="J263" s="1513">
        <v>1</v>
      </c>
      <c r="K263" s="1513">
        <v>1</v>
      </c>
      <c r="L263" s="1513">
        <v>2</v>
      </c>
      <c r="M263" s="1513">
        <f t="shared" ref="M263:M278" si="99">SUM(D263,G263,J263)</f>
        <v>6</v>
      </c>
      <c r="N263" s="1513">
        <f t="shared" si="97"/>
        <v>4</v>
      </c>
      <c r="O263" s="1513">
        <f t="shared" si="97"/>
        <v>10</v>
      </c>
      <c r="P263" s="819" t="s">
        <v>921</v>
      </c>
      <c r="Q263" s="2579"/>
      <c r="R263" s="2506"/>
      <c r="S263" s="395"/>
      <c r="T263" s="395"/>
      <c r="U263" s="395"/>
      <c r="V263" s="395"/>
      <c r="W263" s="395"/>
      <c r="X263" s="395"/>
      <c r="Y263" s="395"/>
    </row>
    <row r="264" spans="1:25" s="131" customFormat="1" ht="55.5" customHeight="1" x14ac:dyDescent="0.25">
      <c r="A264" s="2504"/>
      <c r="B264" s="2504"/>
      <c r="C264" s="1640" t="s">
        <v>922</v>
      </c>
      <c r="D264" s="2035">
        <f t="shared" si="95"/>
        <v>0</v>
      </c>
      <c r="E264" s="2035">
        <f t="shared" ref="E264" si="100">SUM(E262:E263)</f>
        <v>0</v>
      </c>
      <c r="F264" s="2035">
        <v>0</v>
      </c>
      <c r="G264" s="2035">
        <v>2</v>
      </c>
      <c r="H264" s="2035">
        <v>5</v>
      </c>
      <c r="I264" s="2035">
        <v>7</v>
      </c>
      <c r="J264" s="2035">
        <v>2</v>
      </c>
      <c r="K264" s="2035">
        <v>1</v>
      </c>
      <c r="L264" s="2035">
        <v>3</v>
      </c>
      <c r="M264" s="2035">
        <f t="shared" si="99"/>
        <v>4</v>
      </c>
      <c r="N264" s="2035">
        <f t="shared" si="97"/>
        <v>6</v>
      </c>
      <c r="O264" s="2035">
        <f t="shared" si="97"/>
        <v>10</v>
      </c>
      <c r="P264" s="2024" t="s">
        <v>923</v>
      </c>
      <c r="Q264" s="2579"/>
      <c r="R264" s="2506"/>
      <c r="S264" s="395"/>
      <c r="T264" s="395"/>
      <c r="U264" s="395"/>
      <c r="V264" s="395"/>
      <c r="W264" s="395"/>
      <c r="X264" s="395"/>
      <c r="Y264" s="395"/>
    </row>
    <row r="265" spans="1:25" s="131" customFormat="1" ht="28.5" customHeight="1" x14ac:dyDescent="0.25">
      <c r="A265" s="2504"/>
      <c r="B265" s="2504"/>
      <c r="C265" s="2341" t="s">
        <v>924</v>
      </c>
      <c r="D265" s="2035">
        <f>SUM(D264:D264)</f>
        <v>0</v>
      </c>
      <c r="E265" s="2035">
        <f>SUM(E264:E264)</f>
        <v>0</v>
      </c>
      <c r="F265" s="2035">
        <v>0</v>
      </c>
      <c r="G265" s="2035">
        <v>4</v>
      </c>
      <c r="H265" s="2035">
        <v>0</v>
      </c>
      <c r="I265" s="2035">
        <v>4</v>
      </c>
      <c r="J265" s="2035">
        <v>0</v>
      </c>
      <c r="K265" s="2035">
        <v>0</v>
      </c>
      <c r="L265" s="2035">
        <v>0</v>
      </c>
      <c r="M265" s="2035">
        <f t="shared" ref="M265:O266" si="101">SUM(D265,G265,J265)</f>
        <v>4</v>
      </c>
      <c r="N265" s="2035">
        <f t="shared" si="101"/>
        <v>0</v>
      </c>
      <c r="O265" s="2035">
        <f t="shared" si="101"/>
        <v>4</v>
      </c>
      <c r="P265" s="2024" t="s">
        <v>925</v>
      </c>
      <c r="Q265" s="2579"/>
      <c r="R265" s="2506"/>
      <c r="S265" s="395"/>
      <c r="T265" s="395"/>
      <c r="U265" s="395"/>
      <c r="V265" s="395"/>
      <c r="W265" s="395"/>
      <c r="X265" s="395"/>
      <c r="Y265" s="395"/>
    </row>
    <row r="266" spans="1:25" s="131" customFormat="1" ht="28.5" customHeight="1" x14ac:dyDescent="0.25">
      <c r="A266" s="2504"/>
      <c r="B266" s="2504"/>
      <c r="C266" s="2341" t="s">
        <v>926</v>
      </c>
      <c r="D266" s="2035">
        <f>SUM(D265:D265)</f>
        <v>0</v>
      </c>
      <c r="E266" s="2035">
        <f>SUM(E265:E265)</f>
        <v>0</v>
      </c>
      <c r="F266" s="2035">
        <v>0</v>
      </c>
      <c r="G266" s="2035"/>
      <c r="H266" s="2035">
        <v>3</v>
      </c>
      <c r="I266" s="2035">
        <v>3</v>
      </c>
      <c r="J266" s="2035">
        <v>0</v>
      </c>
      <c r="K266" s="2035">
        <v>2</v>
      </c>
      <c r="L266" s="2035">
        <v>2</v>
      </c>
      <c r="M266" s="2035">
        <f t="shared" si="101"/>
        <v>0</v>
      </c>
      <c r="N266" s="2035">
        <f t="shared" si="101"/>
        <v>5</v>
      </c>
      <c r="O266" s="2035">
        <f t="shared" si="101"/>
        <v>5</v>
      </c>
      <c r="P266" s="2024" t="s">
        <v>927</v>
      </c>
      <c r="Q266" s="2579"/>
      <c r="R266" s="2506"/>
      <c r="S266" s="395"/>
      <c r="T266" s="395"/>
      <c r="U266" s="395"/>
      <c r="V266" s="395"/>
      <c r="W266" s="395"/>
      <c r="X266" s="395"/>
      <c r="Y266" s="395"/>
    </row>
    <row r="267" spans="1:25" s="131" customFormat="1" ht="28.5" customHeight="1" x14ac:dyDescent="0.25">
      <c r="A267" s="2504"/>
      <c r="B267" s="2504"/>
      <c r="C267" s="2341" t="s">
        <v>928</v>
      </c>
      <c r="D267" s="2035">
        <f t="shared" si="95"/>
        <v>0</v>
      </c>
      <c r="E267" s="2035">
        <f t="shared" ref="E267" si="102">SUM(E265:E266)</f>
        <v>0</v>
      </c>
      <c r="F267" s="2035">
        <v>0</v>
      </c>
      <c r="G267" s="2035">
        <v>1</v>
      </c>
      <c r="H267" s="2035">
        <v>1</v>
      </c>
      <c r="I267" s="2035">
        <v>2</v>
      </c>
      <c r="J267" s="2035">
        <v>0</v>
      </c>
      <c r="K267" s="2035">
        <v>0</v>
      </c>
      <c r="L267" s="2035">
        <v>0</v>
      </c>
      <c r="M267" s="2035">
        <f t="shared" ref="M267:O269" si="103">SUM(D267,G267,J267)</f>
        <v>1</v>
      </c>
      <c r="N267" s="2035">
        <f t="shared" si="103"/>
        <v>1</v>
      </c>
      <c r="O267" s="2035">
        <f t="shared" si="103"/>
        <v>2</v>
      </c>
      <c r="P267" s="2024" t="s">
        <v>929</v>
      </c>
      <c r="Q267" s="2579"/>
      <c r="R267" s="2506"/>
      <c r="S267" s="395"/>
      <c r="T267" s="395"/>
      <c r="U267" s="395"/>
      <c r="V267" s="395"/>
      <c r="W267" s="395"/>
      <c r="X267" s="395"/>
      <c r="Y267" s="395"/>
    </row>
    <row r="268" spans="1:25" s="131" customFormat="1" ht="32.25" customHeight="1" x14ac:dyDescent="0.25">
      <c r="A268" s="2504"/>
      <c r="B268" s="2504"/>
      <c r="C268" s="2341" t="s">
        <v>930</v>
      </c>
      <c r="D268" s="2035">
        <f t="shared" si="95"/>
        <v>0</v>
      </c>
      <c r="E268" s="2035">
        <f t="shared" ref="E268" si="104">SUM(E266:E267)</f>
        <v>0</v>
      </c>
      <c r="F268" s="2035">
        <v>0</v>
      </c>
      <c r="G268" s="2035">
        <v>4</v>
      </c>
      <c r="H268" s="2035">
        <v>5</v>
      </c>
      <c r="I268" s="2035">
        <v>9</v>
      </c>
      <c r="J268" s="2035">
        <v>11</v>
      </c>
      <c r="K268" s="2035">
        <v>2</v>
      </c>
      <c r="L268" s="2035">
        <v>13</v>
      </c>
      <c r="M268" s="2035">
        <f t="shared" si="103"/>
        <v>15</v>
      </c>
      <c r="N268" s="2035">
        <f t="shared" si="103"/>
        <v>7</v>
      </c>
      <c r="O268" s="2035">
        <f t="shared" si="103"/>
        <v>22</v>
      </c>
      <c r="P268" s="2024" t="s">
        <v>931</v>
      </c>
      <c r="Q268" s="2579"/>
      <c r="R268" s="2506"/>
      <c r="S268" s="395"/>
      <c r="T268" s="395"/>
      <c r="U268" s="395"/>
      <c r="V268" s="395"/>
      <c r="W268" s="395"/>
      <c r="X268" s="395"/>
      <c r="Y268" s="395"/>
    </row>
    <row r="269" spans="1:25" s="131" customFormat="1" ht="28.5" customHeight="1" thickBot="1" x14ac:dyDescent="0.3">
      <c r="A269" s="2599"/>
      <c r="B269" s="2599"/>
      <c r="C269" s="2358" t="s">
        <v>932</v>
      </c>
      <c r="D269" s="1573">
        <f t="shared" si="95"/>
        <v>0</v>
      </c>
      <c r="E269" s="1573">
        <f t="shared" ref="E269" si="105">SUM(E267:E268)</f>
        <v>0</v>
      </c>
      <c r="F269" s="1573">
        <v>0</v>
      </c>
      <c r="G269" s="1573">
        <v>4</v>
      </c>
      <c r="H269" s="1573">
        <v>1</v>
      </c>
      <c r="I269" s="1573">
        <v>5</v>
      </c>
      <c r="J269" s="1573">
        <v>0</v>
      </c>
      <c r="K269" s="1573">
        <v>0</v>
      </c>
      <c r="L269" s="1573">
        <v>0</v>
      </c>
      <c r="M269" s="1573">
        <f t="shared" si="103"/>
        <v>4</v>
      </c>
      <c r="N269" s="1573">
        <f t="shared" si="103"/>
        <v>1</v>
      </c>
      <c r="O269" s="1573">
        <f t="shared" si="103"/>
        <v>5</v>
      </c>
      <c r="P269" s="789" t="s">
        <v>933</v>
      </c>
      <c r="Q269" s="2609"/>
      <c r="R269" s="2600"/>
      <c r="S269" s="395"/>
      <c r="T269" s="395"/>
      <c r="U269" s="395"/>
      <c r="V269" s="395"/>
      <c r="W269" s="395"/>
      <c r="X269" s="395"/>
      <c r="Y269" s="395"/>
    </row>
    <row r="270" spans="1:25" s="131" customFormat="1" ht="28.5" customHeight="1" thickTop="1" x14ac:dyDescent="0.25">
      <c r="A270" s="532"/>
      <c r="B270" s="2418"/>
      <c r="C270" s="2420"/>
      <c r="D270" s="328"/>
      <c r="E270" s="328"/>
      <c r="F270" s="328"/>
      <c r="G270" s="328"/>
      <c r="H270" s="328"/>
      <c r="I270" s="328"/>
      <c r="J270" s="328"/>
      <c r="K270" s="328"/>
      <c r="L270" s="328"/>
      <c r="M270" s="328"/>
      <c r="N270" s="328"/>
      <c r="O270" s="328"/>
      <c r="P270" s="2423"/>
      <c r="Q270" s="2423"/>
      <c r="R270" s="534"/>
      <c r="S270" s="395"/>
      <c r="T270" s="395"/>
      <c r="U270" s="395"/>
      <c r="V270" s="395"/>
      <c r="W270" s="395"/>
      <c r="X270" s="395"/>
      <c r="Y270" s="395"/>
    </row>
    <row r="271" spans="1:25" s="131" customFormat="1" ht="28.5" customHeight="1" x14ac:dyDescent="0.25">
      <c r="A271" s="532"/>
      <c r="B271" s="2436"/>
      <c r="C271" s="2437"/>
      <c r="D271" s="328"/>
      <c r="E271" s="328"/>
      <c r="F271" s="328"/>
      <c r="G271" s="328"/>
      <c r="H271" s="328"/>
      <c r="I271" s="328"/>
      <c r="J271" s="328"/>
      <c r="K271" s="328"/>
      <c r="L271" s="328"/>
      <c r="M271" s="328"/>
      <c r="N271" s="328"/>
      <c r="O271" s="328"/>
      <c r="P271" s="2438"/>
      <c r="Q271" s="2438"/>
      <c r="R271" s="534"/>
      <c r="S271" s="395"/>
      <c r="T271" s="395"/>
      <c r="U271" s="395"/>
      <c r="V271" s="395"/>
      <c r="W271" s="395"/>
      <c r="X271" s="395"/>
      <c r="Y271" s="395"/>
    </row>
    <row r="272" spans="1:25" s="131" customFormat="1" ht="28.5" customHeight="1" x14ac:dyDescent="0.25">
      <c r="A272" s="532"/>
      <c r="B272" s="2436"/>
      <c r="C272" s="2437"/>
      <c r="D272" s="328"/>
      <c r="E272" s="328"/>
      <c r="F272" s="328"/>
      <c r="G272" s="328"/>
      <c r="H272" s="328"/>
      <c r="I272" s="328"/>
      <c r="J272" s="328"/>
      <c r="K272" s="328"/>
      <c r="L272" s="328"/>
      <c r="M272" s="328"/>
      <c r="N272" s="328"/>
      <c r="O272" s="328"/>
      <c r="P272" s="2438"/>
      <c r="Q272" s="2438"/>
      <c r="R272" s="534"/>
      <c r="S272" s="395"/>
      <c r="T272" s="395"/>
      <c r="U272" s="395"/>
      <c r="V272" s="395"/>
      <c r="W272" s="395"/>
      <c r="X272" s="395"/>
      <c r="Y272" s="395"/>
    </row>
    <row r="273" spans="1:25" s="131" customFormat="1" ht="30" customHeight="1" thickBot="1" x14ac:dyDescent="0.3">
      <c r="A273" s="1483" t="s">
        <v>1056</v>
      </c>
      <c r="B273" s="1483"/>
      <c r="C273" s="1483"/>
      <c r="D273" s="1483"/>
      <c r="E273" s="1483"/>
      <c r="F273" s="1483"/>
      <c r="G273" s="1483"/>
      <c r="H273" s="1483"/>
      <c r="I273" s="1483"/>
      <c r="J273" s="1483"/>
      <c r="K273" s="1483"/>
      <c r="L273" s="1483"/>
      <c r="M273" s="1483"/>
      <c r="N273" s="1483"/>
      <c r="O273" s="1483"/>
      <c r="P273" s="1483"/>
      <c r="Q273" s="1483"/>
      <c r="R273" s="1482" t="s">
        <v>2501</v>
      </c>
      <c r="S273" s="395"/>
      <c r="T273" s="395"/>
      <c r="U273" s="395"/>
      <c r="V273" s="395"/>
      <c r="W273" s="395"/>
      <c r="X273" s="395"/>
      <c r="Y273" s="395"/>
    </row>
    <row r="274" spans="1:25" s="131" customFormat="1" ht="24" customHeight="1" thickTop="1" x14ac:dyDescent="0.25">
      <c r="A274" s="2468" t="s">
        <v>47</v>
      </c>
      <c r="B274" s="2468" t="s">
        <v>654</v>
      </c>
      <c r="C274" s="2468" t="s">
        <v>48</v>
      </c>
      <c r="D274" s="2488" t="s">
        <v>36</v>
      </c>
      <c r="E274" s="2488"/>
      <c r="F274" s="2488"/>
      <c r="G274" s="2488" t="s">
        <v>2</v>
      </c>
      <c r="H274" s="2488"/>
      <c r="I274" s="2488"/>
      <c r="J274" s="2488" t="s">
        <v>3</v>
      </c>
      <c r="K274" s="2488"/>
      <c r="L274" s="2488"/>
      <c r="M274" s="2488" t="s">
        <v>29</v>
      </c>
      <c r="N274" s="2488"/>
      <c r="O274" s="2488"/>
      <c r="P274" s="2512" t="s">
        <v>103</v>
      </c>
      <c r="Q274" s="2512" t="s">
        <v>132</v>
      </c>
      <c r="R274" s="2605" t="s">
        <v>102</v>
      </c>
      <c r="S274" s="395"/>
      <c r="T274" s="395"/>
      <c r="U274" s="395"/>
      <c r="V274" s="395"/>
      <c r="W274" s="395"/>
      <c r="X274" s="395"/>
      <c r="Y274" s="395"/>
    </row>
    <row r="275" spans="1:25" s="131" customFormat="1" ht="19.5" customHeight="1" x14ac:dyDescent="0.25">
      <c r="A275" s="2469"/>
      <c r="B275" s="2469"/>
      <c r="C275" s="2469"/>
      <c r="D275" s="2492" t="s">
        <v>98</v>
      </c>
      <c r="E275" s="2492"/>
      <c r="F275" s="2492"/>
      <c r="G275" s="2492" t="s">
        <v>99</v>
      </c>
      <c r="H275" s="2492"/>
      <c r="I275" s="2492"/>
      <c r="J275" s="2492" t="s">
        <v>100</v>
      </c>
      <c r="K275" s="2492"/>
      <c r="L275" s="2492"/>
      <c r="M275" s="2492" t="s">
        <v>126</v>
      </c>
      <c r="N275" s="2492"/>
      <c r="O275" s="2492"/>
      <c r="P275" s="2479"/>
      <c r="Q275" s="2479"/>
      <c r="R275" s="2606"/>
      <c r="S275" s="395"/>
      <c r="T275" s="395"/>
      <c r="U275" s="395"/>
      <c r="V275" s="395"/>
      <c r="W275" s="395"/>
      <c r="X275" s="395"/>
      <c r="Y275" s="395"/>
    </row>
    <row r="276" spans="1:25" s="131" customFormat="1" ht="17.25" customHeight="1" x14ac:dyDescent="0.25">
      <c r="A276" s="2469"/>
      <c r="B276" s="2469"/>
      <c r="C276" s="2469"/>
      <c r="D276" s="1155" t="s">
        <v>187</v>
      </c>
      <c r="E276" s="1155" t="s">
        <v>203</v>
      </c>
      <c r="F276" s="1155" t="s">
        <v>204</v>
      </c>
      <c r="G276" s="1155" t="s">
        <v>187</v>
      </c>
      <c r="H276" s="1155" t="s">
        <v>203</v>
      </c>
      <c r="I276" s="1155" t="s">
        <v>204</v>
      </c>
      <c r="J276" s="1155" t="s">
        <v>187</v>
      </c>
      <c r="K276" s="1155" t="s">
        <v>203</v>
      </c>
      <c r="L276" s="1155" t="s">
        <v>204</v>
      </c>
      <c r="M276" s="1155" t="s">
        <v>187</v>
      </c>
      <c r="N276" s="1155" t="s">
        <v>203</v>
      </c>
      <c r="O276" s="1155" t="s">
        <v>204</v>
      </c>
      <c r="P276" s="2479"/>
      <c r="Q276" s="2479"/>
      <c r="R276" s="2606"/>
      <c r="S276" s="395"/>
      <c r="T276" s="395"/>
      <c r="U276" s="395"/>
      <c r="V276" s="395"/>
      <c r="W276" s="395"/>
      <c r="X276" s="395"/>
      <c r="Y276" s="395"/>
    </row>
    <row r="277" spans="1:25" s="131" customFormat="1" ht="19.5" customHeight="1" thickBot="1" x14ac:dyDescent="0.3">
      <c r="A277" s="2470"/>
      <c r="B277" s="2470"/>
      <c r="C277" s="2470"/>
      <c r="D277" s="325" t="s">
        <v>188</v>
      </c>
      <c r="E277" s="325" t="s">
        <v>189</v>
      </c>
      <c r="F277" s="325" t="s">
        <v>190</v>
      </c>
      <c r="G277" s="325" t="s">
        <v>188</v>
      </c>
      <c r="H277" s="325" t="s">
        <v>189</v>
      </c>
      <c r="I277" s="325" t="s">
        <v>190</v>
      </c>
      <c r="J277" s="325" t="s">
        <v>188</v>
      </c>
      <c r="K277" s="325" t="s">
        <v>189</v>
      </c>
      <c r="L277" s="325" t="s">
        <v>190</v>
      </c>
      <c r="M277" s="325" t="s">
        <v>188</v>
      </c>
      <c r="N277" s="325" t="s">
        <v>189</v>
      </c>
      <c r="O277" s="325" t="s">
        <v>190</v>
      </c>
      <c r="P277" s="2513"/>
      <c r="Q277" s="2513"/>
      <c r="R277" s="2606"/>
      <c r="S277" s="395"/>
      <c r="T277" s="395"/>
      <c r="U277" s="395"/>
      <c r="V277" s="395"/>
      <c r="W277" s="395"/>
      <c r="X277" s="395"/>
      <c r="Y277" s="395"/>
    </row>
    <row r="278" spans="1:25" s="131" customFormat="1" ht="29.25" customHeight="1" x14ac:dyDescent="0.25">
      <c r="A278" s="2499" t="s">
        <v>619</v>
      </c>
      <c r="B278" s="2499" t="s">
        <v>917</v>
      </c>
      <c r="C278" s="2033" t="s">
        <v>936</v>
      </c>
      <c r="D278" s="507">
        <v>0</v>
      </c>
      <c r="E278" s="1512">
        <v>0</v>
      </c>
      <c r="F278" s="1512">
        <v>0</v>
      </c>
      <c r="G278" s="1512">
        <v>3</v>
      </c>
      <c r="H278" s="1512">
        <v>3</v>
      </c>
      <c r="I278" s="1512">
        <v>6</v>
      </c>
      <c r="J278" s="1512">
        <v>2</v>
      </c>
      <c r="K278" s="1512">
        <v>3</v>
      </c>
      <c r="L278" s="1512">
        <v>5</v>
      </c>
      <c r="M278" s="1512">
        <f t="shared" si="99"/>
        <v>5</v>
      </c>
      <c r="N278" s="1512">
        <f t="shared" si="97"/>
        <v>6</v>
      </c>
      <c r="O278" s="1512">
        <f t="shared" si="97"/>
        <v>11</v>
      </c>
      <c r="P278" s="2230" t="s">
        <v>937</v>
      </c>
      <c r="Q278" s="2497" t="s">
        <v>164</v>
      </c>
      <c r="R278" s="2608" t="s">
        <v>912</v>
      </c>
      <c r="S278" s="395"/>
      <c r="T278" s="395"/>
      <c r="U278" s="395"/>
      <c r="V278" s="395"/>
      <c r="W278" s="395"/>
      <c r="X278" s="395"/>
      <c r="Y278" s="395"/>
    </row>
    <row r="279" spans="1:25" s="131" customFormat="1" ht="29.25" customHeight="1" x14ac:dyDescent="0.25">
      <c r="A279" s="2504"/>
      <c r="B279" s="2500"/>
      <c r="C279" s="2033" t="s">
        <v>2095</v>
      </c>
      <c r="D279" s="507">
        <v>9</v>
      </c>
      <c r="E279" s="1512">
        <v>0</v>
      </c>
      <c r="F279" s="1512">
        <v>9</v>
      </c>
      <c r="G279" s="1512">
        <v>0</v>
      </c>
      <c r="H279" s="1512">
        <v>0</v>
      </c>
      <c r="I279" s="1512">
        <v>0</v>
      </c>
      <c r="J279" s="1512">
        <v>0</v>
      </c>
      <c r="K279" s="1512">
        <v>0</v>
      </c>
      <c r="L279" s="1512">
        <v>0</v>
      </c>
      <c r="M279" s="1512">
        <f t="shared" ref="M279" si="106">SUM(D279,G279,J279)</f>
        <v>9</v>
      </c>
      <c r="N279" s="1512">
        <f t="shared" ref="N279" si="107">SUM(E279,H279,K279)</f>
        <v>0</v>
      </c>
      <c r="O279" s="1512">
        <f t="shared" ref="O279" si="108">SUM(F279,I279,L279)</f>
        <v>9</v>
      </c>
      <c r="P279" s="2232" t="s">
        <v>2594</v>
      </c>
      <c r="Q279" s="2498"/>
      <c r="R279" s="2506"/>
      <c r="S279" s="395"/>
      <c r="T279" s="395"/>
      <c r="U279" s="395"/>
      <c r="V279" s="395"/>
      <c r="W279" s="395"/>
      <c r="X279" s="395"/>
      <c r="Y279" s="395"/>
    </row>
    <row r="280" spans="1:25" s="131" customFormat="1" ht="22.5" customHeight="1" x14ac:dyDescent="0.25">
      <c r="A280" s="2504"/>
      <c r="B280" s="2501" t="s">
        <v>49</v>
      </c>
      <c r="C280" s="2501"/>
      <c r="D280" s="507">
        <f t="shared" ref="D280:O280" si="109">SUM(D262:D269,D278:D279)</f>
        <v>9</v>
      </c>
      <c r="E280" s="507">
        <f t="shared" si="109"/>
        <v>0</v>
      </c>
      <c r="F280" s="507">
        <f t="shared" si="109"/>
        <v>9</v>
      </c>
      <c r="G280" s="507">
        <f t="shared" si="109"/>
        <v>26</v>
      </c>
      <c r="H280" s="507">
        <f t="shared" si="109"/>
        <v>23</v>
      </c>
      <c r="I280" s="507">
        <f t="shared" si="109"/>
        <v>49</v>
      </c>
      <c r="J280" s="507">
        <f t="shared" si="109"/>
        <v>19</v>
      </c>
      <c r="K280" s="507">
        <f t="shared" si="109"/>
        <v>9</v>
      </c>
      <c r="L280" s="507">
        <f t="shared" si="109"/>
        <v>28</v>
      </c>
      <c r="M280" s="507">
        <f t="shared" si="109"/>
        <v>54</v>
      </c>
      <c r="N280" s="507">
        <f t="shared" si="109"/>
        <v>32</v>
      </c>
      <c r="O280" s="507">
        <f t="shared" si="109"/>
        <v>86</v>
      </c>
      <c r="P280" s="2507" t="s">
        <v>139</v>
      </c>
      <c r="Q280" s="2507"/>
      <c r="R280" s="2506"/>
      <c r="S280" s="395"/>
      <c r="T280" s="395"/>
      <c r="U280" s="395"/>
      <c r="V280" s="395"/>
      <c r="W280" s="395"/>
      <c r="X280" s="395"/>
      <c r="Y280" s="395"/>
    </row>
    <row r="281" spans="1:25" s="131" customFormat="1" ht="38.25" x14ac:dyDescent="0.25">
      <c r="A281" s="2500"/>
      <c r="B281" s="2356" t="s">
        <v>938</v>
      </c>
      <c r="C281" s="523" t="s">
        <v>938</v>
      </c>
      <c r="D281" s="507">
        <v>0</v>
      </c>
      <c r="E281" s="1512">
        <v>0</v>
      </c>
      <c r="F281" s="1512">
        <v>0</v>
      </c>
      <c r="G281" s="1512">
        <v>6</v>
      </c>
      <c r="H281" s="1512">
        <v>6</v>
      </c>
      <c r="I281" s="1512">
        <v>12</v>
      </c>
      <c r="J281" s="1512">
        <v>0</v>
      </c>
      <c r="K281" s="1512">
        <v>0</v>
      </c>
      <c r="L281" s="1512">
        <v>0</v>
      </c>
      <c r="M281" s="1512">
        <f>SUM(D281,G281,J281)</f>
        <v>6</v>
      </c>
      <c r="N281" s="1512">
        <f t="shared" ref="N281:O281" si="110">SUM(E281,H281,K281)</f>
        <v>6</v>
      </c>
      <c r="O281" s="1512">
        <f t="shared" si="110"/>
        <v>12</v>
      </c>
      <c r="P281" s="819" t="s">
        <v>939</v>
      </c>
      <c r="Q281" s="1541" t="s">
        <v>939</v>
      </c>
      <c r="R281" s="2610"/>
      <c r="S281" s="395"/>
      <c r="T281" s="395"/>
      <c r="U281" s="395"/>
      <c r="V281" s="395"/>
      <c r="W281" s="395"/>
      <c r="X281" s="395"/>
      <c r="Y281" s="395"/>
    </row>
    <row r="282" spans="1:25" s="131" customFormat="1" ht="24.75" customHeight="1" x14ac:dyDescent="0.25">
      <c r="A282" s="2501" t="s">
        <v>52</v>
      </c>
      <c r="B282" s="2501"/>
      <c r="C282" s="2501"/>
      <c r="D282" s="507">
        <f t="shared" ref="D282:O282" si="111">SUM(D244,D247,D258,D261,D280,D281)</f>
        <v>9</v>
      </c>
      <c r="E282" s="1512">
        <f t="shared" si="111"/>
        <v>0</v>
      </c>
      <c r="F282" s="1512">
        <f t="shared" si="111"/>
        <v>9</v>
      </c>
      <c r="G282" s="1512">
        <f t="shared" si="111"/>
        <v>75</v>
      </c>
      <c r="H282" s="1512">
        <f t="shared" si="111"/>
        <v>76</v>
      </c>
      <c r="I282" s="1512">
        <f t="shared" si="111"/>
        <v>151</v>
      </c>
      <c r="J282" s="1512">
        <f t="shared" si="111"/>
        <v>36</v>
      </c>
      <c r="K282" s="1512">
        <f t="shared" si="111"/>
        <v>27</v>
      </c>
      <c r="L282" s="1512">
        <f t="shared" si="111"/>
        <v>63</v>
      </c>
      <c r="M282" s="1512">
        <f t="shared" si="111"/>
        <v>120</v>
      </c>
      <c r="N282" s="1512">
        <f t="shared" si="111"/>
        <v>103</v>
      </c>
      <c r="O282" s="1512">
        <f t="shared" si="111"/>
        <v>223</v>
      </c>
      <c r="P282" s="2502" t="s">
        <v>136</v>
      </c>
      <c r="Q282" s="2502"/>
      <c r="R282" s="2502"/>
      <c r="S282" s="395"/>
      <c r="T282" s="395"/>
      <c r="U282" s="395"/>
      <c r="V282" s="395"/>
      <c r="W282" s="395"/>
      <c r="X282" s="395"/>
      <c r="Y282" s="395"/>
    </row>
    <row r="283" spans="1:25" s="131" customFormat="1" ht="27.75" customHeight="1" x14ac:dyDescent="0.25">
      <c r="A283" s="2503" t="s">
        <v>940</v>
      </c>
      <c r="B283" s="2033" t="s">
        <v>62</v>
      </c>
      <c r="C283" s="504"/>
      <c r="D283" s="507">
        <v>0</v>
      </c>
      <c r="E283" s="1512">
        <v>0</v>
      </c>
      <c r="F283" s="1512">
        <v>0</v>
      </c>
      <c r="G283" s="1512">
        <v>13</v>
      </c>
      <c r="H283" s="1512">
        <v>24</v>
      </c>
      <c r="I283" s="1512">
        <v>37</v>
      </c>
      <c r="J283" s="1512">
        <v>3</v>
      </c>
      <c r="K283" s="1512">
        <v>5</v>
      </c>
      <c r="L283" s="1512">
        <v>8</v>
      </c>
      <c r="M283" s="1512">
        <f>SUM(D283,G283,J283)</f>
        <v>16</v>
      </c>
      <c r="N283" s="1512">
        <f t="shared" ref="N283:O286" si="112">SUM(E283,H283,K283)</f>
        <v>29</v>
      </c>
      <c r="O283" s="1512">
        <f t="shared" si="112"/>
        <v>45</v>
      </c>
      <c r="P283" s="264"/>
      <c r="Q283" s="1541" t="s">
        <v>143</v>
      </c>
      <c r="R283" s="2505" t="s">
        <v>941</v>
      </c>
      <c r="S283" s="395"/>
      <c r="T283" s="395"/>
      <c r="U283" s="395"/>
      <c r="V283" s="395"/>
      <c r="W283" s="395"/>
      <c r="X283" s="395"/>
      <c r="Y283" s="395"/>
    </row>
    <row r="284" spans="1:25" s="131" customFormat="1" ht="27.75" customHeight="1" x14ac:dyDescent="0.25">
      <c r="A284" s="2504"/>
      <c r="B284" s="2033" t="s">
        <v>63</v>
      </c>
      <c r="C284" s="504"/>
      <c r="D284" s="507">
        <v>0</v>
      </c>
      <c r="E284" s="1512">
        <v>0</v>
      </c>
      <c r="F284" s="1512">
        <v>0</v>
      </c>
      <c r="G284" s="1512">
        <v>21</v>
      </c>
      <c r="H284" s="1512">
        <v>25</v>
      </c>
      <c r="I284" s="1512">
        <v>46</v>
      </c>
      <c r="J284" s="1512">
        <v>1</v>
      </c>
      <c r="K284" s="2035">
        <v>0</v>
      </c>
      <c r="L284" s="1512">
        <v>1</v>
      </c>
      <c r="M284" s="1512">
        <f t="shared" ref="M284:M286" si="113">SUM(D284,G284,J284)</f>
        <v>22</v>
      </c>
      <c r="N284" s="1512">
        <f t="shared" si="112"/>
        <v>25</v>
      </c>
      <c r="O284" s="1512">
        <f t="shared" si="112"/>
        <v>47</v>
      </c>
      <c r="P284" s="264"/>
      <c r="Q284" s="1541" t="s">
        <v>144</v>
      </c>
      <c r="R284" s="2506"/>
      <c r="S284" s="395"/>
      <c r="T284" s="395"/>
      <c r="U284" s="395"/>
      <c r="V284" s="395"/>
      <c r="W284" s="395"/>
      <c r="X284" s="395"/>
      <c r="Y284" s="395"/>
    </row>
    <row r="285" spans="1:25" s="131" customFormat="1" ht="27.75" customHeight="1" x14ac:dyDescent="0.25">
      <c r="A285" s="2504"/>
      <c r="B285" s="2033" t="s">
        <v>64</v>
      </c>
      <c r="C285" s="504"/>
      <c r="D285" s="507">
        <v>0</v>
      </c>
      <c r="E285" s="1512">
        <v>0</v>
      </c>
      <c r="F285" s="1512">
        <v>0</v>
      </c>
      <c r="G285" s="1512">
        <v>10</v>
      </c>
      <c r="H285" s="1512">
        <v>12</v>
      </c>
      <c r="I285" s="1512">
        <v>22</v>
      </c>
      <c r="J285" s="1512">
        <v>0</v>
      </c>
      <c r="K285" s="1512">
        <v>7</v>
      </c>
      <c r="L285" s="1512">
        <v>7</v>
      </c>
      <c r="M285" s="1512">
        <f t="shared" si="113"/>
        <v>10</v>
      </c>
      <c r="N285" s="1512">
        <f t="shared" si="112"/>
        <v>19</v>
      </c>
      <c r="O285" s="1512">
        <f t="shared" si="112"/>
        <v>29</v>
      </c>
      <c r="P285" s="524"/>
      <c r="Q285" s="1541" t="s">
        <v>145</v>
      </c>
      <c r="R285" s="2506"/>
      <c r="S285" s="395"/>
      <c r="T285" s="395"/>
      <c r="U285" s="395"/>
      <c r="V285" s="395"/>
      <c r="W285" s="395"/>
      <c r="X285" s="395"/>
      <c r="Y285" s="395"/>
    </row>
    <row r="286" spans="1:25" s="131" customFormat="1" ht="21.75" customHeight="1" x14ac:dyDescent="0.25">
      <c r="A286" s="2504"/>
      <c r="B286" s="2033" t="s">
        <v>65</v>
      </c>
      <c r="C286" s="504"/>
      <c r="D286" s="507">
        <v>0</v>
      </c>
      <c r="E286" s="1512">
        <v>0</v>
      </c>
      <c r="F286" s="1512">
        <v>0</v>
      </c>
      <c r="G286" s="1512">
        <v>7</v>
      </c>
      <c r="H286" s="1512">
        <v>14</v>
      </c>
      <c r="I286" s="1512">
        <v>21</v>
      </c>
      <c r="J286" s="1512">
        <v>2</v>
      </c>
      <c r="K286" s="1512">
        <v>4</v>
      </c>
      <c r="L286" s="1512">
        <v>6</v>
      </c>
      <c r="M286" s="1512">
        <f t="shared" si="113"/>
        <v>9</v>
      </c>
      <c r="N286" s="1512">
        <f t="shared" si="112"/>
        <v>18</v>
      </c>
      <c r="O286" s="1512">
        <f t="shared" si="112"/>
        <v>27</v>
      </c>
      <c r="P286" s="518"/>
      <c r="Q286" s="389" t="s">
        <v>146</v>
      </c>
      <c r="R286" s="2506"/>
      <c r="S286" s="395"/>
      <c r="T286" s="395"/>
      <c r="U286" s="395"/>
      <c r="V286" s="395"/>
      <c r="W286" s="395"/>
      <c r="X286" s="395"/>
      <c r="Y286" s="395"/>
    </row>
    <row r="287" spans="1:25" s="131" customFormat="1" ht="19.5" customHeight="1" x14ac:dyDescent="0.25">
      <c r="A287" s="2501" t="s">
        <v>52</v>
      </c>
      <c r="B287" s="2501"/>
      <c r="C287" s="2501"/>
      <c r="D287" s="507">
        <f t="shared" ref="D287:O287" si="114">SUM(D283:D286)</f>
        <v>0</v>
      </c>
      <c r="E287" s="1512">
        <f t="shared" si="114"/>
        <v>0</v>
      </c>
      <c r="F287" s="1512">
        <f t="shared" si="114"/>
        <v>0</v>
      </c>
      <c r="G287" s="1512">
        <f t="shared" si="114"/>
        <v>51</v>
      </c>
      <c r="H287" s="1512">
        <f t="shared" si="114"/>
        <v>75</v>
      </c>
      <c r="I287" s="1512">
        <f t="shared" si="114"/>
        <v>126</v>
      </c>
      <c r="J287" s="1512">
        <f t="shared" si="114"/>
        <v>6</v>
      </c>
      <c r="K287" s="1512">
        <f t="shared" si="114"/>
        <v>16</v>
      </c>
      <c r="L287" s="1512">
        <f t="shared" si="114"/>
        <v>22</v>
      </c>
      <c r="M287" s="1512">
        <f t="shared" si="114"/>
        <v>57</v>
      </c>
      <c r="N287" s="1512">
        <f t="shared" si="114"/>
        <v>91</v>
      </c>
      <c r="O287" s="1512">
        <f t="shared" si="114"/>
        <v>148</v>
      </c>
      <c r="P287" s="2502" t="s">
        <v>136</v>
      </c>
      <c r="Q287" s="2502"/>
      <c r="R287" s="2502"/>
      <c r="S287" s="395"/>
      <c r="T287" s="395"/>
      <c r="U287" s="395"/>
      <c r="V287" s="395"/>
      <c r="W287" s="395"/>
      <c r="X287" s="395"/>
      <c r="Y287" s="395"/>
    </row>
    <row r="288" spans="1:25" s="131" customFormat="1" ht="24.75" customHeight="1" x14ac:dyDescent="0.25">
      <c r="A288" s="2508" t="s">
        <v>453</v>
      </c>
      <c r="B288" s="2033" t="s">
        <v>77</v>
      </c>
      <c r="C288" s="704" t="s">
        <v>77</v>
      </c>
      <c r="D288" s="2035">
        <v>0</v>
      </c>
      <c r="E288" s="2035">
        <v>0</v>
      </c>
      <c r="F288" s="2035">
        <v>0</v>
      </c>
      <c r="G288" s="2035">
        <v>0</v>
      </c>
      <c r="H288" s="2035">
        <v>12</v>
      </c>
      <c r="I288" s="2035">
        <v>12</v>
      </c>
      <c r="J288" s="2035">
        <v>0</v>
      </c>
      <c r="K288" s="2035">
        <v>0</v>
      </c>
      <c r="L288" s="2035">
        <v>0</v>
      </c>
      <c r="M288" s="2035">
        <f>SUM(D288,G288,J288)</f>
        <v>0</v>
      </c>
      <c r="N288" s="2035">
        <f t="shared" ref="N288:O288" si="115">SUM(E288,H288,K288)</f>
        <v>12</v>
      </c>
      <c r="O288" s="2035">
        <f t="shared" si="115"/>
        <v>12</v>
      </c>
      <c r="P288" s="2050" t="s">
        <v>158</v>
      </c>
      <c r="Q288" s="2050" t="s">
        <v>158</v>
      </c>
      <c r="R288" s="2594" t="s">
        <v>454</v>
      </c>
      <c r="S288" s="395"/>
      <c r="T288" s="395"/>
      <c r="U288" s="395"/>
      <c r="V288" s="395"/>
      <c r="W288" s="395"/>
      <c r="X288" s="395"/>
      <c r="Y288" s="395"/>
    </row>
    <row r="289" spans="1:25" s="131" customFormat="1" ht="24.75" customHeight="1" x14ac:dyDescent="0.25">
      <c r="A289" s="2509"/>
      <c r="B289" s="2033" t="s">
        <v>82</v>
      </c>
      <c r="C289" s="2033" t="s">
        <v>84</v>
      </c>
      <c r="D289" s="2035">
        <v>0</v>
      </c>
      <c r="E289" s="2035">
        <v>0</v>
      </c>
      <c r="F289" s="2035">
        <v>0</v>
      </c>
      <c r="G289" s="2035">
        <v>0</v>
      </c>
      <c r="H289" s="2035">
        <v>7</v>
      </c>
      <c r="I289" s="2035">
        <v>7</v>
      </c>
      <c r="J289" s="2035">
        <v>0</v>
      </c>
      <c r="K289" s="2035">
        <v>0</v>
      </c>
      <c r="L289" s="2035">
        <v>0</v>
      </c>
      <c r="M289" s="2035">
        <f>SUM(D289,G289,J289)</f>
        <v>0</v>
      </c>
      <c r="N289" s="2035">
        <f t="shared" ref="N289:O289" si="116">SUM(E289,H289,K289)</f>
        <v>7</v>
      </c>
      <c r="O289" s="2035">
        <f t="shared" si="116"/>
        <v>7</v>
      </c>
      <c r="P289" s="722" t="s">
        <v>161</v>
      </c>
      <c r="Q289" s="1250" t="s">
        <v>155</v>
      </c>
      <c r="R289" s="2579"/>
      <c r="S289" s="395"/>
      <c r="T289" s="395"/>
      <c r="U289" s="395"/>
      <c r="V289" s="395"/>
      <c r="W289" s="395"/>
      <c r="X289" s="395"/>
      <c r="Y289" s="395"/>
    </row>
    <row r="290" spans="1:25" s="131" customFormat="1" ht="21.75" customHeight="1" x14ac:dyDescent="0.25">
      <c r="A290" s="2509"/>
      <c r="B290" s="2501" t="s">
        <v>49</v>
      </c>
      <c r="C290" s="2501"/>
      <c r="D290" s="1512">
        <f t="shared" ref="D290:O290" si="117">SUM(D289:D289)</f>
        <v>0</v>
      </c>
      <c r="E290" s="1512">
        <f t="shared" si="117"/>
        <v>0</v>
      </c>
      <c r="F290" s="1512">
        <f t="shared" si="117"/>
        <v>0</v>
      </c>
      <c r="G290" s="1512">
        <f t="shared" si="117"/>
        <v>0</v>
      </c>
      <c r="H290" s="1512">
        <f t="shared" si="117"/>
        <v>7</v>
      </c>
      <c r="I290" s="1512">
        <f t="shared" si="117"/>
        <v>7</v>
      </c>
      <c r="J290" s="1512">
        <f t="shared" si="117"/>
        <v>0</v>
      </c>
      <c r="K290" s="1512">
        <f t="shared" si="117"/>
        <v>0</v>
      </c>
      <c r="L290" s="1512">
        <f t="shared" si="117"/>
        <v>0</v>
      </c>
      <c r="M290" s="1512">
        <f t="shared" si="117"/>
        <v>0</v>
      </c>
      <c r="N290" s="1512">
        <f t="shared" si="117"/>
        <v>7</v>
      </c>
      <c r="O290" s="1512">
        <f t="shared" si="117"/>
        <v>7</v>
      </c>
      <c r="P290" s="2611" t="s">
        <v>139</v>
      </c>
      <c r="Q290" s="2611"/>
      <c r="R290" s="2579"/>
      <c r="S290" s="395"/>
      <c r="T290" s="395"/>
      <c r="U290" s="395"/>
      <c r="V290" s="395"/>
      <c r="W290" s="395"/>
      <c r="X290" s="395"/>
      <c r="Y290" s="395"/>
    </row>
    <row r="291" spans="1:25" s="131" customFormat="1" ht="28.5" customHeight="1" x14ac:dyDescent="0.25">
      <c r="A291" s="2509"/>
      <c r="B291" s="1192" t="s">
        <v>95</v>
      </c>
      <c r="C291" s="1165" t="s">
        <v>85</v>
      </c>
      <c r="D291" s="1513">
        <f t="shared" ref="D291:G292" si="118">SUM(D290:D290)</f>
        <v>0</v>
      </c>
      <c r="E291" s="1513">
        <f t="shared" si="118"/>
        <v>0</v>
      </c>
      <c r="F291" s="1513">
        <f t="shared" si="118"/>
        <v>0</v>
      </c>
      <c r="G291" s="1513">
        <f t="shared" si="118"/>
        <v>0</v>
      </c>
      <c r="H291" s="1513">
        <v>5</v>
      </c>
      <c r="I291" s="1513">
        <v>5</v>
      </c>
      <c r="J291" s="1513">
        <v>0</v>
      </c>
      <c r="K291" s="1513">
        <v>8</v>
      </c>
      <c r="L291" s="1513">
        <v>8</v>
      </c>
      <c r="M291" s="1513">
        <f t="shared" ref="M291:O292" si="119">SUM(D291,G291,J291)</f>
        <v>0</v>
      </c>
      <c r="N291" s="1513">
        <f t="shared" si="119"/>
        <v>13</v>
      </c>
      <c r="O291" s="1513">
        <f t="shared" si="119"/>
        <v>13</v>
      </c>
      <c r="P291" s="819" t="s">
        <v>163</v>
      </c>
      <c r="Q291" s="2079" t="s">
        <v>162</v>
      </c>
      <c r="R291" s="2579"/>
      <c r="S291" s="395"/>
      <c r="T291" s="395"/>
      <c r="U291" s="395"/>
      <c r="V291" s="395"/>
      <c r="W291" s="395"/>
      <c r="X291" s="395"/>
      <c r="Y291" s="395"/>
    </row>
    <row r="292" spans="1:25" s="131" customFormat="1" ht="40.5" customHeight="1" x14ac:dyDescent="0.25">
      <c r="A292" s="2509"/>
      <c r="B292" s="2341" t="s">
        <v>938</v>
      </c>
      <c r="C292" s="1172" t="s">
        <v>945</v>
      </c>
      <c r="D292" s="1513">
        <f t="shared" si="118"/>
        <v>0</v>
      </c>
      <c r="E292" s="1513">
        <f t="shared" si="118"/>
        <v>0</v>
      </c>
      <c r="F292" s="1513">
        <f t="shared" si="118"/>
        <v>0</v>
      </c>
      <c r="G292" s="1513">
        <f t="shared" si="118"/>
        <v>0</v>
      </c>
      <c r="H292" s="1512">
        <v>6</v>
      </c>
      <c r="I292" s="1512">
        <v>6</v>
      </c>
      <c r="J292" s="1512">
        <v>0</v>
      </c>
      <c r="K292" s="1512">
        <v>0</v>
      </c>
      <c r="L292" s="1512">
        <v>0</v>
      </c>
      <c r="M292" s="1512">
        <f t="shared" si="119"/>
        <v>0</v>
      </c>
      <c r="N292" s="1512">
        <f t="shared" si="119"/>
        <v>6</v>
      </c>
      <c r="O292" s="1512">
        <f t="shared" si="119"/>
        <v>6</v>
      </c>
      <c r="P292" s="1541" t="s">
        <v>946</v>
      </c>
      <c r="Q292" s="2051" t="s">
        <v>939</v>
      </c>
      <c r="R292" s="2579"/>
      <c r="S292" s="395"/>
      <c r="T292" s="395"/>
      <c r="U292" s="395"/>
      <c r="V292" s="395"/>
      <c r="W292" s="395"/>
      <c r="X292" s="395"/>
      <c r="Y292" s="395"/>
    </row>
    <row r="293" spans="1:25" s="131" customFormat="1" ht="28.5" customHeight="1" x14ac:dyDescent="0.25">
      <c r="A293" s="2509"/>
      <c r="B293" s="2341" t="s">
        <v>951</v>
      </c>
      <c r="C293" s="1172"/>
      <c r="D293" s="1513">
        <f t="shared" ref="D293:D295" si="120">SUM(D292:D292)</f>
        <v>0</v>
      </c>
      <c r="E293" s="1513">
        <f t="shared" ref="E293:E295" si="121">SUM(E292:E292)</f>
        <v>0</v>
      </c>
      <c r="F293" s="1513">
        <f t="shared" ref="F293:F295" si="122">SUM(F292:F292)</f>
        <v>0</v>
      </c>
      <c r="G293" s="1513">
        <f t="shared" ref="G293:G295" si="123">SUM(G292:G292)</f>
        <v>0</v>
      </c>
      <c r="H293" s="1556">
        <v>9</v>
      </c>
      <c r="I293" s="1556">
        <v>9</v>
      </c>
      <c r="J293" s="1556">
        <v>0</v>
      </c>
      <c r="K293" s="1556">
        <v>3</v>
      </c>
      <c r="L293" s="1556">
        <v>3</v>
      </c>
      <c r="M293" s="1556">
        <f t="shared" ref="M293:O295" si="124">SUM(D293,G293,J293)</f>
        <v>0</v>
      </c>
      <c r="N293" s="1556">
        <f t="shared" si="124"/>
        <v>12</v>
      </c>
      <c r="O293" s="1556">
        <f t="shared" si="124"/>
        <v>12</v>
      </c>
      <c r="P293" s="1159"/>
      <c r="Q293" s="722" t="s">
        <v>952</v>
      </c>
      <c r="R293" s="2579"/>
      <c r="S293" s="395"/>
      <c r="T293" s="395"/>
      <c r="U293" s="395"/>
      <c r="V293" s="395"/>
      <c r="W293" s="395"/>
      <c r="X293" s="395"/>
      <c r="Y293" s="395"/>
    </row>
    <row r="294" spans="1:25" s="131" customFormat="1" ht="28.5" customHeight="1" x14ac:dyDescent="0.25">
      <c r="A294" s="2509"/>
      <c r="B294" s="2341" t="s">
        <v>953</v>
      </c>
      <c r="C294" s="1172"/>
      <c r="D294" s="1513">
        <f t="shared" si="120"/>
        <v>0</v>
      </c>
      <c r="E294" s="1513">
        <f t="shared" si="121"/>
        <v>0</v>
      </c>
      <c r="F294" s="1513">
        <f t="shared" si="122"/>
        <v>0</v>
      </c>
      <c r="G294" s="1513">
        <f t="shared" si="123"/>
        <v>0</v>
      </c>
      <c r="H294" s="1512">
        <v>10</v>
      </c>
      <c r="I294" s="1512">
        <v>10</v>
      </c>
      <c r="J294" s="1512">
        <v>0</v>
      </c>
      <c r="K294" s="1512">
        <v>0</v>
      </c>
      <c r="L294" s="1512">
        <v>0</v>
      </c>
      <c r="M294" s="1512">
        <f t="shared" si="124"/>
        <v>0</v>
      </c>
      <c r="N294" s="1512">
        <f t="shared" si="124"/>
        <v>10</v>
      </c>
      <c r="O294" s="1512">
        <f t="shared" si="124"/>
        <v>10</v>
      </c>
      <c r="P294" s="1159"/>
      <c r="Q294" s="2050" t="s">
        <v>954</v>
      </c>
      <c r="R294" s="2579"/>
      <c r="S294" s="395"/>
      <c r="T294" s="395"/>
      <c r="U294" s="395"/>
      <c r="V294" s="395"/>
      <c r="W294" s="395"/>
      <c r="X294" s="395"/>
      <c r="Y294" s="395"/>
    </row>
    <row r="295" spans="1:25" s="131" customFormat="1" ht="21" customHeight="1" x14ac:dyDescent="0.25">
      <c r="A295" s="2510"/>
      <c r="B295" s="2344" t="s">
        <v>955</v>
      </c>
      <c r="C295" s="1172"/>
      <c r="D295" s="1513">
        <f t="shared" si="120"/>
        <v>0</v>
      </c>
      <c r="E295" s="1513">
        <f t="shared" si="121"/>
        <v>0</v>
      </c>
      <c r="F295" s="1513">
        <f t="shared" si="122"/>
        <v>0</v>
      </c>
      <c r="G295" s="1513">
        <f t="shared" si="123"/>
        <v>0</v>
      </c>
      <c r="H295" s="1512">
        <v>8</v>
      </c>
      <c r="I295" s="1512">
        <v>8</v>
      </c>
      <c r="J295" s="1512">
        <v>0</v>
      </c>
      <c r="K295" s="1512">
        <v>0</v>
      </c>
      <c r="L295" s="1512">
        <v>0</v>
      </c>
      <c r="M295" s="1512">
        <f t="shared" si="124"/>
        <v>0</v>
      </c>
      <c r="N295" s="1512">
        <f t="shared" si="124"/>
        <v>8</v>
      </c>
      <c r="O295" s="1512">
        <f t="shared" si="124"/>
        <v>8</v>
      </c>
      <c r="P295" s="1159"/>
      <c r="Q295" s="2050" t="s">
        <v>956</v>
      </c>
      <c r="R295" s="2593"/>
      <c r="S295" s="395"/>
      <c r="T295" s="395"/>
      <c r="U295" s="395"/>
      <c r="V295" s="395"/>
      <c r="W295" s="395"/>
      <c r="X295" s="395"/>
      <c r="Y295" s="395"/>
    </row>
    <row r="296" spans="1:25" s="131" customFormat="1" ht="20.25" customHeight="1" thickBot="1" x14ac:dyDescent="0.3">
      <c r="A296" s="2496" t="s">
        <v>52</v>
      </c>
      <c r="B296" s="2496"/>
      <c r="C296" s="2496"/>
      <c r="D296" s="1573">
        <f>SUM(D288,D290:D295)</f>
        <v>0</v>
      </c>
      <c r="E296" s="1573">
        <f t="shared" ref="E296:O296" si="125">SUM(E288,E290:E295)</f>
        <v>0</v>
      </c>
      <c r="F296" s="1573">
        <f t="shared" si="125"/>
        <v>0</v>
      </c>
      <c r="G296" s="1573">
        <f t="shared" si="125"/>
        <v>0</v>
      </c>
      <c r="H296" s="1573">
        <f t="shared" si="125"/>
        <v>57</v>
      </c>
      <c r="I296" s="1573">
        <f t="shared" si="125"/>
        <v>57</v>
      </c>
      <c r="J296" s="1573">
        <f t="shared" si="125"/>
        <v>0</v>
      </c>
      <c r="K296" s="1573">
        <f t="shared" si="125"/>
        <v>11</v>
      </c>
      <c r="L296" s="1573">
        <f t="shared" si="125"/>
        <v>11</v>
      </c>
      <c r="M296" s="1573">
        <f t="shared" si="125"/>
        <v>0</v>
      </c>
      <c r="N296" s="1573">
        <f t="shared" si="125"/>
        <v>68</v>
      </c>
      <c r="O296" s="1573">
        <f t="shared" si="125"/>
        <v>68</v>
      </c>
      <c r="P296" s="2612" t="s">
        <v>136</v>
      </c>
      <c r="Q296" s="2612"/>
      <c r="R296" s="2612"/>
      <c r="S296" s="395"/>
      <c r="T296" s="395"/>
      <c r="U296" s="395"/>
      <c r="V296" s="395"/>
      <c r="W296" s="395"/>
      <c r="X296" s="395"/>
      <c r="Y296" s="395"/>
    </row>
    <row r="297" spans="1:25" s="131" customFormat="1" ht="28.5" customHeight="1" thickTop="1" x14ac:dyDescent="0.25">
      <c r="A297" s="2431"/>
      <c r="B297" s="2431"/>
      <c r="C297" s="2431"/>
      <c r="D297" s="2433"/>
      <c r="E297" s="328"/>
      <c r="F297" s="328"/>
      <c r="G297" s="328"/>
      <c r="H297" s="328"/>
      <c r="I297" s="328"/>
      <c r="J297" s="328"/>
      <c r="K297" s="328"/>
      <c r="L297" s="328"/>
      <c r="M297" s="328"/>
      <c r="N297" s="328"/>
      <c r="O297" s="328"/>
      <c r="P297" s="2432"/>
      <c r="Q297" s="2432"/>
      <c r="R297" s="2432"/>
      <c r="S297" s="395"/>
      <c r="T297" s="395"/>
      <c r="U297" s="395"/>
      <c r="V297" s="395"/>
      <c r="W297" s="395"/>
      <c r="X297" s="395"/>
      <c r="Y297" s="395"/>
    </row>
    <row r="298" spans="1:25" s="402" customFormat="1" ht="31.5" customHeight="1" x14ac:dyDescent="0.25">
      <c r="S298" s="401"/>
      <c r="T298" s="401"/>
      <c r="U298" s="401"/>
      <c r="V298" s="401"/>
      <c r="W298" s="401"/>
      <c r="X298" s="401"/>
      <c r="Y298" s="401"/>
    </row>
    <row r="299" spans="1:25" s="131" customFormat="1" ht="29.25" customHeight="1" thickBot="1" x14ac:dyDescent="0.3">
      <c r="A299" s="1483" t="s">
        <v>1056</v>
      </c>
      <c r="B299" s="1483"/>
      <c r="C299" s="1483"/>
      <c r="D299" s="1483"/>
      <c r="E299" s="1483"/>
      <c r="F299" s="1483"/>
      <c r="G299" s="1483"/>
      <c r="H299" s="1483"/>
      <c r="I299" s="1483"/>
      <c r="J299" s="1483"/>
      <c r="K299" s="1483"/>
      <c r="L299" s="1483"/>
      <c r="M299" s="1483"/>
      <c r="N299" s="1483"/>
      <c r="O299" s="1483"/>
      <c r="P299" s="1483"/>
      <c r="Q299" s="1483"/>
      <c r="R299" s="1482" t="s">
        <v>2501</v>
      </c>
      <c r="S299" s="395"/>
      <c r="T299" s="395"/>
      <c r="U299" s="395"/>
      <c r="V299" s="395"/>
      <c r="W299" s="395"/>
      <c r="X299" s="395"/>
      <c r="Y299" s="395"/>
    </row>
    <row r="300" spans="1:25" s="131" customFormat="1" ht="22.5" customHeight="1" thickTop="1" x14ac:dyDescent="0.25">
      <c r="A300" s="2468" t="s">
        <v>47</v>
      </c>
      <c r="B300" s="2468" t="s">
        <v>654</v>
      </c>
      <c r="C300" s="2468" t="s">
        <v>48</v>
      </c>
      <c r="D300" s="2488" t="s">
        <v>36</v>
      </c>
      <c r="E300" s="2488"/>
      <c r="F300" s="2488"/>
      <c r="G300" s="2488" t="s">
        <v>2</v>
      </c>
      <c r="H300" s="2488"/>
      <c r="I300" s="2488"/>
      <c r="J300" s="2488" t="s">
        <v>3</v>
      </c>
      <c r="K300" s="2488"/>
      <c r="L300" s="2488"/>
      <c r="M300" s="2488" t="s">
        <v>29</v>
      </c>
      <c r="N300" s="2488"/>
      <c r="O300" s="2488"/>
      <c r="P300" s="2512" t="s">
        <v>103</v>
      </c>
      <c r="Q300" s="2512" t="s">
        <v>132</v>
      </c>
      <c r="R300" s="2512" t="s">
        <v>102</v>
      </c>
      <c r="S300" s="395"/>
      <c r="T300" s="395"/>
      <c r="U300" s="395"/>
      <c r="V300" s="395"/>
      <c r="W300" s="395"/>
      <c r="X300" s="395"/>
      <c r="Y300" s="395"/>
    </row>
    <row r="301" spans="1:25" s="131" customFormat="1" ht="18" customHeight="1" x14ac:dyDescent="0.25">
      <c r="A301" s="2469"/>
      <c r="B301" s="2469"/>
      <c r="C301" s="2469"/>
      <c r="D301" s="2492" t="s">
        <v>98</v>
      </c>
      <c r="E301" s="2492"/>
      <c r="F301" s="2492"/>
      <c r="G301" s="2492" t="s">
        <v>99</v>
      </c>
      <c r="H301" s="2492"/>
      <c r="I301" s="2492"/>
      <c r="J301" s="2492" t="s">
        <v>100</v>
      </c>
      <c r="K301" s="2492"/>
      <c r="L301" s="2492"/>
      <c r="M301" s="2492" t="s">
        <v>126</v>
      </c>
      <c r="N301" s="2492"/>
      <c r="O301" s="2492"/>
      <c r="P301" s="2479"/>
      <c r="Q301" s="2479"/>
      <c r="R301" s="2479"/>
      <c r="S301" s="395"/>
      <c r="T301" s="395"/>
      <c r="U301" s="395"/>
      <c r="V301" s="395"/>
      <c r="W301" s="395"/>
      <c r="X301" s="395"/>
      <c r="Y301" s="395"/>
    </row>
    <row r="302" spans="1:25" s="131" customFormat="1" ht="17.25" customHeight="1" x14ac:dyDescent="0.25">
      <c r="A302" s="2469"/>
      <c r="B302" s="2469"/>
      <c r="C302" s="2469"/>
      <c r="D302" s="304" t="s">
        <v>187</v>
      </c>
      <c r="E302" s="304" t="s">
        <v>203</v>
      </c>
      <c r="F302" s="304" t="s">
        <v>204</v>
      </c>
      <c r="G302" s="304" t="s">
        <v>187</v>
      </c>
      <c r="H302" s="304" t="s">
        <v>203</v>
      </c>
      <c r="I302" s="304" t="s">
        <v>204</v>
      </c>
      <c r="J302" s="304" t="s">
        <v>187</v>
      </c>
      <c r="K302" s="304" t="s">
        <v>203</v>
      </c>
      <c r="L302" s="304" t="s">
        <v>204</v>
      </c>
      <c r="M302" s="304" t="s">
        <v>187</v>
      </c>
      <c r="N302" s="304" t="s">
        <v>203</v>
      </c>
      <c r="O302" s="304" t="s">
        <v>204</v>
      </c>
      <c r="P302" s="2479"/>
      <c r="Q302" s="2479"/>
      <c r="R302" s="2479"/>
      <c r="S302" s="395"/>
      <c r="T302" s="395"/>
      <c r="U302" s="395"/>
      <c r="V302" s="395"/>
      <c r="W302" s="395"/>
      <c r="X302" s="395"/>
      <c r="Y302" s="395"/>
    </row>
    <row r="303" spans="1:25" s="131" customFormat="1" ht="18" customHeight="1" thickBot="1" x14ac:dyDescent="0.3">
      <c r="A303" s="2470"/>
      <c r="B303" s="2470"/>
      <c r="C303" s="2470"/>
      <c r="D303" s="325" t="s">
        <v>188</v>
      </c>
      <c r="E303" s="325" t="s">
        <v>189</v>
      </c>
      <c r="F303" s="325" t="s">
        <v>190</v>
      </c>
      <c r="G303" s="325" t="s">
        <v>188</v>
      </c>
      <c r="H303" s="325" t="s">
        <v>189</v>
      </c>
      <c r="I303" s="325" t="s">
        <v>190</v>
      </c>
      <c r="J303" s="325" t="s">
        <v>188</v>
      </c>
      <c r="K303" s="325" t="s">
        <v>189</v>
      </c>
      <c r="L303" s="325" t="s">
        <v>190</v>
      </c>
      <c r="M303" s="325" t="s">
        <v>188</v>
      </c>
      <c r="N303" s="325" t="s">
        <v>189</v>
      </c>
      <c r="O303" s="325" t="s">
        <v>190</v>
      </c>
      <c r="P303" s="2513"/>
      <c r="Q303" s="2513"/>
      <c r="R303" s="2513"/>
      <c r="S303" s="395"/>
      <c r="T303" s="395"/>
      <c r="U303" s="395"/>
      <c r="V303" s="395"/>
      <c r="W303" s="395"/>
      <c r="X303" s="395"/>
      <c r="Y303" s="395"/>
    </row>
    <row r="304" spans="1:25" s="131" customFormat="1" ht="30" customHeight="1" x14ac:dyDescent="0.25">
      <c r="A304" s="2501" t="s">
        <v>42</v>
      </c>
      <c r="B304" s="2033" t="s">
        <v>75</v>
      </c>
      <c r="C304" s="504"/>
      <c r="D304" s="1512">
        <v>0</v>
      </c>
      <c r="E304" s="1512">
        <v>0</v>
      </c>
      <c r="F304" s="1512">
        <v>0</v>
      </c>
      <c r="G304" s="1512">
        <v>10</v>
      </c>
      <c r="H304" s="1512">
        <v>14</v>
      </c>
      <c r="I304" s="1512">
        <v>24</v>
      </c>
      <c r="J304" s="1512">
        <v>9</v>
      </c>
      <c r="K304" s="1512">
        <v>4</v>
      </c>
      <c r="L304" s="1512">
        <v>13</v>
      </c>
      <c r="M304" s="1512">
        <f>SUM(D304,G304,J304)</f>
        <v>19</v>
      </c>
      <c r="N304" s="1512">
        <f t="shared" ref="N304:O311" si="126">SUM(E304,H304,K304)</f>
        <v>18</v>
      </c>
      <c r="O304" s="1512">
        <f t="shared" si="126"/>
        <v>37</v>
      </c>
      <c r="P304" s="265"/>
      <c r="Q304" s="1541" t="s">
        <v>151</v>
      </c>
      <c r="R304" s="2529" t="s">
        <v>623</v>
      </c>
      <c r="S304" s="395"/>
      <c r="T304" s="395"/>
      <c r="U304" s="395"/>
      <c r="V304" s="395"/>
      <c r="W304" s="395"/>
      <c r="X304" s="395"/>
      <c r="Y304" s="395"/>
    </row>
    <row r="305" spans="1:25" s="131" customFormat="1" ht="30" customHeight="1" x14ac:dyDescent="0.25">
      <c r="A305" s="2501"/>
      <c r="B305" s="2033" t="s">
        <v>77</v>
      </c>
      <c r="C305" s="504"/>
      <c r="D305" s="1512">
        <v>0</v>
      </c>
      <c r="E305" s="1512">
        <v>0</v>
      </c>
      <c r="F305" s="1512">
        <v>0</v>
      </c>
      <c r="G305" s="1512">
        <v>6</v>
      </c>
      <c r="H305" s="1512">
        <v>15</v>
      </c>
      <c r="I305" s="1512">
        <v>21</v>
      </c>
      <c r="J305" s="1512">
        <v>0</v>
      </c>
      <c r="K305" s="1512">
        <v>0</v>
      </c>
      <c r="L305" s="1512">
        <v>0</v>
      </c>
      <c r="M305" s="1512">
        <f t="shared" ref="M305:M311" si="127">SUM(D305,G305,J305)</f>
        <v>6</v>
      </c>
      <c r="N305" s="1512">
        <f t="shared" si="126"/>
        <v>15</v>
      </c>
      <c r="O305" s="1512">
        <f t="shared" si="126"/>
        <v>21</v>
      </c>
      <c r="P305" s="265"/>
      <c r="Q305" s="1541" t="s">
        <v>957</v>
      </c>
      <c r="R305" s="2530"/>
      <c r="S305" s="395"/>
      <c r="T305" s="395"/>
      <c r="U305" s="395"/>
      <c r="V305" s="395"/>
      <c r="W305" s="395"/>
      <c r="X305" s="395"/>
      <c r="Y305" s="395"/>
    </row>
    <row r="306" spans="1:25" s="131" customFormat="1" ht="30" customHeight="1" x14ac:dyDescent="0.25">
      <c r="A306" s="2501"/>
      <c r="B306" s="2033" t="s">
        <v>78</v>
      </c>
      <c r="C306" s="504"/>
      <c r="D306" s="1512">
        <v>0</v>
      </c>
      <c r="E306" s="1512">
        <v>0</v>
      </c>
      <c r="F306" s="1512">
        <v>0</v>
      </c>
      <c r="G306" s="1512">
        <v>11</v>
      </c>
      <c r="H306" s="1512">
        <v>12</v>
      </c>
      <c r="I306" s="1512">
        <v>23</v>
      </c>
      <c r="J306" s="1512">
        <v>8</v>
      </c>
      <c r="K306" s="1512">
        <v>8</v>
      </c>
      <c r="L306" s="1512">
        <v>16</v>
      </c>
      <c r="M306" s="1512">
        <f t="shared" si="127"/>
        <v>19</v>
      </c>
      <c r="N306" s="1512">
        <f t="shared" si="126"/>
        <v>20</v>
      </c>
      <c r="O306" s="1512">
        <f t="shared" si="126"/>
        <v>39</v>
      </c>
      <c r="P306" s="264"/>
      <c r="Q306" s="1541" t="s">
        <v>154</v>
      </c>
      <c r="R306" s="2530"/>
      <c r="S306" s="395"/>
      <c r="T306" s="395"/>
      <c r="U306" s="395"/>
      <c r="V306" s="395"/>
      <c r="W306" s="395"/>
      <c r="X306" s="395"/>
      <c r="Y306" s="395"/>
    </row>
    <row r="307" spans="1:25" s="131" customFormat="1" ht="30" customHeight="1" x14ac:dyDescent="0.25">
      <c r="A307" s="2501"/>
      <c r="B307" s="2033" t="s">
        <v>82</v>
      </c>
      <c r="C307" s="504"/>
      <c r="D307" s="1512">
        <v>0</v>
      </c>
      <c r="E307" s="1512">
        <v>0</v>
      </c>
      <c r="F307" s="1512">
        <v>0</v>
      </c>
      <c r="G307" s="1512">
        <v>6</v>
      </c>
      <c r="H307" s="1512">
        <v>5</v>
      </c>
      <c r="I307" s="1512">
        <v>11</v>
      </c>
      <c r="J307" s="1512">
        <v>4</v>
      </c>
      <c r="K307" s="1512">
        <v>5</v>
      </c>
      <c r="L307" s="1512">
        <v>9</v>
      </c>
      <c r="M307" s="1512">
        <f t="shared" si="127"/>
        <v>10</v>
      </c>
      <c r="N307" s="1512">
        <f t="shared" si="126"/>
        <v>10</v>
      </c>
      <c r="O307" s="1512">
        <f t="shared" si="126"/>
        <v>20</v>
      </c>
      <c r="P307" s="264"/>
      <c r="Q307" s="1541" t="s">
        <v>155</v>
      </c>
      <c r="R307" s="2530"/>
      <c r="S307" s="395"/>
      <c r="T307" s="395"/>
      <c r="U307" s="395"/>
      <c r="V307" s="395"/>
      <c r="W307" s="395"/>
      <c r="X307" s="395"/>
      <c r="Y307" s="395"/>
    </row>
    <row r="308" spans="1:25" s="131" customFormat="1" ht="30" customHeight="1" x14ac:dyDescent="0.25">
      <c r="A308" s="2501"/>
      <c r="B308" s="2033" t="s">
        <v>958</v>
      </c>
      <c r="C308" s="504"/>
      <c r="D308" s="1512">
        <v>0</v>
      </c>
      <c r="E308" s="1512">
        <v>0</v>
      </c>
      <c r="F308" s="1512">
        <v>0</v>
      </c>
      <c r="G308" s="1512">
        <v>11</v>
      </c>
      <c r="H308" s="1512">
        <v>7</v>
      </c>
      <c r="I308" s="1512">
        <v>18</v>
      </c>
      <c r="J308" s="1512">
        <v>13</v>
      </c>
      <c r="K308" s="1512">
        <v>10</v>
      </c>
      <c r="L308" s="1512">
        <v>23</v>
      </c>
      <c r="M308" s="1512">
        <f t="shared" si="127"/>
        <v>24</v>
      </c>
      <c r="N308" s="1512">
        <f t="shared" si="126"/>
        <v>17</v>
      </c>
      <c r="O308" s="1512">
        <f t="shared" si="126"/>
        <v>41</v>
      </c>
      <c r="P308" s="264"/>
      <c r="Q308" s="1541" t="s">
        <v>959</v>
      </c>
      <c r="R308" s="2530"/>
      <c r="S308" s="395"/>
      <c r="T308" s="395"/>
      <c r="U308" s="395"/>
      <c r="V308" s="395"/>
      <c r="W308" s="395"/>
      <c r="X308" s="395"/>
      <c r="Y308" s="395"/>
    </row>
    <row r="309" spans="1:25" s="131" customFormat="1" ht="30" customHeight="1" x14ac:dyDescent="0.25">
      <c r="A309" s="2501"/>
      <c r="B309" s="2033" t="s">
        <v>960</v>
      </c>
      <c r="C309" s="504"/>
      <c r="D309" s="1512">
        <v>19</v>
      </c>
      <c r="E309" s="1512">
        <v>2</v>
      </c>
      <c r="F309" s="1512">
        <v>21</v>
      </c>
      <c r="G309" s="1512">
        <v>10</v>
      </c>
      <c r="H309" s="1512">
        <v>7</v>
      </c>
      <c r="I309" s="1512">
        <v>17</v>
      </c>
      <c r="J309" s="1512">
        <v>4</v>
      </c>
      <c r="K309" s="1512">
        <v>3</v>
      </c>
      <c r="L309" s="1512">
        <v>7</v>
      </c>
      <c r="M309" s="1512">
        <f t="shared" si="127"/>
        <v>33</v>
      </c>
      <c r="N309" s="1512">
        <f t="shared" si="126"/>
        <v>12</v>
      </c>
      <c r="O309" s="1512">
        <f t="shared" si="126"/>
        <v>45</v>
      </c>
      <c r="P309" s="264"/>
      <c r="Q309" s="1541" t="s">
        <v>961</v>
      </c>
      <c r="R309" s="2530"/>
      <c r="S309" s="395"/>
      <c r="T309" s="395"/>
      <c r="U309" s="395"/>
      <c r="V309" s="395"/>
      <c r="W309" s="395"/>
      <c r="X309" s="395"/>
      <c r="Y309" s="395"/>
    </row>
    <row r="310" spans="1:25" s="131" customFormat="1" ht="30" customHeight="1" x14ac:dyDescent="0.25">
      <c r="A310" s="2501"/>
      <c r="B310" s="2033" t="s">
        <v>88</v>
      </c>
      <c r="C310" s="504"/>
      <c r="D310" s="1512">
        <v>0</v>
      </c>
      <c r="E310" s="1512">
        <v>0</v>
      </c>
      <c r="F310" s="1512">
        <v>0</v>
      </c>
      <c r="G310" s="1512">
        <v>2</v>
      </c>
      <c r="H310" s="1512">
        <v>4</v>
      </c>
      <c r="I310" s="1512">
        <v>6</v>
      </c>
      <c r="J310" s="1512">
        <v>2</v>
      </c>
      <c r="K310" s="1512">
        <v>3</v>
      </c>
      <c r="L310" s="1512">
        <v>5</v>
      </c>
      <c r="M310" s="1512">
        <f t="shared" si="127"/>
        <v>4</v>
      </c>
      <c r="N310" s="1512">
        <f t="shared" si="126"/>
        <v>7</v>
      </c>
      <c r="O310" s="1512">
        <f t="shared" si="126"/>
        <v>11</v>
      </c>
      <c r="P310" s="264"/>
      <c r="Q310" s="1541" t="s">
        <v>962</v>
      </c>
      <c r="R310" s="2530"/>
      <c r="S310" s="395"/>
      <c r="T310" s="395"/>
      <c r="U310" s="395"/>
      <c r="V310" s="395"/>
      <c r="W310" s="395"/>
      <c r="X310" s="395"/>
      <c r="Y310" s="395"/>
    </row>
    <row r="311" spans="1:25" s="131" customFormat="1" ht="30" customHeight="1" x14ac:dyDescent="0.25">
      <c r="A311" s="2528"/>
      <c r="B311" s="1419" t="s">
        <v>963</v>
      </c>
      <c r="C311" s="516"/>
      <c r="D311" s="1513">
        <v>0</v>
      </c>
      <c r="E311" s="1513">
        <v>0</v>
      </c>
      <c r="F311" s="1513">
        <v>0</v>
      </c>
      <c r="G311" s="1513">
        <v>16</v>
      </c>
      <c r="H311" s="1513">
        <v>9</v>
      </c>
      <c r="I311" s="1513">
        <v>25</v>
      </c>
      <c r="J311" s="1513">
        <v>8</v>
      </c>
      <c r="K311" s="1513">
        <v>5</v>
      </c>
      <c r="L311" s="1513">
        <v>13</v>
      </c>
      <c r="M311" s="1513">
        <f t="shared" si="127"/>
        <v>24</v>
      </c>
      <c r="N311" s="1513">
        <f t="shared" si="126"/>
        <v>14</v>
      </c>
      <c r="O311" s="1513">
        <f t="shared" si="126"/>
        <v>38</v>
      </c>
      <c r="P311" s="519"/>
      <c r="Q311" s="819" t="s">
        <v>964</v>
      </c>
      <c r="R311" s="2530"/>
      <c r="S311" s="395"/>
      <c r="T311" s="395"/>
      <c r="U311" s="395"/>
      <c r="V311" s="395"/>
      <c r="W311" s="395"/>
      <c r="X311" s="395"/>
      <c r="Y311" s="395"/>
    </row>
    <row r="312" spans="1:25" s="131" customFormat="1" ht="30" customHeight="1" x14ac:dyDescent="0.25">
      <c r="A312" s="2528" t="s">
        <v>52</v>
      </c>
      <c r="B312" s="2528"/>
      <c r="C312" s="2528"/>
      <c r="D312" s="1513">
        <f>SUM(D304:D311)</f>
        <v>19</v>
      </c>
      <c r="E312" s="1513">
        <f t="shared" ref="E312:O312" si="128">SUM(E304:E311)</f>
        <v>2</v>
      </c>
      <c r="F312" s="1513">
        <f t="shared" si="128"/>
        <v>21</v>
      </c>
      <c r="G312" s="1513">
        <f t="shared" si="128"/>
        <v>72</v>
      </c>
      <c r="H312" s="1513">
        <f t="shared" si="128"/>
        <v>73</v>
      </c>
      <c r="I312" s="1513">
        <f t="shared" si="128"/>
        <v>145</v>
      </c>
      <c r="J312" s="1513">
        <f t="shared" si="128"/>
        <v>48</v>
      </c>
      <c r="K312" s="1513">
        <f t="shared" si="128"/>
        <v>38</v>
      </c>
      <c r="L312" s="1513">
        <f t="shared" si="128"/>
        <v>86</v>
      </c>
      <c r="M312" s="1513">
        <f t="shared" si="128"/>
        <v>139</v>
      </c>
      <c r="N312" s="1513">
        <f t="shared" si="128"/>
        <v>113</v>
      </c>
      <c r="O312" s="1513">
        <f t="shared" si="128"/>
        <v>252</v>
      </c>
      <c r="P312" s="2529" t="s">
        <v>136</v>
      </c>
      <c r="Q312" s="2529"/>
      <c r="R312" s="2529"/>
      <c r="S312" s="395"/>
      <c r="T312" s="395"/>
      <c r="U312" s="395"/>
      <c r="V312" s="395"/>
      <c r="W312" s="395"/>
      <c r="X312" s="395"/>
      <c r="Y312" s="395"/>
    </row>
    <row r="313" spans="1:25" s="131" customFormat="1" ht="30" customHeight="1" x14ac:dyDescent="0.25">
      <c r="A313" s="2033" t="s">
        <v>626</v>
      </c>
      <c r="B313" s="2033" t="s">
        <v>568</v>
      </c>
      <c r="C313" s="2033"/>
      <c r="D313" s="1512">
        <v>0</v>
      </c>
      <c r="E313" s="1512">
        <v>0</v>
      </c>
      <c r="F313" s="1512">
        <v>0</v>
      </c>
      <c r="G313" s="1512">
        <v>4</v>
      </c>
      <c r="H313" s="1512">
        <v>10</v>
      </c>
      <c r="I313" s="1512">
        <v>14</v>
      </c>
      <c r="J313" s="1512">
        <v>0</v>
      </c>
      <c r="K313" s="1512">
        <v>0</v>
      </c>
      <c r="L313" s="1512">
        <v>0</v>
      </c>
      <c r="M313" s="1512">
        <f>SUM(D313,G313,J313)</f>
        <v>4</v>
      </c>
      <c r="N313" s="1512">
        <f t="shared" ref="N313:O313" si="129">SUM(E313,H313,K313)</f>
        <v>10</v>
      </c>
      <c r="O313" s="1512">
        <f t="shared" si="129"/>
        <v>14</v>
      </c>
      <c r="P313" s="1173"/>
      <c r="Q313" s="2024" t="s">
        <v>158</v>
      </c>
      <c r="R313" s="1646" t="s">
        <v>627</v>
      </c>
      <c r="S313" s="395"/>
      <c r="T313" s="395"/>
      <c r="U313" s="395"/>
      <c r="V313" s="395"/>
      <c r="W313" s="395"/>
      <c r="X313" s="395"/>
      <c r="Y313" s="395"/>
    </row>
    <row r="314" spans="1:25" s="131" customFormat="1" ht="30" customHeight="1" x14ac:dyDescent="0.25">
      <c r="A314" s="2501" t="s">
        <v>96</v>
      </c>
      <c r="B314" s="2501"/>
      <c r="C314" s="2501"/>
      <c r="D314" s="1512">
        <f t="shared" ref="D314:O314" si="130">SUM(D313:D313)</f>
        <v>0</v>
      </c>
      <c r="E314" s="1512">
        <f t="shared" si="130"/>
        <v>0</v>
      </c>
      <c r="F314" s="1512">
        <f t="shared" si="130"/>
        <v>0</v>
      </c>
      <c r="G314" s="1512">
        <f t="shared" si="130"/>
        <v>4</v>
      </c>
      <c r="H314" s="1512">
        <f t="shared" si="130"/>
        <v>10</v>
      </c>
      <c r="I314" s="1512">
        <f t="shared" si="130"/>
        <v>14</v>
      </c>
      <c r="J314" s="1512">
        <f t="shared" si="130"/>
        <v>0</v>
      </c>
      <c r="K314" s="1512">
        <f t="shared" si="130"/>
        <v>0</v>
      </c>
      <c r="L314" s="1512">
        <f t="shared" si="130"/>
        <v>0</v>
      </c>
      <c r="M314" s="1512">
        <f t="shared" si="130"/>
        <v>4</v>
      </c>
      <c r="N314" s="1512">
        <f t="shared" si="130"/>
        <v>10</v>
      </c>
      <c r="O314" s="1512">
        <f t="shared" si="130"/>
        <v>14</v>
      </c>
      <c r="P314" s="2511" t="s">
        <v>136</v>
      </c>
      <c r="Q314" s="2511"/>
      <c r="R314" s="2511"/>
      <c r="S314" s="395"/>
      <c r="T314" s="395"/>
      <c r="U314" s="395"/>
      <c r="V314" s="395"/>
      <c r="W314" s="395"/>
      <c r="X314" s="395"/>
      <c r="Y314" s="395"/>
    </row>
    <row r="315" spans="1:25" s="131" customFormat="1" ht="30" customHeight="1" x14ac:dyDescent="0.25">
      <c r="A315" s="2501" t="s">
        <v>965</v>
      </c>
      <c r="B315" s="2033" t="s">
        <v>966</v>
      </c>
      <c r="C315" s="504"/>
      <c r="D315" s="1512">
        <f t="shared" ref="D315:D317" si="131">SUM(D314:D314)</f>
        <v>0</v>
      </c>
      <c r="E315" s="1512">
        <f t="shared" ref="E315:E317" si="132">SUM(E314:E314)</f>
        <v>0</v>
      </c>
      <c r="F315" s="1512">
        <v>0</v>
      </c>
      <c r="G315" s="1512">
        <v>7</v>
      </c>
      <c r="H315" s="1512">
        <v>5</v>
      </c>
      <c r="I315" s="1512">
        <v>12</v>
      </c>
      <c r="J315" s="1512">
        <v>6</v>
      </c>
      <c r="K315" s="1512">
        <v>5</v>
      </c>
      <c r="L315" s="1512">
        <v>11</v>
      </c>
      <c r="M315" s="1512">
        <f>SUM(D315,G315,J315)</f>
        <v>13</v>
      </c>
      <c r="N315" s="1512">
        <f t="shared" ref="N315:O317" si="133">SUM(E315,H315,K315)</f>
        <v>10</v>
      </c>
      <c r="O315" s="1512">
        <f t="shared" si="133"/>
        <v>23</v>
      </c>
      <c r="P315" s="264"/>
      <c r="Q315" s="2050" t="s">
        <v>967</v>
      </c>
      <c r="R315" s="2511" t="s">
        <v>629</v>
      </c>
      <c r="S315" s="395"/>
      <c r="T315" s="395"/>
      <c r="U315" s="395"/>
      <c r="V315" s="395"/>
      <c r="W315" s="395"/>
      <c r="X315" s="395"/>
      <c r="Y315" s="395"/>
    </row>
    <row r="316" spans="1:25" s="131" customFormat="1" ht="30" customHeight="1" x14ac:dyDescent="0.25">
      <c r="A316" s="2501"/>
      <c r="B316" s="2033" t="s">
        <v>968</v>
      </c>
      <c r="C316" s="504"/>
      <c r="D316" s="1512">
        <f t="shared" si="131"/>
        <v>0</v>
      </c>
      <c r="E316" s="1512">
        <f t="shared" si="132"/>
        <v>0</v>
      </c>
      <c r="F316" s="1512">
        <v>0</v>
      </c>
      <c r="G316" s="1512">
        <v>8</v>
      </c>
      <c r="H316" s="1512">
        <v>7</v>
      </c>
      <c r="I316" s="1512">
        <v>15</v>
      </c>
      <c r="J316" s="1512">
        <v>8</v>
      </c>
      <c r="K316" s="1512">
        <v>2</v>
      </c>
      <c r="L316" s="1512">
        <v>10</v>
      </c>
      <c r="M316" s="1512">
        <f t="shared" ref="M316:M317" si="134">SUM(D316,G316,J316)</f>
        <v>16</v>
      </c>
      <c r="N316" s="1512">
        <f t="shared" si="133"/>
        <v>9</v>
      </c>
      <c r="O316" s="1512">
        <f t="shared" si="133"/>
        <v>25</v>
      </c>
      <c r="P316" s="264"/>
      <c r="Q316" s="2050" t="s">
        <v>969</v>
      </c>
      <c r="R316" s="2511"/>
      <c r="S316" s="395"/>
      <c r="T316" s="395"/>
      <c r="U316" s="395"/>
      <c r="V316" s="395"/>
      <c r="W316" s="395"/>
      <c r="X316" s="395"/>
      <c r="Y316" s="395"/>
    </row>
    <row r="317" spans="1:25" s="131" customFormat="1" ht="30" customHeight="1" x14ac:dyDescent="0.25">
      <c r="A317" s="2501"/>
      <c r="B317" s="2033" t="s">
        <v>970</v>
      </c>
      <c r="C317" s="504"/>
      <c r="D317" s="1512">
        <f t="shared" si="131"/>
        <v>0</v>
      </c>
      <c r="E317" s="1512">
        <f t="shared" si="132"/>
        <v>0</v>
      </c>
      <c r="F317" s="1512">
        <v>0</v>
      </c>
      <c r="G317" s="1512">
        <v>7</v>
      </c>
      <c r="H317" s="1512">
        <v>7</v>
      </c>
      <c r="I317" s="1512">
        <v>14</v>
      </c>
      <c r="J317" s="1512">
        <v>3</v>
      </c>
      <c r="K317" s="1512">
        <v>3</v>
      </c>
      <c r="L317" s="1512">
        <v>6</v>
      </c>
      <c r="M317" s="1512">
        <f t="shared" si="134"/>
        <v>10</v>
      </c>
      <c r="N317" s="1512">
        <f t="shared" si="133"/>
        <v>10</v>
      </c>
      <c r="O317" s="1512">
        <f t="shared" si="133"/>
        <v>20</v>
      </c>
      <c r="P317" s="264"/>
      <c r="Q317" s="2050" t="s">
        <v>971</v>
      </c>
      <c r="R317" s="2511"/>
      <c r="S317" s="395"/>
      <c r="T317" s="395"/>
      <c r="U317" s="395"/>
      <c r="V317" s="395"/>
      <c r="W317" s="395"/>
      <c r="X317" s="395"/>
      <c r="Y317" s="395"/>
    </row>
    <row r="318" spans="1:25" s="131" customFormat="1" ht="30" customHeight="1" thickBot="1" x14ac:dyDescent="0.3">
      <c r="A318" s="2496" t="s">
        <v>52</v>
      </c>
      <c r="B318" s="2496"/>
      <c r="C318" s="2496"/>
      <c r="D318" s="1573">
        <f t="shared" ref="D318:O318" si="135">SUM(D315:D317)</f>
        <v>0</v>
      </c>
      <c r="E318" s="1573">
        <f t="shared" si="135"/>
        <v>0</v>
      </c>
      <c r="F318" s="1573">
        <f t="shared" si="135"/>
        <v>0</v>
      </c>
      <c r="G318" s="1573">
        <f t="shared" si="135"/>
        <v>22</v>
      </c>
      <c r="H318" s="1573">
        <f t="shared" si="135"/>
        <v>19</v>
      </c>
      <c r="I318" s="1573">
        <f t="shared" si="135"/>
        <v>41</v>
      </c>
      <c r="J318" s="1573">
        <f t="shared" si="135"/>
        <v>17</v>
      </c>
      <c r="K318" s="1573">
        <f t="shared" si="135"/>
        <v>10</v>
      </c>
      <c r="L318" s="1573">
        <f t="shared" si="135"/>
        <v>27</v>
      </c>
      <c r="M318" s="1573">
        <f t="shared" si="135"/>
        <v>39</v>
      </c>
      <c r="N318" s="1573">
        <f t="shared" si="135"/>
        <v>29</v>
      </c>
      <c r="O318" s="1573">
        <f t="shared" si="135"/>
        <v>68</v>
      </c>
      <c r="P318" s="2590" t="s">
        <v>136</v>
      </c>
      <c r="Q318" s="2590"/>
      <c r="R318" s="2590"/>
      <c r="S318" s="395"/>
      <c r="T318" s="395"/>
      <c r="U318" s="395"/>
      <c r="V318" s="395"/>
      <c r="W318" s="395"/>
      <c r="X318" s="395"/>
      <c r="Y318" s="395"/>
    </row>
    <row r="319" spans="1:25" s="131" customFormat="1" ht="26.25" customHeight="1" thickTop="1" x14ac:dyDescent="0.25">
      <c r="A319" s="1158"/>
      <c r="B319" s="1158"/>
      <c r="C319" s="1158"/>
      <c r="D319" s="328"/>
      <c r="E319" s="328"/>
      <c r="F319" s="328"/>
      <c r="G319" s="328"/>
      <c r="H319" s="328"/>
      <c r="I319" s="328"/>
      <c r="J319" s="328"/>
      <c r="K319" s="328"/>
      <c r="L319" s="328"/>
      <c r="M319" s="328"/>
      <c r="N319" s="328"/>
      <c r="O319" s="328"/>
      <c r="P319" s="1158"/>
      <c r="Q319" s="1158"/>
      <c r="R319" s="1158"/>
      <c r="S319" s="395"/>
      <c r="T319" s="395"/>
      <c r="U319" s="395"/>
      <c r="V319" s="395"/>
      <c r="W319" s="395"/>
      <c r="X319" s="395"/>
      <c r="Y319" s="395"/>
    </row>
    <row r="320" spans="1:25" s="131" customFormat="1" ht="26.25" customHeight="1" x14ac:dyDescent="0.25">
      <c r="A320" s="1158"/>
      <c r="B320" s="1158"/>
      <c r="C320" s="1158"/>
      <c r="D320" s="328"/>
      <c r="E320" s="328"/>
      <c r="F320" s="328"/>
      <c r="G320" s="328"/>
      <c r="H320" s="328"/>
      <c r="I320" s="328"/>
      <c r="J320" s="328"/>
      <c r="K320" s="328"/>
      <c r="L320" s="328"/>
      <c r="M320" s="328"/>
      <c r="N320" s="328"/>
      <c r="O320" s="328"/>
      <c r="P320" s="1158"/>
      <c r="Q320" s="1158"/>
      <c r="R320" s="1158"/>
      <c r="S320" s="395"/>
      <c r="T320" s="395"/>
      <c r="U320" s="395"/>
      <c r="V320" s="395"/>
      <c r="W320" s="395"/>
      <c r="X320" s="395"/>
      <c r="Y320" s="395"/>
    </row>
    <row r="321" spans="1:25" s="131" customFormat="1" ht="26.25" customHeight="1" x14ac:dyDescent="0.25">
      <c r="A321" s="1158"/>
      <c r="B321" s="1158"/>
      <c r="C321" s="1158"/>
      <c r="D321" s="328"/>
      <c r="E321" s="328"/>
      <c r="F321" s="328"/>
      <c r="G321" s="328"/>
      <c r="H321" s="328"/>
      <c r="I321" s="328"/>
      <c r="J321" s="328"/>
      <c r="K321" s="328"/>
      <c r="L321" s="328"/>
      <c r="M321" s="328"/>
      <c r="N321" s="328"/>
      <c r="O321" s="328"/>
      <c r="P321" s="1158"/>
      <c r="Q321" s="1158"/>
      <c r="R321" s="1158"/>
      <c r="S321" s="395"/>
      <c r="T321" s="395"/>
      <c r="U321" s="395"/>
      <c r="V321" s="395"/>
      <c r="W321" s="395"/>
      <c r="X321" s="395"/>
      <c r="Y321" s="395"/>
    </row>
    <row r="322" spans="1:25" s="131" customFormat="1" ht="26.25" customHeight="1" thickBot="1" x14ac:dyDescent="0.3">
      <c r="A322" s="1483" t="s">
        <v>1056</v>
      </c>
      <c r="B322" s="1483"/>
      <c r="C322" s="1483"/>
      <c r="D322" s="1483"/>
      <c r="E322" s="1483"/>
      <c r="F322" s="1483"/>
      <c r="G322" s="1483"/>
      <c r="H322" s="1483"/>
      <c r="I322" s="1483"/>
      <c r="J322" s="1483"/>
      <c r="K322" s="1483"/>
      <c r="L322" s="1483"/>
      <c r="M322" s="1483"/>
      <c r="N322" s="1483"/>
      <c r="O322" s="1483"/>
      <c r="P322" s="1483"/>
      <c r="Q322" s="1483"/>
      <c r="R322" s="1482" t="s">
        <v>2501</v>
      </c>
      <c r="S322" s="395"/>
      <c r="T322" s="395"/>
      <c r="U322" s="395"/>
      <c r="V322" s="395"/>
      <c r="W322" s="395"/>
      <c r="X322" s="395"/>
      <c r="Y322" s="395"/>
    </row>
    <row r="323" spans="1:25" s="131" customFormat="1" ht="26.25" customHeight="1" thickTop="1" x14ac:dyDescent="0.25">
      <c r="A323" s="2468" t="s">
        <v>47</v>
      </c>
      <c r="B323" s="2468" t="s">
        <v>654</v>
      </c>
      <c r="C323" s="2468" t="s">
        <v>48</v>
      </c>
      <c r="D323" s="2488" t="s">
        <v>36</v>
      </c>
      <c r="E323" s="2488"/>
      <c r="F323" s="2488"/>
      <c r="G323" s="2488" t="s">
        <v>2</v>
      </c>
      <c r="H323" s="2488"/>
      <c r="I323" s="2488"/>
      <c r="J323" s="2488" t="s">
        <v>3</v>
      </c>
      <c r="K323" s="2488"/>
      <c r="L323" s="2488"/>
      <c r="M323" s="2488" t="s">
        <v>29</v>
      </c>
      <c r="N323" s="2488"/>
      <c r="O323" s="2488"/>
      <c r="P323" s="2512" t="s">
        <v>103</v>
      </c>
      <c r="Q323" s="2512" t="s">
        <v>132</v>
      </c>
      <c r="R323" s="2512" t="s">
        <v>102</v>
      </c>
      <c r="S323" s="395"/>
      <c r="T323" s="395"/>
      <c r="U323" s="395"/>
      <c r="V323" s="395"/>
      <c r="W323" s="395"/>
      <c r="X323" s="395"/>
      <c r="Y323" s="395"/>
    </row>
    <row r="324" spans="1:25" s="131" customFormat="1" ht="26.25" customHeight="1" x14ac:dyDescent="0.25">
      <c r="A324" s="2469"/>
      <c r="B324" s="2469"/>
      <c r="C324" s="2469"/>
      <c r="D324" s="2492" t="s">
        <v>98</v>
      </c>
      <c r="E324" s="2492"/>
      <c r="F324" s="2492"/>
      <c r="G324" s="2492" t="s">
        <v>99</v>
      </c>
      <c r="H324" s="2492"/>
      <c r="I324" s="2492"/>
      <c r="J324" s="2492" t="s">
        <v>100</v>
      </c>
      <c r="K324" s="2492"/>
      <c r="L324" s="2492"/>
      <c r="M324" s="2492" t="s">
        <v>126</v>
      </c>
      <c r="N324" s="2492"/>
      <c r="O324" s="2492"/>
      <c r="P324" s="2479"/>
      <c r="Q324" s="2479"/>
      <c r="R324" s="2479"/>
      <c r="S324" s="395"/>
      <c r="T324" s="395"/>
      <c r="U324" s="395"/>
      <c r="V324" s="395"/>
      <c r="W324" s="395"/>
      <c r="X324" s="395"/>
      <c r="Y324" s="395"/>
    </row>
    <row r="325" spans="1:25" s="131" customFormat="1" ht="26.25" customHeight="1" x14ac:dyDescent="0.25">
      <c r="A325" s="2469"/>
      <c r="B325" s="2469"/>
      <c r="C325" s="2469"/>
      <c r="D325" s="304" t="s">
        <v>187</v>
      </c>
      <c r="E325" s="304" t="s">
        <v>203</v>
      </c>
      <c r="F325" s="304" t="s">
        <v>204</v>
      </c>
      <c r="G325" s="304" t="s">
        <v>187</v>
      </c>
      <c r="H325" s="304" t="s">
        <v>203</v>
      </c>
      <c r="I325" s="304" t="s">
        <v>204</v>
      </c>
      <c r="J325" s="304" t="s">
        <v>187</v>
      </c>
      <c r="K325" s="304" t="s">
        <v>203</v>
      </c>
      <c r="L325" s="304" t="s">
        <v>204</v>
      </c>
      <c r="M325" s="304" t="s">
        <v>187</v>
      </c>
      <c r="N325" s="304" t="s">
        <v>203</v>
      </c>
      <c r="O325" s="304" t="s">
        <v>204</v>
      </c>
      <c r="P325" s="2479"/>
      <c r="Q325" s="2479"/>
      <c r="R325" s="2479"/>
      <c r="S325" s="395"/>
      <c r="T325" s="395"/>
      <c r="U325" s="395"/>
      <c r="V325" s="395"/>
      <c r="W325" s="395"/>
      <c r="X325" s="395"/>
      <c r="Y325" s="395"/>
    </row>
    <row r="326" spans="1:25" s="131" customFormat="1" ht="26.25" customHeight="1" thickBot="1" x14ac:dyDescent="0.3">
      <c r="A326" s="2470"/>
      <c r="B326" s="2470"/>
      <c r="C326" s="2470"/>
      <c r="D326" s="325" t="s">
        <v>188</v>
      </c>
      <c r="E326" s="325" t="s">
        <v>189</v>
      </c>
      <c r="F326" s="325" t="s">
        <v>190</v>
      </c>
      <c r="G326" s="325" t="s">
        <v>188</v>
      </c>
      <c r="H326" s="325" t="s">
        <v>189</v>
      </c>
      <c r="I326" s="325" t="s">
        <v>190</v>
      </c>
      <c r="J326" s="325" t="s">
        <v>188</v>
      </c>
      <c r="K326" s="325" t="s">
        <v>189</v>
      </c>
      <c r="L326" s="325" t="s">
        <v>190</v>
      </c>
      <c r="M326" s="325" t="s">
        <v>188</v>
      </c>
      <c r="N326" s="325" t="s">
        <v>189</v>
      </c>
      <c r="O326" s="325" t="s">
        <v>190</v>
      </c>
      <c r="P326" s="2513"/>
      <c r="Q326" s="2513"/>
      <c r="R326" s="2513"/>
      <c r="S326" s="395"/>
      <c r="T326" s="395"/>
      <c r="U326" s="395"/>
      <c r="V326" s="395"/>
      <c r="W326" s="395"/>
      <c r="X326" s="395"/>
      <c r="Y326" s="395"/>
    </row>
    <row r="327" spans="1:25" s="131" customFormat="1" ht="27.75" customHeight="1" x14ac:dyDescent="0.25">
      <c r="A327" s="2596" t="s">
        <v>43</v>
      </c>
      <c r="B327" s="699" t="s">
        <v>89</v>
      </c>
      <c r="C327" s="1175"/>
      <c r="D327" s="535">
        <v>6</v>
      </c>
      <c r="E327" s="535">
        <v>2</v>
      </c>
      <c r="F327" s="535">
        <v>8</v>
      </c>
      <c r="G327" s="535">
        <v>4</v>
      </c>
      <c r="H327" s="535">
        <v>7</v>
      </c>
      <c r="I327" s="535">
        <v>11</v>
      </c>
      <c r="J327" s="535">
        <v>0</v>
      </c>
      <c r="K327" s="535">
        <v>0</v>
      </c>
      <c r="L327" s="535">
        <v>0</v>
      </c>
      <c r="M327" s="535">
        <f>SUM(D327,G327,J327)</f>
        <v>10</v>
      </c>
      <c r="N327" s="535">
        <f t="shared" ref="N327:O330" si="136">SUM(E327,H327,K327)</f>
        <v>9</v>
      </c>
      <c r="O327" s="535">
        <f t="shared" si="136"/>
        <v>19</v>
      </c>
      <c r="P327" s="1176"/>
      <c r="Q327" s="1618" t="s">
        <v>157</v>
      </c>
      <c r="R327" s="2597" t="s">
        <v>130</v>
      </c>
      <c r="S327" s="395"/>
      <c r="T327" s="395"/>
      <c r="U327" s="395"/>
      <c r="V327" s="395"/>
      <c r="W327" s="395"/>
      <c r="X327" s="395"/>
      <c r="Y327" s="395"/>
    </row>
    <row r="328" spans="1:25" s="131" customFormat="1" ht="27.75" customHeight="1" x14ac:dyDescent="0.25">
      <c r="A328" s="2501"/>
      <c r="B328" s="2033" t="s">
        <v>972</v>
      </c>
      <c r="C328" s="1172"/>
      <c r="D328" s="1512">
        <v>0</v>
      </c>
      <c r="E328" s="1512">
        <v>0</v>
      </c>
      <c r="F328" s="1512">
        <v>0</v>
      </c>
      <c r="G328" s="1512">
        <v>4</v>
      </c>
      <c r="H328" s="1512">
        <v>5</v>
      </c>
      <c r="I328" s="1512">
        <v>9</v>
      </c>
      <c r="J328" s="1512">
        <v>5</v>
      </c>
      <c r="K328" s="1512">
        <v>3</v>
      </c>
      <c r="L328" s="1512">
        <v>8</v>
      </c>
      <c r="M328" s="1512">
        <f t="shared" ref="M328:M330" si="137">SUM(D328,G328,J328)</f>
        <v>9</v>
      </c>
      <c r="N328" s="1512">
        <f t="shared" si="136"/>
        <v>8</v>
      </c>
      <c r="O328" s="1512">
        <f t="shared" si="136"/>
        <v>17</v>
      </c>
      <c r="P328" s="1178"/>
      <c r="Q328" s="389" t="s">
        <v>973</v>
      </c>
      <c r="R328" s="2502"/>
      <c r="S328" s="395"/>
      <c r="T328" s="395"/>
      <c r="U328" s="395"/>
      <c r="V328" s="395"/>
      <c r="W328" s="395"/>
      <c r="X328" s="395"/>
      <c r="Y328" s="395"/>
    </row>
    <row r="329" spans="1:25" s="131" customFormat="1" ht="30" customHeight="1" x14ac:dyDescent="0.25">
      <c r="A329" s="2501"/>
      <c r="B329" s="2033" t="s">
        <v>974</v>
      </c>
      <c r="C329" s="1172"/>
      <c r="D329" s="1512">
        <v>0</v>
      </c>
      <c r="E329" s="1512">
        <v>0</v>
      </c>
      <c r="F329" s="1512">
        <v>0</v>
      </c>
      <c r="G329" s="1512">
        <v>5</v>
      </c>
      <c r="H329" s="1512">
        <v>8</v>
      </c>
      <c r="I329" s="1512">
        <v>13</v>
      </c>
      <c r="J329" s="1512">
        <v>0</v>
      </c>
      <c r="K329" s="1512">
        <v>0</v>
      </c>
      <c r="L329" s="1512">
        <v>0</v>
      </c>
      <c r="M329" s="1512">
        <f t="shared" si="137"/>
        <v>5</v>
      </c>
      <c r="N329" s="1512">
        <f t="shared" si="136"/>
        <v>8</v>
      </c>
      <c r="O329" s="1512">
        <f t="shared" si="136"/>
        <v>13</v>
      </c>
      <c r="P329" s="1174"/>
      <c r="Q329" s="389" t="s">
        <v>975</v>
      </c>
      <c r="R329" s="2502"/>
      <c r="S329" s="395"/>
      <c r="T329" s="395"/>
      <c r="U329" s="395"/>
      <c r="V329" s="395"/>
      <c r="W329" s="395"/>
      <c r="X329" s="395"/>
      <c r="Y329" s="395"/>
    </row>
    <row r="330" spans="1:25" s="131" customFormat="1" ht="27.75" customHeight="1" x14ac:dyDescent="0.25">
      <c r="A330" s="2501"/>
      <c r="B330" s="2033" t="s">
        <v>976</v>
      </c>
      <c r="C330" s="1172"/>
      <c r="D330" s="1512">
        <v>0</v>
      </c>
      <c r="E330" s="1512">
        <v>0</v>
      </c>
      <c r="F330" s="1512">
        <v>0</v>
      </c>
      <c r="G330" s="1512">
        <v>7</v>
      </c>
      <c r="H330" s="1512">
        <v>7</v>
      </c>
      <c r="I330" s="1512">
        <v>14</v>
      </c>
      <c r="J330" s="1512">
        <v>0</v>
      </c>
      <c r="K330" s="1512">
        <v>0</v>
      </c>
      <c r="L330" s="1512">
        <v>0</v>
      </c>
      <c r="M330" s="1512">
        <f t="shared" si="137"/>
        <v>7</v>
      </c>
      <c r="N330" s="1512">
        <f t="shared" si="136"/>
        <v>7</v>
      </c>
      <c r="O330" s="1512">
        <f t="shared" si="136"/>
        <v>14</v>
      </c>
      <c r="P330" s="1174"/>
      <c r="Q330" s="856" t="s">
        <v>977</v>
      </c>
      <c r="R330" s="2502"/>
      <c r="S330" s="395"/>
      <c r="T330" s="395"/>
      <c r="U330" s="395"/>
      <c r="V330" s="395"/>
      <c r="W330" s="395"/>
      <c r="X330" s="395"/>
      <c r="Y330" s="395"/>
    </row>
    <row r="331" spans="1:25" s="131" customFormat="1" ht="27.75" customHeight="1" x14ac:dyDescent="0.25">
      <c r="A331" s="2501" t="s">
        <v>52</v>
      </c>
      <c r="B331" s="2501"/>
      <c r="C331" s="2501"/>
      <c r="D331" s="1512">
        <f>SUM(D327:D330)</f>
        <v>6</v>
      </c>
      <c r="E331" s="1512">
        <f t="shared" ref="E331:O331" si="138">SUM(E327:E330)</f>
        <v>2</v>
      </c>
      <c r="F331" s="1512">
        <f t="shared" si="138"/>
        <v>8</v>
      </c>
      <c r="G331" s="1512">
        <f t="shared" si="138"/>
        <v>20</v>
      </c>
      <c r="H331" s="1512">
        <f t="shared" si="138"/>
        <v>27</v>
      </c>
      <c r="I331" s="1512">
        <f t="shared" si="138"/>
        <v>47</v>
      </c>
      <c r="J331" s="1512">
        <f t="shared" si="138"/>
        <v>5</v>
      </c>
      <c r="K331" s="1512">
        <f t="shared" si="138"/>
        <v>3</v>
      </c>
      <c r="L331" s="1512">
        <f t="shared" si="138"/>
        <v>8</v>
      </c>
      <c r="M331" s="1512">
        <f t="shared" si="138"/>
        <v>31</v>
      </c>
      <c r="N331" s="1512">
        <f t="shared" si="138"/>
        <v>32</v>
      </c>
      <c r="O331" s="1512">
        <f t="shared" si="138"/>
        <v>63</v>
      </c>
      <c r="P331" s="2502" t="s">
        <v>136</v>
      </c>
      <c r="Q331" s="2502"/>
      <c r="R331" s="2502"/>
      <c r="S331" s="395"/>
      <c r="T331" s="395"/>
      <c r="U331" s="395"/>
      <c r="V331" s="395"/>
      <c r="W331" s="395"/>
      <c r="X331" s="395"/>
      <c r="Y331" s="395"/>
    </row>
    <row r="332" spans="1:25" s="131" customFormat="1" ht="27.75" customHeight="1" x14ac:dyDescent="0.25">
      <c r="A332" s="2501" t="s">
        <v>630</v>
      </c>
      <c r="B332" s="713" t="s">
        <v>978</v>
      </c>
      <c r="C332" s="713" t="s">
        <v>978</v>
      </c>
      <c r="D332" s="1512">
        <v>0</v>
      </c>
      <c r="E332" s="1512">
        <v>0</v>
      </c>
      <c r="F332" s="1512">
        <v>0</v>
      </c>
      <c r="G332" s="1512">
        <v>11</v>
      </c>
      <c r="H332" s="1512">
        <v>5</v>
      </c>
      <c r="I332" s="1512">
        <v>16</v>
      </c>
      <c r="J332" s="1512">
        <v>7</v>
      </c>
      <c r="K332" s="1512">
        <v>1</v>
      </c>
      <c r="L332" s="1512">
        <v>8</v>
      </c>
      <c r="M332" s="1512">
        <f>SUM(D332,G332,J332)</f>
        <v>18</v>
      </c>
      <c r="N332" s="1512">
        <f t="shared" ref="N332:O335" si="139">SUM(E332,H332,K332)</f>
        <v>6</v>
      </c>
      <c r="O332" s="1512">
        <f t="shared" si="139"/>
        <v>24</v>
      </c>
      <c r="P332" s="2231" t="s">
        <v>979</v>
      </c>
      <c r="Q332" s="2231" t="s">
        <v>979</v>
      </c>
      <c r="R332" s="2613" t="s">
        <v>980</v>
      </c>
      <c r="S332" s="395"/>
      <c r="T332" s="395"/>
      <c r="U332" s="395"/>
      <c r="V332" s="395"/>
      <c r="W332" s="395"/>
      <c r="X332" s="395"/>
      <c r="Y332" s="395"/>
    </row>
    <row r="333" spans="1:25" s="131" customFormat="1" ht="27.75" customHeight="1" x14ac:dyDescent="0.25">
      <c r="A333" s="2501"/>
      <c r="B333" s="713" t="s">
        <v>981</v>
      </c>
      <c r="C333" s="713" t="s">
        <v>981</v>
      </c>
      <c r="D333" s="1512">
        <v>0</v>
      </c>
      <c r="E333" s="1512">
        <v>0</v>
      </c>
      <c r="F333" s="1512">
        <v>0</v>
      </c>
      <c r="G333" s="1512">
        <v>9</v>
      </c>
      <c r="H333" s="1512">
        <v>7</v>
      </c>
      <c r="I333" s="1512">
        <v>16</v>
      </c>
      <c r="J333" s="1512">
        <v>5</v>
      </c>
      <c r="K333" s="1512">
        <v>4</v>
      </c>
      <c r="L333" s="1512">
        <v>9</v>
      </c>
      <c r="M333" s="1512">
        <f t="shared" ref="M333:M335" si="140">SUM(D333,G333,J333)</f>
        <v>14</v>
      </c>
      <c r="N333" s="1512">
        <f t="shared" si="139"/>
        <v>11</v>
      </c>
      <c r="O333" s="1512">
        <f t="shared" si="139"/>
        <v>25</v>
      </c>
      <c r="P333" s="2231" t="s">
        <v>982</v>
      </c>
      <c r="Q333" s="2231" t="s">
        <v>982</v>
      </c>
      <c r="R333" s="2613"/>
      <c r="S333" s="395"/>
      <c r="T333" s="395"/>
      <c r="U333" s="395"/>
      <c r="V333" s="395"/>
      <c r="W333" s="395"/>
      <c r="X333" s="395"/>
      <c r="Y333" s="395"/>
    </row>
    <row r="334" spans="1:25" s="131" customFormat="1" ht="27.75" customHeight="1" x14ac:dyDescent="0.25">
      <c r="A334" s="2501"/>
      <c r="B334" s="713" t="s">
        <v>983</v>
      </c>
      <c r="C334" s="713" t="s">
        <v>983</v>
      </c>
      <c r="D334" s="1512">
        <v>0</v>
      </c>
      <c r="E334" s="1512">
        <v>0</v>
      </c>
      <c r="F334" s="1512">
        <v>0</v>
      </c>
      <c r="G334" s="1512">
        <v>8</v>
      </c>
      <c r="H334" s="1512">
        <v>8</v>
      </c>
      <c r="I334" s="1512">
        <v>16</v>
      </c>
      <c r="J334" s="1512">
        <v>9</v>
      </c>
      <c r="K334" s="1512">
        <v>5</v>
      </c>
      <c r="L334" s="1512">
        <v>14</v>
      </c>
      <c r="M334" s="1512">
        <f t="shared" si="140"/>
        <v>17</v>
      </c>
      <c r="N334" s="1512">
        <f t="shared" si="139"/>
        <v>13</v>
      </c>
      <c r="O334" s="1512">
        <f t="shared" si="139"/>
        <v>30</v>
      </c>
      <c r="P334" s="2230" t="s">
        <v>984</v>
      </c>
      <c r="Q334" s="2230" t="s">
        <v>984</v>
      </c>
      <c r="R334" s="2613"/>
      <c r="S334" s="395"/>
      <c r="T334" s="395"/>
      <c r="U334" s="395"/>
      <c r="V334" s="395"/>
      <c r="W334" s="395"/>
      <c r="X334" s="395"/>
      <c r="Y334" s="395"/>
    </row>
    <row r="335" spans="1:25" s="131" customFormat="1" ht="27.75" customHeight="1" x14ac:dyDescent="0.25">
      <c r="A335" s="2501"/>
      <c r="B335" s="713" t="s">
        <v>985</v>
      </c>
      <c r="C335" s="713" t="s">
        <v>985</v>
      </c>
      <c r="D335" s="1512">
        <v>0</v>
      </c>
      <c r="E335" s="1512">
        <v>0</v>
      </c>
      <c r="F335" s="1512">
        <v>0</v>
      </c>
      <c r="G335" s="1512">
        <v>13</v>
      </c>
      <c r="H335" s="1512">
        <v>6</v>
      </c>
      <c r="I335" s="1512">
        <v>19</v>
      </c>
      <c r="J335" s="1512">
        <v>0</v>
      </c>
      <c r="K335" s="1512">
        <v>0</v>
      </c>
      <c r="L335" s="1512">
        <v>0</v>
      </c>
      <c r="M335" s="1512">
        <f t="shared" si="140"/>
        <v>13</v>
      </c>
      <c r="N335" s="1512">
        <f t="shared" si="139"/>
        <v>6</v>
      </c>
      <c r="O335" s="1512">
        <f t="shared" si="139"/>
        <v>19</v>
      </c>
      <c r="P335" s="2231" t="s">
        <v>986</v>
      </c>
      <c r="Q335" s="2231" t="s">
        <v>986</v>
      </c>
      <c r="R335" s="2613"/>
      <c r="S335" s="395"/>
      <c r="T335" s="395"/>
      <c r="U335" s="395"/>
      <c r="V335" s="395"/>
      <c r="W335" s="395"/>
      <c r="X335" s="395"/>
      <c r="Y335" s="395"/>
    </row>
    <row r="336" spans="1:25" s="131" customFormat="1" ht="27.75" customHeight="1" x14ac:dyDescent="0.25">
      <c r="A336" s="2501" t="s">
        <v>52</v>
      </c>
      <c r="B336" s="2501"/>
      <c r="C336" s="2501"/>
      <c r="D336" s="1512">
        <f>SUM(D332:D335)</f>
        <v>0</v>
      </c>
      <c r="E336" s="1512">
        <f t="shared" ref="E336:O336" si="141">SUM(E332:E335)</f>
        <v>0</v>
      </c>
      <c r="F336" s="1512">
        <f t="shared" si="141"/>
        <v>0</v>
      </c>
      <c r="G336" s="1512">
        <f t="shared" si="141"/>
        <v>41</v>
      </c>
      <c r="H336" s="1512">
        <f t="shared" si="141"/>
        <v>26</v>
      </c>
      <c r="I336" s="1512">
        <f t="shared" si="141"/>
        <v>67</v>
      </c>
      <c r="J336" s="1512">
        <f t="shared" si="141"/>
        <v>21</v>
      </c>
      <c r="K336" s="1512">
        <f t="shared" si="141"/>
        <v>10</v>
      </c>
      <c r="L336" s="1512">
        <f t="shared" si="141"/>
        <v>31</v>
      </c>
      <c r="M336" s="1512">
        <f t="shared" si="141"/>
        <v>62</v>
      </c>
      <c r="N336" s="1512">
        <f t="shared" si="141"/>
        <v>36</v>
      </c>
      <c r="O336" s="1512">
        <f t="shared" si="141"/>
        <v>98</v>
      </c>
      <c r="P336" s="2617" t="s">
        <v>136</v>
      </c>
      <c r="Q336" s="2617"/>
      <c r="R336" s="2617"/>
      <c r="S336" s="395"/>
      <c r="T336" s="395"/>
      <c r="U336" s="395"/>
      <c r="V336" s="395"/>
      <c r="W336" s="395"/>
      <c r="X336" s="395"/>
      <c r="Y336" s="395"/>
    </row>
    <row r="337" spans="1:25" s="131" customFormat="1" ht="27.75" customHeight="1" x14ac:dyDescent="0.25">
      <c r="A337" s="2618" t="s">
        <v>987</v>
      </c>
      <c r="B337" s="2618"/>
      <c r="C337" s="2618"/>
      <c r="D337" s="1512">
        <f t="shared" ref="D337:F337" si="142">SUM(D333:D336)</f>
        <v>0</v>
      </c>
      <c r="E337" s="1512">
        <f t="shared" si="142"/>
        <v>0</v>
      </c>
      <c r="F337" s="1512">
        <f t="shared" si="142"/>
        <v>0</v>
      </c>
      <c r="G337" s="1512">
        <v>28</v>
      </c>
      <c r="H337" s="1512">
        <v>7</v>
      </c>
      <c r="I337" s="1512">
        <v>35</v>
      </c>
      <c r="J337" s="1512">
        <v>26</v>
      </c>
      <c r="K337" s="1512">
        <v>9</v>
      </c>
      <c r="L337" s="1512">
        <v>35</v>
      </c>
      <c r="M337" s="1512">
        <f t="shared" ref="M337:O338" si="143">SUM(D337,G337,J337)</f>
        <v>54</v>
      </c>
      <c r="N337" s="1512">
        <f t="shared" si="143"/>
        <v>16</v>
      </c>
      <c r="O337" s="1512">
        <f t="shared" si="143"/>
        <v>70</v>
      </c>
      <c r="P337" s="1179"/>
      <c r="Q337" s="2619" t="s">
        <v>633</v>
      </c>
      <c r="R337" s="2619"/>
      <c r="S337" s="395"/>
      <c r="T337" s="395"/>
      <c r="U337" s="395"/>
      <c r="V337" s="395"/>
      <c r="W337" s="395"/>
      <c r="X337" s="395"/>
      <c r="Y337" s="395"/>
    </row>
    <row r="338" spans="1:25" s="131" customFormat="1" ht="27.75" customHeight="1" x14ac:dyDescent="0.25">
      <c r="A338" s="2618" t="s">
        <v>988</v>
      </c>
      <c r="B338" s="2618"/>
      <c r="C338" s="2618"/>
      <c r="D338" s="1512">
        <f t="shared" ref="D338:F338" si="144">SUM(D334:D337)</f>
        <v>0</v>
      </c>
      <c r="E338" s="1512">
        <f t="shared" si="144"/>
        <v>0</v>
      </c>
      <c r="F338" s="1512">
        <f t="shared" si="144"/>
        <v>0</v>
      </c>
      <c r="G338" s="1512">
        <v>0</v>
      </c>
      <c r="H338" s="1512">
        <v>17</v>
      </c>
      <c r="I338" s="1512">
        <v>17</v>
      </c>
      <c r="J338" s="1512">
        <v>0</v>
      </c>
      <c r="K338" s="1512">
        <v>15</v>
      </c>
      <c r="L338" s="1512">
        <v>15</v>
      </c>
      <c r="M338" s="1512">
        <f t="shared" si="143"/>
        <v>0</v>
      </c>
      <c r="N338" s="1512">
        <f t="shared" si="143"/>
        <v>32</v>
      </c>
      <c r="O338" s="1512">
        <f t="shared" si="143"/>
        <v>32</v>
      </c>
      <c r="P338" s="1179"/>
      <c r="Q338" s="2616" t="s">
        <v>635</v>
      </c>
      <c r="R338" s="2616"/>
      <c r="S338" s="395"/>
      <c r="T338" s="395"/>
      <c r="U338" s="395"/>
      <c r="V338" s="395"/>
      <c r="W338" s="395"/>
      <c r="X338" s="395"/>
      <c r="Y338" s="395"/>
    </row>
    <row r="339" spans="1:25" s="131" customFormat="1" ht="27.75" customHeight="1" x14ac:dyDescent="0.25">
      <c r="A339" s="2528" t="s">
        <v>456</v>
      </c>
      <c r="B339" s="2501" t="s">
        <v>540</v>
      </c>
      <c r="C339" s="2033" t="s">
        <v>989</v>
      </c>
      <c r="D339" s="1512">
        <f t="shared" ref="D339:D341" si="145">SUM(D335:D338)</f>
        <v>0</v>
      </c>
      <c r="E339" s="1512">
        <f t="shared" ref="E339:E341" si="146">SUM(E335:E338)</f>
        <v>0</v>
      </c>
      <c r="F339" s="1512">
        <v>0</v>
      </c>
      <c r="G339" s="1512">
        <v>5</v>
      </c>
      <c r="H339" s="1512">
        <v>5</v>
      </c>
      <c r="I339" s="1512">
        <v>10</v>
      </c>
      <c r="J339" s="1512">
        <v>1</v>
      </c>
      <c r="K339" s="1512">
        <v>2</v>
      </c>
      <c r="L339" s="1512">
        <v>3</v>
      </c>
      <c r="M339" s="1512">
        <f>SUM(D339,G339,J339)</f>
        <v>6</v>
      </c>
      <c r="N339" s="1512">
        <f t="shared" ref="N339:O341" si="147">SUM(E339,H339,K339)</f>
        <v>7</v>
      </c>
      <c r="O339" s="1512">
        <f t="shared" si="147"/>
        <v>13</v>
      </c>
      <c r="P339" s="856" t="s">
        <v>542</v>
      </c>
      <c r="Q339" s="2511" t="s">
        <v>990</v>
      </c>
      <c r="R339" s="2614" t="s">
        <v>457</v>
      </c>
      <c r="S339" s="395"/>
      <c r="T339" s="395"/>
      <c r="U339" s="395"/>
      <c r="V339" s="395"/>
      <c r="W339" s="395"/>
      <c r="X339" s="395"/>
      <c r="Y339" s="395"/>
    </row>
    <row r="340" spans="1:25" s="131" customFormat="1" ht="27.75" customHeight="1" x14ac:dyDescent="0.25">
      <c r="A340" s="2492"/>
      <c r="B340" s="2501"/>
      <c r="C340" s="2033" t="s">
        <v>991</v>
      </c>
      <c r="D340" s="1512">
        <f t="shared" si="145"/>
        <v>0</v>
      </c>
      <c r="E340" s="1512">
        <f t="shared" si="146"/>
        <v>0</v>
      </c>
      <c r="F340" s="1512">
        <v>0</v>
      </c>
      <c r="G340" s="1512">
        <v>5</v>
      </c>
      <c r="H340" s="1512">
        <v>1</v>
      </c>
      <c r="I340" s="1512">
        <v>6</v>
      </c>
      <c r="J340" s="1512">
        <v>1</v>
      </c>
      <c r="K340" s="1512">
        <v>0</v>
      </c>
      <c r="L340" s="1512">
        <v>1</v>
      </c>
      <c r="M340" s="1512">
        <f>SUM(D340,G340,J340)</f>
        <v>6</v>
      </c>
      <c r="N340" s="1512">
        <f t="shared" si="147"/>
        <v>1</v>
      </c>
      <c r="O340" s="1512">
        <f t="shared" si="147"/>
        <v>7</v>
      </c>
      <c r="P340" s="856" t="s">
        <v>992</v>
      </c>
      <c r="Q340" s="2511"/>
      <c r="R340" s="2495"/>
      <c r="S340" s="395"/>
      <c r="T340" s="395"/>
      <c r="U340" s="395"/>
      <c r="V340" s="395"/>
      <c r="W340" s="395"/>
      <c r="X340" s="395"/>
      <c r="Y340" s="395"/>
    </row>
    <row r="341" spans="1:25" s="131" customFormat="1" ht="27.75" customHeight="1" x14ac:dyDescent="0.25">
      <c r="A341" s="2519"/>
      <c r="B341" s="2501"/>
      <c r="C341" s="2033" t="s">
        <v>544</v>
      </c>
      <c r="D341" s="1512">
        <f t="shared" si="145"/>
        <v>0</v>
      </c>
      <c r="E341" s="1512">
        <f t="shared" si="146"/>
        <v>0</v>
      </c>
      <c r="F341" s="1512">
        <v>0</v>
      </c>
      <c r="G341" s="1512">
        <v>4</v>
      </c>
      <c r="H341" s="1512">
        <v>0</v>
      </c>
      <c r="I341" s="1512">
        <v>4</v>
      </c>
      <c r="J341" s="1512">
        <v>1</v>
      </c>
      <c r="K341" s="1512">
        <v>0</v>
      </c>
      <c r="L341" s="1512">
        <v>1</v>
      </c>
      <c r="M341" s="1512">
        <f>SUM(D341,G341,J341)</f>
        <v>5</v>
      </c>
      <c r="N341" s="1512">
        <f t="shared" si="147"/>
        <v>0</v>
      </c>
      <c r="O341" s="1512">
        <f t="shared" si="147"/>
        <v>5</v>
      </c>
      <c r="P341" s="856" t="s">
        <v>545</v>
      </c>
      <c r="Q341" s="2511"/>
      <c r="R341" s="2615"/>
      <c r="S341" s="395"/>
      <c r="T341" s="395"/>
      <c r="U341" s="395"/>
      <c r="V341" s="395"/>
      <c r="W341" s="395"/>
      <c r="X341" s="395"/>
      <c r="Y341" s="395"/>
    </row>
    <row r="342" spans="1:25" s="131" customFormat="1" ht="27.75" customHeight="1" thickBot="1" x14ac:dyDescent="0.3">
      <c r="A342" s="1195"/>
      <c r="B342" s="2496" t="s">
        <v>49</v>
      </c>
      <c r="C342" s="2496"/>
      <c r="D342" s="1573">
        <f>SUM(D339:D341)</f>
        <v>0</v>
      </c>
      <c r="E342" s="1573">
        <f t="shared" ref="E342:O342" si="148">SUM(E339:E341)</f>
        <v>0</v>
      </c>
      <c r="F342" s="1573">
        <f t="shared" si="148"/>
        <v>0</v>
      </c>
      <c r="G342" s="1573">
        <f t="shared" si="148"/>
        <v>14</v>
      </c>
      <c r="H342" s="1573">
        <f t="shared" si="148"/>
        <v>6</v>
      </c>
      <c r="I342" s="1573">
        <f t="shared" si="148"/>
        <v>20</v>
      </c>
      <c r="J342" s="1573">
        <f t="shared" si="148"/>
        <v>3</v>
      </c>
      <c r="K342" s="1573">
        <f t="shared" si="148"/>
        <v>2</v>
      </c>
      <c r="L342" s="1573">
        <f t="shared" si="148"/>
        <v>5</v>
      </c>
      <c r="M342" s="1573">
        <f t="shared" si="148"/>
        <v>17</v>
      </c>
      <c r="N342" s="1573">
        <f t="shared" si="148"/>
        <v>8</v>
      </c>
      <c r="O342" s="1573">
        <f t="shared" si="148"/>
        <v>25</v>
      </c>
      <c r="P342" s="2590" t="s">
        <v>139</v>
      </c>
      <c r="Q342" s="2590"/>
      <c r="R342" s="1182"/>
      <c r="S342" s="395"/>
      <c r="T342" s="395"/>
      <c r="U342" s="395"/>
      <c r="V342" s="395"/>
      <c r="W342" s="395"/>
      <c r="X342" s="395"/>
      <c r="Y342" s="395"/>
    </row>
    <row r="343" spans="1:25" s="131" customFormat="1" ht="27.75" customHeight="1" thickTop="1" x14ac:dyDescent="0.25">
      <c r="A343" s="1158"/>
      <c r="B343" s="1158"/>
      <c r="C343" s="1158"/>
      <c r="D343" s="328"/>
      <c r="E343" s="328"/>
      <c r="F343" s="328"/>
      <c r="G343" s="328"/>
      <c r="H343" s="328"/>
      <c r="I343" s="328"/>
      <c r="J343" s="328"/>
      <c r="K343" s="328"/>
      <c r="L343" s="328"/>
      <c r="M343" s="328"/>
      <c r="N343" s="328"/>
      <c r="O343" s="328"/>
      <c r="P343" s="1177"/>
      <c r="Q343" s="1177"/>
      <c r="R343" s="1177"/>
      <c r="S343" s="395"/>
      <c r="T343" s="395"/>
      <c r="U343" s="395"/>
      <c r="V343" s="395"/>
      <c r="W343" s="395"/>
      <c r="X343" s="395"/>
      <c r="Y343" s="395"/>
    </row>
    <row r="344" spans="1:25" s="131" customFormat="1" ht="27.75" customHeight="1" x14ac:dyDescent="0.25">
      <c r="A344" s="2416"/>
      <c r="B344" s="2416"/>
      <c r="C344" s="2416"/>
      <c r="D344" s="328"/>
      <c r="E344" s="328"/>
      <c r="F344" s="328"/>
      <c r="G344" s="328"/>
      <c r="H344" s="328"/>
      <c r="I344" s="328"/>
      <c r="J344" s="328"/>
      <c r="K344" s="328"/>
      <c r="L344" s="328"/>
      <c r="M344" s="328"/>
      <c r="N344" s="328"/>
      <c r="O344" s="328"/>
      <c r="P344" s="2428"/>
      <c r="Q344" s="2428"/>
      <c r="R344" s="2428"/>
      <c r="S344" s="395"/>
      <c r="T344" s="395"/>
      <c r="U344" s="395"/>
      <c r="V344" s="395"/>
      <c r="W344" s="395"/>
      <c r="X344" s="395"/>
      <c r="Y344" s="395"/>
    </row>
    <row r="345" spans="1:25" s="131" customFormat="1" ht="27.75" customHeight="1" x14ac:dyDescent="0.25">
      <c r="A345" s="2434"/>
      <c r="B345" s="2434"/>
      <c r="C345" s="2434"/>
      <c r="D345" s="328"/>
      <c r="E345" s="328"/>
      <c r="F345" s="328"/>
      <c r="G345" s="328"/>
      <c r="H345" s="328"/>
      <c r="I345" s="328"/>
      <c r="J345" s="328"/>
      <c r="K345" s="328"/>
      <c r="L345" s="328"/>
      <c r="M345" s="328"/>
      <c r="N345" s="328"/>
      <c r="O345" s="328"/>
      <c r="P345" s="2442"/>
      <c r="Q345" s="2442"/>
      <c r="R345" s="2442"/>
      <c r="S345" s="395"/>
      <c r="T345" s="395"/>
      <c r="U345" s="395"/>
      <c r="V345" s="395"/>
      <c r="W345" s="395"/>
      <c r="X345" s="395"/>
      <c r="Y345" s="395"/>
    </row>
    <row r="346" spans="1:25" s="131" customFormat="1" ht="20.100000000000001" customHeight="1" thickBot="1" x14ac:dyDescent="0.3">
      <c r="A346" s="1483" t="s">
        <v>1056</v>
      </c>
      <c r="B346" s="1483"/>
      <c r="C346" s="1483"/>
      <c r="D346" s="1483"/>
      <c r="E346" s="1483"/>
      <c r="F346" s="1483"/>
      <c r="G346" s="1483"/>
      <c r="H346" s="1483"/>
      <c r="I346" s="1483"/>
      <c r="J346" s="1483"/>
      <c r="K346" s="1483"/>
      <c r="L346" s="1483"/>
      <c r="M346" s="1483"/>
      <c r="N346" s="1483"/>
      <c r="O346" s="1483"/>
      <c r="P346" s="1483"/>
      <c r="Q346" s="1483"/>
      <c r="R346" s="1482" t="s">
        <v>2501</v>
      </c>
      <c r="S346" s="395"/>
      <c r="T346" s="395"/>
      <c r="U346" s="395"/>
      <c r="V346" s="395"/>
      <c r="W346" s="395"/>
      <c r="X346" s="395"/>
      <c r="Y346" s="395"/>
    </row>
    <row r="347" spans="1:25" s="131" customFormat="1" ht="20.100000000000001" customHeight="1" thickTop="1" x14ac:dyDescent="0.25">
      <c r="A347" s="2468" t="s">
        <v>47</v>
      </c>
      <c r="B347" s="2468" t="s">
        <v>654</v>
      </c>
      <c r="C347" s="2468" t="s">
        <v>48</v>
      </c>
      <c r="D347" s="2488" t="s">
        <v>36</v>
      </c>
      <c r="E347" s="2488"/>
      <c r="F347" s="2488"/>
      <c r="G347" s="2488" t="s">
        <v>2</v>
      </c>
      <c r="H347" s="2488"/>
      <c r="I347" s="2488"/>
      <c r="J347" s="2488" t="s">
        <v>3</v>
      </c>
      <c r="K347" s="2488"/>
      <c r="L347" s="2488"/>
      <c r="M347" s="2488" t="s">
        <v>29</v>
      </c>
      <c r="N347" s="2488"/>
      <c r="O347" s="2488"/>
      <c r="P347" s="2523" t="s">
        <v>103</v>
      </c>
      <c r="Q347" s="2523" t="s">
        <v>132</v>
      </c>
      <c r="R347" s="2565" t="s">
        <v>102</v>
      </c>
      <c r="S347" s="395"/>
      <c r="T347" s="395"/>
      <c r="U347" s="395"/>
      <c r="V347" s="395"/>
      <c r="W347" s="395"/>
      <c r="X347" s="395"/>
      <c r="Y347" s="395"/>
    </row>
    <row r="348" spans="1:25" s="131" customFormat="1" ht="20.100000000000001" customHeight="1" x14ac:dyDescent="0.25">
      <c r="A348" s="2469"/>
      <c r="B348" s="2469"/>
      <c r="C348" s="2469"/>
      <c r="D348" s="2492" t="s">
        <v>98</v>
      </c>
      <c r="E348" s="2492"/>
      <c r="F348" s="2492"/>
      <c r="G348" s="2492" t="s">
        <v>99</v>
      </c>
      <c r="H348" s="2492"/>
      <c r="I348" s="2492"/>
      <c r="J348" s="2492" t="s">
        <v>100</v>
      </c>
      <c r="K348" s="2492"/>
      <c r="L348" s="2492"/>
      <c r="M348" s="2492" t="s">
        <v>126</v>
      </c>
      <c r="N348" s="2492"/>
      <c r="O348" s="2492"/>
      <c r="P348" s="2524"/>
      <c r="Q348" s="2524"/>
      <c r="R348" s="2566"/>
      <c r="S348" s="395"/>
      <c r="T348" s="395"/>
      <c r="U348" s="395"/>
      <c r="V348" s="395"/>
      <c r="W348" s="395"/>
      <c r="X348" s="395"/>
      <c r="Y348" s="395"/>
    </row>
    <row r="349" spans="1:25" s="131" customFormat="1" ht="20.100000000000001" customHeight="1" x14ac:dyDescent="0.25">
      <c r="A349" s="2469"/>
      <c r="B349" s="2469"/>
      <c r="C349" s="2469"/>
      <c r="D349" s="1155" t="s">
        <v>187</v>
      </c>
      <c r="E349" s="1155" t="s">
        <v>203</v>
      </c>
      <c r="F349" s="1155" t="s">
        <v>204</v>
      </c>
      <c r="G349" s="1155" t="s">
        <v>187</v>
      </c>
      <c r="H349" s="1155" t="s">
        <v>203</v>
      </c>
      <c r="I349" s="1155" t="s">
        <v>204</v>
      </c>
      <c r="J349" s="1155" t="s">
        <v>187</v>
      </c>
      <c r="K349" s="1155" t="s">
        <v>203</v>
      </c>
      <c r="L349" s="1155" t="s">
        <v>204</v>
      </c>
      <c r="M349" s="1155" t="s">
        <v>187</v>
      </c>
      <c r="N349" s="1155" t="s">
        <v>203</v>
      </c>
      <c r="O349" s="1155" t="s">
        <v>204</v>
      </c>
      <c r="P349" s="2524"/>
      <c r="Q349" s="2524"/>
      <c r="R349" s="2566"/>
      <c r="S349" s="395"/>
      <c r="T349" s="395"/>
      <c r="U349" s="395"/>
      <c r="V349" s="395"/>
      <c r="W349" s="395"/>
      <c r="X349" s="395"/>
      <c r="Y349" s="395"/>
    </row>
    <row r="350" spans="1:25" s="405" customFormat="1" ht="20.100000000000001" customHeight="1" thickBot="1" x14ac:dyDescent="0.3">
      <c r="A350" s="2470"/>
      <c r="B350" s="2470"/>
      <c r="C350" s="2470"/>
      <c r="D350" s="325" t="s">
        <v>188</v>
      </c>
      <c r="E350" s="325" t="s">
        <v>189</v>
      </c>
      <c r="F350" s="325" t="s">
        <v>190</v>
      </c>
      <c r="G350" s="325" t="s">
        <v>188</v>
      </c>
      <c r="H350" s="325" t="s">
        <v>189</v>
      </c>
      <c r="I350" s="325" t="s">
        <v>190</v>
      </c>
      <c r="J350" s="325" t="s">
        <v>188</v>
      </c>
      <c r="K350" s="325" t="s">
        <v>189</v>
      </c>
      <c r="L350" s="325" t="s">
        <v>190</v>
      </c>
      <c r="M350" s="325" t="s">
        <v>188</v>
      </c>
      <c r="N350" s="325" t="s">
        <v>189</v>
      </c>
      <c r="O350" s="325" t="s">
        <v>190</v>
      </c>
      <c r="P350" s="2525"/>
      <c r="Q350" s="2525"/>
      <c r="R350" s="2567"/>
      <c r="S350" s="401"/>
      <c r="T350" s="401"/>
      <c r="U350" s="401"/>
      <c r="V350" s="401"/>
      <c r="W350" s="401"/>
      <c r="X350" s="401"/>
      <c r="Y350" s="401"/>
    </row>
    <row r="351" spans="1:25" s="405" customFormat="1" ht="30.75" customHeight="1" x14ac:dyDescent="0.25">
      <c r="A351" s="2493" t="s">
        <v>456</v>
      </c>
      <c r="B351" s="2492" t="s">
        <v>993</v>
      </c>
      <c r="C351" s="1192" t="s">
        <v>994</v>
      </c>
      <c r="D351" s="1534">
        <v>0</v>
      </c>
      <c r="E351" s="1534">
        <v>0</v>
      </c>
      <c r="F351" s="1534">
        <v>0</v>
      </c>
      <c r="G351" s="1534">
        <v>2</v>
      </c>
      <c r="H351" s="1534">
        <v>5</v>
      </c>
      <c r="I351" s="1534">
        <v>7</v>
      </c>
      <c r="J351" s="1534">
        <v>2</v>
      </c>
      <c r="K351" s="1534">
        <v>3</v>
      </c>
      <c r="L351" s="1534">
        <v>5</v>
      </c>
      <c r="M351" s="1534">
        <f>SUM(D351,G351,J351)</f>
        <v>4</v>
      </c>
      <c r="N351" s="1534">
        <f t="shared" ref="N351:O354" si="149">SUM(E351,H351,K351)</f>
        <v>8</v>
      </c>
      <c r="O351" s="1534">
        <f t="shared" si="149"/>
        <v>12</v>
      </c>
      <c r="P351" s="1617" t="s">
        <v>995</v>
      </c>
      <c r="Q351" s="2530" t="s">
        <v>996</v>
      </c>
      <c r="R351" s="2494" t="s">
        <v>457</v>
      </c>
      <c r="S351" s="401"/>
      <c r="T351" s="401"/>
      <c r="U351" s="401"/>
      <c r="V351" s="401"/>
      <c r="W351" s="401"/>
      <c r="X351" s="401"/>
      <c r="Y351" s="401"/>
    </row>
    <row r="352" spans="1:25" s="405" customFormat="1" ht="30.75" customHeight="1" x14ac:dyDescent="0.25">
      <c r="A352" s="2492"/>
      <c r="B352" s="2492"/>
      <c r="C352" s="713" t="s">
        <v>997</v>
      </c>
      <c r="D352" s="1512">
        <v>0</v>
      </c>
      <c r="E352" s="1512">
        <v>0</v>
      </c>
      <c r="F352" s="1512">
        <v>0</v>
      </c>
      <c r="G352" s="1512">
        <v>2</v>
      </c>
      <c r="H352" s="1512">
        <v>4</v>
      </c>
      <c r="I352" s="1512">
        <v>6</v>
      </c>
      <c r="J352" s="1512">
        <v>2</v>
      </c>
      <c r="K352" s="1512">
        <v>1</v>
      </c>
      <c r="L352" s="1512">
        <v>3</v>
      </c>
      <c r="M352" s="1512">
        <f t="shared" ref="M352:M354" si="150">SUM(D352,G352,J352)</f>
        <v>4</v>
      </c>
      <c r="N352" s="1512">
        <f t="shared" si="149"/>
        <v>5</v>
      </c>
      <c r="O352" s="1512">
        <f t="shared" si="149"/>
        <v>9</v>
      </c>
      <c r="P352" s="856" t="s">
        <v>998</v>
      </c>
      <c r="Q352" s="2530"/>
      <c r="R352" s="2495"/>
      <c r="S352" s="401"/>
      <c r="T352" s="401"/>
      <c r="U352" s="401"/>
      <c r="V352" s="401"/>
      <c r="W352" s="401"/>
      <c r="X352" s="401"/>
      <c r="Y352" s="401"/>
    </row>
    <row r="353" spans="1:25" s="405" customFormat="1" ht="30.75" customHeight="1" x14ac:dyDescent="0.25">
      <c r="A353" s="2492"/>
      <c r="B353" s="2492"/>
      <c r="C353" s="713" t="s">
        <v>999</v>
      </c>
      <c r="D353" s="1512">
        <v>0</v>
      </c>
      <c r="E353" s="1512">
        <v>0</v>
      </c>
      <c r="F353" s="1512">
        <v>0</v>
      </c>
      <c r="G353" s="1512">
        <v>4</v>
      </c>
      <c r="H353" s="1512">
        <v>2</v>
      </c>
      <c r="I353" s="1512">
        <v>6</v>
      </c>
      <c r="J353" s="1512">
        <v>2</v>
      </c>
      <c r="K353" s="1512">
        <v>0</v>
      </c>
      <c r="L353" s="1512">
        <v>2</v>
      </c>
      <c r="M353" s="1512">
        <f t="shared" si="150"/>
        <v>6</v>
      </c>
      <c r="N353" s="1512">
        <f t="shared" si="149"/>
        <v>2</v>
      </c>
      <c r="O353" s="1512">
        <f t="shared" si="149"/>
        <v>8</v>
      </c>
      <c r="P353" s="856" t="s">
        <v>1000</v>
      </c>
      <c r="Q353" s="2530"/>
      <c r="R353" s="2495"/>
      <c r="S353" s="401"/>
      <c r="T353" s="401"/>
      <c r="U353" s="401"/>
      <c r="V353" s="401"/>
      <c r="W353" s="401"/>
      <c r="X353" s="401"/>
      <c r="Y353" s="401"/>
    </row>
    <row r="354" spans="1:25" s="405" customFormat="1" ht="30.75" customHeight="1" x14ac:dyDescent="0.25">
      <c r="A354" s="2492"/>
      <c r="B354" s="2528"/>
      <c r="C354" s="1183" t="s">
        <v>1001</v>
      </c>
      <c r="D354" s="2036">
        <v>0</v>
      </c>
      <c r="E354" s="2036">
        <v>0</v>
      </c>
      <c r="F354" s="2036">
        <v>0</v>
      </c>
      <c r="G354" s="2036">
        <v>1</v>
      </c>
      <c r="H354" s="2036">
        <v>1</v>
      </c>
      <c r="I354" s="2036">
        <v>2</v>
      </c>
      <c r="J354" s="2036">
        <v>0</v>
      </c>
      <c r="K354" s="2036">
        <v>1</v>
      </c>
      <c r="L354" s="2036">
        <v>1</v>
      </c>
      <c r="M354" s="2036">
        <f t="shared" si="150"/>
        <v>1</v>
      </c>
      <c r="N354" s="2036">
        <f t="shared" si="149"/>
        <v>2</v>
      </c>
      <c r="O354" s="2036">
        <f t="shared" si="149"/>
        <v>3</v>
      </c>
      <c r="P354" s="2031" t="s">
        <v>1002</v>
      </c>
      <c r="Q354" s="2530"/>
      <c r="R354" s="2495"/>
      <c r="S354" s="401"/>
      <c r="T354" s="401"/>
      <c r="U354" s="401"/>
      <c r="V354" s="401"/>
      <c r="W354" s="401"/>
      <c r="X354" s="401"/>
      <c r="Y354" s="401"/>
    </row>
    <row r="355" spans="1:25" s="405" customFormat="1" ht="30.75" customHeight="1" x14ac:dyDescent="0.25">
      <c r="A355" s="2492"/>
      <c r="B355" s="2501" t="s">
        <v>49</v>
      </c>
      <c r="C355" s="2501"/>
      <c r="D355" s="2035">
        <f>SUM(D351:D354)</f>
        <v>0</v>
      </c>
      <c r="E355" s="2035">
        <f t="shared" ref="E355:O355" si="151">SUM(E351:E354)</f>
        <v>0</v>
      </c>
      <c r="F355" s="2035">
        <f t="shared" si="151"/>
        <v>0</v>
      </c>
      <c r="G355" s="2035">
        <f t="shared" si="151"/>
        <v>9</v>
      </c>
      <c r="H355" s="2035">
        <f t="shared" si="151"/>
        <v>12</v>
      </c>
      <c r="I355" s="2035">
        <f t="shared" si="151"/>
        <v>21</v>
      </c>
      <c r="J355" s="2035">
        <f t="shared" si="151"/>
        <v>6</v>
      </c>
      <c r="K355" s="2035">
        <f t="shared" si="151"/>
        <v>5</v>
      </c>
      <c r="L355" s="2035">
        <f t="shared" si="151"/>
        <v>11</v>
      </c>
      <c r="M355" s="2035">
        <f t="shared" si="151"/>
        <v>15</v>
      </c>
      <c r="N355" s="2035">
        <f t="shared" si="151"/>
        <v>17</v>
      </c>
      <c r="O355" s="2035">
        <f t="shared" si="151"/>
        <v>32</v>
      </c>
      <c r="P355" s="2611" t="s">
        <v>139</v>
      </c>
      <c r="Q355" s="2611"/>
      <c r="R355" s="2495"/>
      <c r="S355" s="401"/>
      <c r="T355" s="401"/>
      <c r="U355" s="401"/>
      <c r="V355" s="401"/>
      <c r="W355" s="401"/>
      <c r="X355" s="401"/>
      <c r="Y355" s="401"/>
    </row>
    <row r="356" spans="1:25" s="405" customFormat="1" ht="30.75" customHeight="1" x14ac:dyDescent="0.25">
      <c r="A356" s="2492"/>
      <c r="B356" s="2492" t="s">
        <v>548</v>
      </c>
      <c r="C356" s="1193" t="s">
        <v>1003</v>
      </c>
      <c r="D356" s="1569">
        <f t="shared" ref="D356:E356" si="152">SUM(D352:D355)</f>
        <v>0</v>
      </c>
      <c r="E356" s="1569">
        <f t="shared" si="152"/>
        <v>0</v>
      </c>
      <c r="F356" s="1569">
        <v>0</v>
      </c>
      <c r="G356" s="1569">
        <v>3</v>
      </c>
      <c r="H356" s="1569">
        <v>3</v>
      </c>
      <c r="I356" s="1569">
        <v>6</v>
      </c>
      <c r="J356" s="1569">
        <v>3</v>
      </c>
      <c r="K356" s="1569">
        <v>2</v>
      </c>
      <c r="L356" s="1569">
        <v>5</v>
      </c>
      <c r="M356" s="1569">
        <f>SUM(D356,G356,J356)</f>
        <v>6</v>
      </c>
      <c r="N356" s="1569">
        <f t="shared" ref="N356:O359" si="153">SUM(E356,H356,K356)</f>
        <v>5</v>
      </c>
      <c r="O356" s="1569">
        <f t="shared" si="153"/>
        <v>11</v>
      </c>
      <c r="P356" s="1625" t="s">
        <v>550</v>
      </c>
      <c r="Q356" s="2531" t="s">
        <v>578</v>
      </c>
      <c r="R356" s="2495"/>
      <c r="S356" s="401"/>
      <c r="T356" s="401"/>
      <c r="U356" s="401"/>
      <c r="V356" s="401"/>
      <c r="W356" s="401"/>
      <c r="X356" s="401"/>
      <c r="Y356" s="401"/>
    </row>
    <row r="357" spans="1:25" s="405" customFormat="1" ht="30.75" customHeight="1" x14ac:dyDescent="0.25">
      <c r="A357" s="2492"/>
      <c r="B357" s="2492"/>
      <c r="C357" s="713" t="s">
        <v>1004</v>
      </c>
      <c r="D357" s="1569">
        <f t="shared" ref="D357:E357" si="154">SUM(D353:D356)</f>
        <v>0</v>
      </c>
      <c r="E357" s="1569">
        <f t="shared" si="154"/>
        <v>0</v>
      </c>
      <c r="F357" s="1512">
        <v>0</v>
      </c>
      <c r="G357" s="1512">
        <v>3</v>
      </c>
      <c r="H357" s="1512">
        <v>1</v>
      </c>
      <c r="I357" s="1512">
        <v>4</v>
      </c>
      <c r="J357" s="1512">
        <v>3</v>
      </c>
      <c r="K357" s="1512">
        <v>1</v>
      </c>
      <c r="L357" s="1512">
        <v>4</v>
      </c>
      <c r="M357" s="1512">
        <f t="shared" ref="M357:M359" si="155">SUM(D357,G357,J357)</f>
        <v>6</v>
      </c>
      <c r="N357" s="1512">
        <f t="shared" si="153"/>
        <v>2</v>
      </c>
      <c r="O357" s="1512">
        <f t="shared" si="153"/>
        <v>8</v>
      </c>
      <c r="P357" s="856" t="s">
        <v>1005</v>
      </c>
      <c r="Q357" s="2511"/>
      <c r="R357" s="2495"/>
      <c r="S357" s="401"/>
      <c r="T357" s="401"/>
      <c r="U357" s="401"/>
      <c r="V357" s="401"/>
      <c r="W357" s="401"/>
      <c r="X357" s="401"/>
      <c r="Y357" s="401"/>
    </row>
    <row r="358" spans="1:25" s="405" customFormat="1" ht="30.75" customHeight="1" x14ac:dyDescent="0.25">
      <c r="A358" s="2492"/>
      <c r="B358" s="2492"/>
      <c r="C358" s="713" t="s">
        <v>1006</v>
      </c>
      <c r="D358" s="1569">
        <f t="shared" ref="D358:E358" si="156">SUM(D354:D357)</f>
        <v>0</v>
      </c>
      <c r="E358" s="1569">
        <f t="shared" si="156"/>
        <v>0</v>
      </c>
      <c r="F358" s="1512">
        <v>0</v>
      </c>
      <c r="G358" s="1512">
        <v>1</v>
      </c>
      <c r="H358" s="1512">
        <v>1</v>
      </c>
      <c r="I358" s="1512">
        <v>2</v>
      </c>
      <c r="J358" s="1512">
        <v>2</v>
      </c>
      <c r="K358" s="1512">
        <v>2</v>
      </c>
      <c r="L358" s="1512">
        <v>4</v>
      </c>
      <c r="M358" s="1512">
        <f t="shared" si="155"/>
        <v>3</v>
      </c>
      <c r="N358" s="1512">
        <f t="shared" si="153"/>
        <v>3</v>
      </c>
      <c r="O358" s="1512">
        <f t="shared" si="153"/>
        <v>6</v>
      </c>
      <c r="P358" s="856" t="s">
        <v>1007</v>
      </c>
      <c r="Q358" s="2511"/>
      <c r="R358" s="2495"/>
      <c r="S358" s="401"/>
      <c r="T358" s="401"/>
      <c r="U358" s="401"/>
      <c r="V358" s="401"/>
      <c r="W358" s="401"/>
      <c r="X358" s="401"/>
      <c r="Y358" s="401"/>
    </row>
    <row r="359" spans="1:25" s="405" customFormat="1" ht="30.75" customHeight="1" x14ac:dyDescent="0.25">
      <c r="A359" s="2492"/>
      <c r="B359" s="2492"/>
      <c r="C359" s="713" t="s">
        <v>554</v>
      </c>
      <c r="D359" s="1569">
        <f t="shared" ref="D359:E359" si="157">SUM(D355:D358)</f>
        <v>0</v>
      </c>
      <c r="E359" s="1569">
        <f t="shared" si="157"/>
        <v>0</v>
      </c>
      <c r="F359" s="1512">
        <v>0</v>
      </c>
      <c r="G359" s="1512">
        <v>2</v>
      </c>
      <c r="H359" s="1512">
        <v>1</v>
      </c>
      <c r="I359" s="1512">
        <v>3</v>
      </c>
      <c r="J359" s="1512">
        <v>1</v>
      </c>
      <c r="K359" s="1512">
        <v>2</v>
      </c>
      <c r="L359" s="1512">
        <v>3</v>
      </c>
      <c r="M359" s="1512">
        <f t="shared" si="155"/>
        <v>3</v>
      </c>
      <c r="N359" s="1512">
        <f t="shared" si="153"/>
        <v>3</v>
      </c>
      <c r="O359" s="1512">
        <f t="shared" si="153"/>
        <v>6</v>
      </c>
      <c r="P359" s="389" t="s">
        <v>555</v>
      </c>
      <c r="Q359" s="2511"/>
      <c r="R359" s="2495"/>
      <c r="S359" s="401"/>
      <c r="T359" s="401"/>
      <c r="U359" s="401"/>
      <c r="V359" s="401"/>
      <c r="W359" s="401"/>
      <c r="X359" s="401"/>
      <c r="Y359" s="401"/>
    </row>
    <row r="360" spans="1:25" s="405" customFormat="1" ht="30.75" customHeight="1" x14ac:dyDescent="0.25">
      <c r="A360" s="2492"/>
      <c r="B360" s="2501" t="s">
        <v>49</v>
      </c>
      <c r="C360" s="2501"/>
      <c r="D360" s="1512">
        <f t="shared" ref="D360:O360" si="158">SUM(D356:D359)</f>
        <v>0</v>
      </c>
      <c r="E360" s="1512">
        <f t="shared" si="158"/>
        <v>0</v>
      </c>
      <c r="F360" s="1512">
        <f t="shared" si="158"/>
        <v>0</v>
      </c>
      <c r="G360" s="1512">
        <f t="shared" si="158"/>
        <v>9</v>
      </c>
      <c r="H360" s="1512">
        <f t="shared" si="158"/>
        <v>6</v>
      </c>
      <c r="I360" s="1512">
        <f t="shared" si="158"/>
        <v>15</v>
      </c>
      <c r="J360" s="1512">
        <f t="shared" si="158"/>
        <v>9</v>
      </c>
      <c r="K360" s="1512">
        <f t="shared" si="158"/>
        <v>7</v>
      </c>
      <c r="L360" s="1512">
        <f t="shared" si="158"/>
        <v>16</v>
      </c>
      <c r="M360" s="1512">
        <f t="shared" si="158"/>
        <v>18</v>
      </c>
      <c r="N360" s="1512">
        <f t="shared" si="158"/>
        <v>13</v>
      </c>
      <c r="O360" s="1512">
        <f t="shared" si="158"/>
        <v>31</v>
      </c>
      <c r="P360" s="2611" t="s">
        <v>139</v>
      </c>
      <c r="Q360" s="2611"/>
      <c r="R360" s="2495"/>
      <c r="S360" s="401"/>
      <c r="T360" s="401"/>
      <c r="U360" s="401"/>
      <c r="V360" s="401"/>
      <c r="W360" s="401"/>
      <c r="X360" s="401"/>
      <c r="Y360" s="401"/>
    </row>
    <row r="361" spans="1:25" s="405" customFormat="1" ht="22.5" customHeight="1" x14ac:dyDescent="0.25">
      <c r="A361" s="2492"/>
      <c r="B361" s="2528" t="s">
        <v>1008</v>
      </c>
      <c r="C361" s="713" t="s">
        <v>1009</v>
      </c>
      <c r="D361" s="1512">
        <f t="shared" ref="D361:E361" si="159">SUM(D357:D360)</f>
        <v>0</v>
      </c>
      <c r="E361" s="1512">
        <f t="shared" si="159"/>
        <v>0</v>
      </c>
      <c r="F361" s="1512">
        <v>0</v>
      </c>
      <c r="G361" s="1512">
        <v>3</v>
      </c>
      <c r="H361" s="1512">
        <v>1</v>
      </c>
      <c r="I361" s="1512">
        <v>4</v>
      </c>
      <c r="J361" s="1512">
        <v>3</v>
      </c>
      <c r="K361" s="1512">
        <v>0</v>
      </c>
      <c r="L361" s="1512">
        <v>3</v>
      </c>
      <c r="M361" s="1512">
        <f>SUM(D361,G361,J361)</f>
        <v>6</v>
      </c>
      <c r="N361" s="1512">
        <f t="shared" ref="N361:O362" si="160">SUM(E361,H361,K361)</f>
        <v>1</v>
      </c>
      <c r="O361" s="1512">
        <f t="shared" si="160"/>
        <v>7</v>
      </c>
      <c r="P361" s="856" t="s">
        <v>1010</v>
      </c>
      <c r="Q361" s="2527" t="s">
        <v>1011</v>
      </c>
      <c r="R361" s="2495"/>
      <c r="S361" s="401"/>
      <c r="T361" s="401"/>
      <c r="U361" s="401"/>
      <c r="V361" s="401"/>
      <c r="W361" s="401"/>
      <c r="X361" s="401"/>
      <c r="Y361" s="401"/>
    </row>
    <row r="362" spans="1:25" s="405" customFormat="1" ht="30.75" customHeight="1" x14ac:dyDescent="0.25">
      <c r="A362" s="2492"/>
      <c r="B362" s="2519"/>
      <c r="C362" s="713" t="s">
        <v>1012</v>
      </c>
      <c r="D362" s="1512">
        <f t="shared" ref="D362:E362" si="161">SUM(D358:D361)</f>
        <v>0</v>
      </c>
      <c r="E362" s="1512">
        <f t="shared" si="161"/>
        <v>0</v>
      </c>
      <c r="F362" s="1512">
        <v>0</v>
      </c>
      <c r="G362" s="1512">
        <v>9</v>
      </c>
      <c r="H362" s="1512">
        <v>2</v>
      </c>
      <c r="I362" s="1512">
        <v>11</v>
      </c>
      <c r="J362" s="1512">
        <v>2</v>
      </c>
      <c r="K362" s="1512">
        <v>0</v>
      </c>
      <c r="L362" s="1512">
        <v>2</v>
      </c>
      <c r="M362" s="1512">
        <f>SUM(D362,G362,J362)</f>
        <v>11</v>
      </c>
      <c r="N362" s="1512">
        <f t="shared" si="160"/>
        <v>2</v>
      </c>
      <c r="O362" s="1512">
        <f t="shared" si="160"/>
        <v>13</v>
      </c>
      <c r="P362" s="856" t="s">
        <v>1013</v>
      </c>
      <c r="Q362" s="2522"/>
      <c r="R362" s="2495"/>
      <c r="S362" s="401"/>
      <c r="T362" s="401"/>
      <c r="U362" s="401"/>
      <c r="V362" s="401"/>
      <c r="W362" s="401"/>
      <c r="X362" s="401"/>
      <c r="Y362" s="401"/>
    </row>
    <row r="363" spans="1:25" s="407" customFormat="1" ht="30.75" customHeight="1" x14ac:dyDescent="0.25">
      <c r="A363" s="2492"/>
      <c r="B363" s="2501" t="s">
        <v>49</v>
      </c>
      <c r="C363" s="2501"/>
      <c r="D363" s="1512">
        <f t="shared" ref="D363:E363" si="162">SUM(D359:D362)</f>
        <v>0</v>
      </c>
      <c r="E363" s="1512">
        <f t="shared" si="162"/>
        <v>0</v>
      </c>
      <c r="F363" s="1512">
        <f t="shared" ref="F363:O363" si="163">SUM(F361:F362)</f>
        <v>0</v>
      </c>
      <c r="G363" s="1512">
        <f t="shared" si="163"/>
        <v>12</v>
      </c>
      <c r="H363" s="1512">
        <f t="shared" si="163"/>
        <v>3</v>
      </c>
      <c r="I363" s="1512">
        <f t="shared" si="163"/>
        <v>15</v>
      </c>
      <c r="J363" s="1512">
        <f t="shared" si="163"/>
        <v>5</v>
      </c>
      <c r="K363" s="1512">
        <f t="shared" si="163"/>
        <v>0</v>
      </c>
      <c r="L363" s="1512">
        <f t="shared" si="163"/>
        <v>5</v>
      </c>
      <c r="M363" s="1512">
        <f t="shared" si="163"/>
        <v>17</v>
      </c>
      <c r="N363" s="1512">
        <f t="shared" si="163"/>
        <v>3</v>
      </c>
      <c r="O363" s="1512">
        <f t="shared" si="163"/>
        <v>20</v>
      </c>
      <c r="P363" s="2511" t="s">
        <v>139</v>
      </c>
      <c r="Q363" s="2511"/>
      <c r="R363" s="2495"/>
      <c r="S363" s="395"/>
      <c r="T363" s="395"/>
      <c r="U363" s="395"/>
      <c r="V363" s="395"/>
      <c r="W363" s="395"/>
      <c r="X363" s="395"/>
      <c r="Y363" s="395"/>
    </row>
    <row r="364" spans="1:25" s="395" customFormat="1" ht="30.75" customHeight="1" x14ac:dyDescent="0.25">
      <c r="A364" s="2492"/>
      <c r="B364" s="713" t="s">
        <v>1014</v>
      </c>
      <c r="C364" s="713" t="s">
        <v>1014</v>
      </c>
      <c r="D364" s="1512">
        <f t="shared" ref="D364:E364" si="164">SUM(D360:D363)</f>
        <v>0</v>
      </c>
      <c r="E364" s="1512">
        <f t="shared" si="164"/>
        <v>0</v>
      </c>
      <c r="F364" s="1512">
        <v>0</v>
      </c>
      <c r="G364" s="1512">
        <v>7</v>
      </c>
      <c r="H364" s="1512">
        <v>9</v>
      </c>
      <c r="I364" s="1512">
        <v>16</v>
      </c>
      <c r="J364" s="1512">
        <v>3</v>
      </c>
      <c r="K364" s="1512">
        <v>6</v>
      </c>
      <c r="L364" s="1512">
        <v>9</v>
      </c>
      <c r="M364" s="1512">
        <f>SUM(D364,G364,J364)</f>
        <v>10</v>
      </c>
      <c r="N364" s="1512">
        <f t="shared" ref="N364:O365" si="165">SUM(E364,H364,K364)</f>
        <v>15</v>
      </c>
      <c r="O364" s="1512">
        <f t="shared" si="165"/>
        <v>25</v>
      </c>
      <c r="P364" s="389" t="s">
        <v>1015</v>
      </c>
      <c r="Q364" s="389" t="s">
        <v>1015</v>
      </c>
      <c r="R364" s="2495"/>
    </row>
    <row r="365" spans="1:25" s="395" customFormat="1" ht="30.75" customHeight="1" x14ac:dyDescent="0.25">
      <c r="A365" s="2492"/>
      <c r="B365" s="1183" t="s">
        <v>1016</v>
      </c>
      <c r="C365" s="1183" t="s">
        <v>1017</v>
      </c>
      <c r="D365" s="1512">
        <f t="shared" ref="D365:E365" si="166">SUM(D361:D364)</f>
        <v>0</v>
      </c>
      <c r="E365" s="1512">
        <f t="shared" si="166"/>
        <v>0</v>
      </c>
      <c r="F365" s="1513">
        <v>0</v>
      </c>
      <c r="G365" s="1513">
        <v>5</v>
      </c>
      <c r="H365" s="1513">
        <v>2</v>
      </c>
      <c r="I365" s="1513">
        <v>7</v>
      </c>
      <c r="J365" s="1513">
        <v>0</v>
      </c>
      <c r="K365" s="1513">
        <v>0</v>
      </c>
      <c r="L365" s="1513">
        <v>0</v>
      </c>
      <c r="M365" s="1512">
        <f>SUM(D365,G365,J365)</f>
        <v>5</v>
      </c>
      <c r="N365" s="1512">
        <f t="shared" si="165"/>
        <v>2</v>
      </c>
      <c r="O365" s="1512">
        <f t="shared" si="165"/>
        <v>7</v>
      </c>
      <c r="P365" s="389" t="s">
        <v>1018</v>
      </c>
      <c r="Q365" s="389" t="s">
        <v>1018</v>
      </c>
      <c r="R365" s="2495"/>
    </row>
    <row r="366" spans="1:25" s="395" customFormat="1" ht="30.75" customHeight="1" thickBot="1" x14ac:dyDescent="0.3">
      <c r="A366" s="2496" t="s">
        <v>52</v>
      </c>
      <c r="B366" s="2496"/>
      <c r="C366" s="2496"/>
      <c r="D366" s="1573">
        <f t="shared" ref="D366:O366" si="167">SUM(D342,D364:D365,D363,D360,D355)</f>
        <v>0</v>
      </c>
      <c r="E366" s="1573">
        <f t="shared" si="167"/>
        <v>0</v>
      </c>
      <c r="F366" s="1573">
        <f t="shared" si="167"/>
        <v>0</v>
      </c>
      <c r="G366" s="1573">
        <f t="shared" si="167"/>
        <v>56</v>
      </c>
      <c r="H366" s="1573">
        <f t="shared" si="167"/>
        <v>38</v>
      </c>
      <c r="I366" s="1573">
        <f t="shared" si="167"/>
        <v>94</v>
      </c>
      <c r="J366" s="1573">
        <f t="shared" si="167"/>
        <v>26</v>
      </c>
      <c r="K366" s="1573">
        <f t="shared" si="167"/>
        <v>20</v>
      </c>
      <c r="L366" s="1573">
        <f t="shared" si="167"/>
        <v>46</v>
      </c>
      <c r="M366" s="1573">
        <f t="shared" si="167"/>
        <v>82</v>
      </c>
      <c r="N366" s="1573">
        <f t="shared" si="167"/>
        <v>58</v>
      </c>
      <c r="O366" s="1573">
        <f t="shared" si="167"/>
        <v>140</v>
      </c>
      <c r="P366" s="2623" t="s">
        <v>136</v>
      </c>
      <c r="Q366" s="2623"/>
      <c r="R366" s="2623"/>
    </row>
    <row r="367" spans="1:25" s="395" customFormat="1" ht="30.75" customHeight="1" thickTop="1" x14ac:dyDescent="0.25">
      <c r="A367" s="2435"/>
      <c r="B367" s="2435"/>
      <c r="C367" s="2435"/>
      <c r="D367" s="2450"/>
      <c r="E367" s="2450"/>
      <c r="F367" s="2450"/>
      <c r="G367" s="2450"/>
      <c r="H367" s="2450"/>
      <c r="I367" s="2450"/>
      <c r="J367" s="2450"/>
      <c r="K367" s="2450"/>
      <c r="L367" s="2450"/>
      <c r="M367" s="2450"/>
      <c r="N367" s="2450"/>
      <c r="O367" s="2450"/>
      <c r="P367" s="2458"/>
      <c r="Q367" s="2458"/>
      <c r="R367" s="2458"/>
    </row>
    <row r="368" spans="1:25" s="395" customFormat="1" ht="30.75" customHeight="1" x14ac:dyDescent="0.25">
      <c r="A368" s="2435"/>
      <c r="B368" s="2435"/>
      <c r="C368" s="2435"/>
      <c r="D368" s="2450"/>
      <c r="E368" s="2450"/>
      <c r="F368" s="2450"/>
      <c r="G368" s="2450"/>
      <c r="H368" s="2450"/>
      <c r="I368" s="2450"/>
      <c r="J368" s="2450"/>
      <c r="K368" s="2450"/>
      <c r="L368" s="2450"/>
      <c r="M368" s="2450"/>
      <c r="N368" s="2450"/>
      <c r="O368" s="2450"/>
      <c r="P368" s="2458"/>
      <c r="Q368" s="2458"/>
      <c r="R368" s="2458"/>
    </row>
    <row r="369" spans="1:25" s="395" customFormat="1" ht="30.75" customHeight="1" x14ac:dyDescent="0.25">
      <c r="A369" s="2435"/>
      <c r="B369" s="2435"/>
      <c r="C369" s="2435"/>
      <c r="D369" s="2450"/>
      <c r="E369" s="2450"/>
      <c r="F369" s="2450"/>
      <c r="G369" s="2450"/>
      <c r="H369" s="2450"/>
      <c r="I369" s="2450"/>
      <c r="J369" s="2450"/>
      <c r="K369" s="2450"/>
      <c r="L369" s="2450"/>
      <c r="M369" s="2450"/>
      <c r="N369" s="2450"/>
      <c r="O369" s="2450"/>
      <c r="P369" s="2458"/>
      <c r="Q369" s="2458"/>
      <c r="R369" s="2458"/>
    </row>
    <row r="370" spans="1:25" s="395" customFormat="1" ht="30.75" customHeight="1" thickBot="1" x14ac:dyDescent="0.3">
      <c r="A370" s="1483" t="s">
        <v>1056</v>
      </c>
      <c r="B370" s="1483"/>
      <c r="C370" s="1483"/>
      <c r="D370" s="1483"/>
      <c r="E370" s="1483"/>
      <c r="F370" s="1483"/>
      <c r="G370" s="1483"/>
      <c r="H370" s="1483"/>
      <c r="I370" s="1483"/>
      <c r="J370" s="1483"/>
      <c r="K370" s="1483"/>
      <c r="L370" s="1483"/>
      <c r="M370" s="1483"/>
      <c r="N370" s="1483"/>
      <c r="O370" s="1483"/>
      <c r="P370" s="1483"/>
      <c r="Q370" s="1483"/>
      <c r="R370" s="1482" t="s">
        <v>2501</v>
      </c>
    </row>
    <row r="371" spans="1:25" s="395" customFormat="1" ht="24.75" customHeight="1" thickTop="1" x14ac:dyDescent="0.25">
      <c r="A371" s="2468" t="s">
        <v>47</v>
      </c>
      <c r="B371" s="2468" t="s">
        <v>654</v>
      </c>
      <c r="C371" s="2468" t="s">
        <v>48</v>
      </c>
      <c r="D371" s="2488" t="s">
        <v>36</v>
      </c>
      <c r="E371" s="2488"/>
      <c r="F371" s="2488"/>
      <c r="G371" s="2488" t="s">
        <v>2</v>
      </c>
      <c r="H371" s="2488"/>
      <c r="I371" s="2488"/>
      <c r="J371" s="2488" t="s">
        <v>3</v>
      </c>
      <c r="K371" s="2488"/>
      <c r="L371" s="2488"/>
      <c r="M371" s="2488" t="s">
        <v>29</v>
      </c>
      <c r="N371" s="2488"/>
      <c r="O371" s="2488"/>
      <c r="P371" s="2523" t="s">
        <v>103</v>
      </c>
      <c r="Q371" s="2523" t="s">
        <v>132</v>
      </c>
      <c r="R371" s="2565" t="s">
        <v>102</v>
      </c>
    </row>
    <row r="372" spans="1:25" s="131" customFormat="1" ht="24" customHeight="1" x14ac:dyDescent="0.25">
      <c r="A372" s="2469"/>
      <c r="B372" s="2469"/>
      <c r="C372" s="2469"/>
      <c r="D372" s="2492" t="s">
        <v>98</v>
      </c>
      <c r="E372" s="2492"/>
      <c r="F372" s="2492"/>
      <c r="G372" s="2492" t="s">
        <v>99</v>
      </c>
      <c r="H372" s="2492"/>
      <c r="I372" s="2492"/>
      <c r="J372" s="2492" t="s">
        <v>100</v>
      </c>
      <c r="K372" s="2492"/>
      <c r="L372" s="2492"/>
      <c r="M372" s="2492" t="s">
        <v>126</v>
      </c>
      <c r="N372" s="2492"/>
      <c r="O372" s="2492"/>
      <c r="P372" s="2524"/>
      <c r="Q372" s="2524"/>
      <c r="R372" s="2566"/>
      <c r="S372" s="395"/>
      <c r="T372" s="395"/>
      <c r="U372" s="395"/>
      <c r="V372" s="395"/>
      <c r="W372" s="395"/>
      <c r="X372" s="395"/>
      <c r="Y372" s="395"/>
    </row>
    <row r="373" spans="1:25" s="131" customFormat="1" ht="24" customHeight="1" x14ac:dyDescent="0.25">
      <c r="A373" s="2469"/>
      <c r="B373" s="2469"/>
      <c r="C373" s="2469"/>
      <c r="D373" s="304" t="s">
        <v>187</v>
      </c>
      <c r="E373" s="304" t="s">
        <v>203</v>
      </c>
      <c r="F373" s="304" t="s">
        <v>204</v>
      </c>
      <c r="G373" s="304" t="s">
        <v>187</v>
      </c>
      <c r="H373" s="304" t="s">
        <v>203</v>
      </c>
      <c r="I373" s="304" t="s">
        <v>204</v>
      </c>
      <c r="J373" s="304" t="s">
        <v>187</v>
      </c>
      <c r="K373" s="304" t="s">
        <v>203</v>
      </c>
      <c r="L373" s="304" t="s">
        <v>204</v>
      </c>
      <c r="M373" s="304" t="s">
        <v>187</v>
      </c>
      <c r="N373" s="304" t="s">
        <v>203</v>
      </c>
      <c r="O373" s="304" t="s">
        <v>204</v>
      </c>
      <c r="P373" s="2524"/>
      <c r="Q373" s="2524"/>
      <c r="R373" s="2566"/>
      <c r="S373" s="395"/>
      <c r="T373" s="395"/>
      <c r="U373" s="395"/>
      <c r="V373" s="395"/>
      <c r="W373" s="395"/>
      <c r="X373" s="395"/>
      <c r="Y373" s="395"/>
    </row>
    <row r="374" spans="1:25" s="131" customFormat="1" ht="23.25" customHeight="1" thickBot="1" x14ac:dyDescent="0.3">
      <c r="A374" s="2469"/>
      <c r="B374" s="2469"/>
      <c r="C374" s="2469"/>
      <c r="D374" s="325" t="s">
        <v>188</v>
      </c>
      <c r="E374" s="325" t="s">
        <v>189</v>
      </c>
      <c r="F374" s="325" t="s">
        <v>190</v>
      </c>
      <c r="G374" s="325" t="s">
        <v>188</v>
      </c>
      <c r="H374" s="325" t="s">
        <v>189</v>
      </c>
      <c r="I374" s="325" t="s">
        <v>190</v>
      </c>
      <c r="J374" s="325" t="s">
        <v>188</v>
      </c>
      <c r="K374" s="325" t="s">
        <v>189</v>
      </c>
      <c r="L374" s="325" t="s">
        <v>190</v>
      </c>
      <c r="M374" s="325" t="s">
        <v>188</v>
      </c>
      <c r="N374" s="325" t="s">
        <v>189</v>
      </c>
      <c r="O374" s="325" t="s">
        <v>190</v>
      </c>
      <c r="P374" s="2524"/>
      <c r="Q374" s="2524"/>
      <c r="R374" s="2566"/>
      <c r="S374" s="395"/>
      <c r="T374" s="395"/>
      <c r="U374" s="395"/>
      <c r="V374" s="395"/>
      <c r="W374" s="395"/>
      <c r="X374" s="395"/>
      <c r="Y374" s="395"/>
    </row>
    <row r="375" spans="1:25" s="131" customFormat="1" ht="21.75" customHeight="1" x14ac:dyDescent="0.25">
      <c r="A375" s="2620" t="s">
        <v>1021</v>
      </c>
      <c r="B375" s="716" t="s">
        <v>75</v>
      </c>
      <c r="C375" s="511"/>
      <c r="D375" s="1569">
        <v>0</v>
      </c>
      <c r="E375" s="1569">
        <v>0</v>
      </c>
      <c r="F375" s="1569">
        <v>0</v>
      </c>
      <c r="G375" s="1569">
        <v>6</v>
      </c>
      <c r="H375" s="1569">
        <v>15</v>
      </c>
      <c r="I375" s="1569">
        <v>21</v>
      </c>
      <c r="J375" s="1569">
        <v>0</v>
      </c>
      <c r="K375" s="1569">
        <v>0</v>
      </c>
      <c r="L375" s="1569">
        <v>0</v>
      </c>
      <c r="M375" s="1569">
        <f>SUM(D375,G375,J375)</f>
        <v>6</v>
      </c>
      <c r="N375" s="1569">
        <f t="shared" ref="N375:O377" si="168">SUM(E375,H375,K375)</f>
        <v>15</v>
      </c>
      <c r="O375" s="1569">
        <f t="shared" si="168"/>
        <v>21</v>
      </c>
      <c r="P375" s="526"/>
      <c r="Q375" s="1612" t="s">
        <v>151</v>
      </c>
      <c r="R375" s="2608" t="s">
        <v>150</v>
      </c>
      <c r="S375" s="395"/>
      <c r="T375" s="395"/>
      <c r="U375" s="395"/>
      <c r="V375" s="395"/>
      <c r="W375" s="395"/>
      <c r="X375" s="395"/>
      <c r="Y375" s="395"/>
    </row>
    <row r="376" spans="1:25" s="131" customFormat="1" ht="27.75" customHeight="1" x14ac:dyDescent="0.25">
      <c r="A376" s="2621"/>
      <c r="B376" s="713" t="s">
        <v>1022</v>
      </c>
      <c r="C376" s="504"/>
      <c r="D376" s="1512">
        <v>0</v>
      </c>
      <c r="E376" s="1512">
        <v>0</v>
      </c>
      <c r="F376" s="1512">
        <v>0</v>
      </c>
      <c r="G376" s="1512">
        <v>8</v>
      </c>
      <c r="H376" s="1512">
        <v>13</v>
      </c>
      <c r="I376" s="1512">
        <v>21</v>
      </c>
      <c r="J376" s="1512">
        <v>6</v>
      </c>
      <c r="K376" s="1512">
        <v>6</v>
      </c>
      <c r="L376" s="1512">
        <v>12</v>
      </c>
      <c r="M376" s="1512">
        <f t="shared" ref="M376:M377" si="169">SUM(D376,G376,J376)</f>
        <v>14</v>
      </c>
      <c r="N376" s="1512">
        <f t="shared" si="168"/>
        <v>19</v>
      </c>
      <c r="O376" s="1512">
        <f t="shared" si="168"/>
        <v>33</v>
      </c>
      <c r="P376" s="264"/>
      <c r="Q376" s="1541" t="s">
        <v>1023</v>
      </c>
      <c r="R376" s="2506"/>
      <c r="S376" s="395"/>
      <c r="T376" s="395"/>
      <c r="U376" s="395"/>
      <c r="V376" s="395"/>
      <c r="W376" s="395"/>
      <c r="X376" s="395"/>
      <c r="Y376" s="395"/>
    </row>
    <row r="377" spans="1:25" s="409" customFormat="1" ht="34.5" customHeight="1" x14ac:dyDescent="0.25">
      <c r="A377" s="2621"/>
      <c r="B377" s="713" t="s">
        <v>1024</v>
      </c>
      <c r="C377" s="504"/>
      <c r="D377" s="1512">
        <v>0</v>
      </c>
      <c r="E377" s="1512">
        <v>0</v>
      </c>
      <c r="F377" s="1512">
        <v>0</v>
      </c>
      <c r="G377" s="1512">
        <v>14</v>
      </c>
      <c r="H377" s="1512">
        <v>8</v>
      </c>
      <c r="I377" s="1512">
        <v>22</v>
      </c>
      <c r="J377" s="1512">
        <v>11</v>
      </c>
      <c r="K377" s="1512">
        <v>13</v>
      </c>
      <c r="L377" s="1512">
        <v>24</v>
      </c>
      <c r="M377" s="1512">
        <f t="shared" si="169"/>
        <v>25</v>
      </c>
      <c r="N377" s="1512">
        <f t="shared" si="168"/>
        <v>21</v>
      </c>
      <c r="O377" s="1512">
        <f t="shared" si="168"/>
        <v>46</v>
      </c>
      <c r="P377" s="264"/>
      <c r="Q377" s="509" t="s">
        <v>1025</v>
      </c>
      <c r="R377" s="2506"/>
      <c r="S377" s="408"/>
      <c r="T377" s="408"/>
      <c r="U377" s="408"/>
      <c r="V377" s="408"/>
      <c r="W377" s="408"/>
      <c r="X377" s="408"/>
      <c r="Y377" s="408"/>
    </row>
    <row r="378" spans="1:25" s="409" customFormat="1" ht="27" customHeight="1" x14ac:dyDescent="0.25">
      <c r="A378" s="2501" t="s">
        <v>52</v>
      </c>
      <c r="B378" s="2501"/>
      <c r="C378" s="2501"/>
      <c r="D378" s="1512">
        <f t="shared" ref="D378:O378" si="170">SUM(D375:D377)</f>
        <v>0</v>
      </c>
      <c r="E378" s="1512">
        <f t="shared" si="170"/>
        <v>0</v>
      </c>
      <c r="F378" s="1512">
        <f t="shared" si="170"/>
        <v>0</v>
      </c>
      <c r="G378" s="1512">
        <f t="shared" si="170"/>
        <v>28</v>
      </c>
      <c r="H378" s="1512">
        <f t="shared" si="170"/>
        <v>36</v>
      </c>
      <c r="I378" s="1512">
        <f t="shared" si="170"/>
        <v>64</v>
      </c>
      <c r="J378" s="1512">
        <f t="shared" si="170"/>
        <v>17</v>
      </c>
      <c r="K378" s="1512">
        <f t="shared" si="170"/>
        <v>19</v>
      </c>
      <c r="L378" s="1512">
        <f t="shared" si="170"/>
        <v>36</v>
      </c>
      <c r="M378" s="1512">
        <f t="shared" si="170"/>
        <v>45</v>
      </c>
      <c r="N378" s="1512">
        <f t="shared" si="170"/>
        <v>55</v>
      </c>
      <c r="O378" s="1512">
        <f t="shared" si="170"/>
        <v>100</v>
      </c>
      <c r="P378" s="2502" t="s">
        <v>136</v>
      </c>
      <c r="Q378" s="2502"/>
      <c r="R378" s="2502"/>
      <c r="S378" s="408"/>
      <c r="T378" s="408"/>
      <c r="U378" s="408"/>
      <c r="V378" s="408"/>
      <c r="W378" s="408"/>
      <c r="X378" s="408"/>
      <c r="Y378" s="408"/>
    </row>
    <row r="379" spans="1:25" s="409" customFormat="1" ht="29.25" customHeight="1" x14ac:dyDescent="0.25">
      <c r="A379" s="2621" t="s">
        <v>639</v>
      </c>
      <c r="B379" s="2621"/>
      <c r="C379" s="2621"/>
      <c r="D379" s="1512">
        <f>SUM(D378,D366,D338,D337,D336,D331,D318,D314,D313,D312,D296,D287,D282,D241,D219,D205,D153,D128,D111,D108,D69,D63,D50,D36,D35)</f>
        <v>141</v>
      </c>
      <c r="E379" s="1512">
        <f>SUM(E378,E366,E338,E337,E336,E331,E318,E314,E313,E312,E296,E287,E282,E241,E219,E205,E153,E128,E111,E108,E69,E63,E50,E36,E35)</f>
        <v>130</v>
      </c>
      <c r="F379" s="1512">
        <f>SUM(F378,F366,F338,F337,F336,F331,F318,F314,F313,F312,F296,F287,F282,F241,F219,F205,F153,F128,F111,F108,F69,F63,F50,F36,F35)</f>
        <v>271</v>
      </c>
      <c r="G379" s="1512">
        <f t="shared" ref="G379:O379" si="171">SUM(G35,G36,G50,G63,G69,G108,G111,G128,G153,G205,G219,G241,G282,G287,G296,G312,G313,G318,G331,G336,G337,G338,G366,G378)</f>
        <v>760</v>
      </c>
      <c r="H379" s="1512">
        <f t="shared" si="171"/>
        <v>950</v>
      </c>
      <c r="I379" s="1512">
        <f t="shared" si="171"/>
        <v>1710</v>
      </c>
      <c r="J379" s="1512">
        <f t="shared" si="171"/>
        <v>426</v>
      </c>
      <c r="K379" s="1512">
        <f t="shared" si="171"/>
        <v>338</v>
      </c>
      <c r="L379" s="1512">
        <f t="shared" si="171"/>
        <v>764</v>
      </c>
      <c r="M379" s="1512">
        <f t="shared" si="171"/>
        <v>1327</v>
      </c>
      <c r="N379" s="1512">
        <f t="shared" si="171"/>
        <v>1418</v>
      </c>
      <c r="O379" s="1512">
        <f t="shared" si="171"/>
        <v>2745</v>
      </c>
      <c r="P379" s="2611" t="s">
        <v>120</v>
      </c>
      <c r="Q379" s="2611"/>
      <c r="R379" s="2611"/>
      <c r="S379" s="408"/>
      <c r="T379" s="408"/>
      <c r="U379" s="408"/>
      <c r="V379" s="408"/>
      <c r="W379" s="408"/>
      <c r="X379" s="408"/>
      <c r="Y379" s="408"/>
    </row>
    <row r="380" spans="1:25" s="409" customFormat="1" ht="24" customHeight="1" x14ac:dyDescent="0.25">
      <c r="A380" s="2501" t="s">
        <v>1026</v>
      </c>
      <c r="B380" s="2501"/>
      <c r="C380" s="2501"/>
      <c r="D380" s="1512">
        <v>4</v>
      </c>
      <c r="E380" s="1512">
        <v>6</v>
      </c>
      <c r="F380" s="1512">
        <v>10</v>
      </c>
      <c r="G380" s="1512">
        <v>5</v>
      </c>
      <c r="H380" s="1512">
        <v>13</v>
      </c>
      <c r="I380" s="1512">
        <v>18</v>
      </c>
      <c r="J380" s="1512">
        <v>0</v>
      </c>
      <c r="K380" s="1512">
        <v>0</v>
      </c>
      <c r="L380" s="1512">
        <v>0</v>
      </c>
      <c r="M380" s="1512">
        <f>SUM(D380,G380,J380)</f>
        <v>9</v>
      </c>
      <c r="N380" s="1512">
        <f t="shared" ref="N380:O389" si="172">SUM(E380,H380,K380)</f>
        <v>19</v>
      </c>
      <c r="O380" s="1512">
        <f t="shared" si="172"/>
        <v>28</v>
      </c>
      <c r="P380" s="2622" t="s">
        <v>1027</v>
      </c>
      <c r="Q380" s="2622"/>
      <c r="R380" s="2622"/>
      <c r="S380" s="408"/>
      <c r="T380" s="408"/>
      <c r="U380" s="408"/>
      <c r="V380" s="408"/>
      <c r="W380" s="408"/>
      <c r="X380" s="408"/>
      <c r="Y380" s="408"/>
    </row>
    <row r="381" spans="1:25" s="409" customFormat="1" ht="24" customHeight="1" x14ac:dyDescent="0.25">
      <c r="A381" s="2503" t="s">
        <v>643</v>
      </c>
      <c r="B381" s="2503" t="s">
        <v>1028</v>
      </c>
      <c r="C381" s="1609" t="s">
        <v>606</v>
      </c>
      <c r="D381" s="1569">
        <v>0</v>
      </c>
      <c r="E381" s="1569">
        <v>0</v>
      </c>
      <c r="F381" s="1569">
        <v>0</v>
      </c>
      <c r="G381" s="1569">
        <v>0</v>
      </c>
      <c r="H381" s="1569">
        <v>1</v>
      </c>
      <c r="I381" s="1569">
        <v>1</v>
      </c>
      <c r="J381" s="1569">
        <v>0</v>
      </c>
      <c r="K381" s="1569">
        <v>0</v>
      </c>
      <c r="L381" s="1569">
        <v>0</v>
      </c>
      <c r="M381" s="1569">
        <f>SUM(D381,G381,J381)</f>
        <v>0</v>
      </c>
      <c r="N381" s="1569">
        <f t="shared" si="172"/>
        <v>1</v>
      </c>
      <c r="O381" s="1569">
        <f t="shared" si="172"/>
        <v>1</v>
      </c>
      <c r="P381" s="1613" t="s">
        <v>607</v>
      </c>
      <c r="Q381" s="2624" t="s">
        <v>1029</v>
      </c>
      <c r="R381" s="2505" t="s">
        <v>1030</v>
      </c>
      <c r="S381" s="408"/>
      <c r="T381" s="408"/>
      <c r="U381" s="408"/>
      <c r="V381" s="408"/>
      <c r="W381" s="408"/>
      <c r="X381" s="408"/>
      <c r="Y381" s="408"/>
    </row>
    <row r="382" spans="1:25" s="409" customFormat="1" x14ac:dyDescent="0.25">
      <c r="A382" s="2504"/>
      <c r="B382" s="2504"/>
      <c r="C382" s="1610" t="s">
        <v>665</v>
      </c>
      <c r="D382" s="1512">
        <v>1</v>
      </c>
      <c r="E382" s="1512">
        <v>1</v>
      </c>
      <c r="F382" s="1512">
        <v>2</v>
      </c>
      <c r="G382" s="1512">
        <v>0</v>
      </c>
      <c r="H382" s="1512">
        <v>0</v>
      </c>
      <c r="I382" s="1512">
        <v>0</v>
      </c>
      <c r="J382" s="1512">
        <v>0</v>
      </c>
      <c r="K382" s="1512">
        <v>0</v>
      </c>
      <c r="L382" s="1512">
        <v>0</v>
      </c>
      <c r="M382" s="1512">
        <f t="shared" ref="M382:M389" si="173">SUM(D382,G382,J382)</f>
        <v>1</v>
      </c>
      <c r="N382" s="1512">
        <f t="shared" si="172"/>
        <v>1</v>
      </c>
      <c r="O382" s="1512">
        <f t="shared" si="172"/>
        <v>2</v>
      </c>
      <c r="P382" s="1614" t="s">
        <v>668</v>
      </c>
      <c r="Q382" s="2625"/>
      <c r="R382" s="2506"/>
      <c r="S382" s="408"/>
      <c r="T382" s="408"/>
      <c r="U382" s="408"/>
      <c r="V382" s="408"/>
      <c r="W382" s="408"/>
      <c r="X382" s="408"/>
      <c r="Y382" s="408"/>
    </row>
    <row r="383" spans="1:25" s="409" customFormat="1" ht="24.75" customHeight="1" x14ac:dyDescent="0.25">
      <c r="A383" s="2504"/>
      <c r="B383" s="2504"/>
      <c r="C383" s="1610" t="s">
        <v>720</v>
      </c>
      <c r="D383" s="1512">
        <v>1</v>
      </c>
      <c r="E383" s="1512">
        <v>0</v>
      </c>
      <c r="F383" s="1512">
        <v>1</v>
      </c>
      <c r="G383" s="1512">
        <v>0</v>
      </c>
      <c r="H383" s="1512">
        <v>0</v>
      </c>
      <c r="I383" s="1512">
        <v>0</v>
      </c>
      <c r="J383" s="1512">
        <v>0</v>
      </c>
      <c r="K383" s="1512">
        <v>0</v>
      </c>
      <c r="L383" s="1512">
        <v>0</v>
      </c>
      <c r="M383" s="1512">
        <f t="shared" si="173"/>
        <v>1</v>
      </c>
      <c r="N383" s="1512">
        <f t="shared" si="172"/>
        <v>0</v>
      </c>
      <c r="O383" s="1512">
        <f t="shared" si="172"/>
        <v>1</v>
      </c>
      <c r="P383" s="1615" t="s">
        <v>721</v>
      </c>
      <c r="Q383" s="2625"/>
      <c r="R383" s="2506"/>
      <c r="S383" s="408"/>
      <c r="T383" s="408"/>
      <c r="U383" s="408"/>
      <c r="V383" s="408"/>
      <c r="W383" s="408"/>
      <c r="X383" s="408"/>
      <c r="Y383" s="408"/>
    </row>
    <row r="384" spans="1:25" s="409" customFormat="1" ht="24" customHeight="1" x14ac:dyDescent="0.25">
      <c r="A384" s="2504"/>
      <c r="B384" s="2504"/>
      <c r="C384" s="1610" t="s">
        <v>2097</v>
      </c>
      <c r="D384" s="1512">
        <v>2</v>
      </c>
      <c r="E384" s="1512">
        <v>0</v>
      </c>
      <c r="F384" s="1512">
        <v>2</v>
      </c>
      <c r="G384" s="1512">
        <v>0</v>
      </c>
      <c r="H384" s="1512">
        <v>0</v>
      </c>
      <c r="I384" s="1512">
        <v>0</v>
      </c>
      <c r="J384" s="1512">
        <v>0</v>
      </c>
      <c r="K384" s="1512">
        <v>0</v>
      </c>
      <c r="L384" s="1512">
        <v>0</v>
      </c>
      <c r="M384" s="1512">
        <f t="shared" si="173"/>
        <v>2</v>
      </c>
      <c r="N384" s="1512">
        <f t="shared" si="172"/>
        <v>0</v>
      </c>
      <c r="O384" s="1512">
        <f t="shared" si="172"/>
        <v>2</v>
      </c>
      <c r="P384" s="1613" t="s">
        <v>1032</v>
      </c>
      <c r="Q384" s="2625"/>
      <c r="R384" s="2506"/>
      <c r="S384" s="408"/>
      <c r="T384" s="408"/>
      <c r="U384" s="408"/>
      <c r="V384" s="408"/>
      <c r="W384" s="408"/>
      <c r="X384" s="408"/>
      <c r="Y384" s="408"/>
    </row>
    <row r="385" spans="1:25" s="409" customFormat="1" ht="27.75" customHeight="1" x14ac:dyDescent="0.25">
      <c r="A385" s="2504"/>
      <c r="B385" s="2504"/>
      <c r="C385" s="1610" t="s">
        <v>1033</v>
      </c>
      <c r="D385" s="1512">
        <v>0</v>
      </c>
      <c r="E385" s="1512">
        <v>2</v>
      </c>
      <c r="F385" s="1512">
        <v>2</v>
      </c>
      <c r="G385" s="1512">
        <v>0</v>
      </c>
      <c r="H385" s="1512">
        <v>0</v>
      </c>
      <c r="I385" s="1512">
        <v>0</v>
      </c>
      <c r="J385" s="1512">
        <v>0</v>
      </c>
      <c r="K385" s="1512">
        <v>0</v>
      </c>
      <c r="L385" s="1512">
        <v>0</v>
      </c>
      <c r="M385" s="1512">
        <f t="shared" si="173"/>
        <v>0</v>
      </c>
      <c r="N385" s="1512">
        <f t="shared" si="172"/>
        <v>2</v>
      </c>
      <c r="O385" s="1512">
        <f t="shared" si="172"/>
        <v>2</v>
      </c>
      <c r="P385" s="389" t="s">
        <v>465</v>
      </c>
      <c r="Q385" s="2625"/>
      <c r="R385" s="2506"/>
      <c r="S385" s="408"/>
      <c r="T385" s="408"/>
      <c r="U385" s="408"/>
      <c r="V385" s="408"/>
      <c r="W385" s="408"/>
      <c r="X385" s="408"/>
      <c r="Y385" s="408"/>
    </row>
    <row r="386" spans="1:25" s="409" customFormat="1" ht="27.75" customHeight="1" x14ac:dyDescent="0.25">
      <c r="A386" s="2504"/>
      <c r="B386" s="2504"/>
      <c r="C386" s="1610" t="s">
        <v>62</v>
      </c>
      <c r="D386" s="1512">
        <v>0</v>
      </c>
      <c r="E386" s="1512">
        <v>0</v>
      </c>
      <c r="F386" s="1512">
        <v>0</v>
      </c>
      <c r="G386" s="1512">
        <v>0</v>
      </c>
      <c r="H386" s="1512">
        <v>2</v>
      </c>
      <c r="I386" s="1512">
        <v>2</v>
      </c>
      <c r="J386" s="1512">
        <v>0</v>
      </c>
      <c r="K386" s="1512">
        <v>0</v>
      </c>
      <c r="L386" s="1512">
        <v>0</v>
      </c>
      <c r="M386" s="1512">
        <f t="shared" si="173"/>
        <v>0</v>
      </c>
      <c r="N386" s="1512">
        <f t="shared" si="172"/>
        <v>2</v>
      </c>
      <c r="O386" s="1512">
        <f t="shared" si="172"/>
        <v>2</v>
      </c>
      <c r="P386" s="1613" t="s">
        <v>143</v>
      </c>
      <c r="Q386" s="2625"/>
      <c r="R386" s="2506"/>
      <c r="S386" s="408"/>
      <c r="T386" s="408"/>
      <c r="U386" s="408"/>
      <c r="V386" s="408"/>
      <c r="W386" s="408"/>
      <c r="X386" s="408"/>
      <c r="Y386" s="408"/>
    </row>
    <row r="387" spans="1:25" s="409" customFormat="1" ht="27.75" customHeight="1" x14ac:dyDescent="0.25">
      <c r="A387" s="2504"/>
      <c r="B387" s="2504"/>
      <c r="C387" s="1610" t="s">
        <v>1034</v>
      </c>
      <c r="D387" s="1512">
        <v>0</v>
      </c>
      <c r="E387" s="1512">
        <v>0</v>
      </c>
      <c r="F387" s="1512">
        <v>0</v>
      </c>
      <c r="G387" s="1512">
        <v>0</v>
      </c>
      <c r="H387" s="1512">
        <v>2</v>
      </c>
      <c r="I387" s="1512">
        <v>2</v>
      </c>
      <c r="J387" s="1512">
        <v>0</v>
      </c>
      <c r="K387" s="1512">
        <v>1</v>
      </c>
      <c r="L387" s="1512">
        <v>1</v>
      </c>
      <c r="M387" s="1512">
        <f t="shared" si="173"/>
        <v>0</v>
      </c>
      <c r="N387" s="1512">
        <f t="shared" si="172"/>
        <v>3</v>
      </c>
      <c r="O387" s="1512">
        <f t="shared" si="172"/>
        <v>3</v>
      </c>
      <c r="P387" s="1541" t="s">
        <v>145</v>
      </c>
      <c r="Q387" s="2625"/>
      <c r="R387" s="2506"/>
      <c r="S387" s="408"/>
      <c r="T387" s="408"/>
      <c r="U387" s="408"/>
      <c r="V387" s="408"/>
      <c r="W387" s="408"/>
      <c r="X387" s="408"/>
      <c r="Y387" s="408"/>
    </row>
    <row r="388" spans="1:25" s="409" customFormat="1" ht="27.75" customHeight="1" x14ac:dyDescent="0.25">
      <c r="A388" s="2504"/>
      <c r="B388" s="2504"/>
      <c r="C388" s="1610" t="s">
        <v>1035</v>
      </c>
      <c r="D388" s="1512">
        <v>0</v>
      </c>
      <c r="E388" s="1512">
        <v>0</v>
      </c>
      <c r="F388" s="1512">
        <v>0</v>
      </c>
      <c r="G388" s="1512">
        <v>0</v>
      </c>
      <c r="H388" s="1512">
        <v>0</v>
      </c>
      <c r="I388" s="1512">
        <v>0</v>
      </c>
      <c r="J388" s="1512">
        <v>0</v>
      </c>
      <c r="K388" s="1512">
        <v>0</v>
      </c>
      <c r="L388" s="1512">
        <v>0</v>
      </c>
      <c r="M388" s="1512">
        <f t="shared" si="173"/>
        <v>0</v>
      </c>
      <c r="N388" s="1512">
        <f t="shared" si="172"/>
        <v>0</v>
      </c>
      <c r="O388" s="1512">
        <f t="shared" si="172"/>
        <v>0</v>
      </c>
      <c r="P388" s="1541" t="s">
        <v>1036</v>
      </c>
      <c r="Q388" s="2625"/>
      <c r="R388" s="2506"/>
      <c r="S388" s="408"/>
      <c r="T388" s="408"/>
      <c r="U388" s="408"/>
      <c r="V388" s="408"/>
      <c r="W388" s="408"/>
      <c r="X388" s="408"/>
      <c r="Y388" s="408"/>
    </row>
    <row r="389" spans="1:25" s="409" customFormat="1" ht="27.75" customHeight="1" x14ac:dyDescent="0.25">
      <c r="A389" s="2504"/>
      <c r="B389" s="2504"/>
      <c r="C389" s="1611" t="s">
        <v>1037</v>
      </c>
      <c r="D389" s="1512">
        <v>0</v>
      </c>
      <c r="E389" s="1512">
        <v>0</v>
      </c>
      <c r="F389" s="1513">
        <v>0</v>
      </c>
      <c r="G389" s="1512">
        <v>0</v>
      </c>
      <c r="H389" s="1513">
        <v>0</v>
      </c>
      <c r="I389" s="1513">
        <v>0</v>
      </c>
      <c r="J389" s="1513">
        <v>0</v>
      </c>
      <c r="K389" s="1513">
        <v>0</v>
      </c>
      <c r="L389" s="1513">
        <v>0</v>
      </c>
      <c r="M389" s="1513">
        <f t="shared" si="173"/>
        <v>0</v>
      </c>
      <c r="N389" s="1513">
        <f t="shared" si="172"/>
        <v>0</v>
      </c>
      <c r="O389" s="1513">
        <f t="shared" si="172"/>
        <v>0</v>
      </c>
      <c r="P389" s="819" t="s">
        <v>1038</v>
      </c>
      <c r="Q389" s="2625"/>
      <c r="R389" s="2506"/>
      <c r="S389" s="408"/>
      <c r="T389" s="408"/>
      <c r="U389" s="408"/>
      <c r="V389" s="408"/>
      <c r="W389" s="408"/>
      <c r="X389" s="408"/>
      <c r="Y389" s="408"/>
    </row>
    <row r="390" spans="1:25" s="409" customFormat="1" ht="27.75" customHeight="1" thickBot="1" x14ac:dyDescent="0.3">
      <c r="A390" s="2599"/>
      <c r="B390" s="2496" t="s">
        <v>49</v>
      </c>
      <c r="C390" s="2496"/>
      <c r="D390" s="1573">
        <f t="shared" ref="D390:O390" si="174">SUM(D381:D389)</f>
        <v>4</v>
      </c>
      <c r="E390" s="1573">
        <f t="shared" si="174"/>
        <v>3</v>
      </c>
      <c r="F390" s="1573">
        <f t="shared" si="174"/>
        <v>7</v>
      </c>
      <c r="G390" s="1573">
        <f t="shared" si="174"/>
        <v>0</v>
      </c>
      <c r="H390" s="1573">
        <f t="shared" si="174"/>
        <v>5</v>
      </c>
      <c r="I390" s="1573">
        <f t="shared" si="174"/>
        <v>5</v>
      </c>
      <c r="J390" s="1573">
        <f t="shared" si="174"/>
        <v>0</v>
      </c>
      <c r="K390" s="1573">
        <f t="shared" si="174"/>
        <v>1</v>
      </c>
      <c r="L390" s="1573">
        <f t="shared" si="174"/>
        <v>1</v>
      </c>
      <c r="M390" s="1573">
        <f t="shared" si="174"/>
        <v>4</v>
      </c>
      <c r="N390" s="1573">
        <f t="shared" si="174"/>
        <v>9</v>
      </c>
      <c r="O390" s="1573">
        <f t="shared" si="174"/>
        <v>13</v>
      </c>
      <c r="P390" s="2590" t="s">
        <v>139</v>
      </c>
      <c r="Q390" s="2590"/>
      <c r="R390" s="2600"/>
      <c r="S390" s="408"/>
      <c r="T390" s="408"/>
      <c r="U390" s="408"/>
      <c r="V390" s="408"/>
      <c r="W390" s="408"/>
      <c r="X390" s="408"/>
      <c r="Y390" s="408"/>
    </row>
    <row r="391" spans="1:25" s="409" customFormat="1" ht="27.75" customHeight="1" thickTop="1" x14ac:dyDescent="0.25">
      <c r="A391" s="528"/>
      <c r="B391" s="529"/>
      <c r="C391" s="529"/>
      <c r="D391" s="369"/>
      <c r="E391" s="369"/>
      <c r="F391" s="369"/>
      <c r="G391" s="369"/>
      <c r="H391" s="369"/>
      <c r="I391" s="369"/>
      <c r="J391" s="369"/>
      <c r="K391" s="369"/>
      <c r="L391" s="369"/>
      <c r="M391" s="369"/>
      <c r="N391" s="369"/>
      <c r="O391" s="369"/>
      <c r="P391" s="530"/>
      <c r="Q391" s="530"/>
      <c r="R391" s="531"/>
      <c r="S391" s="408"/>
      <c r="T391" s="408"/>
      <c r="U391" s="408"/>
      <c r="V391" s="408"/>
      <c r="W391" s="408"/>
      <c r="X391" s="408"/>
      <c r="Y391" s="408"/>
    </row>
    <row r="392" spans="1:25" s="409" customFormat="1" ht="27.75" customHeight="1" x14ac:dyDescent="0.25">
      <c r="A392" s="532"/>
      <c r="B392" s="515"/>
      <c r="C392" s="515"/>
      <c r="D392" s="328"/>
      <c r="E392" s="328"/>
      <c r="F392" s="328"/>
      <c r="G392" s="328"/>
      <c r="H392" s="328"/>
      <c r="I392" s="328"/>
      <c r="J392" s="328"/>
      <c r="K392" s="328"/>
      <c r="L392" s="328"/>
      <c r="M392" s="328"/>
      <c r="N392" s="328"/>
      <c r="O392" s="328"/>
      <c r="P392" s="533"/>
      <c r="Q392" s="533"/>
      <c r="R392" s="534"/>
      <c r="S392" s="408"/>
      <c r="T392" s="408"/>
      <c r="U392" s="408"/>
      <c r="V392" s="408"/>
      <c r="W392" s="408"/>
      <c r="X392" s="408"/>
      <c r="Y392" s="408"/>
    </row>
    <row r="393" spans="1:25" s="409" customFormat="1" ht="27.75" customHeight="1" x14ac:dyDescent="0.25">
      <c r="A393" s="532"/>
      <c r="B393" s="515"/>
      <c r="C393" s="515"/>
      <c r="D393" s="328"/>
      <c r="E393" s="328"/>
      <c r="F393" s="328"/>
      <c r="G393" s="328"/>
      <c r="H393" s="328"/>
      <c r="I393" s="328"/>
      <c r="J393" s="328"/>
      <c r="K393" s="328"/>
      <c r="L393" s="328"/>
      <c r="M393" s="328"/>
      <c r="N393" s="328"/>
      <c r="O393" s="328"/>
      <c r="P393" s="533"/>
      <c r="Q393" s="533"/>
      <c r="R393" s="534"/>
      <c r="S393" s="408"/>
      <c r="T393" s="408"/>
      <c r="U393" s="408"/>
      <c r="V393" s="408"/>
      <c r="W393" s="408"/>
      <c r="X393" s="408"/>
      <c r="Y393" s="408"/>
    </row>
    <row r="394" spans="1:25" s="409" customFormat="1" ht="27.75" customHeight="1" x14ac:dyDescent="0.25">
      <c r="A394" s="532"/>
      <c r="B394" s="1157"/>
      <c r="C394" s="1157"/>
      <c r="D394" s="328"/>
      <c r="E394" s="328"/>
      <c r="F394" s="328"/>
      <c r="G394" s="328"/>
      <c r="H394" s="328"/>
      <c r="I394" s="328"/>
      <c r="J394" s="328"/>
      <c r="K394" s="328"/>
      <c r="L394" s="328"/>
      <c r="M394" s="328"/>
      <c r="N394" s="328"/>
      <c r="O394" s="328"/>
      <c r="P394" s="1171"/>
      <c r="Q394" s="1171"/>
      <c r="R394" s="534"/>
      <c r="S394" s="408"/>
      <c r="T394" s="408"/>
      <c r="U394" s="408"/>
      <c r="V394" s="408"/>
      <c r="W394" s="408"/>
      <c r="X394" s="408"/>
      <c r="Y394" s="408"/>
    </row>
    <row r="395" spans="1:25" s="409" customFormat="1" ht="27.75" customHeight="1" x14ac:dyDescent="0.25">
      <c r="A395" s="532"/>
      <c r="B395" s="1157"/>
      <c r="C395" s="1157"/>
      <c r="D395" s="328"/>
      <c r="E395" s="328"/>
      <c r="F395" s="328"/>
      <c r="G395" s="328"/>
      <c r="H395" s="328"/>
      <c r="I395" s="328"/>
      <c r="J395" s="328"/>
      <c r="K395" s="328"/>
      <c r="L395" s="328"/>
      <c r="M395" s="328"/>
      <c r="N395" s="328"/>
      <c r="O395" s="328"/>
      <c r="P395" s="1171"/>
      <c r="Q395" s="1171"/>
      <c r="R395" s="534"/>
      <c r="S395" s="408"/>
      <c r="T395" s="408"/>
      <c r="U395" s="408"/>
      <c r="V395" s="408"/>
      <c r="W395" s="408"/>
      <c r="X395" s="408"/>
      <c r="Y395" s="408"/>
    </row>
    <row r="396" spans="1:25" ht="18.75" customHeight="1" thickBot="1" x14ac:dyDescent="0.3">
      <c r="A396" s="1483" t="s">
        <v>1056</v>
      </c>
      <c r="B396" s="1483"/>
      <c r="C396" s="1483"/>
      <c r="D396" s="1483"/>
      <c r="E396" s="1483"/>
      <c r="F396" s="1483"/>
      <c r="G396" s="1483"/>
      <c r="H396" s="1483"/>
      <c r="I396" s="1483"/>
      <c r="J396" s="1483"/>
      <c r="K396" s="1483"/>
      <c r="L396" s="1483"/>
      <c r="M396" s="1483"/>
      <c r="N396" s="1483"/>
      <c r="O396" s="1483"/>
      <c r="P396" s="1483"/>
      <c r="Q396" s="1483"/>
      <c r="R396" s="1482" t="s">
        <v>2501</v>
      </c>
    </row>
    <row r="397" spans="1:25" ht="23.25" customHeight="1" thickTop="1" x14ac:dyDescent="0.25">
      <c r="A397" s="2468" t="s">
        <v>47</v>
      </c>
      <c r="B397" s="2468" t="s">
        <v>654</v>
      </c>
      <c r="C397" s="2468" t="s">
        <v>48</v>
      </c>
      <c r="D397" s="2488" t="s">
        <v>36</v>
      </c>
      <c r="E397" s="2488"/>
      <c r="F397" s="2488"/>
      <c r="G397" s="2488" t="s">
        <v>2</v>
      </c>
      <c r="H397" s="2488"/>
      <c r="I397" s="2488"/>
      <c r="J397" s="2488" t="s">
        <v>3</v>
      </c>
      <c r="K397" s="2488"/>
      <c r="L397" s="2488"/>
      <c r="M397" s="2488" t="s">
        <v>29</v>
      </c>
      <c r="N397" s="2488"/>
      <c r="O397" s="2488"/>
      <c r="P397" s="2523" t="s">
        <v>103</v>
      </c>
      <c r="Q397" s="2523" t="s">
        <v>132</v>
      </c>
      <c r="R397" s="2565" t="s">
        <v>102</v>
      </c>
    </row>
    <row r="398" spans="1:25" ht="23.25" customHeight="1" x14ac:dyDescent="0.25">
      <c r="A398" s="2469"/>
      <c r="B398" s="2469"/>
      <c r="C398" s="2469"/>
      <c r="D398" s="2492" t="s">
        <v>98</v>
      </c>
      <c r="E398" s="2492"/>
      <c r="F398" s="2492"/>
      <c r="G398" s="2492" t="s">
        <v>99</v>
      </c>
      <c r="H398" s="2492"/>
      <c r="I398" s="2492"/>
      <c r="J398" s="2492" t="s">
        <v>100</v>
      </c>
      <c r="K398" s="2492"/>
      <c r="L398" s="2492"/>
      <c r="M398" s="2492" t="s">
        <v>126</v>
      </c>
      <c r="N398" s="2492"/>
      <c r="O398" s="2492"/>
      <c r="P398" s="2524"/>
      <c r="Q398" s="2524"/>
      <c r="R398" s="2566"/>
    </row>
    <row r="399" spans="1:25" ht="18.75" customHeight="1" x14ac:dyDescent="0.25">
      <c r="A399" s="2469"/>
      <c r="B399" s="2469"/>
      <c r="C399" s="2469"/>
      <c r="D399" s="304" t="s">
        <v>187</v>
      </c>
      <c r="E399" s="304" t="s">
        <v>203</v>
      </c>
      <c r="F399" s="304" t="s">
        <v>204</v>
      </c>
      <c r="G399" s="304" t="s">
        <v>187</v>
      </c>
      <c r="H399" s="304" t="s">
        <v>203</v>
      </c>
      <c r="I399" s="304" t="s">
        <v>204</v>
      </c>
      <c r="J399" s="304" t="s">
        <v>187</v>
      </c>
      <c r="K399" s="304" t="s">
        <v>203</v>
      </c>
      <c r="L399" s="304" t="s">
        <v>204</v>
      </c>
      <c r="M399" s="304" t="s">
        <v>187</v>
      </c>
      <c r="N399" s="304" t="s">
        <v>203</v>
      </c>
      <c r="O399" s="304" t="s">
        <v>204</v>
      </c>
      <c r="P399" s="2524"/>
      <c r="Q399" s="2524"/>
      <c r="R399" s="2566"/>
    </row>
    <row r="400" spans="1:25" ht="19.5" customHeight="1" thickBot="1" x14ac:dyDescent="0.3">
      <c r="A400" s="2469"/>
      <c r="B400" s="2469"/>
      <c r="C400" s="2469"/>
      <c r="D400" s="325" t="s">
        <v>188</v>
      </c>
      <c r="E400" s="325" t="s">
        <v>189</v>
      </c>
      <c r="F400" s="325" t="s">
        <v>190</v>
      </c>
      <c r="G400" s="325" t="s">
        <v>188</v>
      </c>
      <c r="H400" s="325" t="s">
        <v>189</v>
      </c>
      <c r="I400" s="325" t="s">
        <v>190</v>
      </c>
      <c r="J400" s="325" t="s">
        <v>188</v>
      </c>
      <c r="K400" s="325" t="s">
        <v>189</v>
      </c>
      <c r="L400" s="325" t="s">
        <v>190</v>
      </c>
      <c r="M400" s="325" t="s">
        <v>188</v>
      </c>
      <c r="N400" s="325" t="s">
        <v>189</v>
      </c>
      <c r="O400" s="325" t="s">
        <v>190</v>
      </c>
      <c r="P400" s="2524"/>
      <c r="Q400" s="2524"/>
      <c r="R400" s="2566"/>
    </row>
    <row r="401" spans="1:25" s="409" customFormat="1" ht="36.75" customHeight="1" x14ac:dyDescent="0.25">
      <c r="A401" s="2499" t="s">
        <v>643</v>
      </c>
      <c r="B401" s="2499" t="s">
        <v>1039</v>
      </c>
      <c r="C401" s="371" t="s">
        <v>1040</v>
      </c>
      <c r="D401" s="535">
        <v>0</v>
      </c>
      <c r="E401" s="535">
        <v>0</v>
      </c>
      <c r="F401" s="535">
        <v>0</v>
      </c>
      <c r="G401" s="535">
        <v>0</v>
      </c>
      <c r="H401" s="535">
        <v>1</v>
      </c>
      <c r="I401" s="535">
        <v>1</v>
      </c>
      <c r="J401" s="535">
        <v>0</v>
      </c>
      <c r="K401" s="535">
        <v>0</v>
      </c>
      <c r="L401" s="535">
        <v>0</v>
      </c>
      <c r="M401" s="535">
        <f t="shared" ref="M401:O402" si="175">SUM(D401,G401,J401)</f>
        <v>0</v>
      </c>
      <c r="N401" s="535">
        <f t="shared" si="175"/>
        <v>1</v>
      </c>
      <c r="O401" s="535">
        <f t="shared" si="175"/>
        <v>1</v>
      </c>
      <c r="P401" s="1616" t="s">
        <v>152</v>
      </c>
      <c r="Q401" s="2629" t="s">
        <v>1041</v>
      </c>
      <c r="R401" s="2629" t="s">
        <v>1030</v>
      </c>
      <c r="S401" s="408"/>
      <c r="T401" s="408"/>
      <c r="U401" s="408"/>
      <c r="V401" s="408"/>
      <c r="W401" s="408"/>
      <c r="X401" s="408"/>
      <c r="Y401" s="408"/>
    </row>
    <row r="402" spans="1:25" s="409" customFormat="1" ht="36.75" customHeight="1" x14ac:dyDescent="0.25">
      <c r="A402" s="2504"/>
      <c r="B402" s="2504"/>
      <c r="C402" s="330" t="s">
        <v>1042</v>
      </c>
      <c r="D402" s="1512">
        <v>0</v>
      </c>
      <c r="E402" s="1512">
        <v>0</v>
      </c>
      <c r="F402" s="1512">
        <v>0</v>
      </c>
      <c r="G402" s="1512">
        <v>3</v>
      </c>
      <c r="H402" s="1512">
        <v>4</v>
      </c>
      <c r="I402" s="1512">
        <v>7</v>
      </c>
      <c r="J402" s="1512">
        <v>4</v>
      </c>
      <c r="K402" s="1512">
        <v>1</v>
      </c>
      <c r="L402" s="1512">
        <v>5</v>
      </c>
      <c r="M402" s="1512">
        <f t="shared" si="175"/>
        <v>7</v>
      </c>
      <c r="N402" s="1512">
        <f t="shared" si="175"/>
        <v>5</v>
      </c>
      <c r="O402" s="1512">
        <f t="shared" si="175"/>
        <v>12</v>
      </c>
      <c r="P402" s="1613" t="s">
        <v>1043</v>
      </c>
      <c r="Q402" s="2613"/>
      <c r="R402" s="2613"/>
      <c r="S402" s="408"/>
      <c r="T402" s="408"/>
      <c r="U402" s="408"/>
      <c r="V402" s="408"/>
      <c r="W402" s="408"/>
      <c r="X402" s="408"/>
      <c r="Y402" s="408"/>
    </row>
    <row r="403" spans="1:25" s="131" customFormat="1" ht="36.75" customHeight="1" x14ac:dyDescent="0.25">
      <c r="A403" s="2504"/>
      <c r="B403" s="2526" t="s">
        <v>49</v>
      </c>
      <c r="C403" s="2526"/>
      <c r="D403" s="1512">
        <f t="shared" ref="D403:O403" si="176">SUM(D401:D402)</f>
        <v>0</v>
      </c>
      <c r="E403" s="1512">
        <f t="shared" si="176"/>
        <v>0</v>
      </c>
      <c r="F403" s="1512">
        <f t="shared" si="176"/>
        <v>0</v>
      </c>
      <c r="G403" s="1512">
        <f t="shared" si="176"/>
        <v>3</v>
      </c>
      <c r="H403" s="1512">
        <f t="shared" si="176"/>
        <v>5</v>
      </c>
      <c r="I403" s="1512">
        <f t="shared" si="176"/>
        <v>8</v>
      </c>
      <c r="J403" s="1512">
        <f t="shared" si="176"/>
        <v>4</v>
      </c>
      <c r="K403" s="1512">
        <f t="shared" si="176"/>
        <v>1</v>
      </c>
      <c r="L403" s="1512">
        <f t="shared" si="176"/>
        <v>5</v>
      </c>
      <c r="M403" s="1512">
        <f t="shared" si="176"/>
        <v>7</v>
      </c>
      <c r="N403" s="1512">
        <f t="shared" si="176"/>
        <v>6</v>
      </c>
      <c r="O403" s="1512">
        <f t="shared" si="176"/>
        <v>13</v>
      </c>
      <c r="P403" s="2611" t="s">
        <v>139</v>
      </c>
      <c r="Q403" s="2611"/>
      <c r="R403" s="2613"/>
      <c r="S403" s="395"/>
      <c r="T403" s="395"/>
      <c r="U403" s="395"/>
      <c r="V403" s="395"/>
      <c r="W403" s="395"/>
      <c r="X403" s="395"/>
      <c r="Y403" s="395"/>
    </row>
    <row r="404" spans="1:25" s="131" customFormat="1" ht="36.75" customHeight="1" x14ac:dyDescent="0.25">
      <c r="A404" s="2532" t="s">
        <v>1045</v>
      </c>
      <c r="B404" s="2532"/>
      <c r="C404" s="2532"/>
      <c r="D404" s="1512">
        <f t="shared" ref="D404:O404" si="177">SUM(D403,D390)</f>
        <v>4</v>
      </c>
      <c r="E404" s="1512">
        <f t="shared" si="177"/>
        <v>3</v>
      </c>
      <c r="F404" s="1512">
        <f t="shared" si="177"/>
        <v>7</v>
      </c>
      <c r="G404" s="1512">
        <f t="shared" si="177"/>
        <v>3</v>
      </c>
      <c r="H404" s="1512">
        <f t="shared" si="177"/>
        <v>10</v>
      </c>
      <c r="I404" s="1512">
        <f t="shared" si="177"/>
        <v>13</v>
      </c>
      <c r="J404" s="1512">
        <f t="shared" si="177"/>
        <v>4</v>
      </c>
      <c r="K404" s="1512">
        <f t="shared" si="177"/>
        <v>2</v>
      </c>
      <c r="L404" s="1512">
        <f t="shared" si="177"/>
        <v>6</v>
      </c>
      <c r="M404" s="1512">
        <f t="shared" si="177"/>
        <v>11</v>
      </c>
      <c r="N404" s="1512">
        <f t="shared" si="177"/>
        <v>15</v>
      </c>
      <c r="O404" s="1512">
        <f t="shared" si="177"/>
        <v>26</v>
      </c>
      <c r="P404" s="2628" t="s">
        <v>1046</v>
      </c>
      <c r="Q404" s="2628"/>
      <c r="R404" s="2628"/>
      <c r="S404" s="395"/>
      <c r="T404" s="395"/>
      <c r="U404" s="395"/>
      <c r="V404" s="395"/>
      <c r="W404" s="395"/>
      <c r="X404" s="395"/>
      <c r="Y404" s="395"/>
    </row>
    <row r="405" spans="1:25" s="410" customFormat="1" ht="36.75" customHeight="1" x14ac:dyDescent="0.25">
      <c r="A405" s="2570" t="s">
        <v>1047</v>
      </c>
      <c r="B405" s="2570"/>
      <c r="C405" s="1137"/>
      <c r="D405" s="1512">
        <v>10</v>
      </c>
      <c r="E405" s="1512">
        <v>20</v>
      </c>
      <c r="F405" s="1512">
        <v>30</v>
      </c>
      <c r="G405" s="1512">
        <v>12</v>
      </c>
      <c r="H405" s="1512">
        <v>13</v>
      </c>
      <c r="I405" s="1512">
        <v>25</v>
      </c>
      <c r="J405" s="1512">
        <v>4</v>
      </c>
      <c r="K405" s="1512">
        <v>9</v>
      </c>
      <c r="L405" s="1512">
        <v>13</v>
      </c>
      <c r="M405" s="1512">
        <f>SUM(D405,G405,J405)</f>
        <v>26</v>
      </c>
      <c r="N405" s="1512">
        <f t="shared" ref="N405:O405" si="178">SUM(E405,H405,K405)</f>
        <v>42</v>
      </c>
      <c r="O405" s="1512">
        <f t="shared" si="178"/>
        <v>68</v>
      </c>
      <c r="P405" s="2622" t="s">
        <v>1048</v>
      </c>
      <c r="Q405" s="2622"/>
      <c r="R405" s="2622"/>
      <c r="S405" s="381"/>
      <c r="T405" s="381"/>
      <c r="U405" s="381"/>
      <c r="V405" s="381"/>
      <c r="W405" s="381"/>
      <c r="X405" s="381"/>
      <c r="Y405" s="381"/>
    </row>
    <row r="406" spans="1:25" s="410" customFormat="1" ht="36.75" customHeight="1" thickBot="1" x14ac:dyDescent="0.3">
      <c r="A406" s="2539" t="s">
        <v>649</v>
      </c>
      <c r="B406" s="2539"/>
      <c r="C406" s="2539"/>
      <c r="D406" s="1534">
        <f>SUM(D380,D404,D405,)</f>
        <v>18</v>
      </c>
      <c r="E406" s="1534">
        <f t="shared" ref="E406:O406" si="179">SUM(E380,E404,E405,)</f>
        <v>29</v>
      </c>
      <c r="F406" s="1534">
        <f t="shared" si="179"/>
        <v>47</v>
      </c>
      <c r="G406" s="1534">
        <f t="shared" si="179"/>
        <v>20</v>
      </c>
      <c r="H406" s="1534">
        <f t="shared" si="179"/>
        <v>36</v>
      </c>
      <c r="I406" s="1534">
        <f t="shared" si="179"/>
        <v>56</v>
      </c>
      <c r="J406" s="1534">
        <f t="shared" si="179"/>
        <v>8</v>
      </c>
      <c r="K406" s="1534">
        <f t="shared" si="179"/>
        <v>11</v>
      </c>
      <c r="L406" s="1534">
        <f t="shared" si="179"/>
        <v>19</v>
      </c>
      <c r="M406" s="1534">
        <f t="shared" si="179"/>
        <v>46</v>
      </c>
      <c r="N406" s="1534">
        <f t="shared" si="179"/>
        <v>76</v>
      </c>
      <c r="O406" s="1534">
        <f t="shared" si="179"/>
        <v>122</v>
      </c>
      <c r="P406" s="2594" t="s">
        <v>1050</v>
      </c>
      <c r="Q406" s="2594"/>
      <c r="R406" s="2594"/>
      <c r="S406" s="381"/>
      <c r="T406" s="381"/>
      <c r="U406" s="381"/>
      <c r="V406" s="381"/>
      <c r="W406" s="381"/>
      <c r="X406" s="381"/>
      <c r="Y406" s="381"/>
    </row>
    <row r="407" spans="1:25" s="410" customFormat="1" ht="36.75" customHeight="1" thickBot="1" x14ac:dyDescent="0.3">
      <c r="A407" s="2626" t="s">
        <v>45</v>
      </c>
      <c r="B407" s="2626"/>
      <c r="C407" s="2626"/>
      <c r="D407" s="341">
        <f t="shared" ref="D407:O407" si="180">SUM(D406,D379)</f>
        <v>159</v>
      </c>
      <c r="E407" s="341">
        <f t="shared" si="180"/>
        <v>159</v>
      </c>
      <c r="F407" s="341">
        <f t="shared" si="180"/>
        <v>318</v>
      </c>
      <c r="G407" s="341">
        <f t="shared" si="180"/>
        <v>780</v>
      </c>
      <c r="H407" s="341">
        <f t="shared" si="180"/>
        <v>986</v>
      </c>
      <c r="I407" s="341">
        <f t="shared" si="180"/>
        <v>1766</v>
      </c>
      <c r="J407" s="341">
        <f t="shared" si="180"/>
        <v>434</v>
      </c>
      <c r="K407" s="341">
        <f t="shared" si="180"/>
        <v>349</v>
      </c>
      <c r="L407" s="341">
        <f t="shared" si="180"/>
        <v>783</v>
      </c>
      <c r="M407" s="341">
        <f t="shared" si="180"/>
        <v>1373</v>
      </c>
      <c r="N407" s="341">
        <f t="shared" si="180"/>
        <v>1494</v>
      </c>
      <c r="O407" s="341">
        <f t="shared" si="180"/>
        <v>2867</v>
      </c>
      <c r="P407" s="2627" t="s">
        <v>153</v>
      </c>
      <c r="Q407" s="2627"/>
      <c r="R407" s="2627"/>
      <c r="S407" s="381"/>
      <c r="T407" s="381"/>
      <c r="U407" s="381"/>
      <c r="V407" s="381"/>
      <c r="W407" s="381"/>
      <c r="X407" s="381"/>
      <c r="Y407" s="381"/>
    </row>
    <row r="408" spans="1:25" s="410" customFormat="1" ht="45.75" customHeight="1" thickTop="1" x14ac:dyDescent="0.25">
      <c r="A408" s="411"/>
      <c r="D408" s="412"/>
      <c r="E408" s="412"/>
      <c r="F408" s="412"/>
      <c r="G408" s="412"/>
      <c r="H408" s="412"/>
      <c r="I408" s="412"/>
      <c r="J408" s="412"/>
      <c r="K408" s="412"/>
      <c r="L408" s="412"/>
      <c r="M408" s="412"/>
      <c r="N408" s="412"/>
      <c r="O408" s="412"/>
      <c r="P408" s="413"/>
      <c r="Q408" s="413"/>
      <c r="R408" s="413"/>
      <c r="S408" s="381"/>
      <c r="T408" s="381"/>
      <c r="U408" s="381"/>
      <c r="V408" s="381"/>
      <c r="W408" s="381"/>
      <c r="X408" s="381"/>
      <c r="Y408" s="381"/>
    </row>
    <row r="409" spans="1:25" s="410" customFormat="1" ht="12.75" customHeight="1" x14ac:dyDescent="0.25">
      <c r="A409" s="411"/>
      <c r="D409" s="412"/>
      <c r="E409" s="412"/>
      <c r="F409" s="412"/>
      <c r="G409" s="412"/>
      <c r="H409" s="412"/>
      <c r="I409" s="412"/>
      <c r="J409" s="412"/>
      <c r="K409" s="412"/>
      <c r="L409" s="412"/>
      <c r="M409" s="412"/>
      <c r="N409" s="412"/>
      <c r="O409" s="412"/>
      <c r="P409" s="413"/>
      <c r="Q409" s="413"/>
      <c r="R409" s="413"/>
      <c r="S409" s="381"/>
      <c r="T409" s="381"/>
      <c r="U409" s="381"/>
      <c r="V409" s="381"/>
      <c r="W409" s="381"/>
      <c r="X409" s="381"/>
      <c r="Y409" s="381"/>
    </row>
    <row r="410" spans="1:25" s="410" customFormat="1" ht="12.75" customHeight="1" x14ac:dyDescent="0.25">
      <c r="A410" s="411"/>
      <c r="D410" s="412"/>
      <c r="E410" s="412"/>
      <c r="F410" s="412"/>
      <c r="G410" s="412"/>
      <c r="H410" s="412"/>
      <c r="I410" s="412"/>
      <c r="J410" s="412"/>
      <c r="K410" s="412"/>
      <c r="L410" s="412"/>
      <c r="M410" s="412"/>
      <c r="N410" s="412"/>
      <c r="O410" s="412"/>
      <c r="P410" s="413"/>
      <c r="Q410" s="413"/>
      <c r="R410" s="413"/>
      <c r="S410" s="381"/>
      <c r="T410" s="381"/>
      <c r="U410" s="381"/>
      <c r="V410" s="381"/>
      <c r="W410" s="381"/>
      <c r="X410" s="381"/>
      <c r="Y410" s="381"/>
    </row>
    <row r="411" spans="1:25" s="410" customFormat="1" ht="12.75" customHeight="1" x14ac:dyDescent="0.25">
      <c r="A411" s="411"/>
      <c r="D411" s="412"/>
      <c r="E411" s="412"/>
      <c r="F411" s="412"/>
      <c r="G411" s="412"/>
      <c r="H411" s="412"/>
      <c r="I411" s="412"/>
      <c r="J411" s="412"/>
      <c r="K411" s="412"/>
      <c r="L411" s="412"/>
      <c r="M411" s="412"/>
      <c r="N411" s="412"/>
      <c r="O411" s="412"/>
      <c r="P411" s="413"/>
      <c r="Q411" s="413"/>
      <c r="R411" s="413"/>
      <c r="S411" s="381"/>
      <c r="T411" s="381"/>
      <c r="U411" s="381"/>
      <c r="V411" s="381"/>
      <c r="W411" s="381"/>
      <c r="X411" s="381"/>
      <c r="Y411" s="381"/>
    </row>
    <row r="412" spans="1:25" s="410" customFormat="1" ht="12.75" customHeight="1" x14ac:dyDescent="0.25">
      <c r="A412" s="411"/>
      <c r="D412" s="412"/>
      <c r="E412" s="412"/>
      <c r="F412" s="412"/>
      <c r="G412" s="412"/>
      <c r="H412" s="412"/>
      <c r="I412" s="412"/>
      <c r="J412" s="412"/>
      <c r="K412" s="412"/>
      <c r="L412" s="412"/>
      <c r="M412" s="412"/>
      <c r="N412" s="412"/>
      <c r="O412" s="412"/>
      <c r="P412" s="413"/>
      <c r="Q412" s="413"/>
      <c r="R412" s="413"/>
      <c r="S412" s="381"/>
      <c r="T412" s="381"/>
      <c r="U412" s="381"/>
      <c r="V412" s="381"/>
      <c r="W412" s="381"/>
      <c r="X412" s="381"/>
      <c r="Y412" s="381"/>
    </row>
  </sheetData>
  <mergeCells count="506">
    <mergeCell ref="Q129:Q130"/>
    <mergeCell ref="P131:Q131"/>
    <mergeCell ref="A407:C407"/>
    <mergeCell ref="P407:R407"/>
    <mergeCell ref="A406:C406"/>
    <mergeCell ref="P406:R406"/>
    <mergeCell ref="A404:C404"/>
    <mergeCell ref="P404:R404"/>
    <mergeCell ref="P405:R405"/>
    <mergeCell ref="A401:A403"/>
    <mergeCell ref="B401:B402"/>
    <mergeCell ref="Q401:Q402"/>
    <mergeCell ref="R401:R403"/>
    <mergeCell ref="B403:C403"/>
    <mergeCell ref="P403:Q403"/>
    <mergeCell ref="A405:B405"/>
    <mergeCell ref="B129:B130"/>
    <mergeCell ref="B131:C131"/>
    <mergeCell ref="M397:O397"/>
    <mergeCell ref="P397:P400"/>
    <mergeCell ref="Q397:Q400"/>
    <mergeCell ref="R397:R400"/>
    <mergeCell ref="D398:F398"/>
    <mergeCell ref="G398:I398"/>
    <mergeCell ref="J398:L398"/>
    <mergeCell ref="M398:O398"/>
    <mergeCell ref="R381:R390"/>
    <mergeCell ref="A380:C380"/>
    <mergeCell ref="P380:R380"/>
    <mergeCell ref="B363:C363"/>
    <mergeCell ref="P363:Q363"/>
    <mergeCell ref="P366:R366"/>
    <mergeCell ref="B351:B354"/>
    <mergeCell ref="Q351:Q354"/>
    <mergeCell ref="B355:C355"/>
    <mergeCell ref="P355:Q355"/>
    <mergeCell ref="B356:B359"/>
    <mergeCell ref="A397:A400"/>
    <mergeCell ref="B397:B400"/>
    <mergeCell ref="C397:C400"/>
    <mergeCell ref="D397:F397"/>
    <mergeCell ref="G397:I397"/>
    <mergeCell ref="J397:L397"/>
    <mergeCell ref="A381:A390"/>
    <mergeCell ref="B381:B389"/>
    <mergeCell ref="Q381:Q389"/>
    <mergeCell ref="B390:C390"/>
    <mergeCell ref="P390:Q390"/>
    <mergeCell ref="A375:A377"/>
    <mergeCell ref="R375:R377"/>
    <mergeCell ref="A378:C378"/>
    <mergeCell ref="P378:R378"/>
    <mergeCell ref="A379:C379"/>
    <mergeCell ref="P379:R379"/>
    <mergeCell ref="A371:A374"/>
    <mergeCell ref="B371:B374"/>
    <mergeCell ref="C371:C374"/>
    <mergeCell ref="D371:F371"/>
    <mergeCell ref="G371:I371"/>
    <mergeCell ref="J371:L371"/>
    <mergeCell ref="M371:O371"/>
    <mergeCell ref="P371:P374"/>
    <mergeCell ref="Q371:Q374"/>
    <mergeCell ref="R371:R374"/>
    <mergeCell ref="D372:F372"/>
    <mergeCell ref="G372:I372"/>
    <mergeCell ref="J372:L372"/>
    <mergeCell ref="M372:O372"/>
    <mergeCell ref="B360:C360"/>
    <mergeCell ref="P360:Q360"/>
    <mergeCell ref="B361:B362"/>
    <mergeCell ref="Q361:Q362"/>
    <mergeCell ref="A336:C336"/>
    <mergeCell ref="P336:R336"/>
    <mergeCell ref="A337:C337"/>
    <mergeCell ref="Q337:R337"/>
    <mergeCell ref="M347:O347"/>
    <mergeCell ref="P347:P350"/>
    <mergeCell ref="Q347:Q350"/>
    <mergeCell ref="R347:R350"/>
    <mergeCell ref="D348:F348"/>
    <mergeCell ref="G348:I348"/>
    <mergeCell ref="J348:L348"/>
    <mergeCell ref="M348:O348"/>
    <mergeCell ref="A347:A350"/>
    <mergeCell ref="B347:B350"/>
    <mergeCell ref="C347:C350"/>
    <mergeCell ref="D347:F347"/>
    <mergeCell ref="G347:I347"/>
    <mergeCell ref="J347:L347"/>
    <mergeCell ref="A338:C338"/>
    <mergeCell ref="B339:B341"/>
    <mergeCell ref="M323:O323"/>
    <mergeCell ref="P323:P326"/>
    <mergeCell ref="Q323:Q326"/>
    <mergeCell ref="R323:R326"/>
    <mergeCell ref="D324:F324"/>
    <mergeCell ref="G324:I324"/>
    <mergeCell ref="J324:L324"/>
    <mergeCell ref="M324:O324"/>
    <mergeCell ref="Q356:Q359"/>
    <mergeCell ref="Q338:R338"/>
    <mergeCell ref="Q339:Q341"/>
    <mergeCell ref="B342:C342"/>
    <mergeCell ref="P342:Q342"/>
    <mergeCell ref="A327:A330"/>
    <mergeCell ref="R327:R330"/>
    <mergeCell ref="A331:C331"/>
    <mergeCell ref="P331:R331"/>
    <mergeCell ref="A332:A335"/>
    <mergeCell ref="R332:R335"/>
    <mergeCell ref="A339:A341"/>
    <mergeCell ref="R339:R341"/>
    <mergeCell ref="A323:A326"/>
    <mergeCell ref="B323:B326"/>
    <mergeCell ref="C323:C326"/>
    <mergeCell ref="D323:F323"/>
    <mergeCell ref="G323:I323"/>
    <mergeCell ref="J323:L323"/>
    <mergeCell ref="D301:F301"/>
    <mergeCell ref="G301:I301"/>
    <mergeCell ref="J301:L301"/>
    <mergeCell ref="M301:O301"/>
    <mergeCell ref="A314:C314"/>
    <mergeCell ref="A318:C318"/>
    <mergeCell ref="P314:R314"/>
    <mergeCell ref="A296:C296"/>
    <mergeCell ref="P296:R296"/>
    <mergeCell ref="A304:A311"/>
    <mergeCell ref="R304:R311"/>
    <mergeCell ref="A312:C312"/>
    <mergeCell ref="P312:R312"/>
    <mergeCell ref="P318:R318"/>
    <mergeCell ref="J300:L300"/>
    <mergeCell ref="M300:O300"/>
    <mergeCell ref="M275:O275"/>
    <mergeCell ref="B261:C261"/>
    <mergeCell ref="P261:Q261"/>
    <mergeCell ref="Q274:Q277"/>
    <mergeCell ref="A278:A281"/>
    <mergeCell ref="R278:R281"/>
    <mergeCell ref="R288:R295"/>
    <mergeCell ref="P290:Q290"/>
    <mergeCell ref="B290:C290"/>
    <mergeCell ref="J252:L252"/>
    <mergeCell ref="M252:O252"/>
    <mergeCell ref="R255:R269"/>
    <mergeCell ref="A274:A277"/>
    <mergeCell ref="B274:B277"/>
    <mergeCell ref="C274:C277"/>
    <mergeCell ref="D274:F274"/>
    <mergeCell ref="G274:I274"/>
    <mergeCell ref="J274:L274"/>
    <mergeCell ref="B255:B257"/>
    <mergeCell ref="Q255:Q257"/>
    <mergeCell ref="B258:C258"/>
    <mergeCell ref="P258:Q258"/>
    <mergeCell ref="B259:B260"/>
    <mergeCell ref="Q259:Q260"/>
    <mergeCell ref="B262:B269"/>
    <mergeCell ref="Q262:Q269"/>
    <mergeCell ref="A255:A269"/>
    <mergeCell ref="M274:O274"/>
    <mergeCell ref="P274:P277"/>
    <mergeCell ref="R274:R277"/>
    <mergeCell ref="D275:F275"/>
    <mergeCell ref="G275:I275"/>
    <mergeCell ref="J275:L275"/>
    <mergeCell ref="A241:C241"/>
    <mergeCell ref="P241:R241"/>
    <mergeCell ref="A251:A254"/>
    <mergeCell ref="B251:B254"/>
    <mergeCell ref="C251:C254"/>
    <mergeCell ref="D251:F251"/>
    <mergeCell ref="G251:I251"/>
    <mergeCell ref="J251:L251"/>
    <mergeCell ref="M251:O251"/>
    <mergeCell ref="P251:P254"/>
    <mergeCell ref="A242:A247"/>
    <mergeCell ref="R242:R247"/>
    <mergeCell ref="B242:B243"/>
    <mergeCell ref="Q242:Q243"/>
    <mergeCell ref="B244:C244"/>
    <mergeCell ref="P244:Q244"/>
    <mergeCell ref="B245:B246"/>
    <mergeCell ref="Q245:Q246"/>
    <mergeCell ref="B247:C247"/>
    <mergeCell ref="P247:Q247"/>
    <mergeCell ref="Q251:Q254"/>
    <mergeCell ref="R251:R254"/>
    <mergeCell ref="D252:F252"/>
    <mergeCell ref="G252:I252"/>
    <mergeCell ref="A230:A240"/>
    <mergeCell ref="B230:B232"/>
    <mergeCell ref="Q230:Q232"/>
    <mergeCell ref="R230:R240"/>
    <mergeCell ref="B233:C233"/>
    <mergeCell ref="P233:Q233"/>
    <mergeCell ref="B234:B236"/>
    <mergeCell ref="Q234:Q236"/>
    <mergeCell ref="B237:C237"/>
    <mergeCell ref="P237:Q237"/>
    <mergeCell ref="M226:O226"/>
    <mergeCell ref="P226:P229"/>
    <mergeCell ref="Q226:Q229"/>
    <mergeCell ref="R226:R229"/>
    <mergeCell ref="D227:F227"/>
    <mergeCell ref="G227:I227"/>
    <mergeCell ref="J227:L227"/>
    <mergeCell ref="M227:O227"/>
    <mergeCell ref="B218:C218"/>
    <mergeCell ref="P218:Q218"/>
    <mergeCell ref="A219:C219"/>
    <mergeCell ref="P219:R219"/>
    <mergeCell ref="A226:A229"/>
    <mergeCell ref="B226:B229"/>
    <mergeCell ref="C226:C229"/>
    <mergeCell ref="D226:F226"/>
    <mergeCell ref="G226:I226"/>
    <mergeCell ref="J226:L226"/>
    <mergeCell ref="R206:R218"/>
    <mergeCell ref="B216:B217"/>
    <mergeCell ref="P214:Q214"/>
    <mergeCell ref="A205:C205"/>
    <mergeCell ref="P205:R205"/>
    <mergeCell ref="Q216:Q217"/>
    <mergeCell ref="A206:A218"/>
    <mergeCell ref="Q206:Q207"/>
    <mergeCell ref="B208:C208"/>
    <mergeCell ref="P208:Q208"/>
    <mergeCell ref="B209:B213"/>
    <mergeCell ref="Q209:Q213"/>
    <mergeCell ref="B214:C214"/>
    <mergeCell ref="R199:R202"/>
    <mergeCell ref="D200:F200"/>
    <mergeCell ref="G200:I200"/>
    <mergeCell ref="J200:L200"/>
    <mergeCell ref="M200:O200"/>
    <mergeCell ref="A199:A202"/>
    <mergeCell ref="B199:B202"/>
    <mergeCell ref="C199:C202"/>
    <mergeCell ref="D199:F199"/>
    <mergeCell ref="G199:I199"/>
    <mergeCell ref="J199:L199"/>
    <mergeCell ref="P187:Q187"/>
    <mergeCell ref="B188:B195"/>
    <mergeCell ref="Q188:Q195"/>
    <mergeCell ref="B196:C196"/>
    <mergeCell ref="P196:Q196"/>
    <mergeCell ref="D172:F172"/>
    <mergeCell ref="G172:I172"/>
    <mergeCell ref="J172:L172"/>
    <mergeCell ref="B165:C165"/>
    <mergeCell ref="P165:Q165"/>
    <mergeCell ref="B176:B182"/>
    <mergeCell ref="Q176:Q182"/>
    <mergeCell ref="R149:R152"/>
    <mergeCell ref="B149:B151"/>
    <mergeCell ref="Q149:Q151"/>
    <mergeCell ref="B152:C152"/>
    <mergeCell ref="P152:Q152"/>
    <mergeCell ref="A153:C153"/>
    <mergeCell ref="P153:Q153"/>
    <mergeCell ref="B154:B157"/>
    <mergeCell ref="Q154:Q157"/>
    <mergeCell ref="A154:A165"/>
    <mergeCell ref="R154:R165"/>
    <mergeCell ref="B158:C158"/>
    <mergeCell ref="P158:Q158"/>
    <mergeCell ref="B160:B164"/>
    <mergeCell ref="Q160:Q164"/>
    <mergeCell ref="B134:B135"/>
    <mergeCell ref="Q134:Q135"/>
    <mergeCell ref="A149:A152"/>
    <mergeCell ref="A128:C128"/>
    <mergeCell ref="P128:R128"/>
    <mergeCell ref="A145:A148"/>
    <mergeCell ref="B145:B148"/>
    <mergeCell ref="C145:C148"/>
    <mergeCell ref="D145:F145"/>
    <mergeCell ref="G145:I145"/>
    <mergeCell ref="J145:L145"/>
    <mergeCell ref="M145:O145"/>
    <mergeCell ref="P145:P148"/>
    <mergeCell ref="A129:A142"/>
    <mergeCell ref="R129:R142"/>
    <mergeCell ref="B136:C136"/>
    <mergeCell ref="P136:Q136"/>
    <mergeCell ref="B138:B139"/>
    <mergeCell ref="Q138:Q139"/>
    <mergeCell ref="B140:C140"/>
    <mergeCell ref="Q145:Q148"/>
    <mergeCell ref="R145:R148"/>
    <mergeCell ref="D146:F146"/>
    <mergeCell ref="G146:I146"/>
    <mergeCell ref="J146:L146"/>
    <mergeCell ref="M146:O146"/>
    <mergeCell ref="P140:Q140"/>
    <mergeCell ref="A100:A107"/>
    <mergeCell ref="R100:R107"/>
    <mergeCell ref="A112:A115"/>
    <mergeCell ref="A109:A110"/>
    <mergeCell ref="R109:R110"/>
    <mergeCell ref="A111:C111"/>
    <mergeCell ref="P111:R111"/>
    <mergeCell ref="R112:R115"/>
    <mergeCell ref="R124:R127"/>
    <mergeCell ref="Q120:Q123"/>
    <mergeCell ref="R120:R123"/>
    <mergeCell ref="D121:F121"/>
    <mergeCell ref="G121:I121"/>
    <mergeCell ref="J121:L121"/>
    <mergeCell ref="M121:O121"/>
    <mergeCell ref="A124:A127"/>
    <mergeCell ref="A108:C108"/>
    <mergeCell ref="P108:R108"/>
    <mergeCell ref="A120:A123"/>
    <mergeCell ref="B120:B123"/>
    <mergeCell ref="C120:C123"/>
    <mergeCell ref="D120:F120"/>
    <mergeCell ref="G120:I120"/>
    <mergeCell ref="J120:L120"/>
    <mergeCell ref="M120:O120"/>
    <mergeCell ref="P120:P123"/>
    <mergeCell ref="B91:C91"/>
    <mergeCell ref="P91:Q91"/>
    <mergeCell ref="A96:A99"/>
    <mergeCell ref="B96:B99"/>
    <mergeCell ref="C96:C99"/>
    <mergeCell ref="D96:F96"/>
    <mergeCell ref="G96:I96"/>
    <mergeCell ref="J96:L96"/>
    <mergeCell ref="M96:O96"/>
    <mergeCell ref="P96:P99"/>
    <mergeCell ref="Q96:Q99"/>
    <mergeCell ref="D97:F97"/>
    <mergeCell ref="G97:I97"/>
    <mergeCell ref="J97:L97"/>
    <mergeCell ref="M97:O97"/>
    <mergeCell ref="R96:R99"/>
    <mergeCell ref="A63:C63"/>
    <mergeCell ref="P63:R63"/>
    <mergeCell ref="A74:A77"/>
    <mergeCell ref="B74:B77"/>
    <mergeCell ref="C74:C77"/>
    <mergeCell ref="D74:F74"/>
    <mergeCell ref="G74:I74"/>
    <mergeCell ref="J74:L74"/>
    <mergeCell ref="M74:O74"/>
    <mergeCell ref="P74:P77"/>
    <mergeCell ref="A64:A68"/>
    <mergeCell ref="R64:R68"/>
    <mergeCell ref="A69:C69"/>
    <mergeCell ref="P69:Q69"/>
    <mergeCell ref="B78:B82"/>
    <mergeCell ref="Q78:Q82"/>
    <mergeCell ref="B83:C83"/>
    <mergeCell ref="P83:Q83"/>
    <mergeCell ref="Q85:Q86"/>
    <mergeCell ref="B87:C87"/>
    <mergeCell ref="P87:Q87"/>
    <mergeCell ref="B88:B90"/>
    <mergeCell ref="Q88:Q90"/>
    <mergeCell ref="A57:A62"/>
    <mergeCell ref="R57:R62"/>
    <mergeCell ref="Q53:Q56"/>
    <mergeCell ref="R53:R56"/>
    <mergeCell ref="D54:F54"/>
    <mergeCell ref="G54:I54"/>
    <mergeCell ref="J54:L54"/>
    <mergeCell ref="M54:O54"/>
    <mergeCell ref="Q74:Q77"/>
    <mergeCell ref="R74:R77"/>
    <mergeCell ref="D75:F75"/>
    <mergeCell ref="G75:I75"/>
    <mergeCell ref="J75:L75"/>
    <mergeCell ref="M75:O75"/>
    <mergeCell ref="B65:C65"/>
    <mergeCell ref="B64:C64"/>
    <mergeCell ref="B66:C66"/>
    <mergeCell ref="B67:C67"/>
    <mergeCell ref="B68:C68"/>
    <mergeCell ref="B44:C44"/>
    <mergeCell ref="P44:Q44"/>
    <mergeCell ref="A53:A56"/>
    <mergeCell ref="B53:B56"/>
    <mergeCell ref="C53:C56"/>
    <mergeCell ref="D53:F53"/>
    <mergeCell ref="G53:I53"/>
    <mergeCell ref="J53:L53"/>
    <mergeCell ref="M53:O53"/>
    <mergeCell ref="P53:P56"/>
    <mergeCell ref="A50:C50"/>
    <mergeCell ref="P50:R50"/>
    <mergeCell ref="S20:S21"/>
    <mergeCell ref="B22:C22"/>
    <mergeCell ref="P22:Q22"/>
    <mergeCell ref="A26:A29"/>
    <mergeCell ref="B26:B29"/>
    <mergeCell ref="C26:C29"/>
    <mergeCell ref="D26:F26"/>
    <mergeCell ref="G26:I26"/>
    <mergeCell ref="A8:A22"/>
    <mergeCell ref="B8:B11"/>
    <mergeCell ref="Q8:Q11"/>
    <mergeCell ref="R8:R22"/>
    <mergeCell ref="B12:C12"/>
    <mergeCell ref="P12:Q12"/>
    <mergeCell ref="B13:B14"/>
    <mergeCell ref="Q13:Q14"/>
    <mergeCell ref="B15:C15"/>
    <mergeCell ref="P15:Q15"/>
    <mergeCell ref="J26:L26"/>
    <mergeCell ref="M26:O26"/>
    <mergeCell ref="P26:P29"/>
    <mergeCell ref="Q26:Q29"/>
    <mergeCell ref="R26:R29"/>
    <mergeCell ref="D27:F27"/>
    <mergeCell ref="Q4:Q7"/>
    <mergeCell ref="R4:R7"/>
    <mergeCell ref="D5:F5"/>
    <mergeCell ref="G5:I5"/>
    <mergeCell ref="J5:L5"/>
    <mergeCell ref="M5:O5"/>
    <mergeCell ref="A1:R1"/>
    <mergeCell ref="A2:R2"/>
    <mergeCell ref="A4:A7"/>
    <mergeCell ref="B4:B7"/>
    <mergeCell ref="C4:C7"/>
    <mergeCell ref="D4:F4"/>
    <mergeCell ref="G4:I4"/>
    <mergeCell ref="J4:L4"/>
    <mergeCell ref="M4:O4"/>
    <mergeCell ref="P4:P7"/>
    <mergeCell ref="Q20:Q21"/>
    <mergeCell ref="G27:I27"/>
    <mergeCell ref="J27:L27"/>
    <mergeCell ref="M27:O27"/>
    <mergeCell ref="A35:C35"/>
    <mergeCell ref="P35:R35"/>
    <mergeCell ref="B20:B21"/>
    <mergeCell ref="A78:A91"/>
    <mergeCell ref="R78:R91"/>
    <mergeCell ref="B85:B86"/>
    <mergeCell ref="A37:A49"/>
    <mergeCell ref="R37:R49"/>
    <mergeCell ref="B38:B39"/>
    <mergeCell ref="Q38:Q39"/>
    <mergeCell ref="B40:C40"/>
    <mergeCell ref="P40:Q40"/>
    <mergeCell ref="B41:B43"/>
    <mergeCell ref="Q41:Q43"/>
    <mergeCell ref="A30:A34"/>
    <mergeCell ref="R30:R34"/>
    <mergeCell ref="B31:B33"/>
    <mergeCell ref="Q31:Q33"/>
    <mergeCell ref="B34:C34"/>
    <mergeCell ref="P34:Q34"/>
    <mergeCell ref="A176:A196"/>
    <mergeCell ref="R176:R196"/>
    <mergeCell ref="B206:B207"/>
    <mergeCell ref="A203:A204"/>
    <mergeCell ref="R203:R204"/>
    <mergeCell ref="M172:O172"/>
    <mergeCell ref="P172:P175"/>
    <mergeCell ref="Q172:Q175"/>
    <mergeCell ref="R172:R175"/>
    <mergeCell ref="D173:F173"/>
    <mergeCell ref="G173:I173"/>
    <mergeCell ref="J173:L173"/>
    <mergeCell ref="M173:O173"/>
    <mergeCell ref="A172:A175"/>
    <mergeCell ref="B172:B175"/>
    <mergeCell ref="C172:C175"/>
    <mergeCell ref="B183:C183"/>
    <mergeCell ref="P183:Q183"/>
    <mergeCell ref="M199:O199"/>
    <mergeCell ref="P199:P202"/>
    <mergeCell ref="Q199:Q202"/>
    <mergeCell ref="B184:B186"/>
    <mergeCell ref="Q184:Q186"/>
    <mergeCell ref="B187:C187"/>
    <mergeCell ref="A351:A365"/>
    <mergeCell ref="R351:R365"/>
    <mergeCell ref="A366:C366"/>
    <mergeCell ref="Q278:Q279"/>
    <mergeCell ref="B278:B279"/>
    <mergeCell ref="A282:C282"/>
    <mergeCell ref="P282:R282"/>
    <mergeCell ref="A283:A286"/>
    <mergeCell ref="R283:R286"/>
    <mergeCell ref="A287:C287"/>
    <mergeCell ref="P287:R287"/>
    <mergeCell ref="B280:C280"/>
    <mergeCell ref="P280:Q280"/>
    <mergeCell ref="A288:A295"/>
    <mergeCell ref="A300:A303"/>
    <mergeCell ref="B300:B303"/>
    <mergeCell ref="C300:C303"/>
    <mergeCell ref="D300:F300"/>
    <mergeCell ref="G300:I300"/>
    <mergeCell ref="A315:A317"/>
    <mergeCell ref="R315:R317"/>
    <mergeCell ref="P300:P303"/>
    <mergeCell ref="Q300:Q303"/>
    <mergeCell ref="R300:R303"/>
  </mergeCells>
  <printOptions horizontalCentered="1"/>
  <pageMargins left="0.23622047244094491" right="0.23622047244094491" top="0.98425196850393704" bottom="0.51181102362204722" header="0.98425196850393704" footer="0.74803149606299213"/>
  <pageSetup paperSize="9" scale="75" firstPageNumber="21" orientation="landscape" useFirstPageNumber="1" r:id="rId1"/>
  <headerFooter alignWithMargins="0"/>
  <legacy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30"/>
  <sheetViews>
    <sheetView rightToLeft="1" view="pageBreakPreview" zoomScale="85" zoomScaleNormal="75" zoomScaleSheetLayoutView="85" workbookViewId="0">
      <selection activeCell="K30" sqref="K30"/>
    </sheetView>
  </sheetViews>
  <sheetFormatPr defaultColWidth="10.28515625" defaultRowHeight="12.75" x14ac:dyDescent="0.2"/>
  <cols>
    <col min="1" max="1" width="21.85546875" style="1" customWidth="1"/>
    <col min="2" max="10" width="8.42578125" style="1" customWidth="1"/>
    <col min="11" max="13" width="8.42578125" style="836" customWidth="1"/>
    <col min="14" max="14" width="34.28515625" style="1" customWidth="1"/>
    <col min="15" max="16384" width="10.28515625" style="1"/>
  </cols>
  <sheetData>
    <row r="1" spans="1:14" ht="36" customHeight="1" x14ac:dyDescent="0.2">
      <c r="A1" s="3249" t="s">
        <v>2324</v>
      </c>
      <c r="B1" s="3249"/>
      <c r="C1" s="3249"/>
      <c r="D1" s="3249"/>
      <c r="E1" s="3249"/>
      <c r="F1" s="3249"/>
      <c r="G1" s="3249"/>
      <c r="H1" s="3249"/>
      <c r="I1" s="3249"/>
      <c r="J1" s="3249"/>
      <c r="K1" s="3249"/>
      <c r="L1" s="3249"/>
      <c r="M1" s="3249"/>
      <c r="N1" s="3249"/>
    </row>
    <row r="2" spans="1:14" ht="47.25" customHeight="1" x14ac:dyDescent="0.2">
      <c r="A2" s="3250" t="s">
        <v>2325</v>
      </c>
      <c r="B2" s="3250"/>
      <c r="C2" s="3250"/>
      <c r="D2" s="3250"/>
      <c r="E2" s="3250"/>
      <c r="F2" s="3250"/>
      <c r="G2" s="3250"/>
      <c r="H2" s="3250"/>
      <c r="I2" s="3250"/>
      <c r="J2" s="3250"/>
      <c r="K2" s="3250"/>
      <c r="L2" s="3250"/>
      <c r="M2" s="3250"/>
      <c r="N2" s="3250"/>
    </row>
    <row r="3" spans="1:14" ht="36.75" customHeight="1" thickBot="1" x14ac:dyDescent="0.3">
      <c r="A3" s="830" t="s">
        <v>2850</v>
      </c>
      <c r="B3" s="831"/>
      <c r="C3" s="831"/>
      <c r="D3" s="831"/>
      <c r="E3" s="831"/>
      <c r="F3" s="831"/>
      <c r="G3" s="831"/>
      <c r="H3" s="831"/>
      <c r="I3" s="831"/>
      <c r="J3" s="831"/>
      <c r="K3" s="831"/>
      <c r="L3" s="831"/>
      <c r="M3" s="831"/>
      <c r="N3" s="1094" t="s">
        <v>432</v>
      </c>
    </row>
    <row r="4" spans="1:14" ht="21" customHeight="1" thickTop="1" x14ac:dyDescent="0.25">
      <c r="A4" s="3251" t="s">
        <v>35</v>
      </c>
      <c r="B4" s="3254" t="s">
        <v>36</v>
      </c>
      <c r="C4" s="3254"/>
      <c r="D4" s="3254"/>
      <c r="E4" s="3254" t="s">
        <v>2</v>
      </c>
      <c r="F4" s="3254"/>
      <c r="G4" s="3254"/>
      <c r="H4" s="3254" t="s">
        <v>3</v>
      </c>
      <c r="I4" s="3254"/>
      <c r="J4" s="3254"/>
      <c r="K4" s="3254" t="s">
        <v>29</v>
      </c>
      <c r="L4" s="3254"/>
      <c r="M4" s="3254"/>
      <c r="N4" s="3251" t="s">
        <v>102</v>
      </c>
    </row>
    <row r="5" spans="1:14" s="228" customFormat="1" ht="23.25" customHeight="1" x14ac:dyDescent="0.25">
      <c r="A5" s="3252"/>
      <c r="B5" s="3248" t="s">
        <v>98</v>
      </c>
      <c r="C5" s="3248"/>
      <c r="D5" s="3248"/>
      <c r="E5" s="3248" t="s">
        <v>99</v>
      </c>
      <c r="F5" s="3248"/>
      <c r="G5" s="3248"/>
      <c r="H5" s="3248" t="s">
        <v>100</v>
      </c>
      <c r="I5" s="3248"/>
      <c r="J5" s="3248"/>
      <c r="K5" s="3160" t="s">
        <v>101</v>
      </c>
      <c r="L5" s="3160"/>
      <c r="M5" s="3160"/>
      <c r="N5" s="3252"/>
    </row>
    <row r="6" spans="1:14" ht="24" customHeight="1" x14ac:dyDescent="0.2">
      <c r="A6" s="3252"/>
      <c r="B6" s="600" t="s">
        <v>187</v>
      </c>
      <c r="C6" s="600" t="s">
        <v>203</v>
      </c>
      <c r="D6" s="600" t="s">
        <v>204</v>
      </c>
      <c r="E6" s="600" t="s">
        <v>187</v>
      </c>
      <c r="F6" s="600" t="s">
        <v>203</v>
      </c>
      <c r="G6" s="600" t="s">
        <v>204</v>
      </c>
      <c r="H6" s="600" t="s">
        <v>187</v>
      </c>
      <c r="I6" s="600" t="s">
        <v>203</v>
      </c>
      <c r="J6" s="600" t="s">
        <v>204</v>
      </c>
      <c r="K6" s="600" t="s">
        <v>187</v>
      </c>
      <c r="L6" s="600" t="s">
        <v>203</v>
      </c>
      <c r="M6" s="600" t="s">
        <v>204</v>
      </c>
      <c r="N6" s="3252"/>
    </row>
    <row r="7" spans="1:14" ht="22.5" customHeight="1" thickBot="1" x14ac:dyDescent="0.25">
      <c r="A7" s="3253"/>
      <c r="B7" s="832" t="s">
        <v>188</v>
      </c>
      <c r="C7" s="832" t="s">
        <v>189</v>
      </c>
      <c r="D7" s="832" t="s">
        <v>190</v>
      </c>
      <c r="E7" s="832" t="s">
        <v>188</v>
      </c>
      <c r="F7" s="832" t="s">
        <v>189</v>
      </c>
      <c r="G7" s="832" t="s">
        <v>190</v>
      </c>
      <c r="H7" s="832" t="s">
        <v>188</v>
      </c>
      <c r="I7" s="832" t="s">
        <v>189</v>
      </c>
      <c r="J7" s="832" t="s">
        <v>190</v>
      </c>
      <c r="K7" s="832" t="s">
        <v>188</v>
      </c>
      <c r="L7" s="832" t="s">
        <v>189</v>
      </c>
      <c r="M7" s="832" t="s">
        <v>190</v>
      </c>
      <c r="N7" s="3253"/>
    </row>
    <row r="8" spans="1:14" ht="22.5" customHeight="1" x14ac:dyDescent="0.2">
      <c r="A8" s="833" t="s">
        <v>61</v>
      </c>
      <c r="B8" s="1887">
        <v>0</v>
      </c>
      <c r="C8" s="1887">
        <v>0</v>
      </c>
      <c r="D8" s="1887">
        <v>0</v>
      </c>
      <c r="E8" s="1887">
        <v>1</v>
      </c>
      <c r="F8" s="1887">
        <v>1</v>
      </c>
      <c r="G8" s="1887">
        <v>2</v>
      </c>
      <c r="H8" s="1887">
        <v>0</v>
      </c>
      <c r="I8" s="1887">
        <v>0</v>
      </c>
      <c r="J8" s="1887">
        <v>0</v>
      </c>
      <c r="K8" s="1887">
        <f t="shared" ref="K8:L11" si="0">SUM(B8,E8,H8)</f>
        <v>1</v>
      </c>
      <c r="L8" s="1887">
        <f t="shared" si="0"/>
        <v>1</v>
      </c>
      <c r="M8" s="1887">
        <f>SUM(K8:L8)</f>
        <v>2</v>
      </c>
      <c r="N8" s="1417" t="s">
        <v>615</v>
      </c>
    </row>
    <row r="9" spans="1:14" ht="35.25" customHeight="1" x14ac:dyDescent="0.2">
      <c r="A9" s="833" t="s">
        <v>297</v>
      </c>
      <c r="B9" s="1978">
        <v>0</v>
      </c>
      <c r="C9" s="1978">
        <v>0</v>
      </c>
      <c r="D9" s="1978">
        <v>0</v>
      </c>
      <c r="E9" s="1978">
        <v>6</v>
      </c>
      <c r="F9" s="1978">
        <v>0</v>
      </c>
      <c r="G9" s="1978">
        <v>6</v>
      </c>
      <c r="H9" s="1978">
        <v>0</v>
      </c>
      <c r="I9" s="1978">
        <v>0</v>
      </c>
      <c r="J9" s="1978">
        <v>0</v>
      </c>
      <c r="K9" s="1978">
        <f t="shared" si="0"/>
        <v>6</v>
      </c>
      <c r="L9" s="1978">
        <f t="shared" si="0"/>
        <v>0</v>
      </c>
      <c r="M9" s="1978">
        <f>SUM(K9:L9)</f>
        <v>6</v>
      </c>
      <c r="N9" s="231" t="s">
        <v>1995</v>
      </c>
    </row>
    <row r="10" spans="1:14" ht="31.5" customHeight="1" x14ac:dyDescent="0.2">
      <c r="A10" s="833" t="s">
        <v>43</v>
      </c>
      <c r="B10" s="1978">
        <v>0</v>
      </c>
      <c r="C10" s="1978">
        <v>0</v>
      </c>
      <c r="D10" s="1978">
        <v>0</v>
      </c>
      <c r="E10" s="1978">
        <v>6</v>
      </c>
      <c r="F10" s="1978">
        <v>4</v>
      </c>
      <c r="G10" s="1978">
        <v>10</v>
      </c>
      <c r="H10" s="1978">
        <v>0</v>
      </c>
      <c r="I10" s="1978">
        <v>0</v>
      </c>
      <c r="J10" s="1978">
        <v>0</v>
      </c>
      <c r="K10" s="1978">
        <f t="shared" si="0"/>
        <v>6</v>
      </c>
      <c r="L10" s="1978">
        <f t="shared" si="0"/>
        <v>4</v>
      </c>
      <c r="M10" s="1978">
        <f>SUM(K10:L10)</f>
        <v>10</v>
      </c>
      <c r="N10" s="231" t="s">
        <v>130</v>
      </c>
    </row>
    <row r="11" spans="1:14" ht="31.5" customHeight="1" thickBot="1" x14ac:dyDescent="0.25">
      <c r="A11" s="833" t="s">
        <v>44</v>
      </c>
      <c r="B11" s="1862">
        <v>0</v>
      </c>
      <c r="C11" s="1862">
        <v>0</v>
      </c>
      <c r="D11" s="1862">
        <v>0</v>
      </c>
      <c r="E11" s="1862">
        <v>6</v>
      </c>
      <c r="F11" s="1862">
        <v>6</v>
      </c>
      <c r="G11" s="1862">
        <v>12</v>
      </c>
      <c r="H11" s="1862">
        <v>0</v>
      </c>
      <c r="I11" s="1862">
        <v>0</v>
      </c>
      <c r="J11" s="1862">
        <v>0</v>
      </c>
      <c r="K11" s="1978">
        <f t="shared" si="0"/>
        <v>6</v>
      </c>
      <c r="L11" s="1978">
        <f t="shared" si="0"/>
        <v>6</v>
      </c>
      <c r="M11" s="1978">
        <f>SUM(K11:L11)</f>
        <v>12</v>
      </c>
      <c r="N11" s="152" t="s">
        <v>2323</v>
      </c>
    </row>
    <row r="12" spans="1:14" ht="31.5" customHeight="1" thickBot="1" x14ac:dyDescent="0.25">
      <c r="A12" s="835" t="s">
        <v>91</v>
      </c>
      <c r="B12" s="1863">
        <f>SUM(B8:B11)</f>
        <v>0</v>
      </c>
      <c r="C12" s="1863">
        <f t="shared" ref="C12:J12" si="1">SUM(C8:C11)</f>
        <v>0</v>
      </c>
      <c r="D12" s="1863">
        <f t="shared" si="1"/>
        <v>0</v>
      </c>
      <c r="E12" s="1863">
        <f t="shared" si="1"/>
        <v>19</v>
      </c>
      <c r="F12" s="1863">
        <f t="shared" si="1"/>
        <v>11</v>
      </c>
      <c r="G12" s="1863">
        <f t="shared" si="1"/>
        <v>30</v>
      </c>
      <c r="H12" s="1863">
        <f t="shared" si="1"/>
        <v>0</v>
      </c>
      <c r="I12" s="1863">
        <f t="shared" si="1"/>
        <v>0</v>
      </c>
      <c r="J12" s="1863">
        <f t="shared" si="1"/>
        <v>0</v>
      </c>
      <c r="K12" s="1863">
        <f>SUM(K8:K11)</f>
        <v>19</v>
      </c>
      <c r="L12" s="1863">
        <f t="shared" ref="L12" si="2">SUM(L8:L11)</f>
        <v>11</v>
      </c>
      <c r="M12" s="1863">
        <f t="shared" ref="M12" si="3">SUM(M8:M11)</f>
        <v>30</v>
      </c>
      <c r="N12" s="956" t="s">
        <v>1495</v>
      </c>
    </row>
    <row r="13" spans="1:14" ht="13.5" thickTop="1" x14ac:dyDescent="0.2">
      <c r="K13" s="1"/>
      <c r="L13" s="1"/>
      <c r="M13" s="1"/>
    </row>
    <row r="14" spans="1:14" x14ac:dyDescent="0.2">
      <c r="K14" s="1"/>
      <c r="L14" s="1"/>
      <c r="M14" s="1"/>
    </row>
    <row r="15" spans="1:14" x14ac:dyDescent="0.2">
      <c r="K15" s="1"/>
      <c r="L15" s="1"/>
      <c r="M15" s="1"/>
    </row>
    <row r="16" spans="1:14" x14ac:dyDescent="0.2">
      <c r="K16" s="1"/>
      <c r="L16" s="1"/>
      <c r="M16" s="1"/>
    </row>
    <row r="17" spans="11:13" x14ac:dyDescent="0.2">
      <c r="K17" s="1"/>
      <c r="L17" s="1"/>
      <c r="M17" s="1"/>
    </row>
    <row r="18" spans="11:13" x14ac:dyDescent="0.2">
      <c r="K18" s="1"/>
      <c r="L18" s="1"/>
      <c r="M18" s="1"/>
    </row>
    <row r="19" spans="11:13" x14ac:dyDescent="0.2">
      <c r="K19" s="1"/>
      <c r="L19" s="1"/>
      <c r="M19" s="1"/>
    </row>
    <row r="20" spans="11:13" x14ac:dyDescent="0.2">
      <c r="K20" s="1"/>
      <c r="L20" s="1"/>
      <c r="M20" s="1"/>
    </row>
    <row r="21" spans="11:13" x14ac:dyDescent="0.2">
      <c r="K21" s="1"/>
      <c r="L21" s="1"/>
      <c r="M21" s="1"/>
    </row>
    <row r="22" spans="11:13" x14ac:dyDescent="0.2">
      <c r="K22" s="1"/>
      <c r="L22" s="1"/>
      <c r="M22" s="1"/>
    </row>
    <row r="23" spans="11:13" x14ac:dyDescent="0.2">
      <c r="K23" s="1"/>
      <c r="L23" s="1"/>
      <c r="M23" s="1"/>
    </row>
    <row r="24" spans="11:13" x14ac:dyDescent="0.2">
      <c r="K24" s="1"/>
      <c r="L24" s="1"/>
      <c r="M24" s="1"/>
    </row>
    <row r="25" spans="11:13" x14ac:dyDescent="0.2">
      <c r="K25" s="1"/>
      <c r="L25" s="1"/>
      <c r="M25" s="1"/>
    </row>
    <row r="26" spans="11:13" x14ac:dyDescent="0.2">
      <c r="K26" s="1"/>
      <c r="L26" s="1"/>
      <c r="M26" s="1"/>
    </row>
    <row r="27" spans="11:13" x14ac:dyDescent="0.2">
      <c r="K27" s="1"/>
      <c r="L27" s="1"/>
      <c r="M27" s="1"/>
    </row>
    <row r="28" spans="11:13" x14ac:dyDescent="0.2">
      <c r="K28" s="1"/>
      <c r="L28" s="1"/>
      <c r="M28" s="1"/>
    </row>
    <row r="29" spans="11:13" x14ac:dyDescent="0.2">
      <c r="K29" s="1"/>
      <c r="L29" s="1"/>
      <c r="M29" s="1"/>
    </row>
    <row r="30" spans="11:13" x14ac:dyDescent="0.2">
      <c r="K30" s="1"/>
      <c r="L30" s="1"/>
      <c r="M30" s="1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5" firstPageNumber="217" orientation="landscape" useFirstPageNumber="1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CR164"/>
  <sheetViews>
    <sheetView rightToLeft="1" view="pageBreakPreview" zoomScale="85" zoomScaleNormal="75" zoomScaleSheetLayoutView="85" workbookViewId="0">
      <selection activeCell="K30" sqref="K30"/>
    </sheetView>
  </sheetViews>
  <sheetFormatPr defaultColWidth="10.28515625" defaultRowHeight="12.75" x14ac:dyDescent="0.2"/>
  <cols>
    <col min="1" max="1" width="15.42578125" style="1" customWidth="1"/>
    <col min="2" max="3" width="12.7109375" style="1" customWidth="1"/>
    <col min="4" max="12" width="8.42578125" style="1" customWidth="1"/>
    <col min="13" max="15" width="8.42578125" style="234" customWidth="1"/>
    <col min="16" max="16" width="17.28515625" style="1" customWidth="1"/>
    <col min="17" max="17" width="15.140625" style="1" customWidth="1"/>
    <col min="18" max="18" width="28.140625" style="1" customWidth="1"/>
    <col min="19" max="19" width="30.28515625" style="1" customWidth="1"/>
    <col min="20" max="20" width="18.42578125" style="1" customWidth="1"/>
    <col min="21" max="21" width="10.28515625" style="1"/>
    <col min="22" max="22" width="10.42578125" style="1" customWidth="1"/>
    <col min="23" max="16384" width="10.28515625" style="1"/>
  </cols>
  <sheetData>
    <row r="1" spans="1:96" ht="29.25" customHeight="1" x14ac:dyDescent="0.2">
      <c r="A1" s="3257" t="s">
        <v>2329</v>
      </c>
      <c r="B1" s="3257"/>
      <c r="C1" s="3257"/>
      <c r="D1" s="3257"/>
      <c r="E1" s="3257"/>
      <c r="F1" s="3257"/>
      <c r="G1" s="3257"/>
      <c r="H1" s="3257"/>
      <c r="I1" s="3257"/>
      <c r="J1" s="3257"/>
      <c r="K1" s="3257"/>
      <c r="L1" s="3257"/>
      <c r="M1" s="3257"/>
      <c r="N1" s="3257"/>
      <c r="O1" s="3257"/>
      <c r="P1" s="3257"/>
      <c r="Q1" s="3257"/>
      <c r="R1" s="3257"/>
    </row>
    <row r="2" spans="1:96" ht="49.5" customHeight="1" x14ac:dyDescent="0.2">
      <c r="A2" s="2920" t="s">
        <v>2330</v>
      </c>
      <c r="B2" s="2920"/>
      <c r="C2" s="2920"/>
      <c r="D2" s="2920"/>
      <c r="E2" s="2920"/>
      <c r="F2" s="2920"/>
      <c r="G2" s="2920"/>
      <c r="H2" s="2920"/>
      <c r="I2" s="2920"/>
      <c r="J2" s="2920"/>
      <c r="K2" s="2920"/>
      <c r="L2" s="2920"/>
      <c r="M2" s="2920"/>
      <c r="N2" s="2920"/>
      <c r="O2" s="2920"/>
      <c r="P2" s="2920"/>
      <c r="Q2" s="2920"/>
      <c r="R2" s="2920"/>
    </row>
    <row r="3" spans="1:96" ht="29.25" customHeight="1" thickBot="1" x14ac:dyDescent="0.25">
      <c r="A3" s="837" t="s">
        <v>2851</v>
      </c>
      <c r="B3" s="837"/>
      <c r="C3" s="837"/>
      <c r="D3" s="837"/>
      <c r="E3" s="837"/>
      <c r="F3" s="837"/>
      <c r="G3" s="837"/>
      <c r="H3" s="837"/>
      <c r="I3" s="837"/>
      <c r="J3" s="837"/>
      <c r="K3" s="837"/>
      <c r="L3" s="837"/>
      <c r="M3" s="837"/>
      <c r="N3" s="837"/>
      <c r="O3" s="837"/>
      <c r="P3" s="837"/>
      <c r="Q3" s="3258" t="s">
        <v>405</v>
      </c>
      <c r="R3" s="3258"/>
    </row>
    <row r="4" spans="1:96" ht="29.25" customHeight="1" thickTop="1" x14ac:dyDescent="0.2">
      <c r="A4" s="3251" t="s">
        <v>47</v>
      </c>
      <c r="B4" s="3251" t="s">
        <v>90</v>
      </c>
      <c r="C4" s="3251" t="s">
        <v>48</v>
      </c>
      <c r="D4" s="3251" t="s">
        <v>36</v>
      </c>
      <c r="E4" s="3251"/>
      <c r="F4" s="3251"/>
      <c r="G4" s="3251" t="s">
        <v>2</v>
      </c>
      <c r="H4" s="3251"/>
      <c r="I4" s="3251"/>
      <c r="J4" s="3251" t="s">
        <v>3</v>
      </c>
      <c r="K4" s="3251"/>
      <c r="L4" s="3251"/>
      <c r="M4" s="3251" t="s">
        <v>29</v>
      </c>
      <c r="N4" s="3251"/>
      <c r="O4" s="3251"/>
      <c r="P4" s="2866" t="s">
        <v>103</v>
      </c>
      <c r="Q4" s="2866" t="s">
        <v>132</v>
      </c>
      <c r="R4" s="2866" t="s">
        <v>310</v>
      </c>
    </row>
    <row r="5" spans="1:96" ht="23.25" customHeight="1" x14ac:dyDescent="0.2">
      <c r="A5" s="3252"/>
      <c r="B5" s="3252"/>
      <c r="C5" s="3252"/>
      <c r="D5" s="3248" t="s">
        <v>98</v>
      </c>
      <c r="E5" s="3248"/>
      <c r="F5" s="3248"/>
      <c r="G5" s="3248" t="s">
        <v>99</v>
      </c>
      <c r="H5" s="3248"/>
      <c r="I5" s="3248"/>
      <c r="J5" s="3248" t="s">
        <v>100</v>
      </c>
      <c r="K5" s="3248"/>
      <c r="L5" s="3248"/>
      <c r="M5" s="3160" t="s">
        <v>101</v>
      </c>
      <c r="N5" s="3160"/>
      <c r="O5" s="3160"/>
      <c r="P5" s="2867"/>
      <c r="Q5" s="2867"/>
      <c r="R5" s="2867"/>
    </row>
    <row r="6" spans="1:96" ht="22.5" customHeight="1" x14ac:dyDescent="0.2">
      <c r="A6" s="3252"/>
      <c r="B6" s="3252"/>
      <c r="C6" s="3252"/>
      <c r="D6" s="600" t="s">
        <v>187</v>
      </c>
      <c r="E6" s="600" t="s">
        <v>203</v>
      </c>
      <c r="F6" s="600" t="s">
        <v>204</v>
      </c>
      <c r="G6" s="600" t="s">
        <v>187</v>
      </c>
      <c r="H6" s="600" t="s">
        <v>203</v>
      </c>
      <c r="I6" s="600" t="s">
        <v>204</v>
      </c>
      <c r="J6" s="600" t="s">
        <v>187</v>
      </c>
      <c r="K6" s="600" t="s">
        <v>203</v>
      </c>
      <c r="L6" s="600" t="s">
        <v>204</v>
      </c>
      <c r="M6" s="600" t="s">
        <v>187</v>
      </c>
      <c r="N6" s="600" t="s">
        <v>203</v>
      </c>
      <c r="O6" s="600" t="s">
        <v>204</v>
      </c>
      <c r="P6" s="2867"/>
      <c r="Q6" s="2867"/>
      <c r="R6" s="2867"/>
      <c r="T6" s="838"/>
    </row>
    <row r="7" spans="1:96" ht="22.5" customHeight="1" thickBot="1" x14ac:dyDescent="0.25">
      <c r="A7" s="3253"/>
      <c r="B7" s="3253"/>
      <c r="C7" s="3253"/>
      <c r="D7" s="832" t="s">
        <v>188</v>
      </c>
      <c r="E7" s="832" t="s">
        <v>189</v>
      </c>
      <c r="F7" s="832" t="s">
        <v>190</v>
      </c>
      <c r="G7" s="832" t="s">
        <v>188</v>
      </c>
      <c r="H7" s="832" t="s">
        <v>189</v>
      </c>
      <c r="I7" s="832" t="s">
        <v>190</v>
      </c>
      <c r="J7" s="832" t="s">
        <v>188</v>
      </c>
      <c r="K7" s="832" t="s">
        <v>189</v>
      </c>
      <c r="L7" s="832" t="s">
        <v>190</v>
      </c>
      <c r="M7" s="832" t="s">
        <v>188</v>
      </c>
      <c r="N7" s="832" t="s">
        <v>189</v>
      </c>
      <c r="O7" s="832" t="s">
        <v>190</v>
      </c>
      <c r="P7" s="2868"/>
      <c r="Q7" s="2868"/>
      <c r="R7" s="2868"/>
      <c r="T7" s="838"/>
    </row>
    <row r="8" spans="1:96" ht="45.75" customHeight="1" x14ac:dyDescent="0.2">
      <c r="A8" s="1455" t="s">
        <v>61</v>
      </c>
      <c r="B8" s="1455" t="s">
        <v>2326</v>
      </c>
      <c r="C8" s="1455" t="s">
        <v>2327</v>
      </c>
      <c r="D8" s="920">
        <v>0</v>
      </c>
      <c r="E8" s="920">
        <v>0</v>
      </c>
      <c r="F8" s="920">
        <v>0</v>
      </c>
      <c r="G8" s="920">
        <v>1</v>
      </c>
      <c r="H8" s="920">
        <v>1</v>
      </c>
      <c r="I8" s="920">
        <v>2</v>
      </c>
      <c r="J8" s="920">
        <v>0</v>
      </c>
      <c r="K8" s="920">
        <v>0</v>
      </c>
      <c r="L8" s="920">
        <v>0</v>
      </c>
      <c r="M8" s="920">
        <f t="shared" ref="M8:N11" si="0">SUM(D8,G8,J8)</f>
        <v>1</v>
      </c>
      <c r="N8" s="920">
        <f t="shared" si="0"/>
        <v>1</v>
      </c>
      <c r="O8" s="920">
        <f>SUM(M8:N8)</f>
        <v>2</v>
      </c>
      <c r="P8" s="2323" t="s">
        <v>2853</v>
      </c>
      <c r="Q8" s="1860" t="s">
        <v>813</v>
      </c>
      <c r="R8" s="1860" t="s">
        <v>615</v>
      </c>
      <c r="T8" s="838"/>
    </row>
    <row r="9" spans="1:96" ht="43.5" customHeight="1" x14ac:dyDescent="0.2">
      <c r="A9" s="842" t="s">
        <v>297</v>
      </c>
      <c r="B9" s="842" t="s">
        <v>1583</v>
      </c>
      <c r="C9" s="842"/>
      <c r="D9" s="1455">
        <v>0</v>
      </c>
      <c r="E9" s="1455">
        <v>0</v>
      </c>
      <c r="F9" s="1455">
        <v>0</v>
      </c>
      <c r="G9" s="1455">
        <v>6</v>
      </c>
      <c r="H9" s="1455">
        <v>0</v>
      </c>
      <c r="I9" s="1455">
        <v>6</v>
      </c>
      <c r="J9" s="1455">
        <v>0</v>
      </c>
      <c r="K9" s="1455">
        <v>0</v>
      </c>
      <c r="L9" s="1455">
        <v>0</v>
      </c>
      <c r="M9" s="1455">
        <f t="shared" si="0"/>
        <v>6</v>
      </c>
      <c r="N9" s="1455">
        <f t="shared" si="0"/>
        <v>0</v>
      </c>
      <c r="O9" s="1455">
        <f>SUM(M9:N9)</f>
        <v>6</v>
      </c>
      <c r="P9" s="1456"/>
      <c r="Q9" s="1982" t="s">
        <v>171</v>
      </c>
      <c r="R9" s="1982" t="s">
        <v>1995</v>
      </c>
    </row>
    <row r="10" spans="1:96" s="836" customFormat="1" ht="31.5" customHeight="1" x14ac:dyDescent="0.2">
      <c r="A10" s="1458" t="s">
        <v>43</v>
      </c>
      <c r="B10" s="1458" t="s">
        <v>1603</v>
      </c>
      <c r="C10" s="1458"/>
      <c r="D10" s="1455">
        <v>0</v>
      </c>
      <c r="E10" s="1455">
        <v>0</v>
      </c>
      <c r="F10" s="1457">
        <v>0</v>
      </c>
      <c r="G10" s="1457">
        <v>6</v>
      </c>
      <c r="H10" s="1457">
        <v>4</v>
      </c>
      <c r="I10" s="1457">
        <v>10</v>
      </c>
      <c r="J10" s="1455">
        <v>0</v>
      </c>
      <c r="K10" s="1455">
        <v>0</v>
      </c>
      <c r="L10" s="1457">
        <v>0</v>
      </c>
      <c r="M10" s="1457">
        <f t="shared" si="0"/>
        <v>6</v>
      </c>
      <c r="N10" s="1457">
        <f t="shared" si="0"/>
        <v>4</v>
      </c>
      <c r="O10" s="1978">
        <f>SUM(M10:N10)</f>
        <v>10</v>
      </c>
      <c r="P10" s="925"/>
      <c r="Q10" s="1715" t="s">
        <v>1604</v>
      </c>
      <c r="R10" s="1979" t="s">
        <v>130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</row>
    <row r="11" spans="1:96" s="836" customFormat="1" ht="31.5" customHeight="1" thickBot="1" x14ac:dyDescent="0.25">
      <c r="A11" s="1458" t="s">
        <v>44</v>
      </c>
      <c r="B11" s="1458" t="s">
        <v>2328</v>
      </c>
      <c r="C11" s="1458" t="s">
        <v>1542</v>
      </c>
      <c r="D11" s="1455">
        <v>0</v>
      </c>
      <c r="E11" s="1455">
        <v>0</v>
      </c>
      <c r="F11" s="1984">
        <v>0</v>
      </c>
      <c r="G11" s="1984">
        <v>6</v>
      </c>
      <c r="H11" s="1984">
        <v>6</v>
      </c>
      <c r="I11" s="1984">
        <v>12</v>
      </c>
      <c r="J11" s="1455">
        <v>0</v>
      </c>
      <c r="K11" s="1455">
        <v>0</v>
      </c>
      <c r="L11" s="1984">
        <v>0</v>
      </c>
      <c r="M11" s="1457">
        <f t="shared" si="0"/>
        <v>6</v>
      </c>
      <c r="N11" s="1457">
        <f t="shared" si="0"/>
        <v>6</v>
      </c>
      <c r="O11" s="1862">
        <f>SUM(M11:N11)</f>
        <v>12</v>
      </c>
      <c r="P11" s="1977" t="s">
        <v>1530</v>
      </c>
      <c r="Q11" s="1980" t="s">
        <v>243</v>
      </c>
      <c r="R11" s="1983" t="s">
        <v>2323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</row>
    <row r="12" spans="1:96" ht="39.75" customHeight="1" thickBot="1" x14ac:dyDescent="0.25">
      <c r="A12" s="3255" t="s">
        <v>91</v>
      </c>
      <c r="B12" s="3255"/>
      <c r="C12" s="3255"/>
      <c r="D12" s="1863">
        <f>SUM(D8:D11)</f>
        <v>0</v>
      </c>
      <c r="E12" s="1863">
        <f t="shared" ref="E12:O12" si="1">SUM(E8:E11)</f>
        <v>0</v>
      </c>
      <c r="F12" s="1863">
        <f t="shared" si="1"/>
        <v>0</v>
      </c>
      <c r="G12" s="1863">
        <f t="shared" si="1"/>
        <v>19</v>
      </c>
      <c r="H12" s="1863">
        <f t="shared" si="1"/>
        <v>11</v>
      </c>
      <c r="I12" s="1863">
        <f t="shared" si="1"/>
        <v>30</v>
      </c>
      <c r="J12" s="1863">
        <f t="shared" si="1"/>
        <v>0</v>
      </c>
      <c r="K12" s="1863">
        <f t="shared" si="1"/>
        <v>0</v>
      </c>
      <c r="L12" s="1863">
        <f t="shared" si="1"/>
        <v>0</v>
      </c>
      <c r="M12" s="1863">
        <f t="shared" si="1"/>
        <v>19</v>
      </c>
      <c r="N12" s="1863">
        <f t="shared" si="1"/>
        <v>11</v>
      </c>
      <c r="O12" s="1863">
        <f t="shared" si="1"/>
        <v>30</v>
      </c>
      <c r="P12" s="3256" t="s">
        <v>153</v>
      </c>
      <c r="Q12" s="3256"/>
      <c r="R12" s="3256"/>
    </row>
    <row r="13" spans="1:96" ht="12.75" customHeight="1" thickTop="1" x14ac:dyDescent="0.2">
      <c r="A13" s="839"/>
      <c r="B13" s="839"/>
      <c r="C13" s="839"/>
      <c r="D13" s="839"/>
      <c r="E13" s="839"/>
      <c r="F13" s="839"/>
      <c r="G13" s="839"/>
      <c r="H13" s="839"/>
      <c r="I13" s="839"/>
      <c r="J13" s="839"/>
      <c r="K13" s="839"/>
      <c r="L13" s="839"/>
      <c r="M13" s="839"/>
      <c r="N13" s="839"/>
      <c r="O13" s="839"/>
    </row>
    <row r="14" spans="1:96" ht="12.75" customHeight="1" x14ac:dyDescent="0.2">
      <c r="A14" s="839"/>
      <c r="B14" s="839"/>
      <c r="C14" s="839"/>
      <c r="D14" s="839"/>
      <c r="E14" s="839"/>
      <c r="F14" s="839"/>
      <c r="G14" s="839"/>
      <c r="H14" s="839"/>
      <c r="I14" s="839"/>
      <c r="J14" s="839"/>
      <c r="K14" s="839"/>
      <c r="L14" s="839"/>
      <c r="M14" s="839"/>
      <c r="N14" s="839"/>
      <c r="O14" s="839"/>
    </row>
    <row r="15" spans="1:96" ht="12.75" customHeight="1" x14ac:dyDescent="0.2">
      <c r="M15" s="1"/>
      <c r="N15" s="1"/>
      <c r="O15" s="1"/>
    </row>
    <row r="16" spans="1:96" ht="12.75" customHeight="1" x14ac:dyDescent="0.2">
      <c r="M16" s="1"/>
      <c r="N16" s="1"/>
      <c r="O16" s="1"/>
    </row>
    <row r="17" spans="13:15" ht="12.75" customHeight="1" x14ac:dyDescent="0.2">
      <c r="M17" s="1"/>
      <c r="N17" s="1"/>
      <c r="O17" s="1"/>
    </row>
    <row r="18" spans="13:15" ht="12.75" customHeight="1" x14ac:dyDescent="0.2">
      <c r="M18" s="1"/>
      <c r="N18" s="1"/>
      <c r="O18" s="1"/>
    </row>
    <row r="19" spans="13:15" ht="12.75" customHeight="1" x14ac:dyDescent="0.2">
      <c r="M19" s="1"/>
      <c r="N19" s="1"/>
      <c r="O19" s="1"/>
    </row>
    <row r="20" spans="13:15" ht="12.75" customHeight="1" x14ac:dyDescent="0.2">
      <c r="M20" s="1"/>
      <c r="N20" s="1"/>
      <c r="O20" s="1"/>
    </row>
    <row r="21" spans="13:15" ht="12.75" customHeight="1" x14ac:dyDescent="0.2">
      <c r="M21" s="1"/>
      <c r="N21" s="1"/>
      <c r="O21" s="1"/>
    </row>
    <row r="22" spans="13:15" ht="12.75" customHeight="1" x14ac:dyDescent="0.2">
      <c r="M22" s="1"/>
      <c r="N22" s="1"/>
      <c r="O22" s="1"/>
    </row>
    <row r="23" spans="13:15" ht="12.75" customHeight="1" x14ac:dyDescent="0.2">
      <c r="M23" s="1"/>
      <c r="N23" s="1"/>
      <c r="O23" s="1"/>
    </row>
    <row r="24" spans="13:15" ht="12.75" customHeight="1" x14ac:dyDescent="0.2">
      <c r="M24" s="1"/>
      <c r="N24" s="1"/>
      <c r="O24" s="1"/>
    </row>
    <row r="25" spans="13:15" ht="12.75" customHeight="1" x14ac:dyDescent="0.2">
      <c r="M25" s="1"/>
      <c r="N25" s="1"/>
      <c r="O25" s="1"/>
    </row>
    <row r="26" spans="13:15" ht="12.75" customHeight="1" x14ac:dyDescent="0.2">
      <c r="M26" s="1"/>
      <c r="N26" s="1"/>
      <c r="O26" s="1"/>
    </row>
    <row r="27" spans="13:15" ht="12.75" customHeight="1" x14ac:dyDescent="0.2">
      <c r="M27" s="1"/>
      <c r="N27" s="1"/>
      <c r="O27" s="1"/>
    </row>
    <row r="28" spans="13:15" ht="12.75" customHeight="1" x14ac:dyDescent="0.2">
      <c r="M28" s="1"/>
      <c r="N28" s="1"/>
      <c r="O28" s="1"/>
    </row>
    <row r="29" spans="13:15" ht="12.75" customHeight="1" x14ac:dyDescent="0.2">
      <c r="M29" s="1"/>
      <c r="N29" s="1"/>
      <c r="O29" s="1"/>
    </row>
    <row r="30" spans="13:15" ht="12.75" customHeight="1" x14ac:dyDescent="0.2">
      <c r="M30" s="1"/>
      <c r="N30" s="1"/>
      <c r="O30" s="1"/>
    </row>
    <row r="31" spans="13:15" ht="12.75" customHeight="1" x14ac:dyDescent="0.2">
      <c r="M31" s="1"/>
      <c r="N31" s="1"/>
      <c r="O31" s="1"/>
    </row>
    <row r="32" spans="13:15" ht="12.75" customHeight="1" x14ac:dyDescent="0.2">
      <c r="M32" s="1"/>
      <c r="N32" s="1"/>
      <c r="O32" s="1"/>
    </row>
    <row r="33" spans="13:15" ht="12.75" customHeight="1" x14ac:dyDescent="0.2">
      <c r="M33" s="1"/>
      <c r="N33" s="1"/>
      <c r="O33" s="1"/>
    </row>
    <row r="34" spans="13:15" ht="12.75" customHeight="1" x14ac:dyDescent="0.2">
      <c r="M34" s="1"/>
      <c r="N34" s="1"/>
      <c r="O34" s="1"/>
    </row>
    <row r="35" spans="13:15" ht="12.75" customHeight="1" x14ac:dyDescent="0.2">
      <c r="M35" s="1"/>
      <c r="N35" s="1"/>
      <c r="O35" s="1"/>
    </row>
    <row r="36" spans="13:15" ht="12.75" customHeight="1" x14ac:dyDescent="0.2">
      <c r="M36" s="1"/>
      <c r="N36" s="1"/>
      <c r="O36" s="1"/>
    </row>
    <row r="37" spans="13:15" ht="12.75" customHeight="1" x14ac:dyDescent="0.2">
      <c r="M37" s="1"/>
      <c r="N37" s="1"/>
      <c r="O37" s="1"/>
    </row>
    <row r="38" spans="13:15" ht="12.75" customHeight="1" x14ac:dyDescent="0.2">
      <c r="M38" s="1"/>
      <c r="N38" s="1"/>
      <c r="O38" s="1"/>
    </row>
    <row r="39" spans="13:15" ht="12.75" customHeight="1" x14ac:dyDescent="0.2">
      <c r="M39" s="1"/>
      <c r="N39" s="1"/>
      <c r="O39" s="1"/>
    </row>
    <row r="40" spans="13:15" ht="12.75" customHeight="1" x14ac:dyDescent="0.2">
      <c r="M40" s="1"/>
      <c r="N40" s="1"/>
      <c r="O40" s="1"/>
    </row>
    <row r="41" spans="13:15" ht="12.75" customHeight="1" x14ac:dyDescent="0.2">
      <c r="M41" s="1"/>
      <c r="N41" s="1"/>
      <c r="O41" s="1"/>
    </row>
    <row r="42" spans="13:15" ht="12.75" customHeight="1" x14ac:dyDescent="0.2">
      <c r="M42" s="1"/>
      <c r="N42" s="1"/>
      <c r="O42" s="1"/>
    </row>
    <row r="43" spans="13:15" ht="12.75" customHeight="1" x14ac:dyDescent="0.2">
      <c r="M43" s="1"/>
      <c r="N43" s="1"/>
      <c r="O43" s="1"/>
    </row>
    <row r="44" spans="13:15" ht="12.75" customHeight="1" x14ac:dyDescent="0.2">
      <c r="M44" s="1"/>
      <c r="N44" s="1"/>
      <c r="O44" s="1"/>
    </row>
    <row r="45" spans="13:15" ht="12.75" customHeight="1" x14ac:dyDescent="0.2">
      <c r="M45" s="1"/>
      <c r="N45" s="1"/>
      <c r="O45" s="1"/>
    </row>
    <row r="46" spans="13:15" ht="12.75" customHeight="1" x14ac:dyDescent="0.2">
      <c r="M46" s="1"/>
      <c r="N46" s="1"/>
      <c r="O46" s="1"/>
    </row>
    <row r="47" spans="13:15" ht="12.75" customHeight="1" x14ac:dyDescent="0.2">
      <c r="M47" s="1"/>
      <c r="N47" s="1"/>
      <c r="O47" s="1"/>
    </row>
    <row r="48" spans="13:15" ht="12.75" customHeight="1" x14ac:dyDescent="0.2">
      <c r="M48" s="1"/>
      <c r="N48" s="1"/>
      <c r="O48" s="1"/>
    </row>
    <row r="49" spans="13:15" ht="12.75" customHeight="1" x14ac:dyDescent="0.2">
      <c r="M49" s="1"/>
      <c r="N49" s="1"/>
      <c r="O49" s="1"/>
    </row>
    <row r="50" spans="13:15" ht="12.75" customHeight="1" x14ac:dyDescent="0.2">
      <c r="M50" s="1"/>
      <c r="N50" s="1"/>
      <c r="O50" s="1"/>
    </row>
    <row r="51" spans="13:15" ht="12.75" customHeight="1" x14ac:dyDescent="0.2">
      <c r="M51" s="1"/>
      <c r="N51" s="1"/>
      <c r="O51" s="1"/>
    </row>
    <row r="52" spans="13:15" ht="12.75" customHeight="1" x14ac:dyDescent="0.2">
      <c r="M52" s="1"/>
      <c r="N52" s="1"/>
      <c r="O52" s="1"/>
    </row>
    <row r="53" spans="13:15" ht="12.75" customHeight="1" x14ac:dyDescent="0.2">
      <c r="M53" s="1"/>
      <c r="N53" s="1"/>
      <c r="O53" s="1"/>
    </row>
    <row r="54" spans="13:15" ht="12.75" customHeight="1" x14ac:dyDescent="0.2">
      <c r="M54" s="1"/>
      <c r="N54" s="1"/>
      <c r="O54" s="1"/>
    </row>
    <row r="55" spans="13:15" ht="12.75" customHeight="1" x14ac:dyDescent="0.2">
      <c r="M55" s="1"/>
      <c r="N55" s="1"/>
      <c r="O55" s="1"/>
    </row>
    <row r="56" spans="13:15" ht="12.75" customHeight="1" x14ac:dyDescent="0.2">
      <c r="M56" s="1"/>
      <c r="N56" s="1"/>
      <c r="O56" s="1"/>
    </row>
    <row r="57" spans="13:15" ht="12.75" customHeight="1" x14ac:dyDescent="0.2">
      <c r="M57" s="1"/>
      <c r="N57" s="1"/>
      <c r="O57" s="1"/>
    </row>
    <row r="58" spans="13:15" ht="12.75" customHeight="1" x14ac:dyDescent="0.2">
      <c r="M58" s="1"/>
      <c r="N58" s="1"/>
      <c r="O58" s="1"/>
    </row>
    <row r="59" spans="13:15" ht="12.75" customHeight="1" x14ac:dyDescent="0.2">
      <c r="M59" s="1"/>
      <c r="N59" s="1"/>
      <c r="O59" s="1"/>
    </row>
    <row r="60" spans="13:15" ht="12.75" customHeight="1" x14ac:dyDescent="0.2">
      <c r="M60" s="1"/>
      <c r="N60" s="1"/>
      <c r="O60" s="1"/>
    </row>
    <row r="61" spans="13:15" ht="12.75" customHeight="1" x14ac:dyDescent="0.2">
      <c r="M61" s="1"/>
      <c r="N61" s="1"/>
      <c r="O61" s="1"/>
    </row>
    <row r="62" spans="13:15" ht="12.75" customHeight="1" x14ac:dyDescent="0.2">
      <c r="M62" s="1"/>
      <c r="N62" s="1"/>
      <c r="O62" s="1"/>
    </row>
    <row r="63" spans="13:15" ht="12.75" customHeight="1" x14ac:dyDescent="0.2">
      <c r="M63" s="1"/>
      <c r="N63" s="1"/>
      <c r="O63" s="1"/>
    </row>
    <row r="64" spans="13:15" ht="12.75" customHeight="1" x14ac:dyDescent="0.2">
      <c r="M64" s="1"/>
      <c r="N64" s="1"/>
      <c r="O64" s="1"/>
    </row>
    <row r="65" spans="13:15" ht="12.75" customHeight="1" x14ac:dyDescent="0.2">
      <c r="M65" s="1"/>
      <c r="N65" s="1"/>
      <c r="O65" s="1"/>
    </row>
    <row r="66" spans="13:15" ht="12.75" customHeight="1" x14ac:dyDescent="0.2">
      <c r="M66" s="1"/>
      <c r="N66" s="1"/>
      <c r="O66" s="1"/>
    </row>
    <row r="67" spans="13:15" ht="12.75" customHeight="1" x14ac:dyDescent="0.2">
      <c r="M67" s="1"/>
      <c r="N67" s="1"/>
      <c r="O67" s="1"/>
    </row>
    <row r="68" spans="13:15" ht="12.75" customHeight="1" x14ac:dyDescent="0.2">
      <c r="M68" s="1"/>
      <c r="N68" s="1"/>
      <c r="O68" s="1"/>
    </row>
    <row r="69" spans="13:15" ht="12.75" customHeight="1" x14ac:dyDescent="0.2">
      <c r="M69" s="1"/>
      <c r="N69" s="1"/>
      <c r="O69" s="1"/>
    </row>
    <row r="70" spans="13:15" ht="12.75" customHeight="1" x14ac:dyDescent="0.2">
      <c r="M70" s="1"/>
      <c r="N70" s="1"/>
      <c r="O70" s="1"/>
    </row>
    <row r="71" spans="13:15" ht="12.75" customHeight="1" x14ac:dyDescent="0.2">
      <c r="M71" s="1"/>
      <c r="N71" s="1"/>
      <c r="O71" s="1"/>
    </row>
    <row r="72" spans="13:15" ht="12.75" customHeight="1" x14ac:dyDescent="0.2">
      <c r="M72" s="1"/>
      <c r="N72" s="1"/>
      <c r="O72" s="1"/>
    </row>
    <row r="73" spans="13:15" ht="12.75" customHeight="1" x14ac:dyDescent="0.2">
      <c r="M73" s="1"/>
      <c r="N73" s="1"/>
      <c r="O73" s="1"/>
    </row>
    <row r="74" spans="13:15" ht="12.75" customHeight="1" x14ac:dyDescent="0.2">
      <c r="M74" s="1"/>
      <c r="N74" s="1"/>
      <c r="O74" s="1"/>
    </row>
    <row r="75" spans="13:15" ht="12.75" customHeight="1" x14ac:dyDescent="0.2">
      <c r="M75" s="1"/>
      <c r="N75" s="1"/>
      <c r="O75" s="1"/>
    </row>
    <row r="76" spans="13:15" ht="12.75" customHeight="1" x14ac:dyDescent="0.2">
      <c r="M76" s="1"/>
      <c r="N76" s="1"/>
      <c r="O76" s="1"/>
    </row>
    <row r="77" spans="13:15" ht="12.75" customHeight="1" x14ac:dyDescent="0.2">
      <c r="M77" s="1"/>
      <c r="N77" s="1"/>
      <c r="O77" s="1"/>
    </row>
    <row r="78" spans="13:15" ht="12.75" customHeight="1" x14ac:dyDescent="0.2">
      <c r="M78" s="1"/>
      <c r="N78" s="1"/>
      <c r="O78" s="1"/>
    </row>
    <row r="79" spans="13:15" ht="12.75" customHeight="1" x14ac:dyDescent="0.2">
      <c r="M79" s="1"/>
      <c r="N79" s="1"/>
      <c r="O79" s="1"/>
    </row>
    <row r="80" spans="13:15" ht="12.75" customHeight="1" x14ac:dyDescent="0.2">
      <c r="M80" s="1"/>
      <c r="N80" s="1"/>
      <c r="O80" s="1"/>
    </row>
    <row r="81" spans="13:15" ht="12.75" customHeight="1" x14ac:dyDescent="0.2">
      <c r="M81" s="1"/>
      <c r="N81" s="1"/>
      <c r="O81" s="1"/>
    </row>
    <row r="82" spans="13:15" ht="12.75" customHeight="1" x14ac:dyDescent="0.2">
      <c r="M82" s="1"/>
      <c r="N82" s="1"/>
      <c r="O82" s="1"/>
    </row>
    <row r="83" spans="13:15" ht="12.75" customHeight="1" x14ac:dyDescent="0.2">
      <c r="M83" s="1"/>
      <c r="N83" s="1"/>
      <c r="O83" s="1"/>
    </row>
    <row r="84" spans="13:15" ht="12.75" customHeight="1" x14ac:dyDescent="0.2">
      <c r="M84" s="1"/>
      <c r="N84" s="1"/>
      <c r="O84" s="1"/>
    </row>
    <row r="85" spans="13:15" ht="12.75" customHeight="1" x14ac:dyDescent="0.2">
      <c r="M85" s="1"/>
      <c r="N85" s="1"/>
      <c r="O85" s="1"/>
    </row>
    <row r="86" spans="13:15" ht="12.75" customHeight="1" x14ac:dyDescent="0.2">
      <c r="M86" s="1"/>
      <c r="N86" s="1"/>
      <c r="O86" s="1"/>
    </row>
    <row r="87" spans="13:15" ht="12.75" customHeight="1" x14ac:dyDescent="0.2">
      <c r="M87" s="1"/>
      <c r="N87" s="1"/>
      <c r="O87" s="1"/>
    </row>
    <row r="88" spans="13:15" ht="12.75" customHeight="1" x14ac:dyDescent="0.2">
      <c r="M88" s="1"/>
      <c r="N88" s="1"/>
      <c r="O88" s="1"/>
    </row>
    <row r="89" spans="13:15" ht="12.75" customHeight="1" x14ac:dyDescent="0.2">
      <c r="M89" s="1"/>
      <c r="N89" s="1"/>
      <c r="O89" s="1"/>
    </row>
    <row r="90" spans="13:15" ht="12.75" customHeight="1" x14ac:dyDescent="0.2">
      <c r="M90" s="1"/>
      <c r="N90" s="1"/>
      <c r="O90" s="1"/>
    </row>
    <row r="91" spans="13:15" ht="12.75" customHeight="1" x14ac:dyDescent="0.2">
      <c r="M91" s="1"/>
      <c r="N91" s="1"/>
      <c r="O91" s="1"/>
    </row>
    <row r="92" spans="13:15" ht="12.75" customHeight="1" x14ac:dyDescent="0.2">
      <c r="M92" s="1"/>
      <c r="N92" s="1"/>
      <c r="O92" s="1"/>
    </row>
    <row r="93" spans="13:15" ht="12.75" customHeight="1" x14ac:dyDescent="0.2">
      <c r="M93" s="1"/>
      <c r="N93" s="1"/>
      <c r="O93" s="1"/>
    </row>
    <row r="94" spans="13:15" ht="12.75" customHeight="1" x14ac:dyDescent="0.2">
      <c r="M94" s="1"/>
      <c r="N94" s="1"/>
      <c r="O94" s="1"/>
    </row>
    <row r="95" spans="13:15" ht="12.75" customHeight="1" x14ac:dyDescent="0.2">
      <c r="M95" s="1"/>
      <c r="N95" s="1"/>
      <c r="O95" s="1"/>
    </row>
    <row r="96" spans="13:15" x14ac:dyDescent="0.2">
      <c r="M96" s="1"/>
      <c r="N96" s="1"/>
      <c r="O96" s="1"/>
    </row>
    <row r="97" spans="13:15" x14ac:dyDescent="0.2">
      <c r="M97" s="1"/>
      <c r="N97" s="1"/>
      <c r="O97" s="1"/>
    </row>
    <row r="98" spans="13:15" x14ac:dyDescent="0.2">
      <c r="M98" s="1"/>
      <c r="N98" s="1"/>
      <c r="O98" s="1"/>
    </row>
    <row r="99" spans="13:15" x14ac:dyDescent="0.2">
      <c r="M99" s="1"/>
      <c r="N99" s="1"/>
      <c r="O99" s="1"/>
    </row>
    <row r="100" spans="13:15" x14ac:dyDescent="0.2">
      <c r="M100" s="1"/>
      <c r="N100" s="1"/>
      <c r="O100" s="1"/>
    </row>
    <row r="101" spans="13:15" x14ac:dyDescent="0.2">
      <c r="M101" s="1"/>
      <c r="N101" s="1"/>
      <c r="O101" s="1"/>
    </row>
    <row r="102" spans="13:15" x14ac:dyDescent="0.2">
      <c r="M102" s="1"/>
      <c r="N102" s="1"/>
      <c r="O102" s="1"/>
    </row>
    <row r="103" spans="13:15" x14ac:dyDescent="0.2">
      <c r="M103" s="1"/>
      <c r="N103" s="1"/>
      <c r="O103" s="1"/>
    </row>
    <row r="104" spans="13:15" x14ac:dyDescent="0.2">
      <c r="M104" s="1"/>
      <c r="N104" s="1"/>
      <c r="O104" s="1"/>
    </row>
    <row r="105" spans="13:15" x14ac:dyDescent="0.2">
      <c r="M105" s="1"/>
      <c r="N105" s="1"/>
      <c r="O105" s="1"/>
    </row>
    <row r="106" spans="13:15" x14ac:dyDescent="0.2">
      <c r="M106" s="1"/>
      <c r="N106" s="1"/>
      <c r="O106" s="1"/>
    </row>
    <row r="145" spans="1:12" ht="12.75" customHeight="1" x14ac:dyDescent="0.25">
      <c r="A145" s="228"/>
      <c r="B145" s="228"/>
      <c r="C145" s="228"/>
      <c r="D145" s="228"/>
      <c r="E145" s="228"/>
      <c r="F145" s="228"/>
      <c r="G145" s="228"/>
      <c r="H145" s="228"/>
      <c r="I145" s="228"/>
      <c r="J145" s="228"/>
      <c r="K145" s="228"/>
      <c r="L145" s="228"/>
    </row>
    <row r="146" spans="1:12" ht="12.75" customHeight="1" x14ac:dyDescent="0.2"/>
    <row r="147" spans="1:12" ht="12.75" customHeight="1" x14ac:dyDescent="0.2"/>
    <row r="148" spans="1:12" ht="12.75" customHeight="1" x14ac:dyDescent="0.2"/>
    <row r="149" spans="1:12" ht="12.75" customHeight="1" x14ac:dyDescent="0.2"/>
    <row r="150" spans="1:12" ht="12.75" customHeight="1" x14ac:dyDescent="0.2"/>
    <row r="151" spans="1:12" ht="12.75" customHeight="1" x14ac:dyDescent="0.2"/>
    <row r="152" spans="1:12" ht="12.75" customHeight="1" x14ac:dyDescent="0.2"/>
    <row r="153" spans="1:12" ht="12.75" customHeight="1" x14ac:dyDescent="0.2"/>
    <row r="154" spans="1:12" ht="12.75" customHeight="1" x14ac:dyDescent="0.2"/>
    <row r="155" spans="1:12" ht="12.75" customHeight="1" x14ac:dyDescent="0.2"/>
    <row r="156" spans="1:12" ht="12.75" customHeight="1" x14ac:dyDescent="0.2"/>
    <row r="157" spans="1:12" ht="12.75" customHeight="1" x14ac:dyDescent="0.2"/>
    <row r="158" spans="1:12" ht="12.75" customHeight="1" x14ac:dyDescent="0.2"/>
    <row r="159" spans="1:12" ht="12.75" customHeight="1" x14ac:dyDescent="0.2"/>
    <row r="160" spans="1:12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</sheetData>
  <mergeCells count="19"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A12:C12"/>
    <mergeCell ref="P12:R12"/>
    <mergeCell ref="P4:P7"/>
    <mergeCell ref="Q4:Q7"/>
    <mergeCell ref="R4:R7"/>
    <mergeCell ref="D5:F5"/>
    <mergeCell ref="G5:I5"/>
    <mergeCell ref="J5:L5"/>
    <mergeCell ref="M5:O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69" firstPageNumber="218" orientation="landscape" useFirstPageNumber="1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13"/>
  <sheetViews>
    <sheetView rightToLeft="1" view="pageBreakPreview" zoomScale="85" zoomScaleNormal="75" zoomScaleSheetLayoutView="85" workbookViewId="0">
      <selection activeCell="K30" sqref="K30"/>
    </sheetView>
  </sheetViews>
  <sheetFormatPr defaultColWidth="6.7109375" defaultRowHeight="15" customHeight="1" x14ac:dyDescent="0.25"/>
  <cols>
    <col min="1" max="1" width="27.5703125" style="843" customWidth="1"/>
    <col min="2" max="8" width="9.5703125" style="843" customWidth="1"/>
    <col min="9" max="9" width="8.42578125" style="843" customWidth="1"/>
    <col min="10" max="10" width="9.5703125" style="843" customWidth="1"/>
    <col min="11" max="12" width="9.5703125" style="844" customWidth="1"/>
    <col min="13" max="13" width="7.7109375" style="844" customWidth="1"/>
    <col min="14" max="14" width="36.85546875" style="236" customWidth="1"/>
    <col min="15" max="16384" width="6.7109375" style="236"/>
  </cols>
  <sheetData>
    <row r="1" spans="1:14" ht="27.75" customHeight="1" x14ac:dyDescent="0.25">
      <c r="A1" s="3260" t="s">
        <v>2479</v>
      </c>
      <c r="B1" s="3260"/>
      <c r="C1" s="3260"/>
      <c r="D1" s="3260"/>
      <c r="E1" s="3260"/>
      <c r="F1" s="3260"/>
      <c r="G1" s="3260"/>
      <c r="H1" s="3260"/>
      <c r="I1" s="3260"/>
      <c r="J1" s="3260"/>
      <c r="K1" s="3260"/>
      <c r="L1" s="3260"/>
      <c r="M1" s="3260"/>
      <c r="N1" s="3260"/>
    </row>
    <row r="2" spans="1:14" ht="42" customHeight="1" x14ac:dyDescent="0.25">
      <c r="A2" s="3261" t="s">
        <v>2480</v>
      </c>
      <c r="B2" s="3261"/>
      <c r="C2" s="3261"/>
      <c r="D2" s="3261"/>
      <c r="E2" s="3261"/>
      <c r="F2" s="3261"/>
      <c r="G2" s="3261"/>
      <c r="H2" s="3261"/>
      <c r="I2" s="3261"/>
      <c r="J2" s="3261"/>
      <c r="K2" s="3261"/>
      <c r="L2" s="3261"/>
      <c r="M2" s="3261"/>
      <c r="N2" s="3261"/>
    </row>
    <row r="3" spans="1:14" ht="27.75" customHeight="1" thickBot="1" x14ac:dyDescent="0.3">
      <c r="A3" s="831" t="s">
        <v>2852</v>
      </c>
      <c r="B3" s="831"/>
      <c r="C3" s="831"/>
      <c r="D3" s="831"/>
      <c r="E3" s="831"/>
      <c r="F3" s="831"/>
      <c r="G3" s="831"/>
      <c r="H3" s="831"/>
      <c r="I3" s="831"/>
      <c r="J3" s="831"/>
      <c r="K3" s="831"/>
      <c r="L3" s="831"/>
      <c r="M3" s="831"/>
      <c r="N3" s="840" t="s">
        <v>319</v>
      </c>
    </row>
    <row r="4" spans="1:14" ht="32.25" customHeight="1" thickTop="1" x14ac:dyDescent="0.25">
      <c r="A4" s="3251" t="s">
        <v>35</v>
      </c>
      <c r="B4" s="3251" t="s">
        <v>36</v>
      </c>
      <c r="C4" s="3251"/>
      <c r="D4" s="3251"/>
      <c r="E4" s="3251" t="s">
        <v>2</v>
      </c>
      <c r="F4" s="3251"/>
      <c r="G4" s="3251"/>
      <c r="H4" s="3251" t="s">
        <v>3</v>
      </c>
      <c r="I4" s="3251"/>
      <c r="J4" s="3251"/>
      <c r="K4" s="3251" t="s">
        <v>29</v>
      </c>
      <c r="L4" s="3251"/>
      <c r="M4" s="3251"/>
      <c r="N4" s="3251" t="s">
        <v>102</v>
      </c>
    </row>
    <row r="5" spans="1:14" s="841" customFormat="1" ht="32.25" customHeight="1" x14ac:dyDescent="0.25">
      <c r="A5" s="3252"/>
      <c r="B5" s="2634" t="s">
        <v>98</v>
      </c>
      <c r="C5" s="2634"/>
      <c r="D5" s="2634"/>
      <c r="E5" s="2634" t="s">
        <v>99</v>
      </c>
      <c r="F5" s="2634"/>
      <c r="G5" s="2634"/>
      <c r="H5" s="2634" t="s">
        <v>100</v>
      </c>
      <c r="I5" s="2634"/>
      <c r="J5" s="2634"/>
      <c r="K5" s="2741" t="s">
        <v>101</v>
      </c>
      <c r="L5" s="2741"/>
      <c r="M5" s="2741"/>
      <c r="N5" s="3252"/>
    </row>
    <row r="6" spans="1:14" ht="32.25" customHeight="1" x14ac:dyDescent="0.25">
      <c r="A6" s="3252"/>
      <c r="B6" s="600" t="s">
        <v>187</v>
      </c>
      <c r="C6" s="600" t="s">
        <v>203</v>
      </c>
      <c r="D6" s="600" t="s">
        <v>204</v>
      </c>
      <c r="E6" s="600" t="s">
        <v>187</v>
      </c>
      <c r="F6" s="600" t="s">
        <v>203</v>
      </c>
      <c r="G6" s="600" t="s">
        <v>204</v>
      </c>
      <c r="H6" s="600" t="s">
        <v>187</v>
      </c>
      <c r="I6" s="600" t="s">
        <v>203</v>
      </c>
      <c r="J6" s="600" t="s">
        <v>204</v>
      </c>
      <c r="K6" s="600" t="s">
        <v>187</v>
      </c>
      <c r="L6" s="600" t="s">
        <v>203</v>
      </c>
      <c r="M6" s="600" t="s">
        <v>204</v>
      </c>
      <c r="N6" s="3252"/>
    </row>
    <row r="7" spans="1:14" ht="32.25" customHeight="1" thickBot="1" x14ac:dyDescent="0.3">
      <c r="A7" s="3253"/>
      <c r="B7" s="832" t="s">
        <v>188</v>
      </c>
      <c r="C7" s="832" t="s">
        <v>189</v>
      </c>
      <c r="D7" s="832" t="s">
        <v>190</v>
      </c>
      <c r="E7" s="832" t="s">
        <v>188</v>
      </c>
      <c r="F7" s="832" t="s">
        <v>189</v>
      </c>
      <c r="G7" s="832" t="s">
        <v>190</v>
      </c>
      <c r="H7" s="832" t="s">
        <v>188</v>
      </c>
      <c r="I7" s="832" t="s">
        <v>189</v>
      </c>
      <c r="J7" s="832" t="s">
        <v>190</v>
      </c>
      <c r="K7" s="832" t="s">
        <v>188</v>
      </c>
      <c r="L7" s="832" t="s">
        <v>189</v>
      </c>
      <c r="M7" s="832" t="s">
        <v>190</v>
      </c>
      <c r="N7" s="3253"/>
    </row>
    <row r="8" spans="1:14" ht="32.25" customHeight="1" x14ac:dyDescent="0.25">
      <c r="A8" s="1981" t="s">
        <v>61</v>
      </c>
      <c r="B8" s="1023">
        <v>0</v>
      </c>
      <c r="C8" s="1023">
        <v>0</v>
      </c>
      <c r="D8" s="1023">
        <v>0</v>
      </c>
      <c r="E8" s="1023">
        <v>1</v>
      </c>
      <c r="F8" s="1023">
        <v>1</v>
      </c>
      <c r="G8" s="1023">
        <v>2</v>
      </c>
      <c r="H8" s="1023">
        <v>0</v>
      </c>
      <c r="I8" s="1023">
        <v>0</v>
      </c>
      <c r="J8" s="1023">
        <v>0</v>
      </c>
      <c r="K8" s="1023">
        <f t="shared" ref="K8:L11" si="0">SUM(B8,E8,H8)</f>
        <v>1</v>
      </c>
      <c r="L8" s="1023">
        <f t="shared" si="0"/>
        <v>1</v>
      </c>
      <c r="M8" s="1023">
        <f>SUM(K8:L8)</f>
        <v>2</v>
      </c>
      <c r="N8" s="153" t="s">
        <v>615</v>
      </c>
    </row>
    <row r="9" spans="1:14" s="841" customFormat="1" ht="34.5" customHeight="1" x14ac:dyDescent="0.25">
      <c r="A9" s="833" t="s">
        <v>297</v>
      </c>
      <c r="B9" s="834">
        <v>0</v>
      </c>
      <c r="C9" s="834">
        <v>0</v>
      </c>
      <c r="D9" s="834">
        <v>0</v>
      </c>
      <c r="E9" s="834">
        <v>16</v>
      </c>
      <c r="F9" s="834">
        <v>4</v>
      </c>
      <c r="G9" s="834">
        <v>20</v>
      </c>
      <c r="H9" s="834">
        <v>0</v>
      </c>
      <c r="I9" s="834">
        <v>0</v>
      </c>
      <c r="J9" s="834">
        <v>0</v>
      </c>
      <c r="K9" s="834">
        <f t="shared" si="0"/>
        <v>16</v>
      </c>
      <c r="L9" s="834">
        <f t="shared" si="0"/>
        <v>4</v>
      </c>
      <c r="M9" s="834">
        <f>SUM(K9:L9)</f>
        <v>20</v>
      </c>
      <c r="N9" s="231" t="s">
        <v>1995</v>
      </c>
    </row>
    <row r="10" spans="1:14" s="841" customFormat="1" ht="34.5" customHeight="1" x14ac:dyDescent="0.25">
      <c r="A10" s="833" t="s">
        <v>43</v>
      </c>
      <c r="B10" s="834">
        <v>0</v>
      </c>
      <c r="C10" s="834">
        <v>0</v>
      </c>
      <c r="D10" s="834">
        <v>0</v>
      </c>
      <c r="E10" s="834">
        <v>19</v>
      </c>
      <c r="F10" s="834">
        <v>7</v>
      </c>
      <c r="G10" s="834">
        <v>26</v>
      </c>
      <c r="H10" s="834">
        <v>0</v>
      </c>
      <c r="I10" s="834">
        <v>0</v>
      </c>
      <c r="J10" s="834">
        <v>0</v>
      </c>
      <c r="K10" s="834">
        <f t="shared" si="0"/>
        <v>19</v>
      </c>
      <c r="L10" s="834">
        <f t="shared" si="0"/>
        <v>7</v>
      </c>
      <c r="M10" s="834">
        <f>SUM(K10:L10)</f>
        <v>26</v>
      </c>
      <c r="N10" s="231" t="s">
        <v>130</v>
      </c>
    </row>
    <row r="11" spans="1:14" s="841" customFormat="1" ht="34.5" customHeight="1" thickBot="1" x14ac:dyDescent="0.3">
      <c r="A11" s="833" t="s">
        <v>44</v>
      </c>
      <c r="B11" s="1454">
        <v>0</v>
      </c>
      <c r="C11" s="1454">
        <v>0</v>
      </c>
      <c r="D11" s="1454">
        <v>0</v>
      </c>
      <c r="E11" s="1454">
        <v>6</v>
      </c>
      <c r="F11" s="1454">
        <v>6</v>
      </c>
      <c r="G11" s="1454">
        <v>12</v>
      </c>
      <c r="H11" s="1454">
        <v>0</v>
      </c>
      <c r="I11" s="1454">
        <v>0</v>
      </c>
      <c r="J11" s="1454">
        <v>0</v>
      </c>
      <c r="K11" s="842">
        <f t="shared" si="0"/>
        <v>6</v>
      </c>
      <c r="L11" s="842">
        <f t="shared" si="0"/>
        <v>6</v>
      </c>
      <c r="M11" s="842">
        <f>SUM(K11:L11)</f>
        <v>12</v>
      </c>
      <c r="N11" s="152" t="s">
        <v>2323</v>
      </c>
    </row>
    <row r="12" spans="1:14" s="841" customFormat="1" ht="34.5" customHeight="1" thickBot="1" x14ac:dyDescent="0.3">
      <c r="A12" s="835" t="s">
        <v>91</v>
      </c>
      <c r="B12" s="835">
        <f>SUM(B8:B11)</f>
        <v>0</v>
      </c>
      <c r="C12" s="835">
        <f t="shared" ref="C12:M12" si="1">SUM(C8:C11)</f>
        <v>0</v>
      </c>
      <c r="D12" s="835">
        <f t="shared" si="1"/>
        <v>0</v>
      </c>
      <c r="E12" s="835">
        <f t="shared" si="1"/>
        <v>42</v>
      </c>
      <c r="F12" s="835">
        <f t="shared" si="1"/>
        <v>18</v>
      </c>
      <c r="G12" s="835">
        <f t="shared" si="1"/>
        <v>60</v>
      </c>
      <c r="H12" s="835">
        <f t="shared" si="1"/>
        <v>0</v>
      </c>
      <c r="I12" s="835">
        <f t="shared" si="1"/>
        <v>0</v>
      </c>
      <c r="J12" s="835">
        <f t="shared" si="1"/>
        <v>0</v>
      </c>
      <c r="K12" s="835">
        <f t="shared" si="1"/>
        <v>42</v>
      </c>
      <c r="L12" s="835">
        <f t="shared" si="1"/>
        <v>18</v>
      </c>
      <c r="M12" s="835">
        <f t="shared" si="1"/>
        <v>60</v>
      </c>
      <c r="N12" s="956" t="s">
        <v>1495</v>
      </c>
    </row>
    <row r="13" spans="1:14" ht="15" customHeight="1" thickTop="1" x14ac:dyDescent="0.25">
      <c r="A13" s="3259"/>
      <c r="B13" s="3259"/>
      <c r="C13" s="3259"/>
      <c r="D13" s="3259"/>
      <c r="E13" s="3259"/>
      <c r="F13" s="3259"/>
      <c r="G13" s="3259"/>
      <c r="H13" s="3259"/>
      <c r="I13" s="3259"/>
      <c r="J13" s="3259"/>
      <c r="K13" s="3259"/>
      <c r="L13" s="3259"/>
      <c r="M13" s="3259"/>
    </row>
  </sheetData>
  <mergeCells count="13">
    <mergeCell ref="H5:J5"/>
    <mergeCell ref="K5:M5"/>
    <mergeCell ref="A13:M13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0" firstPageNumber="219" orientation="landscape" useFirstPageNumber="1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T13"/>
  <sheetViews>
    <sheetView rightToLeft="1" view="pageBreakPreview" zoomScale="85" zoomScaleNormal="75" zoomScaleSheetLayoutView="85" workbookViewId="0">
      <selection activeCell="K30" sqref="K30"/>
    </sheetView>
  </sheetViews>
  <sheetFormatPr defaultColWidth="6.7109375" defaultRowHeight="15" customHeight="1" x14ac:dyDescent="0.25"/>
  <cols>
    <col min="1" max="1" width="16.28515625" style="843" customWidth="1"/>
    <col min="2" max="2" width="14.42578125" style="843" customWidth="1"/>
    <col min="3" max="3" width="11.140625" style="843" customWidth="1"/>
    <col min="4" max="4" width="8.28515625" style="843" customWidth="1"/>
    <col min="5" max="5" width="8.85546875" style="843" customWidth="1"/>
    <col min="6" max="6" width="7.28515625" style="843" customWidth="1"/>
    <col min="7" max="7" width="7.140625" style="843" customWidth="1"/>
    <col min="8" max="8" width="8.85546875" style="843" customWidth="1"/>
    <col min="9" max="9" width="8.140625" style="843" customWidth="1"/>
    <col min="10" max="10" width="7.7109375" style="843" customWidth="1"/>
    <col min="11" max="11" width="8.85546875" style="843" customWidth="1"/>
    <col min="12" max="12" width="7.85546875" style="843" customWidth="1"/>
    <col min="13" max="13" width="6.28515625" style="844" bestFit="1" customWidth="1"/>
    <col min="14" max="14" width="8.85546875" style="844" customWidth="1"/>
    <col min="15" max="15" width="7.7109375" style="844" customWidth="1"/>
    <col min="16" max="16" width="17.85546875" style="236" customWidth="1"/>
    <col min="17" max="17" width="16.140625" style="236" customWidth="1"/>
    <col min="18" max="18" width="32.28515625" style="236" customWidth="1"/>
    <col min="19" max="16384" width="6.7109375" style="236"/>
  </cols>
  <sheetData>
    <row r="1" spans="1:20" ht="33" customHeight="1" x14ac:dyDescent="0.25">
      <c r="A1" s="3262" t="s">
        <v>2481</v>
      </c>
      <c r="B1" s="3262"/>
      <c r="C1" s="3262"/>
      <c r="D1" s="3262"/>
      <c r="E1" s="3262"/>
      <c r="F1" s="3262"/>
      <c r="G1" s="3262"/>
      <c r="H1" s="3262"/>
      <c r="I1" s="3262"/>
      <c r="J1" s="3262"/>
      <c r="K1" s="3262"/>
      <c r="L1" s="3262"/>
      <c r="M1" s="3262"/>
      <c r="N1" s="3262"/>
      <c r="O1" s="3262"/>
      <c r="P1" s="3262"/>
      <c r="Q1" s="3262"/>
      <c r="R1" s="3262"/>
    </row>
    <row r="2" spans="1:20" ht="43.5" customHeight="1" x14ac:dyDescent="0.25">
      <c r="A2" s="3250" t="s">
        <v>2482</v>
      </c>
      <c r="B2" s="3250"/>
      <c r="C2" s="3250"/>
      <c r="D2" s="3250"/>
      <c r="E2" s="3250"/>
      <c r="F2" s="3250"/>
      <c r="G2" s="3250"/>
      <c r="H2" s="3250"/>
      <c r="I2" s="3250"/>
      <c r="J2" s="3250"/>
      <c r="K2" s="3250"/>
      <c r="L2" s="3250"/>
      <c r="M2" s="3250"/>
      <c r="N2" s="3250"/>
      <c r="O2" s="3250"/>
      <c r="P2" s="3250"/>
      <c r="Q2" s="3250"/>
      <c r="R2" s="3250"/>
    </row>
    <row r="3" spans="1:20" ht="37.5" customHeight="1" thickBot="1" x14ac:dyDescent="0.3">
      <c r="A3" s="845" t="s">
        <v>2584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  <c r="Q3" s="3258" t="s">
        <v>320</v>
      </c>
      <c r="R3" s="3258"/>
    </row>
    <row r="4" spans="1:20" ht="19.5" customHeight="1" thickTop="1" x14ac:dyDescent="0.25">
      <c r="A4" s="3251" t="s">
        <v>47</v>
      </c>
      <c r="B4" s="3251" t="s">
        <v>90</v>
      </c>
      <c r="C4" s="3251" t="s">
        <v>48</v>
      </c>
      <c r="D4" s="3254" t="s">
        <v>36</v>
      </c>
      <c r="E4" s="3254"/>
      <c r="F4" s="3254"/>
      <c r="G4" s="3254" t="s">
        <v>2</v>
      </c>
      <c r="H4" s="3254"/>
      <c r="I4" s="3254"/>
      <c r="J4" s="3254" t="s">
        <v>3</v>
      </c>
      <c r="K4" s="3254"/>
      <c r="L4" s="3254"/>
      <c r="M4" s="3254" t="s">
        <v>29</v>
      </c>
      <c r="N4" s="3254"/>
      <c r="O4" s="3254"/>
      <c r="P4" s="2866" t="s">
        <v>103</v>
      </c>
      <c r="Q4" s="2866" t="s">
        <v>132</v>
      </c>
      <c r="R4" s="2866" t="s">
        <v>310</v>
      </c>
    </row>
    <row r="5" spans="1:20" s="841" customFormat="1" ht="24" customHeight="1" x14ac:dyDescent="0.25">
      <c r="A5" s="3252"/>
      <c r="B5" s="3252"/>
      <c r="C5" s="3252"/>
      <c r="D5" s="3248" t="s">
        <v>98</v>
      </c>
      <c r="E5" s="3248"/>
      <c r="F5" s="3248"/>
      <c r="G5" s="3248" t="s">
        <v>99</v>
      </c>
      <c r="H5" s="3248"/>
      <c r="I5" s="3248"/>
      <c r="J5" s="3248" t="s">
        <v>100</v>
      </c>
      <c r="K5" s="3248"/>
      <c r="L5" s="3248"/>
      <c r="M5" s="3160" t="s">
        <v>101</v>
      </c>
      <c r="N5" s="3160"/>
      <c r="O5" s="3160"/>
      <c r="P5" s="2867"/>
      <c r="Q5" s="2867"/>
      <c r="R5" s="2867"/>
    </row>
    <row r="6" spans="1:20" ht="21" customHeight="1" x14ac:dyDescent="0.25">
      <c r="A6" s="3252"/>
      <c r="B6" s="3252"/>
      <c r="C6" s="3252"/>
      <c r="D6" s="600" t="s">
        <v>187</v>
      </c>
      <c r="E6" s="600" t="s">
        <v>203</v>
      </c>
      <c r="F6" s="600" t="s">
        <v>204</v>
      </c>
      <c r="G6" s="600" t="s">
        <v>187</v>
      </c>
      <c r="H6" s="600" t="s">
        <v>203</v>
      </c>
      <c r="I6" s="600" t="s">
        <v>204</v>
      </c>
      <c r="J6" s="600" t="s">
        <v>187</v>
      </c>
      <c r="K6" s="600" t="s">
        <v>203</v>
      </c>
      <c r="L6" s="600" t="s">
        <v>204</v>
      </c>
      <c r="M6" s="600" t="s">
        <v>187</v>
      </c>
      <c r="N6" s="600" t="s">
        <v>203</v>
      </c>
      <c r="O6" s="600" t="s">
        <v>204</v>
      </c>
      <c r="P6" s="2867"/>
      <c r="Q6" s="2867"/>
      <c r="R6" s="2867"/>
    </row>
    <row r="7" spans="1:20" ht="26.25" customHeight="1" thickBot="1" x14ac:dyDescent="0.3">
      <c r="A7" s="3253"/>
      <c r="B7" s="3253"/>
      <c r="C7" s="3253"/>
      <c r="D7" s="832" t="s">
        <v>188</v>
      </c>
      <c r="E7" s="832" t="s">
        <v>189</v>
      </c>
      <c r="F7" s="832" t="s">
        <v>190</v>
      </c>
      <c r="G7" s="832" t="s">
        <v>188</v>
      </c>
      <c r="H7" s="832" t="s">
        <v>189</v>
      </c>
      <c r="I7" s="832" t="s">
        <v>190</v>
      </c>
      <c r="J7" s="832" t="s">
        <v>188</v>
      </c>
      <c r="K7" s="832" t="s">
        <v>189</v>
      </c>
      <c r="L7" s="832" t="s">
        <v>190</v>
      </c>
      <c r="M7" s="832" t="s">
        <v>188</v>
      </c>
      <c r="N7" s="832" t="s">
        <v>189</v>
      </c>
      <c r="O7" s="832" t="s">
        <v>190</v>
      </c>
      <c r="P7" s="2868"/>
      <c r="Q7" s="2868"/>
      <c r="R7" s="2868"/>
    </row>
    <row r="8" spans="1:20" ht="48" customHeight="1" x14ac:dyDescent="0.25">
      <c r="A8" s="842" t="s">
        <v>61</v>
      </c>
      <c r="B8" s="842" t="s">
        <v>2326</v>
      </c>
      <c r="C8" s="842" t="s">
        <v>2327</v>
      </c>
      <c r="D8" s="939">
        <v>0</v>
      </c>
      <c r="E8" s="939">
        <v>0</v>
      </c>
      <c r="F8" s="939">
        <v>0</v>
      </c>
      <c r="G8" s="939">
        <v>1</v>
      </c>
      <c r="H8" s="939">
        <v>1</v>
      </c>
      <c r="I8" s="939">
        <v>2</v>
      </c>
      <c r="J8" s="939">
        <v>0</v>
      </c>
      <c r="K8" s="939">
        <v>0</v>
      </c>
      <c r="L8" s="939">
        <v>0</v>
      </c>
      <c r="M8" s="939">
        <f t="shared" ref="M8:N11" si="0">SUM(D8,G8,J8)</f>
        <v>1</v>
      </c>
      <c r="N8" s="939">
        <f t="shared" si="0"/>
        <v>1</v>
      </c>
      <c r="O8" s="939">
        <f>SUM(M8:N8)</f>
        <v>2</v>
      </c>
      <c r="P8" s="2323" t="s">
        <v>2853</v>
      </c>
      <c r="Q8" s="1833" t="s">
        <v>813</v>
      </c>
      <c r="R8" s="1833" t="s">
        <v>615</v>
      </c>
    </row>
    <row r="9" spans="1:20" ht="36.75" customHeight="1" x14ac:dyDescent="0.25">
      <c r="A9" s="842" t="s">
        <v>297</v>
      </c>
      <c r="B9" s="834" t="s">
        <v>1583</v>
      </c>
      <c r="C9" s="834"/>
      <c r="D9" s="834">
        <v>0</v>
      </c>
      <c r="E9" s="834">
        <v>0</v>
      </c>
      <c r="F9" s="834">
        <v>0</v>
      </c>
      <c r="G9" s="834">
        <v>16</v>
      </c>
      <c r="H9" s="834">
        <v>4</v>
      </c>
      <c r="I9" s="834">
        <v>20</v>
      </c>
      <c r="J9" s="834">
        <v>0</v>
      </c>
      <c r="K9" s="834">
        <v>0</v>
      </c>
      <c r="L9" s="834">
        <v>0</v>
      </c>
      <c r="M9" s="834">
        <f t="shared" si="0"/>
        <v>16</v>
      </c>
      <c r="N9" s="834">
        <f t="shared" si="0"/>
        <v>4</v>
      </c>
      <c r="O9" s="834">
        <f>SUM(M9:N9)</f>
        <v>20</v>
      </c>
      <c r="P9" s="925"/>
      <c r="Q9" s="1850" t="s">
        <v>171</v>
      </c>
      <c r="R9" s="1850" t="s">
        <v>1995</v>
      </c>
    </row>
    <row r="10" spans="1:20" s="241" customFormat="1" ht="30.75" customHeight="1" x14ac:dyDescent="0.25">
      <c r="A10" s="1458" t="s">
        <v>43</v>
      </c>
      <c r="B10" s="834" t="s">
        <v>1603</v>
      </c>
      <c r="C10" s="834"/>
      <c r="D10" s="834">
        <v>0</v>
      </c>
      <c r="E10" s="834">
        <v>0</v>
      </c>
      <c r="F10" s="834">
        <v>0</v>
      </c>
      <c r="G10" s="834">
        <v>19</v>
      </c>
      <c r="H10" s="834">
        <v>7</v>
      </c>
      <c r="I10" s="834">
        <v>26</v>
      </c>
      <c r="J10" s="834">
        <v>0</v>
      </c>
      <c r="K10" s="834">
        <v>0</v>
      </c>
      <c r="L10" s="834">
        <v>0</v>
      </c>
      <c r="M10" s="834">
        <f t="shared" si="0"/>
        <v>19</v>
      </c>
      <c r="N10" s="834">
        <f t="shared" si="0"/>
        <v>7</v>
      </c>
      <c r="O10" s="834">
        <f>SUM(M10:N10)</f>
        <v>26</v>
      </c>
      <c r="P10" s="925"/>
      <c r="Q10" s="1852" t="s">
        <v>1604</v>
      </c>
      <c r="R10" s="1850" t="s">
        <v>130</v>
      </c>
    </row>
    <row r="11" spans="1:20" s="241" customFormat="1" ht="40.5" customHeight="1" thickBot="1" x14ac:dyDescent="0.3">
      <c r="A11" s="1457" t="s">
        <v>44</v>
      </c>
      <c r="B11" s="1862" t="s">
        <v>2328</v>
      </c>
      <c r="C11" s="1862" t="s">
        <v>1542</v>
      </c>
      <c r="D11" s="842">
        <v>0</v>
      </c>
      <c r="E11" s="842">
        <v>0</v>
      </c>
      <c r="F11" s="1454">
        <v>0</v>
      </c>
      <c r="G11" s="1454">
        <v>6</v>
      </c>
      <c r="H11" s="1454">
        <v>6</v>
      </c>
      <c r="I11" s="1454">
        <v>12</v>
      </c>
      <c r="J11" s="842">
        <v>0</v>
      </c>
      <c r="K11" s="842">
        <v>0</v>
      </c>
      <c r="L11" s="1454">
        <v>0</v>
      </c>
      <c r="M11" s="842">
        <f t="shared" si="0"/>
        <v>6</v>
      </c>
      <c r="N11" s="842">
        <f t="shared" si="0"/>
        <v>6</v>
      </c>
      <c r="O11" s="842">
        <f>SUM(M11:N11)</f>
        <v>12</v>
      </c>
      <c r="P11" s="1977" t="s">
        <v>1530</v>
      </c>
      <c r="Q11" s="1977" t="s">
        <v>243</v>
      </c>
      <c r="R11" s="1459" t="s">
        <v>2323</v>
      </c>
    </row>
    <row r="12" spans="1:20" ht="46.5" customHeight="1" thickBot="1" x14ac:dyDescent="0.3">
      <c r="A12" s="3255" t="s">
        <v>45</v>
      </c>
      <c r="B12" s="3255"/>
      <c r="C12" s="3255"/>
      <c r="D12" s="835">
        <f>SUM(D8:D11)</f>
        <v>0</v>
      </c>
      <c r="E12" s="835">
        <f t="shared" ref="E12:O12" si="1">SUM(E8:E11)</f>
        <v>0</v>
      </c>
      <c r="F12" s="835">
        <f t="shared" si="1"/>
        <v>0</v>
      </c>
      <c r="G12" s="835">
        <f t="shared" si="1"/>
        <v>42</v>
      </c>
      <c r="H12" s="835">
        <f t="shared" si="1"/>
        <v>18</v>
      </c>
      <c r="I12" s="835">
        <f t="shared" si="1"/>
        <v>60</v>
      </c>
      <c r="J12" s="835">
        <f t="shared" si="1"/>
        <v>0</v>
      </c>
      <c r="K12" s="835">
        <f t="shared" si="1"/>
        <v>0</v>
      </c>
      <c r="L12" s="835">
        <f t="shared" si="1"/>
        <v>0</v>
      </c>
      <c r="M12" s="835">
        <f t="shared" si="1"/>
        <v>42</v>
      </c>
      <c r="N12" s="835">
        <f t="shared" si="1"/>
        <v>18</v>
      </c>
      <c r="O12" s="835">
        <f t="shared" si="1"/>
        <v>60</v>
      </c>
      <c r="P12" s="3256" t="s">
        <v>153</v>
      </c>
      <c r="Q12" s="3256"/>
      <c r="R12" s="3256"/>
      <c r="S12" s="846"/>
      <c r="T12" s="846"/>
    </row>
    <row r="13" spans="1:20" ht="15" customHeight="1" thickTop="1" x14ac:dyDescent="0.25"/>
  </sheetData>
  <mergeCells count="19"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A12:C12"/>
    <mergeCell ref="P12:R12"/>
    <mergeCell ref="P4:P7"/>
    <mergeCell ref="Q4:Q7"/>
    <mergeCell ref="R4:R7"/>
    <mergeCell ref="D5:F5"/>
    <mergeCell ref="G5:I5"/>
    <mergeCell ref="J5:L5"/>
    <mergeCell ref="M5:O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69" firstPageNumber="220" orientation="landscape" useFirstPageNumber="1" r:id="rId1"/>
  <headerFooter alignWithMargins="0"/>
  <rowBreaks count="1" manualBreakCount="1">
    <brk id="14" max="17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7:M17"/>
  <sheetViews>
    <sheetView rightToLeft="1" view="pageBreakPreview" zoomScaleSheetLayoutView="100" workbookViewId="0">
      <selection activeCell="A17" sqref="A17:M17"/>
    </sheetView>
  </sheetViews>
  <sheetFormatPr defaultRowHeight="12.75" x14ac:dyDescent="0.2"/>
  <sheetData>
    <row r="17" spans="1:13" ht="60" x14ac:dyDescent="0.8">
      <c r="A17" s="2486" t="s">
        <v>2071</v>
      </c>
      <c r="B17" s="2486"/>
      <c r="C17" s="2486"/>
      <c r="D17" s="2486"/>
      <c r="E17" s="2486"/>
      <c r="F17" s="2486"/>
      <c r="G17" s="2486"/>
      <c r="H17" s="2486"/>
      <c r="I17" s="2486"/>
      <c r="J17" s="2486"/>
      <c r="K17" s="2486"/>
      <c r="L17" s="2486"/>
      <c r="M17" s="2486"/>
    </row>
  </sheetData>
  <mergeCells count="1">
    <mergeCell ref="A17:M17"/>
  </mergeCells>
  <printOptions horizontalCentered="1"/>
  <pageMargins left="0.95" right="1.2" top="1" bottom="1" header="1.05" footer="1.05"/>
  <pageSetup paperSize="9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O1074"/>
  <sheetViews>
    <sheetView rightToLeft="1" view="pageBreakPreview" topLeftCell="A10" zoomScale="90" zoomScaleNormal="75" zoomScaleSheetLayoutView="90" workbookViewId="0">
      <selection activeCell="A17" sqref="A17:M17"/>
    </sheetView>
  </sheetViews>
  <sheetFormatPr defaultColWidth="10.28515625" defaultRowHeight="12.75" x14ac:dyDescent="0.2"/>
  <cols>
    <col min="1" max="1" width="30.140625" style="124" customWidth="1"/>
    <col min="2" max="10" width="8.5703125" style="124" customWidth="1"/>
    <col min="11" max="12" width="8.5703125" style="786" customWidth="1"/>
    <col min="13" max="13" width="10.85546875" style="786" customWidth="1"/>
    <col min="14" max="14" width="38.85546875" style="124" customWidth="1"/>
    <col min="15" max="16384" width="10.28515625" style="124"/>
  </cols>
  <sheetData>
    <row r="1" spans="1:15" ht="29.25" customHeight="1" x14ac:dyDescent="0.2">
      <c r="A1" s="2465" t="s">
        <v>2331</v>
      </c>
      <c r="B1" s="2465"/>
      <c r="C1" s="2465"/>
      <c r="D1" s="2465"/>
      <c r="E1" s="2465"/>
      <c r="F1" s="2465"/>
      <c r="G1" s="2465"/>
      <c r="H1" s="2465"/>
      <c r="I1" s="2465"/>
      <c r="J1" s="2465"/>
      <c r="K1" s="2465"/>
      <c r="L1" s="2465"/>
      <c r="M1" s="2465"/>
      <c r="N1" s="2465"/>
    </row>
    <row r="2" spans="1:15" ht="39.75" customHeight="1" x14ac:dyDescent="0.2">
      <c r="A2" s="2971" t="s">
        <v>2332</v>
      </c>
      <c r="B2" s="2971"/>
      <c r="C2" s="2971"/>
      <c r="D2" s="2971"/>
      <c r="E2" s="2971"/>
      <c r="F2" s="2971"/>
      <c r="G2" s="2971"/>
      <c r="H2" s="2971"/>
      <c r="I2" s="2971"/>
      <c r="J2" s="2971"/>
      <c r="K2" s="2971"/>
      <c r="L2" s="2971"/>
      <c r="M2" s="2971"/>
      <c r="N2" s="2971"/>
    </row>
    <row r="3" spans="1:15" ht="26.25" customHeight="1" thickBot="1" x14ac:dyDescent="0.25">
      <c r="A3" s="1089" t="s">
        <v>2854</v>
      </c>
      <c r="B3" s="594"/>
      <c r="C3" s="594"/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1088" t="s">
        <v>321</v>
      </c>
    </row>
    <row r="4" spans="1:15" ht="24.75" customHeight="1" thickTop="1" x14ac:dyDescent="0.25">
      <c r="A4" s="2980" t="s">
        <v>35</v>
      </c>
      <c r="B4" s="3173" t="s">
        <v>36</v>
      </c>
      <c r="C4" s="3173"/>
      <c r="D4" s="3173"/>
      <c r="E4" s="3173" t="s">
        <v>2</v>
      </c>
      <c r="F4" s="3173"/>
      <c r="G4" s="3173"/>
      <c r="H4" s="3173" t="s">
        <v>3</v>
      </c>
      <c r="I4" s="3173"/>
      <c r="J4" s="3173"/>
      <c r="K4" s="3173" t="s">
        <v>29</v>
      </c>
      <c r="L4" s="3173"/>
      <c r="M4" s="3173"/>
      <c r="N4" s="2980" t="s">
        <v>102</v>
      </c>
    </row>
    <row r="5" spans="1:15" s="691" customFormat="1" ht="18.75" customHeight="1" x14ac:dyDescent="0.25">
      <c r="A5" s="2688"/>
      <c r="B5" s="3159" t="s">
        <v>98</v>
      </c>
      <c r="C5" s="3159"/>
      <c r="D5" s="3159"/>
      <c r="E5" s="3159" t="s">
        <v>99</v>
      </c>
      <c r="F5" s="3159"/>
      <c r="G5" s="3159"/>
      <c r="H5" s="3159" t="s">
        <v>100</v>
      </c>
      <c r="I5" s="3159"/>
      <c r="J5" s="3159"/>
      <c r="K5" s="2478" t="s">
        <v>101</v>
      </c>
      <c r="L5" s="2478"/>
      <c r="M5" s="2478"/>
      <c r="N5" s="2688"/>
    </row>
    <row r="6" spans="1:15" ht="21.75" customHeight="1" x14ac:dyDescent="0.2">
      <c r="A6" s="2688"/>
      <c r="B6" s="600" t="s">
        <v>187</v>
      </c>
      <c r="C6" s="600" t="s">
        <v>203</v>
      </c>
      <c r="D6" s="600" t="s">
        <v>204</v>
      </c>
      <c r="E6" s="600" t="s">
        <v>187</v>
      </c>
      <c r="F6" s="600" t="s">
        <v>203</v>
      </c>
      <c r="G6" s="600" t="s">
        <v>204</v>
      </c>
      <c r="H6" s="600" t="s">
        <v>187</v>
      </c>
      <c r="I6" s="600" t="s">
        <v>203</v>
      </c>
      <c r="J6" s="600" t="s">
        <v>204</v>
      </c>
      <c r="K6" s="600" t="s">
        <v>187</v>
      </c>
      <c r="L6" s="600" t="s">
        <v>203</v>
      </c>
      <c r="M6" s="600" t="s">
        <v>204</v>
      </c>
      <c r="N6" s="2688"/>
    </row>
    <row r="7" spans="1:15" ht="21.75" customHeight="1" thickBot="1" x14ac:dyDescent="0.25">
      <c r="A7" s="2981"/>
      <c r="B7" s="325" t="s">
        <v>188</v>
      </c>
      <c r="C7" s="325" t="s">
        <v>189</v>
      </c>
      <c r="D7" s="325" t="s">
        <v>190</v>
      </c>
      <c r="E7" s="325" t="s">
        <v>188</v>
      </c>
      <c r="F7" s="325" t="s">
        <v>189</v>
      </c>
      <c r="G7" s="582" t="s">
        <v>190</v>
      </c>
      <c r="H7" s="325" t="s">
        <v>188</v>
      </c>
      <c r="I7" s="325" t="s">
        <v>189</v>
      </c>
      <c r="J7" s="582" t="s">
        <v>190</v>
      </c>
      <c r="K7" s="325" t="s">
        <v>188</v>
      </c>
      <c r="L7" s="325" t="s">
        <v>189</v>
      </c>
      <c r="M7" s="325" t="s">
        <v>190</v>
      </c>
      <c r="N7" s="2981"/>
    </row>
    <row r="8" spans="1:15" ht="18.75" customHeight="1" x14ac:dyDescent="0.2">
      <c r="A8" s="773" t="s">
        <v>37</v>
      </c>
      <c r="B8" s="1838">
        <v>6</v>
      </c>
      <c r="C8" s="1838">
        <v>20</v>
      </c>
      <c r="D8" s="1838">
        <v>26</v>
      </c>
      <c r="E8" s="1838">
        <v>14</v>
      </c>
      <c r="F8" s="1838">
        <v>17</v>
      </c>
      <c r="G8" s="1841">
        <v>31</v>
      </c>
      <c r="H8" s="1838">
        <v>5</v>
      </c>
      <c r="I8" s="1838">
        <v>8</v>
      </c>
      <c r="J8" s="1841">
        <v>13</v>
      </c>
      <c r="K8" s="1838">
        <f>SUM(B8,E8,H8)</f>
        <v>25</v>
      </c>
      <c r="L8" s="1838">
        <f>SUM(C8,F8,I8)</f>
        <v>45</v>
      </c>
      <c r="M8" s="1838">
        <f>SUM(K8:L8)</f>
        <v>70</v>
      </c>
      <c r="N8" s="130" t="s">
        <v>134</v>
      </c>
      <c r="O8" s="343"/>
    </row>
    <row r="9" spans="1:15" ht="18.75" customHeight="1" x14ac:dyDescent="0.2">
      <c r="A9" s="308" t="s">
        <v>1607</v>
      </c>
      <c r="B9" s="1835">
        <v>0</v>
      </c>
      <c r="C9" s="1835">
        <v>0</v>
      </c>
      <c r="D9" s="1835">
        <v>0</v>
      </c>
      <c r="E9" s="1835">
        <v>2</v>
      </c>
      <c r="F9" s="1835">
        <v>2</v>
      </c>
      <c r="G9" s="1835">
        <v>4</v>
      </c>
      <c r="H9" s="1835">
        <v>0</v>
      </c>
      <c r="I9" s="1835">
        <v>0</v>
      </c>
      <c r="J9" s="1835">
        <v>0</v>
      </c>
      <c r="K9" s="1835">
        <f t="shared" ref="K9:L24" si="0">SUM(B9,E9,H9)</f>
        <v>2</v>
      </c>
      <c r="L9" s="1835">
        <f t="shared" si="0"/>
        <v>2</v>
      </c>
      <c r="M9" s="1835">
        <f t="shared" ref="M9:M24" si="1">SUM(K9:L9)</f>
        <v>4</v>
      </c>
      <c r="N9" s="847" t="s">
        <v>607</v>
      </c>
      <c r="O9" s="343"/>
    </row>
    <row r="10" spans="1:15" ht="18.75" customHeight="1" x14ac:dyDescent="0.2">
      <c r="A10" s="308" t="s">
        <v>610</v>
      </c>
      <c r="B10" s="1835">
        <v>0</v>
      </c>
      <c r="C10" s="1835">
        <v>0</v>
      </c>
      <c r="D10" s="1835">
        <v>0</v>
      </c>
      <c r="E10" s="1835">
        <v>11</v>
      </c>
      <c r="F10" s="1835">
        <v>16</v>
      </c>
      <c r="G10" s="1835">
        <v>27</v>
      </c>
      <c r="H10" s="1835">
        <v>11</v>
      </c>
      <c r="I10" s="1835">
        <v>1</v>
      </c>
      <c r="J10" s="1835">
        <v>12</v>
      </c>
      <c r="K10" s="1835">
        <f t="shared" si="0"/>
        <v>22</v>
      </c>
      <c r="L10" s="1835">
        <f t="shared" si="0"/>
        <v>17</v>
      </c>
      <c r="M10" s="1835">
        <f t="shared" si="1"/>
        <v>39</v>
      </c>
      <c r="N10" s="192" t="s">
        <v>611</v>
      </c>
      <c r="O10" s="343"/>
    </row>
    <row r="11" spans="1:15" ht="18.75" customHeight="1" x14ac:dyDescent="0.2">
      <c r="A11" s="308" t="s">
        <v>54</v>
      </c>
      <c r="B11" s="1835">
        <v>9</v>
      </c>
      <c r="C11" s="1835">
        <v>13</v>
      </c>
      <c r="D11" s="1835">
        <v>22</v>
      </c>
      <c r="E11" s="1835">
        <v>28</v>
      </c>
      <c r="F11" s="1835">
        <v>35</v>
      </c>
      <c r="G11" s="1835">
        <v>63</v>
      </c>
      <c r="H11" s="1835">
        <v>8</v>
      </c>
      <c r="I11" s="1835">
        <v>2</v>
      </c>
      <c r="J11" s="1835">
        <v>10</v>
      </c>
      <c r="K11" s="1835">
        <f t="shared" si="0"/>
        <v>45</v>
      </c>
      <c r="L11" s="1835">
        <f t="shared" si="0"/>
        <v>50</v>
      </c>
      <c r="M11" s="1835">
        <f t="shared" si="1"/>
        <v>95</v>
      </c>
      <c r="N11" s="192" t="s">
        <v>104</v>
      </c>
      <c r="O11" s="343"/>
    </row>
    <row r="12" spans="1:15" ht="18.75" customHeight="1" x14ac:dyDescent="0.2">
      <c r="A12" s="308" t="s">
        <v>489</v>
      </c>
      <c r="B12" s="1835">
        <v>9</v>
      </c>
      <c r="C12" s="1835">
        <v>7</v>
      </c>
      <c r="D12" s="1835">
        <v>16</v>
      </c>
      <c r="E12" s="1835">
        <v>9</v>
      </c>
      <c r="F12" s="1835">
        <v>15</v>
      </c>
      <c r="G12" s="1835">
        <v>24</v>
      </c>
      <c r="H12" s="1835">
        <v>2</v>
      </c>
      <c r="I12" s="1835">
        <v>13</v>
      </c>
      <c r="J12" s="1835">
        <v>15</v>
      </c>
      <c r="K12" s="1835">
        <f t="shared" si="0"/>
        <v>20</v>
      </c>
      <c r="L12" s="1835">
        <f t="shared" si="0"/>
        <v>35</v>
      </c>
      <c r="M12" s="1835">
        <f t="shared" si="1"/>
        <v>55</v>
      </c>
      <c r="N12" s="192" t="s">
        <v>560</v>
      </c>
      <c r="O12" s="343"/>
    </row>
    <row r="13" spans="1:15" ht="18.75" customHeight="1" x14ac:dyDescent="0.2">
      <c r="A13" s="1144" t="s">
        <v>1996</v>
      </c>
      <c r="B13" s="1835">
        <v>0</v>
      </c>
      <c r="C13" s="1835">
        <v>0</v>
      </c>
      <c r="D13" s="1835">
        <v>0</v>
      </c>
      <c r="E13" s="1835">
        <v>21</v>
      </c>
      <c r="F13" s="1835">
        <v>13</v>
      </c>
      <c r="G13" s="1835">
        <v>34</v>
      </c>
      <c r="H13" s="1835">
        <v>14</v>
      </c>
      <c r="I13" s="1835">
        <v>5</v>
      </c>
      <c r="J13" s="1835">
        <v>19</v>
      </c>
      <c r="K13" s="1835">
        <f t="shared" si="0"/>
        <v>35</v>
      </c>
      <c r="L13" s="1835">
        <f t="shared" si="0"/>
        <v>18</v>
      </c>
      <c r="M13" s="1835">
        <f t="shared" si="1"/>
        <v>53</v>
      </c>
      <c r="N13" s="192" t="s">
        <v>1608</v>
      </c>
      <c r="O13" s="343"/>
    </row>
    <row r="14" spans="1:15" ht="18.75" customHeight="1" x14ac:dyDescent="0.2">
      <c r="A14" s="308" t="s">
        <v>46</v>
      </c>
      <c r="B14" s="1835">
        <v>11</v>
      </c>
      <c r="C14" s="1835">
        <v>3</v>
      </c>
      <c r="D14" s="1835">
        <v>14</v>
      </c>
      <c r="E14" s="1835">
        <v>24</v>
      </c>
      <c r="F14" s="1835">
        <v>31</v>
      </c>
      <c r="G14" s="1835">
        <v>55</v>
      </c>
      <c r="H14" s="1835">
        <v>14</v>
      </c>
      <c r="I14" s="1835">
        <v>19</v>
      </c>
      <c r="J14" s="1835">
        <v>33</v>
      </c>
      <c r="K14" s="1835">
        <f t="shared" si="0"/>
        <v>49</v>
      </c>
      <c r="L14" s="1835">
        <f t="shared" si="0"/>
        <v>53</v>
      </c>
      <c r="M14" s="1835">
        <f t="shared" si="1"/>
        <v>102</v>
      </c>
      <c r="N14" s="192" t="s">
        <v>131</v>
      </c>
      <c r="O14" s="343"/>
    </row>
    <row r="15" spans="1:15" ht="18.75" customHeight="1" x14ac:dyDescent="0.2">
      <c r="A15" s="308" t="s">
        <v>41</v>
      </c>
      <c r="B15" s="1835">
        <v>18</v>
      </c>
      <c r="C15" s="1835">
        <v>4</v>
      </c>
      <c r="D15" s="1835">
        <v>22</v>
      </c>
      <c r="E15" s="1835">
        <v>4</v>
      </c>
      <c r="F15" s="1835">
        <v>3</v>
      </c>
      <c r="G15" s="1835">
        <v>7</v>
      </c>
      <c r="H15" s="1835">
        <v>0</v>
      </c>
      <c r="I15" s="1835">
        <v>0</v>
      </c>
      <c r="J15" s="1835">
        <v>0</v>
      </c>
      <c r="K15" s="1835">
        <f>SUM(B15,E15,H15)</f>
        <v>22</v>
      </c>
      <c r="L15" s="1835">
        <f>SUM(C15,F15,I15)</f>
        <v>7</v>
      </c>
      <c r="M15" s="1835">
        <f>SUM(K15:L15)</f>
        <v>29</v>
      </c>
      <c r="N15" s="192" t="s">
        <v>166</v>
      </c>
      <c r="O15" s="343"/>
    </row>
    <row r="16" spans="1:15" ht="18.75" customHeight="1" x14ac:dyDescent="0.2">
      <c r="A16" s="308" t="s">
        <v>616</v>
      </c>
      <c r="B16" s="1835">
        <v>0</v>
      </c>
      <c r="C16" s="1835">
        <v>0</v>
      </c>
      <c r="D16" s="1835">
        <v>0</v>
      </c>
      <c r="E16" s="1835">
        <v>15</v>
      </c>
      <c r="F16" s="1835">
        <v>35</v>
      </c>
      <c r="G16" s="1835">
        <v>50</v>
      </c>
      <c r="H16" s="1835">
        <v>0</v>
      </c>
      <c r="I16" s="1835">
        <v>0</v>
      </c>
      <c r="J16" s="1835">
        <v>0</v>
      </c>
      <c r="K16" s="1835">
        <f>SUM(B16,E16,H16)</f>
        <v>15</v>
      </c>
      <c r="L16" s="1835">
        <f>SUM(C16,F16,I16)</f>
        <v>35</v>
      </c>
      <c r="M16" s="1835">
        <f>SUM(K16:L16)</f>
        <v>50</v>
      </c>
      <c r="N16" s="192" t="s">
        <v>617</v>
      </c>
      <c r="O16" s="343"/>
    </row>
    <row r="17" spans="1:15" ht="18.75" customHeight="1" x14ac:dyDescent="0.2">
      <c r="A17" s="308" t="s">
        <v>223</v>
      </c>
      <c r="B17" s="1835">
        <v>0</v>
      </c>
      <c r="C17" s="1835">
        <v>0</v>
      </c>
      <c r="D17" s="1835">
        <v>0</v>
      </c>
      <c r="E17" s="1835">
        <v>42</v>
      </c>
      <c r="F17" s="1835">
        <v>71</v>
      </c>
      <c r="G17" s="1835">
        <v>113</v>
      </c>
      <c r="H17" s="1835">
        <v>24</v>
      </c>
      <c r="I17" s="1835">
        <v>15</v>
      </c>
      <c r="J17" s="1835">
        <v>39</v>
      </c>
      <c r="K17" s="1835">
        <f t="shared" si="0"/>
        <v>66</v>
      </c>
      <c r="L17" s="1835">
        <f t="shared" si="0"/>
        <v>86</v>
      </c>
      <c r="M17" s="1835">
        <f t="shared" si="1"/>
        <v>152</v>
      </c>
      <c r="N17" s="1061" t="s">
        <v>584</v>
      </c>
      <c r="O17" s="343"/>
    </row>
    <row r="18" spans="1:15" ht="18.75" customHeight="1" x14ac:dyDescent="0.2">
      <c r="A18" s="308" t="s">
        <v>225</v>
      </c>
      <c r="B18" s="1835">
        <v>9</v>
      </c>
      <c r="C18" s="1835">
        <v>11</v>
      </c>
      <c r="D18" s="1835">
        <v>20</v>
      </c>
      <c r="E18" s="1835">
        <v>14</v>
      </c>
      <c r="F18" s="1835">
        <v>14</v>
      </c>
      <c r="G18" s="1835">
        <v>28</v>
      </c>
      <c r="H18" s="1835">
        <v>12</v>
      </c>
      <c r="I18" s="1835">
        <v>6</v>
      </c>
      <c r="J18" s="1835">
        <v>18</v>
      </c>
      <c r="K18" s="1835">
        <f t="shared" si="0"/>
        <v>35</v>
      </c>
      <c r="L18" s="1835">
        <f t="shared" si="0"/>
        <v>31</v>
      </c>
      <c r="M18" s="1835">
        <f t="shared" si="1"/>
        <v>66</v>
      </c>
      <c r="N18" s="192" t="s">
        <v>240</v>
      </c>
      <c r="O18" s="343"/>
    </row>
    <row r="19" spans="1:15" ht="18.75" customHeight="1" x14ac:dyDescent="0.2">
      <c r="A19" s="848" t="s">
        <v>312</v>
      </c>
      <c r="B19" s="1835">
        <v>0</v>
      </c>
      <c r="C19" s="1835">
        <v>0</v>
      </c>
      <c r="D19" s="1835">
        <v>0</v>
      </c>
      <c r="E19" s="1835">
        <v>34</v>
      </c>
      <c r="F19" s="1835">
        <v>42</v>
      </c>
      <c r="G19" s="1835">
        <v>76</v>
      </c>
      <c r="H19" s="1835">
        <v>12</v>
      </c>
      <c r="I19" s="1835">
        <v>11</v>
      </c>
      <c r="J19" s="1835">
        <v>23</v>
      </c>
      <c r="K19" s="1835">
        <f t="shared" si="0"/>
        <v>46</v>
      </c>
      <c r="L19" s="1835">
        <f t="shared" si="0"/>
        <v>53</v>
      </c>
      <c r="M19" s="1835">
        <f t="shared" si="1"/>
        <v>99</v>
      </c>
      <c r="N19" s="192" t="s">
        <v>311</v>
      </c>
      <c r="O19" s="343"/>
    </row>
    <row r="20" spans="1:15" ht="18.75" customHeight="1" x14ac:dyDescent="0.2">
      <c r="A20" s="848" t="s">
        <v>42</v>
      </c>
      <c r="B20" s="1835">
        <v>0</v>
      </c>
      <c r="C20" s="1835">
        <v>0</v>
      </c>
      <c r="D20" s="1835">
        <v>0</v>
      </c>
      <c r="E20" s="1835">
        <v>3</v>
      </c>
      <c r="F20" s="1835">
        <v>3</v>
      </c>
      <c r="G20" s="1835">
        <v>6</v>
      </c>
      <c r="H20" s="1835">
        <v>0</v>
      </c>
      <c r="I20" s="1835">
        <v>0</v>
      </c>
      <c r="J20" s="1835">
        <v>0</v>
      </c>
      <c r="K20" s="1835">
        <f t="shared" si="0"/>
        <v>3</v>
      </c>
      <c r="L20" s="1835">
        <f t="shared" si="0"/>
        <v>3</v>
      </c>
      <c r="M20" s="1835">
        <f t="shared" si="1"/>
        <v>6</v>
      </c>
      <c r="N20" s="192" t="s">
        <v>623</v>
      </c>
      <c r="O20" s="343"/>
    </row>
    <row r="21" spans="1:15" ht="18.75" customHeight="1" x14ac:dyDescent="0.2">
      <c r="A21" s="394" t="s">
        <v>43</v>
      </c>
      <c r="B21" s="1835">
        <v>0</v>
      </c>
      <c r="C21" s="1835">
        <v>0</v>
      </c>
      <c r="D21" s="1835">
        <v>0</v>
      </c>
      <c r="E21" s="1835">
        <v>71</v>
      </c>
      <c r="F21" s="1835">
        <v>19</v>
      </c>
      <c r="G21" s="1835">
        <v>90</v>
      </c>
      <c r="H21" s="1835">
        <v>28</v>
      </c>
      <c r="I21" s="1835">
        <v>5</v>
      </c>
      <c r="J21" s="1835">
        <v>33</v>
      </c>
      <c r="K21" s="1835">
        <f t="shared" si="0"/>
        <v>99</v>
      </c>
      <c r="L21" s="1835">
        <f t="shared" si="0"/>
        <v>24</v>
      </c>
      <c r="M21" s="1835">
        <f t="shared" si="1"/>
        <v>123</v>
      </c>
      <c r="N21" s="1076" t="s">
        <v>2011</v>
      </c>
      <c r="O21" s="343"/>
    </row>
    <row r="22" spans="1:15" ht="32.25" customHeight="1" x14ac:dyDescent="0.2">
      <c r="A22" s="308" t="s">
        <v>210</v>
      </c>
      <c r="B22" s="1835">
        <v>0</v>
      </c>
      <c r="C22" s="1835">
        <v>0</v>
      </c>
      <c r="D22" s="1835">
        <v>0</v>
      </c>
      <c r="E22" s="1835">
        <v>27</v>
      </c>
      <c r="F22" s="1835">
        <v>4</v>
      </c>
      <c r="G22" s="1835">
        <v>31</v>
      </c>
      <c r="H22" s="1835">
        <v>21</v>
      </c>
      <c r="I22" s="1835">
        <v>2</v>
      </c>
      <c r="J22" s="1835">
        <v>23</v>
      </c>
      <c r="K22" s="1835">
        <f t="shared" si="0"/>
        <v>48</v>
      </c>
      <c r="L22" s="1835">
        <f t="shared" si="0"/>
        <v>6</v>
      </c>
      <c r="M22" s="1835">
        <f t="shared" si="1"/>
        <v>54</v>
      </c>
      <c r="N22" s="1053" t="s">
        <v>1997</v>
      </c>
      <c r="O22" s="343"/>
    </row>
    <row r="23" spans="1:15" ht="18.75" customHeight="1" x14ac:dyDescent="0.2">
      <c r="A23" s="308" t="s">
        <v>636</v>
      </c>
      <c r="B23" s="1835">
        <v>0</v>
      </c>
      <c r="C23" s="1835">
        <v>0</v>
      </c>
      <c r="D23" s="1835">
        <v>0</v>
      </c>
      <c r="E23" s="1835">
        <v>23</v>
      </c>
      <c r="F23" s="1835">
        <v>20</v>
      </c>
      <c r="G23" s="1835">
        <v>43</v>
      </c>
      <c r="H23" s="1835">
        <v>17</v>
      </c>
      <c r="I23" s="1835">
        <v>12</v>
      </c>
      <c r="J23" s="1835">
        <v>29</v>
      </c>
      <c r="K23" s="1835">
        <f t="shared" si="0"/>
        <v>40</v>
      </c>
      <c r="L23" s="1835">
        <f t="shared" si="0"/>
        <v>32</v>
      </c>
      <c r="M23" s="1835">
        <f t="shared" si="1"/>
        <v>72</v>
      </c>
      <c r="N23" s="192" t="s">
        <v>457</v>
      </c>
      <c r="O23" s="343"/>
    </row>
    <row r="24" spans="1:15" ht="18.75" customHeight="1" thickBot="1" x14ac:dyDescent="0.25">
      <c r="A24" s="694" t="s">
        <v>1609</v>
      </c>
      <c r="B24" s="1858">
        <v>0</v>
      </c>
      <c r="C24" s="1858">
        <v>0</v>
      </c>
      <c r="D24" s="1839">
        <v>0</v>
      </c>
      <c r="E24" s="1858">
        <v>7</v>
      </c>
      <c r="F24" s="1858">
        <v>16</v>
      </c>
      <c r="G24" s="1858">
        <v>23</v>
      </c>
      <c r="H24" s="1858">
        <v>0</v>
      </c>
      <c r="I24" s="1858">
        <v>0</v>
      </c>
      <c r="J24" s="1839">
        <v>0</v>
      </c>
      <c r="K24" s="1839">
        <f t="shared" si="0"/>
        <v>7</v>
      </c>
      <c r="L24" s="1839">
        <f t="shared" si="0"/>
        <v>16</v>
      </c>
      <c r="M24" s="1858">
        <f t="shared" si="1"/>
        <v>23</v>
      </c>
      <c r="N24" s="849" t="s">
        <v>1610</v>
      </c>
      <c r="O24" s="343"/>
    </row>
    <row r="25" spans="1:15" ht="22.5" customHeight="1" thickBot="1" x14ac:dyDescent="0.25">
      <c r="A25" s="140" t="s">
        <v>45</v>
      </c>
      <c r="B25" s="1849">
        <f>SUM(B8:B24)</f>
        <v>62</v>
      </c>
      <c r="C25" s="1849">
        <f t="shared" ref="C25:M25" si="2">SUM(C8:C24)</f>
        <v>58</v>
      </c>
      <c r="D25" s="1849">
        <f t="shared" si="2"/>
        <v>120</v>
      </c>
      <c r="E25" s="1849">
        <f t="shared" si="2"/>
        <v>349</v>
      </c>
      <c r="F25" s="1849">
        <f t="shared" si="2"/>
        <v>356</v>
      </c>
      <c r="G25" s="1849">
        <f t="shared" si="2"/>
        <v>705</v>
      </c>
      <c r="H25" s="1849">
        <f t="shared" si="2"/>
        <v>168</v>
      </c>
      <c r="I25" s="1849">
        <f t="shared" si="2"/>
        <v>99</v>
      </c>
      <c r="J25" s="1849">
        <f t="shared" si="2"/>
        <v>267</v>
      </c>
      <c r="K25" s="1849">
        <f t="shared" si="2"/>
        <v>579</v>
      </c>
      <c r="L25" s="1849">
        <f t="shared" si="2"/>
        <v>513</v>
      </c>
      <c r="M25" s="1849">
        <f t="shared" si="2"/>
        <v>1092</v>
      </c>
      <c r="N25" s="203" t="s">
        <v>153</v>
      </c>
      <c r="O25" s="343"/>
    </row>
    <row r="26" spans="1:15" ht="21" customHeight="1" thickTop="1" x14ac:dyDescent="0.2">
      <c r="K26" s="124"/>
      <c r="L26" s="124"/>
      <c r="M26" s="124"/>
      <c r="O26" s="343"/>
    </row>
    <row r="27" spans="1:15" ht="18" x14ac:dyDescent="0.25">
      <c r="A27" s="3263"/>
      <c r="B27" s="3263"/>
      <c r="C27" s="3263"/>
      <c r="D27" s="3263"/>
      <c r="E27" s="3263"/>
      <c r="F27" s="3263"/>
      <c r="G27" s="3263"/>
      <c r="H27" s="3263"/>
      <c r="I27" s="3263"/>
      <c r="J27" s="3263"/>
      <c r="K27" s="3263"/>
      <c r="L27" s="3263"/>
      <c r="M27" s="3263"/>
      <c r="N27" s="701"/>
    </row>
    <row r="28" spans="1:15" ht="18" x14ac:dyDescent="0.25">
      <c r="A28" s="3264"/>
      <c r="B28" s="3264"/>
      <c r="C28" s="3264"/>
      <c r="D28" s="3264"/>
      <c r="E28" s="3264"/>
      <c r="F28" s="3264"/>
      <c r="G28" s="3264"/>
      <c r="H28" s="3264"/>
      <c r="I28" s="3264"/>
      <c r="J28" s="3264"/>
      <c r="K28" s="3264"/>
      <c r="L28" s="3264"/>
      <c r="M28" s="3264"/>
      <c r="N28" s="701"/>
    </row>
    <row r="29" spans="1:15" ht="18" x14ac:dyDescent="0.25">
      <c r="A29" s="3265"/>
      <c r="B29" s="3265"/>
      <c r="C29" s="3265"/>
      <c r="D29" s="3265"/>
      <c r="E29" s="3265"/>
      <c r="F29" s="3265"/>
      <c r="G29" s="3265"/>
      <c r="H29" s="3265"/>
      <c r="I29" s="3265"/>
      <c r="J29" s="3265"/>
      <c r="K29" s="3265"/>
      <c r="L29" s="3265"/>
      <c r="M29" s="3265"/>
      <c r="N29" s="850"/>
    </row>
    <row r="30" spans="1:15" ht="18" x14ac:dyDescent="0.25">
      <c r="A30" s="3265"/>
      <c r="B30" s="850"/>
      <c r="C30" s="850"/>
      <c r="D30" s="850"/>
      <c r="E30" s="850"/>
      <c r="F30" s="850"/>
      <c r="G30" s="850"/>
      <c r="H30" s="850"/>
      <c r="I30" s="850"/>
      <c r="J30" s="850"/>
      <c r="K30" s="850"/>
      <c r="L30" s="850"/>
      <c r="M30" s="850"/>
      <c r="N30" s="795"/>
    </row>
    <row r="31" spans="1:15" ht="18" x14ac:dyDescent="0.25">
      <c r="A31" s="851"/>
      <c r="B31" s="852"/>
      <c r="C31" s="852"/>
      <c r="D31" s="852"/>
      <c r="E31" s="852"/>
      <c r="F31" s="852"/>
      <c r="G31" s="852"/>
      <c r="H31" s="852"/>
      <c r="I31" s="852"/>
      <c r="J31" s="852"/>
      <c r="K31" s="852"/>
      <c r="L31" s="852"/>
      <c r="M31" s="852"/>
      <c r="N31" s="850"/>
    </row>
    <row r="32" spans="1:15" ht="15.75" customHeight="1" x14ac:dyDescent="0.2">
      <c r="A32" s="795"/>
      <c r="B32" s="795"/>
      <c r="C32" s="795"/>
      <c r="D32" s="795"/>
      <c r="E32" s="795"/>
      <c r="F32" s="795"/>
      <c r="G32" s="795"/>
      <c r="H32" s="795"/>
      <c r="I32" s="795"/>
      <c r="J32" s="795"/>
      <c r="K32" s="795"/>
      <c r="L32" s="795"/>
      <c r="M32" s="795"/>
      <c r="N32" s="795"/>
    </row>
    <row r="33" spans="11:13" x14ac:dyDescent="0.2">
      <c r="K33" s="124"/>
      <c r="L33" s="124"/>
      <c r="M33" s="124"/>
    </row>
    <row r="34" spans="11:13" x14ac:dyDescent="0.2">
      <c r="K34" s="124"/>
      <c r="L34" s="124"/>
      <c r="M34" s="124"/>
    </row>
    <row r="35" spans="11:13" x14ac:dyDescent="0.2">
      <c r="K35" s="124"/>
      <c r="L35" s="124"/>
      <c r="M35" s="124"/>
    </row>
    <row r="36" spans="11:13" x14ac:dyDescent="0.2">
      <c r="K36" s="124"/>
      <c r="L36" s="124"/>
      <c r="M36" s="124"/>
    </row>
    <row r="37" spans="11:13" x14ac:dyDescent="0.2">
      <c r="K37" s="124"/>
      <c r="L37" s="124"/>
      <c r="M37" s="124"/>
    </row>
    <row r="38" spans="11:13" x14ac:dyDescent="0.2">
      <c r="K38" s="124"/>
      <c r="L38" s="124"/>
      <c r="M38" s="124"/>
    </row>
    <row r="39" spans="11:13" x14ac:dyDescent="0.2">
      <c r="K39" s="124"/>
      <c r="L39" s="124"/>
      <c r="M39" s="124"/>
    </row>
    <row r="40" spans="11:13" x14ac:dyDescent="0.2">
      <c r="K40" s="124"/>
      <c r="L40" s="124"/>
      <c r="M40" s="124"/>
    </row>
    <row r="41" spans="11:13" x14ac:dyDescent="0.2">
      <c r="K41" s="124"/>
      <c r="L41" s="124"/>
      <c r="M41" s="124"/>
    </row>
    <row r="42" spans="11:13" x14ac:dyDescent="0.2">
      <c r="K42" s="124"/>
      <c r="L42" s="124"/>
      <c r="M42" s="124"/>
    </row>
    <row r="43" spans="11:13" x14ac:dyDescent="0.2">
      <c r="K43" s="124"/>
      <c r="L43" s="124"/>
      <c r="M43" s="124"/>
    </row>
    <row r="44" spans="11:13" x14ac:dyDescent="0.2">
      <c r="K44" s="124"/>
      <c r="L44" s="124"/>
      <c r="M44" s="124"/>
    </row>
    <row r="45" spans="11:13" x14ac:dyDescent="0.2">
      <c r="K45" s="124"/>
      <c r="L45" s="124"/>
      <c r="M45" s="124"/>
    </row>
    <row r="46" spans="11:13" x14ac:dyDescent="0.2">
      <c r="K46" s="124"/>
      <c r="L46" s="124"/>
      <c r="M46" s="124"/>
    </row>
    <row r="47" spans="11:13" x14ac:dyDescent="0.2">
      <c r="K47" s="124"/>
      <c r="L47" s="124"/>
      <c r="M47" s="124"/>
    </row>
    <row r="48" spans="11:13" x14ac:dyDescent="0.2">
      <c r="K48" s="124"/>
      <c r="L48" s="124"/>
      <c r="M48" s="124"/>
    </row>
    <row r="49" spans="11:13" x14ac:dyDescent="0.2">
      <c r="K49" s="124"/>
      <c r="L49" s="124"/>
      <c r="M49" s="124"/>
    </row>
    <row r="50" spans="11:13" x14ac:dyDescent="0.2">
      <c r="K50" s="124"/>
      <c r="L50" s="124"/>
      <c r="M50" s="124"/>
    </row>
    <row r="51" spans="11:13" x14ac:dyDescent="0.2">
      <c r="K51" s="124"/>
      <c r="L51" s="124"/>
      <c r="M51" s="124"/>
    </row>
    <row r="52" spans="11:13" x14ac:dyDescent="0.2">
      <c r="K52" s="124"/>
      <c r="L52" s="124"/>
      <c r="M52" s="124"/>
    </row>
    <row r="53" spans="11:13" x14ac:dyDescent="0.2">
      <c r="K53" s="124"/>
      <c r="L53" s="124"/>
      <c r="M53" s="124"/>
    </row>
    <row r="54" spans="11:13" x14ac:dyDescent="0.2">
      <c r="K54" s="124"/>
      <c r="L54" s="124"/>
      <c r="M54" s="124"/>
    </row>
    <row r="55" spans="11:13" x14ac:dyDescent="0.2">
      <c r="K55" s="124"/>
      <c r="L55" s="124"/>
      <c r="M55" s="124"/>
    </row>
    <row r="56" spans="11:13" x14ac:dyDescent="0.2">
      <c r="K56" s="124"/>
      <c r="L56" s="124"/>
      <c r="M56" s="124"/>
    </row>
    <row r="57" spans="11:13" x14ac:dyDescent="0.2">
      <c r="K57" s="124"/>
      <c r="L57" s="124"/>
      <c r="M57" s="124"/>
    </row>
    <row r="58" spans="11:13" x14ac:dyDescent="0.2">
      <c r="K58" s="124"/>
      <c r="L58" s="124"/>
      <c r="M58" s="124"/>
    </row>
    <row r="59" spans="11:13" x14ac:dyDescent="0.2">
      <c r="K59" s="124"/>
      <c r="L59" s="124"/>
      <c r="M59" s="124"/>
    </row>
    <row r="60" spans="11:13" x14ac:dyDescent="0.2">
      <c r="K60" s="124"/>
      <c r="L60" s="124"/>
      <c r="M60" s="124"/>
    </row>
    <row r="61" spans="11:13" x14ac:dyDescent="0.2">
      <c r="K61" s="124"/>
      <c r="L61" s="124"/>
      <c r="M61" s="124"/>
    </row>
    <row r="62" spans="11:13" x14ac:dyDescent="0.2">
      <c r="K62" s="124"/>
      <c r="L62" s="124"/>
      <c r="M62" s="124"/>
    </row>
    <row r="63" spans="11:13" x14ac:dyDescent="0.2">
      <c r="K63" s="124"/>
      <c r="L63" s="124"/>
      <c r="M63" s="124"/>
    </row>
    <row r="64" spans="11:13" x14ac:dyDescent="0.2">
      <c r="K64" s="124"/>
      <c r="L64" s="124"/>
      <c r="M64" s="124"/>
    </row>
    <row r="65" spans="11:13" x14ac:dyDescent="0.2">
      <c r="K65" s="124"/>
      <c r="L65" s="124"/>
      <c r="M65" s="124"/>
    </row>
    <row r="66" spans="11:13" x14ac:dyDescent="0.2">
      <c r="K66" s="124"/>
      <c r="L66" s="124"/>
      <c r="M66" s="124"/>
    </row>
    <row r="67" spans="11:13" x14ac:dyDescent="0.2">
      <c r="K67" s="124"/>
      <c r="L67" s="124"/>
      <c r="M67" s="124"/>
    </row>
    <row r="68" spans="11:13" x14ac:dyDescent="0.2">
      <c r="K68" s="124"/>
      <c r="L68" s="124"/>
      <c r="M68" s="124"/>
    </row>
    <row r="69" spans="11:13" x14ac:dyDescent="0.2">
      <c r="K69" s="124"/>
      <c r="L69" s="124"/>
      <c r="M69" s="124"/>
    </row>
    <row r="70" spans="11:13" x14ac:dyDescent="0.2">
      <c r="K70" s="124"/>
      <c r="L70" s="124"/>
      <c r="M70" s="124"/>
    </row>
    <row r="71" spans="11:13" x14ac:dyDescent="0.2">
      <c r="K71" s="124"/>
      <c r="L71" s="124"/>
      <c r="M71" s="124"/>
    </row>
    <row r="72" spans="11:13" x14ac:dyDescent="0.2">
      <c r="K72" s="124"/>
      <c r="L72" s="124"/>
      <c r="M72" s="124"/>
    </row>
    <row r="73" spans="11:13" x14ac:dyDescent="0.2">
      <c r="K73" s="124"/>
      <c r="L73" s="124"/>
      <c r="M73" s="124"/>
    </row>
    <row r="74" spans="11:13" x14ac:dyDescent="0.2">
      <c r="K74" s="124"/>
      <c r="L74" s="124"/>
      <c r="M74" s="124"/>
    </row>
    <row r="75" spans="11:13" x14ac:dyDescent="0.2">
      <c r="K75" s="124"/>
      <c r="L75" s="124"/>
      <c r="M75" s="124"/>
    </row>
    <row r="76" spans="11:13" x14ac:dyDescent="0.2">
      <c r="K76" s="124"/>
      <c r="L76" s="124"/>
      <c r="M76" s="124"/>
    </row>
    <row r="77" spans="11:13" x14ac:dyDescent="0.2">
      <c r="K77" s="124"/>
      <c r="L77" s="124"/>
      <c r="M77" s="124"/>
    </row>
    <row r="78" spans="11:13" x14ac:dyDescent="0.2">
      <c r="K78" s="124"/>
      <c r="L78" s="124"/>
      <c r="M78" s="124"/>
    </row>
    <row r="79" spans="11:13" x14ac:dyDescent="0.2">
      <c r="K79" s="124"/>
      <c r="L79" s="124"/>
      <c r="M79" s="124"/>
    </row>
    <row r="80" spans="11:13" x14ac:dyDescent="0.2">
      <c r="K80" s="124"/>
      <c r="L80" s="124"/>
      <c r="M80" s="124"/>
    </row>
    <row r="81" spans="11:13" x14ac:dyDescent="0.2">
      <c r="K81" s="124"/>
      <c r="L81" s="124"/>
      <c r="M81" s="124"/>
    </row>
    <row r="82" spans="11:13" x14ac:dyDescent="0.2">
      <c r="K82" s="124"/>
      <c r="L82" s="124"/>
      <c r="M82" s="124"/>
    </row>
    <row r="83" spans="11:13" x14ac:dyDescent="0.2">
      <c r="K83" s="124"/>
      <c r="L83" s="124"/>
      <c r="M83" s="124"/>
    </row>
    <row r="84" spans="11:13" x14ac:dyDescent="0.2">
      <c r="K84" s="124"/>
      <c r="L84" s="124"/>
      <c r="M84" s="124"/>
    </row>
    <row r="85" spans="11:13" x14ac:dyDescent="0.2">
      <c r="K85" s="124"/>
      <c r="L85" s="124"/>
      <c r="M85" s="124"/>
    </row>
    <row r="86" spans="11:13" x14ac:dyDescent="0.2">
      <c r="K86" s="124"/>
      <c r="L86" s="124"/>
      <c r="M86" s="124"/>
    </row>
    <row r="87" spans="11:13" x14ac:dyDescent="0.2">
      <c r="K87" s="124"/>
      <c r="L87" s="124"/>
      <c r="M87" s="124"/>
    </row>
    <row r="88" spans="11:13" x14ac:dyDescent="0.2">
      <c r="K88" s="124"/>
      <c r="L88" s="124"/>
      <c r="M88" s="124"/>
    </row>
    <row r="89" spans="11:13" x14ac:dyDescent="0.2">
      <c r="K89" s="124"/>
      <c r="L89" s="124"/>
      <c r="M89" s="124"/>
    </row>
    <row r="90" spans="11:13" x14ac:dyDescent="0.2">
      <c r="K90" s="124"/>
      <c r="L90" s="124"/>
      <c r="M90" s="124"/>
    </row>
    <row r="91" spans="11:13" x14ac:dyDescent="0.2">
      <c r="K91" s="124"/>
      <c r="L91" s="124"/>
      <c r="M91" s="124"/>
    </row>
    <row r="92" spans="11:13" x14ac:dyDescent="0.2">
      <c r="K92" s="124"/>
      <c r="L92" s="124"/>
      <c r="M92" s="124"/>
    </row>
    <row r="93" spans="11:13" x14ac:dyDescent="0.2">
      <c r="K93" s="124"/>
      <c r="L93" s="124"/>
      <c r="M93" s="124"/>
    </row>
    <row r="94" spans="11:13" x14ac:dyDescent="0.2">
      <c r="K94" s="124"/>
      <c r="L94" s="124"/>
      <c r="M94" s="124"/>
    </row>
    <row r="95" spans="11:13" x14ac:dyDescent="0.2">
      <c r="K95" s="124"/>
      <c r="L95" s="124"/>
      <c r="M95" s="124"/>
    </row>
    <row r="96" spans="11:13" x14ac:dyDescent="0.2">
      <c r="K96" s="124"/>
      <c r="L96" s="124"/>
      <c r="M96" s="124"/>
    </row>
    <row r="97" spans="11:13" x14ac:dyDescent="0.2">
      <c r="K97" s="124"/>
      <c r="L97" s="124"/>
      <c r="M97" s="124"/>
    </row>
    <row r="98" spans="11:13" x14ac:dyDescent="0.2">
      <c r="K98" s="124"/>
      <c r="L98" s="124"/>
      <c r="M98" s="124"/>
    </row>
    <row r="99" spans="11:13" x14ac:dyDescent="0.2">
      <c r="K99" s="124"/>
      <c r="L99" s="124"/>
      <c r="M99" s="124"/>
    </row>
    <row r="100" spans="11:13" x14ac:dyDescent="0.2">
      <c r="K100" s="124"/>
      <c r="L100" s="124"/>
      <c r="M100" s="124"/>
    </row>
    <row r="101" spans="11:13" x14ac:dyDescent="0.2">
      <c r="K101" s="124"/>
      <c r="L101" s="124"/>
      <c r="M101" s="124"/>
    </row>
    <row r="102" spans="11:13" x14ac:dyDescent="0.2">
      <c r="K102" s="124"/>
      <c r="L102" s="124"/>
      <c r="M102" s="124"/>
    </row>
    <row r="103" spans="11:13" x14ac:dyDescent="0.2">
      <c r="K103" s="124"/>
      <c r="L103" s="124"/>
      <c r="M103" s="124"/>
    </row>
    <row r="104" spans="11:13" x14ac:dyDescent="0.2">
      <c r="K104" s="124"/>
      <c r="L104" s="124"/>
      <c r="M104" s="124"/>
    </row>
    <row r="105" spans="11:13" x14ac:dyDescent="0.2">
      <c r="K105" s="124"/>
      <c r="L105" s="124"/>
      <c r="M105" s="124"/>
    </row>
    <row r="106" spans="11:13" x14ac:dyDescent="0.2">
      <c r="K106" s="124"/>
      <c r="L106" s="124"/>
      <c r="M106" s="124"/>
    </row>
    <row r="107" spans="11:13" x14ac:dyDescent="0.2">
      <c r="K107" s="124"/>
      <c r="L107" s="124"/>
      <c r="M107" s="124"/>
    </row>
    <row r="108" spans="11:13" x14ac:dyDescent="0.2">
      <c r="K108" s="124"/>
      <c r="L108" s="124"/>
      <c r="M108" s="124"/>
    </row>
    <row r="109" spans="11:13" x14ac:dyDescent="0.2">
      <c r="K109" s="124"/>
      <c r="L109" s="124"/>
      <c r="M109" s="124"/>
    </row>
    <row r="110" spans="11:13" x14ac:dyDescent="0.2">
      <c r="K110" s="124"/>
      <c r="L110" s="124"/>
      <c r="M110" s="124"/>
    </row>
    <row r="111" spans="11:13" x14ac:dyDescent="0.2">
      <c r="K111" s="124"/>
      <c r="L111" s="124"/>
      <c r="M111" s="124"/>
    </row>
    <row r="112" spans="11:13" x14ac:dyDescent="0.2">
      <c r="K112" s="124"/>
      <c r="L112" s="124"/>
      <c r="M112" s="124"/>
    </row>
    <row r="113" spans="11:13" x14ac:dyDescent="0.2">
      <c r="K113" s="124"/>
      <c r="L113" s="124"/>
      <c r="M113" s="124"/>
    </row>
    <row r="114" spans="11:13" x14ac:dyDescent="0.2">
      <c r="K114" s="124"/>
      <c r="L114" s="124"/>
      <c r="M114" s="124"/>
    </row>
    <row r="115" spans="11:13" x14ac:dyDescent="0.2">
      <c r="K115" s="124"/>
      <c r="L115" s="124"/>
      <c r="M115" s="124"/>
    </row>
    <row r="116" spans="11:13" x14ac:dyDescent="0.2">
      <c r="K116" s="124"/>
      <c r="L116" s="124"/>
      <c r="M116" s="124"/>
    </row>
    <row r="117" spans="11:13" x14ac:dyDescent="0.2">
      <c r="K117" s="124"/>
      <c r="L117" s="124"/>
      <c r="M117" s="124"/>
    </row>
    <row r="118" spans="11:13" x14ac:dyDescent="0.2">
      <c r="K118" s="124"/>
      <c r="L118" s="124"/>
      <c r="M118" s="124"/>
    </row>
    <row r="119" spans="11:13" x14ac:dyDescent="0.2">
      <c r="K119" s="124"/>
      <c r="L119" s="124"/>
      <c r="M119" s="124"/>
    </row>
    <row r="120" spans="11:13" x14ac:dyDescent="0.2">
      <c r="K120" s="124"/>
      <c r="L120" s="124"/>
      <c r="M120" s="124"/>
    </row>
    <row r="121" spans="11:13" x14ac:dyDescent="0.2">
      <c r="K121" s="124"/>
      <c r="L121" s="124"/>
      <c r="M121" s="124"/>
    </row>
    <row r="122" spans="11:13" x14ac:dyDescent="0.2">
      <c r="K122" s="124"/>
      <c r="L122" s="124"/>
      <c r="M122" s="124"/>
    </row>
    <row r="123" spans="11:13" x14ac:dyDescent="0.2">
      <c r="K123" s="124"/>
      <c r="L123" s="124"/>
      <c r="M123" s="124"/>
    </row>
    <row r="124" spans="11:13" x14ac:dyDescent="0.2">
      <c r="K124" s="124"/>
      <c r="L124" s="124"/>
      <c r="M124" s="124"/>
    </row>
    <row r="125" spans="11:13" x14ac:dyDescent="0.2">
      <c r="K125" s="124"/>
      <c r="L125" s="124"/>
      <c r="M125" s="124"/>
    </row>
    <row r="126" spans="11:13" x14ac:dyDescent="0.2">
      <c r="K126" s="124"/>
      <c r="L126" s="124"/>
      <c r="M126" s="124"/>
    </row>
    <row r="127" spans="11:13" x14ac:dyDescent="0.2">
      <c r="K127" s="124"/>
      <c r="L127" s="124"/>
      <c r="M127" s="124"/>
    </row>
    <row r="128" spans="11:13" x14ac:dyDescent="0.2">
      <c r="K128" s="124"/>
      <c r="L128" s="124"/>
      <c r="M128" s="124"/>
    </row>
    <row r="129" spans="11:13" x14ac:dyDescent="0.2">
      <c r="K129" s="124"/>
      <c r="L129" s="124"/>
      <c r="M129" s="124"/>
    </row>
    <row r="130" spans="11:13" x14ac:dyDescent="0.2">
      <c r="K130" s="124"/>
      <c r="L130" s="124"/>
      <c r="M130" s="124"/>
    </row>
    <row r="131" spans="11:13" x14ac:dyDescent="0.2">
      <c r="K131" s="124"/>
      <c r="L131" s="124"/>
      <c r="M131" s="124"/>
    </row>
    <row r="132" spans="11:13" x14ac:dyDescent="0.2">
      <c r="K132" s="124"/>
      <c r="L132" s="124"/>
      <c r="M132" s="124"/>
    </row>
    <row r="133" spans="11:13" x14ac:dyDescent="0.2">
      <c r="K133" s="124"/>
      <c r="L133" s="124"/>
      <c r="M133" s="124"/>
    </row>
    <row r="134" spans="11:13" x14ac:dyDescent="0.2">
      <c r="K134" s="124"/>
      <c r="L134" s="124"/>
      <c r="M134" s="124"/>
    </row>
    <row r="135" spans="11:13" x14ac:dyDescent="0.2">
      <c r="K135" s="124"/>
      <c r="L135" s="124"/>
      <c r="M135" s="124"/>
    </row>
    <row r="136" spans="11:13" x14ac:dyDescent="0.2">
      <c r="K136" s="124"/>
      <c r="L136" s="124"/>
      <c r="M136" s="124"/>
    </row>
    <row r="137" spans="11:13" x14ac:dyDescent="0.2">
      <c r="K137" s="124"/>
      <c r="L137" s="124"/>
      <c r="M137" s="124"/>
    </row>
    <row r="138" spans="11:13" x14ac:dyDescent="0.2">
      <c r="K138" s="124"/>
      <c r="L138" s="124"/>
      <c r="M138" s="124"/>
    </row>
    <row r="139" spans="11:13" x14ac:dyDescent="0.2">
      <c r="K139" s="124"/>
      <c r="L139" s="124"/>
      <c r="M139" s="124"/>
    </row>
    <row r="140" spans="11:13" x14ac:dyDescent="0.2">
      <c r="K140" s="124"/>
      <c r="L140" s="124"/>
      <c r="M140" s="124"/>
    </row>
    <row r="141" spans="11:13" x14ac:dyDescent="0.2">
      <c r="K141" s="124"/>
      <c r="L141" s="124"/>
      <c r="M141" s="124"/>
    </row>
    <row r="142" spans="11:13" x14ac:dyDescent="0.2">
      <c r="K142" s="124"/>
      <c r="L142" s="124"/>
      <c r="M142" s="124"/>
    </row>
    <row r="143" spans="11:13" x14ac:dyDescent="0.2">
      <c r="K143" s="124"/>
      <c r="L143" s="124"/>
      <c r="M143" s="124"/>
    </row>
    <row r="144" spans="11:13" x14ac:dyDescent="0.2">
      <c r="K144" s="124"/>
      <c r="L144" s="124"/>
      <c r="M144" s="124"/>
    </row>
    <row r="145" spans="11:13" x14ac:dyDescent="0.2">
      <c r="K145" s="124"/>
      <c r="L145" s="124"/>
      <c r="M145" s="124"/>
    </row>
    <row r="146" spans="11:13" x14ac:dyDescent="0.2">
      <c r="K146" s="124"/>
      <c r="L146" s="124"/>
      <c r="M146" s="124"/>
    </row>
    <row r="147" spans="11:13" x14ac:dyDescent="0.2">
      <c r="K147" s="124"/>
      <c r="L147" s="124"/>
      <c r="M147" s="124"/>
    </row>
    <row r="148" spans="11:13" x14ac:dyDescent="0.2">
      <c r="K148" s="124"/>
      <c r="L148" s="124"/>
      <c r="M148" s="124"/>
    </row>
    <row r="149" spans="11:13" x14ac:dyDescent="0.2">
      <c r="K149" s="124"/>
      <c r="L149" s="124"/>
      <c r="M149" s="124"/>
    </row>
    <row r="150" spans="11:13" x14ac:dyDescent="0.2">
      <c r="K150" s="124"/>
      <c r="L150" s="124"/>
      <c r="M150" s="124"/>
    </row>
    <row r="151" spans="11:13" x14ac:dyDescent="0.2">
      <c r="K151" s="124"/>
      <c r="L151" s="124"/>
      <c r="M151" s="124"/>
    </row>
    <row r="152" spans="11:13" x14ac:dyDescent="0.2">
      <c r="K152" s="124"/>
      <c r="L152" s="124"/>
      <c r="M152" s="124"/>
    </row>
    <row r="153" spans="11:13" x14ac:dyDescent="0.2">
      <c r="K153" s="124"/>
      <c r="L153" s="124"/>
      <c r="M153" s="124"/>
    </row>
    <row r="154" spans="11:13" x14ac:dyDescent="0.2">
      <c r="K154" s="124"/>
      <c r="L154" s="124"/>
      <c r="M154" s="124"/>
    </row>
    <row r="155" spans="11:13" x14ac:dyDescent="0.2">
      <c r="K155" s="124"/>
      <c r="L155" s="124"/>
      <c r="M155" s="124"/>
    </row>
    <row r="156" spans="11:13" x14ac:dyDescent="0.2">
      <c r="K156" s="124"/>
      <c r="L156" s="124"/>
      <c r="M156" s="124"/>
    </row>
    <row r="157" spans="11:13" x14ac:dyDescent="0.2">
      <c r="K157" s="124"/>
      <c r="L157" s="124"/>
      <c r="M157" s="124"/>
    </row>
    <row r="158" spans="11:13" x14ac:dyDescent="0.2">
      <c r="K158" s="124"/>
      <c r="L158" s="124"/>
      <c r="M158" s="124"/>
    </row>
    <row r="159" spans="11:13" x14ac:dyDescent="0.2">
      <c r="K159" s="124"/>
      <c r="L159" s="124"/>
      <c r="M159" s="124"/>
    </row>
    <row r="160" spans="11:13" x14ac:dyDescent="0.2">
      <c r="K160" s="124"/>
      <c r="L160" s="124"/>
      <c r="M160" s="124"/>
    </row>
    <row r="161" spans="11:13" x14ac:dyDescent="0.2">
      <c r="K161" s="124"/>
      <c r="L161" s="124"/>
      <c r="M161" s="124"/>
    </row>
    <row r="162" spans="11:13" x14ac:dyDescent="0.2">
      <c r="K162" s="124"/>
      <c r="L162" s="124"/>
      <c r="M162" s="124"/>
    </row>
    <row r="163" spans="11:13" x14ac:dyDescent="0.2">
      <c r="K163" s="124"/>
      <c r="L163" s="124"/>
      <c r="M163" s="124"/>
    </row>
    <row r="164" spans="11:13" x14ac:dyDescent="0.2">
      <c r="K164" s="124"/>
      <c r="L164" s="124"/>
      <c r="M164" s="124"/>
    </row>
    <row r="165" spans="11:13" x14ac:dyDescent="0.2">
      <c r="K165" s="124"/>
      <c r="L165" s="124"/>
      <c r="M165" s="124"/>
    </row>
    <row r="166" spans="11:13" x14ac:dyDescent="0.2">
      <c r="K166" s="124"/>
      <c r="L166" s="124"/>
      <c r="M166" s="124"/>
    </row>
    <row r="167" spans="11:13" x14ac:dyDescent="0.2">
      <c r="K167" s="124"/>
      <c r="L167" s="124"/>
      <c r="M167" s="124"/>
    </row>
    <row r="168" spans="11:13" x14ac:dyDescent="0.2">
      <c r="K168" s="124"/>
      <c r="L168" s="124"/>
      <c r="M168" s="124"/>
    </row>
    <row r="169" spans="11:13" x14ac:dyDescent="0.2">
      <c r="K169" s="124"/>
      <c r="L169" s="124"/>
      <c r="M169" s="124"/>
    </row>
    <row r="170" spans="11:13" x14ac:dyDescent="0.2">
      <c r="K170" s="124"/>
      <c r="L170" s="124"/>
      <c r="M170" s="124"/>
    </row>
    <row r="171" spans="11:13" x14ac:dyDescent="0.2">
      <c r="K171" s="124"/>
      <c r="L171" s="124"/>
      <c r="M171" s="124"/>
    </row>
    <row r="172" spans="11:13" x14ac:dyDescent="0.2">
      <c r="K172" s="124"/>
      <c r="L172" s="124"/>
      <c r="M172" s="124"/>
    </row>
    <row r="173" spans="11:13" x14ac:dyDescent="0.2">
      <c r="K173" s="124"/>
      <c r="L173" s="124"/>
      <c r="M173" s="124"/>
    </row>
    <row r="174" spans="11:13" x14ac:dyDescent="0.2">
      <c r="K174" s="124"/>
      <c r="L174" s="124"/>
      <c r="M174" s="124"/>
    </row>
    <row r="175" spans="11:13" x14ac:dyDescent="0.2">
      <c r="K175" s="124"/>
      <c r="L175" s="124"/>
      <c r="M175" s="124"/>
    </row>
    <row r="176" spans="11:13" x14ac:dyDescent="0.2">
      <c r="K176" s="124"/>
      <c r="L176" s="124"/>
      <c r="M176" s="124"/>
    </row>
    <row r="177" spans="11:13" x14ac:dyDescent="0.2">
      <c r="K177" s="124"/>
      <c r="L177" s="124"/>
      <c r="M177" s="124"/>
    </row>
    <row r="178" spans="11:13" x14ac:dyDescent="0.2">
      <c r="K178" s="124"/>
      <c r="L178" s="124"/>
      <c r="M178" s="124"/>
    </row>
    <row r="179" spans="11:13" x14ac:dyDescent="0.2">
      <c r="K179" s="124"/>
      <c r="L179" s="124"/>
      <c r="M179" s="124"/>
    </row>
    <row r="180" spans="11:13" x14ac:dyDescent="0.2">
      <c r="K180" s="124"/>
      <c r="L180" s="124"/>
      <c r="M180" s="124"/>
    </row>
    <row r="181" spans="11:13" x14ac:dyDescent="0.2">
      <c r="K181" s="124"/>
      <c r="L181" s="124"/>
      <c r="M181" s="124"/>
    </row>
    <row r="182" spans="11:13" x14ac:dyDescent="0.2">
      <c r="K182" s="124"/>
      <c r="L182" s="124"/>
      <c r="M182" s="124"/>
    </row>
    <row r="183" spans="11:13" x14ac:dyDescent="0.2">
      <c r="K183" s="124"/>
      <c r="L183" s="124"/>
      <c r="M183" s="124"/>
    </row>
    <row r="184" spans="11:13" x14ac:dyDescent="0.2">
      <c r="K184" s="124"/>
      <c r="L184" s="124"/>
      <c r="M184" s="124"/>
    </row>
    <row r="185" spans="11:13" x14ac:dyDescent="0.2">
      <c r="K185" s="124"/>
      <c r="L185" s="124"/>
      <c r="M185" s="124"/>
    </row>
    <row r="186" spans="11:13" x14ac:dyDescent="0.2">
      <c r="K186" s="124"/>
      <c r="L186" s="124"/>
      <c r="M186" s="124"/>
    </row>
    <row r="187" spans="11:13" x14ac:dyDescent="0.2">
      <c r="K187" s="124"/>
      <c r="L187" s="124"/>
      <c r="M187" s="124"/>
    </row>
    <row r="188" spans="11:13" x14ac:dyDescent="0.2">
      <c r="K188" s="124"/>
      <c r="L188" s="124"/>
      <c r="M188" s="124"/>
    </row>
    <row r="189" spans="11:13" x14ac:dyDescent="0.2">
      <c r="K189" s="124"/>
      <c r="L189" s="124"/>
      <c r="M189" s="124"/>
    </row>
    <row r="190" spans="11:13" x14ac:dyDescent="0.2">
      <c r="K190" s="124"/>
      <c r="L190" s="124"/>
      <c r="M190" s="124"/>
    </row>
    <row r="191" spans="11:13" x14ac:dyDescent="0.2">
      <c r="K191" s="124"/>
      <c r="L191" s="124"/>
      <c r="M191" s="124"/>
    </row>
    <row r="192" spans="11:13" x14ac:dyDescent="0.2">
      <c r="K192" s="124"/>
      <c r="L192" s="124"/>
      <c r="M192" s="124"/>
    </row>
    <row r="193" spans="11:13" x14ac:dyDescent="0.2">
      <c r="K193" s="124"/>
      <c r="L193" s="124"/>
      <c r="M193" s="124"/>
    </row>
    <row r="194" spans="11:13" x14ac:dyDescent="0.2">
      <c r="K194" s="124"/>
      <c r="L194" s="124"/>
      <c r="M194" s="124"/>
    </row>
    <row r="195" spans="11:13" x14ac:dyDescent="0.2">
      <c r="K195" s="124"/>
      <c r="L195" s="124"/>
      <c r="M195" s="124"/>
    </row>
    <row r="196" spans="11:13" x14ac:dyDescent="0.2">
      <c r="K196" s="124"/>
      <c r="L196" s="124"/>
      <c r="M196" s="124"/>
    </row>
    <row r="197" spans="11:13" x14ac:dyDescent="0.2">
      <c r="K197" s="124"/>
      <c r="L197" s="124"/>
      <c r="M197" s="124"/>
    </row>
    <row r="198" spans="11:13" x14ac:dyDescent="0.2">
      <c r="K198" s="124"/>
      <c r="L198" s="124"/>
      <c r="M198" s="124"/>
    </row>
    <row r="199" spans="11:13" x14ac:dyDescent="0.2">
      <c r="K199" s="124"/>
      <c r="L199" s="124"/>
      <c r="M199" s="124"/>
    </row>
    <row r="200" spans="11:13" x14ac:dyDescent="0.2">
      <c r="K200" s="124"/>
      <c r="L200" s="124"/>
      <c r="M200" s="124"/>
    </row>
    <row r="201" spans="11:13" x14ac:dyDescent="0.2">
      <c r="K201" s="124"/>
      <c r="L201" s="124"/>
      <c r="M201" s="124"/>
    </row>
    <row r="202" spans="11:13" x14ac:dyDescent="0.2">
      <c r="K202" s="124"/>
      <c r="L202" s="124"/>
      <c r="M202" s="124"/>
    </row>
    <row r="203" spans="11:13" x14ac:dyDescent="0.2">
      <c r="K203" s="124"/>
      <c r="L203" s="124"/>
      <c r="M203" s="124"/>
    </row>
    <row r="204" spans="11:13" x14ac:dyDescent="0.2">
      <c r="K204" s="124"/>
      <c r="L204" s="124"/>
      <c r="M204" s="124"/>
    </row>
    <row r="205" spans="11:13" x14ac:dyDescent="0.2">
      <c r="K205" s="124"/>
      <c r="L205" s="124"/>
      <c r="M205" s="124"/>
    </row>
    <row r="206" spans="11:13" x14ac:dyDescent="0.2">
      <c r="K206" s="124"/>
      <c r="L206" s="124"/>
      <c r="M206" s="124"/>
    </row>
    <row r="207" spans="11:13" x14ac:dyDescent="0.2">
      <c r="K207" s="124"/>
      <c r="L207" s="124"/>
      <c r="M207" s="124"/>
    </row>
    <row r="208" spans="11:13" x14ac:dyDescent="0.2">
      <c r="K208" s="124"/>
      <c r="L208" s="124"/>
      <c r="M208" s="124"/>
    </row>
    <row r="209" spans="11:13" x14ac:dyDescent="0.2">
      <c r="K209" s="124"/>
      <c r="L209" s="124"/>
      <c r="M209" s="124"/>
    </row>
    <row r="210" spans="11:13" x14ac:dyDescent="0.2">
      <c r="K210" s="124"/>
      <c r="L210" s="124"/>
      <c r="M210" s="124"/>
    </row>
    <row r="211" spans="11:13" x14ac:dyDescent="0.2">
      <c r="K211" s="124"/>
      <c r="L211" s="124"/>
      <c r="M211" s="124"/>
    </row>
    <row r="212" spans="11:13" x14ac:dyDescent="0.2">
      <c r="K212" s="124"/>
      <c r="L212" s="124"/>
      <c r="M212" s="124"/>
    </row>
    <row r="213" spans="11:13" x14ac:dyDescent="0.2">
      <c r="K213" s="124"/>
      <c r="L213" s="124"/>
      <c r="M213" s="124"/>
    </row>
    <row r="214" spans="11:13" x14ac:dyDescent="0.2">
      <c r="K214" s="124"/>
      <c r="L214" s="124"/>
      <c r="M214" s="124"/>
    </row>
    <row r="215" spans="11:13" x14ac:dyDescent="0.2">
      <c r="K215" s="124"/>
      <c r="L215" s="124"/>
      <c r="M215" s="124"/>
    </row>
    <row r="216" spans="11:13" x14ac:dyDescent="0.2">
      <c r="K216" s="124"/>
      <c r="L216" s="124"/>
      <c r="M216" s="124"/>
    </row>
    <row r="217" spans="11:13" x14ac:dyDescent="0.2">
      <c r="K217" s="124"/>
      <c r="L217" s="124"/>
      <c r="M217" s="124"/>
    </row>
    <row r="218" spans="11:13" x14ac:dyDescent="0.2">
      <c r="K218" s="124"/>
      <c r="L218" s="124"/>
      <c r="M218" s="124"/>
    </row>
    <row r="219" spans="11:13" x14ac:dyDescent="0.2">
      <c r="K219" s="124"/>
      <c r="L219" s="124"/>
      <c r="M219" s="124"/>
    </row>
    <row r="220" spans="11:13" x14ac:dyDescent="0.2">
      <c r="K220" s="124"/>
      <c r="L220" s="124"/>
      <c r="M220" s="124"/>
    </row>
    <row r="221" spans="11:13" x14ac:dyDescent="0.2">
      <c r="K221" s="124"/>
      <c r="L221" s="124"/>
      <c r="M221" s="124"/>
    </row>
    <row r="222" spans="11:13" x14ac:dyDescent="0.2">
      <c r="K222" s="124"/>
      <c r="L222" s="124"/>
      <c r="M222" s="124"/>
    </row>
    <row r="223" spans="11:13" x14ac:dyDescent="0.2">
      <c r="K223" s="124"/>
      <c r="L223" s="124"/>
      <c r="M223" s="124"/>
    </row>
    <row r="224" spans="11:13" x14ac:dyDescent="0.2">
      <c r="K224" s="124"/>
      <c r="L224" s="124"/>
      <c r="M224" s="124"/>
    </row>
    <row r="225" spans="11:13" x14ac:dyDescent="0.2">
      <c r="K225" s="124"/>
      <c r="L225" s="124"/>
      <c r="M225" s="124"/>
    </row>
    <row r="226" spans="11:13" x14ac:dyDescent="0.2">
      <c r="K226" s="124"/>
      <c r="L226" s="124"/>
      <c r="M226" s="124"/>
    </row>
    <row r="227" spans="11:13" x14ac:dyDescent="0.2">
      <c r="K227" s="124"/>
      <c r="L227" s="124"/>
      <c r="M227" s="124"/>
    </row>
    <row r="228" spans="11:13" x14ac:dyDescent="0.2">
      <c r="K228" s="124"/>
      <c r="L228" s="124"/>
      <c r="M228" s="124"/>
    </row>
    <row r="229" spans="11:13" x14ac:dyDescent="0.2">
      <c r="K229" s="124"/>
      <c r="L229" s="124"/>
      <c r="M229" s="124"/>
    </row>
    <row r="230" spans="11:13" x14ac:dyDescent="0.2">
      <c r="K230" s="124"/>
      <c r="L230" s="124"/>
      <c r="M230" s="124"/>
    </row>
    <row r="231" spans="11:13" x14ac:dyDescent="0.2">
      <c r="K231" s="124"/>
      <c r="L231" s="124"/>
      <c r="M231" s="124"/>
    </row>
    <row r="232" spans="11:13" x14ac:dyDescent="0.2">
      <c r="K232" s="124"/>
      <c r="L232" s="124"/>
      <c r="M232" s="124"/>
    </row>
    <row r="233" spans="11:13" x14ac:dyDescent="0.2">
      <c r="K233" s="124"/>
      <c r="L233" s="124"/>
      <c r="M233" s="124"/>
    </row>
    <row r="234" spans="11:13" x14ac:dyDescent="0.2">
      <c r="K234" s="124"/>
      <c r="L234" s="124"/>
      <c r="M234" s="124"/>
    </row>
    <row r="235" spans="11:13" x14ac:dyDescent="0.2">
      <c r="K235" s="124"/>
      <c r="L235" s="124"/>
      <c r="M235" s="124"/>
    </row>
    <row r="236" spans="11:13" x14ac:dyDescent="0.2">
      <c r="K236" s="124"/>
      <c r="L236" s="124"/>
      <c r="M236" s="124"/>
    </row>
    <row r="237" spans="11:13" x14ac:dyDescent="0.2">
      <c r="K237" s="124"/>
      <c r="L237" s="124"/>
      <c r="M237" s="124"/>
    </row>
    <row r="238" spans="11:13" x14ac:dyDescent="0.2">
      <c r="K238" s="124"/>
      <c r="L238" s="124"/>
      <c r="M238" s="124"/>
    </row>
    <row r="239" spans="11:13" x14ac:dyDescent="0.2">
      <c r="K239" s="124"/>
      <c r="L239" s="124"/>
      <c r="M239" s="124"/>
    </row>
    <row r="240" spans="11:13" x14ac:dyDescent="0.2">
      <c r="K240" s="124"/>
      <c r="L240" s="124"/>
      <c r="M240" s="124"/>
    </row>
    <row r="241" spans="11:13" x14ac:dyDescent="0.2">
      <c r="K241" s="124"/>
      <c r="L241" s="124"/>
      <c r="M241" s="124"/>
    </row>
    <row r="242" spans="11:13" x14ac:dyDescent="0.2">
      <c r="K242" s="124"/>
      <c r="L242" s="124"/>
      <c r="M242" s="124"/>
    </row>
    <row r="243" spans="11:13" x14ac:dyDescent="0.2">
      <c r="K243" s="124"/>
      <c r="L243" s="124"/>
      <c r="M243" s="124"/>
    </row>
    <row r="244" spans="11:13" x14ac:dyDescent="0.2">
      <c r="K244" s="124"/>
      <c r="L244" s="124"/>
      <c r="M244" s="124"/>
    </row>
    <row r="245" spans="11:13" x14ac:dyDescent="0.2">
      <c r="K245" s="124"/>
      <c r="L245" s="124"/>
      <c r="M245" s="124"/>
    </row>
    <row r="246" spans="11:13" x14ac:dyDescent="0.2">
      <c r="K246" s="124"/>
      <c r="L246" s="124"/>
      <c r="M246" s="124"/>
    </row>
    <row r="247" spans="11:13" x14ac:dyDescent="0.2">
      <c r="K247" s="124"/>
      <c r="L247" s="124"/>
      <c r="M247" s="124"/>
    </row>
    <row r="248" spans="11:13" x14ac:dyDescent="0.2">
      <c r="K248" s="124"/>
      <c r="L248" s="124"/>
      <c r="M248" s="124"/>
    </row>
    <row r="249" spans="11:13" x14ac:dyDescent="0.2">
      <c r="K249" s="124"/>
      <c r="L249" s="124"/>
      <c r="M249" s="124"/>
    </row>
    <row r="250" spans="11:13" x14ac:dyDescent="0.2">
      <c r="K250" s="124"/>
      <c r="L250" s="124"/>
      <c r="M250" s="124"/>
    </row>
    <row r="251" spans="11:13" x14ac:dyDescent="0.2">
      <c r="K251" s="124"/>
      <c r="L251" s="124"/>
      <c r="M251" s="124"/>
    </row>
    <row r="252" spans="11:13" x14ac:dyDescent="0.2">
      <c r="K252" s="124"/>
      <c r="L252" s="124"/>
      <c r="M252" s="124"/>
    </row>
    <row r="253" spans="11:13" x14ac:dyDescent="0.2">
      <c r="K253" s="124"/>
      <c r="L253" s="124"/>
      <c r="M253" s="124"/>
    </row>
    <row r="254" spans="11:13" x14ac:dyDescent="0.2">
      <c r="K254" s="124"/>
      <c r="L254" s="124"/>
      <c r="M254" s="124"/>
    </row>
    <row r="255" spans="11:13" x14ac:dyDescent="0.2">
      <c r="K255" s="124"/>
      <c r="L255" s="124"/>
      <c r="M255" s="124"/>
    </row>
    <row r="256" spans="11:13" x14ac:dyDescent="0.2">
      <c r="K256" s="124"/>
      <c r="L256" s="124"/>
      <c r="M256" s="124"/>
    </row>
    <row r="257" spans="11:13" x14ac:dyDescent="0.2">
      <c r="K257" s="124"/>
      <c r="L257" s="124"/>
      <c r="M257" s="124"/>
    </row>
    <row r="258" spans="11:13" x14ac:dyDescent="0.2">
      <c r="K258" s="124"/>
      <c r="L258" s="124"/>
      <c r="M258" s="124"/>
    </row>
    <row r="259" spans="11:13" x14ac:dyDescent="0.2">
      <c r="K259" s="124"/>
      <c r="L259" s="124"/>
      <c r="M259" s="124"/>
    </row>
    <row r="260" spans="11:13" x14ac:dyDescent="0.2">
      <c r="K260" s="124"/>
      <c r="L260" s="124"/>
      <c r="M260" s="124"/>
    </row>
    <row r="261" spans="11:13" x14ac:dyDescent="0.2">
      <c r="K261" s="124"/>
      <c r="L261" s="124"/>
      <c r="M261" s="124"/>
    </row>
    <row r="262" spans="11:13" x14ac:dyDescent="0.2">
      <c r="K262" s="124"/>
      <c r="L262" s="124"/>
      <c r="M262" s="124"/>
    </row>
    <row r="263" spans="11:13" x14ac:dyDescent="0.2">
      <c r="K263" s="124"/>
      <c r="L263" s="124"/>
      <c r="M263" s="124"/>
    </row>
    <row r="264" spans="11:13" x14ac:dyDescent="0.2">
      <c r="K264" s="124"/>
      <c r="L264" s="124"/>
      <c r="M264" s="124"/>
    </row>
    <row r="265" spans="11:13" x14ac:dyDescent="0.2">
      <c r="K265" s="124"/>
      <c r="L265" s="124"/>
      <c r="M265" s="124"/>
    </row>
    <row r="266" spans="11:13" x14ac:dyDescent="0.2">
      <c r="K266" s="124"/>
      <c r="L266" s="124"/>
      <c r="M266" s="124"/>
    </row>
    <row r="267" spans="11:13" x14ac:dyDescent="0.2">
      <c r="K267" s="124"/>
      <c r="L267" s="124"/>
      <c r="M267" s="124"/>
    </row>
    <row r="268" spans="11:13" x14ac:dyDescent="0.2">
      <c r="K268" s="124"/>
      <c r="L268" s="124"/>
      <c r="M268" s="124"/>
    </row>
    <row r="269" spans="11:13" x14ac:dyDescent="0.2">
      <c r="K269" s="124"/>
      <c r="L269" s="124"/>
      <c r="M269" s="124"/>
    </row>
    <row r="270" spans="11:13" x14ac:dyDescent="0.2">
      <c r="K270" s="124"/>
      <c r="L270" s="124"/>
      <c r="M270" s="124"/>
    </row>
    <row r="271" spans="11:13" x14ac:dyDescent="0.2">
      <c r="K271" s="124"/>
      <c r="L271" s="124"/>
      <c r="M271" s="124"/>
    </row>
    <row r="272" spans="11:13" x14ac:dyDescent="0.2">
      <c r="K272" s="124"/>
      <c r="L272" s="124"/>
      <c r="M272" s="124"/>
    </row>
    <row r="273" spans="11:13" x14ac:dyDescent="0.2">
      <c r="K273" s="124"/>
      <c r="L273" s="124"/>
      <c r="M273" s="124"/>
    </row>
    <row r="274" spans="11:13" x14ac:dyDescent="0.2">
      <c r="K274" s="124"/>
      <c r="L274" s="124"/>
      <c r="M274" s="124"/>
    </row>
    <row r="275" spans="11:13" x14ac:dyDescent="0.2">
      <c r="K275" s="124"/>
      <c r="L275" s="124"/>
      <c r="M275" s="124"/>
    </row>
    <row r="276" spans="11:13" x14ac:dyDescent="0.2">
      <c r="K276" s="124"/>
      <c r="L276" s="124"/>
      <c r="M276" s="124"/>
    </row>
    <row r="277" spans="11:13" x14ac:dyDescent="0.2">
      <c r="K277" s="124"/>
      <c r="L277" s="124"/>
      <c r="M277" s="124"/>
    </row>
    <row r="278" spans="11:13" x14ac:dyDescent="0.2">
      <c r="K278" s="124"/>
      <c r="L278" s="124"/>
      <c r="M278" s="124"/>
    </row>
    <row r="279" spans="11:13" x14ac:dyDescent="0.2">
      <c r="K279" s="124"/>
      <c r="L279" s="124"/>
      <c r="M279" s="124"/>
    </row>
    <row r="280" spans="11:13" x14ac:dyDescent="0.2">
      <c r="K280" s="124"/>
      <c r="L280" s="124"/>
      <c r="M280" s="124"/>
    </row>
    <row r="281" spans="11:13" x14ac:dyDescent="0.2">
      <c r="K281" s="124"/>
      <c r="L281" s="124"/>
      <c r="M281" s="124"/>
    </row>
    <row r="282" spans="11:13" x14ac:dyDescent="0.2">
      <c r="K282" s="124"/>
      <c r="L282" s="124"/>
      <c r="M282" s="124"/>
    </row>
    <row r="283" spans="11:13" x14ac:dyDescent="0.2">
      <c r="K283" s="124"/>
      <c r="L283" s="124"/>
      <c r="M283" s="124"/>
    </row>
    <row r="284" spans="11:13" x14ac:dyDescent="0.2">
      <c r="K284" s="124"/>
      <c r="L284" s="124"/>
      <c r="M284" s="124"/>
    </row>
    <row r="285" spans="11:13" x14ac:dyDescent="0.2">
      <c r="K285" s="124"/>
      <c r="L285" s="124"/>
      <c r="M285" s="124"/>
    </row>
    <row r="286" spans="11:13" x14ac:dyDescent="0.2">
      <c r="K286" s="124"/>
      <c r="L286" s="124"/>
      <c r="M286" s="124"/>
    </row>
    <row r="287" spans="11:13" x14ac:dyDescent="0.2">
      <c r="K287" s="124"/>
      <c r="L287" s="124"/>
      <c r="M287" s="124"/>
    </row>
    <row r="288" spans="11:13" x14ac:dyDescent="0.2">
      <c r="K288" s="124"/>
      <c r="L288" s="124"/>
      <c r="M288" s="124"/>
    </row>
    <row r="289" spans="11:13" x14ac:dyDescent="0.2">
      <c r="K289" s="124"/>
      <c r="L289" s="124"/>
      <c r="M289" s="124"/>
    </row>
    <row r="290" spans="11:13" x14ac:dyDescent="0.2">
      <c r="K290" s="124"/>
      <c r="L290" s="124"/>
      <c r="M290" s="124"/>
    </row>
    <row r="291" spans="11:13" x14ac:dyDescent="0.2">
      <c r="K291" s="124"/>
      <c r="L291" s="124"/>
      <c r="M291" s="124"/>
    </row>
    <row r="292" spans="11:13" x14ac:dyDescent="0.2">
      <c r="K292" s="124"/>
      <c r="L292" s="124"/>
      <c r="M292" s="124"/>
    </row>
    <row r="293" spans="11:13" x14ac:dyDescent="0.2">
      <c r="K293" s="124"/>
      <c r="L293" s="124"/>
      <c r="M293" s="124"/>
    </row>
    <row r="294" spans="11:13" x14ac:dyDescent="0.2">
      <c r="K294" s="124"/>
      <c r="L294" s="124"/>
      <c r="M294" s="124"/>
    </row>
    <row r="295" spans="11:13" x14ac:dyDescent="0.2">
      <c r="K295" s="124"/>
      <c r="L295" s="124"/>
      <c r="M295" s="124"/>
    </row>
    <row r="296" spans="11:13" x14ac:dyDescent="0.2">
      <c r="K296" s="124"/>
      <c r="L296" s="124"/>
      <c r="M296" s="124"/>
    </row>
    <row r="297" spans="11:13" x14ac:dyDescent="0.2">
      <c r="K297" s="124"/>
      <c r="L297" s="124"/>
      <c r="M297" s="124"/>
    </row>
    <row r="298" spans="11:13" x14ac:dyDescent="0.2">
      <c r="K298" s="124"/>
      <c r="L298" s="124"/>
      <c r="M298" s="124"/>
    </row>
    <row r="299" spans="11:13" x14ac:dyDescent="0.2">
      <c r="K299" s="124"/>
      <c r="L299" s="124"/>
      <c r="M299" s="124"/>
    </row>
    <row r="300" spans="11:13" x14ac:dyDescent="0.2">
      <c r="K300" s="124"/>
      <c r="L300" s="124"/>
      <c r="M300" s="124"/>
    </row>
    <row r="301" spans="11:13" x14ac:dyDescent="0.2">
      <c r="K301" s="124"/>
      <c r="L301" s="124"/>
      <c r="M301" s="124"/>
    </row>
    <row r="302" spans="11:13" x14ac:dyDescent="0.2">
      <c r="K302" s="124"/>
      <c r="L302" s="124"/>
      <c r="M302" s="124"/>
    </row>
    <row r="303" spans="11:13" x14ac:dyDescent="0.2">
      <c r="K303" s="124"/>
      <c r="L303" s="124"/>
      <c r="M303" s="124"/>
    </row>
    <row r="304" spans="11:13" x14ac:dyDescent="0.2">
      <c r="K304" s="124"/>
      <c r="L304" s="124"/>
      <c r="M304" s="124"/>
    </row>
    <row r="305" spans="11:13" x14ac:dyDescent="0.2">
      <c r="K305" s="124"/>
      <c r="L305" s="124"/>
      <c r="M305" s="124"/>
    </row>
    <row r="306" spans="11:13" x14ac:dyDescent="0.2">
      <c r="K306" s="124"/>
      <c r="L306" s="124"/>
      <c r="M306" s="124"/>
    </row>
    <row r="307" spans="11:13" x14ac:dyDescent="0.2">
      <c r="K307" s="124"/>
      <c r="L307" s="124"/>
      <c r="M307" s="124"/>
    </row>
    <row r="308" spans="11:13" x14ac:dyDescent="0.2">
      <c r="K308" s="124"/>
      <c r="L308" s="124"/>
      <c r="M308" s="124"/>
    </row>
    <row r="309" spans="11:13" x14ac:dyDescent="0.2">
      <c r="K309" s="124"/>
      <c r="L309" s="124"/>
      <c r="M309" s="124"/>
    </row>
    <row r="310" spans="11:13" x14ac:dyDescent="0.2">
      <c r="K310" s="124"/>
      <c r="L310" s="124"/>
      <c r="M310" s="124"/>
    </row>
    <row r="311" spans="11:13" x14ac:dyDescent="0.2">
      <c r="K311" s="124"/>
      <c r="L311" s="124"/>
      <c r="M311" s="124"/>
    </row>
    <row r="312" spans="11:13" x14ac:dyDescent="0.2">
      <c r="K312" s="124"/>
      <c r="L312" s="124"/>
      <c r="M312" s="124"/>
    </row>
    <row r="313" spans="11:13" x14ac:dyDescent="0.2">
      <c r="K313" s="124"/>
      <c r="L313" s="124"/>
      <c r="M313" s="124"/>
    </row>
    <row r="314" spans="11:13" x14ac:dyDescent="0.2">
      <c r="K314" s="124"/>
      <c r="L314" s="124"/>
      <c r="M314" s="124"/>
    </row>
    <row r="315" spans="11:13" x14ac:dyDescent="0.2">
      <c r="K315" s="124"/>
      <c r="L315" s="124"/>
      <c r="M315" s="124"/>
    </row>
    <row r="316" spans="11:13" x14ac:dyDescent="0.2">
      <c r="K316" s="124"/>
      <c r="L316" s="124"/>
      <c r="M316" s="124"/>
    </row>
    <row r="317" spans="11:13" x14ac:dyDescent="0.2">
      <c r="K317" s="124"/>
      <c r="L317" s="124"/>
      <c r="M317" s="124"/>
    </row>
    <row r="318" spans="11:13" x14ac:dyDescent="0.2">
      <c r="K318" s="124"/>
      <c r="L318" s="124"/>
      <c r="M318" s="124"/>
    </row>
    <row r="319" spans="11:13" x14ac:dyDescent="0.2">
      <c r="K319" s="124"/>
      <c r="L319" s="124"/>
      <c r="M319" s="124"/>
    </row>
    <row r="320" spans="11:13" x14ac:dyDescent="0.2">
      <c r="K320" s="124"/>
      <c r="L320" s="124"/>
      <c r="M320" s="124"/>
    </row>
    <row r="321" spans="11:13" x14ac:dyDescent="0.2">
      <c r="K321" s="124"/>
      <c r="L321" s="124"/>
      <c r="M321" s="124"/>
    </row>
    <row r="322" spans="11:13" x14ac:dyDescent="0.2">
      <c r="K322" s="124"/>
      <c r="L322" s="124"/>
      <c r="M322" s="124"/>
    </row>
    <row r="323" spans="11:13" x14ac:dyDescent="0.2">
      <c r="K323" s="124"/>
      <c r="L323" s="124"/>
      <c r="M323" s="124"/>
    </row>
    <row r="324" spans="11:13" x14ac:dyDescent="0.2">
      <c r="K324" s="124"/>
      <c r="L324" s="124"/>
      <c r="M324" s="124"/>
    </row>
    <row r="325" spans="11:13" x14ac:dyDescent="0.2">
      <c r="K325" s="124"/>
      <c r="L325" s="124"/>
      <c r="M325" s="124"/>
    </row>
    <row r="326" spans="11:13" x14ac:dyDescent="0.2">
      <c r="K326" s="124"/>
      <c r="L326" s="124"/>
      <c r="M326" s="124"/>
    </row>
    <row r="327" spans="11:13" x14ac:dyDescent="0.2">
      <c r="K327" s="124"/>
      <c r="L327" s="124"/>
      <c r="M327" s="124"/>
    </row>
    <row r="328" spans="11:13" x14ac:dyDescent="0.2">
      <c r="K328" s="124"/>
      <c r="L328" s="124"/>
      <c r="M328" s="124"/>
    </row>
    <row r="329" spans="11:13" x14ac:dyDescent="0.2">
      <c r="K329" s="124"/>
      <c r="L329" s="124"/>
      <c r="M329" s="124"/>
    </row>
    <row r="330" spans="11:13" x14ac:dyDescent="0.2">
      <c r="K330" s="124"/>
      <c r="L330" s="124"/>
      <c r="M330" s="124"/>
    </row>
    <row r="331" spans="11:13" x14ac:dyDescent="0.2">
      <c r="K331" s="124"/>
      <c r="L331" s="124"/>
      <c r="M331" s="124"/>
    </row>
    <row r="332" spans="11:13" x14ac:dyDescent="0.2">
      <c r="K332" s="124"/>
      <c r="L332" s="124"/>
      <c r="M332" s="124"/>
    </row>
    <row r="333" spans="11:13" x14ac:dyDescent="0.2">
      <c r="K333" s="124"/>
      <c r="L333" s="124"/>
      <c r="M333" s="124"/>
    </row>
    <row r="334" spans="11:13" x14ac:dyDescent="0.2">
      <c r="K334" s="124"/>
      <c r="L334" s="124"/>
      <c r="M334" s="124"/>
    </row>
    <row r="335" spans="11:13" x14ac:dyDescent="0.2">
      <c r="K335" s="124"/>
      <c r="L335" s="124"/>
      <c r="M335" s="124"/>
    </row>
    <row r="336" spans="11:13" x14ac:dyDescent="0.2">
      <c r="K336" s="124"/>
      <c r="L336" s="124"/>
      <c r="M336" s="124"/>
    </row>
    <row r="337" spans="11:13" x14ac:dyDescent="0.2">
      <c r="K337" s="124"/>
      <c r="L337" s="124"/>
      <c r="M337" s="124"/>
    </row>
    <row r="338" spans="11:13" x14ac:dyDescent="0.2">
      <c r="K338" s="124"/>
      <c r="L338" s="124"/>
      <c r="M338" s="124"/>
    </row>
    <row r="339" spans="11:13" x14ac:dyDescent="0.2">
      <c r="K339" s="124"/>
      <c r="L339" s="124"/>
      <c r="M339" s="124"/>
    </row>
    <row r="340" spans="11:13" x14ac:dyDescent="0.2">
      <c r="K340" s="124"/>
      <c r="L340" s="124"/>
      <c r="M340" s="124"/>
    </row>
    <row r="341" spans="11:13" x14ac:dyDescent="0.2">
      <c r="K341" s="124"/>
      <c r="L341" s="124"/>
      <c r="M341" s="124"/>
    </row>
    <row r="342" spans="11:13" x14ac:dyDescent="0.2">
      <c r="K342" s="124"/>
      <c r="L342" s="124"/>
      <c r="M342" s="124"/>
    </row>
    <row r="343" spans="11:13" x14ac:dyDescent="0.2">
      <c r="K343" s="124"/>
      <c r="L343" s="124"/>
      <c r="M343" s="124"/>
    </row>
    <row r="344" spans="11:13" x14ac:dyDescent="0.2">
      <c r="K344" s="124"/>
      <c r="L344" s="124"/>
      <c r="M344" s="124"/>
    </row>
    <row r="345" spans="11:13" x14ac:dyDescent="0.2">
      <c r="K345" s="124"/>
      <c r="L345" s="124"/>
      <c r="M345" s="124"/>
    </row>
    <row r="346" spans="11:13" x14ac:dyDescent="0.2">
      <c r="K346" s="124"/>
      <c r="L346" s="124"/>
      <c r="M346" s="124"/>
    </row>
    <row r="347" spans="11:13" x14ac:dyDescent="0.2">
      <c r="K347" s="124"/>
      <c r="L347" s="124"/>
      <c r="M347" s="124"/>
    </row>
    <row r="348" spans="11:13" x14ac:dyDescent="0.2">
      <c r="K348" s="124"/>
      <c r="L348" s="124"/>
      <c r="M348" s="124"/>
    </row>
    <row r="349" spans="11:13" x14ac:dyDescent="0.2">
      <c r="K349" s="124"/>
      <c r="L349" s="124"/>
      <c r="M349" s="124"/>
    </row>
    <row r="350" spans="11:13" x14ac:dyDescent="0.2">
      <c r="K350" s="124"/>
      <c r="L350" s="124"/>
      <c r="M350" s="124"/>
    </row>
    <row r="351" spans="11:13" x14ac:dyDescent="0.2">
      <c r="K351" s="124"/>
      <c r="L351" s="124"/>
      <c r="M351" s="124"/>
    </row>
    <row r="352" spans="11:13" x14ac:dyDescent="0.2">
      <c r="K352" s="124"/>
      <c r="L352" s="124"/>
      <c r="M352" s="124"/>
    </row>
    <row r="353" spans="11:13" x14ac:dyDescent="0.2">
      <c r="K353" s="124"/>
      <c r="L353" s="124"/>
      <c r="M353" s="124"/>
    </row>
    <row r="354" spans="11:13" x14ac:dyDescent="0.2">
      <c r="K354" s="124"/>
      <c r="L354" s="124"/>
      <c r="M354" s="124"/>
    </row>
    <row r="355" spans="11:13" x14ac:dyDescent="0.2">
      <c r="K355" s="124"/>
      <c r="L355" s="124"/>
      <c r="M355" s="124"/>
    </row>
    <row r="356" spans="11:13" x14ac:dyDescent="0.2">
      <c r="K356" s="124"/>
      <c r="L356" s="124"/>
      <c r="M356" s="124"/>
    </row>
    <row r="357" spans="11:13" x14ac:dyDescent="0.2">
      <c r="K357" s="124"/>
      <c r="L357" s="124"/>
      <c r="M357" s="124"/>
    </row>
    <row r="358" spans="11:13" x14ac:dyDescent="0.2">
      <c r="K358" s="124"/>
      <c r="L358" s="124"/>
      <c r="M358" s="124"/>
    </row>
    <row r="359" spans="11:13" x14ac:dyDescent="0.2">
      <c r="K359" s="124"/>
      <c r="L359" s="124"/>
      <c r="M359" s="124"/>
    </row>
    <row r="360" spans="11:13" x14ac:dyDescent="0.2">
      <c r="K360" s="124"/>
      <c r="L360" s="124"/>
      <c r="M360" s="124"/>
    </row>
    <row r="361" spans="11:13" x14ac:dyDescent="0.2">
      <c r="K361" s="124"/>
      <c r="L361" s="124"/>
      <c r="M361" s="124"/>
    </row>
    <row r="362" spans="11:13" x14ac:dyDescent="0.2">
      <c r="K362" s="124"/>
      <c r="L362" s="124"/>
      <c r="M362" s="124"/>
    </row>
    <row r="363" spans="11:13" x14ac:dyDescent="0.2">
      <c r="K363" s="124"/>
      <c r="L363" s="124"/>
      <c r="M363" s="124"/>
    </row>
    <row r="364" spans="11:13" x14ac:dyDescent="0.2">
      <c r="K364" s="124"/>
      <c r="L364" s="124"/>
      <c r="M364" s="124"/>
    </row>
    <row r="365" spans="11:13" x14ac:dyDescent="0.2">
      <c r="K365" s="124"/>
      <c r="L365" s="124"/>
      <c r="M365" s="124"/>
    </row>
    <row r="366" spans="11:13" x14ac:dyDescent="0.2">
      <c r="K366" s="124"/>
      <c r="L366" s="124"/>
      <c r="M366" s="124"/>
    </row>
    <row r="367" spans="11:13" x14ac:dyDescent="0.2">
      <c r="K367" s="124"/>
      <c r="L367" s="124"/>
      <c r="M367" s="124"/>
    </row>
    <row r="368" spans="11:13" x14ac:dyDescent="0.2">
      <c r="K368" s="124"/>
      <c r="L368" s="124"/>
      <c r="M368" s="124"/>
    </row>
    <row r="369" spans="11:13" x14ac:dyDescent="0.2">
      <c r="K369" s="124"/>
      <c r="L369" s="124"/>
      <c r="M369" s="124"/>
    </row>
    <row r="370" spans="11:13" x14ac:dyDescent="0.2">
      <c r="K370" s="124"/>
      <c r="L370" s="124"/>
      <c r="M370" s="124"/>
    </row>
    <row r="371" spans="11:13" x14ac:dyDescent="0.2">
      <c r="K371" s="124"/>
      <c r="L371" s="124"/>
      <c r="M371" s="124"/>
    </row>
    <row r="372" spans="11:13" x14ac:dyDescent="0.2">
      <c r="K372" s="124"/>
      <c r="L372" s="124"/>
      <c r="M372" s="124"/>
    </row>
    <row r="373" spans="11:13" x14ac:dyDescent="0.2">
      <c r="K373" s="124"/>
      <c r="L373" s="124"/>
      <c r="M373" s="124"/>
    </row>
    <row r="374" spans="11:13" x14ac:dyDescent="0.2">
      <c r="K374" s="124"/>
      <c r="L374" s="124"/>
      <c r="M374" s="124"/>
    </row>
    <row r="375" spans="11:13" x14ac:dyDescent="0.2">
      <c r="K375" s="124"/>
      <c r="L375" s="124"/>
      <c r="M375" s="124"/>
    </row>
    <row r="376" spans="11:13" x14ac:dyDescent="0.2">
      <c r="K376" s="124"/>
      <c r="L376" s="124"/>
      <c r="M376" s="124"/>
    </row>
    <row r="377" spans="11:13" x14ac:dyDescent="0.2">
      <c r="K377" s="124"/>
      <c r="L377" s="124"/>
      <c r="M377" s="124"/>
    </row>
    <row r="378" spans="11:13" x14ac:dyDescent="0.2">
      <c r="K378" s="124"/>
      <c r="L378" s="124"/>
      <c r="M378" s="124"/>
    </row>
    <row r="379" spans="11:13" x14ac:dyDescent="0.2">
      <c r="K379" s="124"/>
      <c r="L379" s="124"/>
      <c r="M379" s="124"/>
    </row>
    <row r="380" spans="11:13" x14ac:dyDescent="0.2">
      <c r="K380" s="124"/>
      <c r="L380" s="124"/>
      <c r="M380" s="124"/>
    </row>
    <row r="381" spans="11:13" x14ac:dyDescent="0.2">
      <c r="K381" s="124"/>
      <c r="L381" s="124"/>
      <c r="M381" s="124"/>
    </row>
    <row r="382" spans="11:13" x14ac:dyDescent="0.2">
      <c r="K382" s="124"/>
      <c r="L382" s="124"/>
      <c r="M382" s="124"/>
    </row>
    <row r="383" spans="11:13" x14ac:dyDescent="0.2">
      <c r="K383" s="124"/>
      <c r="L383" s="124"/>
      <c r="M383" s="124"/>
    </row>
    <row r="384" spans="11:13" x14ac:dyDescent="0.2">
      <c r="K384" s="124"/>
      <c r="L384" s="124"/>
      <c r="M384" s="124"/>
    </row>
    <row r="385" spans="11:13" x14ac:dyDescent="0.2">
      <c r="K385" s="124"/>
      <c r="L385" s="124"/>
      <c r="M385" s="124"/>
    </row>
    <row r="386" spans="11:13" x14ac:dyDescent="0.2">
      <c r="K386" s="124"/>
      <c r="L386" s="124"/>
      <c r="M386" s="124"/>
    </row>
    <row r="387" spans="11:13" x14ac:dyDescent="0.2">
      <c r="K387" s="124"/>
      <c r="L387" s="124"/>
      <c r="M387" s="124"/>
    </row>
    <row r="388" spans="11:13" x14ac:dyDescent="0.2">
      <c r="K388" s="124"/>
      <c r="L388" s="124"/>
      <c r="M388" s="124"/>
    </row>
    <row r="389" spans="11:13" x14ac:dyDescent="0.2">
      <c r="K389" s="124"/>
      <c r="L389" s="124"/>
      <c r="M389" s="124"/>
    </row>
    <row r="390" spans="11:13" x14ac:dyDescent="0.2">
      <c r="K390" s="124"/>
      <c r="L390" s="124"/>
      <c r="M390" s="124"/>
    </row>
    <row r="391" spans="11:13" x14ac:dyDescent="0.2">
      <c r="K391" s="124"/>
      <c r="L391" s="124"/>
      <c r="M391" s="124"/>
    </row>
    <row r="392" spans="11:13" x14ac:dyDescent="0.2">
      <c r="K392" s="124"/>
      <c r="L392" s="124"/>
      <c r="M392" s="124"/>
    </row>
    <row r="393" spans="11:13" x14ac:dyDescent="0.2">
      <c r="K393" s="124"/>
      <c r="L393" s="124"/>
      <c r="M393" s="124"/>
    </row>
    <row r="394" spans="11:13" x14ac:dyDescent="0.2">
      <c r="K394" s="124"/>
      <c r="L394" s="124"/>
      <c r="M394" s="124"/>
    </row>
    <row r="395" spans="11:13" x14ac:dyDescent="0.2">
      <c r="K395" s="124"/>
      <c r="L395" s="124"/>
      <c r="M395" s="124"/>
    </row>
    <row r="396" spans="11:13" x14ac:dyDescent="0.2">
      <c r="K396" s="124"/>
      <c r="L396" s="124"/>
      <c r="M396" s="124"/>
    </row>
    <row r="397" spans="11:13" x14ac:dyDescent="0.2">
      <c r="K397" s="124"/>
      <c r="L397" s="124"/>
      <c r="M397" s="124"/>
    </row>
    <row r="398" spans="11:13" x14ac:dyDescent="0.2">
      <c r="K398" s="124"/>
      <c r="L398" s="124"/>
      <c r="M398" s="124"/>
    </row>
    <row r="399" spans="11:13" x14ac:dyDescent="0.2">
      <c r="K399" s="124"/>
      <c r="L399" s="124"/>
      <c r="M399" s="124"/>
    </row>
    <row r="400" spans="11:13" x14ac:dyDescent="0.2">
      <c r="K400" s="124"/>
      <c r="L400" s="124"/>
      <c r="M400" s="124"/>
    </row>
    <row r="401" spans="11:13" x14ac:dyDescent="0.2">
      <c r="K401" s="124"/>
      <c r="L401" s="124"/>
      <c r="M401" s="124"/>
    </row>
    <row r="402" spans="11:13" x14ac:dyDescent="0.2">
      <c r="K402" s="124"/>
      <c r="L402" s="124"/>
      <c r="M402" s="124"/>
    </row>
    <row r="403" spans="11:13" x14ac:dyDescent="0.2">
      <c r="K403" s="124"/>
      <c r="L403" s="124"/>
      <c r="M403" s="124"/>
    </row>
    <row r="404" spans="11:13" x14ac:dyDescent="0.2">
      <c r="K404" s="124"/>
      <c r="L404" s="124"/>
      <c r="M404" s="124"/>
    </row>
    <row r="405" spans="11:13" x14ac:dyDescent="0.2">
      <c r="K405" s="124"/>
      <c r="L405" s="124"/>
      <c r="M405" s="124"/>
    </row>
    <row r="406" spans="11:13" x14ac:dyDescent="0.2">
      <c r="K406" s="124"/>
      <c r="L406" s="124"/>
      <c r="M406" s="124"/>
    </row>
    <row r="407" spans="11:13" x14ac:dyDescent="0.2">
      <c r="K407" s="124"/>
      <c r="L407" s="124"/>
      <c r="M407" s="124"/>
    </row>
    <row r="408" spans="11:13" x14ac:dyDescent="0.2">
      <c r="K408" s="124"/>
      <c r="L408" s="124"/>
      <c r="M408" s="124"/>
    </row>
    <row r="409" spans="11:13" x14ac:dyDescent="0.2">
      <c r="K409" s="124"/>
      <c r="L409" s="124"/>
      <c r="M409" s="124"/>
    </row>
    <row r="410" spans="11:13" x14ac:dyDescent="0.2">
      <c r="K410" s="124"/>
      <c r="L410" s="124"/>
      <c r="M410" s="124"/>
    </row>
    <row r="411" spans="11:13" x14ac:dyDescent="0.2">
      <c r="K411" s="124"/>
      <c r="L411" s="124"/>
      <c r="M411" s="124"/>
    </row>
    <row r="412" spans="11:13" x14ac:dyDescent="0.2">
      <c r="K412" s="124"/>
      <c r="L412" s="124"/>
      <c r="M412" s="124"/>
    </row>
    <row r="413" spans="11:13" x14ac:dyDescent="0.2">
      <c r="K413" s="124"/>
      <c r="L413" s="124"/>
      <c r="M413" s="124"/>
    </row>
    <row r="414" spans="11:13" x14ac:dyDescent="0.2">
      <c r="K414" s="124"/>
      <c r="L414" s="124"/>
      <c r="M414" s="124"/>
    </row>
    <row r="415" spans="11:13" x14ac:dyDescent="0.2">
      <c r="K415" s="124"/>
      <c r="L415" s="124"/>
      <c r="M415" s="124"/>
    </row>
    <row r="416" spans="11:13" x14ac:dyDescent="0.2">
      <c r="K416" s="124"/>
      <c r="L416" s="124"/>
      <c r="M416" s="124"/>
    </row>
    <row r="417" spans="11:13" x14ac:dyDescent="0.2">
      <c r="K417" s="124"/>
      <c r="L417" s="124"/>
      <c r="M417" s="124"/>
    </row>
    <row r="418" spans="11:13" x14ac:dyDescent="0.2">
      <c r="K418" s="124"/>
      <c r="L418" s="124"/>
      <c r="M418" s="124"/>
    </row>
    <row r="419" spans="11:13" x14ac:dyDescent="0.2">
      <c r="K419" s="124"/>
      <c r="L419" s="124"/>
      <c r="M419" s="124"/>
    </row>
    <row r="420" spans="11:13" x14ac:dyDescent="0.2">
      <c r="K420" s="124"/>
      <c r="L420" s="124"/>
      <c r="M420" s="124"/>
    </row>
    <row r="421" spans="11:13" x14ac:dyDescent="0.2">
      <c r="K421" s="124"/>
      <c r="L421" s="124"/>
      <c r="M421" s="124"/>
    </row>
    <row r="422" spans="11:13" x14ac:dyDescent="0.2">
      <c r="K422" s="124"/>
      <c r="L422" s="124"/>
      <c r="M422" s="124"/>
    </row>
    <row r="423" spans="11:13" x14ac:dyDescent="0.2">
      <c r="K423" s="124"/>
      <c r="L423" s="124"/>
      <c r="M423" s="124"/>
    </row>
    <row r="424" spans="11:13" x14ac:dyDescent="0.2">
      <c r="K424" s="124"/>
      <c r="L424" s="124"/>
      <c r="M424" s="124"/>
    </row>
    <row r="425" spans="11:13" x14ac:dyDescent="0.2">
      <c r="K425" s="124"/>
      <c r="L425" s="124"/>
      <c r="M425" s="124"/>
    </row>
    <row r="426" spans="11:13" x14ac:dyDescent="0.2">
      <c r="K426" s="124"/>
      <c r="L426" s="124"/>
      <c r="M426" s="124"/>
    </row>
    <row r="427" spans="11:13" x14ac:dyDescent="0.2">
      <c r="K427" s="124"/>
      <c r="L427" s="124"/>
      <c r="M427" s="124"/>
    </row>
    <row r="428" spans="11:13" x14ac:dyDescent="0.2">
      <c r="K428" s="124"/>
      <c r="L428" s="124"/>
      <c r="M428" s="124"/>
    </row>
    <row r="429" spans="11:13" x14ac:dyDescent="0.2">
      <c r="K429" s="124"/>
      <c r="L429" s="124"/>
      <c r="M429" s="124"/>
    </row>
    <row r="430" spans="11:13" x14ac:dyDescent="0.2">
      <c r="K430" s="124"/>
      <c r="L430" s="124"/>
      <c r="M430" s="124"/>
    </row>
    <row r="431" spans="11:13" x14ac:dyDescent="0.2">
      <c r="K431" s="124"/>
      <c r="L431" s="124"/>
      <c r="M431" s="124"/>
    </row>
    <row r="432" spans="11:13" x14ac:dyDescent="0.2">
      <c r="K432" s="124"/>
      <c r="L432" s="124"/>
      <c r="M432" s="124"/>
    </row>
    <row r="433" spans="11:13" x14ac:dyDescent="0.2">
      <c r="K433" s="124"/>
      <c r="L433" s="124"/>
      <c r="M433" s="124"/>
    </row>
    <row r="434" spans="11:13" x14ac:dyDescent="0.2">
      <c r="K434" s="124"/>
      <c r="L434" s="124"/>
      <c r="M434" s="124"/>
    </row>
    <row r="435" spans="11:13" x14ac:dyDescent="0.2">
      <c r="K435" s="124"/>
      <c r="L435" s="124"/>
      <c r="M435" s="124"/>
    </row>
    <row r="436" spans="11:13" x14ac:dyDescent="0.2">
      <c r="K436" s="124"/>
      <c r="L436" s="124"/>
      <c r="M436" s="124"/>
    </row>
    <row r="437" spans="11:13" x14ac:dyDescent="0.2">
      <c r="K437" s="124"/>
      <c r="L437" s="124"/>
      <c r="M437" s="124"/>
    </row>
    <row r="438" spans="11:13" x14ac:dyDescent="0.2">
      <c r="K438" s="124"/>
      <c r="L438" s="124"/>
      <c r="M438" s="124"/>
    </row>
    <row r="439" spans="11:13" x14ac:dyDescent="0.2">
      <c r="K439" s="124"/>
      <c r="L439" s="124"/>
      <c r="M439" s="124"/>
    </row>
    <row r="440" spans="11:13" x14ac:dyDescent="0.2">
      <c r="K440" s="124"/>
      <c r="L440" s="124"/>
      <c r="M440" s="124"/>
    </row>
    <row r="441" spans="11:13" x14ac:dyDescent="0.2">
      <c r="K441" s="124"/>
      <c r="L441" s="124"/>
      <c r="M441" s="124"/>
    </row>
    <row r="442" spans="11:13" x14ac:dyDescent="0.2">
      <c r="K442" s="124"/>
      <c r="L442" s="124"/>
      <c r="M442" s="124"/>
    </row>
    <row r="443" spans="11:13" x14ac:dyDescent="0.2">
      <c r="K443" s="124"/>
      <c r="L443" s="124"/>
      <c r="M443" s="124"/>
    </row>
    <row r="444" spans="11:13" x14ac:dyDescent="0.2">
      <c r="K444" s="124"/>
      <c r="L444" s="124"/>
      <c r="M444" s="124"/>
    </row>
    <row r="445" spans="11:13" x14ac:dyDescent="0.2">
      <c r="K445" s="124"/>
      <c r="L445" s="124"/>
      <c r="M445" s="124"/>
    </row>
    <row r="446" spans="11:13" x14ac:dyDescent="0.2">
      <c r="K446" s="124"/>
      <c r="L446" s="124"/>
      <c r="M446" s="124"/>
    </row>
    <row r="447" spans="11:13" x14ac:dyDescent="0.2">
      <c r="K447" s="124"/>
      <c r="L447" s="124"/>
      <c r="M447" s="124"/>
    </row>
    <row r="448" spans="11:13" x14ac:dyDescent="0.2">
      <c r="K448" s="124"/>
      <c r="L448" s="124"/>
      <c r="M448" s="124"/>
    </row>
    <row r="449" spans="11:13" x14ac:dyDescent="0.2">
      <c r="K449" s="124"/>
      <c r="L449" s="124"/>
      <c r="M449" s="124"/>
    </row>
    <row r="450" spans="11:13" x14ac:dyDescent="0.2">
      <c r="K450" s="124"/>
      <c r="L450" s="124"/>
      <c r="M450" s="124"/>
    </row>
    <row r="451" spans="11:13" x14ac:dyDescent="0.2">
      <c r="K451" s="124"/>
      <c r="L451" s="124"/>
      <c r="M451" s="124"/>
    </row>
    <row r="452" spans="11:13" x14ac:dyDescent="0.2">
      <c r="K452" s="124"/>
      <c r="L452" s="124"/>
      <c r="M452" s="124"/>
    </row>
    <row r="453" spans="11:13" x14ac:dyDescent="0.2">
      <c r="K453" s="124"/>
      <c r="L453" s="124"/>
      <c r="M453" s="124"/>
    </row>
    <row r="454" spans="11:13" x14ac:dyDescent="0.2">
      <c r="K454" s="124"/>
      <c r="L454" s="124"/>
      <c r="M454" s="124"/>
    </row>
    <row r="455" spans="11:13" x14ac:dyDescent="0.2">
      <c r="K455" s="124"/>
      <c r="L455" s="124"/>
      <c r="M455" s="124"/>
    </row>
    <row r="456" spans="11:13" x14ac:dyDescent="0.2">
      <c r="K456" s="124"/>
      <c r="L456" s="124"/>
      <c r="M456" s="124"/>
    </row>
    <row r="457" spans="11:13" x14ac:dyDescent="0.2">
      <c r="K457" s="124"/>
      <c r="L457" s="124"/>
      <c r="M457" s="124"/>
    </row>
    <row r="458" spans="11:13" x14ac:dyDescent="0.2">
      <c r="K458" s="124"/>
      <c r="L458" s="124"/>
      <c r="M458" s="124"/>
    </row>
    <row r="459" spans="11:13" x14ac:dyDescent="0.2">
      <c r="K459" s="124"/>
      <c r="L459" s="124"/>
      <c r="M459" s="124"/>
    </row>
    <row r="460" spans="11:13" x14ac:dyDescent="0.2">
      <c r="K460" s="124"/>
      <c r="L460" s="124"/>
      <c r="M460" s="124"/>
    </row>
    <row r="461" spans="11:13" x14ac:dyDescent="0.2">
      <c r="K461" s="124"/>
      <c r="L461" s="124"/>
      <c r="M461" s="124"/>
    </row>
    <row r="462" spans="11:13" x14ac:dyDescent="0.2">
      <c r="K462" s="124"/>
      <c r="L462" s="124"/>
      <c r="M462" s="124"/>
    </row>
    <row r="463" spans="11:13" x14ac:dyDescent="0.2">
      <c r="K463" s="124"/>
      <c r="L463" s="124"/>
      <c r="M463" s="124"/>
    </row>
    <row r="464" spans="11:13" x14ac:dyDescent="0.2">
      <c r="K464" s="124"/>
      <c r="L464" s="124"/>
      <c r="M464" s="124"/>
    </row>
    <row r="465" spans="11:13" x14ac:dyDescent="0.2">
      <c r="K465" s="124"/>
      <c r="L465" s="124"/>
      <c r="M465" s="124"/>
    </row>
    <row r="466" spans="11:13" x14ac:dyDescent="0.2">
      <c r="K466" s="124"/>
      <c r="L466" s="124"/>
      <c r="M466" s="124"/>
    </row>
    <row r="467" spans="11:13" x14ac:dyDescent="0.2">
      <c r="K467" s="124"/>
      <c r="L467" s="124"/>
      <c r="M467" s="124"/>
    </row>
    <row r="468" spans="11:13" x14ac:dyDescent="0.2">
      <c r="K468" s="124"/>
      <c r="L468" s="124"/>
      <c r="M468" s="124"/>
    </row>
    <row r="469" spans="11:13" x14ac:dyDescent="0.2">
      <c r="K469" s="124"/>
      <c r="L469" s="124"/>
      <c r="M469" s="124"/>
    </row>
    <row r="470" spans="11:13" x14ac:dyDescent="0.2">
      <c r="K470" s="124"/>
      <c r="L470" s="124"/>
      <c r="M470" s="124"/>
    </row>
    <row r="471" spans="11:13" x14ac:dyDescent="0.2">
      <c r="K471" s="124"/>
      <c r="L471" s="124"/>
      <c r="M471" s="124"/>
    </row>
    <row r="472" spans="11:13" x14ac:dyDescent="0.2">
      <c r="K472" s="124"/>
      <c r="L472" s="124"/>
      <c r="M472" s="124"/>
    </row>
    <row r="473" spans="11:13" x14ac:dyDescent="0.2">
      <c r="K473" s="124"/>
      <c r="L473" s="124"/>
      <c r="M473" s="124"/>
    </row>
    <row r="474" spans="11:13" x14ac:dyDescent="0.2">
      <c r="K474" s="124"/>
      <c r="L474" s="124"/>
      <c r="M474" s="124"/>
    </row>
    <row r="475" spans="11:13" x14ac:dyDescent="0.2">
      <c r="K475" s="124"/>
      <c r="L475" s="124"/>
      <c r="M475" s="124"/>
    </row>
    <row r="476" spans="11:13" x14ac:dyDescent="0.2">
      <c r="K476" s="124"/>
      <c r="L476" s="124"/>
      <c r="M476" s="124"/>
    </row>
    <row r="477" spans="11:13" x14ac:dyDescent="0.2">
      <c r="K477" s="124"/>
      <c r="L477" s="124"/>
      <c r="M477" s="124"/>
    </row>
    <row r="478" spans="11:13" x14ac:dyDescent="0.2">
      <c r="K478" s="124"/>
      <c r="L478" s="124"/>
      <c r="M478" s="124"/>
    </row>
    <row r="479" spans="11:13" x14ac:dyDescent="0.2">
      <c r="K479" s="124"/>
      <c r="L479" s="124"/>
      <c r="M479" s="124"/>
    </row>
    <row r="480" spans="11:13" x14ac:dyDescent="0.2">
      <c r="K480" s="124"/>
      <c r="L480" s="124"/>
      <c r="M480" s="124"/>
    </row>
    <row r="481" spans="11:13" x14ac:dyDescent="0.2">
      <c r="K481" s="124"/>
      <c r="L481" s="124"/>
      <c r="M481" s="124"/>
    </row>
    <row r="482" spans="11:13" x14ac:dyDescent="0.2">
      <c r="K482" s="124"/>
      <c r="L482" s="124"/>
      <c r="M482" s="124"/>
    </row>
    <row r="483" spans="11:13" x14ac:dyDescent="0.2">
      <c r="K483" s="124"/>
      <c r="L483" s="124"/>
      <c r="M483" s="124"/>
    </row>
    <row r="484" spans="11:13" x14ac:dyDescent="0.2">
      <c r="K484" s="124"/>
      <c r="L484" s="124"/>
      <c r="M484" s="124"/>
    </row>
    <row r="485" spans="11:13" x14ac:dyDescent="0.2">
      <c r="K485" s="124"/>
      <c r="L485" s="124"/>
      <c r="M485" s="124"/>
    </row>
    <row r="486" spans="11:13" x14ac:dyDescent="0.2">
      <c r="K486" s="124"/>
      <c r="L486" s="124"/>
      <c r="M486" s="124"/>
    </row>
    <row r="487" spans="11:13" x14ac:dyDescent="0.2">
      <c r="K487" s="124"/>
      <c r="L487" s="124"/>
      <c r="M487" s="124"/>
    </row>
    <row r="488" spans="11:13" x14ac:dyDescent="0.2">
      <c r="K488" s="124"/>
      <c r="L488" s="124"/>
      <c r="M488" s="124"/>
    </row>
    <row r="489" spans="11:13" x14ac:dyDescent="0.2">
      <c r="K489" s="124"/>
      <c r="L489" s="124"/>
      <c r="M489" s="124"/>
    </row>
    <row r="490" spans="11:13" x14ac:dyDescent="0.2">
      <c r="K490" s="124"/>
      <c r="L490" s="124"/>
      <c r="M490" s="124"/>
    </row>
    <row r="491" spans="11:13" x14ac:dyDescent="0.2">
      <c r="K491" s="124"/>
      <c r="L491" s="124"/>
      <c r="M491" s="124"/>
    </row>
    <row r="492" spans="11:13" x14ac:dyDescent="0.2">
      <c r="K492" s="124"/>
      <c r="L492" s="124"/>
      <c r="M492" s="124"/>
    </row>
    <row r="493" spans="11:13" x14ac:dyDescent="0.2">
      <c r="K493" s="124"/>
      <c r="L493" s="124"/>
      <c r="M493" s="124"/>
    </row>
    <row r="494" spans="11:13" x14ac:dyDescent="0.2">
      <c r="K494" s="124"/>
      <c r="L494" s="124"/>
      <c r="M494" s="124"/>
    </row>
    <row r="495" spans="11:13" x14ac:dyDescent="0.2">
      <c r="K495" s="124"/>
      <c r="L495" s="124"/>
      <c r="M495" s="124"/>
    </row>
    <row r="496" spans="11:13" x14ac:dyDescent="0.2">
      <c r="K496" s="124"/>
      <c r="L496" s="124"/>
      <c r="M496" s="124"/>
    </row>
    <row r="497" spans="11:13" x14ac:dyDescent="0.2">
      <c r="K497" s="124"/>
      <c r="L497" s="124"/>
      <c r="M497" s="124"/>
    </row>
    <row r="498" spans="11:13" x14ac:dyDescent="0.2">
      <c r="K498" s="124"/>
      <c r="L498" s="124"/>
      <c r="M498" s="124"/>
    </row>
    <row r="499" spans="11:13" x14ac:dyDescent="0.2">
      <c r="K499" s="124"/>
      <c r="L499" s="124"/>
      <c r="M499" s="124"/>
    </row>
    <row r="500" spans="11:13" x14ac:dyDescent="0.2">
      <c r="K500" s="124"/>
      <c r="L500" s="124"/>
      <c r="M500" s="124"/>
    </row>
    <row r="501" spans="11:13" x14ac:dyDescent="0.2">
      <c r="K501" s="124"/>
      <c r="L501" s="124"/>
      <c r="M501" s="124"/>
    </row>
    <row r="502" spans="11:13" x14ac:dyDescent="0.2">
      <c r="K502" s="124"/>
      <c r="L502" s="124"/>
      <c r="M502" s="124"/>
    </row>
    <row r="503" spans="11:13" x14ac:dyDescent="0.2">
      <c r="K503" s="124"/>
      <c r="L503" s="124"/>
      <c r="M503" s="124"/>
    </row>
    <row r="504" spans="11:13" x14ac:dyDescent="0.2">
      <c r="K504" s="124"/>
      <c r="L504" s="124"/>
      <c r="M504" s="124"/>
    </row>
    <row r="505" spans="11:13" x14ac:dyDescent="0.2">
      <c r="K505" s="124"/>
      <c r="L505" s="124"/>
      <c r="M505" s="124"/>
    </row>
    <row r="506" spans="11:13" x14ac:dyDescent="0.2">
      <c r="K506" s="124"/>
      <c r="L506" s="124"/>
      <c r="M506" s="124"/>
    </row>
    <row r="507" spans="11:13" x14ac:dyDescent="0.2">
      <c r="K507" s="124"/>
      <c r="L507" s="124"/>
      <c r="M507" s="124"/>
    </row>
    <row r="508" spans="11:13" x14ac:dyDescent="0.2">
      <c r="K508" s="124"/>
      <c r="L508" s="124"/>
      <c r="M508" s="124"/>
    </row>
    <row r="509" spans="11:13" x14ac:dyDescent="0.2">
      <c r="K509" s="124"/>
      <c r="L509" s="124"/>
      <c r="M509" s="124"/>
    </row>
    <row r="510" spans="11:13" x14ac:dyDescent="0.2">
      <c r="K510" s="124"/>
      <c r="L510" s="124"/>
      <c r="M510" s="124"/>
    </row>
    <row r="511" spans="11:13" x14ac:dyDescent="0.2">
      <c r="K511" s="124"/>
      <c r="L511" s="124"/>
      <c r="M511" s="124"/>
    </row>
    <row r="512" spans="11:13" x14ac:dyDescent="0.2">
      <c r="K512" s="124"/>
      <c r="L512" s="124"/>
      <c r="M512" s="124"/>
    </row>
    <row r="513" spans="11:13" x14ac:dyDescent="0.2">
      <c r="K513" s="124"/>
      <c r="L513" s="124"/>
      <c r="M513" s="124"/>
    </row>
    <row r="514" spans="11:13" x14ac:dyDescent="0.2">
      <c r="K514" s="124"/>
      <c r="L514" s="124"/>
      <c r="M514" s="124"/>
    </row>
    <row r="515" spans="11:13" x14ac:dyDescent="0.2">
      <c r="K515" s="124"/>
      <c r="L515" s="124"/>
      <c r="M515" s="124"/>
    </row>
    <row r="516" spans="11:13" x14ac:dyDescent="0.2">
      <c r="K516" s="124"/>
      <c r="L516" s="124"/>
      <c r="M516" s="124"/>
    </row>
    <row r="517" spans="11:13" x14ac:dyDescent="0.2">
      <c r="K517" s="124"/>
      <c r="L517" s="124"/>
      <c r="M517" s="124"/>
    </row>
    <row r="518" spans="11:13" x14ac:dyDescent="0.2">
      <c r="K518" s="124"/>
      <c r="L518" s="124"/>
      <c r="M518" s="124"/>
    </row>
    <row r="519" spans="11:13" x14ac:dyDescent="0.2">
      <c r="K519" s="124"/>
      <c r="L519" s="124"/>
      <c r="M519" s="124"/>
    </row>
    <row r="520" spans="11:13" x14ac:dyDescent="0.2">
      <c r="K520" s="124"/>
      <c r="L520" s="124"/>
      <c r="M520" s="124"/>
    </row>
    <row r="521" spans="11:13" x14ac:dyDescent="0.2">
      <c r="K521" s="124"/>
      <c r="L521" s="124"/>
      <c r="M521" s="124"/>
    </row>
    <row r="522" spans="11:13" x14ac:dyDescent="0.2">
      <c r="K522" s="124"/>
      <c r="L522" s="124"/>
      <c r="M522" s="124"/>
    </row>
    <row r="523" spans="11:13" x14ac:dyDescent="0.2">
      <c r="K523" s="124"/>
      <c r="L523" s="124"/>
      <c r="M523" s="124"/>
    </row>
    <row r="524" spans="11:13" x14ac:dyDescent="0.2">
      <c r="K524" s="124"/>
      <c r="L524" s="124"/>
      <c r="M524" s="124"/>
    </row>
    <row r="525" spans="11:13" x14ac:dyDescent="0.2">
      <c r="K525" s="124"/>
      <c r="L525" s="124"/>
      <c r="M525" s="124"/>
    </row>
    <row r="526" spans="11:13" x14ac:dyDescent="0.2">
      <c r="K526" s="124"/>
      <c r="L526" s="124"/>
      <c r="M526" s="124"/>
    </row>
    <row r="527" spans="11:13" x14ac:dyDescent="0.2">
      <c r="K527" s="124"/>
      <c r="L527" s="124"/>
      <c r="M527" s="124"/>
    </row>
    <row r="528" spans="11:13" x14ac:dyDescent="0.2">
      <c r="K528" s="124"/>
      <c r="L528" s="124"/>
      <c r="M528" s="124"/>
    </row>
    <row r="529" spans="11:13" x14ac:dyDescent="0.2">
      <c r="K529" s="124"/>
      <c r="L529" s="124"/>
      <c r="M529" s="124"/>
    </row>
    <row r="530" spans="11:13" x14ac:dyDescent="0.2">
      <c r="K530" s="124"/>
      <c r="L530" s="124"/>
      <c r="M530" s="124"/>
    </row>
    <row r="531" spans="11:13" x14ac:dyDescent="0.2">
      <c r="K531" s="124"/>
      <c r="L531" s="124"/>
      <c r="M531" s="124"/>
    </row>
    <row r="532" spans="11:13" x14ac:dyDescent="0.2">
      <c r="K532" s="124"/>
      <c r="L532" s="124"/>
      <c r="M532" s="124"/>
    </row>
    <row r="533" spans="11:13" x14ac:dyDescent="0.2">
      <c r="K533" s="124"/>
      <c r="L533" s="124"/>
      <c r="M533" s="124"/>
    </row>
    <row r="534" spans="11:13" x14ac:dyDescent="0.2">
      <c r="K534" s="124"/>
      <c r="L534" s="124"/>
      <c r="M534" s="124"/>
    </row>
    <row r="535" spans="11:13" x14ac:dyDescent="0.2">
      <c r="K535" s="124"/>
      <c r="L535" s="124"/>
      <c r="M535" s="124"/>
    </row>
    <row r="536" spans="11:13" x14ac:dyDescent="0.2">
      <c r="K536" s="124"/>
      <c r="L536" s="124"/>
      <c r="M536" s="124"/>
    </row>
    <row r="537" spans="11:13" x14ac:dyDescent="0.2">
      <c r="K537" s="124"/>
      <c r="L537" s="124"/>
      <c r="M537" s="124"/>
    </row>
    <row r="538" spans="11:13" x14ac:dyDescent="0.2">
      <c r="K538" s="124"/>
      <c r="L538" s="124"/>
      <c r="M538" s="124"/>
    </row>
    <row r="539" spans="11:13" x14ac:dyDescent="0.2">
      <c r="K539" s="124"/>
      <c r="L539" s="124"/>
      <c r="M539" s="124"/>
    </row>
    <row r="540" spans="11:13" x14ac:dyDescent="0.2">
      <c r="K540" s="124"/>
      <c r="L540" s="124"/>
      <c r="M540" s="124"/>
    </row>
    <row r="541" spans="11:13" x14ac:dyDescent="0.2">
      <c r="K541" s="124"/>
      <c r="L541" s="124"/>
      <c r="M541" s="124"/>
    </row>
    <row r="542" spans="11:13" x14ac:dyDescent="0.2">
      <c r="K542" s="124"/>
      <c r="L542" s="124"/>
      <c r="M542" s="124"/>
    </row>
    <row r="543" spans="11:13" x14ac:dyDescent="0.2">
      <c r="K543" s="124"/>
      <c r="L543" s="124"/>
      <c r="M543" s="124"/>
    </row>
    <row r="544" spans="11:13" x14ac:dyDescent="0.2">
      <c r="K544" s="124"/>
      <c r="L544" s="124"/>
      <c r="M544" s="124"/>
    </row>
    <row r="545" spans="11:13" x14ac:dyDescent="0.2">
      <c r="K545" s="124"/>
      <c r="L545" s="124"/>
      <c r="M545" s="124"/>
    </row>
    <row r="546" spans="11:13" x14ac:dyDescent="0.2">
      <c r="K546" s="124"/>
      <c r="L546" s="124"/>
      <c r="M546" s="124"/>
    </row>
    <row r="547" spans="11:13" x14ac:dyDescent="0.2">
      <c r="K547" s="124"/>
      <c r="L547" s="124"/>
      <c r="M547" s="124"/>
    </row>
    <row r="548" spans="11:13" x14ac:dyDescent="0.2">
      <c r="K548" s="124"/>
      <c r="L548" s="124"/>
      <c r="M548" s="124"/>
    </row>
    <row r="549" spans="11:13" x14ac:dyDescent="0.2">
      <c r="K549" s="124"/>
      <c r="L549" s="124"/>
      <c r="M549" s="124"/>
    </row>
    <row r="550" spans="11:13" x14ac:dyDescent="0.2">
      <c r="K550" s="124"/>
      <c r="L550" s="124"/>
      <c r="M550" s="124"/>
    </row>
    <row r="551" spans="11:13" x14ac:dyDescent="0.2">
      <c r="K551" s="124"/>
      <c r="L551" s="124"/>
      <c r="M551" s="124"/>
    </row>
    <row r="552" spans="11:13" x14ac:dyDescent="0.2">
      <c r="K552" s="124"/>
      <c r="L552" s="124"/>
      <c r="M552" s="124"/>
    </row>
    <row r="553" spans="11:13" x14ac:dyDescent="0.2">
      <c r="K553" s="124"/>
      <c r="L553" s="124"/>
      <c r="M553" s="124"/>
    </row>
    <row r="554" spans="11:13" x14ac:dyDescent="0.2">
      <c r="K554" s="124"/>
      <c r="L554" s="124"/>
      <c r="M554" s="124"/>
    </row>
    <row r="555" spans="11:13" x14ac:dyDescent="0.2">
      <c r="K555" s="124"/>
      <c r="L555" s="124"/>
      <c r="M555" s="124"/>
    </row>
    <row r="556" spans="11:13" x14ac:dyDescent="0.2">
      <c r="K556" s="124"/>
      <c r="L556" s="124"/>
      <c r="M556" s="124"/>
    </row>
    <row r="557" spans="11:13" x14ac:dyDescent="0.2">
      <c r="K557" s="124"/>
      <c r="L557" s="124"/>
      <c r="M557" s="124"/>
    </row>
    <row r="558" spans="11:13" x14ac:dyDescent="0.2">
      <c r="K558" s="124"/>
      <c r="L558" s="124"/>
      <c r="M558" s="124"/>
    </row>
    <row r="559" spans="11:13" x14ac:dyDescent="0.2">
      <c r="K559" s="124"/>
      <c r="L559" s="124"/>
      <c r="M559" s="124"/>
    </row>
    <row r="560" spans="11:13" x14ac:dyDescent="0.2">
      <c r="K560" s="124"/>
      <c r="L560" s="124"/>
      <c r="M560" s="124"/>
    </row>
    <row r="561" spans="11:13" x14ac:dyDescent="0.2">
      <c r="K561" s="124"/>
      <c r="L561" s="124"/>
      <c r="M561" s="124"/>
    </row>
    <row r="562" spans="11:13" x14ac:dyDescent="0.2">
      <c r="K562" s="124"/>
      <c r="L562" s="124"/>
      <c r="M562" s="124"/>
    </row>
    <row r="563" spans="11:13" x14ac:dyDescent="0.2">
      <c r="K563" s="124"/>
      <c r="L563" s="124"/>
      <c r="M563" s="124"/>
    </row>
    <row r="564" spans="11:13" x14ac:dyDescent="0.2">
      <c r="K564" s="124"/>
      <c r="L564" s="124"/>
      <c r="M564" s="124"/>
    </row>
    <row r="565" spans="11:13" x14ac:dyDescent="0.2">
      <c r="K565" s="124"/>
      <c r="L565" s="124"/>
      <c r="M565" s="124"/>
    </row>
    <row r="566" spans="11:13" x14ac:dyDescent="0.2">
      <c r="K566" s="124"/>
      <c r="L566" s="124"/>
      <c r="M566" s="124"/>
    </row>
    <row r="567" spans="11:13" x14ac:dyDescent="0.2">
      <c r="K567" s="124"/>
      <c r="L567" s="124"/>
      <c r="M567" s="124"/>
    </row>
    <row r="568" spans="11:13" x14ac:dyDescent="0.2">
      <c r="K568" s="124"/>
      <c r="L568" s="124"/>
      <c r="M568" s="124"/>
    </row>
    <row r="569" spans="11:13" x14ac:dyDescent="0.2">
      <c r="K569" s="124"/>
      <c r="L569" s="124"/>
      <c r="M569" s="124"/>
    </row>
    <row r="570" spans="11:13" x14ac:dyDescent="0.2">
      <c r="K570" s="124"/>
      <c r="L570" s="124"/>
      <c r="M570" s="124"/>
    </row>
    <row r="571" spans="11:13" x14ac:dyDescent="0.2">
      <c r="K571" s="124"/>
      <c r="L571" s="124"/>
      <c r="M571" s="124"/>
    </row>
    <row r="572" spans="11:13" x14ac:dyDescent="0.2">
      <c r="K572" s="124"/>
      <c r="L572" s="124"/>
      <c r="M572" s="124"/>
    </row>
    <row r="573" spans="11:13" x14ac:dyDescent="0.2">
      <c r="K573" s="124"/>
      <c r="L573" s="124"/>
      <c r="M573" s="124"/>
    </row>
    <row r="574" spans="11:13" x14ac:dyDescent="0.2">
      <c r="K574" s="124"/>
      <c r="L574" s="124"/>
      <c r="M574" s="124"/>
    </row>
    <row r="575" spans="11:13" x14ac:dyDescent="0.2">
      <c r="K575" s="124"/>
      <c r="L575" s="124"/>
      <c r="M575" s="124"/>
    </row>
    <row r="576" spans="11:13" x14ac:dyDescent="0.2">
      <c r="K576" s="124"/>
      <c r="L576" s="124"/>
      <c r="M576" s="124"/>
    </row>
    <row r="577" spans="11:13" x14ac:dyDescent="0.2">
      <c r="K577" s="124"/>
      <c r="L577" s="124"/>
      <c r="M577" s="124"/>
    </row>
    <row r="578" spans="11:13" x14ac:dyDescent="0.2">
      <c r="K578" s="124"/>
      <c r="L578" s="124"/>
      <c r="M578" s="124"/>
    </row>
    <row r="579" spans="11:13" x14ac:dyDescent="0.2">
      <c r="K579" s="124"/>
      <c r="L579" s="124"/>
      <c r="M579" s="124"/>
    </row>
    <row r="580" spans="11:13" x14ac:dyDescent="0.2">
      <c r="K580" s="124"/>
      <c r="L580" s="124"/>
      <c r="M580" s="124"/>
    </row>
    <row r="581" spans="11:13" x14ac:dyDescent="0.2">
      <c r="K581" s="124"/>
      <c r="L581" s="124"/>
      <c r="M581" s="124"/>
    </row>
    <row r="582" spans="11:13" x14ac:dyDescent="0.2">
      <c r="K582" s="124"/>
      <c r="L582" s="124"/>
      <c r="M582" s="124"/>
    </row>
    <row r="583" spans="11:13" x14ac:dyDescent="0.2">
      <c r="K583" s="124"/>
      <c r="L583" s="124"/>
      <c r="M583" s="124"/>
    </row>
    <row r="584" spans="11:13" x14ac:dyDescent="0.2">
      <c r="K584" s="124"/>
      <c r="L584" s="124"/>
      <c r="M584" s="124"/>
    </row>
    <row r="585" spans="11:13" x14ac:dyDescent="0.2">
      <c r="K585" s="124"/>
      <c r="L585" s="124"/>
      <c r="M585" s="124"/>
    </row>
    <row r="586" spans="11:13" x14ac:dyDescent="0.2">
      <c r="K586" s="124"/>
      <c r="L586" s="124"/>
      <c r="M586" s="124"/>
    </row>
    <row r="587" spans="11:13" x14ac:dyDescent="0.2">
      <c r="K587" s="124"/>
      <c r="L587" s="124"/>
      <c r="M587" s="124"/>
    </row>
    <row r="588" spans="11:13" x14ac:dyDescent="0.2">
      <c r="K588" s="124"/>
      <c r="L588" s="124"/>
      <c r="M588" s="124"/>
    </row>
    <row r="589" spans="11:13" x14ac:dyDescent="0.2">
      <c r="K589" s="124"/>
      <c r="L589" s="124"/>
      <c r="M589" s="124"/>
    </row>
    <row r="590" spans="11:13" x14ac:dyDescent="0.2">
      <c r="K590" s="124"/>
      <c r="L590" s="124"/>
      <c r="M590" s="124"/>
    </row>
    <row r="591" spans="11:13" x14ac:dyDescent="0.2">
      <c r="K591" s="124"/>
      <c r="L591" s="124"/>
      <c r="M591" s="124"/>
    </row>
    <row r="592" spans="11:13" x14ac:dyDescent="0.2">
      <c r="K592" s="124"/>
      <c r="L592" s="124"/>
      <c r="M592" s="124"/>
    </row>
    <row r="593" spans="11:13" x14ac:dyDescent="0.2">
      <c r="K593" s="124"/>
      <c r="L593" s="124"/>
      <c r="M593" s="124"/>
    </row>
    <row r="594" spans="11:13" x14ac:dyDescent="0.2">
      <c r="K594" s="124"/>
      <c r="L594" s="124"/>
      <c r="M594" s="124"/>
    </row>
    <row r="595" spans="11:13" x14ac:dyDescent="0.2">
      <c r="K595" s="124"/>
      <c r="L595" s="124"/>
      <c r="M595" s="124"/>
    </row>
    <row r="596" spans="11:13" x14ac:dyDescent="0.2">
      <c r="K596" s="124"/>
      <c r="L596" s="124"/>
      <c r="M596" s="124"/>
    </row>
    <row r="597" spans="11:13" x14ac:dyDescent="0.2">
      <c r="K597" s="124"/>
      <c r="L597" s="124"/>
      <c r="M597" s="124"/>
    </row>
    <row r="598" spans="11:13" x14ac:dyDescent="0.2">
      <c r="K598" s="124"/>
      <c r="L598" s="124"/>
      <c r="M598" s="124"/>
    </row>
    <row r="599" spans="11:13" x14ac:dyDescent="0.2">
      <c r="K599" s="124"/>
      <c r="L599" s="124"/>
      <c r="M599" s="124"/>
    </row>
    <row r="600" spans="11:13" x14ac:dyDescent="0.2">
      <c r="K600" s="124"/>
      <c r="L600" s="124"/>
      <c r="M600" s="124"/>
    </row>
    <row r="601" spans="11:13" x14ac:dyDescent="0.2">
      <c r="K601" s="124"/>
      <c r="L601" s="124"/>
      <c r="M601" s="124"/>
    </row>
    <row r="602" spans="11:13" x14ac:dyDescent="0.2">
      <c r="K602" s="124"/>
      <c r="L602" s="124"/>
      <c r="M602" s="124"/>
    </row>
    <row r="603" spans="11:13" x14ac:dyDescent="0.2">
      <c r="K603" s="124"/>
      <c r="L603" s="124"/>
      <c r="M603" s="124"/>
    </row>
    <row r="604" spans="11:13" x14ac:dyDescent="0.2">
      <c r="K604" s="124"/>
      <c r="L604" s="124"/>
      <c r="M604" s="124"/>
    </row>
    <row r="605" spans="11:13" x14ac:dyDescent="0.2">
      <c r="K605" s="124"/>
      <c r="L605" s="124"/>
      <c r="M605" s="124"/>
    </row>
    <row r="606" spans="11:13" x14ac:dyDescent="0.2">
      <c r="K606" s="124"/>
      <c r="L606" s="124"/>
      <c r="M606" s="124"/>
    </row>
    <row r="607" spans="11:13" x14ac:dyDescent="0.2">
      <c r="K607" s="124"/>
      <c r="L607" s="124"/>
      <c r="M607" s="124"/>
    </row>
    <row r="608" spans="11:13" x14ac:dyDescent="0.2">
      <c r="K608" s="124"/>
      <c r="L608" s="124"/>
      <c r="M608" s="124"/>
    </row>
    <row r="609" spans="11:13" x14ac:dyDescent="0.2">
      <c r="K609" s="124"/>
      <c r="L609" s="124"/>
      <c r="M609" s="124"/>
    </row>
    <row r="610" spans="11:13" x14ac:dyDescent="0.2">
      <c r="K610" s="124"/>
      <c r="L610" s="124"/>
      <c r="M610" s="124"/>
    </row>
    <row r="611" spans="11:13" x14ac:dyDescent="0.2">
      <c r="K611" s="124"/>
      <c r="L611" s="124"/>
      <c r="M611" s="124"/>
    </row>
    <row r="612" spans="11:13" x14ac:dyDescent="0.2">
      <c r="K612" s="124"/>
      <c r="L612" s="124"/>
      <c r="M612" s="124"/>
    </row>
    <row r="613" spans="11:13" x14ac:dyDescent="0.2">
      <c r="K613" s="124"/>
      <c r="L613" s="124"/>
      <c r="M613" s="124"/>
    </row>
    <row r="614" spans="11:13" x14ac:dyDescent="0.2">
      <c r="K614" s="124"/>
      <c r="L614" s="124"/>
      <c r="M614" s="124"/>
    </row>
    <row r="615" spans="11:13" x14ac:dyDescent="0.2">
      <c r="K615" s="124"/>
      <c r="L615" s="124"/>
      <c r="M615" s="124"/>
    </row>
    <row r="616" spans="11:13" x14ac:dyDescent="0.2">
      <c r="K616" s="124"/>
      <c r="L616" s="124"/>
      <c r="M616" s="124"/>
    </row>
    <row r="617" spans="11:13" x14ac:dyDescent="0.2">
      <c r="K617" s="124"/>
      <c r="L617" s="124"/>
      <c r="M617" s="124"/>
    </row>
    <row r="618" spans="11:13" x14ac:dyDescent="0.2">
      <c r="K618" s="124"/>
      <c r="L618" s="124"/>
      <c r="M618" s="124"/>
    </row>
    <row r="619" spans="11:13" x14ac:dyDescent="0.2">
      <c r="K619" s="124"/>
      <c r="L619" s="124"/>
      <c r="M619" s="124"/>
    </row>
    <row r="620" spans="11:13" x14ac:dyDescent="0.2">
      <c r="K620" s="124"/>
      <c r="L620" s="124"/>
      <c r="M620" s="124"/>
    </row>
    <row r="621" spans="11:13" x14ac:dyDescent="0.2">
      <c r="K621" s="124"/>
      <c r="L621" s="124"/>
      <c r="M621" s="124"/>
    </row>
    <row r="622" spans="11:13" x14ac:dyDescent="0.2">
      <c r="K622" s="124"/>
      <c r="L622" s="124"/>
      <c r="M622" s="124"/>
    </row>
    <row r="623" spans="11:13" x14ac:dyDescent="0.2">
      <c r="K623" s="124"/>
      <c r="L623" s="124"/>
      <c r="M623" s="124"/>
    </row>
    <row r="624" spans="11:13" x14ac:dyDescent="0.2">
      <c r="K624" s="124"/>
      <c r="L624" s="124"/>
      <c r="M624" s="124"/>
    </row>
    <row r="625" spans="11:13" x14ac:dyDescent="0.2">
      <c r="K625" s="124"/>
      <c r="L625" s="124"/>
      <c r="M625" s="124"/>
    </row>
    <row r="626" spans="11:13" x14ac:dyDescent="0.2">
      <c r="K626" s="124"/>
      <c r="L626" s="124"/>
      <c r="M626" s="124"/>
    </row>
    <row r="627" spans="11:13" x14ac:dyDescent="0.2">
      <c r="K627" s="124"/>
      <c r="L627" s="124"/>
      <c r="M627" s="124"/>
    </row>
    <row r="628" spans="11:13" x14ac:dyDescent="0.2">
      <c r="K628" s="124"/>
      <c r="L628" s="124"/>
      <c r="M628" s="124"/>
    </row>
    <row r="629" spans="11:13" x14ac:dyDescent="0.2">
      <c r="K629" s="124"/>
      <c r="L629" s="124"/>
      <c r="M629" s="124"/>
    </row>
    <row r="630" spans="11:13" x14ac:dyDescent="0.2">
      <c r="K630" s="124"/>
      <c r="L630" s="124"/>
      <c r="M630" s="124"/>
    </row>
    <row r="631" spans="11:13" x14ac:dyDescent="0.2">
      <c r="K631" s="124"/>
      <c r="L631" s="124"/>
      <c r="M631" s="124"/>
    </row>
    <row r="632" spans="11:13" x14ac:dyDescent="0.2">
      <c r="K632" s="124"/>
      <c r="L632" s="124"/>
      <c r="M632" s="124"/>
    </row>
    <row r="633" spans="11:13" x14ac:dyDescent="0.2">
      <c r="K633" s="124"/>
      <c r="L633" s="124"/>
      <c r="M633" s="124"/>
    </row>
    <row r="634" spans="11:13" x14ac:dyDescent="0.2">
      <c r="K634" s="124"/>
      <c r="L634" s="124"/>
      <c r="M634" s="124"/>
    </row>
    <row r="635" spans="11:13" x14ac:dyDescent="0.2">
      <c r="K635" s="124"/>
      <c r="L635" s="124"/>
      <c r="M635" s="124"/>
    </row>
    <row r="636" spans="11:13" x14ac:dyDescent="0.2">
      <c r="K636" s="124"/>
      <c r="L636" s="124"/>
      <c r="M636" s="124"/>
    </row>
    <row r="637" spans="11:13" x14ac:dyDescent="0.2">
      <c r="K637" s="124"/>
      <c r="L637" s="124"/>
      <c r="M637" s="124"/>
    </row>
    <row r="638" spans="11:13" x14ac:dyDescent="0.2">
      <c r="K638" s="124"/>
      <c r="L638" s="124"/>
      <c r="M638" s="124"/>
    </row>
    <row r="639" spans="11:13" x14ac:dyDescent="0.2">
      <c r="K639" s="124"/>
      <c r="L639" s="124"/>
      <c r="M639" s="124"/>
    </row>
    <row r="640" spans="11:13" x14ac:dyDescent="0.2">
      <c r="K640" s="124"/>
      <c r="L640" s="124"/>
      <c r="M640" s="124"/>
    </row>
    <row r="641" spans="11:13" x14ac:dyDescent="0.2">
      <c r="K641" s="124"/>
      <c r="L641" s="124"/>
      <c r="M641" s="124"/>
    </row>
    <row r="642" spans="11:13" x14ac:dyDescent="0.2">
      <c r="K642" s="124"/>
      <c r="L642" s="124"/>
      <c r="M642" s="124"/>
    </row>
    <row r="643" spans="11:13" x14ac:dyDescent="0.2">
      <c r="K643" s="124"/>
      <c r="L643" s="124"/>
      <c r="M643" s="124"/>
    </row>
    <row r="644" spans="11:13" x14ac:dyDescent="0.2">
      <c r="K644" s="124"/>
      <c r="L644" s="124"/>
      <c r="M644" s="124"/>
    </row>
    <row r="645" spans="11:13" x14ac:dyDescent="0.2">
      <c r="K645" s="124"/>
      <c r="L645" s="124"/>
      <c r="M645" s="124"/>
    </row>
    <row r="646" spans="11:13" x14ac:dyDescent="0.2">
      <c r="K646" s="124"/>
      <c r="L646" s="124"/>
      <c r="M646" s="124"/>
    </row>
    <row r="647" spans="11:13" x14ac:dyDescent="0.2">
      <c r="K647" s="124"/>
      <c r="L647" s="124"/>
      <c r="M647" s="124"/>
    </row>
    <row r="648" spans="11:13" x14ac:dyDescent="0.2">
      <c r="K648" s="124"/>
      <c r="L648" s="124"/>
      <c r="M648" s="124"/>
    </row>
    <row r="649" spans="11:13" x14ac:dyDescent="0.2">
      <c r="K649" s="124"/>
      <c r="L649" s="124"/>
      <c r="M649" s="124"/>
    </row>
    <row r="650" spans="11:13" x14ac:dyDescent="0.2">
      <c r="K650" s="124"/>
      <c r="L650" s="124"/>
      <c r="M650" s="124"/>
    </row>
    <row r="651" spans="11:13" x14ac:dyDescent="0.2">
      <c r="K651" s="124"/>
      <c r="L651" s="124"/>
      <c r="M651" s="124"/>
    </row>
    <row r="652" spans="11:13" x14ac:dyDescent="0.2">
      <c r="K652" s="124"/>
      <c r="L652" s="124"/>
      <c r="M652" s="124"/>
    </row>
    <row r="653" spans="11:13" x14ac:dyDescent="0.2">
      <c r="K653" s="124"/>
      <c r="L653" s="124"/>
      <c r="M653" s="124"/>
    </row>
    <row r="654" spans="11:13" x14ac:dyDescent="0.2">
      <c r="K654" s="124"/>
      <c r="L654" s="124"/>
      <c r="M654" s="124"/>
    </row>
    <row r="655" spans="11:13" x14ac:dyDescent="0.2">
      <c r="K655" s="124"/>
      <c r="L655" s="124"/>
      <c r="M655" s="124"/>
    </row>
    <row r="656" spans="11:13" x14ac:dyDescent="0.2">
      <c r="K656" s="124"/>
      <c r="L656" s="124"/>
      <c r="M656" s="124"/>
    </row>
    <row r="657" spans="11:13" x14ac:dyDescent="0.2">
      <c r="K657" s="124"/>
      <c r="L657" s="124"/>
      <c r="M657" s="124"/>
    </row>
    <row r="658" spans="11:13" x14ac:dyDescent="0.2">
      <c r="K658" s="124"/>
      <c r="L658" s="124"/>
      <c r="M658" s="124"/>
    </row>
    <row r="659" spans="11:13" x14ac:dyDescent="0.2">
      <c r="K659" s="124"/>
      <c r="L659" s="124"/>
      <c r="M659" s="124"/>
    </row>
    <row r="660" spans="11:13" x14ac:dyDescent="0.2">
      <c r="K660" s="124"/>
      <c r="L660" s="124"/>
      <c r="M660" s="124"/>
    </row>
    <row r="661" spans="11:13" x14ac:dyDescent="0.2">
      <c r="K661" s="124"/>
      <c r="L661" s="124"/>
      <c r="M661" s="124"/>
    </row>
    <row r="662" spans="11:13" x14ac:dyDescent="0.2">
      <c r="K662" s="124"/>
      <c r="L662" s="124"/>
      <c r="M662" s="124"/>
    </row>
    <row r="663" spans="11:13" x14ac:dyDescent="0.2">
      <c r="K663" s="124"/>
      <c r="L663" s="124"/>
      <c r="M663" s="124"/>
    </row>
    <row r="664" spans="11:13" x14ac:dyDescent="0.2">
      <c r="K664" s="124"/>
      <c r="L664" s="124"/>
      <c r="M664" s="124"/>
    </row>
    <row r="665" spans="11:13" x14ac:dyDescent="0.2">
      <c r="K665" s="124"/>
      <c r="L665" s="124"/>
      <c r="M665" s="124"/>
    </row>
    <row r="666" spans="11:13" x14ac:dyDescent="0.2">
      <c r="K666" s="124"/>
      <c r="L666" s="124"/>
      <c r="M666" s="124"/>
    </row>
    <row r="667" spans="11:13" x14ac:dyDescent="0.2">
      <c r="K667" s="124"/>
      <c r="L667" s="124"/>
      <c r="M667" s="124"/>
    </row>
    <row r="668" spans="11:13" x14ac:dyDescent="0.2">
      <c r="K668" s="124"/>
      <c r="L668" s="124"/>
      <c r="M668" s="124"/>
    </row>
    <row r="669" spans="11:13" x14ac:dyDescent="0.2">
      <c r="K669" s="124"/>
      <c r="L669" s="124"/>
      <c r="M669" s="124"/>
    </row>
    <row r="670" spans="11:13" x14ac:dyDescent="0.2">
      <c r="K670" s="124"/>
      <c r="L670" s="124"/>
      <c r="M670" s="124"/>
    </row>
    <row r="671" spans="11:13" x14ac:dyDescent="0.2">
      <c r="K671" s="124"/>
      <c r="L671" s="124"/>
      <c r="M671" s="124"/>
    </row>
    <row r="672" spans="11:13" x14ac:dyDescent="0.2">
      <c r="K672" s="124"/>
      <c r="L672" s="124"/>
      <c r="M672" s="124"/>
    </row>
    <row r="673" spans="11:13" x14ac:dyDescent="0.2">
      <c r="K673" s="124"/>
      <c r="L673" s="124"/>
      <c r="M673" s="124"/>
    </row>
    <row r="674" spans="11:13" x14ac:dyDescent="0.2">
      <c r="K674" s="124"/>
      <c r="L674" s="124"/>
      <c r="M674" s="124"/>
    </row>
    <row r="675" spans="11:13" x14ac:dyDescent="0.2">
      <c r="K675" s="124"/>
      <c r="L675" s="124"/>
      <c r="M675" s="124"/>
    </row>
    <row r="676" spans="11:13" x14ac:dyDescent="0.2">
      <c r="K676" s="124"/>
      <c r="L676" s="124"/>
      <c r="M676" s="124"/>
    </row>
    <row r="677" spans="11:13" x14ac:dyDescent="0.2">
      <c r="K677" s="124"/>
      <c r="L677" s="124"/>
      <c r="M677" s="124"/>
    </row>
    <row r="678" spans="11:13" x14ac:dyDescent="0.2">
      <c r="K678" s="124"/>
      <c r="L678" s="124"/>
      <c r="M678" s="124"/>
    </row>
    <row r="679" spans="11:13" x14ac:dyDescent="0.2">
      <c r="K679" s="124"/>
      <c r="L679" s="124"/>
      <c r="M679" s="124"/>
    </row>
    <row r="680" spans="11:13" x14ac:dyDescent="0.2">
      <c r="K680" s="124"/>
      <c r="L680" s="124"/>
      <c r="M680" s="124"/>
    </row>
    <row r="681" spans="11:13" x14ac:dyDescent="0.2">
      <c r="K681" s="124"/>
      <c r="L681" s="124"/>
      <c r="M681" s="124"/>
    </row>
    <row r="682" spans="11:13" x14ac:dyDescent="0.2">
      <c r="K682" s="124"/>
      <c r="L682" s="124"/>
      <c r="M682" s="124"/>
    </row>
    <row r="683" spans="11:13" x14ac:dyDescent="0.2">
      <c r="K683" s="124"/>
      <c r="L683" s="124"/>
      <c r="M683" s="124"/>
    </row>
    <row r="684" spans="11:13" x14ac:dyDescent="0.2">
      <c r="K684" s="124"/>
      <c r="L684" s="124"/>
      <c r="M684" s="124"/>
    </row>
    <row r="685" spans="11:13" x14ac:dyDescent="0.2">
      <c r="K685" s="124"/>
      <c r="L685" s="124"/>
      <c r="M685" s="124"/>
    </row>
    <row r="686" spans="11:13" x14ac:dyDescent="0.2">
      <c r="K686" s="124"/>
      <c r="L686" s="124"/>
      <c r="M686" s="124"/>
    </row>
    <row r="687" spans="11:13" x14ac:dyDescent="0.2">
      <c r="K687" s="124"/>
      <c r="L687" s="124"/>
      <c r="M687" s="124"/>
    </row>
    <row r="688" spans="11:13" x14ac:dyDescent="0.2">
      <c r="K688" s="124"/>
      <c r="L688" s="124"/>
      <c r="M688" s="124"/>
    </row>
    <row r="689" spans="11:13" x14ac:dyDescent="0.2">
      <c r="K689" s="124"/>
      <c r="L689" s="124"/>
      <c r="M689" s="124"/>
    </row>
    <row r="690" spans="11:13" x14ac:dyDescent="0.2">
      <c r="K690" s="124"/>
      <c r="L690" s="124"/>
      <c r="M690" s="124"/>
    </row>
    <row r="691" spans="11:13" x14ac:dyDescent="0.2">
      <c r="K691" s="124"/>
      <c r="L691" s="124"/>
      <c r="M691" s="124"/>
    </row>
    <row r="692" spans="11:13" x14ac:dyDescent="0.2">
      <c r="K692" s="124"/>
      <c r="L692" s="124"/>
      <c r="M692" s="124"/>
    </row>
    <row r="693" spans="11:13" x14ac:dyDescent="0.2">
      <c r="K693" s="124"/>
      <c r="L693" s="124"/>
      <c r="M693" s="124"/>
    </row>
    <row r="694" spans="11:13" x14ac:dyDescent="0.2">
      <c r="K694" s="124"/>
      <c r="L694" s="124"/>
      <c r="M694" s="124"/>
    </row>
    <row r="695" spans="11:13" x14ac:dyDescent="0.2">
      <c r="K695" s="124"/>
      <c r="L695" s="124"/>
      <c r="M695" s="124"/>
    </row>
    <row r="696" spans="11:13" x14ac:dyDescent="0.2">
      <c r="K696" s="124"/>
      <c r="L696" s="124"/>
      <c r="M696" s="124"/>
    </row>
    <row r="697" spans="11:13" x14ac:dyDescent="0.2">
      <c r="K697" s="124"/>
      <c r="L697" s="124"/>
      <c r="M697" s="124"/>
    </row>
    <row r="698" spans="11:13" x14ac:dyDescent="0.2">
      <c r="K698" s="124"/>
      <c r="L698" s="124"/>
      <c r="M698" s="124"/>
    </row>
    <row r="699" spans="11:13" x14ac:dyDescent="0.2">
      <c r="K699" s="124"/>
      <c r="L699" s="124"/>
      <c r="M699" s="124"/>
    </row>
    <row r="700" spans="11:13" x14ac:dyDescent="0.2">
      <c r="K700" s="124"/>
      <c r="L700" s="124"/>
      <c r="M700" s="124"/>
    </row>
    <row r="701" spans="11:13" x14ac:dyDescent="0.2">
      <c r="K701" s="124"/>
      <c r="L701" s="124"/>
      <c r="M701" s="124"/>
    </row>
    <row r="702" spans="11:13" x14ac:dyDescent="0.2">
      <c r="K702" s="124"/>
      <c r="L702" s="124"/>
      <c r="M702" s="124"/>
    </row>
    <row r="703" spans="11:13" x14ac:dyDescent="0.2">
      <c r="K703" s="124"/>
      <c r="L703" s="124"/>
      <c r="M703" s="124"/>
    </row>
    <row r="704" spans="11:13" x14ac:dyDescent="0.2">
      <c r="K704" s="124"/>
      <c r="L704" s="124"/>
      <c r="M704" s="124"/>
    </row>
    <row r="705" spans="11:13" x14ac:dyDescent="0.2">
      <c r="K705" s="124"/>
      <c r="L705" s="124"/>
      <c r="M705" s="124"/>
    </row>
    <row r="706" spans="11:13" x14ac:dyDescent="0.2">
      <c r="K706" s="124"/>
      <c r="L706" s="124"/>
      <c r="M706" s="124"/>
    </row>
    <row r="707" spans="11:13" x14ac:dyDescent="0.2">
      <c r="K707" s="124"/>
      <c r="L707" s="124"/>
      <c r="M707" s="124"/>
    </row>
    <row r="708" spans="11:13" x14ac:dyDescent="0.2">
      <c r="K708" s="124"/>
      <c r="L708" s="124"/>
      <c r="M708" s="124"/>
    </row>
    <row r="709" spans="11:13" x14ac:dyDescent="0.2">
      <c r="K709" s="124"/>
      <c r="L709" s="124"/>
      <c r="M709" s="124"/>
    </row>
    <row r="710" spans="11:13" x14ac:dyDescent="0.2">
      <c r="K710" s="124"/>
      <c r="L710" s="124"/>
      <c r="M710" s="124"/>
    </row>
    <row r="711" spans="11:13" x14ac:dyDescent="0.2">
      <c r="K711" s="124"/>
      <c r="L711" s="124"/>
      <c r="M711" s="124"/>
    </row>
    <row r="712" spans="11:13" x14ac:dyDescent="0.2">
      <c r="K712" s="124"/>
      <c r="L712" s="124"/>
      <c r="M712" s="124"/>
    </row>
    <row r="713" spans="11:13" x14ac:dyDescent="0.2">
      <c r="K713" s="124"/>
      <c r="L713" s="124"/>
      <c r="M713" s="124"/>
    </row>
    <row r="714" spans="11:13" x14ac:dyDescent="0.2">
      <c r="K714" s="124"/>
      <c r="L714" s="124"/>
      <c r="M714" s="124"/>
    </row>
    <row r="715" spans="11:13" x14ac:dyDescent="0.2">
      <c r="K715" s="124"/>
      <c r="L715" s="124"/>
      <c r="M715" s="124"/>
    </row>
    <row r="716" spans="11:13" x14ac:dyDescent="0.2">
      <c r="K716" s="124"/>
      <c r="L716" s="124"/>
      <c r="M716" s="124"/>
    </row>
    <row r="717" spans="11:13" x14ac:dyDescent="0.2">
      <c r="K717" s="124"/>
      <c r="L717" s="124"/>
      <c r="M717" s="124"/>
    </row>
    <row r="718" spans="11:13" x14ac:dyDescent="0.2">
      <c r="K718" s="124"/>
      <c r="L718" s="124"/>
      <c r="M718" s="124"/>
    </row>
    <row r="719" spans="11:13" x14ac:dyDescent="0.2">
      <c r="K719" s="124"/>
      <c r="L719" s="124"/>
      <c r="M719" s="124"/>
    </row>
    <row r="720" spans="11:13" x14ac:dyDescent="0.2">
      <c r="K720" s="124"/>
      <c r="L720" s="124"/>
      <c r="M720" s="124"/>
    </row>
    <row r="721" spans="11:13" x14ac:dyDescent="0.2">
      <c r="K721" s="124"/>
      <c r="L721" s="124"/>
      <c r="M721" s="124"/>
    </row>
    <row r="722" spans="11:13" x14ac:dyDescent="0.2">
      <c r="K722" s="124"/>
      <c r="L722" s="124"/>
      <c r="M722" s="124"/>
    </row>
    <row r="723" spans="11:13" x14ac:dyDescent="0.2">
      <c r="K723" s="124"/>
      <c r="L723" s="124"/>
      <c r="M723" s="124"/>
    </row>
    <row r="724" spans="11:13" x14ac:dyDescent="0.2">
      <c r="K724" s="124"/>
      <c r="L724" s="124"/>
      <c r="M724" s="124"/>
    </row>
    <row r="725" spans="11:13" x14ac:dyDescent="0.2">
      <c r="K725" s="124"/>
      <c r="L725" s="124"/>
      <c r="M725" s="124"/>
    </row>
    <row r="726" spans="11:13" x14ac:dyDescent="0.2">
      <c r="K726" s="124"/>
      <c r="L726" s="124"/>
      <c r="M726" s="124"/>
    </row>
    <row r="727" spans="11:13" x14ac:dyDescent="0.2">
      <c r="K727" s="124"/>
      <c r="L727" s="124"/>
      <c r="M727" s="124"/>
    </row>
    <row r="728" spans="11:13" x14ac:dyDescent="0.2">
      <c r="K728" s="124"/>
      <c r="L728" s="124"/>
      <c r="M728" s="124"/>
    </row>
    <row r="729" spans="11:13" x14ac:dyDescent="0.2">
      <c r="K729" s="124"/>
      <c r="L729" s="124"/>
      <c r="M729" s="124"/>
    </row>
    <row r="730" spans="11:13" x14ac:dyDescent="0.2">
      <c r="K730" s="124"/>
      <c r="L730" s="124"/>
      <c r="M730" s="124"/>
    </row>
    <row r="731" spans="11:13" x14ac:dyDescent="0.2">
      <c r="K731" s="124"/>
      <c r="L731" s="124"/>
      <c r="M731" s="124"/>
    </row>
    <row r="732" spans="11:13" x14ac:dyDescent="0.2">
      <c r="K732" s="124"/>
      <c r="L732" s="124"/>
      <c r="M732" s="124"/>
    </row>
    <row r="733" spans="11:13" x14ac:dyDescent="0.2">
      <c r="K733" s="124"/>
      <c r="L733" s="124"/>
      <c r="M733" s="124"/>
    </row>
    <row r="734" spans="11:13" x14ac:dyDescent="0.2">
      <c r="K734" s="124"/>
      <c r="L734" s="124"/>
      <c r="M734" s="124"/>
    </row>
    <row r="735" spans="11:13" x14ac:dyDescent="0.2">
      <c r="K735" s="124"/>
      <c r="L735" s="124"/>
      <c r="M735" s="124"/>
    </row>
    <row r="736" spans="11:13" x14ac:dyDescent="0.2">
      <c r="K736" s="124"/>
      <c r="L736" s="124"/>
      <c r="M736" s="124"/>
    </row>
    <row r="737" spans="11:13" x14ac:dyDescent="0.2">
      <c r="K737" s="124"/>
      <c r="L737" s="124"/>
      <c r="M737" s="124"/>
    </row>
    <row r="738" spans="11:13" x14ac:dyDescent="0.2">
      <c r="K738" s="124"/>
      <c r="L738" s="124"/>
      <c r="M738" s="124"/>
    </row>
    <row r="739" spans="11:13" x14ac:dyDescent="0.2">
      <c r="K739" s="124"/>
      <c r="L739" s="124"/>
      <c r="M739" s="124"/>
    </row>
    <row r="740" spans="11:13" x14ac:dyDescent="0.2">
      <c r="K740" s="124"/>
      <c r="L740" s="124"/>
      <c r="M740" s="124"/>
    </row>
    <row r="741" spans="11:13" x14ac:dyDescent="0.2">
      <c r="K741" s="124"/>
      <c r="L741" s="124"/>
      <c r="M741" s="124"/>
    </row>
    <row r="742" spans="11:13" x14ac:dyDescent="0.2">
      <c r="K742" s="124"/>
      <c r="L742" s="124"/>
      <c r="M742" s="124"/>
    </row>
    <row r="743" spans="11:13" x14ac:dyDescent="0.2">
      <c r="K743" s="124"/>
      <c r="L743" s="124"/>
      <c r="M743" s="124"/>
    </row>
    <row r="744" spans="11:13" x14ac:dyDescent="0.2">
      <c r="K744" s="124"/>
      <c r="L744" s="124"/>
      <c r="M744" s="124"/>
    </row>
    <row r="745" spans="11:13" x14ac:dyDescent="0.2">
      <c r="K745" s="124"/>
      <c r="L745" s="124"/>
      <c r="M745" s="124"/>
    </row>
    <row r="746" spans="11:13" x14ac:dyDescent="0.2">
      <c r="K746" s="124"/>
      <c r="L746" s="124"/>
      <c r="M746" s="124"/>
    </row>
    <row r="747" spans="11:13" x14ac:dyDescent="0.2">
      <c r="K747" s="124"/>
      <c r="L747" s="124"/>
      <c r="M747" s="124"/>
    </row>
    <row r="748" spans="11:13" x14ac:dyDescent="0.2">
      <c r="K748" s="124"/>
      <c r="L748" s="124"/>
      <c r="M748" s="124"/>
    </row>
    <row r="749" spans="11:13" x14ac:dyDescent="0.2">
      <c r="K749" s="124"/>
      <c r="L749" s="124"/>
      <c r="M749" s="124"/>
    </row>
    <row r="750" spans="11:13" x14ac:dyDescent="0.2">
      <c r="K750" s="124"/>
      <c r="L750" s="124"/>
      <c r="M750" s="124"/>
    </row>
    <row r="751" spans="11:13" x14ac:dyDescent="0.2">
      <c r="K751" s="124"/>
      <c r="L751" s="124"/>
      <c r="M751" s="124"/>
    </row>
    <row r="752" spans="11:13" x14ac:dyDescent="0.2">
      <c r="K752" s="124"/>
      <c r="L752" s="124"/>
      <c r="M752" s="124"/>
    </row>
    <row r="753" spans="11:13" x14ac:dyDescent="0.2">
      <c r="K753" s="124"/>
      <c r="L753" s="124"/>
      <c r="M753" s="124"/>
    </row>
    <row r="754" spans="11:13" x14ac:dyDescent="0.2">
      <c r="K754" s="124"/>
      <c r="L754" s="124"/>
      <c r="M754" s="124"/>
    </row>
    <row r="755" spans="11:13" x14ac:dyDescent="0.2">
      <c r="K755" s="124"/>
      <c r="L755" s="124"/>
      <c r="M755" s="124"/>
    </row>
    <row r="756" spans="11:13" x14ac:dyDescent="0.2">
      <c r="K756" s="124"/>
      <c r="L756" s="124"/>
      <c r="M756" s="124"/>
    </row>
    <row r="757" spans="11:13" x14ac:dyDescent="0.2">
      <c r="K757" s="124"/>
      <c r="L757" s="124"/>
      <c r="M757" s="124"/>
    </row>
    <row r="758" spans="11:13" x14ac:dyDescent="0.2">
      <c r="K758" s="124"/>
      <c r="L758" s="124"/>
      <c r="M758" s="124"/>
    </row>
    <row r="759" spans="11:13" x14ac:dyDescent="0.2">
      <c r="K759" s="124"/>
      <c r="L759" s="124"/>
      <c r="M759" s="124"/>
    </row>
    <row r="760" spans="11:13" x14ac:dyDescent="0.2">
      <c r="K760" s="124"/>
      <c r="L760" s="124"/>
      <c r="M760" s="124"/>
    </row>
    <row r="761" spans="11:13" x14ac:dyDescent="0.2">
      <c r="K761" s="124"/>
      <c r="L761" s="124"/>
      <c r="M761" s="124"/>
    </row>
    <row r="762" spans="11:13" x14ac:dyDescent="0.2">
      <c r="K762" s="124"/>
      <c r="L762" s="124"/>
      <c r="M762" s="124"/>
    </row>
    <row r="763" spans="11:13" x14ac:dyDescent="0.2">
      <c r="K763" s="124"/>
      <c r="L763" s="124"/>
      <c r="M763" s="124"/>
    </row>
    <row r="764" spans="11:13" x14ac:dyDescent="0.2">
      <c r="K764" s="124"/>
      <c r="L764" s="124"/>
      <c r="M764" s="124"/>
    </row>
    <row r="765" spans="11:13" x14ac:dyDescent="0.2">
      <c r="K765" s="124"/>
      <c r="L765" s="124"/>
      <c r="M765" s="124"/>
    </row>
    <row r="766" spans="11:13" x14ac:dyDescent="0.2">
      <c r="K766" s="124"/>
      <c r="L766" s="124"/>
      <c r="M766" s="124"/>
    </row>
    <row r="767" spans="11:13" x14ac:dyDescent="0.2">
      <c r="K767" s="124"/>
      <c r="L767" s="124"/>
      <c r="M767" s="124"/>
    </row>
    <row r="768" spans="11:13" x14ac:dyDescent="0.2">
      <c r="K768" s="124"/>
      <c r="L768" s="124"/>
      <c r="M768" s="124"/>
    </row>
    <row r="769" spans="11:13" x14ac:dyDescent="0.2">
      <c r="K769" s="124"/>
      <c r="L769" s="124"/>
      <c r="M769" s="124"/>
    </row>
    <row r="770" spans="11:13" x14ac:dyDescent="0.2">
      <c r="K770" s="124"/>
      <c r="L770" s="124"/>
      <c r="M770" s="124"/>
    </row>
    <row r="771" spans="11:13" x14ac:dyDescent="0.2">
      <c r="K771" s="124"/>
      <c r="L771" s="124"/>
      <c r="M771" s="124"/>
    </row>
    <row r="772" spans="11:13" x14ac:dyDescent="0.2">
      <c r="K772" s="124"/>
      <c r="L772" s="124"/>
      <c r="M772" s="124"/>
    </row>
    <row r="773" spans="11:13" x14ac:dyDescent="0.2">
      <c r="K773" s="124"/>
      <c r="L773" s="124"/>
      <c r="M773" s="124"/>
    </row>
    <row r="774" spans="11:13" x14ac:dyDescent="0.2">
      <c r="K774" s="124"/>
      <c r="L774" s="124"/>
      <c r="M774" s="124"/>
    </row>
    <row r="775" spans="11:13" x14ac:dyDescent="0.2">
      <c r="K775" s="124"/>
      <c r="L775" s="124"/>
      <c r="M775" s="124"/>
    </row>
    <row r="776" spans="11:13" x14ac:dyDescent="0.2">
      <c r="K776" s="124"/>
      <c r="L776" s="124"/>
      <c r="M776" s="124"/>
    </row>
    <row r="777" spans="11:13" x14ac:dyDescent="0.2">
      <c r="K777" s="124"/>
      <c r="L777" s="124"/>
      <c r="M777" s="124"/>
    </row>
    <row r="778" spans="11:13" x14ac:dyDescent="0.2">
      <c r="K778" s="124"/>
      <c r="L778" s="124"/>
      <c r="M778" s="124"/>
    </row>
    <row r="779" spans="11:13" x14ac:dyDescent="0.2">
      <c r="K779" s="124"/>
      <c r="L779" s="124"/>
      <c r="M779" s="124"/>
    </row>
    <row r="780" spans="11:13" x14ac:dyDescent="0.2">
      <c r="K780" s="124"/>
      <c r="L780" s="124"/>
      <c r="M780" s="124"/>
    </row>
    <row r="781" spans="11:13" x14ac:dyDescent="0.2">
      <c r="K781" s="124"/>
      <c r="L781" s="124"/>
      <c r="M781" s="124"/>
    </row>
    <row r="782" spans="11:13" x14ac:dyDescent="0.2">
      <c r="K782" s="124"/>
      <c r="L782" s="124"/>
      <c r="M782" s="124"/>
    </row>
    <row r="783" spans="11:13" x14ac:dyDescent="0.2">
      <c r="K783" s="124"/>
      <c r="L783" s="124"/>
      <c r="M783" s="124"/>
    </row>
    <row r="784" spans="11:13" x14ac:dyDescent="0.2">
      <c r="K784" s="124"/>
      <c r="L784" s="124"/>
      <c r="M784" s="124"/>
    </row>
    <row r="785" spans="11:13" x14ac:dyDescent="0.2">
      <c r="K785" s="124"/>
      <c r="L785" s="124"/>
      <c r="M785" s="124"/>
    </row>
    <row r="786" spans="11:13" x14ac:dyDescent="0.2">
      <c r="K786" s="124"/>
      <c r="L786" s="124"/>
      <c r="M786" s="124"/>
    </row>
    <row r="787" spans="11:13" x14ac:dyDescent="0.2">
      <c r="K787" s="124"/>
      <c r="L787" s="124"/>
      <c r="M787" s="124"/>
    </row>
    <row r="788" spans="11:13" x14ac:dyDescent="0.2">
      <c r="K788" s="124"/>
      <c r="L788" s="124"/>
      <c r="M788" s="124"/>
    </row>
    <row r="789" spans="11:13" x14ac:dyDescent="0.2">
      <c r="K789" s="124"/>
      <c r="L789" s="124"/>
      <c r="M789" s="124"/>
    </row>
    <row r="790" spans="11:13" x14ac:dyDescent="0.2">
      <c r="K790" s="124"/>
      <c r="L790" s="124"/>
      <c r="M790" s="124"/>
    </row>
    <row r="791" spans="11:13" x14ac:dyDescent="0.2">
      <c r="K791" s="124"/>
      <c r="L791" s="124"/>
      <c r="M791" s="124"/>
    </row>
    <row r="792" spans="11:13" x14ac:dyDescent="0.2">
      <c r="K792" s="124"/>
      <c r="L792" s="124"/>
      <c r="M792" s="124"/>
    </row>
    <row r="793" spans="11:13" x14ac:dyDescent="0.2">
      <c r="K793" s="124"/>
      <c r="L793" s="124"/>
      <c r="M793" s="124"/>
    </row>
    <row r="794" spans="11:13" x14ac:dyDescent="0.2">
      <c r="K794" s="124"/>
      <c r="L794" s="124"/>
      <c r="M794" s="124"/>
    </row>
    <row r="795" spans="11:13" x14ac:dyDescent="0.2">
      <c r="K795" s="124"/>
      <c r="L795" s="124"/>
      <c r="M795" s="124"/>
    </row>
    <row r="796" spans="11:13" x14ac:dyDescent="0.2">
      <c r="K796" s="124"/>
      <c r="L796" s="124"/>
      <c r="M796" s="124"/>
    </row>
    <row r="797" spans="11:13" x14ac:dyDescent="0.2">
      <c r="K797" s="124"/>
      <c r="L797" s="124"/>
      <c r="M797" s="124"/>
    </row>
    <row r="798" spans="11:13" x14ac:dyDescent="0.2">
      <c r="K798" s="124"/>
      <c r="L798" s="124"/>
      <c r="M798" s="124"/>
    </row>
    <row r="799" spans="11:13" x14ac:dyDescent="0.2">
      <c r="K799" s="124"/>
      <c r="L799" s="124"/>
      <c r="M799" s="124"/>
    </row>
    <row r="800" spans="11:13" x14ac:dyDescent="0.2">
      <c r="K800" s="124"/>
      <c r="L800" s="124"/>
      <c r="M800" s="124"/>
    </row>
    <row r="801" spans="11:13" x14ac:dyDescent="0.2">
      <c r="K801" s="124"/>
      <c r="L801" s="124"/>
      <c r="M801" s="124"/>
    </row>
    <row r="802" spans="11:13" x14ac:dyDescent="0.2">
      <c r="K802" s="124"/>
      <c r="L802" s="124"/>
      <c r="M802" s="124"/>
    </row>
    <row r="803" spans="11:13" x14ac:dyDescent="0.2">
      <c r="K803" s="124"/>
      <c r="L803" s="124"/>
      <c r="M803" s="124"/>
    </row>
    <row r="804" spans="11:13" x14ac:dyDescent="0.2">
      <c r="K804" s="124"/>
      <c r="L804" s="124"/>
      <c r="M804" s="124"/>
    </row>
    <row r="805" spans="11:13" x14ac:dyDescent="0.2">
      <c r="K805" s="124"/>
      <c r="L805" s="124"/>
      <c r="M805" s="124"/>
    </row>
    <row r="806" spans="11:13" x14ac:dyDescent="0.2">
      <c r="K806" s="124"/>
      <c r="L806" s="124"/>
      <c r="M806" s="124"/>
    </row>
    <row r="807" spans="11:13" x14ac:dyDescent="0.2">
      <c r="K807" s="124"/>
      <c r="L807" s="124"/>
      <c r="M807" s="124"/>
    </row>
    <row r="808" spans="11:13" x14ac:dyDescent="0.2">
      <c r="K808" s="124"/>
      <c r="L808" s="124"/>
      <c r="M808" s="124"/>
    </row>
    <row r="809" spans="11:13" x14ac:dyDescent="0.2">
      <c r="K809" s="124"/>
      <c r="L809" s="124"/>
      <c r="M809" s="124"/>
    </row>
    <row r="810" spans="11:13" x14ac:dyDescent="0.2">
      <c r="K810" s="124"/>
      <c r="L810" s="124"/>
      <c r="M810" s="124"/>
    </row>
    <row r="811" spans="11:13" x14ac:dyDescent="0.2">
      <c r="K811" s="124"/>
      <c r="L811" s="124"/>
      <c r="M811" s="124"/>
    </row>
    <row r="812" spans="11:13" x14ac:dyDescent="0.2">
      <c r="K812" s="124"/>
      <c r="L812" s="124"/>
      <c r="M812" s="124"/>
    </row>
    <row r="813" spans="11:13" x14ac:dyDescent="0.2">
      <c r="K813" s="124"/>
      <c r="L813" s="124"/>
      <c r="M813" s="124"/>
    </row>
    <row r="814" spans="11:13" x14ac:dyDescent="0.2">
      <c r="K814" s="124"/>
      <c r="L814" s="124"/>
      <c r="M814" s="124"/>
    </row>
    <row r="815" spans="11:13" x14ac:dyDescent="0.2">
      <c r="K815" s="124"/>
      <c r="L815" s="124"/>
      <c r="M815" s="124"/>
    </row>
    <row r="816" spans="11:13" x14ac:dyDescent="0.2">
      <c r="K816" s="124"/>
      <c r="L816" s="124"/>
      <c r="M816" s="124"/>
    </row>
    <row r="817" spans="11:13" x14ac:dyDescent="0.2">
      <c r="K817" s="124"/>
      <c r="L817" s="124"/>
      <c r="M817" s="124"/>
    </row>
    <row r="818" spans="11:13" x14ac:dyDescent="0.2">
      <c r="K818" s="124"/>
      <c r="L818" s="124"/>
      <c r="M818" s="124"/>
    </row>
    <row r="819" spans="11:13" x14ac:dyDescent="0.2">
      <c r="K819" s="124"/>
      <c r="L819" s="124"/>
      <c r="M819" s="124"/>
    </row>
    <row r="820" spans="11:13" x14ac:dyDescent="0.2">
      <c r="K820" s="124"/>
      <c r="L820" s="124"/>
      <c r="M820" s="124"/>
    </row>
    <row r="821" spans="11:13" x14ac:dyDescent="0.2">
      <c r="K821" s="124"/>
      <c r="L821" s="124"/>
      <c r="M821" s="124"/>
    </row>
    <row r="822" spans="11:13" x14ac:dyDescent="0.2">
      <c r="K822" s="124"/>
      <c r="L822" s="124"/>
      <c r="M822" s="124"/>
    </row>
    <row r="823" spans="11:13" x14ac:dyDescent="0.2">
      <c r="K823" s="124"/>
      <c r="L823" s="124"/>
      <c r="M823" s="124"/>
    </row>
    <row r="824" spans="11:13" x14ac:dyDescent="0.2">
      <c r="K824" s="124"/>
      <c r="L824" s="124"/>
      <c r="M824" s="124"/>
    </row>
    <row r="825" spans="11:13" x14ac:dyDescent="0.2">
      <c r="K825" s="124"/>
      <c r="L825" s="124"/>
      <c r="M825" s="124"/>
    </row>
    <row r="826" spans="11:13" x14ac:dyDescent="0.2">
      <c r="K826" s="124"/>
      <c r="L826" s="124"/>
      <c r="M826" s="124"/>
    </row>
    <row r="827" spans="11:13" x14ac:dyDescent="0.2">
      <c r="K827" s="124"/>
      <c r="L827" s="124"/>
      <c r="M827" s="124"/>
    </row>
    <row r="828" spans="11:13" x14ac:dyDescent="0.2">
      <c r="K828" s="124"/>
      <c r="L828" s="124"/>
      <c r="M828" s="124"/>
    </row>
    <row r="829" spans="11:13" x14ac:dyDescent="0.2">
      <c r="K829" s="124"/>
      <c r="L829" s="124"/>
      <c r="M829" s="124"/>
    </row>
    <row r="830" spans="11:13" x14ac:dyDescent="0.2">
      <c r="K830" s="124"/>
      <c r="L830" s="124"/>
      <c r="M830" s="124"/>
    </row>
    <row r="831" spans="11:13" x14ac:dyDescent="0.2">
      <c r="K831" s="124"/>
      <c r="L831" s="124"/>
      <c r="M831" s="124"/>
    </row>
    <row r="832" spans="11:13" x14ac:dyDescent="0.2">
      <c r="K832" s="124"/>
      <c r="L832" s="124"/>
      <c r="M832" s="124"/>
    </row>
    <row r="833" spans="11:13" x14ac:dyDescent="0.2">
      <c r="K833" s="124"/>
      <c r="L833" s="124"/>
      <c r="M833" s="124"/>
    </row>
    <row r="834" spans="11:13" x14ac:dyDescent="0.2">
      <c r="K834" s="124"/>
      <c r="L834" s="124"/>
      <c r="M834" s="124"/>
    </row>
    <row r="835" spans="11:13" x14ac:dyDescent="0.2">
      <c r="K835" s="124"/>
      <c r="L835" s="124"/>
      <c r="M835" s="124"/>
    </row>
    <row r="836" spans="11:13" x14ac:dyDescent="0.2">
      <c r="K836" s="124"/>
      <c r="L836" s="124"/>
      <c r="M836" s="124"/>
    </row>
    <row r="837" spans="11:13" x14ac:dyDescent="0.2">
      <c r="K837" s="124"/>
      <c r="L837" s="124"/>
      <c r="M837" s="124"/>
    </row>
    <row r="838" spans="11:13" x14ac:dyDescent="0.2">
      <c r="K838" s="124"/>
      <c r="L838" s="124"/>
      <c r="M838" s="124"/>
    </row>
    <row r="839" spans="11:13" x14ac:dyDescent="0.2">
      <c r="K839" s="124"/>
      <c r="L839" s="124"/>
      <c r="M839" s="124"/>
    </row>
    <row r="840" spans="11:13" x14ac:dyDescent="0.2">
      <c r="K840" s="124"/>
      <c r="L840" s="124"/>
      <c r="M840" s="124"/>
    </row>
    <row r="841" spans="11:13" x14ac:dyDescent="0.2">
      <c r="K841" s="124"/>
      <c r="L841" s="124"/>
      <c r="M841" s="124"/>
    </row>
    <row r="842" spans="11:13" x14ac:dyDescent="0.2">
      <c r="K842" s="124"/>
      <c r="L842" s="124"/>
      <c r="M842" s="124"/>
    </row>
    <row r="843" spans="11:13" x14ac:dyDescent="0.2">
      <c r="K843" s="124"/>
      <c r="L843" s="124"/>
      <c r="M843" s="124"/>
    </row>
    <row r="844" spans="11:13" x14ac:dyDescent="0.2">
      <c r="K844" s="124"/>
      <c r="L844" s="124"/>
      <c r="M844" s="124"/>
    </row>
    <row r="845" spans="11:13" x14ac:dyDescent="0.2">
      <c r="K845" s="124"/>
      <c r="L845" s="124"/>
      <c r="M845" s="124"/>
    </row>
    <row r="846" spans="11:13" x14ac:dyDescent="0.2">
      <c r="K846" s="124"/>
      <c r="L846" s="124"/>
      <c r="M846" s="124"/>
    </row>
    <row r="847" spans="11:13" x14ac:dyDescent="0.2">
      <c r="K847" s="124"/>
      <c r="L847" s="124"/>
      <c r="M847" s="124"/>
    </row>
    <row r="848" spans="11:13" x14ac:dyDescent="0.2">
      <c r="K848" s="124"/>
      <c r="L848" s="124"/>
      <c r="M848" s="124"/>
    </row>
    <row r="849" spans="11:13" x14ac:dyDescent="0.2">
      <c r="K849" s="124"/>
      <c r="L849" s="124"/>
      <c r="M849" s="124"/>
    </row>
    <row r="850" spans="11:13" x14ac:dyDescent="0.2">
      <c r="K850" s="124"/>
      <c r="L850" s="124"/>
      <c r="M850" s="124"/>
    </row>
    <row r="851" spans="11:13" x14ac:dyDescent="0.2">
      <c r="K851" s="124"/>
      <c r="L851" s="124"/>
      <c r="M851" s="124"/>
    </row>
    <row r="852" spans="11:13" x14ac:dyDescent="0.2">
      <c r="K852" s="124"/>
      <c r="L852" s="124"/>
      <c r="M852" s="124"/>
    </row>
    <row r="853" spans="11:13" x14ac:dyDescent="0.2">
      <c r="K853" s="124"/>
      <c r="L853" s="124"/>
      <c r="M853" s="124"/>
    </row>
    <row r="854" spans="11:13" x14ac:dyDescent="0.2">
      <c r="K854" s="124"/>
      <c r="L854" s="124"/>
      <c r="M854" s="124"/>
    </row>
    <row r="855" spans="11:13" x14ac:dyDescent="0.2">
      <c r="K855" s="124"/>
      <c r="L855" s="124"/>
      <c r="M855" s="124"/>
    </row>
    <row r="856" spans="11:13" x14ac:dyDescent="0.2">
      <c r="K856" s="124"/>
      <c r="L856" s="124"/>
      <c r="M856" s="124"/>
    </row>
    <row r="857" spans="11:13" x14ac:dyDescent="0.2">
      <c r="K857" s="124"/>
      <c r="L857" s="124"/>
      <c r="M857" s="124"/>
    </row>
    <row r="858" spans="11:13" x14ac:dyDescent="0.2">
      <c r="K858" s="124"/>
      <c r="L858" s="124"/>
      <c r="M858" s="124"/>
    </row>
    <row r="859" spans="11:13" x14ac:dyDescent="0.2">
      <c r="K859" s="124"/>
      <c r="L859" s="124"/>
      <c r="M859" s="124"/>
    </row>
    <row r="860" spans="11:13" x14ac:dyDescent="0.2">
      <c r="K860" s="124"/>
      <c r="L860" s="124"/>
      <c r="M860" s="124"/>
    </row>
    <row r="861" spans="11:13" x14ac:dyDescent="0.2">
      <c r="K861" s="124"/>
      <c r="L861" s="124"/>
      <c r="M861" s="124"/>
    </row>
    <row r="862" spans="11:13" x14ac:dyDescent="0.2">
      <c r="K862" s="124"/>
      <c r="L862" s="124"/>
      <c r="M862" s="124"/>
    </row>
    <row r="863" spans="11:13" x14ac:dyDescent="0.2">
      <c r="K863" s="124"/>
      <c r="L863" s="124"/>
      <c r="M863" s="124"/>
    </row>
    <row r="864" spans="11:13" x14ac:dyDescent="0.2">
      <c r="K864" s="124"/>
      <c r="L864" s="124"/>
      <c r="M864" s="124"/>
    </row>
    <row r="865" spans="11:13" x14ac:dyDescent="0.2">
      <c r="K865" s="124"/>
      <c r="L865" s="124"/>
      <c r="M865" s="124"/>
    </row>
    <row r="866" spans="11:13" x14ac:dyDescent="0.2">
      <c r="K866" s="124"/>
      <c r="L866" s="124"/>
      <c r="M866" s="124"/>
    </row>
    <row r="867" spans="11:13" x14ac:dyDescent="0.2">
      <c r="K867" s="124"/>
      <c r="L867" s="124"/>
      <c r="M867" s="124"/>
    </row>
    <row r="868" spans="11:13" x14ac:dyDescent="0.2">
      <c r="K868" s="124"/>
      <c r="L868" s="124"/>
      <c r="M868" s="124"/>
    </row>
    <row r="869" spans="11:13" x14ac:dyDescent="0.2">
      <c r="K869" s="124"/>
      <c r="L869" s="124"/>
      <c r="M869" s="124"/>
    </row>
    <row r="870" spans="11:13" x14ac:dyDescent="0.2">
      <c r="K870" s="124"/>
      <c r="L870" s="124"/>
      <c r="M870" s="124"/>
    </row>
    <row r="871" spans="11:13" x14ac:dyDescent="0.2">
      <c r="K871" s="124"/>
      <c r="L871" s="124"/>
      <c r="M871" s="124"/>
    </row>
    <row r="872" spans="11:13" x14ac:dyDescent="0.2">
      <c r="K872" s="124"/>
      <c r="L872" s="124"/>
      <c r="M872" s="124"/>
    </row>
    <row r="873" spans="11:13" x14ac:dyDescent="0.2">
      <c r="K873" s="124"/>
      <c r="L873" s="124"/>
      <c r="M873" s="124"/>
    </row>
    <row r="874" spans="11:13" x14ac:dyDescent="0.2">
      <c r="K874" s="124"/>
      <c r="L874" s="124"/>
      <c r="M874" s="124"/>
    </row>
    <row r="875" spans="11:13" x14ac:dyDescent="0.2">
      <c r="K875" s="124"/>
      <c r="L875" s="124"/>
      <c r="M875" s="124"/>
    </row>
    <row r="876" spans="11:13" x14ac:dyDescent="0.2">
      <c r="K876" s="124"/>
      <c r="L876" s="124"/>
      <c r="M876" s="124"/>
    </row>
    <row r="877" spans="11:13" x14ac:dyDescent="0.2">
      <c r="K877" s="124"/>
      <c r="L877" s="124"/>
      <c r="M877" s="124"/>
    </row>
    <row r="878" spans="11:13" x14ac:dyDescent="0.2">
      <c r="K878" s="124"/>
      <c r="L878" s="124"/>
      <c r="M878" s="124"/>
    </row>
    <row r="879" spans="11:13" x14ac:dyDescent="0.2">
      <c r="K879" s="124"/>
      <c r="L879" s="124"/>
      <c r="M879" s="124"/>
    </row>
    <row r="880" spans="11:13" x14ac:dyDescent="0.2">
      <c r="K880" s="124"/>
      <c r="L880" s="124"/>
      <c r="M880" s="124"/>
    </row>
    <row r="881" spans="11:13" x14ac:dyDescent="0.2">
      <c r="K881" s="124"/>
      <c r="L881" s="124"/>
      <c r="M881" s="124"/>
    </row>
    <row r="882" spans="11:13" x14ac:dyDescent="0.2">
      <c r="K882" s="124"/>
      <c r="L882" s="124"/>
      <c r="M882" s="124"/>
    </row>
    <row r="883" spans="11:13" x14ac:dyDescent="0.2">
      <c r="K883" s="124"/>
      <c r="L883" s="124"/>
      <c r="M883" s="124"/>
    </row>
    <row r="884" spans="11:13" x14ac:dyDescent="0.2">
      <c r="K884" s="124"/>
      <c r="L884" s="124"/>
      <c r="M884" s="124"/>
    </row>
    <row r="885" spans="11:13" x14ac:dyDescent="0.2">
      <c r="K885" s="124"/>
      <c r="L885" s="124"/>
      <c r="M885" s="124"/>
    </row>
    <row r="886" spans="11:13" x14ac:dyDescent="0.2">
      <c r="K886" s="124"/>
      <c r="L886" s="124"/>
      <c r="M886" s="124"/>
    </row>
    <row r="887" spans="11:13" x14ac:dyDescent="0.2">
      <c r="K887" s="124"/>
      <c r="L887" s="124"/>
      <c r="M887" s="124"/>
    </row>
    <row r="888" spans="11:13" x14ac:dyDescent="0.2">
      <c r="K888" s="124"/>
      <c r="L888" s="124"/>
      <c r="M888" s="124"/>
    </row>
    <row r="889" spans="11:13" x14ac:dyDescent="0.2">
      <c r="K889" s="124"/>
      <c r="L889" s="124"/>
      <c r="M889" s="124"/>
    </row>
    <row r="890" spans="11:13" x14ac:dyDescent="0.2">
      <c r="K890" s="124"/>
      <c r="L890" s="124"/>
      <c r="M890" s="124"/>
    </row>
    <row r="891" spans="11:13" x14ac:dyDescent="0.2">
      <c r="K891" s="124"/>
      <c r="L891" s="124"/>
      <c r="M891" s="124"/>
    </row>
    <row r="892" spans="11:13" x14ac:dyDescent="0.2">
      <c r="K892" s="124"/>
      <c r="L892" s="124"/>
      <c r="M892" s="124"/>
    </row>
    <row r="893" spans="11:13" x14ac:dyDescent="0.2">
      <c r="K893" s="124"/>
      <c r="L893" s="124"/>
      <c r="M893" s="124"/>
    </row>
    <row r="894" spans="11:13" x14ac:dyDescent="0.2">
      <c r="K894" s="124"/>
      <c r="L894" s="124"/>
      <c r="M894" s="124"/>
    </row>
    <row r="895" spans="11:13" x14ac:dyDescent="0.2">
      <c r="K895" s="124"/>
      <c r="L895" s="124"/>
      <c r="M895" s="124"/>
    </row>
    <row r="896" spans="11:13" x14ac:dyDescent="0.2">
      <c r="K896" s="124"/>
      <c r="L896" s="124"/>
      <c r="M896" s="124"/>
    </row>
    <row r="897" spans="11:13" x14ac:dyDescent="0.2">
      <c r="K897" s="124"/>
      <c r="L897" s="124"/>
      <c r="M897" s="124"/>
    </row>
    <row r="898" spans="11:13" x14ac:dyDescent="0.2">
      <c r="K898" s="124"/>
      <c r="L898" s="124"/>
      <c r="M898" s="124"/>
    </row>
    <row r="899" spans="11:13" x14ac:dyDescent="0.2">
      <c r="K899" s="124"/>
      <c r="L899" s="124"/>
      <c r="M899" s="124"/>
    </row>
    <row r="900" spans="11:13" x14ac:dyDescent="0.2">
      <c r="K900" s="124"/>
      <c r="L900" s="124"/>
      <c r="M900" s="124"/>
    </row>
    <row r="901" spans="11:13" x14ac:dyDescent="0.2">
      <c r="K901" s="124"/>
      <c r="L901" s="124"/>
      <c r="M901" s="124"/>
    </row>
    <row r="902" spans="11:13" x14ac:dyDescent="0.2">
      <c r="K902" s="124"/>
      <c r="L902" s="124"/>
      <c r="M902" s="124"/>
    </row>
    <row r="903" spans="11:13" x14ac:dyDescent="0.2">
      <c r="K903" s="124"/>
      <c r="L903" s="124"/>
      <c r="M903" s="124"/>
    </row>
    <row r="904" spans="11:13" x14ac:dyDescent="0.2">
      <c r="K904" s="124"/>
      <c r="L904" s="124"/>
      <c r="M904" s="124"/>
    </row>
    <row r="905" spans="11:13" x14ac:dyDescent="0.2">
      <c r="K905" s="124"/>
      <c r="L905" s="124"/>
      <c r="M905" s="124"/>
    </row>
    <row r="906" spans="11:13" x14ac:dyDescent="0.2">
      <c r="K906" s="124"/>
      <c r="L906" s="124"/>
      <c r="M906" s="124"/>
    </row>
    <row r="907" spans="11:13" x14ac:dyDescent="0.2">
      <c r="K907" s="124"/>
      <c r="L907" s="124"/>
      <c r="M907" s="124"/>
    </row>
    <row r="908" spans="11:13" x14ac:dyDescent="0.2">
      <c r="K908" s="124"/>
      <c r="L908" s="124"/>
      <c r="M908" s="124"/>
    </row>
    <row r="909" spans="11:13" x14ac:dyDescent="0.2">
      <c r="K909" s="124"/>
      <c r="L909" s="124"/>
      <c r="M909" s="124"/>
    </row>
    <row r="910" spans="11:13" x14ac:dyDescent="0.2">
      <c r="K910" s="124"/>
      <c r="L910" s="124"/>
      <c r="M910" s="124"/>
    </row>
    <row r="911" spans="11:13" x14ac:dyDescent="0.2">
      <c r="K911" s="124"/>
      <c r="L911" s="124"/>
      <c r="M911" s="124"/>
    </row>
    <row r="912" spans="11:13" x14ac:dyDescent="0.2">
      <c r="K912" s="124"/>
      <c r="L912" s="124"/>
      <c r="M912" s="124"/>
    </row>
    <row r="913" spans="11:13" x14ac:dyDescent="0.2">
      <c r="K913" s="124"/>
      <c r="L913" s="124"/>
      <c r="M913" s="124"/>
    </row>
    <row r="914" spans="11:13" x14ac:dyDescent="0.2">
      <c r="K914" s="124"/>
      <c r="L914" s="124"/>
      <c r="M914" s="124"/>
    </row>
    <row r="915" spans="11:13" x14ac:dyDescent="0.2">
      <c r="K915" s="124"/>
      <c r="L915" s="124"/>
      <c r="M915" s="124"/>
    </row>
    <row r="916" spans="11:13" x14ac:dyDescent="0.2">
      <c r="K916" s="124"/>
      <c r="L916" s="124"/>
      <c r="M916" s="124"/>
    </row>
    <row r="917" spans="11:13" x14ac:dyDescent="0.2">
      <c r="K917" s="124"/>
      <c r="L917" s="124"/>
      <c r="M917" s="124"/>
    </row>
    <row r="918" spans="11:13" x14ac:dyDescent="0.2">
      <c r="K918" s="124"/>
      <c r="L918" s="124"/>
      <c r="M918" s="124"/>
    </row>
    <row r="919" spans="11:13" x14ac:dyDescent="0.2">
      <c r="K919" s="124"/>
      <c r="L919" s="124"/>
      <c r="M919" s="124"/>
    </row>
    <row r="920" spans="11:13" x14ac:dyDescent="0.2">
      <c r="K920" s="124"/>
      <c r="L920" s="124"/>
      <c r="M920" s="124"/>
    </row>
    <row r="921" spans="11:13" x14ac:dyDescent="0.2">
      <c r="K921" s="124"/>
      <c r="L921" s="124"/>
      <c r="M921" s="124"/>
    </row>
    <row r="922" spans="11:13" x14ac:dyDescent="0.2">
      <c r="K922" s="124"/>
      <c r="L922" s="124"/>
      <c r="M922" s="124"/>
    </row>
    <row r="923" spans="11:13" x14ac:dyDescent="0.2">
      <c r="K923" s="124"/>
      <c r="L923" s="124"/>
      <c r="M923" s="124"/>
    </row>
    <row r="924" spans="11:13" x14ac:dyDescent="0.2">
      <c r="K924" s="124"/>
      <c r="L924" s="124"/>
      <c r="M924" s="124"/>
    </row>
    <row r="925" spans="11:13" x14ac:dyDescent="0.2">
      <c r="K925" s="124"/>
      <c r="L925" s="124"/>
      <c r="M925" s="124"/>
    </row>
    <row r="926" spans="11:13" x14ac:dyDescent="0.2">
      <c r="K926" s="124"/>
      <c r="L926" s="124"/>
      <c r="M926" s="124"/>
    </row>
    <row r="927" spans="11:13" x14ac:dyDescent="0.2">
      <c r="K927" s="124"/>
      <c r="L927" s="124"/>
      <c r="M927" s="124"/>
    </row>
    <row r="928" spans="11:13" x14ac:dyDescent="0.2">
      <c r="K928" s="124"/>
      <c r="L928" s="124"/>
      <c r="M928" s="124"/>
    </row>
    <row r="929" spans="11:13" x14ac:dyDescent="0.2">
      <c r="K929" s="124"/>
      <c r="L929" s="124"/>
      <c r="M929" s="124"/>
    </row>
    <row r="930" spans="11:13" x14ac:dyDescent="0.2">
      <c r="K930" s="124"/>
      <c r="L930" s="124"/>
      <c r="M930" s="124"/>
    </row>
    <row r="931" spans="11:13" x14ac:dyDescent="0.2">
      <c r="K931" s="124"/>
      <c r="L931" s="124"/>
      <c r="M931" s="124"/>
    </row>
    <row r="932" spans="11:13" x14ac:dyDescent="0.2">
      <c r="K932" s="124"/>
      <c r="L932" s="124"/>
      <c r="M932" s="124"/>
    </row>
    <row r="933" spans="11:13" x14ac:dyDescent="0.2">
      <c r="K933" s="124"/>
      <c r="L933" s="124"/>
      <c r="M933" s="124"/>
    </row>
    <row r="934" spans="11:13" x14ac:dyDescent="0.2">
      <c r="K934" s="124"/>
      <c r="L934" s="124"/>
      <c r="M934" s="124"/>
    </row>
    <row r="935" spans="11:13" x14ac:dyDescent="0.2">
      <c r="K935" s="124"/>
      <c r="L935" s="124"/>
      <c r="M935" s="124"/>
    </row>
    <row r="936" spans="11:13" x14ac:dyDescent="0.2">
      <c r="K936" s="124"/>
      <c r="L936" s="124"/>
      <c r="M936" s="124"/>
    </row>
    <row r="937" spans="11:13" x14ac:dyDescent="0.2">
      <c r="K937" s="124"/>
      <c r="L937" s="124"/>
      <c r="M937" s="124"/>
    </row>
    <row r="938" spans="11:13" x14ac:dyDescent="0.2">
      <c r="K938" s="124"/>
      <c r="L938" s="124"/>
      <c r="M938" s="124"/>
    </row>
    <row r="939" spans="11:13" x14ac:dyDescent="0.2">
      <c r="K939" s="124"/>
      <c r="L939" s="124"/>
      <c r="M939" s="124"/>
    </row>
    <row r="940" spans="11:13" x14ac:dyDescent="0.2">
      <c r="K940" s="124"/>
      <c r="L940" s="124"/>
      <c r="M940" s="124"/>
    </row>
    <row r="941" spans="11:13" x14ac:dyDescent="0.2">
      <c r="K941" s="124"/>
      <c r="L941" s="124"/>
      <c r="M941" s="124"/>
    </row>
    <row r="942" spans="11:13" x14ac:dyDescent="0.2">
      <c r="K942" s="124"/>
      <c r="L942" s="124"/>
      <c r="M942" s="124"/>
    </row>
    <row r="943" spans="11:13" x14ac:dyDescent="0.2">
      <c r="K943" s="124"/>
      <c r="L943" s="124"/>
      <c r="M943" s="124"/>
    </row>
    <row r="944" spans="11:13" x14ac:dyDescent="0.2">
      <c r="K944" s="124"/>
      <c r="L944" s="124"/>
      <c r="M944" s="124"/>
    </row>
    <row r="945" spans="11:13" x14ac:dyDescent="0.2">
      <c r="K945" s="124"/>
      <c r="L945" s="124"/>
      <c r="M945" s="124"/>
    </row>
    <row r="946" spans="11:13" x14ac:dyDescent="0.2">
      <c r="K946" s="124"/>
      <c r="L946" s="124"/>
      <c r="M946" s="124"/>
    </row>
    <row r="947" spans="11:13" x14ac:dyDescent="0.2">
      <c r="K947" s="124"/>
      <c r="L947" s="124"/>
      <c r="M947" s="124"/>
    </row>
    <row r="948" spans="11:13" x14ac:dyDescent="0.2">
      <c r="K948" s="124"/>
      <c r="L948" s="124"/>
      <c r="M948" s="124"/>
    </row>
    <row r="949" spans="11:13" x14ac:dyDescent="0.2">
      <c r="K949" s="124"/>
      <c r="L949" s="124"/>
      <c r="M949" s="124"/>
    </row>
    <row r="950" spans="11:13" x14ac:dyDescent="0.2">
      <c r="K950" s="124"/>
      <c r="L950" s="124"/>
      <c r="M950" s="124"/>
    </row>
    <row r="951" spans="11:13" x14ac:dyDescent="0.2">
      <c r="K951" s="124"/>
      <c r="L951" s="124"/>
      <c r="M951" s="124"/>
    </row>
    <row r="952" spans="11:13" x14ac:dyDescent="0.2">
      <c r="K952" s="124"/>
      <c r="L952" s="124"/>
      <c r="M952" s="124"/>
    </row>
    <row r="953" spans="11:13" x14ac:dyDescent="0.2">
      <c r="K953" s="124"/>
      <c r="L953" s="124"/>
      <c r="M953" s="124"/>
    </row>
    <row r="954" spans="11:13" x14ac:dyDescent="0.2">
      <c r="K954" s="124"/>
      <c r="L954" s="124"/>
      <c r="M954" s="124"/>
    </row>
    <row r="955" spans="11:13" x14ac:dyDescent="0.2">
      <c r="K955" s="124"/>
      <c r="L955" s="124"/>
      <c r="M955" s="124"/>
    </row>
    <row r="956" spans="11:13" x14ac:dyDescent="0.2">
      <c r="K956" s="124"/>
      <c r="L956" s="124"/>
      <c r="M956" s="124"/>
    </row>
    <row r="957" spans="11:13" x14ac:dyDescent="0.2">
      <c r="K957" s="124"/>
      <c r="L957" s="124"/>
      <c r="M957" s="124"/>
    </row>
    <row r="958" spans="11:13" x14ac:dyDescent="0.2">
      <c r="K958" s="124"/>
      <c r="L958" s="124"/>
      <c r="M958" s="124"/>
    </row>
    <row r="959" spans="11:13" x14ac:dyDescent="0.2">
      <c r="K959" s="124"/>
      <c r="L959" s="124"/>
      <c r="M959" s="124"/>
    </row>
    <row r="960" spans="11:13" x14ac:dyDescent="0.2">
      <c r="K960" s="124"/>
      <c r="L960" s="124"/>
      <c r="M960" s="124"/>
    </row>
    <row r="961" spans="11:13" x14ac:dyDescent="0.2">
      <c r="K961" s="124"/>
      <c r="L961" s="124"/>
      <c r="M961" s="124"/>
    </row>
    <row r="962" spans="11:13" x14ac:dyDescent="0.2">
      <c r="K962" s="124"/>
      <c r="L962" s="124"/>
      <c r="M962" s="124"/>
    </row>
    <row r="963" spans="11:13" x14ac:dyDescent="0.2">
      <c r="K963" s="124"/>
      <c r="L963" s="124"/>
      <c r="M963" s="124"/>
    </row>
    <row r="964" spans="11:13" x14ac:dyDescent="0.2">
      <c r="K964" s="124"/>
      <c r="L964" s="124"/>
      <c r="M964" s="124"/>
    </row>
    <row r="965" spans="11:13" x14ac:dyDescent="0.2">
      <c r="K965" s="124"/>
      <c r="L965" s="124"/>
      <c r="M965" s="124"/>
    </row>
    <row r="966" spans="11:13" x14ac:dyDescent="0.2">
      <c r="K966" s="124"/>
      <c r="L966" s="124"/>
      <c r="M966" s="124"/>
    </row>
    <row r="967" spans="11:13" x14ac:dyDescent="0.2">
      <c r="K967" s="124"/>
      <c r="L967" s="124"/>
      <c r="M967" s="124"/>
    </row>
    <row r="968" spans="11:13" x14ac:dyDescent="0.2">
      <c r="K968" s="124"/>
      <c r="L968" s="124"/>
      <c r="M968" s="124"/>
    </row>
    <row r="969" spans="11:13" x14ac:dyDescent="0.2">
      <c r="K969" s="124"/>
      <c r="L969" s="124"/>
      <c r="M969" s="124"/>
    </row>
    <row r="970" spans="11:13" x14ac:dyDescent="0.2">
      <c r="K970" s="124"/>
      <c r="L970" s="124"/>
      <c r="M970" s="124"/>
    </row>
    <row r="971" spans="11:13" x14ac:dyDescent="0.2">
      <c r="K971" s="124"/>
      <c r="L971" s="124"/>
      <c r="M971" s="124"/>
    </row>
    <row r="972" spans="11:13" x14ac:dyDescent="0.2">
      <c r="K972" s="124"/>
      <c r="L972" s="124"/>
      <c r="M972" s="124"/>
    </row>
    <row r="973" spans="11:13" x14ac:dyDescent="0.2">
      <c r="K973" s="124"/>
      <c r="L973" s="124"/>
      <c r="M973" s="124"/>
    </row>
    <row r="974" spans="11:13" x14ac:dyDescent="0.2">
      <c r="K974" s="124"/>
      <c r="L974" s="124"/>
      <c r="M974" s="124"/>
    </row>
    <row r="975" spans="11:13" x14ac:dyDescent="0.2">
      <c r="K975" s="124"/>
      <c r="L975" s="124"/>
      <c r="M975" s="124"/>
    </row>
    <row r="976" spans="11:13" x14ac:dyDescent="0.2">
      <c r="K976" s="124"/>
      <c r="L976" s="124"/>
      <c r="M976" s="124"/>
    </row>
    <row r="977" spans="11:13" x14ac:dyDescent="0.2">
      <c r="K977" s="124"/>
      <c r="L977" s="124"/>
      <c r="M977" s="124"/>
    </row>
    <row r="978" spans="11:13" x14ac:dyDescent="0.2">
      <c r="K978" s="124"/>
      <c r="L978" s="124"/>
      <c r="M978" s="124"/>
    </row>
    <row r="979" spans="11:13" x14ac:dyDescent="0.2">
      <c r="K979" s="124"/>
      <c r="L979" s="124"/>
      <c r="M979" s="124"/>
    </row>
    <row r="980" spans="11:13" x14ac:dyDescent="0.2">
      <c r="K980" s="124"/>
      <c r="L980" s="124"/>
      <c r="M980" s="124"/>
    </row>
    <row r="981" spans="11:13" x14ac:dyDescent="0.2">
      <c r="K981" s="124"/>
      <c r="L981" s="124"/>
      <c r="M981" s="124"/>
    </row>
    <row r="982" spans="11:13" x14ac:dyDescent="0.2">
      <c r="K982" s="124"/>
      <c r="L982" s="124"/>
      <c r="M982" s="124"/>
    </row>
    <row r="983" spans="11:13" x14ac:dyDescent="0.2">
      <c r="K983" s="124"/>
      <c r="L983" s="124"/>
      <c r="M983" s="124"/>
    </row>
    <row r="984" spans="11:13" x14ac:dyDescent="0.2">
      <c r="K984" s="124"/>
      <c r="L984" s="124"/>
      <c r="M984" s="124"/>
    </row>
    <row r="985" spans="11:13" x14ac:dyDescent="0.2">
      <c r="K985" s="124"/>
      <c r="L985" s="124"/>
      <c r="M985" s="124"/>
    </row>
    <row r="986" spans="11:13" x14ac:dyDescent="0.2">
      <c r="K986" s="124"/>
      <c r="L986" s="124"/>
      <c r="M986" s="124"/>
    </row>
    <row r="987" spans="11:13" x14ac:dyDescent="0.2">
      <c r="K987" s="124"/>
      <c r="L987" s="124"/>
      <c r="M987" s="124"/>
    </row>
    <row r="988" spans="11:13" x14ac:dyDescent="0.2">
      <c r="K988" s="124"/>
      <c r="L988" s="124"/>
      <c r="M988" s="124"/>
    </row>
    <row r="989" spans="11:13" x14ac:dyDescent="0.2">
      <c r="K989" s="124"/>
      <c r="L989" s="124"/>
      <c r="M989" s="124"/>
    </row>
    <row r="990" spans="11:13" x14ac:dyDescent="0.2">
      <c r="K990" s="124"/>
      <c r="L990" s="124"/>
      <c r="M990" s="124"/>
    </row>
    <row r="991" spans="11:13" x14ac:dyDescent="0.2">
      <c r="K991" s="124"/>
      <c r="L991" s="124"/>
      <c r="M991" s="124"/>
    </row>
    <row r="992" spans="11:13" x14ac:dyDescent="0.2">
      <c r="K992" s="124"/>
      <c r="L992" s="124"/>
      <c r="M992" s="124"/>
    </row>
    <row r="993" spans="11:13" x14ac:dyDescent="0.2">
      <c r="K993" s="124"/>
      <c r="L993" s="124"/>
      <c r="M993" s="124"/>
    </row>
    <row r="994" spans="11:13" x14ac:dyDescent="0.2">
      <c r="K994" s="124"/>
      <c r="L994" s="124"/>
      <c r="M994" s="124"/>
    </row>
    <row r="995" spans="11:13" x14ac:dyDescent="0.2">
      <c r="K995" s="124"/>
      <c r="L995" s="124"/>
      <c r="M995" s="124"/>
    </row>
    <row r="996" spans="11:13" x14ac:dyDescent="0.2">
      <c r="K996" s="124"/>
      <c r="L996" s="124"/>
      <c r="M996" s="124"/>
    </row>
    <row r="997" spans="11:13" x14ac:dyDescent="0.2">
      <c r="K997" s="124"/>
      <c r="L997" s="124"/>
      <c r="M997" s="124"/>
    </row>
    <row r="998" spans="11:13" x14ac:dyDescent="0.2">
      <c r="K998" s="124"/>
      <c r="L998" s="124"/>
      <c r="M998" s="124"/>
    </row>
    <row r="999" spans="11:13" x14ac:dyDescent="0.2">
      <c r="K999" s="124"/>
      <c r="L999" s="124"/>
      <c r="M999" s="124"/>
    </row>
    <row r="1000" spans="11:13" x14ac:dyDescent="0.2">
      <c r="K1000" s="124"/>
      <c r="L1000" s="124"/>
      <c r="M1000" s="124"/>
    </row>
    <row r="1001" spans="11:13" x14ac:dyDescent="0.2">
      <c r="K1001" s="124"/>
      <c r="L1001" s="124"/>
      <c r="M1001" s="124"/>
    </row>
    <row r="1002" spans="11:13" x14ac:dyDescent="0.2">
      <c r="K1002" s="124"/>
      <c r="L1002" s="124"/>
      <c r="M1002" s="124"/>
    </row>
    <row r="1003" spans="11:13" x14ac:dyDescent="0.2">
      <c r="K1003" s="124"/>
      <c r="L1003" s="124"/>
      <c r="M1003" s="124"/>
    </row>
    <row r="1004" spans="11:13" x14ac:dyDescent="0.2">
      <c r="K1004" s="124"/>
      <c r="L1004" s="124"/>
      <c r="M1004" s="124"/>
    </row>
    <row r="1005" spans="11:13" x14ac:dyDescent="0.2">
      <c r="K1005" s="124"/>
      <c r="L1005" s="124"/>
      <c r="M1005" s="124"/>
    </row>
    <row r="1006" spans="11:13" x14ac:dyDescent="0.2">
      <c r="K1006" s="124"/>
      <c r="L1006" s="124"/>
      <c r="M1006" s="124"/>
    </row>
    <row r="1007" spans="11:13" x14ac:dyDescent="0.2">
      <c r="K1007" s="124"/>
      <c r="L1007" s="124"/>
      <c r="M1007" s="124"/>
    </row>
    <row r="1008" spans="11:13" x14ac:dyDescent="0.2">
      <c r="K1008" s="124"/>
      <c r="L1008" s="124"/>
      <c r="M1008" s="124"/>
    </row>
    <row r="1009" spans="11:13" x14ac:dyDescent="0.2">
      <c r="K1009" s="124"/>
      <c r="L1009" s="124"/>
      <c r="M1009" s="124"/>
    </row>
    <row r="1010" spans="11:13" x14ac:dyDescent="0.2">
      <c r="K1010" s="124"/>
      <c r="L1010" s="124"/>
      <c r="M1010" s="124"/>
    </row>
    <row r="1011" spans="11:13" x14ac:dyDescent="0.2">
      <c r="K1011" s="124"/>
      <c r="L1011" s="124"/>
      <c r="M1011" s="124"/>
    </row>
    <row r="1012" spans="11:13" x14ac:dyDescent="0.2">
      <c r="K1012" s="124"/>
      <c r="L1012" s="124"/>
      <c r="M1012" s="124"/>
    </row>
    <row r="1013" spans="11:13" x14ac:dyDescent="0.2">
      <c r="K1013" s="124"/>
      <c r="L1013" s="124"/>
      <c r="M1013" s="124"/>
    </row>
    <row r="1014" spans="11:13" x14ac:dyDescent="0.2">
      <c r="K1014" s="124"/>
      <c r="L1014" s="124"/>
      <c r="M1014" s="124"/>
    </row>
    <row r="1015" spans="11:13" x14ac:dyDescent="0.2">
      <c r="K1015" s="124"/>
      <c r="L1015" s="124"/>
      <c r="M1015" s="124"/>
    </row>
    <row r="1016" spans="11:13" x14ac:dyDescent="0.2">
      <c r="K1016" s="124"/>
      <c r="L1016" s="124"/>
      <c r="M1016" s="124"/>
    </row>
    <row r="1017" spans="11:13" x14ac:dyDescent="0.2">
      <c r="K1017" s="124"/>
      <c r="L1017" s="124"/>
      <c r="M1017" s="124"/>
    </row>
    <row r="1018" spans="11:13" x14ac:dyDescent="0.2">
      <c r="K1018" s="124"/>
      <c r="L1018" s="124"/>
      <c r="M1018" s="124"/>
    </row>
    <row r="1019" spans="11:13" x14ac:dyDescent="0.2">
      <c r="K1019" s="124"/>
      <c r="L1019" s="124"/>
      <c r="M1019" s="124"/>
    </row>
    <row r="1020" spans="11:13" x14ac:dyDescent="0.2">
      <c r="K1020" s="124"/>
      <c r="L1020" s="124"/>
      <c r="M1020" s="124"/>
    </row>
    <row r="1021" spans="11:13" x14ac:dyDescent="0.2">
      <c r="K1021" s="124"/>
      <c r="L1021" s="124"/>
      <c r="M1021" s="124"/>
    </row>
    <row r="1022" spans="11:13" x14ac:dyDescent="0.2">
      <c r="K1022" s="124"/>
      <c r="L1022" s="124"/>
      <c r="M1022" s="124"/>
    </row>
    <row r="1023" spans="11:13" x14ac:dyDescent="0.2">
      <c r="K1023" s="124"/>
      <c r="L1023" s="124"/>
      <c r="M1023" s="124"/>
    </row>
    <row r="1024" spans="11:13" x14ac:dyDescent="0.2">
      <c r="K1024" s="124"/>
      <c r="L1024" s="124"/>
      <c r="M1024" s="124"/>
    </row>
    <row r="1025" spans="11:13" x14ac:dyDescent="0.2">
      <c r="K1025" s="124"/>
      <c r="L1025" s="124"/>
      <c r="M1025" s="124"/>
    </row>
    <row r="1026" spans="11:13" x14ac:dyDescent="0.2">
      <c r="K1026" s="124"/>
      <c r="L1026" s="124"/>
      <c r="M1026" s="124"/>
    </row>
    <row r="1027" spans="11:13" x14ac:dyDescent="0.2">
      <c r="K1027" s="124"/>
      <c r="L1027" s="124"/>
      <c r="M1027" s="124"/>
    </row>
    <row r="1028" spans="11:13" x14ac:dyDescent="0.2">
      <c r="K1028" s="124"/>
      <c r="L1028" s="124"/>
      <c r="M1028" s="124"/>
    </row>
    <row r="1029" spans="11:13" x14ac:dyDescent="0.2">
      <c r="K1029" s="124"/>
      <c r="L1029" s="124"/>
      <c r="M1029" s="124"/>
    </row>
    <row r="1030" spans="11:13" x14ac:dyDescent="0.2">
      <c r="K1030" s="124"/>
      <c r="L1030" s="124"/>
      <c r="M1030" s="124"/>
    </row>
    <row r="1031" spans="11:13" x14ac:dyDescent="0.2">
      <c r="K1031" s="124"/>
      <c r="L1031" s="124"/>
      <c r="M1031" s="124"/>
    </row>
    <row r="1032" spans="11:13" x14ac:dyDescent="0.2">
      <c r="K1032" s="124"/>
      <c r="L1032" s="124"/>
      <c r="M1032" s="124"/>
    </row>
    <row r="1033" spans="11:13" x14ac:dyDescent="0.2">
      <c r="K1033" s="124"/>
      <c r="L1033" s="124"/>
      <c r="M1033" s="124"/>
    </row>
    <row r="1034" spans="11:13" x14ac:dyDescent="0.2">
      <c r="K1034" s="124"/>
      <c r="L1034" s="124"/>
      <c r="M1034" s="124"/>
    </row>
    <row r="1035" spans="11:13" x14ac:dyDescent="0.2">
      <c r="K1035" s="124"/>
      <c r="L1035" s="124"/>
      <c r="M1035" s="124"/>
    </row>
    <row r="1036" spans="11:13" x14ac:dyDescent="0.2">
      <c r="K1036" s="124"/>
      <c r="L1036" s="124"/>
      <c r="M1036" s="124"/>
    </row>
    <row r="1037" spans="11:13" x14ac:dyDescent="0.2">
      <c r="K1037" s="124"/>
      <c r="L1037" s="124"/>
      <c r="M1037" s="124"/>
    </row>
    <row r="1038" spans="11:13" x14ac:dyDescent="0.2">
      <c r="K1038" s="124"/>
      <c r="L1038" s="124"/>
      <c r="M1038" s="124"/>
    </row>
    <row r="1039" spans="11:13" x14ac:dyDescent="0.2">
      <c r="K1039" s="124"/>
      <c r="L1039" s="124"/>
      <c r="M1039" s="124"/>
    </row>
    <row r="1040" spans="11:13" x14ac:dyDescent="0.2">
      <c r="K1040" s="124"/>
      <c r="L1040" s="124"/>
      <c r="M1040" s="124"/>
    </row>
    <row r="1041" spans="11:13" x14ac:dyDescent="0.2">
      <c r="K1041" s="124"/>
      <c r="L1041" s="124"/>
      <c r="M1041" s="124"/>
    </row>
    <row r="1042" spans="11:13" x14ac:dyDescent="0.2">
      <c r="K1042" s="124"/>
      <c r="L1042" s="124"/>
      <c r="M1042" s="124"/>
    </row>
    <row r="1043" spans="11:13" x14ac:dyDescent="0.2">
      <c r="K1043" s="124"/>
      <c r="L1043" s="124"/>
      <c r="M1043" s="124"/>
    </row>
    <row r="1044" spans="11:13" x14ac:dyDescent="0.2">
      <c r="K1044" s="124"/>
      <c r="L1044" s="124"/>
      <c r="M1044" s="124"/>
    </row>
    <row r="1045" spans="11:13" x14ac:dyDescent="0.2">
      <c r="K1045" s="124"/>
      <c r="L1045" s="124"/>
      <c r="M1045" s="124"/>
    </row>
    <row r="1046" spans="11:13" x14ac:dyDescent="0.2">
      <c r="K1046" s="124"/>
      <c r="L1046" s="124"/>
      <c r="M1046" s="124"/>
    </row>
    <row r="1047" spans="11:13" x14ac:dyDescent="0.2">
      <c r="K1047" s="124"/>
      <c r="L1047" s="124"/>
      <c r="M1047" s="124"/>
    </row>
    <row r="1048" spans="11:13" x14ac:dyDescent="0.2">
      <c r="K1048" s="124"/>
      <c r="L1048" s="124"/>
      <c r="M1048" s="124"/>
    </row>
    <row r="1049" spans="11:13" x14ac:dyDescent="0.2">
      <c r="K1049" s="124"/>
      <c r="L1049" s="124"/>
      <c r="M1049" s="124"/>
    </row>
    <row r="1050" spans="11:13" x14ac:dyDescent="0.2">
      <c r="K1050" s="124"/>
      <c r="L1050" s="124"/>
      <c r="M1050" s="124"/>
    </row>
    <row r="1051" spans="11:13" x14ac:dyDescent="0.2">
      <c r="K1051" s="124"/>
      <c r="L1051" s="124"/>
      <c r="M1051" s="124"/>
    </row>
    <row r="1052" spans="11:13" x14ac:dyDescent="0.2">
      <c r="K1052" s="124"/>
      <c r="L1052" s="124"/>
      <c r="M1052" s="124"/>
    </row>
    <row r="1053" spans="11:13" x14ac:dyDescent="0.2">
      <c r="K1053" s="124"/>
      <c r="L1053" s="124"/>
      <c r="M1053" s="124"/>
    </row>
    <row r="1054" spans="11:13" x14ac:dyDescent="0.2">
      <c r="K1054" s="124"/>
      <c r="L1054" s="124"/>
      <c r="M1054" s="124"/>
    </row>
    <row r="1055" spans="11:13" x14ac:dyDescent="0.2">
      <c r="K1055" s="124"/>
      <c r="L1055" s="124"/>
      <c r="M1055" s="124"/>
    </row>
    <row r="1056" spans="11:13" x14ac:dyDescent="0.2">
      <c r="K1056" s="124"/>
      <c r="L1056" s="124"/>
      <c r="M1056" s="124"/>
    </row>
    <row r="1057" spans="11:13" x14ac:dyDescent="0.2">
      <c r="K1057" s="124"/>
      <c r="L1057" s="124"/>
      <c r="M1057" s="124"/>
    </row>
    <row r="1058" spans="11:13" x14ac:dyDescent="0.2">
      <c r="K1058" s="124"/>
      <c r="L1058" s="124"/>
      <c r="M1058" s="124"/>
    </row>
    <row r="1059" spans="11:13" x14ac:dyDescent="0.2">
      <c r="K1059" s="124"/>
      <c r="L1059" s="124"/>
      <c r="M1059" s="124"/>
    </row>
    <row r="1060" spans="11:13" x14ac:dyDescent="0.2">
      <c r="K1060" s="124"/>
      <c r="L1060" s="124"/>
      <c r="M1060" s="124"/>
    </row>
    <row r="1061" spans="11:13" x14ac:dyDescent="0.2">
      <c r="K1061" s="124"/>
      <c r="L1061" s="124"/>
      <c r="M1061" s="124"/>
    </row>
    <row r="1062" spans="11:13" x14ac:dyDescent="0.2">
      <c r="K1062" s="124"/>
      <c r="L1062" s="124"/>
      <c r="M1062" s="124"/>
    </row>
    <row r="1063" spans="11:13" x14ac:dyDescent="0.2">
      <c r="K1063" s="124"/>
      <c r="L1063" s="124"/>
      <c r="M1063" s="124"/>
    </row>
    <row r="1064" spans="11:13" x14ac:dyDescent="0.2">
      <c r="K1064" s="124"/>
      <c r="L1064" s="124"/>
      <c r="M1064" s="124"/>
    </row>
    <row r="1065" spans="11:13" x14ac:dyDescent="0.2">
      <c r="K1065" s="124"/>
      <c r="L1065" s="124"/>
      <c r="M1065" s="124"/>
    </row>
    <row r="1066" spans="11:13" x14ac:dyDescent="0.2">
      <c r="K1066" s="124"/>
      <c r="L1066" s="124"/>
      <c r="M1066" s="124"/>
    </row>
    <row r="1067" spans="11:13" x14ac:dyDescent="0.2">
      <c r="K1067" s="124"/>
      <c r="L1067" s="124"/>
      <c r="M1067" s="124"/>
    </row>
    <row r="1068" spans="11:13" x14ac:dyDescent="0.2">
      <c r="K1068" s="124"/>
      <c r="L1068" s="124"/>
      <c r="M1068" s="124"/>
    </row>
    <row r="1069" spans="11:13" x14ac:dyDescent="0.2">
      <c r="K1069" s="124"/>
      <c r="L1069" s="124"/>
      <c r="M1069" s="124"/>
    </row>
    <row r="1070" spans="11:13" x14ac:dyDescent="0.2">
      <c r="K1070" s="124"/>
      <c r="L1070" s="124"/>
      <c r="M1070" s="124"/>
    </row>
    <row r="1071" spans="11:13" x14ac:dyDescent="0.2">
      <c r="K1071" s="124"/>
      <c r="L1071" s="124"/>
      <c r="M1071" s="124"/>
    </row>
    <row r="1072" spans="11:13" x14ac:dyDescent="0.2">
      <c r="K1072" s="124"/>
      <c r="L1072" s="124"/>
      <c r="M1072" s="124"/>
    </row>
    <row r="1073" spans="11:13" x14ac:dyDescent="0.2">
      <c r="K1073" s="124"/>
      <c r="L1073" s="124"/>
      <c r="M1073" s="124"/>
    </row>
    <row r="1074" spans="11:13" x14ac:dyDescent="0.2">
      <c r="K1074" s="124"/>
      <c r="L1074" s="124"/>
      <c r="M1074" s="124"/>
    </row>
  </sheetData>
  <mergeCells count="19"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  <mergeCell ref="H5:J5"/>
    <mergeCell ref="K5:M5"/>
    <mergeCell ref="A27:M27"/>
    <mergeCell ref="A28:M28"/>
    <mergeCell ref="A29:A30"/>
    <mergeCell ref="B29:D29"/>
    <mergeCell ref="E29:G29"/>
    <mergeCell ref="H29:J29"/>
    <mergeCell ref="K29:M29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0" firstPageNumber="223" orientation="landscape" useFirstPageNumber="1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QS1184"/>
  <sheetViews>
    <sheetView rightToLeft="1" view="pageBreakPreview" topLeftCell="A124" zoomScale="75" zoomScaleSheetLayoutView="75" workbookViewId="0">
      <selection activeCell="A17" sqref="A17:M17"/>
    </sheetView>
  </sheetViews>
  <sheetFormatPr defaultColWidth="10.28515625" defaultRowHeight="15" x14ac:dyDescent="0.2"/>
  <cols>
    <col min="1" max="1" width="12.28515625" style="862" customWidth="1"/>
    <col min="2" max="2" width="16.28515625" style="862" customWidth="1"/>
    <col min="3" max="3" width="22.7109375" style="863" customWidth="1"/>
    <col min="4" max="4" width="6" style="696" customWidth="1"/>
    <col min="5" max="5" width="6.140625" style="696" customWidth="1"/>
    <col min="6" max="6" width="6.28515625" style="696" customWidth="1"/>
    <col min="7" max="12" width="6.7109375" style="696" customWidth="1"/>
    <col min="13" max="14" width="6.5703125" style="866" customWidth="1"/>
    <col min="15" max="15" width="6.85546875" style="866" customWidth="1"/>
    <col min="16" max="16" width="33.5703125" style="124" customWidth="1"/>
    <col min="17" max="17" width="22.5703125" style="124" customWidth="1"/>
    <col min="18" max="18" width="16.140625" style="124" customWidth="1"/>
    <col min="19" max="424" width="0" style="124" hidden="1" customWidth="1"/>
    <col min="425" max="461" width="0" style="343" hidden="1" customWidth="1"/>
    <col min="462" max="16384" width="10.28515625" style="124"/>
  </cols>
  <sheetData>
    <row r="1" spans="1:461" ht="24.75" customHeight="1" x14ac:dyDescent="0.2">
      <c r="A1" s="3272" t="s">
        <v>2333</v>
      </c>
      <c r="B1" s="3272"/>
      <c r="C1" s="3272"/>
      <c r="D1" s="3272"/>
      <c r="E1" s="3272"/>
      <c r="F1" s="3272"/>
      <c r="G1" s="3272"/>
      <c r="H1" s="3272"/>
      <c r="I1" s="3272"/>
      <c r="J1" s="3272"/>
      <c r="K1" s="3272"/>
      <c r="L1" s="3272"/>
      <c r="M1" s="3272"/>
      <c r="N1" s="3272"/>
      <c r="O1" s="3272"/>
      <c r="P1" s="3272"/>
      <c r="Q1" s="3272"/>
      <c r="R1" s="3272"/>
    </row>
    <row r="2" spans="1:461" ht="38.25" customHeight="1" x14ac:dyDescent="0.2">
      <c r="A2" s="3144" t="s">
        <v>2334</v>
      </c>
      <c r="B2" s="3144"/>
      <c r="C2" s="3144"/>
      <c r="D2" s="3144"/>
      <c r="E2" s="3144"/>
      <c r="F2" s="3144"/>
      <c r="G2" s="3144"/>
      <c r="H2" s="3144"/>
      <c r="I2" s="3144"/>
      <c r="J2" s="3144"/>
      <c r="K2" s="3144"/>
      <c r="L2" s="3144"/>
      <c r="M2" s="3144"/>
      <c r="N2" s="3144"/>
      <c r="O2" s="3144"/>
      <c r="P2" s="3144"/>
      <c r="Q2" s="3144"/>
      <c r="R2" s="3144"/>
    </row>
    <row r="3" spans="1:461" ht="22.5" customHeight="1" thickBot="1" x14ac:dyDescent="0.25">
      <c r="A3" s="3273" t="s">
        <v>2855</v>
      </c>
      <c r="B3" s="3273"/>
      <c r="C3" s="3273"/>
      <c r="D3" s="3273"/>
      <c r="E3" s="3273"/>
      <c r="F3" s="3273"/>
      <c r="G3" s="3273"/>
      <c r="H3" s="3273"/>
      <c r="I3" s="3273"/>
      <c r="J3" s="3273"/>
      <c r="K3" s="3273"/>
      <c r="L3" s="3273"/>
      <c r="M3" s="3273"/>
      <c r="N3" s="3273"/>
      <c r="O3" s="3273"/>
      <c r="P3" s="3273"/>
      <c r="Q3" s="2650" t="s">
        <v>322</v>
      </c>
      <c r="R3" s="2650"/>
    </row>
    <row r="4" spans="1:461" ht="19.5" customHeight="1" thickTop="1" x14ac:dyDescent="0.25">
      <c r="A4" s="3184" t="s">
        <v>47</v>
      </c>
      <c r="B4" s="3184" t="s">
        <v>90</v>
      </c>
      <c r="C4" s="2980" t="s">
        <v>48</v>
      </c>
      <c r="D4" s="3173" t="s">
        <v>36</v>
      </c>
      <c r="E4" s="3173"/>
      <c r="F4" s="3173"/>
      <c r="G4" s="3173" t="s">
        <v>2</v>
      </c>
      <c r="H4" s="3173"/>
      <c r="I4" s="3173"/>
      <c r="J4" s="3173" t="s">
        <v>3</v>
      </c>
      <c r="K4" s="3173"/>
      <c r="L4" s="3173"/>
      <c r="M4" s="3173" t="s">
        <v>29</v>
      </c>
      <c r="N4" s="3173"/>
      <c r="O4" s="3173"/>
      <c r="P4" s="2512" t="s">
        <v>103</v>
      </c>
      <c r="Q4" s="2512" t="s">
        <v>132</v>
      </c>
      <c r="R4" s="2512" t="s">
        <v>310</v>
      </c>
    </row>
    <row r="5" spans="1:461" ht="18.75" customHeight="1" x14ac:dyDescent="0.2">
      <c r="A5" s="2666"/>
      <c r="B5" s="2666"/>
      <c r="C5" s="2688"/>
      <c r="D5" s="3159" t="s">
        <v>98</v>
      </c>
      <c r="E5" s="3159"/>
      <c r="F5" s="3159"/>
      <c r="G5" s="3159" t="s">
        <v>99</v>
      </c>
      <c r="H5" s="3159"/>
      <c r="I5" s="3159"/>
      <c r="J5" s="3159" t="s">
        <v>100</v>
      </c>
      <c r="K5" s="3159"/>
      <c r="L5" s="3159"/>
      <c r="M5" s="2478" t="s">
        <v>101</v>
      </c>
      <c r="N5" s="2478"/>
      <c r="O5" s="2478"/>
      <c r="P5" s="2479"/>
      <c r="Q5" s="2479"/>
      <c r="R5" s="2479"/>
    </row>
    <row r="6" spans="1:461" ht="18.75" customHeight="1" x14ac:dyDescent="0.2">
      <c r="A6" s="2666"/>
      <c r="B6" s="2666"/>
      <c r="C6" s="2688"/>
      <c r="D6" s="600" t="s">
        <v>187</v>
      </c>
      <c r="E6" s="600" t="s">
        <v>203</v>
      </c>
      <c r="F6" s="600" t="s">
        <v>204</v>
      </c>
      <c r="G6" s="600" t="s">
        <v>187</v>
      </c>
      <c r="H6" s="600" t="s">
        <v>203</v>
      </c>
      <c r="I6" s="600" t="s">
        <v>204</v>
      </c>
      <c r="J6" s="600" t="s">
        <v>187</v>
      </c>
      <c r="K6" s="600" t="s">
        <v>203</v>
      </c>
      <c r="L6" s="600" t="s">
        <v>204</v>
      </c>
      <c r="M6" s="600" t="s">
        <v>187</v>
      </c>
      <c r="N6" s="600" t="s">
        <v>203</v>
      </c>
      <c r="O6" s="600" t="s">
        <v>204</v>
      </c>
      <c r="P6" s="2479"/>
      <c r="Q6" s="2479"/>
      <c r="R6" s="2479"/>
    </row>
    <row r="7" spans="1:461" ht="20.25" customHeight="1" thickBot="1" x14ac:dyDescent="0.25">
      <c r="A7" s="2992"/>
      <c r="B7" s="2992"/>
      <c r="C7" s="2981"/>
      <c r="D7" s="325" t="s">
        <v>188</v>
      </c>
      <c r="E7" s="325" t="s">
        <v>189</v>
      </c>
      <c r="F7" s="325" t="s">
        <v>190</v>
      </c>
      <c r="G7" s="325" t="s">
        <v>188</v>
      </c>
      <c r="H7" s="325" t="s">
        <v>189</v>
      </c>
      <c r="I7" s="325" t="s">
        <v>190</v>
      </c>
      <c r="J7" s="325" t="s">
        <v>188</v>
      </c>
      <c r="K7" s="325" t="s">
        <v>189</v>
      </c>
      <c r="L7" s="325" t="s">
        <v>190</v>
      </c>
      <c r="M7" s="582" t="s">
        <v>188</v>
      </c>
      <c r="N7" s="582" t="s">
        <v>189</v>
      </c>
      <c r="O7" s="582" t="s">
        <v>190</v>
      </c>
      <c r="P7" s="2513"/>
      <c r="Q7" s="2513"/>
      <c r="R7" s="2513"/>
    </row>
    <row r="8" spans="1:461" s="692" customFormat="1" ht="21.75" customHeight="1" x14ac:dyDescent="0.2">
      <c r="A8" s="3156" t="s">
        <v>37</v>
      </c>
      <c r="B8" s="744" t="s">
        <v>1487</v>
      </c>
      <c r="C8" s="773" t="s">
        <v>666</v>
      </c>
      <c r="D8" s="1841">
        <v>1</v>
      </c>
      <c r="E8" s="1841">
        <v>9</v>
      </c>
      <c r="F8" s="1841">
        <v>10</v>
      </c>
      <c r="G8" s="1841">
        <v>0</v>
      </c>
      <c r="H8" s="1841">
        <v>0</v>
      </c>
      <c r="I8" s="1841">
        <v>0</v>
      </c>
      <c r="J8" s="1841">
        <v>0</v>
      </c>
      <c r="K8" s="1841">
        <v>0</v>
      </c>
      <c r="L8" s="1841">
        <v>0</v>
      </c>
      <c r="M8" s="1841">
        <f>SUM(D8,G8,J8)</f>
        <v>1</v>
      </c>
      <c r="N8" s="1841">
        <f>SUM(E8,H8,K8)</f>
        <v>9</v>
      </c>
      <c r="O8" s="1841">
        <f>SUM(M8:N8)</f>
        <v>10</v>
      </c>
      <c r="P8" s="822" t="s">
        <v>1612</v>
      </c>
      <c r="Q8" s="493" t="s">
        <v>156</v>
      </c>
      <c r="R8" s="2497" t="s">
        <v>134</v>
      </c>
      <c r="PI8" s="719"/>
      <c r="PJ8" s="719"/>
      <c r="PK8" s="719"/>
      <c r="PL8" s="719"/>
      <c r="PM8" s="719"/>
      <c r="PN8" s="719"/>
      <c r="PO8" s="719"/>
      <c r="PP8" s="719"/>
      <c r="PQ8" s="719"/>
      <c r="PR8" s="719"/>
      <c r="PS8" s="719"/>
      <c r="PT8" s="719"/>
      <c r="PU8" s="719"/>
      <c r="PV8" s="719"/>
      <c r="PW8" s="719"/>
      <c r="PX8" s="719"/>
      <c r="PY8" s="719"/>
      <c r="PZ8" s="719"/>
      <c r="QA8" s="719"/>
      <c r="QB8" s="719"/>
      <c r="QC8" s="719"/>
      <c r="QD8" s="719"/>
      <c r="QE8" s="719"/>
      <c r="QF8" s="719"/>
      <c r="QG8" s="719"/>
      <c r="QH8" s="719"/>
      <c r="QI8" s="719"/>
      <c r="QJ8" s="719"/>
      <c r="QK8" s="719"/>
      <c r="QL8" s="719"/>
      <c r="QM8" s="719"/>
      <c r="QN8" s="719"/>
      <c r="QO8" s="719"/>
      <c r="QP8" s="719"/>
      <c r="QQ8" s="719"/>
      <c r="QR8" s="719"/>
      <c r="QS8" s="719"/>
    </row>
    <row r="9" spans="1:461" s="692" customFormat="1" ht="21.75" customHeight="1" x14ac:dyDescent="0.2">
      <c r="A9" s="2676"/>
      <c r="B9" s="742" t="s">
        <v>50</v>
      </c>
      <c r="C9" s="848" t="s">
        <v>50</v>
      </c>
      <c r="D9" s="1835">
        <v>0</v>
      </c>
      <c r="E9" s="1835">
        <v>0</v>
      </c>
      <c r="F9" s="1835">
        <v>0</v>
      </c>
      <c r="G9" s="1835">
        <v>9</v>
      </c>
      <c r="H9" s="1835">
        <v>2</v>
      </c>
      <c r="I9" s="1835">
        <v>11</v>
      </c>
      <c r="J9" s="1835">
        <v>1</v>
      </c>
      <c r="K9" s="1835">
        <v>3</v>
      </c>
      <c r="L9" s="1835">
        <v>4</v>
      </c>
      <c r="M9" s="1835">
        <f t="shared" ref="M9:N28" si="0">SUM(D9,G9,J9)</f>
        <v>10</v>
      </c>
      <c r="N9" s="1835">
        <f t="shared" si="0"/>
        <v>5</v>
      </c>
      <c r="O9" s="1835">
        <f t="shared" ref="O9:O28" si="1">SUM(M9:N9)</f>
        <v>15</v>
      </c>
      <c r="P9" s="386" t="s">
        <v>135</v>
      </c>
      <c r="Q9" s="386" t="s">
        <v>135</v>
      </c>
      <c r="R9" s="2579"/>
      <c r="PI9" s="719"/>
      <c r="PJ9" s="719"/>
      <c r="PK9" s="719"/>
      <c r="PL9" s="719"/>
      <c r="PM9" s="719"/>
      <c r="PN9" s="719"/>
      <c r="PO9" s="719"/>
      <c r="PP9" s="719"/>
      <c r="PQ9" s="719"/>
      <c r="PR9" s="719"/>
      <c r="PS9" s="719"/>
      <c r="PT9" s="719"/>
      <c r="PU9" s="719"/>
      <c r="PV9" s="719"/>
      <c r="PW9" s="719"/>
      <c r="PX9" s="719"/>
      <c r="PY9" s="719"/>
      <c r="PZ9" s="719"/>
      <c r="QA9" s="719"/>
      <c r="QB9" s="719"/>
      <c r="QC9" s="719"/>
      <c r="QD9" s="719"/>
      <c r="QE9" s="719"/>
      <c r="QF9" s="719"/>
      <c r="QG9" s="719"/>
      <c r="QH9" s="719"/>
      <c r="QI9" s="719"/>
      <c r="QJ9" s="719"/>
      <c r="QK9" s="719"/>
      <c r="QL9" s="719"/>
      <c r="QM9" s="719"/>
      <c r="QN9" s="719"/>
      <c r="QO9" s="719"/>
      <c r="QP9" s="719"/>
      <c r="QQ9" s="719"/>
      <c r="QR9" s="719"/>
      <c r="QS9" s="719"/>
    </row>
    <row r="10" spans="1:461" s="692" customFormat="1" ht="21.75" customHeight="1" x14ac:dyDescent="0.2">
      <c r="A10" s="2676"/>
      <c r="B10" s="742" t="s">
        <v>1613</v>
      </c>
      <c r="C10" s="308" t="s">
        <v>1614</v>
      </c>
      <c r="D10" s="1835">
        <v>0</v>
      </c>
      <c r="E10" s="1835">
        <v>0</v>
      </c>
      <c r="F10" s="1835">
        <v>0</v>
      </c>
      <c r="G10" s="1835">
        <v>0</v>
      </c>
      <c r="H10" s="1835">
        <v>2</v>
      </c>
      <c r="I10" s="1835">
        <v>2</v>
      </c>
      <c r="J10" s="1835">
        <v>0</v>
      </c>
      <c r="K10" s="1835">
        <v>0</v>
      </c>
      <c r="L10" s="1835">
        <v>0</v>
      </c>
      <c r="M10" s="1835">
        <f t="shared" si="0"/>
        <v>0</v>
      </c>
      <c r="N10" s="1835">
        <f t="shared" si="0"/>
        <v>2</v>
      </c>
      <c r="O10" s="1835">
        <f t="shared" si="1"/>
        <v>2</v>
      </c>
      <c r="P10" s="386" t="s">
        <v>1615</v>
      </c>
      <c r="Q10" s="386" t="s">
        <v>480</v>
      </c>
      <c r="R10" s="2579"/>
      <c r="PI10" s="719"/>
      <c r="PJ10" s="719"/>
      <c r="PK10" s="719"/>
      <c r="PL10" s="719"/>
      <c r="PM10" s="719"/>
      <c r="PN10" s="719"/>
      <c r="PO10" s="719"/>
      <c r="PP10" s="719"/>
      <c r="PQ10" s="719"/>
      <c r="PR10" s="719"/>
      <c r="PS10" s="719"/>
      <c r="PT10" s="719"/>
      <c r="PU10" s="719"/>
      <c r="PV10" s="719"/>
      <c r="PW10" s="719"/>
      <c r="PX10" s="719"/>
      <c r="PY10" s="719"/>
      <c r="PZ10" s="719"/>
      <c r="QA10" s="719"/>
      <c r="QB10" s="719"/>
      <c r="QC10" s="719"/>
      <c r="QD10" s="719"/>
      <c r="QE10" s="719"/>
      <c r="QF10" s="719"/>
      <c r="QG10" s="719"/>
      <c r="QH10" s="719"/>
      <c r="QI10" s="719"/>
      <c r="QJ10" s="719"/>
      <c r="QK10" s="719"/>
      <c r="QL10" s="719"/>
      <c r="QM10" s="719"/>
      <c r="QN10" s="719"/>
      <c r="QO10" s="719"/>
      <c r="QP10" s="719"/>
      <c r="QQ10" s="719"/>
      <c r="QR10" s="719"/>
      <c r="QS10" s="719"/>
    </row>
    <row r="11" spans="1:461" s="692" customFormat="1" ht="21.75" customHeight="1" x14ac:dyDescent="0.2">
      <c r="A11" s="2676"/>
      <c r="B11" s="742" t="s">
        <v>469</v>
      </c>
      <c r="C11" s="308" t="s">
        <v>818</v>
      </c>
      <c r="D11" s="1835">
        <v>0</v>
      </c>
      <c r="E11" s="1835">
        <v>0</v>
      </c>
      <c r="F11" s="1835">
        <v>0</v>
      </c>
      <c r="G11" s="1835">
        <v>0</v>
      </c>
      <c r="H11" s="1835">
        <v>7</v>
      </c>
      <c r="I11" s="1835">
        <v>7</v>
      </c>
      <c r="J11" s="1835">
        <v>0</v>
      </c>
      <c r="K11" s="1835">
        <v>0</v>
      </c>
      <c r="L11" s="1835">
        <v>0</v>
      </c>
      <c r="M11" s="1835">
        <f t="shared" si="0"/>
        <v>0</v>
      </c>
      <c r="N11" s="1835">
        <f t="shared" si="0"/>
        <v>7</v>
      </c>
      <c r="O11" s="1835">
        <f t="shared" si="1"/>
        <v>7</v>
      </c>
      <c r="P11" s="388" t="s">
        <v>1616</v>
      </c>
      <c r="Q11" s="388" t="s">
        <v>1617</v>
      </c>
      <c r="R11" s="2579"/>
      <c r="PI11" s="719"/>
      <c r="PJ11" s="719"/>
      <c r="PK11" s="719"/>
      <c r="PL11" s="719"/>
      <c r="PM11" s="719"/>
      <c r="PN11" s="719"/>
      <c r="PO11" s="719"/>
      <c r="PP11" s="719"/>
      <c r="PQ11" s="719"/>
      <c r="PR11" s="719"/>
      <c r="PS11" s="719"/>
      <c r="PT11" s="719"/>
      <c r="PU11" s="719"/>
      <c r="PV11" s="719"/>
      <c r="PW11" s="719"/>
      <c r="PX11" s="719"/>
      <c r="PY11" s="719"/>
      <c r="PZ11" s="719"/>
      <c r="QA11" s="719"/>
      <c r="QB11" s="719"/>
      <c r="QC11" s="719"/>
      <c r="QD11" s="719"/>
      <c r="QE11" s="719"/>
      <c r="QF11" s="719"/>
      <c r="QG11" s="719"/>
      <c r="QH11" s="719"/>
      <c r="QI11" s="719"/>
      <c r="QJ11" s="719"/>
      <c r="QK11" s="719"/>
      <c r="QL11" s="719"/>
      <c r="QM11" s="719"/>
      <c r="QN11" s="719"/>
      <c r="QO11" s="719"/>
      <c r="QP11" s="719"/>
      <c r="QQ11" s="719"/>
      <c r="QR11" s="719"/>
      <c r="QS11" s="719"/>
    </row>
    <row r="12" spans="1:461" s="692" customFormat="1" ht="21.75" customHeight="1" x14ac:dyDescent="0.2">
      <c r="A12" s="2676"/>
      <c r="B12" s="718" t="s">
        <v>474</v>
      </c>
      <c r="C12" s="308" t="s">
        <v>678</v>
      </c>
      <c r="D12" s="1835">
        <v>0</v>
      </c>
      <c r="E12" s="1835">
        <v>10</v>
      </c>
      <c r="F12" s="1835">
        <v>10</v>
      </c>
      <c r="G12" s="1835">
        <v>0</v>
      </c>
      <c r="H12" s="1835">
        <v>0</v>
      </c>
      <c r="I12" s="1835">
        <v>0</v>
      </c>
      <c r="J12" s="1835">
        <v>0</v>
      </c>
      <c r="K12" s="1835">
        <v>0</v>
      </c>
      <c r="L12" s="1835">
        <v>0</v>
      </c>
      <c r="M12" s="1835">
        <f t="shared" si="0"/>
        <v>0</v>
      </c>
      <c r="N12" s="1835">
        <f t="shared" si="0"/>
        <v>10</v>
      </c>
      <c r="O12" s="1835">
        <f t="shared" si="1"/>
        <v>10</v>
      </c>
      <c r="P12" s="386" t="s">
        <v>1173</v>
      </c>
      <c r="Q12" s="386" t="s">
        <v>475</v>
      </c>
      <c r="R12" s="2579"/>
      <c r="PI12" s="719"/>
      <c r="PJ12" s="719"/>
      <c r="PK12" s="719"/>
      <c r="PL12" s="719"/>
      <c r="PM12" s="719"/>
      <c r="PN12" s="719"/>
      <c r="PO12" s="719"/>
      <c r="PP12" s="719"/>
      <c r="PQ12" s="719"/>
      <c r="PR12" s="719"/>
      <c r="PS12" s="719"/>
      <c r="PT12" s="719"/>
      <c r="PU12" s="719"/>
      <c r="PV12" s="719"/>
      <c r="PW12" s="719"/>
      <c r="PX12" s="719"/>
      <c r="PY12" s="719"/>
      <c r="PZ12" s="719"/>
      <c r="QA12" s="719"/>
      <c r="QB12" s="719"/>
      <c r="QC12" s="719"/>
      <c r="QD12" s="719"/>
      <c r="QE12" s="719"/>
      <c r="QF12" s="719"/>
      <c r="QG12" s="719"/>
      <c r="QH12" s="719"/>
      <c r="QI12" s="719"/>
      <c r="QJ12" s="719"/>
      <c r="QK12" s="719"/>
      <c r="QL12" s="719"/>
      <c r="QM12" s="719"/>
      <c r="QN12" s="719"/>
      <c r="QO12" s="719"/>
      <c r="QP12" s="719"/>
      <c r="QQ12" s="719"/>
      <c r="QR12" s="719"/>
      <c r="QS12" s="719"/>
    </row>
    <row r="13" spans="1:461" s="692" customFormat="1" ht="21.75" customHeight="1" x14ac:dyDescent="0.2">
      <c r="A13" s="2676"/>
      <c r="B13" s="742" t="s">
        <v>51</v>
      </c>
      <c r="C13" s="848" t="s">
        <v>51</v>
      </c>
      <c r="D13" s="1835">
        <v>0</v>
      </c>
      <c r="E13" s="1835">
        <v>0</v>
      </c>
      <c r="F13" s="1835">
        <v>0</v>
      </c>
      <c r="G13" s="1835">
        <v>5</v>
      </c>
      <c r="H13" s="1835">
        <v>6</v>
      </c>
      <c r="I13" s="1835">
        <v>11</v>
      </c>
      <c r="J13" s="1835">
        <v>4</v>
      </c>
      <c r="K13" s="1835">
        <v>5</v>
      </c>
      <c r="L13" s="1835">
        <v>9</v>
      </c>
      <c r="M13" s="1835">
        <f t="shared" si="0"/>
        <v>9</v>
      </c>
      <c r="N13" s="1835">
        <f t="shared" si="0"/>
        <v>11</v>
      </c>
      <c r="O13" s="1835">
        <f t="shared" si="1"/>
        <v>20</v>
      </c>
      <c r="P13" s="386" t="s">
        <v>478</v>
      </c>
      <c r="Q13" s="386" t="s">
        <v>478</v>
      </c>
      <c r="R13" s="2579"/>
      <c r="PI13" s="719"/>
      <c r="PJ13" s="719"/>
      <c r="PK13" s="719"/>
      <c r="PL13" s="719"/>
      <c r="PM13" s="719"/>
      <c r="PN13" s="719"/>
      <c r="PO13" s="719"/>
      <c r="PP13" s="719"/>
      <c r="PQ13" s="719"/>
      <c r="PR13" s="719"/>
      <c r="PS13" s="719"/>
      <c r="PT13" s="719"/>
      <c r="PU13" s="719"/>
      <c r="PV13" s="719"/>
      <c r="PW13" s="719"/>
      <c r="PX13" s="719"/>
      <c r="PY13" s="719"/>
      <c r="PZ13" s="719"/>
      <c r="QA13" s="719"/>
      <c r="QB13" s="719"/>
      <c r="QC13" s="719"/>
      <c r="QD13" s="719"/>
      <c r="QE13" s="719"/>
      <c r="QF13" s="719"/>
      <c r="QG13" s="719"/>
      <c r="QH13" s="719"/>
      <c r="QI13" s="719"/>
      <c r="QJ13" s="719"/>
      <c r="QK13" s="719"/>
      <c r="QL13" s="719"/>
      <c r="QM13" s="719"/>
      <c r="QN13" s="719"/>
      <c r="QO13" s="719"/>
      <c r="QP13" s="719"/>
      <c r="QQ13" s="719"/>
      <c r="QR13" s="719"/>
      <c r="QS13" s="719"/>
    </row>
    <row r="14" spans="1:461" s="692" customFormat="1" ht="21.75" customHeight="1" x14ac:dyDescent="0.2">
      <c r="A14" s="2676"/>
      <c r="B14" s="2704" t="s">
        <v>1618</v>
      </c>
      <c r="C14" s="848" t="s">
        <v>1619</v>
      </c>
      <c r="D14" s="1835">
        <v>1</v>
      </c>
      <c r="E14" s="1835">
        <v>0</v>
      </c>
      <c r="F14" s="1835">
        <v>1</v>
      </c>
      <c r="G14" s="1835">
        <v>0</v>
      </c>
      <c r="H14" s="1835">
        <v>0</v>
      </c>
      <c r="I14" s="1835">
        <v>0</v>
      </c>
      <c r="J14" s="1835">
        <v>0</v>
      </c>
      <c r="K14" s="1835">
        <v>0</v>
      </c>
      <c r="L14" s="1835">
        <v>0</v>
      </c>
      <c r="M14" s="1835">
        <f t="shared" si="0"/>
        <v>1</v>
      </c>
      <c r="N14" s="1835">
        <f t="shared" si="0"/>
        <v>0</v>
      </c>
      <c r="O14" s="1835">
        <f t="shared" si="1"/>
        <v>1</v>
      </c>
      <c r="P14" s="723" t="s">
        <v>1620</v>
      </c>
      <c r="Q14" s="3266" t="s">
        <v>1621</v>
      </c>
      <c r="R14" s="2579"/>
      <c r="PI14" s="719"/>
      <c r="PJ14" s="719"/>
      <c r="PK14" s="719"/>
      <c r="PL14" s="719"/>
      <c r="PM14" s="719"/>
      <c r="PN14" s="719"/>
      <c r="PO14" s="719"/>
      <c r="PP14" s="719"/>
      <c r="PQ14" s="719"/>
      <c r="PR14" s="719"/>
      <c r="PS14" s="719"/>
      <c r="PT14" s="719"/>
      <c r="PU14" s="719"/>
      <c r="PV14" s="719"/>
      <c r="PW14" s="719"/>
      <c r="PX14" s="719"/>
      <c r="PY14" s="719"/>
      <c r="PZ14" s="719"/>
      <c r="QA14" s="719"/>
      <c r="QB14" s="719"/>
      <c r="QC14" s="719"/>
      <c r="QD14" s="719"/>
      <c r="QE14" s="719"/>
      <c r="QF14" s="719"/>
      <c r="QG14" s="719"/>
      <c r="QH14" s="719"/>
      <c r="QI14" s="719"/>
      <c r="QJ14" s="719"/>
      <c r="QK14" s="719"/>
      <c r="QL14" s="719"/>
      <c r="QM14" s="719"/>
      <c r="QN14" s="719"/>
      <c r="QO14" s="719"/>
      <c r="QP14" s="719"/>
      <c r="QQ14" s="719"/>
      <c r="QR14" s="719"/>
      <c r="QS14" s="719"/>
    </row>
    <row r="15" spans="1:461" s="692" customFormat="1" ht="21.75" customHeight="1" x14ac:dyDescent="0.2">
      <c r="A15" s="2676"/>
      <c r="B15" s="2704"/>
      <c r="C15" s="848" t="s">
        <v>1622</v>
      </c>
      <c r="D15" s="1835">
        <v>4</v>
      </c>
      <c r="E15" s="1835">
        <v>1</v>
      </c>
      <c r="F15" s="1835">
        <v>5</v>
      </c>
      <c r="G15" s="1835">
        <v>0</v>
      </c>
      <c r="H15" s="1835">
        <v>0</v>
      </c>
      <c r="I15" s="1835">
        <v>0</v>
      </c>
      <c r="J15" s="1835">
        <v>0</v>
      </c>
      <c r="K15" s="1835">
        <v>0</v>
      </c>
      <c r="L15" s="1835">
        <v>0</v>
      </c>
      <c r="M15" s="1835">
        <f t="shared" si="0"/>
        <v>4</v>
      </c>
      <c r="N15" s="1835">
        <f t="shared" si="0"/>
        <v>1</v>
      </c>
      <c r="O15" s="1835">
        <f t="shared" si="1"/>
        <v>5</v>
      </c>
      <c r="P15" s="1073" t="s">
        <v>663</v>
      </c>
      <c r="Q15" s="3266"/>
      <c r="R15" s="2593"/>
      <c r="PI15" s="719"/>
      <c r="PJ15" s="719"/>
      <c r="PK15" s="719"/>
      <c r="PL15" s="719"/>
      <c r="PM15" s="719"/>
      <c r="PN15" s="719"/>
      <c r="PO15" s="719"/>
      <c r="PP15" s="719"/>
      <c r="PQ15" s="719"/>
      <c r="PR15" s="719"/>
      <c r="PS15" s="719"/>
      <c r="PT15" s="719"/>
      <c r="PU15" s="719"/>
      <c r="PV15" s="719"/>
      <c r="PW15" s="719"/>
      <c r="PX15" s="719"/>
      <c r="PY15" s="719"/>
      <c r="PZ15" s="719"/>
      <c r="QA15" s="719"/>
      <c r="QB15" s="719"/>
      <c r="QC15" s="719"/>
      <c r="QD15" s="719"/>
      <c r="QE15" s="719"/>
      <c r="QF15" s="719"/>
      <c r="QG15" s="719"/>
      <c r="QH15" s="719"/>
      <c r="QI15" s="719"/>
      <c r="QJ15" s="719"/>
      <c r="QK15" s="719"/>
      <c r="QL15" s="719"/>
      <c r="QM15" s="719"/>
      <c r="QN15" s="719"/>
      <c r="QO15" s="719"/>
      <c r="QP15" s="719"/>
      <c r="QQ15" s="719"/>
      <c r="QR15" s="719"/>
      <c r="QS15" s="719"/>
    </row>
    <row r="16" spans="1:461" s="692" customFormat="1" ht="21.75" customHeight="1" x14ac:dyDescent="0.2">
      <c r="A16" s="2654" t="s">
        <v>96</v>
      </c>
      <c r="B16" s="2654"/>
      <c r="C16" s="2654"/>
      <c r="D16" s="1835">
        <f>SUM(D8:D15)</f>
        <v>6</v>
      </c>
      <c r="E16" s="1835">
        <f t="shared" ref="E16:L16" si="2">SUM(E8:E15)</f>
        <v>20</v>
      </c>
      <c r="F16" s="1835">
        <f t="shared" si="2"/>
        <v>26</v>
      </c>
      <c r="G16" s="1835">
        <f t="shared" si="2"/>
        <v>14</v>
      </c>
      <c r="H16" s="1835">
        <f t="shared" si="2"/>
        <v>17</v>
      </c>
      <c r="I16" s="1835">
        <f t="shared" si="2"/>
        <v>31</v>
      </c>
      <c r="J16" s="1835">
        <f t="shared" si="2"/>
        <v>5</v>
      </c>
      <c r="K16" s="1835">
        <f t="shared" si="2"/>
        <v>8</v>
      </c>
      <c r="L16" s="1835">
        <f t="shared" si="2"/>
        <v>13</v>
      </c>
      <c r="M16" s="1835">
        <f>SUM(M8:M15)</f>
        <v>25</v>
      </c>
      <c r="N16" s="1835">
        <f>SUM(N8:N15)</f>
        <v>45</v>
      </c>
      <c r="O16" s="1835">
        <f>SUM(O8:O15)</f>
        <v>70</v>
      </c>
      <c r="P16" s="2502" t="s">
        <v>136</v>
      </c>
      <c r="Q16" s="2502"/>
      <c r="R16" s="2502"/>
      <c r="PI16" s="719"/>
      <c r="PJ16" s="719"/>
      <c r="PK16" s="719"/>
      <c r="PL16" s="719"/>
      <c r="PM16" s="719"/>
      <c r="PN16" s="719"/>
      <c r="PO16" s="719"/>
      <c r="PP16" s="719"/>
      <c r="PQ16" s="719"/>
      <c r="PR16" s="719"/>
      <c r="PS16" s="719"/>
      <c r="PT16" s="719"/>
      <c r="PU16" s="719"/>
      <c r="PV16" s="719"/>
      <c r="PW16" s="719"/>
      <c r="PX16" s="719"/>
      <c r="PY16" s="719"/>
      <c r="PZ16" s="719"/>
      <c r="QA16" s="719"/>
      <c r="QB16" s="719"/>
      <c r="QC16" s="719"/>
      <c r="QD16" s="719"/>
      <c r="QE16" s="719"/>
      <c r="QF16" s="719"/>
      <c r="QG16" s="719"/>
      <c r="QH16" s="719"/>
      <c r="QI16" s="719"/>
      <c r="QJ16" s="719"/>
      <c r="QK16" s="719"/>
      <c r="QL16" s="719"/>
      <c r="QM16" s="719"/>
      <c r="QN16" s="719"/>
      <c r="QO16" s="719"/>
      <c r="QP16" s="719"/>
      <c r="QQ16" s="719"/>
      <c r="QR16" s="719"/>
      <c r="QS16" s="719"/>
    </row>
    <row r="17" spans="1:461" s="692" customFormat="1" ht="24" customHeight="1" x14ac:dyDescent="0.2">
      <c r="A17" s="598" t="s">
        <v>606</v>
      </c>
      <c r="B17" s="742" t="s">
        <v>476</v>
      </c>
      <c r="C17" s="387" t="s">
        <v>1623</v>
      </c>
      <c r="D17" s="1835">
        <v>0</v>
      </c>
      <c r="E17" s="1835">
        <v>0</v>
      </c>
      <c r="F17" s="1835">
        <v>0</v>
      </c>
      <c r="G17" s="1835">
        <v>2</v>
      </c>
      <c r="H17" s="1835">
        <v>2</v>
      </c>
      <c r="I17" s="1835">
        <v>4</v>
      </c>
      <c r="J17" s="1835">
        <v>0</v>
      </c>
      <c r="K17" s="1835">
        <v>0</v>
      </c>
      <c r="L17" s="1835">
        <v>0</v>
      </c>
      <c r="M17" s="1835">
        <f>SUM(D17,G17,J17)</f>
        <v>2</v>
      </c>
      <c r="N17" s="1835">
        <f t="shared" ref="N17" si="3">SUM(E17,H17,K17)</f>
        <v>2</v>
      </c>
      <c r="O17" s="1835">
        <f>SUM(M17:N17)</f>
        <v>4</v>
      </c>
      <c r="P17" s="1073" t="s">
        <v>2012</v>
      </c>
      <c r="Q17" s="1073" t="s">
        <v>477</v>
      </c>
      <c r="R17" s="723" t="s">
        <v>1624</v>
      </c>
      <c r="PI17" s="719"/>
      <c r="PJ17" s="719"/>
      <c r="PK17" s="719"/>
      <c r="PL17" s="719"/>
      <c r="PM17" s="719"/>
      <c r="PN17" s="719"/>
      <c r="PO17" s="719"/>
      <c r="PP17" s="719"/>
      <c r="PQ17" s="719"/>
      <c r="PR17" s="719"/>
      <c r="PS17" s="719"/>
      <c r="PT17" s="719"/>
      <c r="PU17" s="719"/>
      <c r="PV17" s="719"/>
      <c r="PW17" s="719"/>
      <c r="PX17" s="719"/>
      <c r="PY17" s="719"/>
      <c r="PZ17" s="719"/>
      <c r="QA17" s="719"/>
      <c r="QB17" s="719"/>
      <c r="QC17" s="719"/>
      <c r="QD17" s="719"/>
      <c r="QE17" s="719"/>
      <c r="QF17" s="719"/>
      <c r="QG17" s="719"/>
      <c r="QH17" s="719"/>
      <c r="QI17" s="719"/>
      <c r="QJ17" s="719"/>
      <c r="QK17" s="719"/>
      <c r="QL17" s="719"/>
      <c r="QM17" s="719"/>
      <c r="QN17" s="719"/>
      <c r="QO17" s="719"/>
      <c r="QP17" s="719"/>
      <c r="QQ17" s="719"/>
      <c r="QR17" s="719"/>
      <c r="QS17" s="719"/>
    </row>
    <row r="18" spans="1:461" s="692" customFormat="1" ht="21" customHeight="1" x14ac:dyDescent="0.2">
      <c r="A18" s="2682" t="s">
        <v>610</v>
      </c>
      <c r="B18" s="2682" t="s">
        <v>1625</v>
      </c>
      <c r="C18" s="848" t="s">
        <v>2335</v>
      </c>
      <c r="D18" s="1835">
        <v>0</v>
      </c>
      <c r="E18" s="1835">
        <v>0</v>
      </c>
      <c r="F18" s="1835">
        <v>0</v>
      </c>
      <c r="G18" s="1835">
        <v>6</v>
      </c>
      <c r="H18" s="1835">
        <v>4</v>
      </c>
      <c r="I18" s="1835">
        <v>10</v>
      </c>
      <c r="J18" s="1835">
        <v>5</v>
      </c>
      <c r="K18" s="1835">
        <v>0</v>
      </c>
      <c r="L18" s="1835">
        <v>5</v>
      </c>
      <c r="M18" s="1835">
        <f t="shared" ref="M18:M21" si="4">SUM(D18,G18,J18)</f>
        <v>11</v>
      </c>
      <c r="N18" s="1835">
        <f t="shared" ref="N18:N21" si="5">SUM(E18,H18,K18)</f>
        <v>4</v>
      </c>
      <c r="O18" s="1835">
        <f t="shared" ref="O18:O21" si="6">SUM(M18:N18)</f>
        <v>15</v>
      </c>
      <c r="P18" s="1852" t="s">
        <v>741</v>
      </c>
      <c r="Q18" s="2594" t="s">
        <v>1626</v>
      </c>
      <c r="R18" s="2594" t="s">
        <v>611</v>
      </c>
      <c r="PI18" s="719"/>
      <c r="PJ18" s="719"/>
      <c r="PK18" s="719"/>
      <c r="PL18" s="719"/>
      <c r="PM18" s="719"/>
      <c r="PN18" s="719"/>
      <c r="PO18" s="719"/>
      <c r="PP18" s="719"/>
      <c r="PQ18" s="719"/>
      <c r="PR18" s="719"/>
      <c r="PS18" s="719"/>
      <c r="PT18" s="719"/>
      <c r="PU18" s="719"/>
      <c r="PV18" s="719"/>
      <c r="PW18" s="719"/>
      <c r="PX18" s="719"/>
      <c r="PY18" s="719"/>
      <c r="PZ18" s="719"/>
      <c r="QA18" s="719"/>
      <c r="QB18" s="719"/>
      <c r="QC18" s="719"/>
      <c r="QD18" s="719"/>
      <c r="QE18" s="719"/>
      <c r="QF18" s="719"/>
      <c r="QG18" s="719"/>
      <c r="QH18" s="719"/>
      <c r="QI18" s="719"/>
      <c r="QJ18" s="719"/>
      <c r="QK18" s="719"/>
      <c r="QL18" s="719"/>
      <c r="QM18" s="719"/>
      <c r="QN18" s="719"/>
      <c r="QO18" s="719"/>
      <c r="QP18" s="719"/>
      <c r="QQ18" s="719"/>
      <c r="QR18" s="719"/>
      <c r="QS18" s="719"/>
    </row>
    <row r="19" spans="1:461" s="692" customFormat="1" ht="31.5" customHeight="1" x14ac:dyDescent="0.2">
      <c r="A19" s="2666"/>
      <c r="B19" s="2666"/>
      <c r="C19" s="848" t="s">
        <v>2336</v>
      </c>
      <c r="D19" s="1835">
        <v>0</v>
      </c>
      <c r="E19" s="1835">
        <v>0</v>
      </c>
      <c r="F19" s="1835">
        <v>0</v>
      </c>
      <c r="G19" s="1835">
        <v>0</v>
      </c>
      <c r="H19" s="1835">
        <v>3</v>
      </c>
      <c r="I19" s="1835">
        <v>3</v>
      </c>
      <c r="J19" s="1835">
        <v>4</v>
      </c>
      <c r="K19" s="1835">
        <v>1</v>
      </c>
      <c r="L19" s="1835">
        <v>5</v>
      </c>
      <c r="M19" s="1835">
        <f t="shared" si="4"/>
        <v>4</v>
      </c>
      <c r="N19" s="1835">
        <f t="shared" si="5"/>
        <v>4</v>
      </c>
      <c r="O19" s="1835">
        <f t="shared" si="6"/>
        <v>8</v>
      </c>
      <c r="P19" s="1852" t="s">
        <v>1078</v>
      </c>
      <c r="Q19" s="2579"/>
      <c r="R19" s="2579"/>
      <c r="PI19" s="719"/>
      <c r="PJ19" s="719"/>
      <c r="PK19" s="719"/>
      <c r="PL19" s="719"/>
      <c r="PM19" s="719"/>
      <c r="PN19" s="719"/>
      <c r="PO19" s="719"/>
      <c r="PP19" s="719"/>
      <c r="PQ19" s="719"/>
      <c r="PR19" s="719"/>
      <c r="PS19" s="719"/>
      <c r="PT19" s="719"/>
      <c r="PU19" s="719"/>
      <c r="PV19" s="719"/>
      <c r="PW19" s="719"/>
      <c r="PX19" s="719"/>
      <c r="PY19" s="719"/>
      <c r="PZ19" s="719"/>
      <c r="QA19" s="719"/>
      <c r="QB19" s="719"/>
      <c r="QC19" s="719"/>
      <c r="QD19" s="719"/>
      <c r="QE19" s="719"/>
      <c r="QF19" s="719"/>
      <c r="QG19" s="719"/>
      <c r="QH19" s="719"/>
      <c r="QI19" s="719"/>
      <c r="QJ19" s="719"/>
      <c r="QK19" s="719"/>
      <c r="QL19" s="719"/>
      <c r="QM19" s="719"/>
      <c r="QN19" s="719"/>
      <c r="QO19" s="719"/>
      <c r="QP19" s="719"/>
      <c r="QQ19" s="719"/>
      <c r="QR19" s="719"/>
      <c r="QS19" s="719"/>
    </row>
    <row r="20" spans="1:461" s="692" customFormat="1" ht="24.75" customHeight="1" x14ac:dyDescent="0.2">
      <c r="A20" s="2666"/>
      <c r="B20" s="2666"/>
      <c r="C20" s="848" t="s">
        <v>2337</v>
      </c>
      <c r="D20" s="1835">
        <v>0</v>
      </c>
      <c r="E20" s="1835">
        <v>0</v>
      </c>
      <c r="F20" s="1835">
        <v>0</v>
      </c>
      <c r="G20" s="1835">
        <v>0</v>
      </c>
      <c r="H20" s="1835">
        <v>5</v>
      </c>
      <c r="I20" s="1835">
        <v>5</v>
      </c>
      <c r="J20" s="1835">
        <v>0</v>
      </c>
      <c r="K20" s="1835">
        <v>0</v>
      </c>
      <c r="L20" s="1835">
        <v>0</v>
      </c>
      <c r="M20" s="1835">
        <f t="shared" si="4"/>
        <v>0</v>
      </c>
      <c r="N20" s="1835">
        <f t="shared" si="5"/>
        <v>5</v>
      </c>
      <c r="O20" s="1835">
        <f t="shared" si="6"/>
        <v>5</v>
      </c>
      <c r="P20" s="1852" t="s">
        <v>743</v>
      </c>
      <c r="Q20" s="2579"/>
      <c r="R20" s="2579"/>
      <c r="PI20" s="719"/>
      <c r="PJ20" s="719"/>
      <c r="PK20" s="719"/>
      <c r="PL20" s="719"/>
      <c r="PM20" s="719"/>
      <c r="PN20" s="719"/>
      <c r="PO20" s="719"/>
      <c r="PP20" s="719"/>
      <c r="PQ20" s="719"/>
      <c r="PR20" s="719"/>
      <c r="PS20" s="719"/>
      <c r="PT20" s="719"/>
      <c r="PU20" s="719"/>
      <c r="PV20" s="719"/>
      <c r="PW20" s="719"/>
      <c r="PX20" s="719"/>
      <c r="PY20" s="719"/>
      <c r="PZ20" s="719"/>
      <c r="QA20" s="719"/>
      <c r="QB20" s="719"/>
      <c r="QC20" s="719"/>
      <c r="QD20" s="719"/>
      <c r="QE20" s="719"/>
      <c r="QF20" s="719"/>
      <c r="QG20" s="719"/>
      <c r="QH20" s="719"/>
      <c r="QI20" s="719"/>
      <c r="QJ20" s="719"/>
      <c r="QK20" s="719"/>
      <c r="QL20" s="719"/>
      <c r="QM20" s="719"/>
      <c r="QN20" s="719"/>
      <c r="QO20" s="719"/>
      <c r="QP20" s="719"/>
      <c r="QQ20" s="719"/>
      <c r="QR20" s="719"/>
      <c r="QS20" s="719"/>
    </row>
    <row r="21" spans="1:461" s="692" customFormat="1" ht="26.25" customHeight="1" x14ac:dyDescent="0.2">
      <c r="A21" s="2666"/>
      <c r="B21" s="2666"/>
      <c r="C21" s="848" t="s">
        <v>2338</v>
      </c>
      <c r="D21" s="1835">
        <v>0</v>
      </c>
      <c r="E21" s="1835">
        <v>0</v>
      </c>
      <c r="F21" s="1835">
        <v>0</v>
      </c>
      <c r="G21" s="1835">
        <v>2</v>
      </c>
      <c r="H21" s="1835">
        <v>2</v>
      </c>
      <c r="I21" s="1835">
        <v>4</v>
      </c>
      <c r="J21" s="1835">
        <v>1</v>
      </c>
      <c r="K21" s="1835">
        <v>0</v>
      </c>
      <c r="L21" s="1835">
        <v>1</v>
      </c>
      <c r="M21" s="1835">
        <f t="shared" si="4"/>
        <v>3</v>
      </c>
      <c r="N21" s="1835">
        <f t="shared" si="5"/>
        <v>2</v>
      </c>
      <c r="O21" s="1835">
        <f t="shared" si="6"/>
        <v>5</v>
      </c>
      <c r="P21" s="1852" t="s">
        <v>2546</v>
      </c>
      <c r="Q21" s="2579"/>
      <c r="R21" s="2579"/>
      <c r="PI21" s="719"/>
      <c r="PJ21" s="719"/>
      <c r="PK21" s="719"/>
      <c r="PL21" s="719"/>
      <c r="PM21" s="719"/>
      <c r="PN21" s="719"/>
      <c r="PO21" s="719"/>
      <c r="PP21" s="719"/>
      <c r="PQ21" s="719"/>
      <c r="PR21" s="719"/>
      <c r="PS21" s="719"/>
      <c r="PT21" s="719"/>
      <c r="PU21" s="719"/>
      <c r="PV21" s="719"/>
      <c r="PW21" s="719"/>
      <c r="PX21" s="719"/>
      <c r="PY21" s="719"/>
      <c r="PZ21" s="719"/>
      <c r="QA21" s="719"/>
      <c r="QB21" s="719"/>
      <c r="QC21" s="719"/>
      <c r="QD21" s="719"/>
      <c r="QE21" s="719"/>
      <c r="QF21" s="719"/>
      <c r="QG21" s="719"/>
      <c r="QH21" s="719"/>
      <c r="QI21" s="719"/>
      <c r="QJ21" s="719"/>
      <c r="QK21" s="719"/>
      <c r="QL21" s="719"/>
      <c r="QM21" s="719"/>
      <c r="QN21" s="719"/>
      <c r="QO21" s="719"/>
      <c r="QP21" s="719"/>
      <c r="QQ21" s="719"/>
      <c r="QR21" s="719"/>
      <c r="QS21" s="719"/>
    </row>
    <row r="22" spans="1:461" s="692" customFormat="1" ht="21" customHeight="1" x14ac:dyDescent="0.2">
      <c r="A22" s="3158"/>
      <c r="B22" s="3158"/>
      <c r="C22" s="848" t="s">
        <v>2339</v>
      </c>
      <c r="D22" s="1835">
        <v>0</v>
      </c>
      <c r="E22" s="1835">
        <v>0</v>
      </c>
      <c r="F22" s="1835">
        <v>0</v>
      </c>
      <c r="G22" s="1835">
        <v>3</v>
      </c>
      <c r="H22" s="1835">
        <v>2</v>
      </c>
      <c r="I22" s="1835">
        <v>5</v>
      </c>
      <c r="J22" s="1835">
        <v>1</v>
      </c>
      <c r="K22" s="1835">
        <v>0</v>
      </c>
      <c r="L22" s="1835">
        <v>1</v>
      </c>
      <c r="M22" s="1835">
        <f t="shared" si="0"/>
        <v>4</v>
      </c>
      <c r="N22" s="1835">
        <f t="shared" si="0"/>
        <v>2</v>
      </c>
      <c r="O22" s="1835">
        <f t="shared" si="1"/>
        <v>6</v>
      </c>
      <c r="P22" s="1832" t="s">
        <v>2545</v>
      </c>
      <c r="Q22" s="2593"/>
      <c r="R22" s="2593"/>
      <c r="PI22" s="719"/>
      <c r="PJ22" s="719"/>
      <c r="PK22" s="719"/>
      <c r="PL22" s="719"/>
      <c r="PM22" s="719"/>
      <c r="PN22" s="719"/>
      <c r="PO22" s="719"/>
      <c r="PP22" s="719"/>
      <c r="PQ22" s="719"/>
      <c r="PR22" s="719"/>
      <c r="PS22" s="719"/>
      <c r="PT22" s="719"/>
      <c r="PU22" s="719"/>
      <c r="PV22" s="719"/>
      <c r="PW22" s="719"/>
      <c r="PX22" s="719"/>
      <c r="PY22" s="719"/>
      <c r="PZ22" s="719"/>
      <c r="QA22" s="719"/>
      <c r="QB22" s="719"/>
      <c r="QC22" s="719"/>
      <c r="QD22" s="719"/>
      <c r="QE22" s="719"/>
      <c r="QF22" s="719"/>
      <c r="QG22" s="719"/>
      <c r="QH22" s="719"/>
      <c r="QI22" s="719"/>
      <c r="QJ22" s="719"/>
      <c r="QK22" s="719"/>
      <c r="QL22" s="719"/>
      <c r="QM22" s="719"/>
      <c r="QN22" s="719"/>
      <c r="QO22" s="719"/>
      <c r="QP22" s="719"/>
      <c r="QQ22" s="719"/>
      <c r="QR22" s="719"/>
      <c r="QS22" s="719"/>
    </row>
    <row r="23" spans="1:461" s="692" customFormat="1" ht="27.75" customHeight="1" x14ac:dyDescent="0.2">
      <c r="A23" s="2654" t="s">
        <v>96</v>
      </c>
      <c r="B23" s="2654"/>
      <c r="C23" s="2654"/>
      <c r="D23" s="1835">
        <f>SUM(D18:D22)</f>
        <v>0</v>
      </c>
      <c r="E23" s="1835">
        <f t="shared" ref="E23:L23" si="7">SUM(E18:E22)</f>
        <v>0</v>
      </c>
      <c r="F23" s="1835">
        <f t="shared" si="7"/>
        <v>0</v>
      </c>
      <c r="G23" s="1835">
        <f t="shared" si="7"/>
        <v>11</v>
      </c>
      <c r="H23" s="1835">
        <f t="shared" si="7"/>
        <v>16</v>
      </c>
      <c r="I23" s="1835">
        <f t="shared" si="7"/>
        <v>27</v>
      </c>
      <c r="J23" s="1835">
        <f t="shared" si="7"/>
        <v>11</v>
      </c>
      <c r="K23" s="1835">
        <f t="shared" si="7"/>
        <v>1</v>
      </c>
      <c r="L23" s="1835">
        <f t="shared" si="7"/>
        <v>12</v>
      </c>
      <c r="M23" s="1835">
        <f t="shared" ref="M23" si="8">SUM(D23,G23,J23)</f>
        <v>22</v>
      </c>
      <c r="N23" s="1835">
        <f t="shared" ref="N23" si="9">SUM(E23,H23,K23)</f>
        <v>17</v>
      </c>
      <c r="O23" s="1835">
        <f t="shared" ref="O23" si="10">SUM(M23:N23)</f>
        <v>39</v>
      </c>
      <c r="P23" s="2502" t="s">
        <v>136</v>
      </c>
      <c r="Q23" s="2502"/>
      <c r="R23" s="2502"/>
      <c r="PI23" s="719"/>
      <c r="PJ23" s="719"/>
      <c r="PK23" s="719"/>
      <c r="PL23" s="719"/>
      <c r="PM23" s="719"/>
      <c r="PN23" s="719"/>
      <c r="PO23" s="719"/>
      <c r="PP23" s="719"/>
      <c r="PQ23" s="719"/>
      <c r="PR23" s="719"/>
      <c r="PS23" s="719"/>
      <c r="PT23" s="719"/>
      <c r="PU23" s="719"/>
      <c r="PV23" s="719"/>
      <c r="PW23" s="719"/>
      <c r="PX23" s="719"/>
      <c r="PY23" s="719"/>
      <c r="PZ23" s="719"/>
      <c r="QA23" s="719"/>
      <c r="QB23" s="719"/>
      <c r="QC23" s="719"/>
      <c r="QD23" s="719"/>
      <c r="QE23" s="719"/>
      <c r="QF23" s="719"/>
      <c r="QG23" s="719"/>
      <c r="QH23" s="719"/>
      <c r="QI23" s="719"/>
      <c r="QJ23" s="719"/>
      <c r="QK23" s="719"/>
      <c r="QL23" s="719"/>
      <c r="QM23" s="719"/>
      <c r="QN23" s="719"/>
      <c r="QO23" s="719"/>
      <c r="QP23" s="719"/>
      <c r="QQ23" s="719"/>
      <c r="QR23" s="719"/>
      <c r="QS23" s="719"/>
    </row>
    <row r="24" spans="1:461" s="692" customFormat="1" ht="21" customHeight="1" x14ac:dyDescent="0.2">
      <c r="A24" s="2676" t="s">
        <v>54</v>
      </c>
      <c r="B24" s="2676" t="s">
        <v>1627</v>
      </c>
      <c r="C24" s="308" t="s">
        <v>539</v>
      </c>
      <c r="D24" s="1835">
        <v>9</v>
      </c>
      <c r="E24" s="1835">
        <v>13</v>
      </c>
      <c r="F24" s="1835">
        <v>22</v>
      </c>
      <c r="G24" s="1835">
        <v>0</v>
      </c>
      <c r="H24" s="1835">
        <v>0</v>
      </c>
      <c r="I24" s="1835">
        <v>0</v>
      </c>
      <c r="J24" s="1835">
        <v>0</v>
      </c>
      <c r="K24" s="1835">
        <v>0</v>
      </c>
      <c r="L24" s="1835">
        <v>0</v>
      </c>
      <c r="M24" s="1835">
        <f t="shared" si="0"/>
        <v>9</v>
      </c>
      <c r="N24" s="1835">
        <f t="shared" si="0"/>
        <v>13</v>
      </c>
      <c r="O24" s="1835">
        <f t="shared" si="1"/>
        <v>22</v>
      </c>
      <c r="P24" s="386" t="s">
        <v>133</v>
      </c>
      <c r="Q24" s="2502" t="s">
        <v>138</v>
      </c>
      <c r="R24" s="2502" t="s">
        <v>104</v>
      </c>
      <c r="PI24" s="719"/>
      <c r="PJ24" s="719"/>
      <c r="PK24" s="719"/>
      <c r="PL24" s="719"/>
      <c r="PM24" s="719"/>
      <c r="PN24" s="719"/>
      <c r="PO24" s="719"/>
      <c r="PP24" s="719"/>
      <c r="PQ24" s="719"/>
      <c r="PR24" s="719"/>
      <c r="PS24" s="719"/>
      <c r="PT24" s="719"/>
      <c r="PU24" s="719"/>
      <c r="PV24" s="719"/>
      <c r="PW24" s="719"/>
      <c r="PX24" s="719"/>
      <c r="PY24" s="719"/>
      <c r="PZ24" s="719"/>
      <c r="QA24" s="719"/>
      <c r="QB24" s="719"/>
      <c r="QC24" s="719"/>
      <c r="QD24" s="719"/>
      <c r="QE24" s="719"/>
      <c r="QF24" s="719"/>
      <c r="QG24" s="719"/>
      <c r="QH24" s="719"/>
      <c r="QI24" s="719"/>
      <c r="QJ24" s="719"/>
      <c r="QK24" s="719"/>
      <c r="QL24" s="719"/>
      <c r="QM24" s="719"/>
      <c r="QN24" s="719"/>
      <c r="QO24" s="719"/>
      <c r="QP24" s="719"/>
      <c r="QQ24" s="719"/>
      <c r="QR24" s="719"/>
      <c r="QS24" s="719"/>
    </row>
    <row r="25" spans="1:461" s="717" customFormat="1" ht="21" customHeight="1" x14ac:dyDescent="0.2">
      <c r="A25" s="2676"/>
      <c r="B25" s="2676"/>
      <c r="C25" s="394" t="s">
        <v>1278</v>
      </c>
      <c r="D25" s="1835">
        <v>0</v>
      </c>
      <c r="E25" s="1835">
        <v>0</v>
      </c>
      <c r="F25" s="1835">
        <v>0</v>
      </c>
      <c r="G25" s="1835">
        <v>6</v>
      </c>
      <c r="H25" s="1835">
        <v>2</v>
      </c>
      <c r="I25" s="1835">
        <v>8</v>
      </c>
      <c r="J25" s="1835">
        <v>5</v>
      </c>
      <c r="K25" s="1835">
        <v>2</v>
      </c>
      <c r="L25" s="1835">
        <v>7</v>
      </c>
      <c r="M25" s="1835">
        <f t="shared" si="0"/>
        <v>11</v>
      </c>
      <c r="N25" s="1835">
        <f t="shared" si="0"/>
        <v>4</v>
      </c>
      <c r="O25" s="1835">
        <f t="shared" si="1"/>
        <v>15</v>
      </c>
      <c r="P25" s="386" t="s">
        <v>1628</v>
      </c>
      <c r="Q25" s="2502"/>
      <c r="R25" s="2502"/>
      <c r="S25" s="692"/>
      <c r="T25" s="692"/>
      <c r="U25" s="692"/>
      <c r="PI25" s="853"/>
      <c r="PJ25" s="853"/>
      <c r="PK25" s="853"/>
      <c r="PL25" s="853"/>
      <c r="PM25" s="853"/>
      <c r="PN25" s="853"/>
      <c r="PO25" s="853"/>
      <c r="PP25" s="853"/>
      <c r="PQ25" s="853"/>
      <c r="PR25" s="853"/>
      <c r="PS25" s="853"/>
      <c r="PT25" s="853"/>
      <c r="PU25" s="853"/>
      <c r="PV25" s="853"/>
      <c r="PW25" s="853"/>
      <c r="PX25" s="853"/>
      <c r="PY25" s="853"/>
      <c r="PZ25" s="853"/>
      <c r="QA25" s="853"/>
      <c r="QB25" s="853"/>
      <c r="QC25" s="853"/>
      <c r="QD25" s="853"/>
      <c r="QE25" s="853"/>
      <c r="QF25" s="853"/>
      <c r="QG25" s="853"/>
      <c r="QH25" s="853"/>
      <c r="QI25" s="853"/>
      <c r="QJ25" s="853"/>
      <c r="QK25" s="853"/>
      <c r="QL25" s="853"/>
      <c r="QM25" s="853"/>
      <c r="QN25" s="853"/>
      <c r="QO25" s="853"/>
      <c r="QP25" s="853"/>
      <c r="QQ25" s="853"/>
      <c r="QR25" s="853"/>
      <c r="QS25" s="853"/>
    </row>
    <row r="26" spans="1:461" s="717" customFormat="1" ht="21.75" customHeight="1" x14ac:dyDescent="0.2">
      <c r="A26" s="2676"/>
      <c r="B26" s="2676"/>
      <c r="C26" s="394" t="s">
        <v>1306</v>
      </c>
      <c r="D26" s="1835">
        <v>0</v>
      </c>
      <c r="E26" s="1835">
        <v>0</v>
      </c>
      <c r="F26" s="1835">
        <v>0</v>
      </c>
      <c r="G26" s="1835">
        <v>1</v>
      </c>
      <c r="H26" s="1835">
        <v>2</v>
      </c>
      <c r="I26" s="1835">
        <v>3</v>
      </c>
      <c r="J26" s="1835">
        <v>0</v>
      </c>
      <c r="K26" s="1835">
        <v>0</v>
      </c>
      <c r="L26" s="1835">
        <v>0</v>
      </c>
      <c r="M26" s="1835">
        <f t="shared" si="0"/>
        <v>1</v>
      </c>
      <c r="N26" s="1835">
        <f t="shared" si="0"/>
        <v>2</v>
      </c>
      <c r="O26" s="1835">
        <f t="shared" si="1"/>
        <v>3</v>
      </c>
      <c r="P26" s="386" t="s">
        <v>1309</v>
      </c>
      <c r="Q26" s="2502"/>
      <c r="R26" s="2502"/>
      <c r="S26" s="692"/>
      <c r="T26" s="692"/>
      <c r="U26" s="692"/>
      <c r="PI26" s="853"/>
      <c r="PJ26" s="853"/>
      <c r="PK26" s="853"/>
      <c r="PL26" s="853"/>
      <c r="PM26" s="853"/>
      <c r="PN26" s="853"/>
      <c r="PO26" s="853"/>
      <c r="PP26" s="853"/>
      <c r="PQ26" s="853"/>
      <c r="PR26" s="853"/>
      <c r="PS26" s="853"/>
      <c r="PT26" s="853"/>
      <c r="PU26" s="853"/>
      <c r="PV26" s="853"/>
      <c r="PW26" s="853"/>
      <c r="PX26" s="853"/>
      <c r="PY26" s="853"/>
      <c r="PZ26" s="853"/>
      <c r="QA26" s="853"/>
      <c r="QB26" s="853"/>
      <c r="QC26" s="853"/>
      <c r="QD26" s="853"/>
      <c r="QE26" s="853"/>
      <c r="QF26" s="853"/>
      <c r="QG26" s="853"/>
      <c r="QH26" s="853"/>
      <c r="QI26" s="853"/>
      <c r="QJ26" s="853"/>
      <c r="QK26" s="853"/>
      <c r="QL26" s="853"/>
      <c r="QM26" s="853"/>
      <c r="QN26" s="853"/>
      <c r="QO26" s="853"/>
      <c r="QP26" s="853"/>
      <c r="QQ26" s="853"/>
      <c r="QR26" s="853"/>
      <c r="QS26" s="853"/>
    </row>
    <row r="27" spans="1:461" s="717" customFormat="1" ht="24" customHeight="1" x14ac:dyDescent="0.2">
      <c r="A27" s="2676"/>
      <c r="B27" s="2676"/>
      <c r="C27" s="394" t="s">
        <v>1316</v>
      </c>
      <c r="D27" s="1835">
        <v>0</v>
      </c>
      <c r="E27" s="1835">
        <v>0</v>
      </c>
      <c r="F27" s="1835">
        <v>0</v>
      </c>
      <c r="G27" s="1835">
        <v>0</v>
      </c>
      <c r="H27" s="1835">
        <v>3</v>
      </c>
      <c r="I27" s="1835">
        <v>3</v>
      </c>
      <c r="J27" s="1835">
        <v>0</v>
      </c>
      <c r="K27" s="1835">
        <v>0</v>
      </c>
      <c r="L27" s="1835">
        <v>0</v>
      </c>
      <c r="M27" s="1835">
        <f t="shared" si="0"/>
        <v>0</v>
      </c>
      <c r="N27" s="1835">
        <f t="shared" si="0"/>
        <v>3</v>
      </c>
      <c r="O27" s="1835">
        <f t="shared" si="1"/>
        <v>3</v>
      </c>
      <c r="P27" s="386" t="s">
        <v>1318</v>
      </c>
      <c r="Q27" s="2502"/>
      <c r="R27" s="2502"/>
      <c r="S27" s="692"/>
      <c r="T27" s="692"/>
      <c r="U27" s="692"/>
      <c r="PI27" s="853"/>
      <c r="PJ27" s="853"/>
      <c r="PK27" s="853"/>
      <c r="PL27" s="853"/>
      <c r="PM27" s="853"/>
      <c r="PN27" s="853"/>
      <c r="PO27" s="853"/>
      <c r="PP27" s="853"/>
      <c r="PQ27" s="853"/>
      <c r="PR27" s="853"/>
      <c r="PS27" s="853"/>
      <c r="PT27" s="853"/>
      <c r="PU27" s="853"/>
      <c r="PV27" s="853"/>
      <c r="PW27" s="853"/>
      <c r="PX27" s="853"/>
      <c r="PY27" s="853"/>
      <c r="PZ27" s="853"/>
      <c r="QA27" s="853"/>
      <c r="QB27" s="853"/>
      <c r="QC27" s="853"/>
      <c r="QD27" s="853"/>
      <c r="QE27" s="853"/>
      <c r="QF27" s="853"/>
      <c r="QG27" s="853"/>
      <c r="QH27" s="853"/>
      <c r="QI27" s="853"/>
      <c r="QJ27" s="853"/>
      <c r="QK27" s="853"/>
      <c r="QL27" s="853"/>
      <c r="QM27" s="853"/>
      <c r="QN27" s="853"/>
      <c r="QO27" s="853"/>
      <c r="QP27" s="853"/>
      <c r="QQ27" s="853"/>
      <c r="QR27" s="853"/>
      <c r="QS27" s="853"/>
    </row>
    <row r="28" spans="1:461" s="717" customFormat="1" ht="27" customHeight="1" x14ac:dyDescent="0.2">
      <c r="A28" s="2676"/>
      <c r="B28" s="2676"/>
      <c r="C28" s="394" t="s">
        <v>1084</v>
      </c>
      <c r="D28" s="1835">
        <v>0</v>
      </c>
      <c r="E28" s="1835">
        <v>0</v>
      </c>
      <c r="F28" s="1835">
        <v>0</v>
      </c>
      <c r="G28" s="1835">
        <v>2</v>
      </c>
      <c r="H28" s="1835">
        <v>3</v>
      </c>
      <c r="I28" s="1835">
        <v>5</v>
      </c>
      <c r="J28" s="1835">
        <v>0</v>
      </c>
      <c r="K28" s="1835">
        <v>0</v>
      </c>
      <c r="L28" s="1835">
        <v>0</v>
      </c>
      <c r="M28" s="1835">
        <f t="shared" si="0"/>
        <v>2</v>
      </c>
      <c r="N28" s="1835">
        <f t="shared" si="0"/>
        <v>3</v>
      </c>
      <c r="O28" s="1835">
        <f t="shared" si="1"/>
        <v>5</v>
      </c>
      <c r="P28" s="386" t="s">
        <v>1630</v>
      </c>
      <c r="Q28" s="2502"/>
      <c r="R28" s="2502"/>
      <c r="S28" s="692"/>
      <c r="T28" s="692"/>
      <c r="U28" s="692"/>
      <c r="PI28" s="853"/>
      <c r="PJ28" s="853"/>
      <c r="PK28" s="853"/>
      <c r="PL28" s="853"/>
      <c r="PM28" s="853"/>
      <c r="PN28" s="853"/>
      <c r="PO28" s="853"/>
      <c r="PP28" s="853"/>
      <c r="PQ28" s="853"/>
      <c r="PR28" s="853"/>
      <c r="PS28" s="853"/>
      <c r="PT28" s="853"/>
      <c r="PU28" s="853"/>
      <c r="PV28" s="853"/>
      <c r="PW28" s="853"/>
      <c r="PX28" s="853"/>
      <c r="PY28" s="853"/>
      <c r="PZ28" s="853"/>
      <c r="QA28" s="853"/>
      <c r="QB28" s="853"/>
      <c r="QC28" s="853"/>
      <c r="QD28" s="853"/>
      <c r="QE28" s="853"/>
      <c r="QF28" s="853"/>
      <c r="QG28" s="853"/>
      <c r="QH28" s="853"/>
      <c r="QI28" s="853"/>
      <c r="QJ28" s="853"/>
      <c r="QK28" s="853"/>
      <c r="QL28" s="853"/>
      <c r="QM28" s="853"/>
      <c r="QN28" s="853"/>
      <c r="QO28" s="853"/>
      <c r="QP28" s="853"/>
      <c r="QQ28" s="853"/>
      <c r="QR28" s="853"/>
      <c r="QS28" s="853"/>
    </row>
    <row r="29" spans="1:461" s="717" customFormat="1" ht="19.5" customHeight="1" thickBot="1" x14ac:dyDescent="0.25">
      <c r="A29" s="2677"/>
      <c r="B29" s="2674" t="s">
        <v>49</v>
      </c>
      <c r="C29" s="2674"/>
      <c r="D29" s="1836">
        <f t="shared" ref="D29:O29" si="11">SUM(D24:D28)</f>
        <v>9</v>
      </c>
      <c r="E29" s="1836">
        <f t="shared" si="11"/>
        <v>13</v>
      </c>
      <c r="F29" s="1836">
        <f t="shared" si="11"/>
        <v>22</v>
      </c>
      <c r="G29" s="1836">
        <f t="shared" si="11"/>
        <v>9</v>
      </c>
      <c r="H29" s="1836">
        <f t="shared" si="11"/>
        <v>10</v>
      </c>
      <c r="I29" s="1836">
        <f t="shared" si="11"/>
        <v>19</v>
      </c>
      <c r="J29" s="1836">
        <f t="shared" si="11"/>
        <v>5</v>
      </c>
      <c r="K29" s="1836">
        <f t="shared" si="11"/>
        <v>2</v>
      </c>
      <c r="L29" s="1836">
        <f t="shared" si="11"/>
        <v>7</v>
      </c>
      <c r="M29" s="1836">
        <f t="shared" si="11"/>
        <v>23</v>
      </c>
      <c r="N29" s="1836">
        <f t="shared" si="11"/>
        <v>25</v>
      </c>
      <c r="O29" s="1836">
        <f t="shared" si="11"/>
        <v>48</v>
      </c>
      <c r="P29" s="3177" t="s">
        <v>139</v>
      </c>
      <c r="Q29" s="3177"/>
      <c r="R29" s="3177"/>
      <c r="S29" s="692"/>
      <c r="T29" s="692"/>
      <c r="U29" s="692"/>
      <c r="PI29" s="853"/>
      <c r="PJ29" s="853"/>
      <c r="PK29" s="853"/>
      <c r="PL29" s="853"/>
      <c r="PM29" s="853"/>
      <c r="PN29" s="853"/>
      <c r="PO29" s="853"/>
      <c r="PP29" s="853"/>
      <c r="PQ29" s="853"/>
      <c r="PR29" s="853"/>
      <c r="PS29" s="853"/>
      <c r="PT29" s="853"/>
      <c r="PU29" s="853"/>
      <c r="PV29" s="853"/>
      <c r="PW29" s="853"/>
      <c r="PX29" s="853"/>
      <c r="PY29" s="853"/>
      <c r="PZ29" s="853"/>
      <c r="QA29" s="853"/>
      <c r="QB29" s="853"/>
      <c r="QC29" s="853"/>
      <c r="QD29" s="853"/>
      <c r="QE29" s="853"/>
      <c r="QF29" s="853"/>
      <c r="QG29" s="853"/>
      <c r="QH29" s="853"/>
      <c r="QI29" s="853"/>
      <c r="QJ29" s="853"/>
      <c r="QK29" s="853"/>
      <c r="QL29" s="853"/>
      <c r="QM29" s="853"/>
      <c r="QN29" s="853"/>
      <c r="QO29" s="853"/>
      <c r="QP29" s="853"/>
      <c r="QQ29" s="853"/>
      <c r="QR29" s="853"/>
      <c r="QS29" s="853"/>
    </row>
    <row r="30" spans="1:461" s="717" customFormat="1" ht="19.5" customHeight="1" thickTop="1" x14ac:dyDescent="0.2">
      <c r="A30" s="1397"/>
      <c r="B30" s="1401"/>
      <c r="C30" s="1401"/>
      <c r="D30" s="315"/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5"/>
      <c r="P30" s="1395"/>
      <c r="Q30" s="1395"/>
      <c r="R30" s="1395"/>
      <c r="S30" s="692"/>
      <c r="T30" s="692"/>
      <c r="U30" s="692"/>
      <c r="PI30" s="853"/>
      <c r="PJ30" s="853"/>
      <c r="PK30" s="853"/>
      <c r="PL30" s="853"/>
      <c r="PM30" s="853"/>
      <c r="PN30" s="853"/>
      <c r="PO30" s="853"/>
      <c r="PP30" s="853"/>
      <c r="PQ30" s="853"/>
      <c r="PR30" s="853"/>
      <c r="PS30" s="853"/>
      <c r="PT30" s="853"/>
      <c r="PU30" s="853"/>
      <c r="PV30" s="853"/>
      <c r="PW30" s="853"/>
      <c r="PX30" s="853"/>
      <c r="PY30" s="853"/>
      <c r="PZ30" s="853"/>
      <c r="QA30" s="853"/>
      <c r="QB30" s="853"/>
      <c r="QC30" s="853"/>
      <c r="QD30" s="853"/>
      <c r="QE30" s="853"/>
      <c r="QF30" s="853"/>
      <c r="QG30" s="853"/>
      <c r="QH30" s="853"/>
      <c r="QI30" s="853"/>
      <c r="QJ30" s="853"/>
      <c r="QK30" s="853"/>
      <c r="QL30" s="853"/>
      <c r="QM30" s="853"/>
      <c r="QN30" s="853"/>
      <c r="QO30" s="853"/>
      <c r="QP30" s="853"/>
      <c r="QQ30" s="853"/>
      <c r="QR30" s="853"/>
      <c r="QS30" s="853"/>
    </row>
    <row r="31" spans="1:461" s="717" customFormat="1" ht="19.5" customHeight="1" x14ac:dyDescent="0.2">
      <c r="A31" s="1397"/>
      <c r="B31" s="1401"/>
      <c r="C31" s="1401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5"/>
      <c r="P31" s="1395"/>
      <c r="Q31" s="1395"/>
      <c r="R31" s="1395"/>
      <c r="S31" s="692"/>
      <c r="T31" s="692"/>
      <c r="U31" s="692"/>
      <c r="PI31" s="853"/>
      <c r="PJ31" s="853"/>
      <c r="PK31" s="853"/>
      <c r="PL31" s="853"/>
      <c r="PM31" s="853"/>
      <c r="PN31" s="853"/>
      <c r="PO31" s="853"/>
      <c r="PP31" s="853"/>
      <c r="PQ31" s="853"/>
      <c r="PR31" s="853"/>
      <c r="PS31" s="853"/>
      <c r="PT31" s="853"/>
      <c r="PU31" s="853"/>
      <c r="PV31" s="853"/>
      <c r="PW31" s="853"/>
      <c r="PX31" s="853"/>
      <c r="PY31" s="853"/>
      <c r="PZ31" s="853"/>
      <c r="QA31" s="853"/>
      <c r="QB31" s="853"/>
      <c r="QC31" s="853"/>
      <c r="QD31" s="853"/>
      <c r="QE31" s="853"/>
      <c r="QF31" s="853"/>
      <c r="QG31" s="853"/>
      <c r="QH31" s="853"/>
      <c r="QI31" s="853"/>
      <c r="QJ31" s="853"/>
      <c r="QK31" s="853"/>
      <c r="QL31" s="853"/>
      <c r="QM31" s="853"/>
      <c r="QN31" s="853"/>
      <c r="QO31" s="853"/>
      <c r="QP31" s="853"/>
      <c r="QQ31" s="853"/>
      <c r="QR31" s="853"/>
      <c r="QS31" s="853"/>
    </row>
    <row r="32" spans="1:461" s="717" customFormat="1" ht="19.5" customHeight="1" x14ac:dyDescent="0.2">
      <c r="A32" s="2200"/>
      <c r="B32" s="2202"/>
      <c r="C32" s="2202"/>
      <c r="D32" s="315"/>
      <c r="E32" s="315"/>
      <c r="F32" s="315"/>
      <c r="G32" s="315"/>
      <c r="H32" s="315"/>
      <c r="I32" s="315"/>
      <c r="J32" s="315"/>
      <c r="K32" s="315"/>
      <c r="L32" s="315"/>
      <c r="M32" s="315"/>
      <c r="N32" s="315"/>
      <c r="O32" s="315"/>
      <c r="P32" s="2197"/>
      <c r="Q32" s="2197"/>
      <c r="R32" s="2197"/>
      <c r="S32" s="692"/>
      <c r="T32" s="692"/>
      <c r="U32" s="692"/>
      <c r="PI32" s="853"/>
      <c r="PJ32" s="853"/>
      <c r="PK32" s="853"/>
      <c r="PL32" s="853"/>
      <c r="PM32" s="853"/>
      <c r="PN32" s="853"/>
      <c r="PO32" s="853"/>
      <c r="PP32" s="853"/>
      <c r="PQ32" s="853"/>
      <c r="PR32" s="853"/>
      <c r="PS32" s="853"/>
      <c r="PT32" s="853"/>
      <c r="PU32" s="853"/>
      <c r="PV32" s="853"/>
      <c r="PW32" s="853"/>
      <c r="PX32" s="853"/>
      <c r="PY32" s="853"/>
      <c r="PZ32" s="853"/>
      <c r="QA32" s="853"/>
      <c r="QB32" s="853"/>
      <c r="QC32" s="853"/>
      <c r="QD32" s="853"/>
      <c r="QE32" s="853"/>
      <c r="QF32" s="853"/>
      <c r="QG32" s="853"/>
      <c r="QH32" s="853"/>
      <c r="QI32" s="853"/>
      <c r="QJ32" s="853"/>
      <c r="QK32" s="853"/>
      <c r="QL32" s="853"/>
      <c r="QM32" s="853"/>
      <c r="QN32" s="853"/>
      <c r="QO32" s="853"/>
      <c r="QP32" s="853"/>
      <c r="QQ32" s="853"/>
      <c r="QR32" s="853"/>
      <c r="QS32" s="853"/>
    </row>
    <row r="33" spans="1:461" s="717" customFormat="1" ht="19.5" customHeight="1" x14ac:dyDescent="0.2">
      <c r="A33" s="2395"/>
      <c r="B33" s="2396"/>
      <c r="C33" s="2396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2392"/>
      <c r="Q33" s="2392"/>
      <c r="R33" s="2392"/>
      <c r="S33" s="692"/>
      <c r="T33" s="692"/>
      <c r="U33" s="692"/>
      <c r="PI33" s="853"/>
      <c r="PJ33" s="853"/>
      <c r="PK33" s="853"/>
      <c r="PL33" s="853"/>
      <c r="PM33" s="853"/>
      <c r="PN33" s="853"/>
      <c r="PO33" s="853"/>
      <c r="PP33" s="853"/>
      <c r="PQ33" s="853"/>
      <c r="PR33" s="853"/>
      <c r="PS33" s="853"/>
      <c r="PT33" s="853"/>
      <c r="PU33" s="853"/>
      <c r="PV33" s="853"/>
      <c r="PW33" s="853"/>
      <c r="PX33" s="853"/>
      <c r="PY33" s="853"/>
      <c r="PZ33" s="853"/>
      <c r="QA33" s="853"/>
      <c r="QB33" s="853"/>
      <c r="QC33" s="853"/>
      <c r="QD33" s="853"/>
      <c r="QE33" s="853"/>
      <c r="QF33" s="853"/>
      <c r="QG33" s="853"/>
      <c r="QH33" s="853"/>
      <c r="QI33" s="853"/>
      <c r="QJ33" s="853"/>
      <c r="QK33" s="853"/>
      <c r="QL33" s="853"/>
      <c r="QM33" s="853"/>
      <c r="QN33" s="853"/>
      <c r="QO33" s="853"/>
      <c r="QP33" s="853"/>
      <c r="QQ33" s="853"/>
      <c r="QR33" s="853"/>
      <c r="QS33" s="853"/>
    </row>
    <row r="34" spans="1:461" s="711" customFormat="1" ht="24" customHeight="1" thickBot="1" x14ac:dyDescent="0.3">
      <c r="A34" s="3268" t="s">
        <v>2856</v>
      </c>
      <c r="B34" s="3268"/>
      <c r="C34" s="315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Q34" s="3269" t="s">
        <v>2857</v>
      </c>
      <c r="R34" s="3269"/>
    </row>
    <row r="35" spans="1:461" s="711" customFormat="1" ht="20.100000000000001" customHeight="1" thickTop="1" x14ac:dyDescent="0.25">
      <c r="A35" s="3184" t="s">
        <v>47</v>
      </c>
      <c r="B35" s="3184" t="s">
        <v>90</v>
      </c>
      <c r="C35" s="2980" t="s">
        <v>48</v>
      </c>
      <c r="D35" s="3173" t="s">
        <v>36</v>
      </c>
      <c r="E35" s="3173"/>
      <c r="F35" s="3173"/>
      <c r="G35" s="3173" t="s">
        <v>2</v>
      </c>
      <c r="H35" s="3173"/>
      <c r="I35" s="3173"/>
      <c r="J35" s="3173" t="s">
        <v>3</v>
      </c>
      <c r="K35" s="3173"/>
      <c r="L35" s="3173"/>
      <c r="M35" s="3173" t="s">
        <v>29</v>
      </c>
      <c r="N35" s="3173"/>
      <c r="O35" s="3173"/>
      <c r="P35" s="2512" t="s">
        <v>103</v>
      </c>
      <c r="Q35" s="2512" t="s">
        <v>132</v>
      </c>
      <c r="R35" s="2512" t="s">
        <v>310</v>
      </c>
    </row>
    <row r="36" spans="1:461" s="711" customFormat="1" ht="20.100000000000001" customHeight="1" x14ac:dyDescent="0.2">
      <c r="A36" s="2666"/>
      <c r="B36" s="2666"/>
      <c r="C36" s="2688"/>
      <c r="D36" s="3159" t="s">
        <v>98</v>
      </c>
      <c r="E36" s="3159"/>
      <c r="F36" s="3159"/>
      <c r="G36" s="3159" t="s">
        <v>99</v>
      </c>
      <c r="H36" s="3159"/>
      <c r="I36" s="3159"/>
      <c r="J36" s="3159" t="s">
        <v>100</v>
      </c>
      <c r="K36" s="3159"/>
      <c r="L36" s="3159"/>
      <c r="M36" s="2478" t="s">
        <v>101</v>
      </c>
      <c r="N36" s="2478"/>
      <c r="O36" s="2478"/>
      <c r="P36" s="2479"/>
      <c r="Q36" s="2479"/>
      <c r="R36" s="2479"/>
    </row>
    <row r="37" spans="1:461" ht="20.25" customHeight="1" x14ac:dyDescent="0.2">
      <c r="A37" s="2666"/>
      <c r="B37" s="2666"/>
      <c r="C37" s="2688"/>
      <c r="D37" s="600" t="s">
        <v>187</v>
      </c>
      <c r="E37" s="600" t="s">
        <v>203</v>
      </c>
      <c r="F37" s="600" t="s">
        <v>204</v>
      </c>
      <c r="G37" s="600" t="s">
        <v>187</v>
      </c>
      <c r="H37" s="600" t="s">
        <v>203</v>
      </c>
      <c r="I37" s="600" t="s">
        <v>204</v>
      </c>
      <c r="J37" s="600" t="s">
        <v>187</v>
      </c>
      <c r="K37" s="600" t="s">
        <v>203</v>
      </c>
      <c r="L37" s="600" t="s">
        <v>204</v>
      </c>
      <c r="M37" s="600" t="s">
        <v>187</v>
      </c>
      <c r="N37" s="600" t="s">
        <v>203</v>
      </c>
      <c r="O37" s="600" t="s">
        <v>204</v>
      </c>
      <c r="P37" s="2479"/>
      <c r="Q37" s="2479"/>
      <c r="R37" s="2479"/>
    </row>
    <row r="38" spans="1:461" ht="20.25" customHeight="1" thickBot="1" x14ac:dyDescent="0.25">
      <c r="A38" s="2992"/>
      <c r="B38" s="2992"/>
      <c r="C38" s="2981"/>
      <c r="D38" s="325" t="s">
        <v>188</v>
      </c>
      <c r="E38" s="325" t="s">
        <v>189</v>
      </c>
      <c r="F38" s="325" t="s">
        <v>190</v>
      </c>
      <c r="G38" s="325" t="s">
        <v>188</v>
      </c>
      <c r="H38" s="325" t="s">
        <v>189</v>
      </c>
      <c r="I38" s="325" t="s">
        <v>190</v>
      </c>
      <c r="J38" s="325" t="s">
        <v>188</v>
      </c>
      <c r="K38" s="325" t="s">
        <v>189</v>
      </c>
      <c r="L38" s="325" t="s">
        <v>190</v>
      </c>
      <c r="M38" s="325" t="s">
        <v>188</v>
      </c>
      <c r="N38" s="325" t="s">
        <v>189</v>
      </c>
      <c r="O38" s="325" t="s">
        <v>190</v>
      </c>
      <c r="P38" s="2513"/>
      <c r="Q38" s="2513"/>
      <c r="R38" s="2513"/>
    </row>
    <row r="39" spans="1:461" s="692" customFormat="1" ht="32.25" customHeight="1" x14ac:dyDescent="0.2">
      <c r="A39" s="3156" t="s">
        <v>54</v>
      </c>
      <c r="B39" s="3238" t="s">
        <v>56</v>
      </c>
      <c r="C39" s="821" t="s">
        <v>760</v>
      </c>
      <c r="D39" s="1841">
        <v>0</v>
      </c>
      <c r="E39" s="1841">
        <v>0</v>
      </c>
      <c r="F39" s="1841">
        <v>0</v>
      </c>
      <c r="G39" s="1841">
        <v>4</v>
      </c>
      <c r="H39" s="1841">
        <v>2</v>
      </c>
      <c r="I39" s="1841">
        <v>6</v>
      </c>
      <c r="J39" s="1841">
        <v>0</v>
      </c>
      <c r="K39" s="1841">
        <v>0</v>
      </c>
      <c r="L39" s="1841">
        <v>0</v>
      </c>
      <c r="M39" s="1841">
        <f>SUM(D39,G39,J39)</f>
        <v>4</v>
      </c>
      <c r="N39" s="1841">
        <f>SUM(E39,H39,K39)</f>
        <v>2</v>
      </c>
      <c r="O39" s="1841">
        <f>SUM(M39:N39)</f>
        <v>6</v>
      </c>
      <c r="P39" s="493" t="s">
        <v>1631</v>
      </c>
      <c r="Q39" s="2597" t="s">
        <v>759</v>
      </c>
      <c r="R39" s="2597" t="s">
        <v>104</v>
      </c>
      <c r="PI39" s="719"/>
      <c r="PJ39" s="719"/>
      <c r="PK39" s="719"/>
      <c r="PL39" s="719"/>
      <c r="PM39" s="719"/>
      <c r="PN39" s="719"/>
      <c r="PO39" s="719"/>
      <c r="PP39" s="719"/>
      <c r="PQ39" s="719"/>
      <c r="PR39" s="719"/>
      <c r="PS39" s="719"/>
      <c r="PT39" s="719"/>
      <c r="PU39" s="719"/>
      <c r="PV39" s="719"/>
      <c r="PW39" s="719"/>
      <c r="PX39" s="719"/>
      <c r="PY39" s="719"/>
      <c r="PZ39" s="719"/>
      <c r="QA39" s="719"/>
      <c r="QB39" s="719"/>
      <c r="QC39" s="719"/>
      <c r="QD39" s="719"/>
      <c r="QE39" s="719"/>
      <c r="QF39" s="719"/>
      <c r="QG39" s="719"/>
      <c r="QH39" s="719"/>
      <c r="QI39" s="719"/>
      <c r="QJ39" s="719"/>
      <c r="QK39" s="719"/>
      <c r="QL39" s="719"/>
      <c r="QM39" s="719"/>
      <c r="QN39" s="719"/>
      <c r="QO39" s="719"/>
      <c r="QP39" s="719"/>
      <c r="QQ39" s="719"/>
      <c r="QR39" s="719"/>
      <c r="QS39" s="719"/>
    </row>
    <row r="40" spans="1:461" s="692" customFormat="1" ht="27" customHeight="1" x14ac:dyDescent="0.2">
      <c r="A40" s="2676"/>
      <c r="B40" s="2704"/>
      <c r="C40" s="387" t="s">
        <v>1088</v>
      </c>
      <c r="D40" s="1835">
        <v>0</v>
      </c>
      <c r="E40" s="1835">
        <v>0</v>
      </c>
      <c r="F40" s="1835">
        <v>0</v>
      </c>
      <c r="G40" s="1835">
        <v>4</v>
      </c>
      <c r="H40" s="1835">
        <v>4</v>
      </c>
      <c r="I40" s="1835">
        <v>8</v>
      </c>
      <c r="J40" s="1835">
        <v>3</v>
      </c>
      <c r="K40" s="1835">
        <v>0</v>
      </c>
      <c r="L40" s="1835">
        <v>3</v>
      </c>
      <c r="M40" s="1835">
        <f t="shared" ref="M40:N55" si="12">SUM(D40,G40,J40)</f>
        <v>7</v>
      </c>
      <c r="N40" s="1835">
        <f t="shared" si="12"/>
        <v>4</v>
      </c>
      <c r="O40" s="1835">
        <f t="shared" ref="O40:O55" si="13">SUM(M40:N40)</f>
        <v>11</v>
      </c>
      <c r="P40" s="386" t="s">
        <v>1632</v>
      </c>
      <c r="Q40" s="2502"/>
      <c r="R40" s="2502"/>
      <c r="PI40" s="719"/>
      <c r="PJ40" s="719"/>
      <c r="PK40" s="719"/>
      <c r="PL40" s="719"/>
      <c r="PM40" s="719"/>
      <c r="PN40" s="719"/>
      <c r="PO40" s="719"/>
      <c r="PP40" s="719"/>
      <c r="PQ40" s="719"/>
      <c r="PR40" s="719"/>
      <c r="PS40" s="719"/>
      <c r="PT40" s="719"/>
      <c r="PU40" s="719"/>
      <c r="PV40" s="719"/>
      <c r="PW40" s="719"/>
      <c r="PX40" s="719"/>
      <c r="PY40" s="719"/>
      <c r="PZ40" s="719"/>
      <c r="QA40" s="719"/>
      <c r="QB40" s="719"/>
      <c r="QC40" s="719"/>
      <c r="QD40" s="719"/>
      <c r="QE40" s="719"/>
      <c r="QF40" s="719"/>
      <c r="QG40" s="719"/>
      <c r="QH40" s="719"/>
      <c r="QI40" s="719"/>
      <c r="QJ40" s="719"/>
      <c r="QK40" s="719"/>
      <c r="QL40" s="719"/>
      <c r="QM40" s="719"/>
      <c r="QN40" s="719"/>
      <c r="QO40" s="719"/>
      <c r="QP40" s="719"/>
      <c r="QQ40" s="719"/>
      <c r="QR40" s="719"/>
      <c r="QS40" s="719"/>
    </row>
    <row r="41" spans="1:461" s="692" customFormat="1" ht="24" customHeight="1" x14ac:dyDescent="0.2">
      <c r="A41" s="2676"/>
      <c r="B41" s="2676" t="s">
        <v>49</v>
      </c>
      <c r="C41" s="2676"/>
      <c r="D41" s="1835">
        <f>SUM(D39:D40)</f>
        <v>0</v>
      </c>
      <c r="E41" s="1835">
        <f t="shared" ref="E41:O41" si="14">SUM(E39:E40)</f>
        <v>0</v>
      </c>
      <c r="F41" s="1835">
        <f t="shared" si="14"/>
        <v>0</v>
      </c>
      <c r="G41" s="1835">
        <f t="shared" si="14"/>
        <v>8</v>
      </c>
      <c r="H41" s="1835">
        <f t="shared" si="14"/>
        <v>6</v>
      </c>
      <c r="I41" s="1835">
        <f t="shared" si="14"/>
        <v>14</v>
      </c>
      <c r="J41" s="1835">
        <f t="shared" si="14"/>
        <v>3</v>
      </c>
      <c r="K41" s="1835">
        <f t="shared" si="14"/>
        <v>0</v>
      </c>
      <c r="L41" s="1835">
        <f t="shared" si="14"/>
        <v>3</v>
      </c>
      <c r="M41" s="1835">
        <f t="shared" si="14"/>
        <v>11</v>
      </c>
      <c r="N41" s="1835">
        <f t="shared" si="14"/>
        <v>6</v>
      </c>
      <c r="O41" s="1835">
        <f t="shared" si="14"/>
        <v>17</v>
      </c>
      <c r="P41" s="2502" t="s">
        <v>139</v>
      </c>
      <c r="Q41" s="2502"/>
      <c r="R41" s="2502"/>
      <c r="PI41" s="719"/>
      <c r="PJ41" s="719"/>
      <c r="PK41" s="719"/>
      <c r="PL41" s="719"/>
      <c r="PM41" s="719"/>
      <c r="PN41" s="719"/>
      <c r="PO41" s="719"/>
      <c r="PP41" s="719"/>
      <c r="PQ41" s="719"/>
      <c r="PR41" s="719"/>
      <c r="PS41" s="719"/>
      <c r="PT41" s="719"/>
      <c r="PU41" s="719"/>
      <c r="PV41" s="719"/>
      <c r="PW41" s="719"/>
      <c r="PX41" s="719"/>
      <c r="PY41" s="719"/>
      <c r="PZ41" s="719"/>
      <c r="QA41" s="719"/>
      <c r="QB41" s="719"/>
      <c r="QC41" s="719"/>
      <c r="QD41" s="719"/>
      <c r="QE41" s="719"/>
      <c r="QF41" s="719"/>
      <c r="QG41" s="719"/>
      <c r="QH41" s="719"/>
      <c r="QI41" s="719"/>
      <c r="QJ41" s="719"/>
      <c r="QK41" s="719"/>
      <c r="QL41" s="719"/>
      <c r="QM41" s="719"/>
      <c r="QN41" s="719"/>
      <c r="QO41" s="719"/>
      <c r="QP41" s="719"/>
      <c r="QQ41" s="719"/>
      <c r="QR41" s="719"/>
      <c r="QS41" s="719"/>
    </row>
    <row r="42" spans="1:461" s="692" customFormat="1" ht="21.75" customHeight="1" x14ac:dyDescent="0.2">
      <c r="A42" s="2676"/>
      <c r="B42" s="2682" t="s">
        <v>486</v>
      </c>
      <c r="C42" s="387" t="s">
        <v>2340</v>
      </c>
      <c r="D42" s="1835">
        <f t="shared" ref="D42:F43" si="15">SUM(D41:D41)</f>
        <v>0</v>
      </c>
      <c r="E42" s="1835">
        <f t="shared" si="15"/>
        <v>0</v>
      </c>
      <c r="F42" s="1835">
        <f t="shared" si="15"/>
        <v>0</v>
      </c>
      <c r="G42" s="1835">
        <v>6</v>
      </c>
      <c r="H42" s="1835">
        <v>2</v>
      </c>
      <c r="I42" s="1835">
        <v>8</v>
      </c>
      <c r="J42" s="1835">
        <v>0</v>
      </c>
      <c r="K42" s="1835">
        <v>0</v>
      </c>
      <c r="L42" s="1835">
        <v>0</v>
      </c>
      <c r="M42" s="1835">
        <f t="shared" ref="M42:M45" si="16">SUM(D42,G42,J42)</f>
        <v>6</v>
      </c>
      <c r="N42" s="1835">
        <f t="shared" ref="N42:N45" si="17">SUM(E42,H42,K42)</f>
        <v>2</v>
      </c>
      <c r="O42" s="1835">
        <f t="shared" ref="O42:O45" si="18">SUM(M42:N42)</f>
        <v>8</v>
      </c>
      <c r="P42" s="1832" t="s">
        <v>1253</v>
      </c>
      <c r="Q42" s="2594" t="s">
        <v>487</v>
      </c>
      <c r="R42" s="2502"/>
      <c r="PI42" s="719"/>
      <c r="PJ42" s="719"/>
      <c r="PK42" s="719"/>
      <c r="PL42" s="719"/>
      <c r="PM42" s="719"/>
      <c r="PN42" s="719"/>
      <c r="PO42" s="719"/>
      <c r="PP42" s="719"/>
      <c r="PQ42" s="719"/>
      <c r="PR42" s="719"/>
      <c r="PS42" s="719"/>
      <c r="PT42" s="719"/>
      <c r="PU42" s="719"/>
      <c r="PV42" s="719"/>
      <c r="PW42" s="719"/>
      <c r="PX42" s="719"/>
      <c r="PY42" s="719"/>
      <c r="PZ42" s="719"/>
      <c r="QA42" s="719"/>
      <c r="QB42" s="719"/>
      <c r="QC42" s="719"/>
      <c r="QD42" s="719"/>
      <c r="QE42" s="719"/>
      <c r="QF42" s="719"/>
      <c r="QG42" s="719"/>
      <c r="QH42" s="719"/>
      <c r="QI42" s="719"/>
      <c r="QJ42" s="719"/>
      <c r="QK42" s="719"/>
      <c r="QL42" s="719"/>
      <c r="QM42" s="719"/>
      <c r="QN42" s="719"/>
      <c r="QO42" s="719"/>
      <c r="QP42" s="719"/>
      <c r="QQ42" s="719"/>
      <c r="QR42" s="719"/>
      <c r="QS42" s="719"/>
    </row>
    <row r="43" spans="1:461" s="692" customFormat="1" ht="21.75" customHeight="1" x14ac:dyDescent="0.2">
      <c r="A43" s="2676"/>
      <c r="B43" s="2666"/>
      <c r="C43" s="387" t="s">
        <v>2341</v>
      </c>
      <c r="D43" s="1835">
        <f t="shared" si="15"/>
        <v>0</v>
      </c>
      <c r="E43" s="1835">
        <f t="shared" si="15"/>
        <v>0</v>
      </c>
      <c r="F43" s="1835">
        <f t="shared" si="15"/>
        <v>0</v>
      </c>
      <c r="G43" s="1835">
        <v>2</v>
      </c>
      <c r="H43" s="1835">
        <v>4</v>
      </c>
      <c r="I43" s="1835">
        <v>6</v>
      </c>
      <c r="J43" s="1835">
        <v>0</v>
      </c>
      <c r="K43" s="1835">
        <v>0</v>
      </c>
      <c r="L43" s="1835">
        <v>0</v>
      </c>
      <c r="M43" s="1835">
        <f t="shared" si="16"/>
        <v>2</v>
      </c>
      <c r="N43" s="1835">
        <f t="shared" si="17"/>
        <v>4</v>
      </c>
      <c r="O43" s="1835">
        <f t="shared" si="18"/>
        <v>6</v>
      </c>
      <c r="P43" s="1832" t="s">
        <v>2547</v>
      </c>
      <c r="Q43" s="2579"/>
      <c r="R43" s="2502"/>
      <c r="PI43" s="719"/>
      <c r="PJ43" s="719"/>
      <c r="PK43" s="719"/>
      <c r="PL43" s="719"/>
      <c r="PM43" s="719"/>
      <c r="PN43" s="719"/>
      <c r="PO43" s="719"/>
      <c r="PP43" s="719"/>
      <c r="PQ43" s="719"/>
      <c r="PR43" s="719"/>
      <c r="PS43" s="719"/>
      <c r="PT43" s="719"/>
      <c r="PU43" s="719"/>
      <c r="PV43" s="719"/>
      <c r="PW43" s="719"/>
      <c r="PX43" s="719"/>
      <c r="PY43" s="719"/>
      <c r="PZ43" s="719"/>
      <c r="QA43" s="719"/>
      <c r="QB43" s="719"/>
      <c r="QC43" s="719"/>
      <c r="QD43" s="719"/>
      <c r="QE43" s="719"/>
      <c r="QF43" s="719"/>
      <c r="QG43" s="719"/>
      <c r="QH43" s="719"/>
      <c r="QI43" s="719"/>
      <c r="QJ43" s="719"/>
      <c r="QK43" s="719"/>
      <c r="QL43" s="719"/>
      <c r="QM43" s="719"/>
      <c r="QN43" s="719"/>
      <c r="QO43" s="719"/>
      <c r="QP43" s="719"/>
      <c r="QQ43" s="719"/>
      <c r="QR43" s="719"/>
      <c r="QS43" s="719"/>
    </row>
    <row r="44" spans="1:461" s="692" customFormat="1" ht="21.75" customHeight="1" x14ac:dyDescent="0.2">
      <c r="A44" s="2676"/>
      <c r="B44" s="3158"/>
      <c r="C44" s="387" t="s">
        <v>2342</v>
      </c>
      <c r="D44" s="1835">
        <f t="shared" ref="D44:F44" si="19">SUM(D42:D43)</f>
        <v>0</v>
      </c>
      <c r="E44" s="1835">
        <f t="shared" si="19"/>
        <v>0</v>
      </c>
      <c r="F44" s="1835">
        <f t="shared" si="19"/>
        <v>0</v>
      </c>
      <c r="G44" s="1835">
        <v>2</v>
      </c>
      <c r="H44" s="1835">
        <v>3</v>
      </c>
      <c r="I44" s="1835">
        <v>5</v>
      </c>
      <c r="J44" s="1835">
        <v>0</v>
      </c>
      <c r="K44" s="1835">
        <v>0</v>
      </c>
      <c r="L44" s="1835">
        <v>0</v>
      </c>
      <c r="M44" s="1835">
        <f t="shared" si="16"/>
        <v>2</v>
      </c>
      <c r="N44" s="1835">
        <f t="shared" si="17"/>
        <v>3</v>
      </c>
      <c r="O44" s="1835">
        <f t="shared" si="18"/>
        <v>5</v>
      </c>
      <c r="P44" s="2275" t="s">
        <v>2753</v>
      </c>
      <c r="Q44" s="2593"/>
      <c r="R44" s="2502"/>
      <c r="PI44" s="719"/>
      <c r="PJ44" s="719"/>
      <c r="PK44" s="719"/>
      <c r="PL44" s="719"/>
      <c r="PM44" s="719"/>
      <c r="PN44" s="719"/>
      <c r="PO44" s="719"/>
      <c r="PP44" s="719"/>
      <c r="PQ44" s="719"/>
      <c r="PR44" s="719"/>
      <c r="PS44" s="719"/>
      <c r="PT44" s="719"/>
      <c r="PU44" s="719"/>
      <c r="PV44" s="719"/>
      <c r="PW44" s="719"/>
      <c r="PX44" s="719"/>
      <c r="PY44" s="719"/>
      <c r="PZ44" s="719"/>
      <c r="QA44" s="719"/>
      <c r="QB44" s="719"/>
      <c r="QC44" s="719"/>
      <c r="QD44" s="719"/>
      <c r="QE44" s="719"/>
      <c r="QF44" s="719"/>
      <c r="QG44" s="719"/>
      <c r="QH44" s="719"/>
      <c r="QI44" s="719"/>
      <c r="QJ44" s="719"/>
      <c r="QK44" s="719"/>
      <c r="QL44" s="719"/>
      <c r="QM44" s="719"/>
      <c r="QN44" s="719"/>
      <c r="QO44" s="719"/>
      <c r="QP44" s="719"/>
      <c r="QQ44" s="719"/>
      <c r="QR44" s="719"/>
      <c r="QS44" s="719"/>
    </row>
    <row r="45" spans="1:461" s="692" customFormat="1" ht="21.75" customHeight="1" x14ac:dyDescent="0.2">
      <c r="A45" s="2676"/>
      <c r="B45" s="2654" t="s">
        <v>49</v>
      </c>
      <c r="C45" s="2654"/>
      <c r="D45" s="1835">
        <f>SUM(D42:D44)</f>
        <v>0</v>
      </c>
      <c r="E45" s="1835">
        <f t="shared" ref="E45:L45" si="20">SUM(E42:E44)</f>
        <v>0</v>
      </c>
      <c r="F45" s="1835">
        <f t="shared" si="20"/>
        <v>0</v>
      </c>
      <c r="G45" s="1835">
        <f t="shared" si="20"/>
        <v>10</v>
      </c>
      <c r="H45" s="1835">
        <f t="shared" si="20"/>
        <v>9</v>
      </c>
      <c r="I45" s="1835">
        <f t="shared" si="20"/>
        <v>19</v>
      </c>
      <c r="J45" s="1835">
        <f t="shared" si="20"/>
        <v>0</v>
      </c>
      <c r="K45" s="1835">
        <f t="shared" si="20"/>
        <v>0</v>
      </c>
      <c r="L45" s="1835">
        <f t="shared" si="20"/>
        <v>0</v>
      </c>
      <c r="M45" s="1835">
        <f t="shared" si="16"/>
        <v>10</v>
      </c>
      <c r="N45" s="1835">
        <f t="shared" si="17"/>
        <v>9</v>
      </c>
      <c r="O45" s="1835">
        <f t="shared" si="18"/>
        <v>19</v>
      </c>
      <c r="P45" s="2502" t="s">
        <v>139</v>
      </c>
      <c r="Q45" s="2502"/>
      <c r="R45" s="2502"/>
      <c r="PI45" s="719"/>
      <c r="PJ45" s="719"/>
      <c r="PK45" s="719"/>
      <c r="PL45" s="719"/>
      <c r="PM45" s="719"/>
      <c r="PN45" s="719"/>
      <c r="PO45" s="719"/>
      <c r="PP45" s="719"/>
      <c r="PQ45" s="719"/>
      <c r="PR45" s="719"/>
      <c r="PS45" s="719"/>
      <c r="PT45" s="719"/>
      <c r="PU45" s="719"/>
      <c r="PV45" s="719"/>
      <c r="PW45" s="719"/>
      <c r="PX45" s="719"/>
      <c r="PY45" s="719"/>
      <c r="PZ45" s="719"/>
      <c r="QA45" s="719"/>
      <c r="QB45" s="719"/>
      <c r="QC45" s="719"/>
      <c r="QD45" s="719"/>
      <c r="QE45" s="719"/>
      <c r="QF45" s="719"/>
      <c r="QG45" s="719"/>
      <c r="QH45" s="719"/>
      <c r="QI45" s="719"/>
      <c r="QJ45" s="719"/>
      <c r="QK45" s="719"/>
      <c r="QL45" s="719"/>
      <c r="QM45" s="719"/>
      <c r="QN45" s="719"/>
      <c r="QO45" s="719"/>
      <c r="QP45" s="719"/>
      <c r="QQ45" s="719"/>
      <c r="QR45" s="719"/>
      <c r="QS45" s="719"/>
    </row>
    <row r="46" spans="1:461" s="692" customFormat="1" ht="34.5" customHeight="1" x14ac:dyDescent="0.2">
      <c r="A46" s="2676"/>
      <c r="B46" s="1859" t="s">
        <v>1634</v>
      </c>
      <c r="C46" s="1851" t="s">
        <v>1635</v>
      </c>
      <c r="D46" s="1835">
        <f t="shared" ref="D46:D47" si="21">SUM(D43:D45)</f>
        <v>0</v>
      </c>
      <c r="E46" s="1835">
        <f t="shared" ref="E46:E47" si="22">SUM(E43:E45)</f>
        <v>0</v>
      </c>
      <c r="F46" s="1835">
        <f t="shared" ref="F46:F47" si="23">SUM(F43:F45)</f>
        <v>0</v>
      </c>
      <c r="G46" s="1835">
        <v>0</v>
      </c>
      <c r="H46" s="1835">
        <v>3</v>
      </c>
      <c r="I46" s="1835">
        <v>3</v>
      </c>
      <c r="J46" s="1835">
        <f t="shared" ref="J46:J47" si="24">SUM(J43:J45)</f>
        <v>0</v>
      </c>
      <c r="K46" s="1835">
        <f t="shared" ref="K46:K47" si="25">SUM(K43:K45)</f>
        <v>0</v>
      </c>
      <c r="L46" s="1835">
        <f t="shared" ref="L46:L47" si="26">SUM(L43:L45)</f>
        <v>0</v>
      </c>
      <c r="M46" s="1835">
        <f t="shared" si="12"/>
        <v>0</v>
      </c>
      <c r="N46" s="1835">
        <f t="shared" si="12"/>
        <v>3</v>
      </c>
      <c r="O46" s="1835">
        <f t="shared" si="13"/>
        <v>3</v>
      </c>
      <c r="P46" s="1860" t="s">
        <v>1636</v>
      </c>
      <c r="Q46" s="1860" t="s">
        <v>1637</v>
      </c>
      <c r="R46" s="2502"/>
      <c r="PI46" s="719"/>
      <c r="PJ46" s="719"/>
      <c r="PK46" s="719"/>
      <c r="PL46" s="719"/>
      <c r="PM46" s="719"/>
      <c r="PN46" s="719"/>
      <c r="PO46" s="719"/>
      <c r="PP46" s="719"/>
      <c r="PQ46" s="719"/>
      <c r="PR46" s="719"/>
      <c r="PS46" s="719"/>
      <c r="PT46" s="719"/>
      <c r="PU46" s="719"/>
      <c r="PV46" s="719"/>
      <c r="PW46" s="719"/>
      <c r="PX46" s="719"/>
      <c r="PY46" s="719"/>
      <c r="PZ46" s="719"/>
      <c r="QA46" s="719"/>
      <c r="QB46" s="719"/>
      <c r="QC46" s="719"/>
      <c r="QD46" s="719"/>
      <c r="QE46" s="719"/>
      <c r="QF46" s="719"/>
      <c r="QG46" s="719"/>
      <c r="QH46" s="719"/>
      <c r="QI46" s="719"/>
      <c r="QJ46" s="719"/>
      <c r="QK46" s="719"/>
      <c r="QL46" s="719"/>
      <c r="QM46" s="719"/>
      <c r="QN46" s="719"/>
      <c r="QO46" s="719"/>
      <c r="QP46" s="719"/>
      <c r="QQ46" s="719"/>
      <c r="QR46" s="719"/>
      <c r="QS46" s="719"/>
    </row>
    <row r="47" spans="1:461" s="692" customFormat="1" ht="28.5" customHeight="1" x14ac:dyDescent="0.2">
      <c r="A47" s="2676"/>
      <c r="B47" s="1859" t="s">
        <v>1093</v>
      </c>
      <c r="C47" s="1851" t="s">
        <v>1638</v>
      </c>
      <c r="D47" s="1835">
        <f t="shared" si="21"/>
        <v>0</v>
      </c>
      <c r="E47" s="1835">
        <f t="shared" si="22"/>
        <v>0</v>
      </c>
      <c r="F47" s="1835">
        <f t="shared" si="23"/>
        <v>0</v>
      </c>
      <c r="G47" s="1835">
        <v>1</v>
      </c>
      <c r="H47" s="1835">
        <v>7</v>
      </c>
      <c r="I47" s="1835">
        <v>8</v>
      </c>
      <c r="J47" s="1835">
        <f t="shared" si="24"/>
        <v>0</v>
      </c>
      <c r="K47" s="1835">
        <f t="shared" si="25"/>
        <v>0</v>
      </c>
      <c r="L47" s="1835">
        <f t="shared" si="26"/>
        <v>0</v>
      </c>
      <c r="M47" s="1835">
        <f t="shared" si="12"/>
        <v>1</v>
      </c>
      <c r="N47" s="1835">
        <f t="shared" si="12"/>
        <v>7</v>
      </c>
      <c r="O47" s="1835">
        <f t="shared" si="13"/>
        <v>8</v>
      </c>
      <c r="P47" s="1864" t="s">
        <v>1639</v>
      </c>
      <c r="Q47" s="1864" t="s">
        <v>1640</v>
      </c>
      <c r="R47" s="2502"/>
      <c r="PI47" s="719"/>
      <c r="PJ47" s="719"/>
      <c r="PK47" s="719"/>
      <c r="PL47" s="719"/>
      <c r="PM47" s="719"/>
      <c r="PN47" s="719"/>
      <c r="PO47" s="719"/>
      <c r="PP47" s="719"/>
      <c r="PQ47" s="719"/>
      <c r="PR47" s="719"/>
      <c r="PS47" s="719"/>
      <c r="PT47" s="719"/>
      <c r="PU47" s="719"/>
      <c r="PV47" s="719"/>
      <c r="PW47" s="719"/>
      <c r="PX47" s="719"/>
      <c r="PY47" s="719"/>
      <c r="PZ47" s="719"/>
      <c r="QA47" s="719"/>
      <c r="QB47" s="719"/>
      <c r="QC47" s="719"/>
      <c r="QD47" s="719"/>
      <c r="QE47" s="719"/>
      <c r="QF47" s="719"/>
      <c r="QG47" s="719"/>
      <c r="QH47" s="719"/>
      <c r="QI47" s="719"/>
      <c r="QJ47" s="719"/>
      <c r="QK47" s="719"/>
      <c r="QL47" s="719"/>
      <c r="QM47" s="719"/>
      <c r="QN47" s="719"/>
      <c r="QO47" s="719"/>
      <c r="QP47" s="719"/>
      <c r="QQ47" s="719"/>
      <c r="QR47" s="719"/>
      <c r="QS47" s="719"/>
    </row>
    <row r="48" spans="1:461" s="724" customFormat="1" ht="24.75" customHeight="1" x14ac:dyDescent="0.2">
      <c r="A48" s="2654" t="s">
        <v>96</v>
      </c>
      <c r="B48" s="2654"/>
      <c r="C48" s="2654"/>
      <c r="D48" s="1835">
        <f>SUM(D45,D46,D47,D41,D29)</f>
        <v>9</v>
      </c>
      <c r="E48" s="1835">
        <f t="shared" ref="E48:L48" si="27">SUM(E45,E46,E47,E41,E29)</f>
        <v>13</v>
      </c>
      <c r="F48" s="1835">
        <f t="shared" si="27"/>
        <v>22</v>
      </c>
      <c r="G48" s="1835">
        <f t="shared" si="27"/>
        <v>28</v>
      </c>
      <c r="H48" s="1835">
        <f t="shared" si="27"/>
        <v>35</v>
      </c>
      <c r="I48" s="1835">
        <f t="shared" si="27"/>
        <v>63</v>
      </c>
      <c r="J48" s="1835">
        <f t="shared" si="27"/>
        <v>8</v>
      </c>
      <c r="K48" s="1835">
        <f t="shared" si="27"/>
        <v>2</v>
      </c>
      <c r="L48" s="1835">
        <f t="shared" si="27"/>
        <v>10</v>
      </c>
      <c r="M48" s="1835">
        <f t="shared" ref="M48" si="28">SUM(D48,G48,J48)</f>
        <v>45</v>
      </c>
      <c r="N48" s="1835">
        <f t="shared" ref="N48" si="29">SUM(E48,H48,K48)</f>
        <v>50</v>
      </c>
      <c r="O48" s="1835">
        <f t="shared" ref="O48" si="30">SUM(M48:N48)</f>
        <v>95</v>
      </c>
      <c r="P48" s="2502" t="s">
        <v>136</v>
      </c>
      <c r="Q48" s="2502"/>
      <c r="R48" s="2502"/>
      <c r="S48" s="692"/>
      <c r="T48" s="692"/>
      <c r="U48" s="692"/>
      <c r="V48" s="692"/>
      <c r="W48" s="692"/>
      <c r="X48" s="692"/>
      <c r="Y48" s="692"/>
      <c r="Z48" s="692"/>
      <c r="AA48" s="692"/>
      <c r="AB48" s="692"/>
      <c r="AC48" s="692"/>
      <c r="AD48" s="692"/>
      <c r="AE48" s="692"/>
      <c r="AF48" s="692"/>
      <c r="AG48" s="692"/>
      <c r="AH48" s="692"/>
      <c r="AI48" s="692"/>
      <c r="AJ48" s="692"/>
      <c r="AK48" s="692"/>
      <c r="AL48" s="692"/>
      <c r="AM48" s="692"/>
      <c r="AN48" s="692"/>
      <c r="AO48" s="692"/>
      <c r="AP48" s="692"/>
      <c r="AQ48" s="692"/>
      <c r="AR48" s="692"/>
      <c r="AS48" s="692"/>
      <c r="AT48" s="692"/>
      <c r="AU48" s="692"/>
      <c r="AV48" s="692"/>
      <c r="AW48" s="692"/>
      <c r="AX48" s="692"/>
      <c r="AY48" s="692"/>
      <c r="AZ48" s="692"/>
      <c r="BA48" s="692"/>
      <c r="BB48" s="692"/>
      <c r="BC48" s="692"/>
      <c r="BD48" s="692"/>
      <c r="BE48" s="692"/>
      <c r="BF48" s="692"/>
      <c r="BG48" s="692"/>
      <c r="BH48" s="692"/>
      <c r="BI48" s="692"/>
      <c r="BJ48" s="692"/>
      <c r="BK48" s="692"/>
      <c r="BL48" s="692"/>
      <c r="BM48" s="692"/>
      <c r="BN48" s="692"/>
      <c r="BO48" s="692"/>
      <c r="BP48" s="692"/>
      <c r="BQ48" s="692"/>
      <c r="BR48" s="692"/>
      <c r="BS48" s="692"/>
      <c r="BT48" s="692"/>
      <c r="BU48" s="692"/>
      <c r="BV48" s="692"/>
      <c r="BW48" s="692"/>
      <c r="BX48" s="692"/>
      <c r="BY48" s="692"/>
      <c r="BZ48" s="692"/>
      <c r="CA48" s="692"/>
      <c r="CB48" s="692"/>
      <c r="CC48" s="692"/>
      <c r="CD48" s="692"/>
      <c r="CE48" s="692"/>
      <c r="CF48" s="692"/>
      <c r="CG48" s="692"/>
      <c r="CH48" s="692"/>
      <c r="CI48" s="692"/>
      <c r="CJ48" s="692"/>
      <c r="CK48" s="692"/>
      <c r="CL48" s="692"/>
      <c r="CM48" s="692"/>
      <c r="CN48" s="692"/>
      <c r="CO48" s="692"/>
      <c r="CP48" s="692"/>
      <c r="CQ48" s="692"/>
      <c r="CR48" s="692"/>
      <c r="CS48" s="692"/>
      <c r="CT48" s="692"/>
      <c r="CU48" s="692"/>
      <c r="CV48" s="692"/>
      <c r="CW48" s="692"/>
      <c r="CX48" s="692"/>
      <c r="CY48" s="692"/>
      <c r="CZ48" s="692"/>
      <c r="DA48" s="692"/>
      <c r="DB48" s="692"/>
      <c r="DC48" s="692"/>
      <c r="DD48" s="692"/>
      <c r="DE48" s="692"/>
      <c r="DF48" s="692"/>
      <c r="DG48" s="692"/>
      <c r="DH48" s="692"/>
      <c r="DI48" s="692"/>
      <c r="DJ48" s="692"/>
      <c r="DK48" s="692"/>
      <c r="DL48" s="692"/>
      <c r="DM48" s="692"/>
      <c r="DN48" s="692"/>
      <c r="DO48" s="692"/>
      <c r="DP48" s="692"/>
      <c r="DQ48" s="692"/>
      <c r="DR48" s="692"/>
      <c r="DS48" s="692"/>
      <c r="DT48" s="692"/>
      <c r="DU48" s="692"/>
      <c r="DV48" s="692"/>
      <c r="DW48" s="692"/>
      <c r="DX48" s="692"/>
      <c r="DY48" s="692"/>
      <c r="DZ48" s="692"/>
      <c r="EA48" s="692"/>
      <c r="EB48" s="692"/>
      <c r="EC48" s="692"/>
      <c r="ED48" s="692"/>
      <c r="EE48" s="692"/>
      <c r="EF48" s="692"/>
      <c r="EG48" s="692"/>
      <c r="EH48" s="692"/>
      <c r="EI48" s="692"/>
      <c r="EJ48" s="692"/>
      <c r="EK48" s="692"/>
      <c r="EL48" s="692"/>
      <c r="EM48" s="692"/>
      <c r="EN48" s="692"/>
      <c r="EO48" s="692"/>
      <c r="EP48" s="692"/>
      <c r="EQ48" s="692"/>
      <c r="ER48" s="692"/>
      <c r="ES48" s="692"/>
      <c r="ET48" s="692"/>
      <c r="EU48" s="692"/>
      <c r="EV48" s="692"/>
      <c r="EW48" s="692"/>
      <c r="EX48" s="692"/>
      <c r="EY48" s="692"/>
      <c r="EZ48" s="692"/>
      <c r="FA48" s="692"/>
      <c r="FB48" s="692"/>
      <c r="FC48" s="692"/>
      <c r="FD48" s="692"/>
      <c r="FE48" s="692"/>
      <c r="FF48" s="692"/>
      <c r="FG48" s="692"/>
      <c r="FH48" s="692"/>
      <c r="FI48" s="692"/>
      <c r="FJ48" s="692"/>
      <c r="FK48" s="692"/>
      <c r="FL48" s="692"/>
      <c r="FM48" s="692"/>
      <c r="FN48" s="692"/>
      <c r="FO48" s="692"/>
      <c r="FP48" s="692"/>
      <c r="FQ48" s="692"/>
      <c r="FR48" s="692"/>
      <c r="FS48" s="692"/>
      <c r="FT48" s="692"/>
      <c r="FU48" s="692"/>
      <c r="FV48" s="692"/>
      <c r="FW48" s="692"/>
      <c r="FX48" s="692"/>
      <c r="FY48" s="692"/>
      <c r="FZ48" s="692"/>
      <c r="GA48" s="692"/>
      <c r="GB48" s="692"/>
      <c r="GC48" s="692"/>
      <c r="GD48" s="692"/>
      <c r="GE48" s="692"/>
      <c r="GF48" s="692"/>
      <c r="GG48" s="692"/>
      <c r="GH48" s="692"/>
      <c r="GI48" s="692"/>
      <c r="GJ48" s="692"/>
      <c r="GK48" s="692"/>
      <c r="GL48" s="692"/>
      <c r="GM48" s="692"/>
      <c r="GN48" s="692"/>
      <c r="GO48" s="692"/>
      <c r="GP48" s="692"/>
      <c r="GQ48" s="692"/>
      <c r="GR48" s="692"/>
      <c r="GS48" s="692"/>
      <c r="GT48" s="692"/>
      <c r="GU48" s="692"/>
      <c r="GV48" s="692"/>
      <c r="GW48" s="692"/>
      <c r="GX48" s="692"/>
      <c r="GY48" s="692"/>
      <c r="GZ48" s="692"/>
      <c r="HA48" s="692"/>
      <c r="HB48" s="692"/>
      <c r="HC48" s="692"/>
      <c r="HD48" s="692"/>
      <c r="HE48" s="692"/>
      <c r="HF48" s="692"/>
      <c r="HG48" s="692"/>
      <c r="HH48" s="692"/>
      <c r="HI48" s="692"/>
      <c r="HJ48" s="692"/>
      <c r="HK48" s="692"/>
      <c r="HL48" s="692"/>
      <c r="HM48" s="692"/>
      <c r="HN48" s="692"/>
      <c r="HO48" s="692"/>
      <c r="HP48" s="692"/>
      <c r="HQ48" s="692"/>
      <c r="HR48" s="692"/>
      <c r="HS48" s="692"/>
      <c r="HT48" s="692"/>
      <c r="HU48" s="692"/>
      <c r="HV48" s="692"/>
      <c r="HW48" s="692"/>
      <c r="HX48" s="692"/>
      <c r="HY48" s="692"/>
      <c r="HZ48" s="692"/>
      <c r="IA48" s="692"/>
      <c r="IB48" s="692"/>
      <c r="IC48" s="692"/>
      <c r="ID48" s="692"/>
      <c r="IE48" s="692"/>
      <c r="IF48" s="692"/>
      <c r="IG48" s="692"/>
      <c r="IH48" s="692"/>
      <c r="II48" s="692"/>
      <c r="IJ48" s="692"/>
      <c r="IK48" s="692"/>
      <c r="IL48" s="692"/>
      <c r="IM48" s="692"/>
      <c r="IN48" s="692"/>
      <c r="IO48" s="692"/>
      <c r="IP48" s="692"/>
      <c r="IQ48" s="692"/>
      <c r="IR48" s="692"/>
      <c r="IS48" s="692"/>
      <c r="IT48" s="692"/>
      <c r="IU48" s="692"/>
      <c r="PI48" s="854"/>
      <c r="PJ48" s="854"/>
      <c r="PK48" s="854"/>
      <c r="PL48" s="854"/>
      <c r="PM48" s="854"/>
      <c r="PN48" s="854"/>
      <c r="PO48" s="854"/>
      <c r="PP48" s="854"/>
      <c r="PQ48" s="854"/>
      <c r="PR48" s="854"/>
      <c r="PS48" s="854"/>
      <c r="PT48" s="854"/>
      <c r="PU48" s="854"/>
      <c r="PV48" s="854"/>
      <c r="PW48" s="854"/>
      <c r="PX48" s="854"/>
      <c r="PY48" s="854"/>
      <c r="PZ48" s="854"/>
      <c r="QA48" s="854"/>
      <c r="QB48" s="854"/>
      <c r="QC48" s="854"/>
      <c r="QD48" s="854"/>
      <c r="QE48" s="854"/>
      <c r="QF48" s="854"/>
      <c r="QG48" s="854"/>
      <c r="QH48" s="854"/>
      <c r="QI48" s="854"/>
      <c r="QJ48" s="854"/>
      <c r="QK48" s="854"/>
      <c r="QL48" s="854"/>
      <c r="QM48" s="854"/>
      <c r="QN48" s="854"/>
      <c r="QO48" s="854"/>
      <c r="QP48" s="854"/>
      <c r="QQ48" s="854"/>
      <c r="QR48" s="854"/>
      <c r="QS48" s="854"/>
    </row>
    <row r="49" spans="1:461" s="692" customFormat="1" ht="35.25" customHeight="1" x14ac:dyDescent="0.2">
      <c r="A49" s="2704" t="s">
        <v>489</v>
      </c>
      <c r="B49" s="1861" t="s">
        <v>1641</v>
      </c>
      <c r="C49" s="1851" t="s">
        <v>1642</v>
      </c>
      <c r="D49" s="1835">
        <v>5</v>
      </c>
      <c r="E49" s="1835">
        <v>5</v>
      </c>
      <c r="F49" s="1835">
        <v>10</v>
      </c>
      <c r="G49" s="1835">
        <v>5</v>
      </c>
      <c r="H49" s="1835">
        <v>6</v>
      </c>
      <c r="I49" s="1835">
        <v>11</v>
      </c>
      <c r="J49" s="1835">
        <v>1</v>
      </c>
      <c r="K49" s="1835">
        <v>7</v>
      </c>
      <c r="L49" s="1835">
        <v>8</v>
      </c>
      <c r="M49" s="1835">
        <f t="shared" si="12"/>
        <v>11</v>
      </c>
      <c r="N49" s="1835">
        <f t="shared" si="12"/>
        <v>18</v>
      </c>
      <c r="O49" s="1835">
        <f t="shared" si="13"/>
        <v>29</v>
      </c>
      <c r="P49" s="1860" t="s">
        <v>1643</v>
      </c>
      <c r="Q49" s="1860" t="s">
        <v>1644</v>
      </c>
      <c r="R49" s="2502" t="s">
        <v>560</v>
      </c>
      <c r="PI49" s="719"/>
      <c r="PJ49" s="719"/>
      <c r="PK49" s="719"/>
      <c r="PL49" s="719"/>
      <c r="PM49" s="719"/>
      <c r="PN49" s="719"/>
      <c r="PO49" s="719"/>
      <c r="PP49" s="719"/>
      <c r="PQ49" s="719"/>
      <c r="PR49" s="719"/>
      <c r="PS49" s="719"/>
      <c r="PT49" s="719"/>
      <c r="PU49" s="719"/>
      <c r="PV49" s="719"/>
      <c r="PW49" s="719"/>
      <c r="PX49" s="719"/>
      <c r="PY49" s="719"/>
      <c r="PZ49" s="719"/>
      <c r="QA49" s="719"/>
      <c r="QB49" s="719"/>
      <c r="QC49" s="719"/>
      <c r="QD49" s="719"/>
      <c r="QE49" s="719"/>
      <c r="QF49" s="719"/>
      <c r="QG49" s="719"/>
      <c r="QH49" s="719"/>
      <c r="QI49" s="719"/>
      <c r="QJ49" s="719"/>
      <c r="QK49" s="719"/>
      <c r="QL49" s="719"/>
      <c r="QM49" s="719"/>
      <c r="QN49" s="719"/>
      <c r="QO49" s="719"/>
      <c r="QP49" s="719"/>
      <c r="QQ49" s="719"/>
      <c r="QR49" s="719"/>
      <c r="QS49" s="719"/>
    </row>
    <row r="50" spans="1:461" s="692" customFormat="1" ht="25.5" customHeight="1" x14ac:dyDescent="0.2">
      <c r="A50" s="2704"/>
      <c r="B50" s="3243" t="s">
        <v>1645</v>
      </c>
      <c r="C50" s="1851" t="s">
        <v>1646</v>
      </c>
      <c r="D50" s="1835">
        <v>0</v>
      </c>
      <c r="E50" s="1835">
        <v>0</v>
      </c>
      <c r="F50" s="1835">
        <v>0</v>
      </c>
      <c r="G50" s="1835">
        <v>3</v>
      </c>
      <c r="H50" s="1835">
        <v>6</v>
      </c>
      <c r="I50" s="1835">
        <v>9</v>
      </c>
      <c r="J50" s="1835">
        <v>1</v>
      </c>
      <c r="K50" s="1835">
        <v>6</v>
      </c>
      <c r="L50" s="1835">
        <v>7</v>
      </c>
      <c r="M50" s="1835">
        <f t="shared" si="12"/>
        <v>4</v>
      </c>
      <c r="N50" s="1835">
        <f t="shared" si="12"/>
        <v>12</v>
      </c>
      <c r="O50" s="1835">
        <f t="shared" si="13"/>
        <v>16</v>
      </c>
      <c r="P50" s="1860" t="s">
        <v>1647</v>
      </c>
      <c r="Q50" s="3271" t="s">
        <v>1648</v>
      </c>
      <c r="R50" s="2502"/>
      <c r="PI50" s="719"/>
      <c r="PJ50" s="719"/>
      <c r="PK50" s="719"/>
      <c r="PL50" s="719"/>
      <c r="PM50" s="719"/>
      <c r="PN50" s="719"/>
      <c r="PO50" s="719"/>
      <c r="PP50" s="719"/>
      <c r="PQ50" s="719"/>
      <c r="PR50" s="719"/>
      <c r="PS50" s="719"/>
      <c r="PT50" s="719"/>
      <c r="PU50" s="719"/>
      <c r="PV50" s="719"/>
      <c r="PW50" s="719"/>
      <c r="PX50" s="719"/>
      <c r="PY50" s="719"/>
      <c r="PZ50" s="719"/>
      <c r="QA50" s="719"/>
      <c r="QB50" s="719"/>
      <c r="QC50" s="719"/>
      <c r="QD50" s="719"/>
      <c r="QE50" s="719"/>
      <c r="QF50" s="719"/>
      <c r="QG50" s="719"/>
      <c r="QH50" s="719"/>
      <c r="QI50" s="719"/>
      <c r="QJ50" s="719"/>
      <c r="QK50" s="719"/>
      <c r="QL50" s="719"/>
      <c r="QM50" s="719"/>
      <c r="QN50" s="719"/>
      <c r="QO50" s="719"/>
      <c r="QP50" s="719"/>
      <c r="QQ50" s="719"/>
      <c r="QR50" s="719"/>
      <c r="QS50" s="719"/>
    </row>
    <row r="51" spans="1:461" s="692" customFormat="1" ht="25.5" customHeight="1" x14ac:dyDescent="0.2">
      <c r="A51" s="2704"/>
      <c r="B51" s="3243" t="s">
        <v>1645</v>
      </c>
      <c r="C51" s="1851" t="s">
        <v>546</v>
      </c>
      <c r="D51" s="1835">
        <v>4</v>
      </c>
      <c r="E51" s="1835">
        <v>2</v>
      </c>
      <c r="F51" s="1835">
        <v>6</v>
      </c>
      <c r="G51" s="1835">
        <v>1</v>
      </c>
      <c r="H51" s="1835">
        <v>3</v>
      </c>
      <c r="I51" s="1835">
        <v>4</v>
      </c>
      <c r="J51" s="1835">
        <v>0</v>
      </c>
      <c r="K51" s="1835">
        <v>0</v>
      </c>
      <c r="L51" s="1835">
        <v>0</v>
      </c>
      <c r="M51" s="1835">
        <f t="shared" si="12"/>
        <v>5</v>
      </c>
      <c r="N51" s="1835">
        <f t="shared" si="12"/>
        <v>5</v>
      </c>
      <c r="O51" s="1835">
        <f t="shared" si="13"/>
        <v>10</v>
      </c>
      <c r="P51" s="1860" t="s">
        <v>1649</v>
      </c>
      <c r="Q51" s="3271"/>
      <c r="R51" s="2502"/>
      <c r="PI51" s="719"/>
      <c r="PJ51" s="719"/>
      <c r="PK51" s="719"/>
      <c r="PL51" s="719"/>
      <c r="PM51" s="719"/>
      <c r="PN51" s="719"/>
      <c r="PO51" s="719"/>
      <c r="PP51" s="719"/>
      <c r="PQ51" s="719"/>
      <c r="PR51" s="719"/>
      <c r="PS51" s="719"/>
      <c r="PT51" s="719"/>
      <c r="PU51" s="719"/>
      <c r="PV51" s="719"/>
      <c r="PW51" s="719"/>
      <c r="PX51" s="719"/>
      <c r="PY51" s="719"/>
      <c r="PZ51" s="719"/>
      <c r="QA51" s="719"/>
      <c r="QB51" s="719"/>
      <c r="QC51" s="719"/>
      <c r="QD51" s="719"/>
      <c r="QE51" s="719"/>
      <c r="QF51" s="719"/>
      <c r="QG51" s="719"/>
      <c r="QH51" s="719"/>
      <c r="QI51" s="719"/>
      <c r="QJ51" s="719"/>
      <c r="QK51" s="719"/>
      <c r="QL51" s="719"/>
      <c r="QM51" s="719"/>
      <c r="QN51" s="719"/>
      <c r="QO51" s="719"/>
      <c r="QP51" s="719"/>
      <c r="QQ51" s="719"/>
      <c r="QR51" s="719"/>
      <c r="QS51" s="719"/>
    </row>
    <row r="52" spans="1:461" s="692" customFormat="1" ht="24.75" customHeight="1" x14ac:dyDescent="0.2">
      <c r="A52" s="2704"/>
      <c r="B52" s="2654" t="s">
        <v>49</v>
      </c>
      <c r="C52" s="2654"/>
      <c r="D52" s="1835">
        <f>SUM(D50:D51)</f>
        <v>4</v>
      </c>
      <c r="E52" s="1835">
        <f t="shared" ref="E52:L52" si="31">SUM(E50:E51)</f>
        <v>2</v>
      </c>
      <c r="F52" s="1835">
        <f t="shared" si="31"/>
        <v>6</v>
      </c>
      <c r="G52" s="1835">
        <f t="shared" si="31"/>
        <v>4</v>
      </c>
      <c r="H52" s="1835">
        <f t="shared" si="31"/>
        <v>9</v>
      </c>
      <c r="I52" s="1835">
        <f t="shared" si="31"/>
        <v>13</v>
      </c>
      <c r="J52" s="1835">
        <f t="shared" si="31"/>
        <v>1</v>
      </c>
      <c r="K52" s="1835">
        <f t="shared" si="31"/>
        <v>6</v>
      </c>
      <c r="L52" s="1835">
        <f t="shared" si="31"/>
        <v>7</v>
      </c>
      <c r="M52" s="1835">
        <f t="shared" ref="M52:O52" si="32">SUM(M50:M51)</f>
        <v>9</v>
      </c>
      <c r="N52" s="1835">
        <f t="shared" si="32"/>
        <v>17</v>
      </c>
      <c r="O52" s="1835">
        <f t="shared" si="32"/>
        <v>26</v>
      </c>
      <c r="P52" s="2502" t="s">
        <v>139</v>
      </c>
      <c r="Q52" s="2502"/>
      <c r="R52" s="2502"/>
      <c r="PI52" s="719"/>
      <c r="PJ52" s="719"/>
      <c r="PK52" s="719"/>
      <c r="PL52" s="719"/>
      <c r="PM52" s="719"/>
      <c r="PN52" s="719"/>
      <c r="PO52" s="719"/>
      <c r="PP52" s="719"/>
      <c r="PQ52" s="719"/>
      <c r="PR52" s="719"/>
      <c r="PS52" s="719"/>
      <c r="PT52" s="719"/>
      <c r="PU52" s="719"/>
      <c r="PV52" s="719"/>
      <c r="PW52" s="719"/>
      <c r="PX52" s="719"/>
      <c r="PY52" s="719"/>
      <c r="PZ52" s="719"/>
      <c r="QA52" s="719"/>
      <c r="QB52" s="719"/>
      <c r="QC52" s="719"/>
      <c r="QD52" s="719"/>
      <c r="QE52" s="719"/>
      <c r="QF52" s="719"/>
      <c r="QG52" s="719"/>
      <c r="QH52" s="719"/>
      <c r="QI52" s="719"/>
      <c r="QJ52" s="719"/>
      <c r="QK52" s="719"/>
      <c r="QL52" s="719"/>
      <c r="QM52" s="719"/>
      <c r="QN52" s="719"/>
      <c r="QO52" s="719"/>
      <c r="QP52" s="719"/>
      <c r="QQ52" s="719"/>
      <c r="QR52" s="719"/>
      <c r="QS52" s="719"/>
    </row>
    <row r="53" spans="1:461" s="717" customFormat="1" ht="24.75" customHeight="1" x14ac:dyDescent="0.2">
      <c r="A53" s="2654" t="s">
        <v>96</v>
      </c>
      <c r="B53" s="2654"/>
      <c r="C53" s="2654"/>
      <c r="D53" s="1835">
        <f>SUM(D52,D49)</f>
        <v>9</v>
      </c>
      <c r="E53" s="1835">
        <f t="shared" ref="E53:O53" si="33">SUM(E52,E49)</f>
        <v>7</v>
      </c>
      <c r="F53" s="1835">
        <f t="shared" si="33"/>
        <v>16</v>
      </c>
      <c r="G53" s="1835">
        <f t="shared" si="33"/>
        <v>9</v>
      </c>
      <c r="H53" s="1835">
        <f t="shared" si="33"/>
        <v>15</v>
      </c>
      <c r="I53" s="1835">
        <f t="shared" si="33"/>
        <v>24</v>
      </c>
      <c r="J53" s="1835">
        <f t="shared" si="33"/>
        <v>2</v>
      </c>
      <c r="K53" s="1835">
        <f t="shared" si="33"/>
        <v>13</v>
      </c>
      <c r="L53" s="1835">
        <f t="shared" si="33"/>
        <v>15</v>
      </c>
      <c r="M53" s="1835">
        <f t="shared" si="33"/>
        <v>20</v>
      </c>
      <c r="N53" s="1835">
        <f t="shared" si="33"/>
        <v>35</v>
      </c>
      <c r="O53" s="1835">
        <f t="shared" si="33"/>
        <v>55</v>
      </c>
      <c r="P53" s="2502" t="s">
        <v>136</v>
      </c>
      <c r="Q53" s="2502"/>
      <c r="R53" s="2502"/>
      <c r="PI53" s="853"/>
      <c r="PJ53" s="853"/>
      <c r="PK53" s="853"/>
      <c r="PL53" s="853"/>
      <c r="PM53" s="853"/>
      <c r="PN53" s="853"/>
      <c r="PO53" s="853"/>
      <c r="PP53" s="853"/>
      <c r="PQ53" s="853"/>
      <c r="PR53" s="853"/>
      <c r="PS53" s="853"/>
      <c r="PT53" s="853"/>
      <c r="PU53" s="853"/>
      <c r="PV53" s="853"/>
      <c r="PW53" s="853"/>
      <c r="PX53" s="853"/>
      <c r="PY53" s="853"/>
      <c r="PZ53" s="853"/>
      <c r="QA53" s="853"/>
      <c r="QB53" s="853"/>
      <c r="QC53" s="853"/>
      <c r="QD53" s="853"/>
      <c r="QE53" s="853"/>
      <c r="QF53" s="853"/>
      <c r="QG53" s="853"/>
      <c r="QH53" s="853"/>
      <c r="QI53" s="853"/>
      <c r="QJ53" s="853"/>
      <c r="QK53" s="853"/>
      <c r="QL53" s="853"/>
      <c r="QM53" s="853"/>
      <c r="QN53" s="853"/>
      <c r="QO53" s="853"/>
      <c r="QP53" s="853"/>
      <c r="QQ53" s="853"/>
      <c r="QR53" s="853"/>
      <c r="QS53" s="853"/>
    </row>
    <row r="54" spans="1:461" s="717" customFormat="1" ht="24.75" customHeight="1" x14ac:dyDescent="0.2">
      <c r="A54" s="2701" t="s">
        <v>1996</v>
      </c>
      <c r="B54" s="783" t="s">
        <v>1650</v>
      </c>
      <c r="C54" s="318" t="s">
        <v>1651</v>
      </c>
      <c r="D54" s="1835">
        <v>0</v>
      </c>
      <c r="E54" s="1835">
        <v>0</v>
      </c>
      <c r="F54" s="1835">
        <v>0</v>
      </c>
      <c r="G54" s="1835">
        <v>15</v>
      </c>
      <c r="H54" s="1835">
        <v>8</v>
      </c>
      <c r="I54" s="1835">
        <v>23</v>
      </c>
      <c r="J54" s="1835">
        <v>14</v>
      </c>
      <c r="K54" s="1835">
        <v>5</v>
      </c>
      <c r="L54" s="1835">
        <v>19</v>
      </c>
      <c r="M54" s="1835">
        <f t="shared" si="12"/>
        <v>29</v>
      </c>
      <c r="N54" s="1835">
        <f t="shared" si="12"/>
        <v>13</v>
      </c>
      <c r="O54" s="1835">
        <f t="shared" si="13"/>
        <v>42</v>
      </c>
      <c r="P54" s="2303" t="s">
        <v>1193</v>
      </c>
      <c r="Q54" s="2303" t="s">
        <v>1652</v>
      </c>
      <c r="R54" s="2619" t="s">
        <v>1608</v>
      </c>
      <c r="PI54" s="853"/>
      <c r="PJ54" s="853"/>
      <c r="PK54" s="853"/>
      <c r="PL54" s="853"/>
      <c r="PM54" s="853"/>
      <c r="PN54" s="853"/>
      <c r="PO54" s="853"/>
      <c r="PP54" s="853"/>
      <c r="PQ54" s="853"/>
      <c r="PR54" s="853"/>
      <c r="PS54" s="853"/>
      <c r="PT54" s="853"/>
      <c r="PU54" s="853"/>
      <c r="PV54" s="853"/>
      <c r="PW54" s="853"/>
      <c r="PX54" s="853"/>
      <c r="PY54" s="853"/>
      <c r="PZ54" s="853"/>
      <c r="QA54" s="853"/>
      <c r="QB54" s="853"/>
      <c r="QC54" s="853"/>
      <c r="QD54" s="853"/>
      <c r="QE54" s="853"/>
      <c r="QF54" s="853"/>
      <c r="QG54" s="853"/>
      <c r="QH54" s="853"/>
      <c r="QI54" s="853"/>
      <c r="QJ54" s="853"/>
      <c r="QK54" s="853"/>
      <c r="QL54" s="853"/>
      <c r="QM54" s="853"/>
      <c r="QN54" s="853"/>
      <c r="QO54" s="853"/>
      <c r="QP54" s="853"/>
      <c r="QQ54" s="853"/>
      <c r="QR54" s="853"/>
      <c r="QS54" s="853"/>
    </row>
    <row r="55" spans="1:461" s="717" customFormat="1" ht="24.75" customHeight="1" x14ac:dyDescent="0.2">
      <c r="A55" s="2704"/>
      <c r="B55" s="817" t="s">
        <v>1653</v>
      </c>
      <c r="C55" s="311"/>
      <c r="D55" s="1835">
        <v>0</v>
      </c>
      <c r="E55" s="1835">
        <v>0</v>
      </c>
      <c r="F55" s="1835">
        <v>0</v>
      </c>
      <c r="G55" s="1842">
        <v>6</v>
      </c>
      <c r="H55" s="1842">
        <v>5</v>
      </c>
      <c r="I55" s="1842">
        <v>11</v>
      </c>
      <c r="J55" s="1842">
        <v>0</v>
      </c>
      <c r="K55" s="1842">
        <v>0</v>
      </c>
      <c r="L55" s="1842">
        <v>0</v>
      </c>
      <c r="M55" s="1842">
        <f t="shared" si="12"/>
        <v>6</v>
      </c>
      <c r="N55" s="1842">
        <f t="shared" si="12"/>
        <v>5</v>
      </c>
      <c r="O55" s="1842">
        <f t="shared" si="13"/>
        <v>11</v>
      </c>
      <c r="P55" s="1966"/>
      <c r="Q55" s="706" t="s">
        <v>1654</v>
      </c>
      <c r="R55" s="3148"/>
      <c r="PI55" s="853"/>
      <c r="PJ55" s="853"/>
      <c r="PK55" s="853"/>
      <c r="PL55" s="853"/>
      <c r="PM55" s="853"/>
      <c r="PN55" s="853"/>
      <c r="PO55" s="853"/>
      <c r="PP55" s="853"/>
      <c r="PQ55" s="853"/>
      <c r="PR55" s="853"/>
      <c r="PS55" s="853"/>
      <c r="PT55" s="853"/>
      <c r="PU55" s="853"/>
      <c r="PV55" s="853"/>
      <c r="PW55" s="853"/>
      <c r="PX55" s="853"/>
      <c r="PY55" s="853"/>
      <c r="PZ55" s="853"/>
      <c r="QA55" s="853"/>
      <c r="QB55" s="853"/>
      <c r="QC55" s="853"/>
      <c r="QD55" s="853"/>
      <c r="QE55" s="853"/>
      <c r="QF55" s="853"/>
      <c r="QG55" s="853"/>
      <c r="QH55" s="853"/>
      <c r="QI55" s="853"/>
      <c r="QJ55" s="853"/>
      <c r="QK55" s="853"/>
      <c r="QL55" s="853"/>
      <c r="QM55" s="853"/>
      <c r="QN55" s="853"/>
      <c r="QO55" s="853"/>
      <c r="QP55" s="853"/>
      <c r="QQ55" s="853"/>
      <c r="QR55" s="853"/>
      <c r="QS55" s="853"/>
    </row>
    <row r="56" spans="1:461" s="717" customFormat="1" ht="24.75" customHeight="1" thickBot="1" x14ac:dyDescent="0.25">
      <c r="A56" s="2674" t="s">
        <v>96</v>
      </c>
      <c r="B56" s="2674"/>
      <c r="C56" s="2674"/>
      <c r="D56" s="1836">
        <f>SUM(D54:D55)</f>
        <v>0</v>
      </c>
      <c r="E56" s="1836">
        <f t="shared" ref="E56:O56" si="34">SUM(E54:E55)</f>
        <v>0</v>
      </c>
      <c r="F56" s="1836">
        <f t="shared" si="34"/>
        <v>0</v>
      </c>
      <c r="G56" s="1836">
        <f t="shared" si="34"/>
        <v>21</v>
      </c>
      <c r="H56" s="1836">
        <f t="shared" si="34"/>
        <v>13</v>
      </c>
      <c r="I56" s="1836">
        <f t="shared" si="34"/>
        <v>34</v>
      </c>
      <c r="J56" s="1836">
        <f t="shared" si="34"/>
        <v>14</v>
      </c>
      <c r="K56" s="1836">
        <f t="shared" si="34"/>
        <v>5</v>
      </c>
      <c r="L56" s="1836">
        <f t="shared" si="34"/>
        <v>19</v>
      </c>
      <c r="M56" s="1836">
        <f t="shared" si="34"/>
        <v>35</v>
      </c>
      <c r="N56" s="1836">
        <f t="shared" si="34"/>
        <v>18</v>
      </c>
      <c r="O56" s="1836">
        <f t="shared" si="34"/>
        <v>53</v>
      </c>
      <c r="P56" s="3177" t="s">
        <v>136</v>
      </c>
      <c r="Q56" s="3177"/>
      <c r="R56" s="3177"/>
      <c r="PI56" s="853"/>
      <c r="PJ56" s="853"/>
      <c r="PK56" s="853"/>
      <c r="PL56" s="853"/>
      <c r="PM56" s="853"/>
      <c r="PN56" s="853"/>
      <c r="PO56" s="853"/>
      <c r="PP56" s="853"/>
      <c r="PQ56" s="853"/>
      <c r="PR56" s="853"/>
      <c r="PS56" s="853"/>
      <c r="PT56" s="853"/>
      <c r="PU56" s="853"/>
      <c r="PV56" s="853"/>
      <c r="PW56" s="853"/>
      <c r="PX56" s="853"/>
      <c r="PY56" s="853"/>
      <c r="PZ56" s="853"/>
      <c r="QA56" s="853"/>
      <c r="QB56" s="853"/>
      <c r="QC56" s="853"/>
      <c r="QD56" s="853"/>
      <c r="QE56" s="853"/>
      <c r="QF56" s="853"/>
      <c r="QG56" s="853"/>
      <c r="QH56" s="853"/>
      <c r="QI56" s="853"/>
      <c r="QJ56" s="853"/>
      <c r="QK56" s="853"/>
      <c r="QL56" s="853"/>
      <c r="QM56" s="853"/>
      <c r="QN56" s="853"/>
      <c r="QO56" s="853"/>
      <c r="QP56" s="853"/>
      <c r="QQ56" s="853"/>
      <c r="QR56" s="853"/>
      <c r="QS56" s="853"/>
    </row>
    <row r="57" spans="1:461" s="717" customFormat="1" ht="21" customHeight="1" thickTop="1" x14ac:dyDescent="0.2">
      <c r="A57" s="600"/>
      <c r="B57" s="600"/>
      <c r="C57" s="600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  <c r="O57" s="316"/>
      <c r="P57" s="589"/>
      <c r="Q57" s="589"/>
      <c r="R57" s="589"/>
      <c r="PI57" s="853"/>
      <c r="PJ57" s="853"/>
      <c r="PK57" s="853"/>
      <c r="PL57" s="853"/>
      <c r="PM57" s="853"/>
      <c r="PN57" s="853"/>
      <c r="PO57" s="853"/>
      <c r="PP57" s="853"/>
      <c r="PQ57" s="853"/>
      <c r="PR57" s="853"/>
      <c r="PS57" s="853"/>
      <c r="PT57" s="853"/>
      <c r="PU57" s="853"/>
      <c r="PV57" s="853"/>
      <c r="PW57" s="853"/>
      <c r="PX57" s="853"/>
      <c r="PY57" s="853"/>
      <c r="PZ57" s="853"/>
      <c r="QA57" s="853"/>
      <c r="QB57" s="853"/>
      <c r="QC57" s="853"/>
      <c r="QD57" s="853"/>
      <c r="QE57" s="853"/>
      <c r="QF57" s="853"/>
      <c r="QG57" s="853"/>
      <c r="QH57" s="853"/>
      <c r="QI57" s="853"/>
      <c r="QJ57" s="853"/>
      <c r="QK57" s="853"/>
      <c r="QL57" s="853"/>
      <c r="QM57" s="853"/>
      <c r="QN57" s="853"/>
      <c r="QO57" s="853"/>
      <c r="QP57" s="853"/>
      <c r="QQ57" s="853"/>
      <c r="QR57" s="853"/>
      <c r="QS57" s="853"/>
    </row>
    <row r="58" spans="1:461" s="717" customFormat="1" ht="21" customHeight="1" x14ac:dyDescent="0.2">
      <c r="A58" s="600"/>
      <c r="B58" s="600"/>
      <c r="C58" s="600"/>
      <c r="D58" s="316"/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589"/>
      <c r="Q58" s="589"/>
      <c r="R58" s="589"/>
      <c r="PI58" s="853"/>
      <c r="PJ58" s="853"/>
      <c r="PK58" s="853"/>
      <c r="PL58" s="853"/>
      <c r="PM58" s="853"/>
      <c r="PN58" s="853"/>
      <c r="PO58" s="853"/>
      <c r="PP58" s="853"/>
      <c r="PQ58" s="853"/>
      <c r="PR58" s="853"/>
      <c r="PS58" s="853"/>
      <c r="PT58" s="853"/>
      <c r="PU58" s="853"/>
      <c r="PV58" s="853"/>
      <c r="PW58" s="853"/>
      <c r="PX58" s="853"/>
      <c r="PY58" s="853"/>
      <c r="PZ58" s="853"/>
      <c r="QA58" s="853"/>
      <c r="QB58" s="853"/>
      <c r="QC58" s="853"/>
      <c r="QD58" s="853"/>
      <c r="QE58" s="853"/>
      <c r="QF58" s="853"/>
      <c r="QG58" s="853"/>
      <c r="QH58" s="853"/>
      <c r="QI58" s="853"/>
      <c r="QJ58" s="853"/>
      <c r="QK58" s="853"/>
      <c r="QL58" s="853"/>
      <c r="QM58" s="853"/>
      <c r="QN58" s="853"/>
      <c r="QO58" s="853"/>
      <c r="QP58" s="853"/>
      <c r="QQ58" s="853"/>
      <c r="QR58" s="853"/>
      <c r="QS58" s="853"/>
    </row>
    <row r="59" spans="1:461" s="717" customFormat="1" ht="21" customHeight="1" x14ac:dyDescent="0.2">
      <c r="A59" s="600"/>
      <c r="B59" s="600"/>
      <c r="C59" s="600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  <c r="O59" s="316"/>
      <c r="P59" s="589"/>
      <c r="Q59" s="589"/>
      <c r="R59" s="589"/>
      <c r="PI59" s="853"/>
      <c r="PJ59" s="853"/>
      <c r="PK59" s="853"/>
      <c r="PL59" s="853"/>
      <c r="PM59" s="853"/>
      <c r="PN59" s="853"/>
      <c r="PO59" s="853"/>
      <c r="PP59" s="853"/>
      <c r="PQ59" s="853"/>
      <c r="PR59" s="853"/>
      <c r="PS59" s="853"/>
      <c r="PT59" s="853"/>
      <c r="PU59" s="853"/>
      <c r="PV59" s="853"/>
      <c r="PW59" s="853"/>
      <c r="PX59" s="853"/>
      <c r="PY59" s="853"/>
      <c r="PZ59" s="853"/>
      <c r="QA59" s="853"/>
      <c r="QB59" s="853"/>
      <c r="QC59" s="853"/>
      <c r="QD59" s="853"/>
      <c r="QE59" s="853"/>
      <c r="QF59" s="853"/>
      <c r="QG59" s="853"/>
      <c r="QH59" s="853"/>
      <c r="QI59" s="853"/>
      <c r="QJ59" s="853"/>
      <c r="QK59" s="853"/>
      <c r="QL59" s="853"/>
      <c r="QM59" s="853"/>
      <c r="QN59" s="853"/>
      <c r="QO59" s="853"/>
      <c r="QP59" s="853"/>
      <c r="QQ59" s="853"/>
      <c r="QR59" s="853"/>
      <c r="QS59" s="853"/>
    </row>
    <row r="60" spans="1:461" s="711" customFormat="1" ht="21" customHeight="1" thickBot="1" x14ac:dyDescent="0.3">
      <c r="A60" s="3268" t="s">
        <v>2856</v>
      </c>
      <c r="B60" s="3268"/>
      <c r="C60" s="315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Q60" s="3269" t="s">
        <v>2857</v>
      </c>
      <c r="R60" s="3269"/>
    </row>
    <row r="61" spans="1:461" s="711" customFormat="1" ht="20.100000000000001" customHeight="1" thickTop="1" x14ac:dyDescent="0.25">
      <c r="A61" s="3184" t="s">
        <v>47</v>
      </c>
      <c r="B61" s="3184" t="s">
        <v>90</v>
      </c>
      <c r="C61" s="2980" t="s">
        <v>48</v>
      </c>
      <c r="D61" s="3173" t="s">
        <v>36</v>
      </c>
      <c r="E61" s="3173"/>
      <c r="F61" s="3173"/>
      <c r="G61" s="3173" t="s">
        <v>2</v>
      </c>
      <c r="H61" s="3173"/>
      <c r="I61" s="3173"/>
      <c r="J61" s="3173" t="s">
        <v>3</v>
      </c>
      <c r="K61" s="3173"/>
      <c r="L61" s="3173"/>
      <c r="M61" s="3173" t="s">
        <v>29</v>
      </c>
      <c r="N61" s="3173"/>
      <c r="O61" s="3173"/>
      <c r="P61" s="2512" t="s">
        <v>103</v>
      </c>
      <c r="Q61" s="2512" t="s">
        <v>132</v>
      </c>
      <c r="R61" s="2512" t="s">
        <v>310</v>
      </c>
    </row>
    <row r="62" spans="1:461" s="711" customFormat="1" ht="20.100000000000001" customHeight="1" x14ac:dyDescent="0.2">
      <c r="A62" s="2666"/>
      <c r="B62" s="2666"/>
      <c r="C62" s="2688"/>
      <c r="D62" s="3159" t="s">
        <v>98</v>
      </c>
      <c r="E62" s="3159"/>
      <c r="F62" s="3159"/>
      <c r="G62" s="3159" t="s">
        <v>99</v>
      </c>
      <c r="H62" s="3159"/>
      <c r="I62" s="3159"/>
      <c r="J62" s="3159" t="s">
        <v>100</v>
      </c>
      <c r="K62" s="3159"/>
      <c r="L62" s="3159"/>
      <c r="M62" s="2478" t="s">
        <v>101</v>
      </c>
      <c r="N62" s="2478"/>
      <c r="O62" s="2478"/>
      <c r="P62" s="2479"/>
      <c r="Q62" s="2479"/>
      <c r="R62" s="2479"/>
    </row>
    <row r="63" spans="1:461" ht="20.25" customHeight="1" x14ac:dyDescent="0.2">
      <c r="A63" s="2666"/>
      <c r="B63" s="2666"/>
      <c r="C63" s="2688"/>
      <c r="D63" s="600" t="s">
        <v>187</v>
      </c>
      <c r="E63" s="600" t="s">
        <v>203</v>
      </c>
      <c r="F63" s="600" t="s">
        <v>204</v>
      </c>
      <c r="G63" s="600" t="s">
        <v>187</v>
      </c>
      <c r="H63" s="600" t="s">
        <v>203</v>
      </c>
      <c r="I63" s="600" t="s">
        <v>204</v>
      </c>
      <c r="J63" s="600" t="s">
        <v>187</v>
      </c>
      <c r="K63" s="600" t="s">
        <v>203</v>
      </c>
      <c r="L63" s="600" t="s">
        <v>204</v>
      </c>
      <c r="M63" s="600" t="s">
        <v>187</v>
      </c>
      <c r="N63" s="600" t="s">
        <v>203</v>
      </c>
      <c r="O63" s="600" t="s">
        <v>204</v>
      </c>
      <c r="P63" s="2479"/>
      <c r="Q63" s="2479"/>
      <c r="R63" s="2479"/>
    </row>
    <row r="64" spans="1:461" ht="20.25" customHeight="1" thickBot="1" x14ac:dyDescent="0.25">
      <c r="A64" s="2992"/>
      <c r="B64" s="2992"/>
      <c r="C64" s="2981"/>
      <c r="D64" s="325" t="s">
        <v>188</v>
      </c>
      <c r="E64" s="325" t="s">
        <v>189</v>
      </c>
      <c r="F64" s="325" t="s">
        <v>190</v>
      </c>
      <c r="G64" s="325" t="s">
        <v>188</v>
      </c>
      <c r="H64" s="325" t="s">
        <v>189</v>
      </c>
      <c r="I64" s="325" t="s">
        <v>190</v>
      </c>
      <c r="J64" s="325" t="s">
        <v>188</v>
      </c>
      <c r="K64" s="325" t="s">
        <v>189</v>
      </c>
      <c r="L64" s="325" t="s">
        <v>190</v>
      </c>
      <c r="M64" s="325" t="s">
        <v>188</v>
      </c>
      <c r="N64" s="325" t="s">
        <v>189</v>
      </c>
      <c r="O64" s="325" t="s">
        <v>190</v>
      </c>
      <c r="P64" s="2513"/>
      <c r="Q64" s="2513"/>
      <c r="R64" s="2513"/>
    </row>
    <row r="65" spans="1:461" s="724" customFormat="1" ht="23.25" customHeight="1" x14ac:dyDescent="0.2">
      <c r="A65" s="3156" t="s">
        <v>46</v>
      </c>
      <c r="B65" s="3156" t="s">
        <v>62</v>
      </c>
      <c r="C65" s="773" t="s">
        <v>539</v>
      </c>
      <c r="D65" s="1841">
        <v>0</v>
      </c>
      <c r="E65" s="1841">
        <v>0</v>
      </c>
      <c r="F65" s="1841">
        <v>0</v>
      </c>
      <c r="G65" s="1841">
        <v>0</v>
      </c>
      <c r="H65" s="1841">
        <v>0</v>
      </c>
      <c r="I65" s="1841">
        <v>0</v>
      </c>
      <c r="J65" s="1841">
        <v>5</v>
      </c>
      <c r="K65" s="1841">
        <v>2</v>
      </c>
      <c r="L65" s="1841">
        <v>7</v>
      </c>
      <c r="M65" s="1838">
        <f>SUM(D65,G65,J65)</f>
        <v>5</v>
      </c>
      <c r="N65" s="1838">
        <f>SUM(E65,H65,K65)</f>
        <v>2</v>
      </c>
      <c r="O65" s="1838">
        <f>SUM(M65:N65)</f>
        <v>7</v>
      </c>
      <c r="P65" s="822" t="s">
        <v>260</v>
      </c>
      <c r="Q65" s="2597" t="s">
        <v>143</v>
      </c>
      <c r="R65" s="2597" t="s">
        <v>131</v>
      </c>
      <c r="S65" s="692"/>
      <c r="T65" s="692"/>
      <c r="U65" s="692"/>
      <c r="V65" s="692"/>
      <c r="W65" s="692"/>
      <c r="X65" s="692"/>
      <c r="Y65" s="692"/>
      <c r="Z65" s="692"/>
      <c r="AA65" s="692"/>
      <c r="AB65" s="692"/>
      <c r="AC65" s="692"/>
      <c r="AD65" s="692"/>
      <c r="AE65" s="692"/>
      <c r="AF65" s="692"/>
      <c r="AG65" s="692"/>
      <c r="AH65" s="692"/>
      <c r="AI65" s="692"/>
      <c r="AJ65" s="692"/>
      <c r="AK65" s="692"/>
      <c r="AL65" s="692"/>
      <c r="AM65" s="692"/>
      <c r="AN65" s="692"/>
      <c r="AO65" s="692"/>
      <c r="AP65" s="692"/>
      <c r="AQ65" s="692"/>
      <c r="AR65" s="692"/>
      <c r="AS65" s="692"/>
      <c r="AT65" s="692"/>
      <c r="AU65" s="692"/>
      <c r="AV65" s="692"/>
      <c r="AW65" s="692"/>
      <c r="AX65" s="692"/>
      <c r="AY65" s="692"/>
      <c r="AZ65" s="692"/>
      <c r="BA65" s="692"/>
      <c r="BB65" s="692"/>
      <c r="BC65" s="692"/>
      <c r="BD65" s="692"/>
      <c r="BE65" s="692"/>
      <c r="BF65" s="692"/>
      <c r="BG65" s="692"/>
      <c r="BH65" s="692"/>
      <c r="BI65" s="692"/>
      <c r="BJ65" s="692"/>
      <c r="BK65" s="692"/>
      <c r="BL65" s="692"/>
      <c r="BM65" s="692"/>
      <c r="BN65" s="692"/>
      <c r="BO65" s="692"/>
      <c r="BP65" s="692"/>
      <c r="BQ65" s="692"/>
      <c r="BR65" s="692"/>
      <c r="BS65" s="692"/>
      <c r="BT65" s="692"/>
      <c r="BU65" s="692"/>
      <c r="BV65" s="692"/>
      <c r="BW65" s="692"/>
      <c r="BX65" s="692"/>
      <c r="BY65" s="692"/>
      <c r="BZ65" s="692"/>
      <c r="CA65" s="692"/>
      <c r="CB65" s="692"/>
      <c r="CC65" s="692"/>
      <c r="CD65" s="692"/>
      <c r="CE65" s="692"/>
      <c r="CF65" s="692"/>
      <c r="CG65" s="692"/>
      <c r="CH65" s="692"/>
      <c r="CI65" s="692"/>
      <c r="CJ65" s="692"/>
      <c r="CK65" s="692"/>
      <c r="CL65" s="692"/>
      <c r="CM65" s="692"/>
      <c r="CN65" s="692"/>
      <c r="CO65" s="692"/>
      <c r="CP65" s="692"/>
      <c r="CQ65" s="692"/>
      <c r="CR65" s="692"/>
      <c r="CS65" s="692"/>
      <c r="CT65" s="692"/>
      <c r="CU65" s="692"/>
      <c r="CV65" s="692"/>
      <c r="CW65" s="692"/>
      <c r="CX65" s="692"/>
      <c r="CY65" s="692"/>
      <c r="CZ65" s="692"/>
      <c r="DA65" s="692"/>
      <c r="DB65" s="692"/>
      <c r="DC65" s="692"/>
      <c r="DD65" s="692"/>
      <c r="DE65" s="692"/>
      <c r="DF65" s="692"/>
      <c r="DG65" s="692"/>
      <c r="DH65" s="692"/>
      <c r="DI65" s="692"/>
      <c r="DJ65" s="692"/>
      <c r="DK65" s="692"/>
      <c r="DL65" s="692"/>
      <c r="DM65" s="692"/>
      <c r="DN65" s="692"/>
      <c r="DO65" s="692"/>
      <c r="DP65" s="692"/>
      <c r="DQ65" s="692"/>
      <c r="DR65" s="692"/>
      <c r="DS65" s="692"/>
      <c r="DT65" s="692"/>
      <c r="DU65" s="692"/>
      <c r="DV65" s="692"/>
      <c r="DW65" s="692"/>
      <c r="DX65" s="692"/>
      <c r="DY65" s="692"/>
      <c r="DZ65" s="692"/>
      <c r="EA65" s="692"/>
      <c r="EB65" s="692"/>
      <c r="EC65" s="692"/>
      <c r="ED65" s="692"/>
      <c r="EE65" s="692"/>
      <c r="EF65" s="692"/>
      <c r="EG65" s="692"/>
      <c r="EH65" s="692"/>
      <c r="EI65" s="692"/>
      <c r="EJ65" s="692"/>
      <c r="EK65" s="692"/>
      <c r="EL65" s="692"/>
      <c r="EM65" s="692"/>
      <c r="EN65" s="692"/>
      <c r="EO65" s="692"/>
      <c r="EP65" s="692"/>
      <c r="EQ65" s="692"/>
      <c r="ER65" s="692"/>
      <c r="ES65" s="692"/>
      <c r="ET65" s="692"/>
      <c r="EU65" s="692"/>
      <c r="EV65" s="692"/>
      <c r="EW65" s="692"/>
      <c r="EX65" s="692"/>
      <c r="EY65" s="692"/>
      <c r="EZ65" s="692"/>
      <c r="FA65" s="692"/>
      <c r="FB65" s="692"/>
      <c r="FC65" s="692"/>
      <c r="FD65" s="692"/>
      <c r="FE65" s="692"/>
      <c r="FF65" s="692"/>
      <c r="FG65" s="692"/>
      <c r="FH65" s="692"/>
      <c r="FI65" s="692"/>
      <c r="FJ65" s="692"/>
      <c r="FK65" s="692"/>
      <c r="FL65" s="692"/>
      <c r="FM65" s="692"/>
      <c r="FN65" s="692"/>
      <c r="FO65" s="692"/>
      <c r="FP65" s="692"/>
      <c r="FQ65" s="692"/>
      <c r="FR65" s="692"/>
      <c r="FS65" s="692"/>
      <c r="FT65" s="692"/>
      <c r="FU65" s="692"/>
      <c r="FV65" s="692"/>
      <c r="FW65" s="692"/>
      <c r="FX65" s="692"/>
      <c r="FY65" s="692"/>
      <c r="FZ65" s="692"/>
      <c r="GA65" s="692"/>
      <c r="GB65" s="692"/>
      <c r="GC65" s="692"/>
      <c r="GD65" s="692"/>
      <c r="GE65" s="692"/>
      <c r="GF65" s="692"/>
      <c r="GG65" s="692"/>
      <c r="GH65" s="692"/>
      <c r="GI65" s="692"/>
      <c r="GJ65" s="692"/>
      <c r="GK65" s="692"/>
      <c r="GL65" s="692"/>
      <c r="GM65" s="692"/>
      <c r="GN65" s="692"/>
      <c r="GO65" s="692"/>
      <c r="GP65" s="692"/>
      <c r="GQ65" s="692"/>
      <c r="GR65" s="692"/>
      <c r="GS65" s="692"/>
      <c r="GT65" s="692"/>
      <c r="GU65" s="692"/>
      <c r="GV65" s="692"/>
      <c r="GW65" s="692"/>
      <c r="GX65" s="692"/>
      <c r="GY65" s="692"/>
      <c r="GZ65" s="692"/>
      <c r="HA65" s="692"/>
      <c r="HB65" s="692"/>
      <c r="HC65" s="692"/>
      <c r="HD65" s="692"/>
      <c r="HE65" s="692"/>
      <c r="HF65" s="692"/>
      <c r="HG65" s="692"/>
      <c r="HH65" s="692"/>
      <c r="HI65" s="692"/>
      <c r="HJ65" s="692"/>
      <c r="HK65" s="692"/>
      <c r="HL65" s="692"/>
      <c r="HM65" s="692"/>
      <c r="HN65" s="692"/>
      <c r="HO65" s="692"/>
      <c r="HP65" s="692"/>
      <c r="HQ65" s="692"/>
      <c r="HR65" s="692"/>
      <c r="HS65" s="692"/>
      <c r="HT65" s="692"/>
      <c r="HU65" s="692"/>
      <c r="HV65" s="692"/>
      <c r="HW65" s="692"/>
      <c r="HX65" s="692"/>
      <c r="HY65" s="692"/>
      <c r="HZ65" s="692"/>
      <c r="IA65" s="692"/>
      <c r="IB65" s="692"/>
      <c r="IC65" s="692"/>
      <c r="ID65" s="692"/>
      <c r="IE65" s="692"/>
      <c r="IF65" s="692"/>
      <c r="IG65" s="692"/>
      <c r="IH65" s="692"/>
      <c r="II65" s="692"/>
      <c r="IJ65" s="692"/>
      <c r="IK65" s="692"/>
      <c r="IL65" s="692"/>
      <c r="IM65" s="692"/>
      <c r="IN65" s="692"/>
      <c r="IO65" s="692"/>
      <c r="IP65" s="692"/>
      <c r="IQ65" s="692"/>
      <c r="IR65" s="692"/>
      <c r="IS65" s="692"/>
      <c r="IT65" s="692"/>
      <c r="IU65" s="692"/>
      <c r="PI65" s="854"/>
      <c r="PJ65" s="854"/>
      <c r="PK65" s="854"/>
      <c r="PL65" s="854"/>
      <c r="PM65" s="854"/>
      <c r="PN65" s="854"/>
      <c r="PO65" s="854"/>
      <c r="PP65" s="854"/>
      <c r="PQ65" s="854"/>
      <c r="PR65" s="854"/>
      <c r="PS65" s="854"/>
      <c r="PT65" s="854"/>
      <c r="PU65" s="854"/>
      <c r="PV65" s="854"/>
      <c r="PW65" s="854"/>
      <c r="PX65" s="854"/>
      <c r="PY65" s="854"/>
      <c r="PZ65" s="854"/>
      <c r="QA65" s="854"/>
      <c r="QB65" s="854"/>
      <c r="QC65" s="854"/>
      <c r="QD65" s="854"/>
      <c r="QE65" s="854"/>
      <c r="QF65" s="854"/>
      <c r="QG65" s="854"/>
      <c r="QH65" s="854"/>
      <c r="QI65" s="854"/>
      <c r="QJ65" s="854"/>
      <c r="QK65" s="854"/>
      <c r="QL65" s="854"/>
      <c r="QM65" s="854"/>
      <c r="QN65" s="854"/>
      <c r="QO65" s="854"/>
      <c r="QP65" s="854"/>
      <c r="QQ65" s="854"/>
      <c r="QR65" s="854"/>
      <c r="QS65" s="854"/>
    </row>
    <row r="66" spans="1:461" s="724" customFormat="1" ht="23.25" customHeight="1" x14ac:dyDescent="0.2">
      <c r="A66" s="3158"/>
      <c r="B66" s="3158"/>
      <c r="C66" s="318" t="s">
        <v>62</v>
      </c>
      <c r="D66" s="1858">
        <v>0</v>
      </c>
      <c r="E66" s="1858">
        <v>0</v>
      </c>
      <c r="F66" s="1858">
        <v>0</v>
      </c>
      <c r="G66" s="1858">
        <v>7</v>
      </c>
      <c r="H66" s="1858">
        <v>16</v>
      </c>
      <c r="I66" s="1858">
        <v>23</v>
      </c>
      <c r="J66" s="1858">
        <v>0</v>
      </c>
      <c r="K66" s="1858">
        <v>0</v>
      </c>
      <c r="L66" s="1858">
        <v>0</v>
      </c>
      <c r="M66" s="1835">
        <f>SUM(D66,G66,J66)</f>
        <v>7</v>
      </c>
      <c r="N66" s="1835">
        <f>SUM(E66,H66,K66)</f>
        <v>16</v>
      </c>
      <c r="O66" s="1835">
        <f>SUM(M66:N66)</f>
        <v>23</v>
      </c>
      <c r="P66" s="1460" t="s">
        <v>143</v>
      </c>
      <c r="Q66" s="2593"/>
      <c r="R66" s="2593"/>
      <c r="S66" s="692"/>
      <c r="T66" s="692"/>
      <c r="U66" s="692"/>
      <c r="V66" s="692"/>
      <c r="W66" s="692"/>
      <c r="X66" s="692"/>
      <c r="Y66" s="692"/>
      <c r="Z66" s="692"/>
      <c r="AA66" s="692"/>
      <c r="AB66" s="692"/>
      <c r="AC66" s="692"/>
      <c r="AD66" s="692"/>
      <c r="AE66" s="692"/>
      <c r="AF66" s="692"/>
      <c r="AG66" s="692"/>
      <c r="AH66" s="692"/>
      <c r="AI66" s="692"/>
      <c r="AJ66" s="692"/>
      <c r="AK66" s="692"/>
      <c r="AL66" s="692"/>
      <c r="AM66" s="692"/>
      <c r="AN66" s="692"/>
      <c r="AO66" s="692"/>
      <c r="AP66" s="692"/>
      <c r="AQ66" s="692"/>
      <c r="AR66" s="692"/>
      <c r="AS66" s="692"/>
      <c r="AT66" s="692"/>
      <c r="AU66" s="692"/>
      <c r="AV66" s="692"/>
      <c r="AW66" s="692"/>
      <c r="AX66" s="692"/>
      <c r="AY66" s="692"/>
      <c r="AZ66" s="692"/>
      <c r="BA66" s="692"/>
      <c r="BB66" s="692"/>
      <c r="BC66" s="692"/>
      <c r="BD66" s="692"/>
      <c r="BE66" s="692"/>
      <c r="BF66" s="692"/>
      <c r="BG66" s="692"/>
      <c r="BH66" s="692"/>
      <c r="BI66" s="692"/>
      <c r="BJ66" s="692"/>
      <c r="BK66" s="692"/>
      <c r="BL66" s="692"/>
      <c r="BM66" s="692"/>
      <c r="BN66" s="692"/>
      <c r="BO66" s="692"/>
      <c r="BP66" s="692"/>
      <c r="BQ66" s="692"/>
      <c r="BR66" s="692"/>
      <c r="BS66" s="692"/>
      <c r="BT66" s="692"/>
      <c r="BU66" s="692"/>
      <c r="BV66" s="692"/>
      <c r="BW66" s="692"/>
      <c r="BX66" s="692"/>
      <c r="BY66" s="692"/>
      <c r="BZ66" s="692"/>
      <c r="CA66" s="692"/>
      <c r="CB66" s="692"/>
      <c r="CC66" s="692"/>
      <c r="CD66" s="692"/>
      <c r="CE66" s="692"/>
      <c r="CF66" s="692"/>
      <c r="CG66" s="692"/>
      <c r="CH66" s="692"/>
      <c r="CI66" s="692"/>
      <c r="CJ66" s="692"/>
      <c r="CK66" s="692"/>
      <c r="CL66" s="692"/>
      <c r="CM66" s="692"/>
      <c r="CN66" s="692"/>
      <c r="CO66" s="692"/>
      <c r="CP66" s="692"/>
      <c r="CQ66" s="692"/>
      <c r="CR66" s="692"/>
      <c r="CS66" s="692"/>
      <c r="CT66" s="692"/>
      <c r="CU66" s="692"/>
      <c r="CV66" s="692"/>
      <c r="CW66" s="692"/>
      <c r="CX66" s="692"/>
      <c r="CY66" s="692"/>
      <c r="CZ66" s="692"/>
      <c r="DA66" s="692"/>
      <c r="DB66" s="692"/>
      <c r="DC66" s="692"/>
      <c r="DD66" s="692"/>
      <c r="DE66" s="692"/>
      <c r="DF66" s="692"/>
      <c r="DG66" s="692"/>
      <c r="DH66" s="692"/>
      <c r="DI66" s="692"/>
      <c r="DJ66" s="692"/>
      <c r="DK66" s="692"/>
      <c r="DL66" s="692"/>
      <c r="DM66" s="692"/>
      <c r="DN66" s="692"/>
      <c r="DO66" s="692"/>
      <c r="DP66" s="692"/>
      <c r="DQ66" s="692"/>
      <c r="DR66" s="692"/>
      <c r="DS66" s="692"/>
      <c r="DT66" s="692"/>
      <c r="DU66" s="692"/>
      <c r="DV66" s="692"/>
      <c r="DW66" s="692"/>
      <c r="DX66" s="692"/>
      <c r="DY66" s="692"/>
      <c r="DZ66" s="692"/>
      <c r="EA66" s="692"/>
      <c r="EB66" s="692"/>
      <c r="EC66" s="692"/>
      <c r="ED66" s="692"/>
      <c r="EE66" s="692"/>
      <c r="EF66" s="692"/>
      <c r="EG66" s="692"/>
      <c r="EH66" s="692"/>
      <c r="EI66" s="692"/>
      <c r="EJ66" s="692"/>
      <c r="EK66" s="692"/>
      <c r="EL66" s="692"/>
      <c r="EM66" s="692"/>
      <c r="EN66" s="692"/>
      <c r="EO66" s="692"/>
      <c r="EP66" s="692"/>
      <c r="EQ66" s="692"/>
      <c r="ER66" s="692"/>
      <c r="ES66" s="692"/>
      <c r="ET66" s="692"/>
      <c r="EU66" s="692"/>
      <c r="EV66" s="692"/>
      <c r="EW66" s="692"/>
      <c r="EX66" s="692"/>
      <c r="EY66" s="692"/>
      <c r="EZ66" s="692"/>
      <c r="FA66" s="692"/>
      <c r="FB66" s="692"/>
      <c r="FC66" s="692"/>
      <c r="FD66" s="692"/>
      <c r="FE66" s="692"/>
      <c r="FF66" s="692"/>
      <c r="FG66" s="692"/>
      <c r="FH66" s="692"/>
      <c r="FI66" s="692"/>
      <c r="FJ66" s="692"/>
      <c r="FK66" s="692"/>
      <c r="FL66" s="692"/>
      <c r="FM66" s="692"/>
      <c r="FN66" s="692"/>
      <c r="FO66" s="692"/>
      <c r="FP66" s="692"/>
      <c r="FQ66" s="692"/>
      <c r="FR66" s="692"/>
      <c r="FS66" s="692"/>
      <c r="FT66" s="692"/>
      <c r="FU66" s="692"/>
      <c r="FV66" s="692"/>
      <c r="FW66" s="692"/>
      <c r="FX66" s="692"/>
      <c r="FY66" s="692"/>
      <c r="FZ66" s="692"/>
      <c r="GA66" s="692"/>
      <c r="GB66" s="692"/>
      <c r="GC66" s="692"/>
      <c r="GD66" s="692"/>
      <c r="GE66" s="692"/>
      <c r="GF66" s="692"/>
      <c r="GG66" s="692"/>
      <c r="GH66" s="692"/>
      <c r="GI66" s="692"/>
      <c r="GJ66" s="692"/>
      <c r="GK66" s="692"/>
      <c r="GL66" s="692"/>
      <c r="GM66" s="692"/>
      <c r="GN66" s="692"/>
      <c r="GO66" s="692"/>
      <c r="GP66" s="692"/>
      <c r="GQ66" s="692"/>
      <c r="GR66" s="692"/>
      <c r="GS66" s="692"/>
      <c r="GT66" s="692"/>
      <c r="GU66" s="692"/>
      <c r="GV66" s="692"/>
      <c r="GW66" s="692"/>
      <c r="GX66" s="692"/>
      <c r="GY66" s="692"/>
      <c r="GZ66" s="692"/>
      <c r="HA66" s="692"/>
      <c r="HB66" s="692"/>
      <c r="HC66" s="692"/>
      <c r="HD66" s="692"/>
      <c r="HE66" s="692"/>
      <c r="HF66" s="692"/>
      <c r="HG66" s="692"/>
      <c r="HH66" s="692"/>
      <c r="HI66" s="692"/>
      <c r="HJ66" s="692"/>
      <c r="HK66" s="692"/>
      <c r="HL66" s="692"/>
      <c r="HM66" s="692"/>
      <c r="HN66" s="692"/>
      <c r="HO66" s="692"/>
      <c r="HP66" s="692"/>
      <c r="HQ66" s="692"/>
      <c r="HR66" s="692"/>
      <c r="HS66" s="692"/>
      <c r="HT66" s="692"/>
      <c r="HU66" s="692"/>
      <c r="HV66" s="692"/>
      <c r="HW66" s="692"/>
      <c r="HX66" s="692"/>
      <c r="HY66" s="692"/>
      <c r="HZ66" s="692"/>
      <c r="IA66" s="692"/>
      <c r="IB66" s="692"/>
      <c r="IC66" s="692"/>
      <c r="ID66" s="692"/>
      <c r="IE66" s="692"/>
      <c r="IF66" s="692"/>
      <c r="IG66" s="692"/>
      <c r="IH66" s="692"/>
      <c r="II66" s="692"/>
      <c r="IJ66" s="692"/>
      <c r="IK66" s="692"/>
      <c r="IL66" s="692"/>
      <c r="IM66" s="692"/>
      <c r="IN66" s="692"/>
      <c r="IO66" s="692"/>
      <c r="IP66" s="692"/>
      <c r="IQ66" s="692"/>
      <c r="IR66" s="692"/>
      <c r="IS66" s="692"/>
      <c r="IT66" s="692"/>
      <c r="IU66" s="692"/>
      <c r="PI66" s="854"/>
      <c r="PJ66" s="854"/>
      <c r="PK66" s="854"/>
      <c r="PL66" s="854"/>
      <c r="PM66" s="854"/>
      <c r="PN66" s="854"/>
      <c r="PO66" s="854"/>
      <c r="PP66" s="854"/>
      <c r="PQ66" s="854"/>
      <c r="PR66" s="854"/>
      <c r="PS66" s="854"/>
      <c r="PT66" s="854"/>
      <c r="PU66" s="854"/>
      <c r="PV66" s="854"/>
      <c r="PW66" s="854"/>
      <c r="PX66" s="854"/>
      <c r="PY66" s="854"/>
      <c r="PZ66" s="854"/>
      <c r="QA66" s="854"/>
      <c r="QB66" s="854"/>
      <c r="QC66" s="854"/>
      <c r="QD66" s="854"/>
      <c r="QE66" s="854"/>
      <c r="QF66" s="854"/>
      <c r="QG66" s="854"/>
      <c r="QH66" s="854"/>
      <c r="QI66" s="854"/>
      <c r="QJ66" s="854"/>
      <c r="QK66" s="854"/>
      <c r="QL66" s="854"/>
      <c r="QM66" s="854"/>
      <c r="QN66" s="854"/>
      <c r="QO66" s="854"/>
      <c r="QP66" s="854"/>
      <c r="QQ66" s="854"/>
      <c r="QR66" s="854"/>
      <c r="QS66" s="854"/>
    </row>
    <row r="67" spans="1:461" s="724" customFormat="1" ht="23.25" customHeight="1" x14ac:dyDescent="0.2">
      <c r="A67" s="2676"/>
      <c r="B67" s="2676"/>
      <c r="C67" s="308" t="s">
        <v>67</v>
      </c>
      <c r="D67" s="1835">
        <v>0</v>
      </c>
      <c r="E67" s="1835">
        <v>0</v>
      </c>
      <c r="F67" s="1835">
        <v>0</v>
      </c>
      <c r="G67" s="1835">
        <v>0</v>
      </c>
      <c r="H67" s="1835">
        <v>0</v>
      </c>
      <c r="I67" s="1835">
        <v>0</v>
      </c>
      <c r="J67" s="1835">
        <v>1</v>
      </c>
      <c r="K67" s="1835">
        <v>7</v>
      </c>
      <c r="L67" s="1835">
        <v>8</v>
      </c>
      <c r="M67" s="1835">
        <f t="shared" ref="M67:N86" si="35">SUM(D67,G67,J67)</f>
        <v>1</v>
      </c>
      <c r="N67" s="1835">
        <f t="shared" si="35"/>
        <v>7</v>
      </c>
      <c r="O67" s="1835">
        <f t="shared" ref="O67:O87" si="36">SUM(M67:N67)</f>
        <v>8</v>
      </c>
      <c r="P67" s="723" t="s">
        <v>1655</v>
      </c>
      <c r="Q67" s="2502"/>
      <c r="R67" s="2502"/>
      <c r="S67" s="692"/>
      <c r="T67" s="692"/>
      <c r="U67" s="692"/>
      <c r="V67" s="692"/>
      <c r="W67" s="692"/>
      <c r="X67" s="692"/>
      <c r="Y67" s="692"/>
      <c r="Z67" s="692"/>
      <c r="AA67" s="692"/>
      <c r="AB67" s="692"/>
      <c r="AC67" s="692"/>
      <c r="AD67" s="692"/>
      <c r="AE67" s="692"/>
      <c r="AF67" s="692"/>
      <c r="AG67" s="692"/>
      <c r="AH67" s="692"/>
      <c r="AI67" s="692"/>
      <c r="AJ67" s="692"/>
      <c r="AK67" s="692"/>
      <c r="AL67" s="692"/>
      <c r="AM67" s="692"/>
      <c r="AN67" s="692"/>
      <c r="AO67" s="692"/>
      <c r="AP67" s="692"/>
      <c r="AQ67" s="692"/>
      <c r="AR67" s="692"/>
      <c r="AS67" s="692"/>
      <c r="AT67" s="692"/>
      <c r="AU67" s="692"/>
      <c r="AV67" s="692"/>
      <c r="AW67" s="692"/>
      <c r="AX67" s="692"/>
      <c r="AY67" s="692"/>
      <c r="AZ67" s="692"/>
      <c r="BA67" s="692"/>
      <c r="BB67" s="692"/>
      <c r="BC67" s="692"/>
      <c r="BD67" s="692"/>
      <c r="BE67" s="692"/>
      <c r="BF67" s="692"/>
      <c r="BG67" s="692"/>
      <c r="BH67" s="692"/>
      <c r="BI67" s="692"/>
      <c r="BJ67" s="692"/>
      <c r="BK67" s="692"/>
      <c r="BL67" s="692"/>
      <c r="BM67" s="692"/>
      <c r="BN67" s="692"/>
      <c r="BO67" s="692"/>
      <c r="BP67" s="692"/>
      <c r="BQ67" s="692"/>
      <c r="BR67" s="692"/>
      <c r="BS67" s="692"/>
      <c r="BT67" s="692"/>
      <c r="BU67" s="692"/>
      <c r="BV67" s="692"/>
      <c r="BW67" s="692"/>
      <c r="BX67" s="692"/>
      <c r="BY67" s="692"/>
      <c r="BZ67" s="692"/>
      <c r="CA67" s="692"/>
      <c r="CB67" s="692"/>
      <c r="CC67" s="692"/>
      <c r="CD67" s="692"/>
      <c r="CE67" s="692"/>
      <c r="CF67" s="692"/>
      <c r="CG67" s="692"/>
      <c r="CH67" s="692"/>
      <c r="CI67" s="692"/>
      <c r="CJ67" s="692"/>
      <c r="CK67" s="692"/>
      <c r="CL67" s="692"/>
      <c r="CM67" s="692"/>
      <c r="CN67" s="692"/>
      <c r="CO67" s="692"/>
      <c r="CP67" s="692"/>
      <c r="CQ67" s="692"/>
      <c r="CR67" s="692"/>
      <c r="CS67" s="692"/>
      <c r="CT67" s="692"/>
      <c r="CU67" s="692"/>
      <c r="CV67" s="692"/>
      <c r="CW67" s="692"/>
      <c r="CX67" s="692"/>
      <c r="CY67" s="692"/>
      <c r="CZ67" s="692"/>
      <c r="DA67" s="692"/>
      <c r="DB67" s="692"/>
      <c r="DC67" s="692"/>
      <c r="DD67" s="692"/>
      <c r="DE67" s="692"/>
      <c r="DF67" s="692"/>
      <c r="DG67" s="692"/>
      <c r="DH67" s="692"/>
      <c r="DI67" s="692"/>
      <c r="DJ67" s="692"/>
      <c r="DK67" s="692"/>
      <c r="DL67" s="692"/>
      <c r="DM67" s="692"/>
      <c r="DN67" s="692"/>
      <c r="DO67" s="692"/>
      <c r="DP67" s="692"/>
      <c r="DQ67" s="692"/>
      <c r="DR67" s="692"/>
      <c r="DS67" s="692"/>
      <c r="DT67" s="692"/>
      <c r="DU67" s="692"/>
      <c r="DV67" s="692"/>
      <c r="DW67" s="692"/>
      <c r="DX67" s="692"/>
      <c r="DY67" s="692"/>
      <c r="DZ67" s="692"/>
      <c r="EA67" s="692"/>
      <c r="EB67" s="692"/>
      <c r="EC67" s="692"/>
      <c r="ED67" s="692"/>
      <c r="EE67" s="692"/>
      <c r="EF67" s="692"/>
      <c r="EG67" s="692"/>
      <c r="EH67" s="692"/>
      <c r="EI67" s="692"/>
      <c r="EJ67" s="692"/>
      <c r="EK67" s="692"/>
      <c r="EL67" s="692"/>
      <c r="EM67" s="692"/>
      <c r="EN67" s="692"/>
      <c r="EO67" s="692"/>
      <c r="EP67" s="692"/>
      <c r="EQ67" s="692"/>
      <c r="ER67" s="692"/>
      <c r="ES67" s="692"/>
      <c r="ET67" s="692"/>
      <c r="EU67" s="692"/>
      <c r="EV67" s="692"/>
      <c r="EW67" s="692"/>
      <c r="EX67" s="692"/>
      <c r="EY67" s="692"/>
      <c r="EZ67" s="692"/>
      <c r="FA67" s="692"/>
      <c r="FB67" s="692"/>
      <c r="FC67" s="692"/>
      <c r="FD67" s="692"/>
      <c r="FE67" s="692"/>
      <c r="FF67" s="692"/>
      <c r="FG67" s="692"/>
      <c r="FH67" s="692"/>
      <c r="FI67" s="692"/>
      <c r="FJ67" s="692"/>
      <c r="FK67" s="692"/>
      <c r="FL67" s="692"/>
      <c r="FM67" s="692"/>
      <c r="FN67" s="692"/>
      <c r="FO67" s="692"/>
      <c r="FP67" s="692"/>
      <c r="FQ67" s="692"/>
      <c r="FR67" s="692"/>
      <c r="FS67" s="692"/>
      <c r="FT67" s="692"/>
      <c r="FU67" s="692"/>
      <c r="FV67" s="692"/>
      <c r="FW67" s="692"/>
      <c r="FX67" s="692"/>
      <c r="FY67" s="692"/>
      <c r="FZ67" s="692"/>
      <c r="GA67" s="692"/>
      <c r="GB67" s="692"/>
      <c r="GC67" s="692"/>
      <c r="GD67" s="692"/>
      <c r="GE67" s="692"/>
      <c r="GF67" s="692"/>
      <c r="GG67" s="692"/>
      <c r="GH67" s="692"/>
      <c r="GI67" s="692"/>
      <c r="GJ67" s="692"/>
      <c r="GK67" s="692"/>
      <c r="GL67" s="692"/>
      <c r="GM67" s="692"/>
      <c r="GN67" s="692"/>
      <c r="GO67" s="692"/>
      <c r="GP67" s="692"/>
      <c r="GQ67" s="692"/>
      <c r="GR67" s="692"/>
      <c r="GS67" s="692"/>
      <c r="GT67" s="692"/>
      <c r="GU67" s="692"/>
      <c r="GV67" s="692"/>
      <c r="GW67" s="692"/>
      <c r="GX67" s="692"/>
      <c r="GY67" s="692"/>
      <c r="GZ67" s="692"/>
      <c r="HA67" s="692"/>
      <c r="HB67" s="692"/>
      <c r="HC67" s="692"/>
      <c r="HD67" s="692"/>
      <c r="HE67" s="692"/>
      <c r="HF67" s="692"/>
      <c r="HG67" s="692"/>
      <c r="HH67" s="692"/>
      <c r="HI67" s="692"/>
      <c r="HJ67" s="692"/>
      <c r="HK67" s="692"/>
      <c r="HL67" s="692"/>
      <c r="HM67" s="692"/>
      <c r="HN67" s="692"/>
      <c r="HO67" s="692"/>
      <c r="HP67" s="692"/>
      <c r="HQ67" s="692"/>
      <c r="HR67" s="692"/>
      <c r="HS67" s="692"/>
      <c r="HT67" s="692"/>
      <c r="HU67" s="692"/>
      <c r="HV67" s="692"/>
      <c r="HW67" s="692"/>
      <c r="HX67" s="692"/>
      <c r="HY67" s="692"/>
      <c r="HZ67" s="692"/>
      <c r="IA67" s="692"/>
      <c r="IB67" s="692"/>
      <c r="IC67" s="692"/>
      <c r="ID67" s="692"/>
      <c r="IE67" s="692"/>
      <c r="IF67" s="692"/>
      <c r="IG67" s="692"/>
      <c r="IH67" s="692"/>
      <c r="II67" s="692"/>
      <c r="IJ67" s="692"/>
      <c r="IK67" s="692"/>
      <c r="IL67" s="692"/>
      <c r="IM67" s="692"/>
      <c r="IN67" s="692"/>
      <c r="IO67" s="692"/>
      <c r="IP67" s="692"/>
      <c r="IQ67" s="692"/>
      <c r="IR67" s="692"/>
      <c r="IS67" s="692"/>
      <c r="IT67" s="692"/>
      <c r="IU67" s="692"/>
      <c r="PI67" s="854"/>
      <c r="PJ67" s="854"/>
      <c r="PK67" s="854"/>
      <c r="PL67" s="854"/>
      <c r="PM67" s="854"/>
      <c r="PN67" s="854"/>
      <c r="PO67" s="854"/>
      <c r="PP67" s="854"/>
      <c r="PQ67" s="854"/>
      <c r="PR67" s="854"/>
      <c r="PS67" s="854"/>
      <c r="PT67" s="854"/>
      <c r="PU67" s="854"/>
      <c r="PV67" s="854"/>
      <c r="PW67" s="854"/>
      <c r="PX67" s="854"/>
      <c r="PY67" s="854"/>
      <c r="PZ67" s="854"/>
      <c r="QA67" s="854"/>
      <c r="QB67" s="854"/>
      <c r="QC67" s="854"/>
      <c r="QD67" s="854"/>
      <c r="QE67" s="854"/>
      <c r="QF67" s="854"/>
      <c r="QG67" s="854"/>
      <c r="QH67" s="854"/>
      <c r="QI67" s="854"/>
      <c r="QJ67" s="854"/>
      <c r="QK67" s="854"/>
      <c r="QL67" s="854"/>
      <c r="QM67" s="854"/>
      <c r="QN67" s="854"/>
      <c r="QO67" s="854"/>
      <c r="QP67" s="854"/>
      <c r="QQ67" s="854"/>
      <c r="QR67" s="854"/>
      <c r="QS67" s="854"/>
    </row>
    <row r="68" spans="1:461" s="724" customFormat="1" ht="23.25" customHeight="1" x14ac:dyDescent="0.2">
      <c r="A68" s="2676"/>
      <c r="B68" s="2676"/>
      <c r="C68" s="308" t="s">
        <v>1656</v>
      </c>
      <c r="D68" s="1835">
        <v>11</v>
      </c>
      <c r="E68" s="1835">
        <v>3</v>
      </c>
      <c r="F68" s="1835">
        <v>14</v>
      </c>
      <c r="G68" s="1835">
        <v>0</v>
      </c>
      <c r="H68" s="1835">
        <v>0</v>
      </c>
      <c r="I68" s="1835">
        <v>0</v>
      </c>
      <c r="J68" s="1835">
        <v>0</v>
      </c>
      <c r="K68" s="1835">
        <v>0</v>
      </c>
      <c r="L68" s="1835">
        <v>0</v>
      </c>
      <c r="M68" s="1835">
        <f t="shared" si="35"/>
        <v>11</v>
      </c>
      <c r="N68" s="1835">
        <f t="shared" si="35"/>
        <v>3</v>
      </c>
      <c r="O68" s="1835">
        <f t="shared" si="36"/>
        <v>14</v>
      </c>
      <c r="P68" s="723" t="s">
        <v>1657</v>
      </c>
      <c r="Q68" s="2502"/>
      <c r="R68" s="2502"/>
      <c r="S68" s="692"/>
      <c r="T68" s="692"/>
      <c r="U68" s="692"/>
      <c r="V68" s="692"/>
      <c r="W68" s="692"/>
      <c r="X68" s="692"/>
      <c r="Y68" s="692"/>
      <c r="Z68" s="692"/>
      <c r="AA68" s="692"/>
      <c r="AB68" s="692"/>
      <c r="AC68" s="692"/>
      <c r="AD68" s="692"/>
      <c r="AE68" s="692"/>
      <c r="AF68" s="692"/>
      <c r="AG68" s="692"/>
      <c r="AH68" s="692"/>
      <c r="AI68" s="692"/>
      <c r="AJ68" s="692"/>
      <c r="AK68" s="692"/>
      <c r="AL68" s="692"/>
      <c r="AM68" s="692"/>
      <c r="AN68" s="692"/>
      <c r="AO68" s="692"/>
      <c r="AP68" s="692"/>
      <c r="AQ68" s="692"/>
      <c r="AR68" s="692"/>
      <c r="AS68" s="692"/>
      <c r="AT68" s="692"/>
      <c r="AU68" s="692"/>
      <c r="AV68" s="692"/>
      <c r="AW68" s="692"/>
      <c r="AX68" s="692"/>
      <c r="AY68" s="692"/>
      <c r="AZ68" s="692"/>
      <c r="BA68" s="692"/>
      <c r="BB68" s="692"/>
      <c r="BC68" s="692"/>
      <c r="BD68" s="692"/>
      <c r="BE68" s="692"/>
      <c r="BF68" s="692"/>
      <c r="BG68" s="692"/>
      <c r="BH68" s="692"/>
      <c r="BI68" s="692"/>
      <c r="BJ68" s="692"/>
      <c r="BK68" s="692"/>
      <c r="BL68" s="692"/>
      <c r="BM68" s="692"/>
      <c r="BN68" s="692"/>
      <c r="BO68" s="692"/>
      <c r="BP68" s="692"/>
      <c r="BQ68" s="692"/>
      <c r="BR68" s="692"/>
      <c r="BS68" s="692"/>
      <c r="BT68" s="692"/>
      <c r="BU68" s="692"/>
      <c r="BV68" s="692"/>
      <c r="BW68" s="692"/>
      <c r="BX68" s="692"/>
      <c r="BY68" s="692"/>
      <c r="BZ68" s="692"/>
      <c r="CA68" s="692"/>
      <c r="CB68" s="692"/>
      <c r="CC68" s="692"/>
      <c r="CD68" s="692"/>
      <c r="CE68" s="692"/>
      <c r="CF68" s="692"/>
      <c r="CG68" s="692"/>
      <c r="CH68" s="692"/>
      <c r="CI68" s="692"/>
      <c r="CJ68" s="692"/>
      <c r="CK68" s="692"/>
      <c r="CL68" s="692"/>
      <c r="CM68" s="692"/>
      <c r="CN68" s="692"/>
      <c r="CO68" s="692"/>
      <c r="CP68" s="692"/>
      <c r="CQ68" s="692"/>
      <c r="CR68" s="692"/>
      <c r="CS68" s="692"/>
      <c r="CT68" s="692"/>
      <c r="CU68" s="692"/>
      <c r="CV68" s="692"/>
      <c r="CW68" s="692"/>
      <c r="CX68" s="692"/>
      <c r="CY68" s="692"/>
      <c r="CZ68" s="692"/>
      <c r="DA68" s="692"/>
      <c r="DB68" s="692"/>
      <c r="DC68" s="692"/>
      <c r="DD68" s="692"/>
      <c r="DE68" s="692"/>
      <c r="DF68" s="692"/>
      <c r="DG68" s="692"/>
      <c r="DH68" s="692"/>
      <c r="DI68" s="692"/>
      <c r="DJ68" s="692"/>
      <c r="DK68" s="692"/>
      <c r="DL68" s="692"/>
      <c r="DM68" s="692"/>
      <c r="DN68" s="692"/>
      <c r="DO68" s="692"/>
      <c r="DP68" s="692"/>
      <c r="DQ68" s="692"/>
      <c r="DR68" s="692"/>
      <c r="DS68" s="692"/>
      <c r="DT68" s="692"/>
      <c r="DU68" s="692"/>
      <c r="DV68" s="692"/>
      <c r="DW68" s="692"/>
      <c r="DX68" s="692"/>
      <c r="DY68" s="692"/>
      <c r="DZ68" s="692"/>
      <c r="EA68" s="692"/>
      <c r="EB68" s="692"/>
      <c r="EC68" s="692"/>
      <c r="ED68" s="692"/>
      <c r="EE68" s="692"/>
      <c r="EF68" s="692"/>
      <c r="EG68" s="692"/>
      <c r="EH68" s="692"/>
      <c r="EI68" s="692"/>
      <c r="EJ68" s="692"/>
      <c r="EK68" s="692"/>
      <c r="EL68" s="692"/>
      <c r="EM68" s="692"/>
      <c r="EN68" s="692"/>
      <c r="EO68" s="692"/>
      <c r="EP68" s="692"/>
      <c r="EQ68" s="692"/>
      <c r="ER68" s="692"/>
      <c r="ES68" s="692"/>
      <c r="ET68" s="692"/>
      <c r="EU68" s="692"/>
      <c r="EV68" s="692"/>
      <c r="EW68" s="692"/>
      <c r="EX68" s="692"/>
      <c r="EY68" s="692"/>
      <c r="EZ68" s="692"/>
      <c r="FA68" s="692"/>
      <c r="FB68" s="692"/>
      <c r="FC68" s="692"/>
      <c r="FD68" s="692"/>
      <c r="FE68" s="692"/>
      <c r="FF68" s="692"/>
      <c r="FG68" s="692"/>
      <c r="FH68" s="692"/>
      <c r="FI68" s="692"/>
      <c r="FJ68" s="692"/>
      <c r="FK68" s="692"/>
      <c r="FL68" s="692"/>
      <c r="FM68" s="692"/>
      <c r="FN68" s="692"/>
      <c r="FO68" s="692"/>
      <c r="FP68" s="692"/>
      <c r="FQ68" s="692"/>
      <c r="FR68" s="692"/>
      <c r="FS68" s="692"/>
      <c r="FT68" s="692"/>
      <c r="FU68" s="692"/>
      <c r="FV68" s="692"/>
      <c r="FW68" s="692"/>
      <c r="FX68" s="692"/>
      <c r="FY68" s="692"/>
      <c r="FZ68" s="692"/>
      <c r="GA68" s="692"/>
      <c r="GB68" s="692"/>
      <c r="GC68" s="692"/>
      <c r="GD68" s="692"/>
      <c r="GE68" s="692"/>
      <c r="GF68" s="692"/>
      <c r="GG68" s="692"/>
      <c r="GH68" s="692"/>
      <c r="GI68" s="692"/>
      <c r="GJ68" s="692"/>
      <c r="GK68" s="692"/>
      <c r="GL68" s="692"/>
      <c r="GM68" s="692"/>
      <c r="GN68" s="692"/>
      <c r="GO68" s="692"/>
      <c r="GP68" s="692"/>
      <c r="GQ68" s="692"/>
      <c r="GR68" s="692"/>
      <c r="GS68" s="692"/>
      <c r="GT68" s="692"/>
      <c r="GU68" s="692"/>
      <c r="GV68" s="692"/>
      <c r="GW68" s="692"/>
      <c r="GX68" s="692"/>
      <c r="GY68" s="692"/>
      <c r="GZ68" s="692"/>
      <c r="HA68" s="692"/>
      <c r="HB68" s="692"/>
      <c r="HC68" s="692"/>
      <c r="HD68" s="692"/>
      <c r="HE68" s="692"/>
      <c r="HF68" s="692"/>
      <c r="HG68" s="692"/>
      <c r="HH68" s="692"/>
      <c r="HI68" s="692"/>
      <c r="HJ68" s="692"/>
      <c r="HK68" s="692"/>
      <c r="HL68" s="692"/>
      <c r="HM68" s="692"/>
      <c r="HN68" s="692"/>
      <c r="HO68" s="692"/>
      <c r="HP68" s="692"/>
      <c r="HQ68" s="692"/>
      <c r="HR68" s="692"/>
      <c r="HS68" s="692"/>
      <c r="HT68" s="692"/>
      <c r="HU68" s="692"/>
      <c r="HV68" s="692"/>
      <c r="HW68" s="692"/>
      <c r="HX68" s="692"/>
      <c r="HY68" s="692"/>
      <c r="HZ68" s="692"/>
      <c r="IA68" s="692"/>
      <c r="IB68" s="692"/>
      <c r="IC68" s="692"/>
      <c r="ID68" s="692"/>
      <c r="IE68" s="692"/>
      <c r="IF68" s="692"/>
      <c r="IG68" s="692"/>
      <c r="IH68" s="692"/>
      <c r="II68" s="692"/>
      <c r="IJ68" s="692"/>
      <c r="IK68" s="692"/>
      <c r="IL68" s="692"/>
      <c r="IM68" s="692"/>
      <c r="IN68" s="692"/>
      <c r="IO68" s="692"/>
      <c r="IP68" s="692"/>
      <c r="IQ68" s="692"/>
      <c r="IR68" s="692"/>
      <c r="IS68" s="692"/>
      <c r="IT68" s="692"/>
      <c r="IU68" s="692"/>
      <c r="PI68" s="854"/>
      <c r="PJ68" s="854"/>
      <c r="PK68" s="854"/>
      <c r="PL68" s="854"/>
      <c r="PM68" s="854"/>
      <c r="PN68" s="854"/>
      <c r="PO68" s="854"/>
      <c r="PP68" s="854"/>
      <c r="PQ68" s="854"/>
      <c r="PR68" s="854"/>
      <c r="PS68" s="854"/>
      <c r="PT68" s="854"/>
      <c r="PU68" s="854"/>
      <c r="PV68" s="854"/>
      <c r="PW68" s="854"/>
      <c r="PX68" s="854"/>
      <c r="PY68" s="854"/>
      <c r="PZ68" s="854"/>
      <c r="QA68" s="854"/>
      <c r="QB68" s="854"/>
      <c r="QC68" s="854"/>
      <c r="QD68" s="854"/>
      <c r="QE68" s="854"/>
      <c r="QF68" s="854"/>
      <c r="QG68" s="854"/>
      <c r="QH68" s="854"/>
      <c r="QI68" s="854"/>
      <c r="QJ68" s="854"/>
      <c r="QK68" s="854"/>
      <c r="QL68" s="854"/>
      <c r="QM68" s="854"/>
      <c r="QN68" s="854"/>
      <c r="QO68" s="854"/>
      <c r="QP68" s="854"/>
      <c r="QQ68" s="854"/>
      <c r="QR68" s="854"/>
      <c r="QS68" s="854"/>
    </row>
    <row r="69" spans="1:461" s="724" customFormat="1" ht="20.25" customHeight="1" x14ac:dyDescent="0.2">
      <c r="A69" s="2676"/>
      <c r="B69" s="2654" t="s">
        <v>49</v>
      </c>
      <c r="C69" s="2654"/>
      <c r="D69" s="1835">
        <f>SUM(D65:D68)</f>
        <v>11</v>
      </c>
      <c r="E69" s="1835">
        <f t="shared" ref="E69:O69" si="37">SUM(E65:E68)</f>
        <v>3</v>
      </c>
      <c r="F69" s="1835">
        <f t="shared" si="37"/>
        <v>14</v>
      </c>
      <c r="G69" s="1835">
        <f t="shared" si="37"/>
        <v>7</v>
      </c>
      <c r="H69" s="1835">
        <f t="shared" si="37"/>
        <v>16</v>
      </c>
      <c r="I69" s="1835">
        <f t="shared" si="37"/>
        <v>23</v>
      </c>
      <c r="J69" s="1835">
        <f t="shared" si="37"/>
        <v>6</v>
      </c>
      <c r="K69" s="1835">
        <f t="shared" si="37"/>
        <v>9</v>
      </c>
      <c r="L69" s="1835">
        <f t="shared" si="37"/>
        <v>15</v>
      </c>
      <c r="M69" s="1835">
        <f t="shared" si="37"/>
        <v>24</v>
      </c>
      <c r="N69" s="1835">
        <f t="shared" si="37"/>
        <v>28</v>
      </c>
      <c r="O69" s="1835">
        <f t="shared" si="37"/>
        <v>52</v>
      </c>
      <c r="P69" s="2502" t="s">
        <v>139</v>
      </c>
      <c r="Q69" s="2502"/>
      <c r="R69" s="2502"/>
      <c r="S69" s="692"/>
      <c r="T69" s="692"/>
      <c r="U69" s="692"/>
      <c r="V69" s="692"/>
      <c r="W69" s="692"/>
      <c r="X69" s="692"/>
      <c r="Y69" s="692"/>
      <c r="Z69" s="692"/>
      <c r="AA69" s="692"/>
      <c r="AB69" s="692"/>
      <c r="AC69" s="692"/>
      <c r="AD69" s="692"/>
      <c r="AE69" s="692"/>
      <c r="AF69" s="692"/>
      <c r="AG69" s="692"/>
      <c r="AH69" s="692"/>
      <c r="AI69" s="692"/>
      <c r="AJ69" s="692"/>
      <c r="AK69" s="692"/>
      <c r="AL69" s="692"/>
      <c r="AM69" s="692"/>
      <c r="AN69" s="692"/>
      <c r="AO69" s="692"/>
      <c r="AP69" s="692"/>
      <c r="AQ69" s="692"/>
      <c r="AR69" s="692"/>
      <c r="AS69" s="692"/>
      <c r="AT69" s="692"/>
      <c r="AU69" s="692"/>
      <c r="AV69" s="692"/>
      <c r="AW69" s="692"/>
      <c r="AX69" s="692"/>
      <c r="AY69" s="692"/>
      <c r="AZ69" s="692"/>
      <c r="BA69" s="692"/>
      <c r="BB69" s="692"/>
      <c r="BC69" s="692"/>
      <c r="BD69" s="692"/>
      <c r="BE69" s="692"/>
      <c r="BF69" s="692"/>
      <c r="BG69" s="692"/>
      <c r="BH69" s="692"/>
      <c r="BI69" s="692"/>
      <c r="BJ69" s="692"/>
      <c r="BK69" s="692"/>
      <c r="BL69" s="692"/>
      <c r="BM69" s="692"/>
      <c r="BN69" s="692"/>
      <c r="BO69" s="692"/>
      <c r="BP69" s="692"/>
      <c r="BQ69" s="692"/>
      <c r="BR69" s="692"/>
      <c r="BS69" s="692"/>
      <c r="BT69" s="692"/>
      <c r="BU69" s="692"/>
      <c r="BV69" s="692"/>
      <c r="BW69" s="692"/>
      <c r="BX69" s="692"/>
      <c r="BY69" s="692"/>
      <c r="BZ69" s="692"/>
      <c r="CA69" s="692"/>
      <c r="CB69" s="692"/>
      <c r="CC69" s="692"/>
      <c r="CD69" s="692"/>
      <c r="CE69" s="692"/>
      <c r="CF69" s="692"/>
      <c r="CG69" s="692"/>
      <c r="CH69" s="692"/>
      <c r="CI69" s="692"/>
      <c r="CJ69" s="692"/>
      <c r="CK69" s="692"/>
      <c r="CL69" s="692"/>
      <c r="CM69" s="692"/>
      <c r="CN69" s="692"/>
      <c r="CO69" s="692"/>
      <c r="CP69" s="692"/>
      <c r="CQ69" s="692"/>
      <c r="CR69" s="692"/>
      <c r="CS69" s="692"/>
      <c r="CT69" s="692"/>
      <c r="CU69" s="692"/>
      <c r="CV69" s="692"/>
      <c r="CW69" s="692"/>
      <c r="CX69" s="692"/>
      <c r="CY69" s="692"/>
      <c r="CZ69" s="692"/>
      <c r="DA69" s="692"/>
      <c r="DB69" s="692"/>
      <c r="DC69" s="692"/>
      <c r="DD69" s="692"/>
      <c r="DE69" s="692"/>
      <c r="DF69" s="692"/>
      <c r="DG69" s="692"/>
      <c r="DH69" s="692"/>
      <c r="DI69" s="692"/>
      <c r="DJ69" s="692"/>
      <c r="DK69" s="692"/>
      <c r="DL69" s="692"/>
      <c r="DM69" s="692"/>
      <c r="DN69" s="692"/>
      <c r="DO69" s="692"/>
      <c r="DP69" s="692"/>
      <c r="DQ69" s="692"/>
      <c r="DR69" s="692"/>
      <c r="DS69" s="692"/>
      <c r="DT69" s="692"/>
      <c r="DU69" s="692"/>
      <c r="DV69" s="692"/>
      <c r="DW69" s="692"/>
      <c r="DX69" s="692"/>
      <c r="DY69" s="692"/>
      <c r="DZ69" s="692"/>
      <c r="EA69" s="692"/>
      <c r="EB69" s="692"/>
      <c r="EC69" s="692"/>
      <c r="ED69" s="692"/>
      <c r="EE69" s="692"/>
      <c r="EF69" s="692"/>
      <c r="EG69" s="692"/>
      <c r="EH69" s="692"/>
      <c r="EI69" s="692"/>
      <c r="EJ69" s="692"/>
      <c r="EK69" s="692"/>
      <c r="EL69" s="692"/>
      <c r="EM69" s="692"/>
      <c r="EN69" s="692"/>
      <c r="EO69" s="692"/>
      <c r="EP69" s="692"/>
      <c r="EQ69" s="692"/>
      <c r="ER69" s="692"/>
      <c r="ES69" s="692"/>
      <c r="ET69" s="692"/>
      <c r="EU69" s="692"/>
      <c r="EV69" s="692"/>
      <c r="EW69" s="692"/>
      <c r="EX69" s="692"/>
      <c r="EY69" s="692"/>
      <c r="EZ69" s="692"/>
      <c r="FA69" s="692"/>
      <c r="FB69" s="692"/>
      <c r="FC69" s="692"/>
      <c r="FD69" s="692"/>
      <c r="FE69" s="692"/>
      <c r="FF69" s="692"/>
      <c r="FG69" s="692"/>
      <c r="FH69" s="692"/>
      <c r="FI69" s="692"/>
      <c r="FJ69" s="692"/>
      <c r="FK69" s="692"/>
      <c r="FL69" s="692"/>
      <c r="FM69" s="692"/>
      <c r="FN69" s="692"/>
      <c r="FO69" s="692"/>
      <c r="FP69" s="692"/>
      <c r="FQ69" s="692"/>
      <c r="FR69" s="692"/>
      <c r="FS69" s="692"/>
      <c r="FT69" s="692"/>
      <c r="FU69" s="692"/>
      <c r="FV69" s="692"/>
      <c r="FW69" s="692"/>
      <c r="FX69" s="692"/>
      <c r="FY69" s="692"/>
      <c r="FZ69" s="692"/>
      <c r="GA69" s="692"/>
      <c r="GB69" s="692"/>
      <c r="GC69" s="692"/>
      <c r="GD69" s="692"/>
      <c r="GE69" s="692"/>
      <c r="GF69" s="692"/>
      <c r="GG69" s="692"/>
      <c r="GH69" s="692"/>
      <c r="GI69" s="692"/>
      <c r="GJ69" s="692"/>
      <c r="GK69" s="692"/>
      <c r="GL69" s="692"/>
      <c r="GM69" s="692"/>
      <c r="GN69" s="692"/>
      <c r="GO69" s="692"/>
      <c r="GP69" s="692"/>
      <c r="GQ69" s="692"/>
      <c r="GR69" s="692"/>
      <c r="GS69" s="692"/>
      <c r="GT69" s="692"/>
      <c r="GU69" s="692"/>
      <c r="GV69" s="692"/>
      <c r="GW69" s="692"/>
      <c r="GX69" s="692"/>
      <c r="GY69" s="692"/>
      <c r="GZ69" s="692"/>
      <c r="HA69" s="692"/>
      <c r="HB69" s="692"/>
      <c r="HC69" s="692"/>
      <c r="HD69" s="692"/>
      <c r="HE69" s="692"/>
      <c r="HF69" s="692"/>
      <c r="HG69" s="692"/>
      <c r="HH69" s="692"/>
      <c r="HI69" s="692"/>
      <c r="HJ69" s="692"/>
      <c r="HK69" s="692"/>
      <c r="HL69" s="692"/>
      <c r="HM69" s="692"/>
      <c r="HN69" s="692"/>
      <c r="HO69" s="692"/>
      <c r="HP69" s="692"/>
      <c r="HQ69" s="692"/>
      <c r="HR69" s="692"/>
      <c r="HS69" s="692"/>
      <c r="HT69" s="692"/>
      <c r="HU69" s="692"/>
      <c r="HV69" s="692"/>
      <c r="HW69" s="692"/>
      <c r="HX69" s="692"/>
      <c r="HY69" s="692"/>
      <c r="HZ69" s="692"/>
      <c r="IA69" s="692"/>
      <c r="IB69" s="692"/>
      <c r="IC69" s="692"/>
      <c r="ID69" s="692"/>
      <c r="IE69" s="692"/>
      <c r="IF69" s="692"/>
      <c r="IG69" s="692"/>
      <c r="IH69" s="692"/>
      <c r="II69" s="692"/>
      <c r="IJ69" s="692"/>
      <c r="IK69" s="692"/>
      <c r="IL69" s="692"/>
      <c r="IM69" s="692"/>
      <c r="IN69" s="692"/>
      <c r="IO69" s="692"/>
      <c r="IP69" s="692"/>
      <c r="IQ69" s="692"/>
      <c r="IR69" s="692"/>
      <c r="IS69" s="692"/>
      <c r="IT69" s="692"/>
      <c r="IU69" s="692"/>
      <c r="PI69" s="854"/>
      <c r="PJ69" s="854"/>
      <c r="PK69" s="854"/>
      <c r="PL69" s="854"/>
      <c r="PM69" s="854"/>
      <c r="PN69" s="854"/>
      <c r="PO69" s="854"/>
      <c r="PP69" s="854"/>
      <c r="PQ69" s="854"/>
      <c r="PR69" s="854"/>
      <c r="PS69" s="854"/>
      <c r="PT69" s="854"/>
      <c r="PU69" s="854"/>
      <c r="PV69" s="854"/>
      <c r="PW69" s="854"/>
      <c r="PX69" s="854"/>
      <c r="PY69" s="854"/>
      <c r="PZ69" s="854"/>
      <c r="QA69" s="854"/>
      <c r="QB69" s="854"/>
      <c r="QC69" s="854"/>
      <c r="QD69" s="854"/>
      <c r="QE69" s="854"/>
      <c r="QF69" s="854"/>
      <c r="QG69" s="854"/>
      <c r="QH69" s="854"/>
      <c r="QI69" s="854"/>
      <c r="QJ69" s="854"/>
      <c r="QK69" s="854"/>
      <c r="QL69" s="854"/>
      <c r="QM69" s="854"/>
      <c r="QN69" s="854"/>
      <c r="QO69" s="854"/>
      <c r="QP69" s="854"/>
      <c r="QQ69" s="854"/>
      <c r="QR69" s="854"/>
      <c r="QS69" s="854"/>
    </row>
    <row r="70" spans="1:461" s="724" customFormat="1" ht="20.25" customHeight="1" x14ac:dyDescent="0.2">
      <c r="A70" s="2676"/>
      <c r="B70" s="2705" t="s">
        <v>63</v>
      </c>
      <c r="C70" s="308"/>
      <c r="D70" s="1835">
        <v>0</v>
      </c>
      <c r="E70" s="1835">
        <v>0</v>
      </c>
      <c r="F70" s="1835">
        <v>0</v>
      </c>
      <c r="G70" s="1835">
        <v>5</v>
      </c>
      <c r="H70" s="1835">
        <v>7</v>
      </c>
      <c r="I70" s="1835">
        <v>12</v>
      </c>
      <c r="J70" s="1835">
        <v>0</v>
      </c>
      <c r="K70" s="1835">
        <v>0</v>
      </c>
      <c r="L70" s="1835">
        <v>0</v>
      </c>
      <c r="M70" s="1835">
        <f t="shared" si="35"/>
        <v>5</v>
      </c>
      <c r="N70" s="1835">
        <f t="shared" si="35"/>
        <v>7</v>
      </c>
      <c r="O70" s="1835">
        <f t="shared" si="36"/>
        <v>12</v>
      </c>
      <c r="P70" s="386"/>
      <c r="Q70" s="2594" t="s">
        <v>144</v>
      </c>
      <c r="R70" s="2502"/>
      <c r="S70" s="692"/>
      <c r="T70" s="692"/>
      <c r="U70" s="692"/>
      <c r="V70" s="692"/>
      <c r="W70" s="692"/>
      <c r="X70" s="692"/>
      <c r="Y70" s="692"/>
      <c r="Z70" s="692"/>
      <c r="AA70" s="692"/>
      <c r="AB70" s="692"/>
      <c r="AC70" s="692"/>
      <c r="AD70" s="692"/>
      <c r="AE70" s="692"/>
      <c r="AF70" s="692"/>
      <c r="AG70" s="692"/>
      <c r="AH70" s="692"/>
      <c r="AI70" s="692"/>
      <c r="AJ70" s="692"/>
      <c r="AK70" s="692"/>
      <c r="AL70" s="692"/>
      <c r="AM70" s="692"/>
      <c r="AN70" s="692"/>
      <c r="AO70" s="692"/>
      <c r="AP70" s="692"/>
      <c r="AQ70" s="692"/>
      <c r="AR70" s="692"/>
      <c r="AS70" s="692"/>
      <c r="AT70" s="692"/>
      <c r="AU70" s="692"/>
      <c r="AV70" s="692"/>
      <c r="AW70" s="692"/>
      <c r="AX70" s="692"/>
      <c r="AY70" s="692"/>
      <c r="AZ70" s="692"/>
      <c r="BA70" s="692"/>
      <c r="BB70" s="692"/>
      <c r="BC70" s="692"/>
      <c r="BD70" s="692"/>
      <c r="BE70" s="692"/>
      <c r="BF70" s="692"/>
      <c r="BG70" s="692"/>
      <c r="BH70" s="692"/>
      <c r="BI70" s="692"/>
      <c r="BJ70" s="692"/>
      <c r="BK70" s="692"/>
      <c r="BL70" s="692"/>
      <c r="BM70" s="692"/>
      <c r="BN70" s="692"/>
      <c r="BO70" s="692"/>
      <c r="BP70" s="692"/>
      <c r="BQ70" s="692"/>
      <c r="BR70" s="692"/>
      <c r="BS70" s="692"/>
      <c r="BT70" s="692"/>
      <c r="BU70" s="692"/>
      <c r="BV70" s="692"/>
      <c r="BW70" s="692"/>
      <c r="BX70" s="692"/>
      <c r="BY70" s="692"/>
      <c r="BZ70" s="692"/>
      <c r="CA70" s="692"/>
      <c r="CB70" s="692"/>
      <c r="CC70" s="692"/>
      <c r="CD70" s="692"/>
      <c r="CE70" s="692"/>
      <c r="CF70" s="692"/>
      <c r="CG70" s="692"/>
      <c r="CH70" s="692"/>
      <c r="CI70" s="692"/>
      <c r="CJ70" s="692"/>
      <c r="CK70" s="692"/>
      <c r="CL70" s="692"/>
      <c r="CM70" s="692"/>
      <c r="CN70" s="692"/>
      <c r="CO70" s="692"/>
      <c r="CP70" s="692"/>
      <c r="CQ70" s="692"/>
      <c r="CR70" s="692"/>
      <c r="CS70" s="692"/>
      <c r="CT70" s="692"/>
      <c r="CU70" s="692"/>
      <c r="CV70" s="692"/>
      <c r="CW70" s="692"/>
      <c r="CX70" s="692"/>
      <c r="CY70" s="692"/>
      <c r="CZ70" s="692"/>
      <c r="DA70" s="692"/>
      <c r="DB70" s="692"/>
      <c r="DC70" s="692"/>
      <c r="DD70" s="692"/>
      <c r="DE70" s="692"/>
      <c r="DF70" s="692"/>
      <c r="DG70" s="692"/>
      <c r="DH70" s="692"/>
      <c r="DI70" s="692"/>
      <c r="DJ70" s="692"/>
      <c r="DK70" s="692"/>
      <c r="DL70" s="692"/>
      <c r="DM70" s="692"/>
      <c r="DN70" s="692"/>
      <c r="DO70" s="692"/>
      <c r="DP70" s="692"/>
      <c r="DQ70" s="692"/>
      <c r="DR70" s="692"/>
      <c r="DS70" s="692"/>
      <c r="DT70" s="692"/>
      <c r="DU70" s="692"/>
      <c r="DV70" s="692"/>
      <c r="DW70" s="692"/>
      <c r="DX70" s="692"/>
      <c r="DY70" s="692"/>
      <c r="DZ70" s="692"/>
      <c r="EA70" s="692"/>
      <c r="EB70" s="692"/>
      <c r="EC70" s="692"/>
      <c r="ED70" s="692"/>
      <c r="EE70" s="692"/>
      <c r="EF70" s="692"/>
      <c r="EG70" s="692"/>
      <c r="EH70" s="692"/>
      <c r="EI70" s="692"/>
      <c r="EJ70" s="692"/>
      <c r="EK70" s="692"/>
      <c r="EL70" s="692"/>
      <c r="EM70" s="692"/>
      <c r="EN70" s="692"/>
      <c r="EO70" s="692"/>
      <c r="EP70" s="692"/>
      <c r="EQ70" s="692"/>
      <c r="ER70" s="692"/>
      <c r="ES70" s="692"/>
      <c r="ET70" s="692"/>
      <c r="EU70" s="692"/>
      <c r="EV70" s="692"/>
      <c r="EW70" s="692"/>
      <c r="EX70" s="692"/>
      <c r="EY70" s="692"/>
      <c r="EZ70" s="692"/>
      <c r="FA70" s="692"/>
      <c r="FB70" s="692"/>
      <c r="FC70" s="692"/>
      <c r="FD70" s="692"/>
      <c r="FE70" s="692"/>
      <c r="FF70" s="692"/>
      <c r="FG70" s="692"/>
      <c r="FH70" s="692"/>
      <c r="FI70" s="692"/>
      <c r="FJ70" s="692"/>
      <c r="FK70" s="692"/>
      <c r="FL70" s="692"/>
      <c r="FM70" s="692"/>
      <c r="FN70" s="692"/>
      <c r="FO70" s="692"/>
      <c r="FP70" s="692"/>
      <c r="FQ70" s="692"/>
      <c r="FR70" s="692"/>
      <c r="FS70" s="692"/>
      <c r="FT70" s="692"/>
      <c r="FU70" s="692"/>
      <c r="FV70" s="692"/>
      <c r="FW70" s="692"/>
      <c r="FX70" s="692"/>
      <c r="FY70" s="692"/>
      <c r="FZ70" s="692"/>
      <c r="GA70" s="692"/>
      <c r="GB70" s="692"/>
      <c r="GC70" s="692"/>
      <c r="GD70" s="692"/>
      <c r="GE70" s="692"/>
      <c r="GF70" s="692"/>
      <c r="GG70" s="692"/>
      <c r="GH70" s="692"/>
      <c r="GI70" s="692"/>
      <c r="GJ70" s="692"/>
      <c r="GK70" s="692"/>
      <c r="GL70" s="692"/>
      <c r="GM70" s="692"/>
      <c r="GN70" s="692"/>
      <c r="GO70" s="692"/>
      <c r="GP70" s="692"/>
      <c r="GQ70" s="692"/>
      <c r="GR70" s="692"/>
      <c r="GS70" s="692"/>
      <c r="GT70" s="692"/>
      <c r="GU70" s="692"/>
      <c r="GV70" s="692"/>
      <c r="GW70" s="692"/>
      <c r="GX70" s="692"/>
      <c r="GY70" s="692"/>
      <c r="GZ70" s="692"/>
      <c r="HA70" s="692"/>
      <c r="HB70" s="692"/>
      <c r="HC70" s="692"/>
      <c r="HD70" s="692"/>
      <c r="HE70" s="692"/>
      <c r="HF70" s="692"/>
      <c r="HG70" s="692"/>
      <c r="HH70" s="692"/>
      <c r="HI70" s="692"/>
      <c r="HJ70" s="692"/>
      <c r="HK70" s="692"/>
      <c r="HL70" s="692"/>
      <c r="HM70" s="692"/>
      <c r="HN70" s="692"/>
      <c r="HO70" s="692"/>
      <c r="HP70" s="692"/>
      <c r="HQ70" s="692"/>
      <c r="HR70" s="692"/>
      <c r="HS70" s="692"/>
      <c r="HT70" s="692"/>
      <c r="HU70" s="692"/>
      <c r="HV70" s="692"/>
      <c r="HW70" s="692"/>
      <c r="HX70" s="692"/>
      <c r="HY70" s="692"/>
      <c r="HZ70" s="692"/>
      <c r="IA70" s="692"/>
      <c r="IB70" s="692"/>
      <c r="IC70" s="692"/>
      <c r="ID70" s="692"/>
      <c r="IE70" s="692"/>
      <c r="IF70" s="692"/>
      <c r="IG70" s="692"/>
      <c r="IH70" s="692"/>
      <c r="II70" s="692"/>
      <c r="IJ70" s="692"/>
      <c r="IK70" s="692"/>
      <c r="IL70" s="692"/>
      <c r="IM70" s="692"/>
      <c r="IN70" s="692"/>
      <c r="IO70" s="692"/>
      <c r="IP70" s="692"/>
      <c r="IQ70" s="692"/>
      <c r="IR70" s="692"/>
      <c r="IS70" s="692"/>
      <c r="IT70" s="692"/>
      <c r="IU70" s="692"/>
      <c r="PI70" s="854"/>
      <c r="PJ70" s="854"/>
      <c r="PK70" s="854"/>
      <c r="PL70" s="854"/>
      <c r="PM70" s="854"/>
      <c r="PN70" s="854"/>
      <c r="PO70" s="854"/>
      <c r="PP70" s="854"/>
      <c r="PQ70" s="854"/>
      <c r="PR70" s="854"/>
      <c r="PS70" s="854"/>
      <c r="PT70" s="854"/>
      <c r="PU70" s="854"/>
      <c r="PV70" s="854"/>
      <c r="PW70" s="854"/>
      <c r="PX70" s="854"/>
      <c r="PY70" s="854"/>
      <c r="PZ70" s="854"/>
      <c r="QA70" s="854"/>
      <c r="QB70" s="854"/>
      <c r="QC70" s="854"/>
      <c r="QD70" s="854"/>
      <c r="QE70" s="854"/>
      <c r="QF70" s="854"/>
      <c r="QG70" s="854"/>
      <c r="QH70" s="854"/>
      <c r="QI70" s="854"/>
      <c r="QJ70" s="854"/>
      <c r="QK70" s="854"/>
      <c r="QL70" s="854"/>
      <c r="QM70" s="854"/>
      <c r="QN70" s="854"/>
      <c r="QO70" s="854"/>
      <c r="QP70" s="854"/>
      <c r="QQ70" s="854"/>
      <c r="QR70" s="854"/>
      <c r="QS70" s="854"/>
    </row>
    <row r="71" spans="1:461" s="724" customFormat="1" ht="20.25" customHeight="1" x14ac:dyDescent="0.2">
      <c r="A71" s="2676"/>
      <c r="B71" s="2701"/>
      <c r="C71" s="1408"/>
      <c r="D71" s="1835">
        <v>0</v>
      </c>
      <c r="E71" s="1835">
        <v>0</v>
      </c>
      <c r="F71" s="1835">
        <v>0</v>
      </c>
      <c r="G71" s="1835">
        <v>0</v>
      </c>
      <c r="H71" s="1835">
        <v>0</v>
      </c>
      <c r="I71" s="1835">
        <v>0</v>
      </c>
      <c r="J71" s="1835">
        <v>3</v>
      </c>
      <c r="K71" s="1835">
        <v>2</v>
      </c>
      <c r="L71" s="1835">
        <v>5</v>
      </c>
      <c r="M71" s="1835">
        <f t="shared" ref="M71:M72" si="38">SUM(D71,G71,J71)</f>
        <v>3</v>
      </c>
      <c r="N71" s="1835">
        <f t="shared" ref="N71:N72" si="39">SUM(E71,H71,K71)</f>
        <v>2</v>
      </c>
      <c r="O71" s="1835">
        <f t="shared" ref="O71:O72" si="40">SUM(M71:N71)</f>
        <v>5</v>
      </c>
      <c r="P71" s="1407"/>
      <c r="Q71" s="2593"/>
      <c r="R71" s="2502"/>
      <c r="S71" s="692"/>
      <c r="T71" s="692"/>
      <c r="U71" s="692"/>
      <c r="V71" s="692"/>
      <c r="W71" s="692"/>
      <c r="X71" s="692"/>
      <c r="Y71" s="692"/>
      <c r="Z71" s="692"/>
      <c r="AA71" s="692"/>
      <c r="AB71" s="692"/>
      <c r="AC71" s="692"/>
      <c r="AD71" s="692"/>
      <c r="AE71" s="692"/>
      <c r="AF71" s="692"/>
      <c r="AG71" s="692"/>
      <c r="AH71" s="692"/>
      <c r="AI71" s="692"/>
      <c r="AJ71" s="692"/>
      <c r="AK71" s="692"/>
      <c r="AL71" s="692"/>
      <c r="AM71" s="692"/>
      <c r="AN71" s="692"/>
      <c r="AO71" s="692"/>
      <c r="AP71" s="692"/>
      <c r="AQ71" s="692"/>
      <c r="AR71" s="692"/>
      <c r="AS71" s="692"/>
      <c r="AT71" s="692"/>
      <c r="AU71" s="692"/>
      <c r="AV71" s="692"/>
      <c r="AW71" s="692"/>
      <c r="AX71" s="692"/>
      <c r="AY71" s="692"/>
      <c r="AZ71" s="692"/>
      <c r="BA71" s="692"/>
      <c r="BB71" s="692"/>
      <c r="BC71" s="692"/>
      <c r="BD71" s="692"/>
      <c r="BE71" s="692"/>
      <c r="BF71" s="692"/>
      <c r="BG71" s="692"/>
      <c r="BH71" s="692"/>
      <c r="BI71" s="692"/>
      <c r="BJ71" s="692"/>
      <c r="BK71" s="692"/>
      <c r="BL71" s="692"/>
      <c r="BM71" s="692"/>
      <c r="BN71" s="692"/>
      <c r="BO71" s="692"/>
      <c r="BP71" s="692"/>
      <c r="BQ71" s="692"/>
      <c r="BR71" s="692"/>
      <c r="BS71" s="692"/>
      <c r="BT71" s="692"/>
      <c r="BU71" s="692"/>
      <c r="BV71" s="692"/>
      <c r="BW71" s="692"/>
      <c r="BX71" s="692"/>
      <c r="BY71" s="692"/>
      <c r="BZ71" s="692"/>
      <c r="CA71" s="692"/>
      <c r="CB71" s="692"/>
      <c r="CC71" s="692"/>
      <c r="CD71" s="692"/>
      <c r="CE71" s="692"/>
      <c r="CF71" s="692"/>
      <c r="CG71" s="692"/>
      <c r="CH71" s="692"/>
      <c r="CI71" s="692"/>
      <c r="CJ71" s="692"/>
      <c r="CK71" s="692"/>
      <c r="CL71" s="692"/>
      <c r="CM71" s="692"/>
      <c r="CN71" s="692"/>
      <c r="CO71" s="692"/>
      <c r="CP71" s="692"/>
      <c r="CQ71" s="692"/>
      <c r="CR71" s="692"/>
      <c r="CS71" s="692"/>
      <c r="CT71" s="692"/>
      <c r="CU71" s="692"/>
      <c r="CV71" s="692"/>
      <c r="CW71" s="692"/>
      <c r="CX71" s="692"/>
      <c r="CY71" s="692"/>
      <c r="CZ71" s="692"/>
      <c r="DA71" s="692"/>
      <c r="DB71" s="692"/>
      <c r="DC71" s="692"/>
      <c r="DD71" s="692"/>
      <c r="DE71" s="692"/>
      <c r="DF71" s="692"/>
      <c r="DG71" s="692"/>
      <c r="DH71" s="692"/>
      <c r="DI71" s="692"/>
      <c r="DJ71" s="692"/>
      <c r="DK71" s="692"/>
      <c r="DL71" s="692"/>
      <c r="DM71" s="692"/>
      <c r="DN71" s="692"/>
      <c r="DO71" s="692"/>
      <c r="DP71" s="692"/>
      <c r="DQ71" s="692"/>
      <c r="DR71" s="692"/>
      <c r="DS71" s="692"/>
      <c r="DT71" s="692"/>
      <c r="DU71" s="692"/>
      <c r="DV71" s="692"/>
      <c r="DW71" s="692"/>
      <c r="DX71" s="692"/>
      <c r="DY71" s="692"/>
      <c r="DZ71" s="692"/>
      <c r="EA71" s="692"/>
      <c r="EB71" s="692"/>
      <c r="EC71" s="692"/>
      <c r="ED71" s="692"/>
      <c r="EE71" s="692"/>
      <c r="EF71" s="692"/>
      <c r="EG71" s="692"/>
      <c r="EH71" s="692"/>
      <c r="EI71" s="692"/>
      <c r="EJ71" s="692"/>
      <c r="EK71" s="692"/>
      <c r="EL71" s="692"/>
      <c r="EM71" s="692"/>
      <c r="EN71" s="692"/>
      <c r="EO71" s="692"/>
      <c r="EP71" s="692"/>
      <c r="EQ71" s="692"/>
      <c r="ER71" s="692"/>
      <c r="ES71" s="692"/>
      <c r="ET71" s="692"/>
      <c r="EU71" s="692"/>
      <c r="EV71" s="692"/>
      <c r="EW71" s="692"/>
      <c r="EX71" s="692"/>
      <c r="EY71" s="692"/>
      <c r="EZ71" s="692"/>
      <c r="FA71" s="692"/>
      <c r="FB71" s="692"/>
      <c r="FC71" s="692"/>
      <c r="FD71" s="692"/>
      <c r="FE71" s="692"/>
      <c r="FF71" s="692"/>
      <c r="FG71" s="692"/>
      <c r="FH71" s="692"/>
      <c r="FI71" s="692"/>
      <c r="FJ71" s="692"/>
      <c r="FK71" s="692"/>
      <c r="FL71" s="692"/>
      <c r="FM71" s="692"/>
      <c r="FN71" s="692"/>
      <c r="FO71" s="692"/>
      <c r="FP71" s="692"/>
      <c r="FQ71" s="692"/>
      <c r="FR71" s="692"/>
      <c r="FS71" s="692"/>
      <c r="FT71" s="692"/>
      <c r="FU71" s="692"/>
      <c r="FV71" s="692"/>
      <c r="FW71" s="692"/>
      <c r="FX71" s="692"/>
      <c r="FY71" s="692"/>
      <c r="FZ71" s="692"/>
      <c r="GA71" s="692"/>
      <c r="GB71" s="692"/>
      <c r="GC71" s="692"/>
      <c r="GD71" s="692"/>
      <c r="GE71" s="692"/>
      <c r="GF71" s="692"/>
      <c r="GG71" s="692"/>
      <c r="GH71" s="692"/>
      <c r="GI71" s="692"/>
      <c r="GJ71" s="692"/>
      <c r="GK71" s="692"/>
      <c r="GL71" s="692"/>
      <c r="GM71" s="692"/>
      <c r="GN71" s="692"/>
      <c r="GO71" s="692"/>
      <c r="GP71" s="692"/>
      <c r="GQ71" s="692"/>
      <c r="GR71" s="692"/>
      <c r="GS71" s="692"/>
      <c r="GT71" s="692"/>
      <c r="GU71" s="692"/>
      <c r="GV71" s="692"/>
      <c r="GW71" s="692"/>
      <c r="GX71" s="692"/>
      <c r="GY71" s="692"/>
      <c r="GZ71" s="692"/>
      <c r="HA71" s="692"/>
      <c r="HB71" s="692"/>
      <c r="HC71" s="692"/>
      <c r="HD71" s="692"/>
      <c r="HE71" s="692"/>
      <c r="HF71" s="692"/>
      <c r="HG71" s="692"/>
      <c r="HH71" s="692"/>
      <c r="HI71" s="692"/>
      <c r="HJ71" s="692"/>
      <c r="HK71" s="692"/>
      <c r="HL71" s="692"/>
      <c r="HM71" s="692"/>
      <c r="HN71" s="692"/>
      <c r="HO71" s="692"/>
      <c r="HP71" s="692"/>
      <c r="HQ71" s="692"/>
      <c r="HR71" s="692"/>
      <c r="HS71" s="692"/>
      <c r="HT71" s="692"/>
      <c r="HU71" s="692"/>
      <c r="HV71" s="692"/>
      <c r="HW71" s="692"/>
      <c r="HX71" s="692"/>
      <c r="HY71" s="692"/>
      <c r="HZ71" s="692"/>
      <c r="IA71" s="692"/>
      <c r="IB71" s="692"/>
      <c r="IC71" s="692"/>
      <c r="ID71" s="692"/>
      <c r="IE71" s="692"/>
      <c r="IF71" s="692"/>
      <c r="IG71" s="692"/>
      <c r="IH71" s="692"/>
      <c r="II71" s="692"/>
      <c r="IJ71" s="692"/>
      <c r="IK71" s="692"/>
      <c r="IL71" s="692"/>
      <c r="IM71" s="692"/>
      <c r="IN71" s="692"/>
      <c r="IO71" s="692"/>
      <c r="IP71" s="692"/>
      <c r="IQ71" s="692"/>
      <c r="IR71" s="692"/>
      <c r="IS71" s="692"/>
      <c r="IT71" s="692"/>
      <c r="IU71" s="692"/>
      <c r="PI71" s="854"/>
      <c r="PJ71" s="854"/>
      <c r="PK71" s="854"/>
      <c r="PL71" s="854"/>
      <c r="PM71" s="854"/>
      <c r="PN71" s="854"/>
      <c r="PO71" s="854"/>
      <c r="PP71" s="854"/>
      <c r="PQ71" s="854"/>
      <c r="PR71" s="854"/>
      <c r="PS71" s="854"/>
      <c r="PT71" s="854"/>
      <c r="PU71" s="854"/>
      <c r="PV71" s="854"/>
      <c r="PW71" s="854"/>
      <c r="PX71" s="854"/>
      <c r="PY71" s="854"/>
      <c r="PZ71" s="854"/>
      <c r="QA71" s="854"/>
      <c r="QB71" s="854"/>
      <c r="QC71" s="854"/>
      <c r="QD71" s="854"/>
      <c r="QE71" s="854"/>
      <c r="QF71" s="854"/>
      <c r="QG71" s="854"/>
      <c r="QH71" s="854"/>
      <c r="QI71" s="854"/>
      <c r="QJ71" s="854"/>
      <c r="QK71" s="854"/>
      <c r="QL71" s="854"/>
      <c r="QM71" s="854"/>
      <c r="QN71" s="854"/>
      <c r="QO71" s="854"/>
      <c r="QP71" s="854"/>
      <c r="QQ71" s="854"/>
      <c r="QR71" s="854"/>
      <c r="QS71" s="854"/>
    </row>
    <row r="72" spans="1:461" s="724" customFormat="1" ht="20.25" customHeight="1" x14ac:dyDescent="0.2">
      <c r="A72" s="2676"/>
      <c r="B72" s="2654" t="s">
        <v>49</v>
      </c>
      <c r="C72" s="2654"/>
      <c r="D72" s="1835">
        <f>SUM(D70:D71)</f>
        <v>0</v>
      </c>
      <c r="E72" s="1835">
        <f t="shared" ref="E72:L72" si="41">SUM(E70:E71)</f>
        <v>0</v>
      </c>
      <c r="F72" s="1835">
        <f t="shared" si="41"/>
        <v>0</v>
      </c>
      <c r="G72" s="1835">
        <f t="shared" si="41"/>
        <v>5</v>
      </c>
      <c r="H72" s="1835">
        <f t="shared" si="41"/>
        <v>7</v>
      </c>
      <c r="I72" s="1835">
        <f t="shared" si="41"/>
        <v>12</v>
      </c>
      <c r="J72" s="1835">
        <f t="shared" si="41"/>
        <v>3</v>
      </c>
      <c r="K72" s="1835">
        <f t="shared" si="41"/>
        <v>2</v>
      </c>
      <c r="L72" s="1835">
        <f t="shared" si="41"/>
        <v>5</v>
      </c>
      <c r="M72" s="1835">
        <f t="shared" si="38"/>
        <v>8</v>
      </c>
      <c r="N72" s="1835">
        <f t="shared" si="39"/>
        <v>9</v>
      </c>
      <c r="O72" s="1835">
        <f t="shared" si="40"/>
        <v>17</v>
      </c>
      <c r="P72" s="2502" t="s">
        <v>139</v>
      </c>
      <c r="Q72" s="2502"/>
      <c r="R72" s="2502"/>
      <c r="S72" s="692"/>
      <c r="T72" s="692"/>
      <c r="U72" s="692"/>
      <c r="V72" s="692"/>
      <c r="W72" s="692"/>
      <c r="X72" s="692"/>
      <c r="Y72" s="692"/>
      <c r="Z72" s="692"/>
      <c r="AA72" s="692"/>
      <c r="AB72" s="692"/>
      <c r="AC72" s="692"/>
      <c r="AD72" s="692"/>
      <c r="AE72" s="692"/>
      <c r="AF72" s="692"/>
      <c r="AG72" s="692"/>
      <c r="AH72" s="692"/>
      <c r="AI72" s="692"/>
      <c r="AJ72" s="692"/>
      <c r="AK72" s="692"/>
      <c r="AL72" s="692"/>
      <c r="AM72" s="692"/>
      <c r="AN72" s="692"/>
      <c r="AO72" s="692"/>
      <c r="AP72" s="692"/>
      <c r="AQ72" s="692"/>
      <c r="AR72" s="692"/>
      <c r="AS72" s="692"/>
      <c r="AT72" s="692"/>
      <c r="AU72" s="692"/>
      <c r="AV72" s="692"/>
      <c r="AW72" s="692"/>
      <c r="AX72" s="692"/>
      <c r="AY72" s="692"/>
      <c r="AZ72" s="692"/>
      <c r="BA72" s="692"/>
      <c r="BB72" s="692"/>
      <c r="BC72" s="692"/>
      <c r="BD72" s="692"/>
      <c r="BE72" s="692"/>
      <c r="BF72" s="692"/>
      <c r="BG72" s="692"/>
      <c r="BH72" s="692"/>
      <c r="BI72" s="692"/>
      <c r="BJ72" s="692"/>
      <c r="BK72" s="692"/>
      <c r="BL72" s="692"/>
      <c r="BM72" s="692"/>
      <c r="BN72" s="692"/>
      <c r="BO72" s="692"/>
      <c r="BP72" s="692"/>
      <c r="BQ72" s="692"/>
      <c r="BR72" s="692"/>
      <c r="BS72" s="692"/>
      <c r="BT72" s="692"/>
      <c r="BU72" s="692"/>
      <c r="BV72" s="692"/>
      <c r="BW72" s="692"/>
      <c r="BX72" s="692"/>
      <c r="BY72" s="692"/>
      <c r="BZ72" s="692"/>
      <c r="CA72" s="692"/>
      <c r="CB72" s="692"/>
      <c r="CC72" s="692"/>
      <c r="CD72" s="692"/>
      <c r="CE72" s="692"/>
      <c r="CF72" s="692"/>
      <c r="CG72" s="692"/>
      <c r="CH72" s="692"/>
      <c r="CI72" s="692"/>
      <c r="CJ72" s="692"/>
      <c r="CK72" s="692"/>
      <c r="CL72" s="692"/>
      <c r="CM72" s="692"/>
      <c r="CN72" s="692"/>
      <c r="CO72" s="692"/>
      <c r="CP72" s="692"/>
      <c r="CQ72" s="692"/>
      <c r="CR72" s="692"/>
      <c r="CS72" s="692"/>
      <c r="CT72" s="692"/>
      <c r="CU72" s="692"/>
      <c r="CV72" s="692"/>
      <c r="CW72" s="692"/>
      <c r="CX72" s="692"/>
      <c r="CY72" s="692"/>
      <c r="CZ72" s="692"/>
      <c r="DA72" s="692"/>
      <c r="DB72" s="692"/>
      <c r="DC72" s="692"/>
      <c r="DD72" s="692"/>
      <c r="DE72" s="692"/>
      <c r="DF72" s="692"/>
      <c r="DG72" s="692"/>
      <c r="DH72" s="692"/>
      <c r="DI72" s="692"/>
      <c r="DJ72" s="692"/>
      <c r="DK72" s="692"/>
      <c r="DL72" s="692"/>
      <c r="DM72" s="692"/>
      <c r="DN72" s="692"/>
      <c r="DO72" s="692"/>
      <c r="DP72" s="692"/>
      <c r="DQ72" s="692"/>
      <c r="DR72" s="692"/>
      <c r="DS72" s="692"/>
      <c r="DT72" s="692"/>
      <c r="DU72" s="692"/>
      <c r="DV72" s="692"/>
      <c r="DW72" s="692"/>
      <c r="DX72" s="692"/>
      <c r="DY72" s="692"/>
      <c r="DZ72" s="692"/>
      <c r="EA72" s="692"/>
      <c r="EB72" s="692"/>
      <c r="EC72" s="692"/>
      <c r="ED72" s="692"/>
      <c r="EE72" s="692"/>
      <c r="EF72" s="692"/>
      <c r="EG72" s="692"/>
      <c r="EH72" s="692"/>
      <c r="EI72" s="692"/>
      <c r="EJ72" s="692"/>
      <c r="EK72" s="692"/>
      <c r="EL72" s="692"/>
      <c r="EM72" s="692"/>
      <c r="EN72" s="692"/>
      <c r="EO72" s="692"/>
      <c r="EP72" s="692"/>
      <c r="EQ72" s="692"/>
      <c r="ER72" s="692"/>
      <c r="ES72" s="692"/>
      <c r="ET72" s="692"/>
      <c r="EU72" s="692"/>
      <c r="EV72" s="692"/>
      <c r="EW72" s="692"/>
      <c r="EX72" s="692"/>
      <c r="EY72" s="692"/>
      <c r="EZ72" s="692"/>
      <c r="FA72" s="692"/>
      <c r="FB72" s="692"/>
      <c r="FC72" s="692"/>
      <c r="FD72" s="692"/>
      <c r="FE72" s="692"/>
      <c r="FF72" s="692"/>
      <c r="FG72" s="692"/>
      <c r="FH72" s="692"/>
      <c r="FI72" s="692"/>
      <c r="FJ72" s="692"/>
      <c r="FK72" s="692"/>
      <c r="FL72" s="692"/>
      <c r="FM72" s="692"/>
      <c r="FN72" s="692"/>
      <c r="FO72" s="692"/>
      <c r="FP72" s="692"/>
      <c r="FQ72" s="692"/>
      <c r="FR72" s="692"/>
      <c r="FS72" s="692"/>
      <c r="FT72" s="692"/>
      <c r="FU72" s="692"/>
      <c r="FV72" s="692"/>
      <c r="FW72" s="692"/>
      <c r="FX72" s="692"/>
      <c r="FY72" s="692"/>
      <c r="FZ72" s="692"/>
      <c r="GA72" s="692"/>
      <c r="GB72" s="692"/>
      <c r="GC72" s="692"/>
      <c r="GD72" s="692"/>
      <c r="GE72" s="692"/>
      <c r="GF72" s="692"/>
      <c r="GG72" s="692"/>
      <c r="GH72" s="692"/>
      <c r="GI72" s="692"/>
      <c r="GJ72" s="692"/>
      <c r="GK72" s="692"/>
      <c r="GL72" s="692"/>
      <c r="GM72" s="692"/>
      <c r="GN72" s="692"/>
      <c r="GO72" s="692"/>
      <c r="GP72" s="692"/>
      <c r="GQ72" s="692"/>
      <c r="GR72" s="692"/>
      <c r="GS72" s="692"/>
      <c r="GT72" s="692"/>
      <c r="GU72" s="692"/>
      <c r="GV72" s="692"/>
      <c r="GW72" s="692"/>
      <c r="GX72" s="692"/>
      <c r="GY72" s="692"/>
      <c r="GZ72" s="692"/>
      <c r="HA72" s="692"/>
      <c r="HB72" s="692"/>
      <c r="HC72" s="692"/>
      <c r="HD72" s="692"/>
      <c r="HE72" s="692"/>
      <c r="HF72" s="692"/>
      <c r="HG72" s="692"/>
      <c r="HH72" s="692"/>
      <c r="HI72" s="692"/>
      <c r="HJ72" s="692"/>
      <c r="HK72" s="692"/>
      <c r="HL72" s="692"/>
      <c r="HM72" s="692"/>
      <c r="HN72" s="692"/>
      <c r="HO72" s="692"/>
      <c r="HP72" s="692"/>
      <c r="HQ72" s="692"/>
      <c r="HR72" s="692"/>
      <c r="HS72" s="692"/>
      <c r="HT72" s="692"/>
      <c r="HU72" s="692"/>
      <c r="HV72" s="692"/>
      <c r="HW72" s="692"/>
      <c r="HX72" s="692"/>
      <c r="HY72" s="692"/>
      <c r="HZ72" s="692"/>
      <c r="IA72" s="692"/>
      <c r="IB72" s="692"/>
      <c r="IC72" s="692"/>
      <c r="ID72" s="692"/>
      <c r="IE72" s="692"/>
      <c r="IF72" s="692"/>
      <c r="IG72" s="692"/>
      <c r="IH72" s="692"/>
      <c r="II72" s="692"/>
      <c r="IJ72" s="692"/>
      <c r="IK72" s="692"/>
      <c r="IL72" s="692"/>
      <c r="IM72" s="692"/>
      <c r="IN72" s="692"/>
      <c r="IO72" s="692"/>
      <c r="IP72" s="692"/>
      <c r="IQ72" s="692"/>
      <c r="IR72" s="692"/>
      <c r="IS72" s="692"/>
      <c r="IT72" s="692"/>
      <c r="IU72" s="692"/>
      <c r="PI72" s="854"/>
      <c r="PJ72" s="854"/>
      <c r="PK72" s="854"/>
      <c r="PL72" s="854"/>
      <c r="PM72" s="854"/>
      <c r="PN72" s="854"/>
      <c r="PO72" s="854"/>
      <c r="PP72" s="854"/>
      <c r="PQ72" s="854"/>
      <c r="PR72" s="854"/>
      <c r="PS72" s="854"/>
      <c r="PT72" s="854"/>
      <c r="PU72" s="854"/>
      <c r="PV72" s="854"/>
      <c r="PW72" s="854"/>
      <c r="PX72" s="854"/>
      <c r="PY72" s="854"/>
      <c r="PZ72" s="854"/>
      <c r="QA72" s="854"/>
      <c r="QB72" s="854"/>
      <c r="QC72" s="854"/>
      <c r="QD72" s="854"/>
      <c r="QE72" s="854"/>
      <c r="QF72" s="854"/>
      <c r="QG72" s="854"/>
      <c r="QH72" s="854"/>
      <c r="QI72" s="854"/>
      <c r="QJ72" s="854"/>
      <c r="QK72" s="854"/>
      <c r="QL72" s="854"/>
      <c r="QM72" s="854"/>
      <c r="QN72" s="854"/>
      <c r="QO72" s="854"/>
      <c r="QP72" s="854"/>
      <c r="QQ72" s="854"/>
      <c r="QR72" s="854"/>
      <c r="QS72" s="854"/>
    </row>
    <row r="73" spans="1:461" s="724" customFormat="1" ht="20.25" customHeight="1" x14ac:dyDescent="0.2">
      <c r="A73" s="2676"/>
      <c r="B73" s="2705" t="s">
        <v>64</v>
      </c>
      <c r="C73" s="308"/>
      <c r="D73" s="1835">
        <f t="shared" ref="D73:D74" si="42">SUM(D71:D72)</f>
        <v>0</v>
      </c>
      <c r="E73" s="1835">
        <f t="shared" ref="E73:E74" si="43">SUM(E71:E72)</f>
        <v>0</v>
      </c>
      <c r="F73" s="1835">
        <f t="shared" ref="F73:F74" si="44">SUM(F71:F72)</f>
        <v>0</v>
      </c>
      <c r="G73" s="1835">
        <v>6</v>
      </c>
      <c r="H73" s="1835">
        <v>6</v>
      </c>
      <c r="I73" s="1835">
        <v>12</v>
      </c>
      <c r="J73" s="1835">
        <v>0</v>
      </c>
      <c r="K73" s="1835">
        <v>0</v>
      </c>
      <c r="L73" s="1835">
        <v>0</v>
      </c>
      <c r="M73" s="1835">
        <f t="shared" si="35"/>
        <v>6</v>
      </c>
      <c r="N73" s="1835">
        <f t="shared" si="35"/>
        <v>6</v>
      </c>
      <c r="O73" s="1835">
        <f t="shared" si="36"/>
        <v>12</v>
      </c>
      <c r="P73" s="386"/>
      <c r="Q73" s="2594" t="s">
        <v>145</v>
      </c>
      <c r="R73" s="2502"/>
      <c r="S73" s="692"/>
      <c r="T73" s="692"/>
      <c r="U73" s="692"/>
      <c r="V73" s="692"/>
      <c r="W73" s="692"/>
      <c r="X73" s="692"/>
      <c r="Y73" s="692"/>
      <c r="Z73" s="692"/>
      <c r="AA73" s="692"/>
      <c r="AB73" s="692"/>
      <c r="AC73" s="692"/>
      <c r="AD73" s="692"/>
      <c r="AE73" s="692"/>
      <c r="AF73" s="692"/>
      <c r="AG73" s="692"/>
      <c r="AH73" s="692"/>
      <c r="AI73" s="692"/>
      <c r="AJ73" s="692"/>
      <c r="AK73" s="692"/>
      <c r="AL73" s="692"/>
      <c r="AM73" s="692"/>
      <c r="AN73" s="692"/>
      <c r="AO73" s="692"/>
      <c r="AP73" s="692"/>
      <c r="AQ73" s="692"/>
      <c r="AR73" s="692"/>
      <c r="AS73" s="692"/>
      <c r="AT73" s="692"/>
      <c r="AU73" s="692"/>
      <c r="AV73" s="692"/>
      <c r="AW73" s="692"/>
      <c r="AX73" s="692"/>
      <c r="AY73" s="692"/>
      <c r="AZ73" s="692"/>
      <c r="BA73" s="692"/>
      <c r="BB73" s="692"/>
      <c r="BC73" s="692"/>
      <c r="BD73" s="692"/>
      <c r="BE73" s="692"/>
      <c r="BF73" s="692"/>
      <c r="BG73" s="692"/>
      <c r="BH73" s="692"/>
      <c r="BI73" s="692"/>
      <c r="BJ73" s="692"/>
      <c r="BK73" s="692"/>
      <c r="BL73" s="692"/>
      <c r="BM73" s="692"/>
      <c r="BN73" s="692"/>
      <c r="BO73" s="692"/>
      <c r="BP73" s="692"/>
      <c r="BQ73" s="692"/>
      <c r="BR73" s="692"/>
      <c r="BS73" s="692"/>
      <c r="BT73" s="692"/>
      <c r="BU73" s="692"/>
      <c r="BV73" s="692"/>
      <c r="BW73" s="692"/>
      <c r="BX73" s="692"/>
      <c r="BY73" s="692"/>
      <c r="BZ73" s="692"/>
      <c r="CA73" s="692"/>
      <c r="CB73" s="692"/>
      <c r="CC73" s="692"/>
      <c r="CD73" s="692"/>
      <c r="CE73" s="692"/>
      <c r="CF73" s="692"/>
      <c r="CG73" s="692"/>
      <c r="CH73" s="692"/>
      <c r="CI73" s="692"/>
      <c r="CJ73" s="692"/>
      <c r="CK73" s="692"/>
      <c r="CL73" s="692"/>
      <c r="CM73" s="692"/>
      <c r="CN73" s="692"/>
      <c r="CO73" s="692"/>
      <c r="CP73" s="692"/>
      <c r="CQ73" s="692"/>
      <c r="CR73" s="692"/>
      <c r="CS73" s="692"/>
      <c r="CT73" s="692"/>
      <c r="CU73" s="692"/>
      <c r="CV73" s="692"/>
      <c r="CW73" s="692"/>
      <c r="CX73" s="692"/>
      <c r="CY73" s="692"/>
      <c r="CZ73" s="692"/>
      <c r="DA73" s="692"/>
      <c r="DB73" s="692"/>
      <c r="DC73" s="692"/>
      <c r="DD73" s="692"/>
      <c r="DE73" s="692"/>
      <c r="DF73" s="692"/>
      <c r="DG73" s="692"/>
      <c r="DH73" s="692"/>
      <c r="DI73" s="692"/>
      <c r="DJ73" s="692"/>
      <c r="DK73" s="692"/>
      <c r="DL73" s="692"/>
      <c r="DM73" s="692"/>
      <c r="DN73" s="692"/>
      <c r="DO73" s="692"/>
      <c r="DP73" s="692"/>
      <c r="DQ73" s="692"/>
      <c r="DR73" s="692"/>
      <c r="DS73" s="692"/>
      <c r="DT73" s="692"/>
      <c r="DU73" s="692"/>
      <c r="DV73" s="692"/>
      <c r="DW73" s="692"/>
      <c r="DX73" s="692"/>
      <c r="DY73" s="692"/>
      <c r="DZ73" s="692"/>
      <c r="EA73" s="692"/>
      <c r="EB73" s="692"/>
      <c r="EC73" s="692"/>
      <c r="ED73" s="692"/>
      <c r="EE73" s="692"/>
      <c r="EF73" s="692"/>
      <c r="EG73" s="692"/>
      <c r="EH73" s="692"/>
      <c r="EI73" s="692"/>
      <c r="EJ73" s="692"/>
      <c r="EK73" s="692"/>
      <c r="EL73" s="692"/>
      <c r="EM73" s="692"/>
      <c r="EN73" s="692"/>
      <c r="EO73" s="692"/>
      <c r="EP73" s="692"/>
      <c r="EQ73" s="692"/>
      <c r="ER73" s="692"/>
      <c r="ES73" s="692"/>
      <c r="ET73" s="692"/>
      <c r="EU73" s="692"/>
      <c r="EV73" s="692"/>
      <c r="EW73" s="692"/>
      <c r="EX73" s="692"/>
      <c r="EY73" s="692"/>
      <c r="EZ73" s="692"/>
      <c r="FA73" s="692"/>
      <c r="FB73" s="692"/>
      <c r="FC73" s="692"/>
      <c r="FD73" s="692"/>
      <c r="FE73" s="692"/>
      <c r="FF73" s="692"/>
      <c r="FG73" s="692"/>
      <c r="FH73" s="692"/>
      <c r="FI73" s="692"/>
      <c r="FJ73" s="692"/>
      <c r="FK73" s="692"/>
      <c r="FL73" s="692"/>
      <c r="FM73" s="692"/>
      <c r="FN73" s="692"/>
      <c r="FO73" s="692"/>
      <c r="FP73" s="692"/>
      <c r="FQ73" s="692"/>
      <c r="FR73" s="692"/>
      <c r="FS73" s="692"/>
      <c r="FT73" s="692"/>
      <c r="FU73" s="692"/>
      <c r="FV73" s="692"/>
      <c r="FW73" s="692"/>
      <c r="FX73" s="692"/>
      <c r="FY73" s="692"/>
      <c r="FZ73" s="692"/>
      <c r="GA73" s="692"/>
      <c r="GB73" s="692"/>
      <c r="GC73" s="692"/>
      <c r="GD73" s="692"/>
      <c r="GE73" s="692"/>
      <c r="GF73" s="692"/>
      <c r="GG73" s="692"/>
      <c r="GH73" s="692"/>
      <c r="GI73" s="692"/>
      <c r="GJ73" s="692"/>
      <c r="GK73" s="692"/>
      <c r="GL73" s="692"/>
      <c r="GM73" s="692"/>
      <c r="GN73" s="692"/>
      <c r="GO73" s="692"/>
      <c r="GP73" s="692"/>
      <c r="GQ73" s="692"/>
      <c r="GR73" s="692"/>
      <c r="GS73" s="692"/>
      <c r="GT73" s="692"/>
      <c r="GU73" s="692"/>
      <c r="GV73" s="692"/>
      <c r="GW73" s="692"/>
      <c r="GX73" s="692"/>
      <c r="GY73" s="692"/>
      <c r="GZ73" s="692"/>
      <c r="HA73" s="692"/>
      <c r="HB73" s="692"/>
      <c r="HC73" s="692"/>
      <c r="HD73" s="692"/>
      <c r="HE73" s="692"/>
      <c r="HF73" s="692"/>
      <c r="HG73" s="692"/>
      <c r="HH73" s="692"/>
      <c r="HI73" s="692"/>
      <c r="HJ73" s="692"/>
      <c r="HK73" s="692"/>
      <c r="HL73" s="692"/>
      <c r="HM73" s="692"/>
      <c r="HN73" s="692"/>
      <c r="HO73" s="692"/>
      <c r="HP73" s="692"/>
      <c r="HQ73" s="692"/>
      <c r="HR73" s="692"/>
      <c r="HS73" s="692"/>
      <c r="HT73" s="692"/>
      <c r="HU73" s="692"/>
      <c r="HV73" s="692"/>
      <c r="HW73" s="692"/>
      <c r="HX73" s="692"/>
      <c r="HY73" s="692"/>
      <c r="HZ73" s="692"/>
      <c r="IA73" s="692"/>
      <c r="IB73" s="692"/>
      <c r="IC73" s="692"/>
      <c r="ID73" s="692"/>
      <c r="IE73" s="692"/>
      <c r="IF73" s="692"/>
      <c r="IG73" s="692"/>
      <c r="IH73" s="692"/>
      <c r="II73" s="692"/>
      <c r="IJ73" s="692"/>
      <c r="IK73" s="692"/>
      <c r="IL73" s="692"/>
      <c r="IM73" s="692"/>
      <c r="IN73" s="692"/>
      <c r="IO73" s="692"/>
      <c r="IP73" s="692"/>
      <c r="IQ73" s="692"/>
      <c r="IR73" s="692"/>
      <c r="IS73" s="692"/>
      <c r="IT73" s="692"/>
      <c r="IU73" s="692"/>
      <c r="PI73" s="854"/>
      <c r="PJ73" s="854"/>
      <c r="PK73" s="854"/>
      <c r="PL73" s="854"/>
      <c r="PM73" s="854"/>
      <c r="PN73" s="854"/>
      <c r="PO73" s="854"/>
      <c r="PP73" s="854"/>
      <c r="PQ73" s="854"/>
      <c r="PR73" s="854"/>
      <c r="PS73" s="854"/>
      <c r="PT73" s="854"/>
      <c r="PU73" s="854"/>
      <c r="PV73" s="854"/>
      <c r="PW73" s="854"/>
      <c r="PX73" s="854"/>
      <c r="PY73" s="854"/>
      <c r="PZ73" s="854"/>
      <c r="QA73" s="854"/>
      <c r="QB73" s="854"/>
      <c r="QC73" s="854"/>
      <c r="QD73" s="854"/>
      <c r="QE73" s="854"/>
      <c r="QF73" s="854"/>
      <c r="QG73" s="854"/>
      <c r="QH73" s="854"/>
      <c r="QI73" s="854"/>
      <c r="QJ73" s="854"/>
      <c r="QK73" s="854"/>
      <c r="QL73" s="854"/>
      <c r="QM73" s="854"/>
      <c r="QN73" s="854"/>
      <c r="QO73" s="854"/>
      <c r="QP73" s="854"/>
      <c r="QQ73" s="854"/>
      <c r="QR73" s="854"/>
      <c r="QS73" s="854"/>
    </row>
    <row r="74" spans="1:461" s="724" customFormat="1" ht="20.25" customHeight="1" x14ac:dyDescent="0.2">
      <c r="A74" s="2676"/>
      <c r="B74" s="2701"/>
      <c r="C74" s="1408"/>
      <c r="D74" s="1835">
        <f t="shared" si="42"/>
        <v>0</v>
      </c>
      <c r="E74" s="1835">
        <f t="shared" si="43"/>
        <v>0</v>
      </c>
      <c r="F74" s="1835">
        <f t="shared" si="44"/>
        <v>0</v>
      </c>
      <c r="G74" s="1835">
        <v>0</v>
      </c>
      <c r="H74" s="1835">
        <v>0</v>
      </c>
      <c r="I74" s="1835">
        <v>0</v>
      </c>
      <c r="J74" s="1835">
        <v>5</v>
      </c>
      <c r="K74" s="1835">
        <v>8</v>
      </c>
      <c r="L74" s="1835">
        <v>13</v>
      </c>
      <c r="M74" s="1835">
        <f t="shared" ref="M74:M75" si="45">SUM(D74,G74,J74)</f>
        <v>5</v>
      </c>
      <c r="N74" s="1835">
        <f t="shared" ref="N74:N75" si="46">SUM(E74,H74,K74)</f>
        <v>8</v>
      </c>
      <c r="O74" s="1835">
        <f t="shared" ref="O74:O75" si="47">SUM(M74:N74)</f>
        <v>13</v>
      </c>
      <c r="P74" s="1407"/>
      <c r="Q74" s="2593"/>
      <c r="R74" s="2502"/>
      <c r="S74" s="692"/>
      <c r="T74" s="692"/>
      <c r="U74" s="692"/>
      <c r="V74" s="692"/>
      <c r="W74" s="692"/>
      <c r="X74" s="692"/>
      <c r="Y74" s="692"/>
      <c r="Z74" s="692"/>
      <c r="AA74" s="692"/>
      <c r="AB74" s="692"/>
      <c r="AC74" s="692"/>
      <c r="AD74" s="692"/>
      <c r="AE74" s="692"/>
      <c r="AF74" s="692"/>
      <c r="AG74" s="692"/>
      <c r="AH74" s="692"/>
      <c r="AI74" s="692"/>
      <c r="AJ74" s="692"/>
      <c r="AK74" s="692"/>
      <c r="AL74" s="692"/>
      <c r="AM74" s="692"/>
      <c r="AN74" s="692"/>
      <c r="AO74" s="692"/>
      <c r="AP74" s="692"/>
      <c r="AQ74" s="692"/>
      <c r="AR74" s="692"/>
      <c r="AS74" s="692"/>
      <c r="AT74" s="692"/>
      <c r="AU74" s="692"/>
      <c r="AV74" s="692"/>
      <c r="AW74" s="692"/>
      <c r="AX74" s="692"/>
      <c r="AY74" s="692"/>
      <c r="AZ74" s="692"/>
      <c r="BA74" s="692"/>
      <c r="BB74" s="692"/>
      <c r="BC74" s="692"/>
      <c r="BD74" s="692"/>
      <c r="BE74" s="692"/>
      <c r="BF74" s="692"/>
      <c r="BG74" s="692"/>
      <c r="BH74" s="692"/>
      <c r="BI74" s="692"/>
      <c r="BJ74" s="692"/>
      <c r="BK74" s="692"/>
      <c r="BL74" s="692"/>
      <c r="BM74" s="692"/>
      <c r="BN74" s="692"/>
      <c r="BO74" s="692"/>
      <c r="BP74" s="692"/>
      <c r="BQ74" s="692"/>
      <c r="BR74" s="692"/>
      <c r="BS74" s="692"/>
      <c r="BT74" s="692"/>
      <c r="BU74" s="692"/>
      <c r="BV74" s="692"/>
      <c r="BW74" s="692"/>
      <c r="BX74" s="692"/>
      <c r="BY74" s="692"/>
      <c r="BZ74" s="692"/>
      <c r="CA74" s="692"/>
      <c r="CB74" s="692"/>
      <c r="CC74" s="692"/>
      <c r="CD74" s="692"/>
      <c r="CE74" s="692"/>
      <c r="CF74" s="692"/>
      <c r="CG74" s="692"/>
      <c r="CH74" s="692"/>
      <c r="CI74" s="692"/>
      <c r="CJ74" s="692"/>
      <c r="CK74" s="692"/>
      <c r="CL74" s="692"/>
      <c r="CM74" s="692"/>
      <c r="CN74" s="692"/>
      <c r="CO74" s="692"/>
      <c r="CP74" s="692"/>
      <c r="CQ74" s="692"/>
      <c r="CR74" s="692"/>
      <c r="CS74" s="692"/>
      <c r="CT74" s="692"/>
      <c r="CU74" s="692"/>
      <c r="CV74" s="692"/>
      <c r="CW74" s="692"/>
      <c r="CX74" s="692"/>
      <c r="CY74" s="692"/>
      <c r="CZ74" s="692"/>
      <c r="DA74" s="692"/>
      <c r="DB74" s="692"/>
      <c r="DC74" s="692"/>
      <c r="DD74" s="692"/>
      <c r="DE74" s="692"/>
      <c r="DF74" s="692"/>
      <c r="DG74" s="692"/>
      <c r="DH74" s="692"/>
      <c r="DI74" s="692"/>
      <c r="DJ74" s="692"/>
      <c r="DK74" s="692"/>
      <c r="DL74" s="692"/>
      <c r="DM74" s="692"/>
      <c r="DN74" s="692"/>
      <c r="DO74" s="692"/>
      <c r="DP74" s="692"/>
      <c r="DQ74" s="692"/>
      <c r="DR74" s="692"/>
      <c r="DS74" s="692"/>
      <c r="DT74" s="692"/>
      <c r="DU74" s="692"/>
      <c r="DV74" s="692"/>
      <c r="DW74" s="692"/>
      <c r="DX74" s="692"/>
      <c r="DY74" s="692"/>
      <c r="DZ74" s="692"/>
      <c r="EA74" s="692"/>
      <c r="EB74" s="692"/>
      <c r="EC74" s="692"/>
      <c r="ED74" s="692"/>
      <c r="EE74" s="692"/>
      <c r="EF74" s="692"/>
      <c r="EG74" s="692"/>
      <c r="EH74" s="692"/>
      <c r="EI74" s="692"/>
      <c r="EJ74" s="692"/>
      <c r="EK74" s="692"/>
      <c r="EL74" s="692"/>
      <c r="EM74" s="692"/>
      <c r="EN74" s="692"/>
      <c r="EO74" s="692"/>
      <c r="EP74" s="692"/>
      <c r="EQ74" s="692"/>
      <c r="ER74" s="692"/>
      <c r="ES74" s="692"/>
      <c r="ET74" s="692"/>
      <c r="EU74" s="692"/>
      <c r="EV74" s="692"/>
      <c r="EW74" s="692"/>
      <c r="EX74" s="692"/>
      <c r="EY74" s="692"/>
      <c r="EZ74" s="692"/>
      <c r="FA74" s="692"/>
      <c r="FB74" s="692"/>
      <c r="FC74" s="692"/>
      <c r="FD74" s="692"/>
      <c r="FE74" s="692"/>
      <c r="FF74" s="692"/>
      <c r="FG74" s="692"/>
      <c r="FH74" s="692"/>
      <c r="FI74" s="692"/>
      <c r="FJ74" s="692"/>
      <c r="FK74" s="692"/>
      <c r="FL74" s="692"/>
      <c r="FM74" s="692"/>
      <c r="FN74" s="692"/>
      <c r="FO74" s="692"/>
      <c r="FP74" s="692"/>
      <c r="FQ74" s="692"/>
      <c r="FR74" s="692"/>
      <c r="FS74" s="692"/>
      <c r="FT74" s="692"/>
      <c r="FU74" s="692"/>
      <c r="FV74" s="692"/>
      <c r="FW74" s="692"/>
      <c r="FX74" s="692"/>
      <c r="FY74" s="692"/>
      <c r="FZ74" s="692"/>
      <c r="GA74" s="692"/>
      <c r="GB74" s="692"/>
      <c r="GC74" s="692"/>
      <c r="GD74" s="692"/>
      <c r="GE74" s="692"/>
      <c r="GF74" s="692"/>
      <c r="GG74" s="692"/>
      <c r="GH74" s="692"/>
      <c r="GI74" s="692"/>
      <c r="GJ74" s="692"/>
      <c r="GK74" s="692"/>
      <c r="GL74" s="692"/>
      <c r="GM74" s="692"/>
      <c r="GN74" s="692"/>
      <c r="GO74" s="692"/>
      <c r="GP74" s="692"/>
      <c r="GQ74" s="692"/>
      <c r="GR74" s="692"/>
      <c r="GS74" s="692"/>
      <c r="GT74" s="692"/>
      <c r="GU74" s="692"/>
      <c r="GV74" s="692"/>
      <c r="GW74" s="692"/>
      <c r="GX74" s="692"/>
      <c r="GY74" s="692"/>
      <c r="GZ74" s="692"/>
      <c r="HA74" s="692"/>
      <c r="HB74" s="692"/>
      <c r="HC74" s="692"/>
      <c r="HD74" s="692"/>
      <c r="HE74" s="692"/>
      <c r="HF74" s="692"/>
      <c r="HG74" s="692"/>
      <c r="HH74" s="692"/>
      <c r="HI74" s="692"/>
      <c r="HJ74" s="692"/>
      <c r="HK74" s="692"/>
      <c r="HL74" s="692"/>
      <c r="HM74" s="692"/>
      <c r="HN74" s="692"/>
      <c r="HO74" s="692"/>
      <c r="HP74" s="692"/>
      <c r="HQ74" s="692"/>
      <c r="HR74" s="692"/>
      <c r="HS74" s="692"/>
      <c r="HT74" s="692"/>
      <c r="HU74" s="692"/>
      <c r="HV74" s="692"/>
      <c r="HW74" s="692"/>
      <c r="HX74" s="692"/>
      <c r="HY74" s="692"/>
      <c r="HZ74" s="692"/>
      <c r="IA74" s="692"/>
      <c r="IB74" s="692"/>
      <c r="IC74" s="692"/>
      <c r="ID74" s="692"/>
      <c r="IE74" s="692"/>
      <c r="IF74" s="692"/>
      <c r="IG74" s="692"/>
      <c r="IH74" s="692"/>
      <c r="II74" s="692"/>
      <c r="IJ74" s="692"/>
      <c r="IK74" s="692"/>
      <c r="IL74" s="692"/>
      <c r="IM74" s="692"/>
      <c r="IN74" s="692"/>
      <c r="IO74" s="692"/>
      <c r="IP74" s="692"/>
      <c r="IQ74" s="692"/>
      <c r="IR74" s="692"/>
      <c r="IS74" s="692"/>
      <c r="IT74" s="692"/>
      <c r="IU74" s="692"/>
      <c r="PI74" s="854"/>
      <c r="PJ74" s="854"/>
      <c r="PK74" s="854"/>
      <c r="PL74" s="854"/>
      <c r="PM74" s="854"/>
      <c r="PN74" s="854"/>
      <c r="PO74" s="854"/>
      <c r="PP74" s="854"/>
      <c r="PQ74" s="854"/>
      <c r="PR74" s="854"/>
      <c r="PS74" s="854"/>
      <c r="PT74" s="854"/>
      <c r="PU74" s="854"/>
      <c r="PV74" s="854"/>
      <c r="PW74" s="854"/>
      <c r="PX74" s="854"/>
      <c r="PY74" s="854"/>
      <c r="PZ74" s="854"/>
      <c r="QA74" s="854"/>
      <c r="QB74" s="854"/>
      <c r="QC74" s="854"/>
      <c r="QD74" s="854"/>
      <c r="QE74" s="854"/>
      <c r="QF74" s="854"/>
      <c r="QG74" s="854"/>
      <c r="QH74" s="854"/>
      <c r="QI74" s="854"/>
      <c r="QJ74" s="854"/>
      <c r="QK74" s="854"/>
      <c r="QL74" s="854"/>
      <c r="QM74" s="854"/>
      <c r="QN74" s="854"/>
      <c r="QO74" s="854"/>
      <c r="QP74" s="854"/>
      <c r="QQ74" s="854"/>
      <c r="QR74" s="854"/>
      <c r="QS74" s="854"/>
    </row>
    <row r="75" spans="1:461" s="724" customFormat="1" ht="20.25" customHeight="1" x14ac:dyDescent="0.2">
      <c r="A75" s="2676"/>
      <c r="B75" s="2654" t="s">
        <v>49</v>
      </c>
      <c r="C75" s="2654"/>
      <c r="D75" s="1835">
        <f>SUM(D73:D74)</f>
        <v>0</v>
      </c>
      <c r="E75" s="1835">
        <f t="shared" ref="E75" si="48">SUM(E73:E74)</f>
        <v>0</v>
      </c>
      <c r="F75" s="1835">
        <f t="shared" ref="F75" si="49">SUM(F73:F74)</f>
        <v>0</v>
      </c>
      <c r="G75" s="1835">
        <f t="shared" ref="G75" si="50">SUM(G73:G74)</f>
        <v>6</v>
      </c>
      <c r="H75" s="1835">
        <f t="shared" ref="H75" si="51">SUM(H73:H74)</f>
        <v>6</v>
      </c>
      <c r="I75" s="1835">
        <f t="shared" ref="I75:L75" si="52">SUM(I73:I74)</f>
        <v>12</v>
      </c>
      <c r="J75" s="1835">
        <f t="shared" si="52"/>
        <v>5</v>
      </c>
      <c r="K75" s="1835">
        <f t="shared" si="52"/>
        <v>8</v>
      </c>
      <c r="L75" s="1835">
        <f t="shared" si="52"/>
        <v>13</v>
      </c>
      <c r="M75" s="1835">
        <f t="shared" si="45"/>
        <v>11</v>
      </c>
      <c r="N75" s="1835">
        <f t="shared" si="46"/>
        <v>14</v>
      </c>
      <c r="O75" s="1835">
        <f t="shared" si="47"/>
        <v>25</v>
      </c>
      <c r="P75" s="2502" t="s">
        <v>139</v>
      </c>
      <c r="Q75" s="2502"/>
      <c r="R75" s="2502"/>
      <c r="S75" s="692"/>
      <c r="T75" s="692"/>
      <c r="U75" s="692"/>
      <c r="V75" s="692"/>
      <c r="W75" s="692"/>
      <c r="X75" s="692"/>
      <c r="Y75" s="692"/>
      <c r="Z75" s="692"/>
      <c r="AA75" s="692"/>
      <c r="AB75" s="692"/>
      <c r="AC75" s="692"/>
      <c r="AD75" s="692"/>
      <c r="AE75" s="692"/>
      <c r="AF75" s="692"/>
      <c r="AG75" s="692"/>
      <c r="AH75" s="692"/>
      <c r="AI75" s="692"/>
      <c r="AJ75" s="692"/>
      <c r="AK75" s="692"/>
      <c r="AL75" s="692"/>
      <c r="AM75" s="692"/>
      <c r="AN75" s="692"/>
      <c r="AO75" s="692"/>
      <c r="AP75" s="692"/>
      <c r="AQ75" s="692"/>
      <c r="AR75" s="692"/>
      <c r="AS75" s="692"/>
      <c r="AT75" s="692"/>
      <c r="AU75" s="692"/>
      <c r="AV75" s="692"/>
      <c r="AW75" s="692"/>
      <c r="AX75" s="692"/>
      <c r="AY75" s="692"/>
      <c r="AZ75" s="692"/>
      <c r="BA75" s="692"/>
      <c r="BB75" s="692"/>
      <c r="BC75" s="692"/>
      <c r="BD75" s="692"/>
      <c r="BE75" s="692"/>
      <c r="BF75" s="692"/>
      <c r="BG75" s="692"/>
      <c r="BH75" s="692"/>
      <c r="BI75" s="692"/>
      <c r="BJ75" s="692"/>
      <c r="BK75" s="692"/>
      <c r="BL75" s="692"/>
      <c r="BM75" s="692"/>
      <c r="BN75" s="692"/>
      <c r="BO75" s="692"/>
      <c r="BP75" s="692"/>
      <c r="BQ75" s="692"/>
      <c r="BR75" s="692"/>
      <c r="BS75" s="692"/>
      <c r="BT75" s="692"/>
      <c r="BU75" s="692"/>
      <c r="BV75" s="692"/>
      <c r="BW75" s="692"/>
      <c r="BX75" s="692"/>
      <c r="BY75" s="692"/>
      <c r="BZ75" s="692"/>
      <c r="CA75" s="692"/>
      <c r="CB75" s="692"/>
      <c r="CC75" s="692"/>
      <c r="CD75" s="692"/>
      <c r="CE75" s="692"/>
      <c r="CF75" s="692"/>
      <c r="CG75" s="692"/>
      <c r="CH75" s="692"/>
      <c r="CI75" s="692"/>
      <c r="CJ75" s="692"/>
      <c r="CK75" s="692"/>
      <c r="CL75" s="692"/>
      <c r="CM75" s="692"/>
      <c r="CN75" s="692"/>
      <c r="CO75" s="692"/>
      <c r="CP75" s="692"/>
      <c r="CQ75" s="692"/>
      <c r="CR75" s="692"/>
      <c r="CS75" s="692"/>
      <c r="CT75" s="692"/>
      <c r="CU75" s="692"/>
      <c r="CV75" s="692"/>
      <c r="CW75" s="692"/>
      <c r="CX75" s="692"/>
      <c r="CY75" s="692"/>
      <c r="CZ75" s="692"/>
      <c r="DA75" s="692"/>
      <c r="DB75" s="692"/>
      <c r="DC75" s="692"/>
      <c r="DD75" s="692"/>
      <c r="DE75" s="692"/>
      <c r="DF75" s="692"/>
      <c r="DG75" s="692"/>
      <c r="DH75" s="692"/>
      <c r="DI75" s="692"/>
      <c r="DJ75" s="692"/>
      <c r="DK75" s="692"/>
      <c r="DL75" s="692"/>
      <c r="DM75" s="692"/>
      <c r="DN75" s="692"/>
      <c r="DO75" s="692"/>
      <c r="DP75" s="692"/>
      <c r="DQ75" s="692"/>
      <c r="DR75" s="692"/>
      <c r="DS75" s="692"/>
      <c r="DT75" s="692"/>
      <c r="DU75" s="692"/>
      <c r="DV75" s="692"/>
      <c r="DW75" s="692"/>
      <c r="DX75" s="692"/>
      <c r="DY75" s="692"/>
      <c r="DZ75" s="692"/>
      <c r="EA75" s="692"/>
      <c r="EB75" s="692"/>
      <c r="EC75" s="692"/>
      <c r="ED75" s="692"/>
      <c r="EE75" s="692"/>
      <c r="EF75" s="692"/>
      <c r="EG75" s="692"/>
      <c r="EH75" s="692"/>
      <c r="EI75" s="692"/>
      <c r="EJ75" s="692"/>
      <c r="EK75" s="692"/>
      <c r="EL75" s="692"/>
      <c r="EM75" s="692"/>
      <c r="EN75" s="692"/>
      <c r="EO75" s="692"/>
      <c r="EP75" s="692"/>
      <c r="EQ75" s="692"/>
      <c r="ER75" s="692"/>
      <c r="ES75" s="692"/>
      <c r="ET75" s="692"/>
      <c r="EU75" s="692"/>
      <c r="EV75" s="692"/>
      <c r="EW75" s="692"/>
      <c r="EX75" s="692"/>
      <c r="EY75" s="692"/>
      <c r="EZ75" s="692"/>
      <c r="FA75" s="692"/>
      <c r="FB75" s="692"/>
      <c r="FC75" s="692"/>
      <c r="FD75" s="692"/>
      <c r="FE75" s="692"/>
      <c r="FF75" s="692"/>
      <c r="FG75" s="692"/>
      <c r="FH75" s="692"/>
      <c r="FI75" s="692"/>
      <c r="FJ75" s="692"/>
      <c r="FK75" s="692"/>
      <c r="FL75" s="692"/>
      <c r="FM75" s="692"/>
      <c r="FN75" s="692"/>
      <c r="FO75" s="692"/>
      <c r="FP75" s="692"/>
      <c r="FQ75" s="692"/>
      <c r="FR75" s="692"/>
      <c r="FS75" s="692"/>
      <c r="FT75" s="692"/>
      <c r="FU75" s="692"/>
      <c r="FV75" s="692"/>
      <c r="FW75" s="692"/>
      <c r="FX75" s="692"/>
      <c r="FY75" s="692"/>
      <c r="FZ75" s="692"/>
      <c r="GA75" s="692"/>
      <c r="GB75" s="692"/>
      <c r="GC75" s="692"/>
      <c r="GD75" s="692"/>
      <c r="GE75" s="692"/>
      <c r="GF75" s="692"/>
      <c r="GG75" s="692"/>
      <c r="GH75" s="692"/>
      <c r="GI75" s="692"/>
      <c r="GJ75" s="692"/>
      <c r="GK75" s="692"/>
      <c r="GL75" s="692"/>
      <c r="GM75" s="692"/>
      <c r="GN75" s="692"/>
      <c r="GO75" s="692"/>
      <c r="GP75" s="692"/>
      <c r="GQ75" s="692"/>
      <c r="GR75" s="692"/>
      <c r="GS75" s="692"/>
      <c r="GT75" s="692"/>
      <c r="GU75" s="692"/>
      <c r="GV75" s="692"/>
      <c r="GW75" s="692"/>
      <c r="GX75" s="692"/>
      <c r="GY75" s="692"/>
      <c r="GZ75" s="692"/>
      <c r="HA75" s="692"/>
      <c r="HB75" s="692"/>
      <c r="HC75" s="692"/>
      <c r="HD75" s="692"/>
      <c r="HE75" s="692"/>
      <c r="HF75" s="692"/>
      <c r="HG75" s="692"/>
      <c r="HH75" s="692"/>
      <c r="HI75" s="692"/>
      <c r="HJ75" s="692"/>
      <c r="HK75" s="692"/>
      <c r="HL75" s="692"/>
      <c r="HM75" s="692"/>
      <c r="HN75" s="692"/>
      <c r="HO75" s="692"/>
      <c r="HP75" s="692"/>
      <c r="HQ75" s="692"/>
      <c r="HR75" s="692"/>
      <c r="HS75" s="692"/>
      <c r="HT75" s="692"/>
      <c r="HU75" s="692"/>
      <c r="HV75" s="692"/>
      <c r="HW75" s="692"/>
      <c r="HX75" s="692"/>
      <c r="HY75" s="692"/>
      <c r="HZ75" s="692"/>
      <c r="IA75" s="692"/>
      <c r="IB75" s="692"/>
      <c r="IC75" s="692"/>
      <c r="ID75" s="692"/>
      <c r="IE75" s="692"/>
      <c r="IF75" s="692"/>
      <c r="IG75" s="692"/>
      <c r="IH75" s="692"/>
      <c r="II75" s="692"/>
      <c r="IJ75" s="692"/>
      <c r="IK75" s="692"/>
      <c r="IL75" s="692"/>
      <c r="IM75" s="692"/>
      <c r="IN75" s="692"/>
      <c r="IO75" s="692"/>
      <c r="IP75" s="692"/>
      <c r="IQ75" s="692"/>
      <c r="IR75" s="692"/>
      <c r="IS75" s="692"/>
      <c r="IT75" s="692"/>
      <c r="IU75" s="692"/>
      <c r="PI75" s="854"/>
      <c r="PJ75" s="854"/>
      <c r="PK75" s="854"/>
      <c r="PL75" s="854"/>
      <c r="PM75" s="854"/>
      <c r="PN75" s="854"/>
      <c r="PO75" s="854"/>
      <c r="PP75" s="854"/>
      <c r="PQ75" s="854"/>
      <c r="PR75" s="854"/>
      <c r="PS75" s="854"/>
      <c r="PT75" s="854"/>
      <c r="PU75" s="854"/>
      <c r="PV75" s="854"/>
      <c r="PW75" s="854"/>
      <c r="PX75" s="854"/>
      <c r="PY75" s="854"/>
      <c r="PZ75" s="854"/>
      <c r="QA75" s="854"/>
      <c r="QB75" s="854"/>
      <c r="QC75" s="854"/>
      <c r="QD75" s="854"/>
      <c r="QE75" s="854"/>
      <c r="QF75" s="854"/>
      <c r="QG75" s="854"/>
      <c r="QH75" s="854"/>
      <c r="QI75" s="854"/>
      <c r="QJ75" s="854"/>
      <c r="QK75" s="854"/>
      <c r="QL75" s="854"/>
      <c r="QM75" s="854"/>
      <c r="QN75" s="854"/>
      <c r="QO75" s="854"/>
      <c r="QP75" s="854"/>
      <c r="QQ75" s="854"/>
      <c r="QR75" s="854"/>
      <c r="QS75" s="854"/>
    </row>
    <row r="76" spans="1:461" s="724" customFormat="1" ht="26.25" customHeight="1" x14ac:dyDescent="0.2">
      <c r="A76" s="2676"/>
      <c r="B76" s="742" t="s">
        <v>1658</v>
      </c>
      <c r="C76" s="308"/>
      <c r="D76" s="1835">
        <f>SUM(D74:D75)</f>
        <v>0</v>
      </c>
      <c r="E76" s="1835">
        <f t="shared" ref="E76" si="53">SUM(E74:E75)</f>
        <v>0</v>
      </c>
      <c r="F76" s="1835">
        <f t="shared" ref="F76" si="54">SUM(F74:F75)</f>
        <v>0</v>
      </c>
      <c r="G76" s="1835">
        <v>6</v>
      </c>
      <c r="H76" s="1835">
        <v>2</v>
      </c>
      <c r="I76" s="1835">
        <v>8</v>
      </c>
      <c r="J76" s="1835">
        <v>0</v>
      </c>
      <c r="K76" s="1835">
        <v>0</v>
      </c>
      <c r="L76" s="1835">
        <v>0</v>
      </c>
      <c r="M76" s="1835">
        <f t="shared" si="35"/>
        <v>6</v>
      </c>
      <c r="N76" s="1835">
        <f t="shared" si="35"/>
        <v>2</v>
      </c>
      <c r="O76" s="1835">
        <f t="shared" si="36"/>
        <v>8</v>
      </c>
      <c r="P76" s="386"/>
      <c r="Q76" s="723" t="s">
        <v>1659</v>
      </c>
      <c r="R76" s="2502"/>
      <c r="S76" s="692"/>
      <c r="T76" s="692"/>
      <c r="U76" s="692"/>
      <c r="V76" s="692"/>
      <c r="W76" s="692"/>
      <c r="X76" s="692"/>
      <c r="Y76" s="692"/>
      <c r="Z76" s="692"/>
      <c r="AA76" s="692"/>
      <c r="AB76" s="692"/>
      <c r="AC76" s="692"/>
      <c r="AD76" s="692"/>
      <c r="AE76" s="692"/>
      <c r="AF76" s="692"/>
      <c r="AG76" s="692"/>
      <c r="AH76" s="692"/>
      <c r="AI76" s="692"/>
      <c r="AJ76" s="692"/>
      <c r="AK76" s="692"/>
      <c r="AL76" s="692"/>
      <c r="AM76" s="692"/>
      <c r="AN76" s="692"/>
      <c r="AO76" s="692"/>
      <c r="AP76" s="692"/>
      <c r="AQ76" s="692"/>
      <c r="AR76" s="692"/>
      <c r="AS76" s="692"/>
      <c r="AT76" s="692"/>
      <c r="AU76" s="692"/>
      <c r="AV76" s="692"/>
      <c r="AW76" s="692"/>
      <c r="AX76" s="692"/>
      <c r="AY76" s="692"/>
      <c r="AZ76" s="692"/>
      <c r="BA76" s="692"/>
      <c r="BB76" s="692"/>
      <c r="BC76" s="692"/>
      <c r="BD76" s="692"/>
      <c r="BE76" s="692"/>
      <c r="BF76" s="692"/>
      <c r="BG76" s="692"/>
      <c r="BH76" s="692"/>
      <c r="BI76" s="692"/>
      <c r="BJ76" s="692"/>
      <c r="BK76" s="692"/>
      <c r="BL76" s="692"/>
      <c r="BM76" s="692"/>
      <c r="BN76" s="692"/>
      <c r="BO76" s="692"/>
      <c r="BP76" s="692"/>
      <c r="BQ76" s="692"/>
      <c r="BR76" s="692"/>
      <c r="BS76" s="692"/>
      <c r="BT76" s="692"/>
      <c r="BU76" s="692"/>
      <c r="BV76" s="692"/>
      <c r="BW76" s="692"/>
      <c r="BX76" s="692"/>
      <c r="BY76" s="692"/>
      <c r="BZ76" s="692"/>
      <c r="CA76" s="692"/>
      <c r="CB76" s="692"/>
      <c r="CC76" s="692"/>
      <c r="CD76" s="692"/>
      <c r="CE76" s="692"/>
      <c r="CF76" s="692"/>
      <c r="CG76" s="692"/>
      <c r="CH76" s="692"/>
      <c r="CI76" s="692"/>
      <c r="CJ76" s="692"/>
      <c r="CK76" s="692"/>
      <c r="CL76" s="692"/>
      <c r="CM76" s="692"/>
      <c r="CN76" s="692"/>
      <c r="CO76" s="692"/>
      <c r="CP76" s="692"/>
      <c r="CQ76" s="692"/>
      <c r="CR76" s="692"/>
      <c r="CS76" s="692"/>
      <c r="CT76" s="692"/>
      <c r="CU76" s="692"/>
      <c r="CV76" s="692"/>
      <c r="CW76" s="692"/>
      <c r="CX76" s="692"/>
      <c r="CY76" s="692"/>
      <c r="CZ76" s="692"/>
      <c r="DA76" s="692"/>
      <c r="DB76" s="692"/>
      <c r="DC76" s="692"/>
      <c r="DD76" s="692"/>
      <c r="DE76" s="692"/>
      <c r="DF76" s="692"/>
      <c r="DG76" s="692"/>
      <c r="DH76" s="692"/>
      <c r="DI76" s="692"/>
      <c r="DJ76" s="692"/>
      <c r="DK76" s="692"/>
      <c r="DL76" s="692"/>
      <c r="DM76" s="692"/>
      <c r="DN76" s="692"/>
      <c r="DO76" s="692"/>
      <c r="DP76" s="692"/>
      <c r="DQ76" s="692"/>
      <c r="DR76" s="692"/>
      <c r="DS76" s="692"/>
      <c r="DT76" s="692"/>
      <c r="DU76" s="692"/>
      <c r="DV76" s="692"/>
      <c r="DW76" s="692"/>
      <c r="DX76" s="692"/>
      <c r="DY76" s="692"/>
      <c r="DZ76" s="692"/>
      <c r="EA76" s="692"/>
      <c r="EB76" s="692"/>
      <c r="EC76" s="692"/>
      <c r="ED76" s="692"/>
      <c r="EE76" s="692"/>
      <c r="EF76" s="692"/>
      <c r="EG76" s="692"/>
      <c r="EH76" s="692"/>
      <c r="EI76" s="692"/>
      <c r="EJ76" s="692"/>
      <c r="EK76" s="692"/>
      <c r="EL76" s="692"/>
      <c r="EM76" s="692"/>
      <c r="EN76" s="692"/>
      <c r="EO76" s="692"/>
      <c r="EP76" s="692"/>
      <c r="EQ76" s="692"/>
      <c r="ER76" s="692"/>
      <c r="ES76" s="692"/>
      <c r="ET76" s="692"/>
      <c r="EU76" s="692"/>
      <c r="EV76" s="692"/>
      <c r="EW76" s="692"/>
      <c r="EX76" s="692"/>
      <c r="EY76" s="692"/>
      <c r="EZ76" s="692"/>
      <c r="FA76" s="692"/>
      <c r="FB76" s="692"/>
      <c r="FC76" s="692"/>
      <c r="FD76" s="692"/>
      <c r="FE76" s="692"/>
      <c r="FF76" s="692"/>
      <c r="FG76" s="692"/>
      <c r="FH76" s="692"/>
      <c r="FI76" s="692"/>
      <c r="FJ76" s="692"/>
      <c r="FK76" s="692"/>
      <c r="FL76" s="692"/>
      <c r="FM76" s="692"/>
      <c r="FN76" s="692"/>
      <c r="FO76" s="692"/>
      <c r="FP76" s="692"/>
      <c r="FQ76" s="692"/>
      <c r="FR76" s="692"/>
      <c r="FS76" s="692"/>
      <c r="FT76" s="692"/>
      <c r="FU76" s="692"/>
      <c r="FV76" s="692"/>
      <c r="FW76" s="692"/>
      <c r="FX76" s="692"/>
      <c r="FY76" s="692"/>
      <c r="FZ76" s="692"/>
      <c r="GA76" s="692"/>
      <c r="GB76" s="692"/>
      <c r="GC76" s="692"/>
      <c r="GD76" s="692"/>
      <c r="GE76" s="692"/>
      <c r="GF76" s="692"/>
      <c r="GG76" s="692"/>
      <c r="GH76" s="692"/>
      <c r="GI76" s="692"/>
      <c r="GJ76" s="692"/>
      <c r="GK76" s="692"/>
      <c r="GL76" s="692"/>
      <c r="GM76" s="692"/>
      <c r="GN76" s="692"/>
      <c r="GO76" s="692"/>
      <c r="GP76" s="692"/>
      <c r="GQ76" s="692"/>
      <c r="GR76" s="692"/>
      <c r="GS76" s="692"/>
      <c r="GT76" s="692"/>
      <c r="GU76" s="692"/>
      <c r="GV76" s="692"/>
      <c r="GW76" s="692"/>
      <c r="GX76" s="692"/>
      <c r="GY76" s="692"/>
      <c r="GZ76" s="692"/>
      <c r="HA76" s="692"/>
      <c r="HB76" s="692"/>
      <c r="HC76" s="692"/>
      <c r="HD76" s="692"/>
      <c r="HE76" s="692"/>
      <c r="HF76" s="692"/>
      <c r="HG76" s="692"/>
      <c r="HH76" s="692"/>
      <c r="HI76" s="692"/>
      <c r="HJ76" s="692"/>
      <c r="HK76" s="692"/>
      <c r="HL76" s="692"/>
      <c r="HM76" s="692"/>
      <c r="HN76" s="692"/>
      <c r="HO76" s="692"/>
      <c r="HP76" s="692"/>
      <c r="HQ76" s="692"/>
      <c r="HR76" s="692"/>
      <c r="HS76" s="692"/>
      <c r="HT76" s="692"/>
      <c r="HU76" s="692"/>
      <c r="HV76" s="692"/>
      <c r="HW76" s="692"/>
      <c r="HX76" s="692"/>
      <c r="HY76" s="692"/>
      <c r="HZ76" s="692"/>
      <c r="IA76" s="692"/>
      <c r="IB76" s="692"/>
      <c r="IC76" s="692"/>
      <c r="ID76" s="692"/>
      <c r="IE76" s="692"/>
      <c r="IF76" s="692"/>
      <c r="IG76" s="692"/>
      <c r="IH76" s="692"/>
      <c r="II76" s="692"/>
      <c r="IJ76" s="692"/>
      <c r="IK76" s="692"/>
      <c r="IL76" s="692"/>
      <c r="IM76" s="692"/>
      <c r="IN76" s="692"/>
      <c r="IO76" s="692"/>
      <c r="IP76" s="692"/>
      <c r="IQ76" s="692"/>
      <c r="IR76" s="692"/>
      <c r="IS76" s="692"/>
      <c r="IT76" s="692"/>
      <c r="IU76" s="692"/>
      <c r="PI76" s="854"/>
      <c r="PJ76" s="854"/>
      <c r="PK76" s="854"/>
      <c r="PL76" s="854"/>
      <c r="PM76" s="854"/>
      <c r="PN76" s="854"/>
      <c r="PO76" s="854"/>
      <c r="PP76" s="854"/>
      <c r="PQ76" s="854"/>
      <c r="PR76" s="854"/>
      <c r="PS76" s="854"/>
      <c r="PT76" s="854"/>
      <c r="PU76" s="854"/>
      <c r="PV76" s="854"/>
      <c r="PW76" s="854"/>
      <c r="PX76" s="854"/>
      <c r="PY76" s="854"/>
      <c r="PZ76" s="854"/>
      <c r="QA76" s="854"/>
      <c r="QB76" s="854"/>
      <c r="QC76" s="854"/>
      <c r="QD76" s="854"/>
      <c r="QE76" s="854"/>
      <c r="QF76" s="854"/>
      <c r="QG76" s="854"/>
      <c r="QH76" s="854"/>
      <c r="QI76" s="854"/>
      <c r="QJ76" s="854"/>
      <c r="QK76" s="854"/>
      <c r="QL76" s="854"/>
      <c r="QM76" s="854"/>
      <c r="QN76" s="854"/>
      <c r="QO76" s="854"/>
      <c r="QP76" s="854"/>
      <c r="QQ76" s="854"/>
      <c r="QR76" s="854"/>
      <c r="QS76" s="854"/>
    </row>
    <row r="77" spans="1:461" s="724" customFormat="1" ht="24.75" customHeight="1" x14ac:dyDescent="0.2">
      <c r="A77" s="2654" t="s">
        <v>96</v>
      </c>
      <c r="B77" s="2654"/>
      <c r="C77" s="2654"/>
      <c r="D77" s="1835">
        <f>SUM(D69,D72,D75,D76)</f>
        <v>11</v>
      </c>
      <c r="E77" s="1835">
        <f t="shared" ref="E77:L77" si="55">SUM(E69,E72,E75,E76)</f>
        <v>3</v>
      </c>
      <c r="F77" s="1835">
        <f t="shared" si="55"/>
        <v>14</v>
      </c>
      <c r="G77" s="1835">
        <f t="shared" si="55"/>
        <v>24</v>
      </c>
      <c r="H77" s="1835">
        <f t="shared" si="55"/>
        <v>31</v>
      </c>
      <c r="I77" s="1835">
        <f t="shared" si="55"/>
        <v>55</v>
      </c>
      <c r="J77" s="1835">
        <f t="shared" si="55"/>
        <v>14</v>
      </c>
      <c r="K77" s="1835">
        <f t="shared" si="55"/>
        <v>19</v>
      </c>
      <c r="L77" s="1835">
        <f t="shared" si="55"/>
        <v>33</v>
      </c>
      <c r="M77" s="1835">
        <f t="shared" ref="M77" si="56">SUM(D77,G77,J77)</f>
        <v>49</v>
      </c>
      <c r="N77" s="1835">
        <f t="shared" ref="N77" si="57">SUM(E77,H77,K77)</f>
        <v>53</v>
      </c>
      <c r="O77" s="1835">
        <f t="shared" ref="O77" si="58">SUM(M77:N77)</f>
        <v>102</v>
      </c>
      <c r="P77" s="2502" t="s">
        <v>136</v>
      </c>
      <c r="Q77" s="2502"/>
      <c r="R77" s="2502"/>
      <c r="S77" s="692"/>
      <c r="T77" s="692"/>
      <c r="U77" s="692"/>
      <c r="V77" s="692"/>
      <c r="W77" s="692"/>
      <c r="X77" s="692"/>
      <c r="Y77" s="692"/>
      <c r="Z77" s="692"/>
      <c r="AA77" s="692"/>
      <c r="AB77" s="692"/>
      <c r="AC77" s="692"/>
      <c r="AD77" s="692"/>
      <c r="AE77" s="692"/>
      <c r="AF77" s="692"/>
      <c r="AG77" s="692"/>
      <c r="AH77" s="692"/>
      <c r="AI77" s="692"/>
      <c r="AJ77" s="692"/>
      <c r="AK77" s="692"/>
      <c r="AL77" s="692"/>
      <c r="AM77" s="692"/>
      <c r="AN77" s="692"/>
      <c r="AO77" s="692"/>
      <c r="AP77" s="692"/>
      <c r="AQ77" s="692"/>
      <c r="AR77" s="692"/>
      <c r="AS77" s="692"/>
      <c r="AT77" s="692"/>
      <c r="AU77" s="692"/>
      <c r="AV77" s="692"/>
      <c r="AW77" s="692"/>
      <c r="AX77" s="692"/>
      <c r="AY77" s="692"/>
      <c r="AZ77" s="692"/>
      <c r="BA77" s="692"/>
      <c r="BB77" s="692"/>
      <c r="BC77" s="692"/>
      <c r="BD77" s="692"/>
      <c r="BE77" s="692"/>
      <c r="BF77" s="692"/>
      <c r="BG77" s="692"/>
      <c r="BH77" s="692"/>
      <c r="BI77" s="692"/>
      <c r="BJ77" s="692"/>
      <c r="BK77" s="692"/>
      <c r="BL77" s="692"/>
      <c r="BM77" s="692"/>
      <c r="BN77" s="692"/>
      <c r="BO77" s="692"/>
      <c r="BP77" s="692"/>
      <c r="BQ77" s="692"/>
      <c r="BR77" s="692"/>
      <c r="BS77" s="692"/>
      <c r="BT77" s="692"/>
      <c r="BU77" s="692"/>
      <c r="BV77" s="692"/>
      <c r="BW77" s="692"/>
      <c r="BX77" s="692"/>
      <c r="BY77" s="692"/>
      <c r="BZ77" s="692"/>
      <c r="CA77" s="692"/>
      <c r="CB77" s="692"/>
      <c r="CC77" s="692"/>
      <c r="CD77" s="692"/>
      <c r="CE77" s="692"/>
      <c r="CF77" s="692"/>
      <c r="CG77" s="692"/>
      <c r="CH77" s="692"/>
      <c r="CI77" s="692"/>
      <c r="CJ77" s="692"/>
      <c r="CK77" s="692"/>
      <c r="CL77" s="692"/>
      <c r="CM77" s="692"/>
      <c r="CN77" s="692"/>
      <c r="CO77" s="692"/>
      <c r="CP77" s="692"/>
      <c r="CQ77" s="692"/>
      <c r="CR77" s="692"/>
      <c r="CS77" s="692"/>
      <c r="CT77" s="692"/>
      <c r="CU77" s="692"/>
      <c r="CV77" s="692"/>
      <c r="CW77" s="692"/>
      <c r="CX77" s="692"/>
      <c r="CY77" s="692"/>
      <c r="CZ77" s="692"/>
      <c r="DA77" s="692"/>
      <c r="DB77" s="692"/>
      <c r="DC77" s="692"/>
      <c r="DD77" s="692"/>
      <c r="DE77" s="692"/>
      <c r="DF77" s="692"/>
      <c r="DG77" s="692"/>
      <c r="DH77" s="692"/>
      <c r="DI77" s="692"/>
      <c r="DJ77" s="692"/>
      <c r="DK77" s="692"/>
      <c r="DL77" s="692"/>
      <c r="DM77" s="692"/>
      <c r="DN77" s="692"/>
      <c r="DO77" s="692"/>
      <c r="DP77" s="692"/>
      <c r="DQ77" s="692"/>
      <c r="DR77" s="692"/>
      <c r="DS77" s="692"/>
      <c r="DT77" s="692"/>
      <c r="DU77" s="692"/>
      <c r="DV77" s="692"/>
      <c r="DW77" s="692"/>
      <c r="DX77" s="692"/>
      <c r="DY77" s="692"/>
      <c r="DZ77" s="692"/>
      <c r="EA77" s="692"/>
      <c r="EB77" s="692"/>
      <c r="EC77" s="692"/>
      <c r="ED77" s="692"/>
      <c r="EE77" s="692"/>
      <c r="EF77" s="692"/>
      <c r="EG77" s="692"/>
      <c r="EH77" s="692"/>
      <c r="EI77" s="692"/>
      <c r="EJ77" s="692"/>
      <c r="EK77" s="692"/>
      <c r="EL77" s="692"/>
      <c r="EM77" s="692"/>
      <c r="EN77" s="692"/>
      <c r="EO77" s="692"/>
      <c r="EP77" s="692"/>
      <c r="EQ77" s="692"/>
      <c r="ER77" s="692"/>
      <c r="ES77" s="692"/>
      <c r="ET77" s="692"/>
      <c r="EU77" s="692"/>
      <c r="EV77" s="692"/>
      <c r="EW77" s="692"/>
      <c r="EX77" s="692"/>
      <c r="EY77" s="692"/>
      <c r="EZ77" s="692"/>
      <c r="FA77" s="692"/>
      <c r="FB77" s="692"/>
      <c r="FC77" s="692"/>
      <c r="FD77" s="692"/>
      <c r="FE77" s="692"/>
      <c r="FF77" s="692"/>
      <c r="FG77" s="692"/>
      <c r="FH77" s="692"/>
      <c r="FI77" s="692"/>
      <c r="FJ77" s="692"/>
      <c r="FK77" s="692"/>
      <c r="FL77" s="692"/>
      <c r="FM77" s="692"/>
      <c r="FN77" s="692"/>
      <c r="FO77" s="692"/>
      <c r="FP77" s="692"/>
      <c r="FQ77" s="692"/>
      <c r="FR77" s="692"/>
      <c r="FS77" s="692"/>
      <c r="FT77" s="692"/>
      <c r="FU77" s="692"/>
      <c r="FV77" s="692"/>
      <c r="FW77" s="692"/>
      <c r="FX77" s="692"/>
      <c r="FY77" s="692"/>
      <c r="FZ77" s="692"/>
      <c r="GA77" s="692"/>
      <c r="GB77" s="692"/>
      <c r="GC77" s="692"/>
      <c r="GD77" s="692"/>
      <c r="GE77" s="692"/>
      <c r="GF77" s="692"/>
      <c r="GG77" s="692"/>
      <c r="GH77" s="692"/>
      <c r="GI77" s="692"/>
      <c r="GJ77" s="692"/>
      <c r="GK77" s="692"/>
      <c r="GL77" s="692"/>
      <c r="GM77" s="692"/>
      <c r="GN77" s="692"/>
      <c r="GO77" s="692"/>
      <c r="GP77" s="692"/>
      <c r="GQ77" s="692"/>
      <c r="GR77" s="692"/>
      <c r="GS77" s="692"/>
      <c r="GT77" s="692"/>
      <c r="GU77" s="692"/>
      <c r="GV77" s="692"/>
      <c r="GW77" s="692"/>
      <c r="GX77" s="692"/>
      <c r="GY77" s="692"/>
      <c r="GZ77" s="692"/>
      <c r="HA77" s="692"/>
      <c r="HB77" s="692"/>
      <c r="HC77" s="692"/>
      <c r="HD77" s="692"/>
      <c r="HE77" s="692"/>
      <c r="HF77" s="692"/>
      <c r="HG77" s="692"/>
      <c r="HH77" s="692"/>
      <c r="HI77" s="692"/>
      <c r="HJ77" s="692"/>
      <c r="HK77" s="692"/>
      <c r="HL77" s="692"/>
      <c r="HM77" s="692"/>
      <c r="HN77" s="692"/>
      <c r="HO77" s="692"/>
      <c r="HP77" s="692"/>
      <c r="HQ77" s="692"/>
      <c r="HR77" s="692"/>
      <c r="HS77" s="692"/>
      <c r="HT77" s="692"/>
      <c r="HU77" s="692"/>
      <c r="HV77" s="692"/>
      <c r="HW77" s="692"/>
      <c r="HX77" s="692"/>
      <c r="HY77" s="692"/>
      <c r="HZ77" s="692"/>
      <c r="IA77" s="692"/>
      <c r="IB77" s="692"/>
      <c r="IC77" s="692"/>
      <c r="ID77" s="692"/>
      <c r="IE77" s="692"/>
      <c r="IF77" s="692"/>
      <c r="IG77" s="692"/>
      <c r="IH77" s="692"/>
      <c r="II77" s="692"/>
      <c r="IJ77" s="692"/>
      <c r="IK77" s="692"/>
      <c r="IL77" s="692"/>
      <c r="IM77" s="692"/>
      <c r="IN77" s="692"/>
      <c r="IO77" s="692"/>
      <c r="IP77" s="692"/>
      <c r="IQ77" s="692"/>
      <c r="IR77" s="692"/>
      <c r="IS77" s="692"/>
      <c r="IT77" s="692"/>
      <c r="IU77" s="692"/>
      <c r="PI77" s="854"/>
      <c r="PJ77" s="854"/>
      <c r="PK77" s="854"/>
      <c r="PL77" s="854"/>
      <c r="PM77" s="854"/>
      <c r="PN77" s="854"/>
      <c r="PO77" s="854"/>
      <c r="PP77" s="854"/>
      <c r="PQ77" s="854"/>
      <c r="PR77" s="854"/>
      <c r="PS77" s="854"/>
      <c r="PT77" s="854"/>
      <c r="PU77" s="854"/>
      <c r="PV77" s="854"/>
      <c r="PW77" s="854"/>
      <c r="PX77" s="854"/>
      <c r="PY77" s="854"/>
      <c r="PZ77" s="854"/>
      <c r="QA77" s="854"/>
      <c r="QB77" s="854"/>
      <c r="QC77" s="854"/>
      <c r="QD77" s="854"/>
      <c r="QE77" s="854"/>
      <c r="QF77" s="854"/>
      <c r="QG77" s="854"/>
      <c r="QH77" s="854"/>
      <c r="QI77" s="854"/>
      <c r="QJ77" s="854"/>
      <c r="QK77" s="854"/>
      <c r="QL77" s="854"/>
      <c r="QM77" s="854"/>
      <c r="QN77" s="854"/>
      <c r="QO77" s="854"/>
      <c r="QP77" s="854"/>
      <c r="QQ77" s="854"/>
      <c r="QR77" s="854"/>
      <c r="QS77" s="854"/>
    </row>
    <row r="78" spans="1:461" s="724" customFormat="1" ht="20.100000000000001" customHeight="1" x14ac:dyDescent="0.2">
      <c r="A78" s="2676" t="s">
        <v>616</v>
      </c>
      <c r="B78" s="693" t="s">
        <v>62</v>
      </c>
      <c r="C78" s="394"/>
      <c r="D78" s="1835">
        <v>0</v>
      </c>
      <c r="E78" s="1835">
        <v>0</v>
      </c>
      <c r="F78" s="1835">
        <v>0</v>
      </c>
      <c r="G78" s="1835">
        <v>2</v>
      </c>
      <c r="H78" s="1835">
        <v>16</v>
      </c>
      <c r="I78" s="1835">
        <v>18</v>
      </c>
      <c r="J78" s="1835">
        <v>0</v>
      </c>
      <c r="K78" s="1835">
        <v>0</v>
      </c>
      <c r="L78" s="1835">
        <v>0</v>
      </c>
      <c r="M78" s="1835">
        <f>SUM(D78,G78,J78)</f>
        <v>2</v>
      </c>
      <c r="N78" s="1835">
        <f>SUM(E78,H78,K78)</f>
        <v>16</v>
      </c>
      <c r="O78" s="1835">
        <f>SUM(M78:N78)</f>
        <v>18</v>
      </c>
      <c r="P78" s="856"/>
      <c r="Q78" s="856" t="s">
        <v>149</v>
      </c>
      <c r="R78" s="3266" t="s">
        <v>1660</v>
      </c>
      <c r="S78" s="692"/>
      <c r="T78" s="692"/>
      <c r="U78" s="692"/>
      <c r="V78" s="692"/>
      <c r="W78" s="692"/>
      <c r="X78" s="692"/>
      <c r="Y78" s="692"/>
      <c r="Z78" s="692"/>
      <c r="AA78" s="692"/>
      <c r="AB78" s="692"/>
      <c r="AC78" s="692"/>
      <c r="AD78" s="692"/>
      <c r="AE78" s="692"/>
      <c r="AF78" s="692"/>
      <c r="AG78" s="692"/>
      <c r="AH78" s="692"/>
      <c r="AI78" s="692"/>
      <c r="AJ78" s="692"/>
      <c r="AK78" s="692"/>
      <c r="AL78" s="692"/>
      <c r="AM78" s="692"/>
      <c r="AN78" s="692"/>
      <c r="AO78" s="692"/>
      <c r="AP78" s="692"/>
      <c r="AQ78" s="692"/>
      <c r="AR78" s="692"/>
      <c r="AS78" s="692"/>
      <c r="AT78" s="692"/>
      <c r="AU78" s="692"/>
      <c r="AV78" s="692"/>
      <c r="AW78" s="692"/>
      <c r="AX78" s="692"/>
      <c r="AY78" s="692"/>
      <c r="AZ78" s="692"/>
      <c r="BA78" s="692"/>
      <c r="BB78" s="692"/>
      <c r="BC78" s="692"/>
      <c r="BD78" s="692"/>
      <c r="BE78" s="692"/>
      <c r="BF78" s="692"/>
      <c r="BG78" s="692"/>
      <c r="BH78" s="692"/>
      <c r="BI78" s="692"/>
      <c r="BJ78" s="692"/>
      <c r="BK78" s="692"/>
      <c r="BL78" s="692"/>
      <c r="BM78" s="692"/>
      <c r="BN78" s="692"/>
      <c r="BO78" s="692"/>
      <c r="BP78" s="692"/>
      <c r="BQ78" s="692"/>
      <c r="BR78" s="692"/>
      <c r="BS78" s="692"/>
      <c r="BT78" s="692"/>
      <c r="BU78" s="692"/>
      <c r="BV78" s="692"/>
      <c r="BW78" s="692"/>
      <c r="BX78" s="692"/>
      <c r="BY78" s="692"/>
      <c r="BZ78" s="692"/>
      <c r="CA78" s="692"/>
      <c r="CB78" s="692"/>
      <c r="CC78" s="692"/>
      <c r="CD78" s="692"/>
      <c r="CE78" s="692"/>
      <c r="CF78" s="692"/>
      <c r="CG78" s="692"/>
      <c r="CH78" s="692"/>
      <c r="CI78" s="692"/>
      <c r="CJ78" s="692"/>
      <c r="CK78" s="692"/>
      <c r="CL78" s="692"/>
      <c r="CM78" s="692"/>
      <c r="CN78" s="692"/>
      <c r="CO78" s="692"/>
      <c r="CP78" s="692"/>
      <c r="CQ78" s="692"/>
      <c r="CR78" s="692"/>
      <c r="CS78" s="692"/>
      <c r="CT78" s="692"/>
      <c r="CU78" s="692"/>
      <c r="CV78" s="692"/>
      <c r="CW78" s="692"/>
      <c r="CX78" s="692"/>
      <c r="CY78" s="692"/>
      <c r="CZ78" s="692"/>
      <c r="DA78" s="692"/>
      <c r="DB78" s="692"/>
      <c r="DC78" s="692"/>
      <c r="DD78" s="692"/>
      <c r="DE78" s="692"/>
      <c r="DF78" s="692"/>
      <c r="DG78" s="692"/>
      <c r="DH78" s="692"/>
      <c r="DI78" s="692"/>
      <c r="DJ78" s="692"/>
      <c r="DK78" s="692"/>
      <c r="DL78" s="692"/>
      <c r="DM78" s="692"/>
      <c r="DN78" s="692"/>
      <c r="DO78" s="692"/>
      <c r="DP78" s="692"/>
      <c r="DQ78" s="692"/>
      <c r="DR78" s="692"/>
      <c r="DS78" s="692"/>
      <c r="DT78" s="692"/>
      <c r="DU78" s="692"/>
      <c r="DV78" s="692"/>
      <c r="DW78" s="692"/>
      <c r="DX78" s="692"/>
      <c r="DY78" s="692"/>
      <c r="DZ78" s="692"/>
      <c r="EA78" s="692"/>
      <c r="EB78" s="692"/>
      <c r="EC78" s="692"/>
      <c r="ED78" s="692"/>
      <c r="EE78" s="692"/>
      <c r="EF78" s="692"/>
      <c r="EG78" s="692"/>
      <c r="EH78" s="692"/>
      <c r="EI78" s="692"/>
      <c r="EJ78" s="692"/>
      <c r="EK78" s="692"/>
      <c r="EL78" s="692"/>
      <c r="EM78" s="692"/>
      <c r="EN78" s="692"/>
      <c r="EO78" s="692"/>
      <c r="EP78" s="692"/>
      <c r="EQ78" s="692"/>
      <c r="ER78" s="692"/>
      <c r="ES78" s="692"/>
      <c r="ET78" s="692"/>
      <c r="EU78" s="692"/>
      <c r="EV78" s="692"/>
      <c r="EW78" s="692"/>
      <c r="EX78" s="692"/>
      <c r="EY78" s="692"/>
      <c r="EZ78" s="692"/>
      <c r="FA78" s="692"/>
      <c r="FB78" s="692"/>
      <c r="FC78" s="692"/>
      <c r="FD78" s="692"/>
      <c r="FE78" s="692"/>
      <c r="FF78" s="692"/>
      <c r="FG78" s="692"/>
      <c r="FH78" s="692"/>
      <c r="FI78" s="692"/>
      <c r="FJ78" s="692"/>
      <c r="FK78" s="692"/>
      <c r="FL78" s="692"/>
      <c r="FM78" s="692"/>
      <c r="FN78" s="692"/>
      <c r="FO78" s="692"/>
      <c r="FP78" s="692"/>
      <c r="FQ78" s="692"/>
      <c r="FR78" s="692"/>
      <c r="FS78" s="692"/>
      <c r="FT78" s="692"/>
      <c r="FU78" s="692"/>
      <c r="FV78" s="692"/>
      <c r="FW78" s="692"/>
      <c r="FX78" s="692"/>
      <c r="FY78" s="692"/>
      <c r="FZ78" s="692"/>
      <c r="GA78" s="692"/>
      <c r="GB78" s="692"/>
      <c r="GC78" s="692"/>
      <c r="GD78" s="692"/>
      <c r="GE78" s="692"/>
      <c r="GF78" s="692"/>
      <c r="GG78" s="692"/>
      <c r="GH78" s="692"/>
      <c r="GI78" s="692"/>
      <c r="GJ78" s="692"/>
      <c r="GK78" s="692"/>
      <c r="GL78" s="692"/>
      <c r="GM78" s="692"/>
      <c r="GN78" s="692"/>
      <c r="GO78" s="692"/>
      <c r="GP78" s="692"/>
      <c r="GQ78" s="692"/>
      <c r="GR78" s="692"/>
      <c r="GS78" s="692"/>
      <c r="GT78" s="692"/>
      <c r="GU78" s="692"/>
      <c r="GV78" s="692"/>
      <c r="GW78" s="692"/>
      <c r="GX78" s="692"/>
      <c r="GY78" s="692"/>
      <c r="GZ78" s="692"/>
      <c r="HA78" s="692"/>
      <c r="HB78" s="692"/>
      <c r="HC78" s="692"/>
      <c r="HD78" s="692"/>
      <c r="HE78" s="692"/>
      <c r="HF78" s="692"/>
      <c r="HG78" s="692"/>
      <c r="HH78" s="692"/>
      <c r="HI78" s="692"/>
      <c r="HJ78" s="692"/>
      <c r="HK78" s="692"/>
      <c r="HL78" s="692"/>
      <c r="HM78" s="692"/>
      <c r="HN78" s="692"/>
      <c r="HO78" s="692"/>
      <c r="HP78" s="692"/>
      <c r="HQ78" s="692"/>
      <c r="HR78" s="692"/>
      <c r="HS78" s="692"/>
      <c r="HT78" s="692"/>
      <c r="HU78" s="692"/>
      <c r="HV78" s="692"/>
      <c r="HW78" s="692"/>
      <c r="HX78" s="692"/>
      <c r="HY78" s="692"/>
      <c r="HZ78" s="692"/>
      <c r="IA78" s="692"/>
      <c r="IB78" s="692"/>
      <c r="IC78" s="692"/>
      <c r="ID78" s="692"/>
      <c r="IE78" s="692"/>
      <c r="IF78" s="692"/>
      <c r="IG78" s="692"/>
      <c r="IH78" s="692"/>
      <c r="II78" s="692"/>
      <c r="IJ78" s="692"/>
      <c r="IK78" s="692"/>
      <c r="IL78" s="692"/>
      <c r="IM78" s="692"/>
      <c r="IN78" s="692"/>
      <c r="IO78" s="692"/>
      <c r="IP78" s="692"/>
      <c r="IQ78" s="692"/>
      <c r="IR78" s="692"/>
      <c r="IS78" s="692"/>
      <c r="IT78" s="692"/>
      <c r="IU78" s="692"/>
      <c r="PI78" s="854"/>
      <c r="PJ78" s="854"/>
      <c r="PK78" s="854"/>
      <c r="PL78" s="854"/>
      <c r="PM78" s="854"/>
      <c r="PN78" s="854"/>
      <c r="PO78" s="854"/>
      <c r="PP78" s="854"/>
      <c r="PQ78" s="854"/>
      <c r="PR78" s="854"/>
      <c r="PS78" s="854"/>
      <c r="PT78" s="854"/>
      <c r="PU78" s="854"/>
      <c r="PV78" s="854"/>
      <c r="PW78" s="854"/>
      <c r="PX78" s="854"/>
      <c r="PY78" s="854"/>
      <c r="PZ78" s="854"/>
      <c r="QA78" s="854"/>
      <c r="QB78" s="854"/>
      <c r="QC78" s="854"/>
      <c r="QD78" s="854"/>
      <c r="QE78" s="854"/>
      <c r="QF78" s="854"/>
      <c r="QG78" s="854"/>
      <c r="QH78" s="854"/>
      <c r="QI78" s="854"/>
      <c r="QJ78" s="854"/>
      <c r="QK78" s="854"/>
      <c r="QL78" s="854"/>
      <c r="QM78" s="854"/>
      <c r="QN78" s="854"/>
      <c r="QO78" s="854"/>
      <c r="QP78" s="854"/>
      <c r="QQ78" s="854"/>
      <c r="QR78" s="854"/>
      <c r="QS78" s="854"/>
    </row>
    <row r="79" spans="1:461" s="724" customFormat="1" ht="20.100000000000001" customHeight="1" x14ac:dyDescent="0.2">
      <c r="A79" s="2676"/>
      <c r="B79" s="693" t="s">
        <v>64</v>
      </c>
      <c r="C79" s="308" t="s">
        <v>1383</v>
      </c>
      <c r="D79" s="1835">
        <v>0</v>
      </c>
      <c r="E79" s="1835">
        <v>0</v>
      </c>
      <c r="F79" s="1835">
        <v>0</v>
      </c>
      <c r="G79" s="1835">
        <v>2</v>
      </c>
      <c r="H79" s="1835">
        <v>6</v>
      </c>
      <c r="I79" s="1835">
        <v>8</v>
      </c>
      <c r="J79" s="1835">
        <v>0</v>
      </c>
      <c r="K79" s="1835">
        <v>0</v>
      </c>
      <c r="L79" s="1835">
        <v>0</v>
      </c>
      <c r="M79" s="1835">
        <f>SUM(D79,G79,J79)</f>
        <v>2</v>
      </c>
      <c r="N79" s="1835">
        <f>SUM(E79,H79,K79)</f>
        <v>6</v>
      </c>
      <c r="O79" s="1835">
        <f>SUM(M79:N79)</f>
        <v>8</v>
      </c>
      <c r="P79" s="856" t="s">
        <v>1384</v>
      </c>
      <c r="Q79" s="856" t="s">
        <v>1384</v>
      </c>
      <c r="R79" s="3266"/>
      <c r="S79" s="692"/>
      <c r="T79" s="692"/>
      <c r="U79" s="692"/>
      <c r="V79" s="692"/>
      <c r="W79" s="692"/>
      <c r="X79" s="692"/>
      <c r="Y79" s="692"/>
      <c r="Z79" s="692"/>
      <c r="AA79" s="692"/>
      <c r="AB79" s="692"/>
      <c r="AC79" s="692"/>
      <c r="AD79" s="692"/>
      <c r="AE79" s="692"/>
      <c r="AF79" s="692"/>
      <c r="AG79" s="692"/>
      <c r="AH79" s="692"/>
      <c r="AI79" s="692"/>
      <c r="AJ79" s="692"/>
      <c r="AK79" s="692"/>
      <c r="AL79" s="692"/>
      <c r="AM79" s="692"/>
      <c r="AN79" s="692"/>
      <c r="AO79" s="692"/>
      <c r="AP79" s="692"/>
      <c r="AQ79" s="692"/>
      <c r="AR79" s="692"/>
      <c r="AS79" s="692"/>
      <c r="AT79" s="692"/>
      <c r="AU79" s="692"/>
      <c r="AV79" s="692"/>
      <c r="AW79" s="692"/>
      <c r="AX79" s="692"/>
      <c r="AY79" s="692"/>
      <c r="AZ79" s="692"/>
      <c r="BA79" s="692"/>
      <c r="BB79" s="692"/>
      <c r="BC79" s="692"/>
      <c r="BD79" s="692"/>
      <c r="BE79" s="692"/>
      <c r="BF79" s="692"/>
      <c r="BG79" s="692"/>
      <c r="BH79" s="692"/>
      <c r="BI79" s="692"/>
      <c r="BJ79" s="692"/>
      <c r="BK79" s="692"/>
      <c r="BL79" s="692"/>
      <c r="BM79" s="692"/>
      <c r="BN79" s="692"/>
      <c r="BO79" s="692"/>
      <c r="BP79" s="692"/>
      <c r="BQ79" s="692"/>
      <c r="BR79" s="692"/>
      <c r="BS79" s="692"/>
      <c r="BT79" s="692"/>
      <c r="BU79" s="692"/>
      <c r="BV79" s="692"/>
      <c r="BW79" s="692"/>
      <c r="BX79" s="692"/>
      <c r="BY79" s="692"/>
      <c r="BZ79" s="692"/>
      <c r="CA79" s="692"/>
      <c r="CB79" s="692"/>
      <c r="CC79" s="692"/>
      <c r="CD79" s="692"/>
      <c r="CE79" s="692"/>
      <c r="CF79" s="692"/>
      <c r="CG79" s="692"/>
      <c r="CH79" s="692"/>
      <c r="CI79" s="692"/>
      <c r="CJ79" s="692"/>
      <c r="CK79" s="692"/>
      <c r="CL79" s="692"/>
      <c r="CM79" s="692"/>
      <c r="CN79" s="692"/>
      <c r="CO79" s="692"/>
      <c r="CP79" s="692"/>
      <c r="CQ79" s="692"/>
      <c r="CR79" s="692"/>
      <c r="CS79" s="692"/>
      <c r="CT79" s="692"/>
      <c r="CU79" s="692"/>
      <c r="CV79" s="692"/>
      <c r="CW79" s="692"/>
      <c r="CX79" s="692"/>
      <c r="CY79" s="692"/>
      <c r="CZ79" s="692"/>
      <c r="DA79" s="692"/>
      <c r="DB79" s="692"/>
      <c r="DC79" s="692"/>
      <c r="DD79" s="692"/>
      <c r="DE79" s="692"/>
      <c r="DF79" s="692"/>
      <c r="DG79" s="692"/>
      <c r="DH79" s="692"/>
      <c r="DI79" s="692"/>
      <c r="DJ79" s="692"/>
      <c r="DK79" s="692"/>
      <c r="DL79" s="692"/>
      <c r="DM79" s="692"/>
      <c r="DN79" s="692"/>
      <c r="DO79" s="692"/>
      <c r="DP79" s="692"/>
      <c r="DQ79" s="692"/>
      <c r="DR79" s="692"/>
      <c r="DS79" s="692"/>
      <c r="DT79" s="692"/>
      <c r="DU79" s="692"/>
      <c r="DV79" s="692"/>
      <c r="DW79" s="692"/>
      <c r="DX79" s="692"/>
      <c r="DY79" s="692"/>
      <c r="DZ79" s="692"/>
      <c r="EA79" s="692"/>
      <c r="EB79" s="692"/>
      <c r="EC79" s="692"/>
      <c r="ED79" s="692"/>
      <c r="EE79" s="692"/>
      <c r="EF79" s="692"/>
      <c r="EG79" s="692"/>
      <c r="EH79" s="692"/>
      <c r="EI79" s="692"/>
      <c r="EJ79" s="692"/>
      <c r="EK79" s="692"/>
      <c r="EL79" s="692"/>
      <c r="EM79" s="692"/>
      <c r="EN79" s="692"/>
      <c r="EO79" s="692"/>
      <c r="EP79" s="692"/>
      <c r="EQ79" s="692"/>
      <c r="ER79" s="692"/>
      <c r="ES79" s="692"/>
      <c r="ET79" s="692"/>
      <c r="EU79" s="692"/>
      <c r="EV79" s="692"/>
      <c r="EW79" s="692"/>
      <c r="EX79" s="692"/>
      <c r="EY79" s="692"/>
      <c r="EZ79" s="692"/>
      <c r="FA79" s="692"/>
      <c r="FB79" s="692"/>
      <c r="FC79" s="692"/>
      <c r="FD79" s="692"/>
      <c r="FE79" s="692"/>
      <c r="FF79" s="692"/>
      <c r="FG79" s="692"/>
      <c r="FH79" s="692"/>
      <c r="FI79" s="692"/>
      <c r="FJ79" s="692"/>
      <c r="FK79" s="692"/>
      <c r="FL79" s="692"/>
      <c r="FM79" s="692"/>
      <c r="FN79" s="692"/>
      <c r="FO79" s="692"/>
      <c r="FP79" s="692"/>
      <c r="FQ79" s="692"/>
      <c r="FR79" s="692"/>
      <c r="FS79" s="692"/>
      <c r="FT79" s="692"/>
      <c r="FU79" s="692"/>
      <c r="FV79" s="692"/>
      <c r="FW79" s="692"/>
      <c r="FX79" s="692"/>
      <c r="FY79" s="692"/>
      <c r="FZ79" s="692"/>
      <c r="GA79" s="692"/>
      <c r="GB79" s="692"/>
      <c r="GC79" s="692"/>
      <c r="GD79" s="692"/>
      <c r="GE79" s="692"/>
      <c r="GF79" s="692"/>
      <c r="GG79" s="692"/>
      <c r="GH79" s="692"/>
      <c r="GI79" s="692"/>
      <c r="GJ79" s="692"/>
      <c r="GK79" s="692"/>
      <c r="GL79" s="692"/>
      <c r="GM79" s="692"/>
      <c r="GN79" s="692"/>
      <c r="GO79" s="692"/>
      <c r="GP79" s="692"/>
      <c r="GQ79" s="692"/>
      <c r="GR79" s="692"/>
      <c r="GS79" s="692"/>
      <c r="GT79" s="692"/>
      <c r="GU79" s="692"/>
      <c r="GV79" s="692"/>
      <c r="GW79" s="692"/>
      <c r="GX79" s="692"/>
      <c r="GY79" s="692"/>
      <c r="GZ79" s="692"/>
      <c r="HA79" s="692"/>
      <c r="HB79" s="692"/>
      <c r="HC79" s="692"/>
      <c r="HD79" s="692"/>
      <c r="HE79" s="692"/>
      <c r="HF79" s="692"/>
      <c r="HG79" s="692"/>
      <c r="HH79" s="692"/>
      <c r="HI79" s="692"/>
      <c r="HJ79" s="692"/>
      <c r="HK79" s="692"/>
      <c r="HL79" s="692"/>
      <c r="HM79" s="692"/>
      <c r="HN79" s="692"/>
      <c r="HO79" s="692"/>
      <c r="HP79" s="692"/>
      <c r="HQ79" s="692"/>
      <c r="HR79" s="692"/>
      <c r="HS79" s="692"/>
      <c r="HT79" s="692"/>
      <c r="HU79" s="692"/>
      <c r="HV79" s="692"/>
      <c r="HW79" s="692"/>
      <c r="HX79" s="692"/>
      <c r="HY79" s="692"/>
      <c r="HZ79" s="692"/>
      <c r="IA79" s="692"/>
      <c r="IB79" s="692"/>
      <c r="IC79" s="692"/>
      <c r="ID79" s="692"/>
      <c r="IE79" s="692"/>
      <c r="IF79" s="692"/>
      <c r="IG79" s="692"/>
      <c r="IH79" s="692"/>
      <c r="II79" s="692"/>
      <c r="IJ79" s="692"/>
      <c r="IK79" s="692"/>
      <c r="IL79" s="692"/>
      <c r="IM79" s="692"/>
      <c r="IN79" s="692"/>
      <c r="IO79" s="692"/>
      <c r="IP79" s="692"/>
      <c r="IQ79" s="692"/>
      <c r="IR79" s="692"/>
      <c r="IS79" s="692"/>
      <c r="IT79" s="692"/>
      <c r="IU79" s="692"/>
      <c r="PI79" s="854"/>
      <c r="PJ79" s="854"/>
      <c r="PK79" s="854"/>
      <c r="PL79" s="854"/>
      <c r="PM79" s="854"/>
      <c r="PN79" s="854"/>
      <c r="PO79" s="854"/>
      <c r="PP79" s="854"/>
      <c r="PQ79" s="854"/>
      <c r="PR79" s="854"/>
      <c r="PS79" s="854"/>
      <c r="PT79" s="854"/>
      <c r="PU79" s="854"/>
      <c r="PV79" s="854"/>
      <c r="PW79" s="854"/>
      <c r="PX79" s="854"/>
      <c r="PY79" s="854"/>
      <c r="PZ79" s="854"/>
      <c r="QA79" s="854"/>
      <c r="QB79" s="854"/>
      <c r="QC79" s="854"/>
      <c r="QD79" s="854"/>
      <c r="QE79" s="854"/>
      <c r="QF79" s="854"/>
      <c r="QG79" s="854"/>
      <c r="QH79" s="854"/>
      <c r="QI79" s="854"/>
      <c r="QJ79" s="854"/>
      <c r="QK79" s="854"/>
      <c r="QL79" s="854"/>
      <c r="QM79" s="854"/>
      <c r="QN79" s="854"/>
      <c r="QO79" s="854"/>
      <c r="QP79" s="854"/>
      <c r="QQ79" s="854"/>
      <c r="QR79" s="854"/>
      <c r="QS79" s="854"/>
    </row>
    <row r="80" spans="1:461" s="724" customFormat="1" ht="20.100000000000001" customHeight="1" x14ac:dyDescent="0.2">
      <c r="A80" s="2676"/>
      <c r="B80" s="693" t="s">
        <v>66</v>
      </c>
      <c r="C80" s="308"/>
      <c r="D80" s="1835">
        <v>0</v>
      </c>
      <c r="E80" s="1835">
        <v>0</v>
      </c>
      <c r="F80" s="1835">
        <v>0</v>
      </c>
      <c r="G80" s="1835">
        <v>11</v>
      </c>
      <c r="H80" s="1835">
        <v>13</v>
      </c>
      <c r="I80" s="1835">
        <v>24</v>
      </c>
      <c r="J80" s="1835">
        <v>0</v>
      </c>
      <c r="K80" s="1835">
        <v>0</v>
      </c>
      <c r="L80" s="1835">
        <v>0</v>
      </c>
      <c r="M80" s="1835">
        <f t="shared" ref="M80:N80" si="59">SUM(D80,G80,J80)</f>
        <v>11</v>
      </c>
      <c r="N80" s="1835">
        <f t="shared" si="59"/>
        <v>13</v>
      </c>
      <c r="O80" s="1835">
        <f t="shared" ref="O80" si="60">SUM(M80:N80)</f>
        <v>24</v>
      </c>
      <c r="P80" s="856"/>
      <c r="Q80" s="856"/>
      <c r="R80" s="759"/>
      <c r="S80" s="692"/>
      <c r="T80" s="692"/>
      <c r="U80" s="692"/>
      <c r="V80" s="692"/>
      <c r="W80" s="692"/>
      <c r="X80" s="692"/>
      <c r="Y80" s="692"/>
      <c r="Z80" s="692"/>
      <c r="AA80" s="692"/>
      <c r="AB80" s="692"/>
      <c r="AC80" s="692"/>
      <c r="AD80" s="692"/>
      <c r="AE80" s="692"/>
      <c r="AF80" s="692"/>
      <c r="AG80" s="692"/>
      <c r="AH80" s="692"/>
      <c r="AI80" s="692"/>
      <c r="AJ80" s="692"/>
      <c r="AK80" s="692"/>
      <c r="AL80" s="692"/>
      <c r="AM80" s="692"/>
      <c r="AN80" s="692"/>
      <c r="AO80" s="692"/>
      <c r="AP80" s="692"/>
      <c r="AQ80" s="692"/>
      <c r="AR80" s="692"/>
      <c r="AS80" s="692"/>
      <c r="AT80" s="692"/>
      <c r="AU80" s="692"/>
      <c r="AV80" s="692"/>
      <c r="AW80" s="692"/>
      <c r="AX80" s="692"/>
      <c r="AY80" s="692"/>
      <c r="AZ80" s="692"/>
      <c r="BA80" s="692"/>
      <c r="BB80" s="692"/>
      <c r="BC80" s="692"/>
      <c r="BD80" s="692"/>
      <c r="BE80" s="692"/>
      <c r="BF80" s="692"/>
      <c r="BG80" s="692"/>
      <c r="BH80" s="692"/>
      <c r="BI80" s="692"/>
      <c r="BJ80" s="692"/>
      <c r="BK80" s="692"/>
      <c r="BL80" s="692"/>
      <c r="BM80" s="692"/>
      <c r="BN80" s="692"/>
      <c r="BO80" s="692"/>
      <c r="BP80" s="692"/>
      <c r="BQ80" s="692"/>
      <c r="BR80" s="692"/>
      <c r="BS80" s="692"/>
      <c r="BT80" s="692"/>
      <c r="BU80" s="692"/>
      <c r="BV80" s="692"/>
      <c r="BW80" s="692"/>
      <c r="BX80" s="692"/>
      <c r="BY80" s="692"/>
      <c r="BZ80" s="692"/>
      <c r="CA80" s="692"/>
      <c r="CB80" s="692"/>
      <c r="CC80" s="692"/>
      <c r="CD80" s="692"/>
      <c r="CE80" s="692"/>
      <c r="CF80" s="692"/>
      <c r="CG80" s="692"/>
      <c r="CH80" s="692"/>
      <c r="CI80" s="692"/>
      <c r="CJ80" s="692"/>
      <c r="CK80" s="692"/>
      <c r="CL80" s="692"/>
      <c r="CM80" s="692"/>
      <c r="CN80" s="692"/>
      <c r="CO80" s="692"/>
      <c r="CP80" s="692"/>
      <c r="CQ80" s="692"/>
      <c r="CR80" s="692"/>
      <c r="CS80" s="692"/>
      <c r="CT80" s="692"/>
      <c r="CU80" s="692"/>
      <c r="CV80" s="692"/>
      <c r="CW80" s="692"/>
      <c r="CX80" s="692"/>
      <c r="CY80" s="692"/>
      <c r="CZ80" s="692"/>
      <c r="DA80" s="692"/>
      <c r="DB80" s="692"/>
      <c r="DC80" s="692"/>
      <c r="DD80" s="692"/>
      <c r="DE80" s="692"/>
      <c r="DF80" s="692"/>
      <c r="DG80" s="692"/>
      <c r="DH80" s="692"/>
      <c r="DI80" s="692"/>
      <c r="DJ80" s="692"/>
      <c r="DK80" s="692"/>
      <c r="DL80" s="692"/>
      <c r="DM80" s="692"/>
      <c r="DN80" s="692"/>
      <c r="DO80" s="692"/>
      <c r="DP80" s="692"/>
      <c r="DQ80" s="692"/>
      <c r="DR80" s="692"/>
      <c r="DS80" s="692"/>
      <c r="DT80" s="692"/>
      <c r="DU80" s="692"/>
      <c r="DV80" s="692"/>
      <c r="DW80" s="692"/>
      <c r="DX80" s="692"/>
      <c r="DY80" s="692"/>
      <c r="DZ80" s="692"/>
      <c r="EA80" s="692"/>
      <c r="EB80" s="692"/>
      <c r="EC80" s="692"/>
      <c r="ED80" s="692"/>
      <c r="EE80" s="692"/>
      <c r="EF80" s="692"/>
      <c r="EG80" s="692"/>
      <c r="EH80" s="692"/>
      <c r="EI80" s="692"/>
      <c r="EJ80" s="692"/>
      <c r="EK80" s="692"/>
      <c r="EL80" s="692"/>
      <c r="EM80" s="692"/>
      <c r="EN80" s="692"/>
      <c r="EO80" s="692"/>
      <c r="EP80" s="692"/>
      <c r="EQ80" s="692"/>
      <c r="ER80" s="692"/>
      <c r="ES80" s="692"/>
      <c r="ET80" s="692"/>
      <c r="EU80" s="692"/>
      <c r="EV80" s="692"/>
      <c r="EW80" s="692"/>
      <c r="EX80" s="692"/>
      <c r="EY80" s="692"/>
      <c r="EZ80" s="692"/>
      <c r="FA80" s="692"/>
      <c r="FB80" s="692"/>
      <c r="FC80" s="692"/>
      <c r="FD80" s="692"/>
      <c r="FE80" s="692"/>
      <c r="FF80" s="692"/>
      <c r="FG80" s="692"/>
      <c r="FH80" s="692"/>
      <c r="FI80" s="692"/>
      <c r="FJ80" s="692"/>
      <c r="FK80" s="692"/>
      <c r="FL80" s="692"/>
      <c r="FM80" s="692"/>
      <c r="FN80" s="692"/>
      <c r="FO80" s="692"/>
      <c r="FP80" s="692"/>
      <c r="FQ80" s="692"/>
      <c r="FR80" s="692"/>
      <c r="FS80" s="692"/>
      <c r="FT80" s="692"/>
      <c r="FU80" s="692"/>
      <c r="FV80" s="692"/>
      <c r="FW80" s="692"/>
      <c r="FX80" s="692"/>
      <c r="FY80" s="692"/>
      <c r="FZ80" s="692"/>
      <c r="GA80" s="692"/>
      <c r="GB80" s="692"/>
      <c r="GC80" s="692"/>
      <c r="GD80" s="692"/>
      <c r="GE80" s="692"/>
      <c r="GF80" s="692"/>
      <c r="GG80" s="692"/>
      <c r="GH80" s="692"/>
      <c r="GI80" s="692"/>
      <c r="GJ80" s="692"/>
      <c r="GK80" s="692"/>
      <c r="GL80" s="692"/>
      <c r="GM80" s="692"/>
      <c r="GN80" s="692"/>
      <c r="GO80" s="692"/>
      <c r="GP80" s="692"/>
      <c r="GQ80" s="692"/>
      <c r="GR80" s="692"/>
      <c r="GS80" s="692"/>
      <c r="GT80" s="692"/>
      <c r="GU80" s="692"/>
      <c r="GV80" s="692"/>
      <c r="GW80" s="692"/>
      <c r="GX80" s="692"/>
      <c r="GY80" s="692"/>
      <c r="GZ80" s="692"/>
      <c r="HA80" s="692"/>
      <c r="HB80" s="692"/>
      <c r="HC80" s="692"/>
      <c r="HD80" s="692"/>
      <c r="HE80" s="692"/>
      <c r="HF80" s="692"/>
      <c r="HG80" s="692"/>
      <c r="HH80" s="692"/>
      <c r="HI80" s="692"/>
      <c r="HJ80" s="692"/>
      <c r="HK80" s="692"/>
      <c r="HL80" s="692"/>
      <c r="HM80" s="692"/>
      <c r="HN80" s="692"/>
      <c r="HO80" s="692"/>
      <c r="HP80" s="692"/>
      <c r="HQ80" s="692"/>
      <c r="HR80" s="692"/>
      <c r="HS80" s="692"/>
      <c r="HT80" s="692"/>
      <c r="HU80" s="692"/>
      <c r="HV80" s="692"/>
      <c r="HW80" s="692"/>
      <c r="HX80" s="692"/>
      <c r="HY80" s="692"/>
      <c r="HZ80" s="692"/>
      <c r="IA80" s="692"/>
      <c r="IB80" s="692"/>
      <c r="IC80" s="692"/>
      <c r="ID80" s="692"/>
      <c r="IE80" s="692"/>
      <c r="IF80" s="692"/>
      <c r="IG80" s="692"/>
      <c r="IH80" s="692"/>
      <c r="II80" s="692"/>
      <c r="IJ80" s="692"/>
      <c r="IK80" s="692"/>
      <c r="IL80" s="692"/>
      <c r="IM80" s="692"/>
      <c r="IN80" s="692"/>
      <c r="IO80" s="692"/>
      <c r="IP80" s="692"/>
      <c r="IQ80" s="692"/>
      <c r="IR80" s="692"/>
      <c r="IS80" s="692"/>
      <c r="IT80" s="692"/>
      <c r="IU80" s="692"/>
      <c r="PI80" s="854"/>
      <c r="PJ80" s="854"/>
      <c r="PK80" s="854"/>
      <c r="PL80" s="854"/>
      <c r="PM80" s="854"/>
      <c r="PN80" s="854"/>
      <c r="PO80" s="854"/>
      <c r="PP80" s="854"/>
      <c r="PQ80" s="854"/>
      <c r="PR80" s="854"/>
      <c r="PS80" s="854"/>
      <c r="PT80" s="854"/>
      <c r="PU80" s="854"/>
      <c r="PV80" s="854"/>
      <c r="PW80" s="854"/>
      <c r="PX80" s="854"/>
      <c r="PY80" s="854"/>
      <c r="PZ80" s="854"/>
      <c r="QA80" s="854"/>
      <c r="QB80" s="854"/>
      <c r="QC80" s="854"/>
      <c r="QD80" s="854"/>
      <c r="QE80" s="854"/>
      <c r="QF80" s="854"/>
      <c r="QG80" s="854"/>
      <c r="QH80" s="854"/>
      <c r="QI80" s="854"/>
      <c r="QJ80" s="854"/>
      <c r="QK80" s="854"/>
      <c r="QL80" s="854"/>
      <c r="QM80" s="854"/>
      <c r="QN80" s="854"/>
      <c r="QO80" s="854"/>
      <c r="QP80" s="854"/>
      <c r="QQ80" s="854"/>
      <c r="QR80" s="854"/>
      <c r="QS80" s="854"/>
    </row>
    <row r="81" spans="1:461" s="724" customFormat="1" ht="20.100000000000001" customHeight="1" x14ac:dyDescent="0.2">
      <c r="A81" s="2654" t="s">
        <v>96</v>
      </c>
      <c r="B81" s="2654"/>
      <c r="C81" s="2654"/>
      <c r="D81" s="1835">
        <f>SUM(D78:D80)</f>
        <v>0</v>
      </c>
      <c r="E81" s="1835">
        <f t="shared" ref="E81:O82" si="61">SUM(E78:E80)</f>
        <v>0</v>
      </c>
      <c r="F81" s="1835">
        <f t="shared" si="61"/>
        <v>0</v>
      </c>
      <c r="G81" s="1835">
        <f t="shared" si="61"/>
        <v>15</v>
      </c>
      <c r="H81" s="1835">
        <f t="shared" si="61"/>
        <v>35</v>
      </c>
      <c r="I81" s="1835">
        <f t="shared" si="61"/>
        <v>50</v>
      </c>
      <c r="J81" s="1835">
        <f t="shared" si="61"/>
        <v>0</v>
      </c>
      <c r="K81" s="1835">
        <f t="shared" si="61"/>
        <v>0</v>
      </c>
      <c r="L81" s="1835">
        <f t="shared" si="61"/>
        <v>0</v>
      </c>
      <c r="M81" s="1835">
        <f t="shared" si="61"/>
        <v>15</v>
      </c>
      <c r="N81" s="1835">
        <f t="shared" si="61"/>
        <v>35</v>
      </c>
      <c r="O81" s="1835">
        <f t="shared" si="61"/>
        <v>50</v>
      </c>
      <c r="P81" s="2502" t="s">
        <v>136</v>
      </c>
      <c r="Q81" s="2502"/>
      <c r="R81" s="2502"/>
      <c r="S81" s="692"/>
      <c r="T81" s="692"/>
      <c r="U81" s="692"/>
      <c r="V81" s="692"/>
      <c r="W81" s="692"/>
      <c r="X81" s="692"/>
      <c r="Y81" s="692"/>
      <c r="Z81" s="692"/>
      <c r="AA81" s="692"/>
      <c r="AB81" s="692"/>
      <c r="AC81" s="692"/>
      <c r="AD81" s="692"/>
      <c r="AE81" s="692"/>
      <c r="AF81" s="692"/>
      <c r="AG81" s="692"/>
      <c r="AH81" s="692"/>
      <c r="AI81" s="692"/>
      <c r="AJ81" s="692"/>
      <c r="AK81" s="692"/>
      <c r="AL81" s="692"/>
      <c r="AM81" s="692"/>
      <c r="AN81" s="692"/>
      <c r="AO81" s="692"/>
      <c r="AP81" s="692"/>
      <c r="AQ81" s="692"/>
      <c r="AR81" s="692"/>
      <c r="AS81" s="692"/>
      <c r="AT81" s="692"/>
      <c r="AU81" s="692"/>
      <c r="AV81" s="692"/>
      <c r="AW81" s="692"/>
      <c r="AX81" s="692"/>
      <c r="AY81" s="692"/>
      <c r="AZ81" s="692"/>
      <c r="BA81" s="692"/>
      <c r="BB81" s="692"/>
      <c r="BC81" s="692"/>
      <c r="BD81" s="692"/>
      <c r="BE81" s="692"/>
      <c r="BF81" s="692"/>
      <c r="BG81" s="692"/>
      <c r="BH81" s="692"/>
      <c r="BI81" s="692"/>
      <c r="BJ81" s="692"/>
      <c r="BK81" s="692"/>
      <c r="BL81" s="692"/>
      <c r="BM81" s="692"/>
      <c r="BN81" s="692"/>
      <c r="BO81" s="692"/>
      <c r="BP81" s="692"/>
      <c r="BQ81" s="692"/>
      <c r="BR81" s="692"/>
      <c r="BS81" s="692"/>
      <c r="BT81" s="692"/>
      <c r="BU81" s="692"/>
      <c r="BV81" s="692"/>
      <c r="BW81" s="692"/>
      <c r="BX81" s="692"/>
      <c r="BY81" s="692"/>
      <c r="BZ81" s="692"/>
      <c r="CA81" s="692"/>
      <c r="CB81" s="692"/>
      <c r="CC81" s="692"/>
      <c r="CD81" s="692"/>
      <c r="CE81" s="692"/>
      <c r="CF81" s="692"/>
      <c r="CG81" s="692"/>
      <c r="CH81" s="692"/>
      <c r="CI81" s="692"/>
      <c r="CJ81" s="692"/>
      <c r="CK81" s="692"/>
      <c r="CL81" s="692"/>
      <c r="CM81" s="692"/>
      <c r="CN81" s="692"/>
      <c r="CO81" s="692"/>
      <c r="CP81" s="692"/>
      <c r="CQ81" s="692"/>
      <c r="CR81" s="692"/>
      <c r="CS81" s="692"/>
      <c r="CT81" s="692"/>
      <c r="CU81" s="692"/>
      <c r="CV81" s="692"/>
      <c r="CW81" s="692"/>
      <c r="CX81" s="692"/>
      <c r="CY81" s="692"/>
      <c r="CZ81" s="692"/>
      <c r="DA81" s="692"/>
      <c r="DB81" s="692"/>
      <c r="DC81" s="692"/>
      <c r="DD81" s="692"/>
      <c r="DE81" s="692"/>
      <c r="DF81" s="692"/>
      <c r="DG81" s="692"/>
      <c r="DH81" s="692"/>
      <c r="DI81" s="692"/>
      <c r="DJ81" s="692"/>
      <c r="DK81" s="692"/>
      <c r="DL81" s="692"/>
      <c r="DM81" s="692"/>
      <c r="DN81" s="692"/>
      <c r="DO81" s="692"/>
      <c r="DP81" s="692"/>
      <c r="DQ81" s="692"/>
      <c r="DR81" s="692"/>
      <c r="DS81" s="692"/>
      <c r="DT81" s="692"/>
      <c r="DU81" s="692"/>
      <c r="DV81" s="692"/>
      <c r="DW81" s="692"/>
      <c r="DX81" s="692"/>
      <c r="DY81" s="692"/>
      <c r="DZ81" s="692"/>
      <c r="EA81" s="692"/>
      <c r="EB81" s="692"/>
      <c r="EC81" s="692"/>
      <c r="ED81" s="692"/>
      <c r="EE81" s="692"/>
      <c r="EF81" s="692"/>
      <c r="EG81" s="692"/>
      <c r="EH81" s="692"/>
      <c r="EI81" s="692"/>
      <c r="EJ81" s="692"/>
      <c r="EK81" s="692"/>
      <c r="EL81" s="692"/>
      <c r="EM81" s="692"/>
      <c r="EN81" s="692"/>
      <c r="EO81" s="692"/>
      <c r="EP81" s="692"/>
      <c r="EQ81" s="692"/>
      <c r="ER81" s="692"/>
      <c r="ES81" s="692"/>
      <c r="ET81" s="692"/>
      <c r="EU81" s="692"/>
      <c r="EV81" s="692"/>
      <c r="EW81" s="692"/>
      <c r="EX81" s="692"/>
      <c r="EY81" s="692"/>
      <c r="EZ81" s="692"/>
      <c r="FA81" s="692"/>
      <c r="FB81" s="692"/>
      <c r="FC81" s="692"/>
      <c r="FD81" s="692"/>
      <c r="FE81" s="692"/>
      <c r="FF81" s="692"/>
      <c r="FG81" s="692"/>
      <c r="FH81" s="692"/>
      <c r="FI81" s="692"/>
      <c r="FJ81" s="692"/>
      <c r="FK81" s="692"/>
      <c r="FL81" s="692"/>
      <c r="FM81" s="692"/>
      <c r="FN81" s="692"/>
      <c r="FO81" s="692"/>
      <c r="FP81" s="692"/>
      <c r="FQ81" s="692"/>
      <c r="FR81" s="692"/>
      <c r="FS81" s="692"/>
      <c r="FT81" s="692"/>
      <c r="FU81" s="692"/>
      <c r="FV81" s="692"/>
      <c r="FW81" s="692"/>
      <c r="FX81" s="692"/>
      <c r="FY81" s="692"/>
      <c r="FZ81" s="692"/>
      <c r="GA81" s="692"/>
      <c r="GB81" s="692"/>
      <c r="GC81" s="692"/>
      <c r="GD81" s="692"/>
      <c r="GE81" s="692"/>
      <c r="GF81" s="692"/>
      <c r="GG81" s="692"/>
      <c r="GH81" s="692"/>
      <c r="GI81" s="692"/>
      <c r="GJ81" s="692"/>
      <c r="GK81" s="692"/>
      <c r="GL81" s="692"/>
      <c r="GM81" s="692"/>
      <c r="GN81" s="692"/>
      <c r="GO81" s="692"/>
      <c r="GP81" s="692"/>
      <c r="GQ81" s="692"/>
      <c r="GR81" s="692"/>
      <c r="GS81" s="692"/>
      <c r="GT81" s="692"/>
      <c r="GU81" s="692"/>
      <c r="GV81" s="692"/>
      <c r="GW81" s="692"/>
      <c r="GX81" s="692"/>
      <c r="GY81" s="692"/>
      <c r="GZ81" s="692"/>
      <c r="HA81" s="692"/>
      <c r="HB81" s="692"/>
      <c r="HC81" s="692"/>
      <c r="HD81" s="692"/>
      <c r="HE81" s="692"/>
      <c r="HF81" s="692"/>
      <c r="HG81" s="692"/>
      <c r="HH81" s="692"/>
      <c r="HI81" s="692"/>
      <c r="HJ81" s="692"/>
      <c r="HK81" s="692"/>
      <c r="HL81" s="692"/>
      <c r="HM81" s="692"/>
      <c r="HN81" s="692"/>
      <c r="HO81" s="692"/>
      <c r="HP81" s="692"/>
      <c r="HQ81" s="692"/>
      <c r="HR81" s="692"/>
      <c r="HS81" s="692"/>
      <c r="HT81" s="692"/>
      <c r="HU81" s="692"/>
      <c r="HV81" s="692"/>
      <c r="HW81" s="692"/>
      <c r="HX81" s="692"/>
      <c r="HY81" s="692"/>
      <c r="HZ81" s="692"/>
      <c r="IA81" s="692"/>
      <c r="IB81" s="692"/>
      <c r="IC81" s="692"/>
      <c r="ID81" s="692"/>
      <c r="IE81" s="692"/>
      <c r="IF81" s="692"/>
      <c r="IG81" s="692"/>
      <c r="IH81" s="692"/>
      <c r="II81" s="692"/>
      <c r="IJ81" s="692"/>
      <c r="IK81" s="692"/>
      <c r="IL81" s="692"/>
      <c r="IM81" s="692"/>
      <c r="IN81" s="692"/>
      <c r="IO81" s="692"/>
      <c r="IP81" s="692"/>
      <c r="IQ81" s="692"/>
      <c r="IR81" s="692"/>
      <c r="IS81" s="692"/>
      <c r="IT81" s="692"/>
      <c r="IU81" s="692"/>
      <c r="PI81" s="854"/>
      <c r="PJ81" s="854"/>
      <c r="PK81" s="854"/>
      <c r="PL81" s="854"/>
      <c r="PM81" s="854"/>
      <c r="PN81" s="854"/>
      <c r="PO81" s="854"/>
      <c r="PP81" s="854"/>
      <c r="PQ81" s="854"/>
      <c r="PR81" s="854"/>
      <c r="PS81" s="854"/>
      <c r="PT81" s="854"/>
      <c r="PU81" s="854"/>
      <c r="PV81" s="854"/>
      <c r="PW81" s="854"/>
      <c r="PX81" s="854"/>
      <c r="PY81" s="854"/>
      <c r="PZ81" s="854"/>
      <c r="QA81" s="854"/>
      <c r="QB81" s="854"/>
      <c r="QC81" s="854"/>
      <c r="QD81" s="854"/>
      <c r="QE81" s="854"/>
      <c r="QF81" s="854"/>
      <c r="QG81" s="854"/>
      <c r="QH81" s="854"/>
      <c r="QI81" s="854"/>
      <c r="QJ81" s="854"/>
      <c r="QK81" s="854"/>
      <c r="QL81" s="854"/>
      <c r="QM81" s="854"/>
      <c r="QN81" s="854"/>
      <c r="QO81" s="854"/>
      <c r="QP81" s="854"/>
      <c r="QQ81" s="854"/>
      <c r="QR81" s="854"/>
      <c r="QS81" s="854"/>
    </row>
    <row r="82" spans="1:461" s="724" customFormat="1" ht="20.100000000000001" customHeight="1" x14ac:dyDescent="0.2">
      <c r="A82" s="2676" t="s">
        <v>41</v>
      </c>
      <c r="B82" s="2676" t="s">
        <v>1661</v>
      </c>
      <c r="C82" s="308" t="s">
        <v>910</v>
      </c>
      <c r="D82" s="1835">
        <f>SUM(D79:D81)</f>
        <v>0</v>
      </c>
      <c r="E82" s="1835">
        <f t="shared" si="61"/>
        <v>0</v>
      </c>
      <c r="F82" s="1835">
        <f t="shared" si="61"/>
        <v>0</v>
      </c>
      <c r="G82" s="1835">
        <v>2</v>
      </c>
      <c r="H82" s="1835">
        <v>2</v>
      </c>
      <c r="I82" s="1835">
        <v>4</v>
      </c>
      <c r="J82" s="1835">
        <f t="shared" ref="J82:L82" si="62">SUM(J79:J81)</f>
        <v>0</v>
      </c>
      <c r="K82" s="1835">
        <f t="shared" si="62"/>
        <v>0</v>
      </c>
      <c r="L82" s="1835">
        <f t="shared" si="62"/>
        <v>0</v>
      </c>
      <c r="M82" s="1835">
        <f t="shared" si="35"/>
        <v>2</v>
      </c>
      <c r="N82" s="1835">
        <f t="shared" si="35"/>
        <v>2</v>
      </c>
      <c r="O82" s="1835">
        <f t="shared" si="36"/>
        <v>4</v>
      </c>
      <c r="P82" s="389" t="s">
        <v>911</v>
      </c>
      <c r="Q82" s="2527" t="s">
        <v>911</v>
      </c>
      <c r="R82" s="2502" t="s">
        <v>166</v>
      </c>
      <c r="S82" s="692"/>
      <c r="T82" s="692"/>
      <c r="U82" s="692"/>
      <c r="V82" s="692"/>
      <c r="W82" s="692"/>
      <c r="X82" s="692"/>
      <c r="Y82" s="692"/>
      <c r="Z82" s="692"/>
      <c r="AA82" s="692"/>
      <c r="AB82" s="692"/>
      <c r="AC82" s="692"/>
      <c r="AD82" s="692"/>
      <c r="AE82" s="692"/>
      <c r="AF82" s="692"/>
      <c r="AG82" s="692"/>
      <c r="AH82" s="692"/>
      <c r="AI82" s="692"/>
      <c r="AJ82" s="692"/>
      <c r="AK82" s="692"/>
      <c r="AL82" s="692"/>
      <c r="AM82" s="692"/>
      <c r="AN82" s="692"/>
      <c r="AO82" s="692"/>
      <c r="AP82" s="692"/>
      <c r="AQ82" s="692"/>
      <c r="AR82" s="692"/>
      <c r="AS82" s="692"/>
      <c r="AT82" s="692"/>
      <c r="AU82" s="692"/>
      <c r="AV82" s="692"/>
      <c r="AW82" s="692"/>
      <c r="AX82" s="692"/>
      <c r="AY82" s="692"/>
      <c r="AZ82" s="692"/>
      <c r="BA82" s="692"/>
      <c r="BB82" s="692"/>
      <c r="BC82" s="692"/>
      <c r="BD82" s="692"/>
      <c r="BE82" s="692"/>
      <c r="BF82" s="692"/>
      <c r="BG82" s="692"/>
      <c r="BH82" s="692"/>
      <c r="BI82" s="692"/>
      <c r="BJ82" s="692"/>
      <c r="BK82" s="692"/>
      <c r="BL82" s="692"/>
      <c r="BM82" s="692"/>
      <c r="BN82" s="692"/>
      <c r="BO82" s="692"/>
      <c r="BP82" s="692"/>
      <c r="BQ82" s="692"/>
      <c r="BR82" s="692"/>
      <c r="BS82" s="692"/>
      <c r="BT82" s="692"/>
      <c r="BU82" s="692"/>
      <c r="BV82" s="692"/>
      <c r="BW82" s="692"/>
      <c r="BX82" s="692"/>
      <c r="BY82" s="692"/>
      <c r="BZ82" s="692"/>
      <c r="CA82" s="692"/>
      <c r="CB82" s="692"/>
      <c r="CC82" s="692"/>
      <c r="CD82" s="692"/>
      <c r="CE82" s="692"/>
      <c r="CF82" s="692"/>
      <c r="CG82" s="692"/>
      <c r="CH82" s="692"/>
      <c r="CI82" s="692"/>
      <c r="CJ82" s="692"/>
      <c r="CK82" s="692"/>
      <c r="CL82" s="692"/>
      <c r="CM82" s="692"/>
      <c r="CN82" s="692"/>
      <c r="CO82" s="692"/>
      <c r="CP82" s="692"/>
      <c r="CQ82" s="692"/>
      <c r="CR82" s="692"/>
      <c r="CS82" s="692"/>
      <c r="CT82" s="692"/>
      <c r="CU82" s="692"/>
      <c r="CV82" s="692"/>
      <c r="CW82" s="692"/>
      <c r="CX82" s="692"/>
      <c r="CY82" s="692"/>
      <c r="CZ82" s="692"/>
      <c r="DA82" s="692"/>
      <c r="DB82" s="692"/>
      <c r="DC82" s="692"/>
      <c r="DD82" s="692"/>
      <c r="DE82" s="692"/>
      <c r="DF82" s="692"/>
      <c r="DG82" s="692"/>
      <c r="DH82" s="692"/>
      <c r="DI82" s="692"/>
      <c r="DJ82" s="692"/>
      <c r="DK82" s="692"/>
      <c r="DL82" s="692"/>
      <c r="DM82" s="692"/>
      <c r="DN82" s="692"/>
      <c r="DO82" s="692"/>
      <c r="DP82" s="692"/>
      <c r="DQ82" s="692"/>
      <c r="DR82" s="692"/>
      <c r="DS82" s="692"/>
      <c r="DT82" s="692"/>
      <c r="DU82" s="692"/>
      <c r="DV82" s="692"/>
      <c r="DW82" s="692"/>
      <c r="DX82" s="692"/>
      <c r="DY82" s="692"/>
      <c r="DZ82" s="692"/>
      <c r="EA82" s="692"/>
      <c r="EB82" s="692"/>
      <c r="EC82" s="692"/>
      <c r="ED82" s="692"/>
      <c r="EE82" s="692"/>
      <c r="EF82" s="692"/>
      <c r="EG82" s="692"/>
      <c r="EH82" s="692"/>
      <c r="EI82" s="692"/>
      <c r="EJ82" s="692"/>
      <c r="EK82" s="692"/>
      <c r="EL82" s="692"/>
      <c r="EM82" s="692"/>
      <c r="EN82" s="692"/>
      <c r="EO82" s="692"/>
      <c r="EP82" s="692"/>
      <c r="EQ82" s="692"/>
      <c r="ER82" s="692"/>
      <c r="ES82" s="692"/>
      <c r="ET82" s="692"/>
      <c r="EU82" s="692"/>
      <c r="EV82" s="692"/>
      <c r="EW82" s="692"/>
      <c r="EX82" s="692"/>
      <c r="EY82" s="692"/>
      <c r="EZ82" s="692"/>
      <c r="FA82" s="692"/>
      <c r="FB82" s="692"/>
      <c r="FC82" s="692"/>
      <c r="FD82" s="692"/>
      <c r="FE82" s="692"/>
      <c r="FF82" s="692"/>
      <c r="FG82" s="692"/>
      <c r="FH82" s="692"/>
      <c r="FI82" s="692"/>
      <c r="FJ82" s="692"/>
      <c r="FK82" s="692"/>
      <c r="FL82" s="692"/>
      <c r="FM82" s="692"/>
      <c r="FN82" s="692"/>
      <c r="FO82" s="692"/>
      <c r="FP82" s="692"/>
      <c r="FQ82" s="692"/>
      <c r="FR82" s="692"/>
      <c r="FS82" s="692"/>
      <c r="FT82" s="692"/>
      <c r="FU82" s="692"/>
      <c r="FV82" s="692"/>
      <c r="FW82" s="692"/>
      <c r="FX82" s="692"/>
      <c r="FY82" s="692"/>
      <c r="FZ82" s="692"/>
      <c r="GA82" s="692"/>
      <c r="GB82" s="692"/>
      <c r="GC82" s="692"/>
      <c r="GD82" s="692"/>
      <c r="GE82" s="692"/>
      <c r="GF82" s="692"/>
      <c r="GG82" s="692"/>
      <c r="GH82" s="692"/>
      <c r="GI82" s="692"/>
      <c r="GJ82" s="692"/>
      <c r="GK82" s="692"/>
      <c r="GL82" s="692"/>
      <c r="GM82" s="692"/>
      <c r="GN82" s="692"/>
      <c r="GO82" s="692"/>
      <c r="GP82" s="692"/>
      <c r="GQ82" s="692"/>
      <c r="GR82" s="692"/>
      <c r="GS82" s="692"/>
      <c r="GT82" s="692"/>
      <c r="GU82" s="692"/>
      <c r="GV82" s="692"/>
      <c r="GW82" s="692"/>
      <c r="GX82" s="692"/>
      <c r="GY82" s="692"/>
      <c r="GZ82" s="692"/>
      <c r="HA82" s="692"/>
      <c r="HB82" s="692"/>
      <c r="HC82" s="692"/>
      <c r="HD82" s="692"/>
      <c r="HE82" s="692"/>
      <c r="HF82" s="692"/>
      <c r="HG82" s="692"/>
      <c r="HH82" s="692"/>
      <c r="HI82" s="692"/>
      <c r="HJ82" s="692"/>
      <c r="HK82" s="692"/>
      <c r="HL82" s="692"/>
      <c r="HM82" s="692"/>
      <c r="HN82" s="692"/>
      <c r="HO82" s="692"/>
      <c r="HP82" s="692"/>
      <c r="HQ82" s="692"/>
      <c r="HR82" s="692"/>
      <c r="HS82" s="692"/>
      <c r="HT82" s="692"/>
      <c r="HU82" s="692"/>
      <c r="HV82" s="692"/>
      <c r="HW82" s="692"/>
      <c r="HX82" s="692"/>
      <c r="HY82" s="692"/>
      <c r="HZ82" s="692"/>
      <c r="IA82" s="692"/>
      <c r="IB82" s="692"/>
      <c r="IC82" s="692"/>
      <c r="ID82" s="692"/>
      <c r="IE82" s="692"/>
      <c r="IF82" s="692"/>
      <c r="IG82" s="692"/>
      <c r="IH82" s="692"/>
      <c r="II82" s="692"/>
      <c r="IJ82" s="692"/>
      <c r="IK82" s="692"/>
      <c r="IL82" s="692"/>
      <c r="IM82" s="692"/>
      <c r="IN82" s="692"/>
      <c r="IO82" s="692"/>
      <c r="IP82" s="692"/>
      <c r="IQ82" s="692"/>
      <c r="IR82" s="692"/>
      <c r="IS82" s="692"/>
      <c r="IT82" s="692"/>
      <c r="IU82" s="692"/>
      <c r="PI82" s="854"/>
      <c r="PJ82" s="854"/>
      <c r="PK82" s="854"/>
      <c r="PL82" s="854"/>
      <c r="PM82" s="854"/>
      <c r="PN82" s="854"/>
      <c r="PO82" s="854"/>
      <c r="PP82" s="854"/>
      <c r="PQ82" s="854"/>
      <c r="PR82" s="854"/>
      <c r="PS82" s="854"/>
      <c r="PT82" s="854"/>
      <c r="PU82" s="854"/>
      <c r="PV82" s="854"/>
      <c r="PW82" s="854"/>
      <c r="PX82" s="854"/>
      <c r="PY82" s="854"/>
      <c r="PZ82" s="854"/>
      <c r="QA82" s="854"/>
      <c r="QB82" s="854"/>
      <c r="QC82" s="854"/>
      <c r="QD82" s="854"/>
      <c r="QE82" s="854"/>
      <c r="QF82" s="854"/>
      <c r="QG82" s="854"/>
      <c r="QH82" s="854"/>
      <c r="QI82" s="854"/>
      <c r="QJ82" s="854"/>
      <c r="QK82" s="854"/>
      <c r="QL82" s="854"/>
      <c r="QM82" s="854"/>
      <c r="QN82" s="854"/>
      <c r="QO82" s="854"/>
      <c r="QP82" s="854"/>
      <c r="QQ82" s="854"/>
      <c r="QR82" s="854"/>
      <c r="QS82" s="854"/>
    </row>
    <row r="83" spans="1:461" s="724" customFormat="1" ht="20.100000000000001" customHeight="1" x14ac:dyDescent="0.2">
      <c r="A83" s="2676"/>
      <c r="B83" s="2676"/>
      <c r="C83" s="308" t="s">
        <v>1476</v>
      </c>
      <c r="D83" s="1835">
        <v>10</v>
      </c>
      <c r="E83" s="1835">
        <v>1</v>
      </c>
      <c r="F83" s="1835">
        <v>11</v>
      </c>
      <c r="G83" s="1835">
        <v>0</v>
      </c>
      <c r="H83" s="1835">
        <v>0</v>
      </c>
      <c r="I83" s="1835">
        <v>0</v>
      </c>
      <c r="J83" s="1835">
        <f t="shared" ref="J83:L83" si="63">SUM(J80:J82)</f>
        <v>0</v>
      </c>
      <c r="K83" s="1835">
        <f t="shared" si="63"/>
        <v>0</v>
      </c>
      <c r="L83" s="1835">
        <f t="shared" si="63"/>
        <v>0</v>
      </c>
      <c r="M83" s="1835">
        <f t="shared" si="35"/>
        <v>10</v>
      </c>
      <c r="N83" s="1835">
        <f t="shared" si="35"/>
        <v>1</v>
      </c>
      <c r="O83" s="1835">
        <f t="shared" si="36"/>
        <v>11</v>
      </c>
      <c r="P83" s="1407" t="s">
        <v>516</v>
      </c>
      <c r="Q83" s="2517"/>
      <c r="R83" s="2502"/>
      <c r="S83" s="692"/>
      <c r="T83" s="692"/>
      <c r="U83" s="692"/>
      <c r="V83" s="692"/>
      <c r="W83" s="692"/>
      <c r="X83" s="692"/>
      <c r="Y83" s="692"/>
      <c r="Z83" s="692"/>
      <c r="AA83" s="692"/>
      <c r="AB83" s="692"/>
      <c r="AC83" s="692"/>
      <c r="AD83" s="692"/>
      <c r="AE83" s="692"/>
      <c r="AF83" s="692"/>
      <c r="AG83" s="692"/>
      <c r="AH83" s="692"/>
      <c r="AI83" s="692"/>
      <c r="AJ83" s="692"/>
      <c r="AK83" s="692"/>
      <c r="AL83" s="692"/>
      <c r="AM83" s="692"/>
      <c r="AN83" s="692"/>
      <c r="AO83" s="692"/>
      <c r="AP83" s="692"/>
      <c r="AQ83" s="692"/>
      <c r="AR83" s="692"/>
      <c r="AS83" s="692"/>
      <c r="AT83" s="692"/>
      <c r="AU83" s="692"/>
      <c r="AV83" s="692"/>
      <c r="AW83" s="692"/>
      <c r="AX83" s="692"/>
      <c r="AY83" s="692"/>
      <c r="AZ83" s="692"/>
      <c r="BA83" s="692"/>
      <c r="BB83" s="692"/>
      <c r="BC83" s="692"/>
      <c r="BD83" s="692"/>
      <c r="BE83" s="692"/>
      <c r="BF83" s="692"/>
      <c r="BG83" s="692"/>
      <c r="BH83" s="692"/>
      <c r="BI83" s="692"/>
      <c r="BJ83" s="692"/>
      <c r="BK83" s="692"/>
      <c r="BL83" s="692"/>
      <c r="BM83" s="692"/>
      <c r="BN83" s="692"/>
      <c r="BO83" s="692"/>
      <c r="BP83" s="692"/>
      <c r="BQ83" s="692"/>
      <c r="BR83" s="692"/>
      <c r="BS83" s="692"/>
      <c r="BT83" s="692"/>
      <c r="BU83" s="692"/>
      <c r="BV83" s="692"/>
      <c r="BW83" s="692"/>
      <c r="BX83" s="692"/>
      <c r="BY83" s="692"/>
      <c r="BZ83" s="692"/>
      <c r="CA83" s="692"/>
      <c r="CB83" s="692"/>
      <c r="CC83" s="692"/>
      <c r="CD83" s="692"/>
      <c r="CE83" s="692"/>
      <c r="CF83" s="692"/>
      <c r="CG83" s="692"/>
      <c r="CH83" s="692"/>
      <c r="CI83" s="692"/>
      <c r="CJ83" s="692"/>
      <c r="CK83" s="692"/>
      <c r="CL83" s="692"/>
      <c r="CM83" s="692"/>
      <c r="CN83" s="692"/>
      <c r="CO83" s="692"/>
      <c r="CP83" s="692"/>
      <c r="CQ83" s="692"/>
      <c r="CR83" s="692"/>
      <c r="CS83" s="692"/>
      <c r="CT83" s="692"/>
      <c r="CU83" s="692"/>
      <c r="CV83" s="692"/>
      <c r="CW83" s="692"/>
      <c r="CX83" s="692"/>
      <c r="CY83" s="692"/>
      <c r="CZ83" s="692"/>
      <c r="DA83" s="692"/>
      <c r="DB83" s="692"/>
      <c r="DC83" s="692"/>
      <c r="DD83" s="692"/>
      <c r="DE83" s="692"/>
      <c r="DF83" s="692"/>
      <c r="DG83" s="692"/>
      <c r="DH83" s="692"/>
      <c r="DI83" s="692"/>
      <c r="DJ83" s="692"/>
      <c r="DK83" s="692"/>
      <c r="DL83" s="692"/>
      <c r="DM83" s="692"/>
      <c r="DN83" s="692"/>
      <c r="DO83" s="692"/>
      <c r="DP83" s="692"/>
      <c r="DQ83" s="692"/>
      <c r="DR83" s="692"/>
      <c r="DS83" s="692"/>
      <c r="DT83" s="692"/>
      <c r="DU83" s="692"/>
      <c r="DV83" s="692"/>
      <c r="DW83" s="692"/>
      <c r="DX83" s="692"/>
      <c r="DY83" s="692"/>
      <c r="DZ83" s="692"/>
      <c r="EA83" s="692"/>
      <c r="EB83" s="692"/>
      <c r="EC83" s="692"/>
      <c r="ED83" s="692"/>
      <c r="EE83" s="692"/>
      <c r="EF83" s="692"/>
      <c r="EG83" s="692"/>
      <c r="EH83" s="692"/>
      <c r="EI83" s="692"/>
      <c r="EJ83" s="692"/>
      <c r="EK83" s="692"/>
      <c r="EL83" s="692"/>
      <c r="EM83" s="692"/>
      <c r="EN83" s="692"/>
      <c r="EO83" s="692"/>
      <c r="EP83" s="692"/>
      <c r="EQ83" s="692"/>
      <c r="ER83" s="692"/>
      <c r="ES83" s="692"/>
      <c r="ET83" s="692"/>
      <c r="EU83" s="692"/>
      <c r="EV83" s="692"/>
      <c r="EW83" s="692"/>
      <c r="EX83" s="692"/>
      <c r="EY83" s="692"/>
      <c r="EZ83" s="692"/>
      <c r="FA83" s="692"/>
      <c r="FB83" s="692"/>
      <c r="FC83" s="692"/>
      <c r="FD83" s="692"/>
      <c r="FE83" s="692"/>
      <c r="FF83" s="692"/>
      <c r="FG83" s="692"/>
      <c r="FH83" s="692"/>
      <c r="FI83" s="692"/>
      <c r="FJ83" s="692"/>
      <c r="FK83" s="692"/>
      <c r="FL83" s="692"/>
      <c r="FM83" s="692"/>
      <c r="FN83" s="692"/>
      <c r="FO83" s="692"/>
      <c r="FP83" s="692"/>
      <c r="FQ83" s="692"/>
      <c r="FR83" s="692"/>
      <c r="FS83" s="692"/>
      <c r="FT83" s="692"/>
      <c r="FU83" s="692"/>
      <c r="FV83" s="692"/>
      <c r="FW83" s="692"/>
      <c r="FX83" s="692"/>
      <c r="FY83" s="692"/>
      <c r="FZ83" s="692"/>
      <c r="GA83" s="692"/>
      <c r="GB83" s="692"/>
      <c r="GC83" s="692"/>
      <c r="GD83" s="692"/>
      <c r="GE83" s="692"/>
      <c r="GF83" s="692"/>
      <c r="GG83" s="692"/>
      <c r="GH83" s="692"/>
      <c r="GI83" s="692"/>
      <c r="GJ83" s="692"/>
      <c r="GK83" s="692"/>
      <c r="GL83" s="692"/>
      <c r="GM83" s="692"/>
      <c r="GN83" s="692"/>
      <c r="GO83" s="692"/>
      <c r="GP83" s="692"/>
      <c r="GQ83" s="692"/>
      <c r="GR83" s="692"/>
      <c r="GS83" s="692"/>
      <c r="GT83" s="692"/>
      <c r="GU83" s="692"/>
      <c r="GV83" s="692"/>
      <c r="GW83" s="692"/>
      <c r="GX83" s="692"/>
      <c r="GY83" s="692"/>
      <c r="GZ83" s="692"/>
      <c r="HA83" s="692"/>
      <c r="HB83" s="692"/>
      <c r="HC83" s="692"/>
      <c r="HD83" s="692"/>
      <c r="HE83" s="692"/>
      <c r="HF83" s="692"/>
      <c r="HG83" s="692"/>
      <c r="HH83" s="692"/>
      <c r="HI83" s="692"/>
      <c r="HJ83" s="692"/>
      <c r="HK83" s="692"/>
      <c r="HL83" s="692"/>
      <c r="HM83" s="692"/>
      <c r="HN83" s="692"/>
      <c r="HO83" s="692"/>
      <c r="HP83" s="692"/>
      <c r="HQ83" s="692"/>
      <c r="HR83" s="692"/>
      <c r="HS83" s="692"/>
      <c r="HT83" s="692"/>
      <c r="HU83" s="692"/>
      <c r="HV83" s="692"/>
      <c r="HW83" s="692"/>
      <c r="HX83" s="692"/>
      <c r="HY83" s="692"/>
      <c r="HZ83" s="692"/>
      <c r="IA83" s="692"/>
      <c r="IB83" s="692"/>
      <c r="IC83" s="692"/>
      <c r="ID83" s="692"/>
      <c r="IE83" s="692"/>
      <c r="IF83" s="692"/>
      <c r="IG83" s="692"/>
      <c r="IH83" s="692"/>
      <c r="II83" s="692"/>
      <c r="IJ83" s="692"/>
      <c r="IK83" s="692"/>
      <c r="IL83" s="692"/>
      <c r="IM83" s="692"/>
      <c r="IN83" s="692"/>
      <c r="IO83" s="692"/>
      <c r="IP83" s="692"/>
      <c r="IQ83" s="692"/>
      <c r="IR83" s="692"/>
      <c r="IS83" s="692"/>
      <c r="IT83" s="692"/>
      <c r="IU83" s="692"/>
      <c r="PI83" s="854"/>
      <c r="PJ83" s="854"/>
      <c r="PK83" s="854"/>
      <c r="PL83" s="854"/>
      <c r="PM83" s="854"/>
      <c r="PN83" s="854"/>
      <c r="PO83" s="854"/>
      <c r="PP83" s="854"/>
      <c r="PQ83" s="854"/>
      <c r="PR83" s="854"/>
      <c r="PS83" s="854"/>
      <c r="PT83" s="854"/>
      <c r="PU83" s="854"/>
      <c r="PV83" s="854"/>
      <c r="PW83" s="854"/>
      <c r="PX83" s="854"/>
      <c r="PY83" s="854"/>
      <c r="PZ83" s="854"/>
      <c r="QA83" s="854"/>
      <c r="QB83" s="854"/>
      <c r="QC83" s="854"/>
      <c r="QD83" s="854"/>
      <c r="QE83" s="854"/>
      <c r="QF83" s="854"/>
      <c r="QG83" s="854"/>
      <c r="QH83" s="854"/>
      <c r="QI83" s="854"/>
      <c r="QJ83" s="854"/>
      <c r="QK83" s="854"/>
      <c r="QL83" s="854"/>
      <c r="QM83" s="854"/>
      <c r="QN83" s="854"/>
      <c r="QO83" s="854"/>
      <c r="QP83" s="854"/>
      <c r="QQ83" s="854"/>
      <c r="QR83" s="854"/>
      <c r="QS83" s="854"/>
    </row>
    <row r="84" spans="1:461" s="724" customFormat="1" ht="20.100000000000001" customHeight="1" x14ac:dyDescent="0.2">
      <c r="A84" s="2676"/>
      <c r="B84" s="2676"/>
      <c r="C84" s="1408" t="s">
        <v>2343</v>
      </c>
      <c r="D84" s="1835">
        <v>6</v>
      </c>
      <c r="E84" s="1835">
        <v>1</v>
      </c>
      <c r="F84" s="1835">
        <v>7</v>
      </c>
      <c r="G84" s="1835">
        <v>0</v>
      </c>
      <c r="H84" s="1835">
        <v>0</v>
      </c>
      <c r="I84" s="1835">
        <v>0</v>
      </c>
      <c r="J84" s="1835">
        <f t="shared" ref="J84:L84" si="64">SUM(J81:J83)</f>
        <v>0</v>
      </c>
      <c r="K84" s="1835">
        <f t="shared" si="64"/>
        <v>0</v>
      </c>
      <c r="L84" s="1835">
        <f t="shared" si="64"/>
        <v>0</v>
      </c>
      <c r="M84" s="1835">
        <f t="shared" ref="M84" si="65">SUM(D84,G84,J84)</f>
        <v>6</v>
      </c>
      <c r="N84" s="1835">
        <f t="shared" ref="N84" si="66">SUM(E84,H84,K84)</f>
        <v>1</v>
      </c>
      <c r="O84" s="1835">
        <f t="shared" ref="O84" si="67">SUM(M84:N84)</f>
        <v>7</v>
      </c>
      <c r="P84" s="1833" t="s">
        <v>516</v>
      </c>
      <c r="Q84" s="2522"/>
      <c r="R84" s="2502"/>
      <c r="S84" s="692"/>
      <c r="T84" s="692"/>
      <c r="U84" s="692"/>
      <c r="V84" s="692"/>
      <c r="W84" s="692"/>
      <c r="X84" s="692"/>
      <c r="Y84" s="692"/>
      <c r="Z84" s="692"/>
      <c r="AA84" s="692"/>
      <c r="AB84" s="692"/>
      <c r="AC84" s="692"/>
      <c r="AD84" s="692"/>
      <c r="AE84" s="692"/>
      <c r="AF84" s="692"/>
      <c r="AG84" s="692"/>
      <c r="AH84" s="692"/>
      <c r="AI84" s="692"/>
      <c r="AJ84" s="692"/>
      <c r="AK84" s="692"/>
      <c r="AL84" s="692"/>
      <c r="AM84" s="692"/>
      <c r="AN84" s="692"/>
      <c r="AO84" s="692"/>
      <c r="AP84" s="692"/>
      <c r="AQ84" s="692"/>
      <c r="AR84" s="692"/>
      <c r="AS84" s="692"/>
      <c r="AT84" s="692"/>
      <c r="AU84" s="692"/>
      <c r="AV84" s="692"/>
      <c r="AW84" s="692"/>
      <c r="AX84" s="692"/>
      <c r="AY84" s="692"/>
      <c r="AZ84" s="692"/>
      <c r="BA84" s="692"/>
      <c r="BB84" s="692"/>
      <c r="BC84" s="692"/>
      <c r="BD84" s="692"/>
      <c r="BE84" s="692"/>
      <c r="BF84" s="692"/>
      <c r="BG84" s="692"/>
      <c r="BH84" s="692"/>
      <c r="BI84" s="692"/>
      <c r="BJ84" s="692"/>
      <c r="BK84" s="692"/>
      <c r="BL84" s="692"/>
      <c r="BM84" s="692"/>
      <c r="BN84" s="692"/>
      <c r="BO84" s="692"/>
      <c r="BP84" s="692"/>
      <c r="BQ84" s="692"/>
      <c r="BR84" s="692"/>
      <c r="BS84" s="692"/>
      <c r="BT84" s="692"/>
      <c r="BU84" s="692"/>
      <c r="BV84" s="692"/>
      <c r="BW84" s="692"/>
      <c r="BX84" s="692"/>
      <c r="BY84" s="692"/>
      <c r="BZ84" s="692"/>
      <c r="CA84" s="692"/>
      <c r="CB84" s="692"/>
      <c r="CC84" s="692"/>
      <c r="CD84" s="692"/>
      <c r="CE84" s="692"/>
      <c r="CF84" s="692"/>
      <c r="CG84" s="692"/>
      <c r="CH84" s="692"/>
      <c r="CI84" s="692"/>
      <c r="CJ84" s="692"/>
      <c r="CK84" s="692"/>
      <c r="CL84" s="692"/>
      <c r="CM84" s="692"/>
      <c r="CN84" s="692"/>
      <c r="CO84" s="692"/>
      <c r="CP84" s="692"/>
      <c r="CQ84" s="692"/>
      <c r="CR84" s="692"/>
      <c r="CS84" s="692"/>
      <c r="CT84" s="692"/>
      <c r="CU84" s="692"/>
      <c r="CV84" s="692"/>
      <c r="CW84" s="692"/>
      <c r="CX84" s="692"/>
      <c r="CY84" s="692"/>
      <c r="CZ84" s="692"/>
      <c r="DA84" s="692"/>
      <c r="DB84" s="692"/>
      <c r="DC84" s="692"/>
      <c r="DD84" s="692"/>
      <c r="DE84" s="692"/>
      <c r="DF84" s="692"/>
      <c r="DG84" s="692"/>
      <c r="DH84" s="692"/>
      <c r="DI84" s="692"/>
      <c r="DJ84" s="692"/>
      <c r="DK84" s="692"/>
      <c r="DL84" s="692"/>
      <c r="DM84" s="692"/>
      <c r="DN84" s="692"/>
      <c r="DO84" s="692"/>
      <c r="DP84" s="692"/>
      <c r="DQ84" s="692"/>
      <c r="DR84" s="692"/>
      <c r="DS84" s="692"/>
      <c r="DT84" s="692"/>
      <c r="DU84" s="692"/>
      <c r="DV84" s="692"/>
      <c r="DW84" s="692"/>
      <c r="DX84" s="692"/>
      <c r="DY84" s="692"/>
      <c r="DZ84" s="692"/>
      <c r="EA84" s="692"/>
      <c r="EB84" s="692"/>
      <c r="EC84" s="692"/>
      <c r="ED84" s="692"/>
      <c r="EE84" s="692"/>
      <c r="EF84" s="692"/>
      <c r="EG84" s="692"/>
      <c r="EH84" s="692"/>
      <c r="EI84" s="692"/>
      <c r="EJ84" s="692"/>
      <c r="EK84" s="692"/>
      <c r="EL84" s="692"/>
      <c r="EM84" s="692"/>
      <c r="EN84" s="692"/>
      <c r="EO84" s="692"/>
      <c r="EP84" s="692"/>
      <c r="EQ84" s="692"/>
      <c r="ER84" s="692"/>
      <c r="ES84" s="692"/>
      <c r="ET84" s="692"/>
      <c r="EU84" s="692"/>
      <c r="EV84" s="692"/>
      <c r="EW84" s="692"/>
      <c r="EX84" s="692"/>
      <c r="EY84" s="692"/>
      <c r="EZ84" s="692"/>
      <c r="FA84" s="692"/>
      <c r="FB84" s="692"/>
      <c r="FC84" s="692"/>
      <c r="FD84" s="692"/>
      <c r="FE84" s="692"/>
      <c r="FF84" s="692"/>
      <c r="FG84" s="692"/>
      <c r="FH84" s="692"/>
      <c r="FI84" s="692"/>
      <c r="FJ84" s="692"/>
      <c r="FK84" s="692"/>
      <c r="FL84" s="692"/>
      <c r="FM84" s="692"/>
      <c r="FN84" s="692"/>
      <c r="FO84" s="692"/>
      <c r="FP84" s="692"/>
      <c r="FQ84" s="692"/>
      <c r="FR84" s="692"/>
      <c r="FS84" s="692"/>
      <c r="FT84" s="692"/>
      <c r="FU84" s="692"/>
      <c r="FV84" s="692"/>
      <c r="FW84" s="692"/>
      <c r="FX84" s="692"/>
      <c r="FY84" s="692"/>
      <c r="FZ84" s="692"/>
      <c r="GA84" s="692"/>
      <c r="GB84" s="692"/>
      <c r="GC84" s="692"/>
      <c r="GD84" s="692"/>
      <c r="GE84" s="692"/>
      <c r="GF84" s="692"/>
      <c r="GG84" s="692"/>
      <c r="GH84" s="692"/>
      <c r="GI84" s="692"/>
      <c r="GJ84" s="692"/>
      <c r="GK84" s="692"/>
      <c r="GL84" s="692"/>
      <c r="GM84" s="692"/>
      <c r="GN84" s="692"/>
      <c r="GO84" s="692"/>
      <c r="GP84" s="692"/>
      <c r="GQ84" s="692"/>
      <c r="GR84" s="692"/>
      <c r="GS84" s="692"/>
      <c r="GT84" s="692"/>
      <c r="GU84" s="692"/>
      <c r="GV84" s="692"/>
      <c r="GW84" s="692"/>
      <c r="GX84" s="692"/>
      <c r="GY84" s="692"/>
      <c r="GZ84" s="692"/>
      <c r="HA84" s="692"/>
      <c r="HB84" s="692"/>
      <c r="HC84" s="692"/>
      <c r="HD84" s="692"/>
      <c r="HE84" s="692"/>
      <c r="HF84" s="692"/>
      <c r="HG84" s="692"/>
      <c r="HH84" s="692"/>
      <c r="HI84" s="692"/>
      <c r="HJ84" s="692"/>
      <c r="HK84" s="692"/>
      <c r="HL84" s="692"/>
      <c r="HM84" s="692"/>
      <c r="HN84" s="692"/>
      <c r="HO84" s="692"/>
      <c r="HP84" s="692"/>
      <c r="HQ84" s="692"/>
      <c r="HR84" s="692"/>
      <c r="HS84" s="692"/>
      <c r="HT84" s="692"/>
      <c r="HU84" s="692"/>
      <c r="HV84" s="692"/>
      <c r="HW84" s="692"/>
      <c r="HX84" s="692"/>
      <c r="HY84" s="692"/>
      <c r="HZ84" s="692"/>
      <c r="IA84" s="692"/>
      <c r="IB84" s="692"/>
      <c r="IC84" s="692"/>
      <c r="ID84" s="692"/>
      <c r="IE84" s="692"/>
      <c r="IF84" s="692"/>
      <c r="IG84" s="692"/>
      <c r="IH84" s="692"/>
      <c r="II84" s="692"/>
      <c r="IJ84" s="692"/>
      <c r="IK84" s="692"/>
      <c r="IL84" s="692"/>
      <c r="IM84" s="692"/>
      <c r="IN84" s="692"/>
      <c r="IO84" s="692"/>
      <c r="IP84" s="692"/>
      <c r="IQ84" s="692"/>
      <c r="IR84" s="692"/>
      <c r="IS84" s="692"/>
      <c r="IT84" s="692"/>
      <c r="IU84" s="692"/>
      <c r="PI84" s="854"/>
      <c r="PJ84" s="854"/>
      <c r="PK84" s="854"/>
      <c r="PL84" s="854"/>
      <c r="PM84" s="854"/>
      <c r="PN84" s="854"/>
      <c r="PO84" s="854"/>
      <c r="PP84" s="854"/>
      <c r="PQ84" s="854"/>
      <c r="PR84" s="854"/>
      <c r="PS84" s="854"/>
      <c r="PT84" s="854"/>
      <c r="PU84" s="854"/>
      <c r="PV84" s="854"/>
      <c r="PW84" s="854"/>
      <c r="PX84" s="854"/>
      <c r="PY84" s="854"/>
      <c r="PZ84" s="854"/>
      <c r="QA84" s="854"/>
      <c r="QB84" s="854"/>
      <c r="QC84" s="854"/>
      <c r="QD84" s="854"/>
      <c r="QE84" s="854"/>
      <c r="QF84" s="854"/>
      <c r="QG84" s="854"/>
      <c r="QH84" s="854"/>
      <c r="QI84" s="854"/>
      <c r="QJ84" s="854"/>
      <c r="QK84" s="854"/>
      <c r="QL84" s="854"/>
      <c r="QM84" s="854"/>
      <c r="QN84" s="854"/>
      <c r="QO84" s="854"/>
      <c r="QP84" s="854"/>
      <c r="QQ84" s="854"/>
      <c r="QR84" s="854"/>
      <c r="QS84" s="854"/>
    </row>
    <row r="85" spans="1:461" s="724" customFormat="1" ht="20.100000000000001" customHeight="1" x14ac:dyDescent="0.2">
      <c r="A85" s="2676"/>
      <c r="B85" s="2676"/>
      <c r="C85" s="394" t="s">
        <v>49</v>
      </c>
      <c r="D85" s="1835">
        <f>SUM(D82:D84)</f>
        <v>16</v>
      </c>
      <c r="E85" s="1835">
        <f t="shared" ref="E85:L85" si="68">SUM(E82:E84)</f>
        <v>2</v>
      </c>
      <c r="F85" s="1835">
        <f t="shared" si="68"/>
        <v>18</v>
      </c>
      <c r="G85" s="1835">
        <f t="shared" si="68"/>
        <v>2</v>
      </c>
      <c r="H85" s="1835">
        <f t="shared" si="68"/>
        <v>2</v>
      </c>
      <c r="I85" s="1835">
        <f t="shared" si="68"/>
        <v>4</v>
      </c>
      <c r="J85" s="1835">
        <f t="shared" si="68"/>
        <v>0</v>
      </c>
      <c r="K85" s="1835">
        <f t="shared" si="68"/>
        <v>0</v>
      </c>
      <c r="L85" s="1835">
        <f t="shared" si="68"/>
        <v>0</v>
      </c>
      <c r="M85" s="1835">
        <f t="shared" ref="M85" si="69">SUM(D85,G85,J85)</f>
        <v>18</v>
      </c>
      <c r="N85" s="1835">
        <f t="shared" ref="N85" si="70">SUM(E85,H85,K85)</f>
        <v>4</v>
      </c>
      <c r="O85" s="1835">
        <f t="shared" ref="O85" si="71">SUM(M85:N85)</f>
        <v>22</v>
      </c>
      <c r="P85" s="386"/>
      <c r="Q85" s="703" t="s">
        <v>139</v>
      </c>
      <c r="R85" s="2502"/>
      <c r="S85" s="692"/>
      <c r="T85" s="692"/>
      <c r="U85" s="692"/>
      <c r="V85" s="692"/>
      <c r="W85" s="692"/>
      <c r="X85" s="692"/>
      <c r="Y85" s="692"/>
      <c r="Z85" s="692"/>
      <c r="AA85" s="692"/>
      <c r="AB85" s="692"/>
      <c r="AC85" s="692"/>
      <c r="AD85" s="692"/>
      <c r="AE85" s="692"/>
      <c r="AF85" s="692"/>
      <c r="AG85" s="692"/>
      <c r="AH85" s="692"/>
      <c r="AI85" s="692"/>
      <c r="AJ85" s="692"/>
      <c r="AK85" s="692"/>
      <c r="AL85" s="692"/>
      <c r="AM85" s="692"/>
      <c r="AN85" s="692"/>
      <c r="AO85" s="692"/>
      <c r="AP85" s="692"/>
      <c r="AQ85" s="692"/>
      <c r="AR85" s="692"/>
      <c r="AS85" s="692"/>
      <c r="AT85" s="692"/>
      <c r="AU85" s="692"/>
      <c r="AV85" s="692"/>
      <c r="AW85" s="692"/>
      <c r="AX85" s="692"/>
      <c r="AY85" s="692"/>
      <c r="AZ85" s="692"/>
      <c r="BA85" s="692"/>
      <c r="BB85" s="692"/>
      <c r="BC85" s="692"/>
      <c r="BD85" s="692"/>
      <c r="BE85" s="692"/>
      <c r="BF85" s="692"/>
      <c r="BG85" s="692"/>
      <c r="BH85" s="692"/>
      <c r="BI85" s="692"/>
      <c r="BJ85" s="692"/>
      <c r="BK85" s="692"/>
      <c r="BL85" s="692"/>
      <c r="BM85" s="692"/>
      <c r="BN85" s="692"/>
      <c r="BO85" s="692"/>
      <c r="BP85" s="692"/>
      <c r="BQ85" s="692"/>
      <c r="BR85" s="692"/>
      <c r="BS85" s="692"/>
      <c r="BT85" s="692"/>
      <c r="BU85" s="692"/>
      <c r="BV85" s="692"/>
      <c r="BW85" s="692"/>
      <c r="BX85" s="692"/>
      <c r="BY85" s="692"/>
      <c r="BZ85" s="692"/>
      <c r="CA85" s="692"/>
      <c r="CB85" s="692"/>
      <c r="CC85" s="692"/>
      <c r="CD85" s="692"/>
      <c r="CE85" s="692"/>
      <c r="CF85" s="692"/>
      <c r="CG85" s="692"/>
      <c r="CH85" s="692"/>
      <c r="CI85" s="692"/>
      <c r="CJ85" s="692"/>
      <c r="CK85" s="692"/>
      <c r="CL85" s="692"/>
      <c r="CM85" s="692"/>
      <c r="CN85" s="692"/>
      <c r="CO85" s="692"/>
      <c r="CP85" s="692"/>
      <c r="CQ85" s="692"/>
      <c r="CR85" s="692"/>
      <c r="CS85" s="692"/>
      <c r="CT85" s="692"/>
      <c r="CU85" s="692"/>
      <c r="CV85" s="692"/>
      <c r="CW85" s="692"/>
      <c r="CX85" s="692"/>
      <c r="CY85" s="692"/>
      <c r="CZ85" s="692"/>
      <c r="DA85" s="692"/>
      <c r="DB85" s="692"/>
      <c r="DC85" s="692"/>
      <c r="DD85" s="692"/>
      <c r="DE85" s="692"/>
      <c r="DF85" s="692"/>
      <c r="DG85" s="692"/>
      <c r="DH85" s="692"/>
      <c r="DI85" s="692"/>
      <c r="DJ85" s="692"/>
      <c r="DK85" s="692"/>
      <c r="DL85" s="692"/>
      <c r="DM85" s="692"/>
      <c r="DN85" s="692"/>
      <c r="DO85" s="692"/>
      <c r="DP85" s="692"/>
      <c r="DQ85" s="692"/>
      <c r="DR85" s="692"/>
      <c r="DS85" s="692"/>
      <c r="DT85" s="692"/>
      <c r="DU85" s="692"/>
      <c r="DV85" s="692"/>
      <c r="DW85" s="692"/>
      <c r="DX85" s="692"/>
      <c r="DY85" s="692"/>
      <c r="DZ85" s="692"/>
      <c r="EA85" s="692"/>
      <c r="EB85" s="692"/>
      <c r="EC85" s="692"/>
      <c r="ED85" s="692"/>
      <c r="EE85" s="692"/>
      <c r="EF85" s="692"/>
      <c r="EG85" s="692"/>
      <c r="EH85" s="692"/>
      <c r="EI85" s="692"/>
      <c r="EJ85" s="692"/>
      <c r="EK85" s="692"/>
      <c r="EL85" s="692"/>
      <c r="EM85" s="692"/>
      <c r="EN85" s="692"/>
      <c r="EO85" s="692"/>
      <c r="EP85" s="692"/>
      <c r="EQ85" s="692"/>
      <c r="ER85" s="692"/>
      <c r="ES85" s="692"/>
      <c r="ET85" s="692"/>
      <c r="EU85" s="692"/>
      <c r="EV85" s="692"/>
      <c r="EW85" s="692"/>
      <c r="EX85" s="692"/>
      <c r="EY85" s="692"/>
      <c r="EZ85" s="692"/>
      <c r="FA85" s="692"/>
      <c r="FB85" s="692"/>
      <c r="FC85" s="692"/>
      <c r="FD85" s="692"/>
      <c r="FE85" s="692"/>
      <c r="FF85" s="692"/>
      <c r="FG85" s="692"/>
      <c r="FH85" s="692"/>
      <c r="FI85" s="692"/>
      <c r="FJ85" s="692"/>
      <c r="FK85" s="692"/>
      <c r="FL85" s="692"/>
      <c r="FM85" s="692"/>
      <c r="FN85" s="692"/>
      <c r="FO85" s="692"/>
      <c r="FP85" s="692"/>
      <c r="FQ85" s="692"/>
      <c r="FR85" s="692"/>
      <c r="FS85" s="692"/>
      <c r="FT85" s="692"/>
      <c r="FU85" s="692"/>
      <c r="FV85" s="692"/>
      <c r="FW85" s="692"/>
      <c r="FX85" s="692"/>
      <c r="FY85" s="692"/>
      <c r="FZ85" s="692"/>
      <c r="GA85" s="692"/>
      <c r="GB85" s="692"/>
      <c r="GC85" s="692"/>
      <c r="GD85" s="692"/>
      <c r="GE85" s="692"/>
      <c r="GF85" s="692"/>
      <c r="GG85" s="692"/>
      <c r="GH85" s="692"/>
      <c r="GI85" s="692"/>
      <c r="GJ85" s="692"/>
      <c r="GK85" s="692"/>
      <c r="GL85" s="692"/>
      <c r="GM85" s="692"/>
      <c r="GN85" s="692"/>
      <c r="GO85" s="692"/>
      <c r="GP85" s="692"/>
      <c r="GQ85" s="692"/>
      <c r="GR85" s="692"/>
      <c r="GS85" s="692"/>
      <c r="GT85" s="692"/>
      <c r="GU85" s="692"/>
      <c r="GV85" s="692"/>
      <c r="GW85" s="692"/>
      <c r="GX85" s="692"/>
      <c r="GY85" s="692"/>
      <c r="GZ85" s="692"/>
      <c r="HA85" s="692"/>
      <c r="HB85" s="692"/>
      <c r="HC85" s="692"/>
      <c r="HD85" s="692"/>
      <c r="HE85" s="692"/>
      <c r="HF85" s="692"/>
      <c r="HG85" s="692"/>
      <c r="HH85" s="692"/>
      <c r="HI85" s="692"/>
      <c r="HJ85" s="692"/>
      <c r="HK85" s="692"/>
      <c r="HL85" s="692"/>
      <c r="HM85" s="692"/>
      <c r="HN85" s="692"/>
      <c r="HO85" s="692"/>
      <c r="HP85" s="692"/>
      <c r="HQ85" s="692"/>
      <c r="HR85" s="692"/>
      <c r="HS85" s="692"/>
      <c r="HT85" s="692"/>
      <c r="HU85" s="692"/>
      <c r="HV85" s="692"/>
      <c r="HW85" s="692"/>
      <c r="HX85" s="692"/>
      <c r="HY85" s="692"/>
      <c r="HZ85" s="692"/>
      <c r="IA85" s="692"/>
      <c r="IB85" s="692"/>
      <c r="IC85" s="692"/>
      <c r="ID85" s="692"/>
      <c r="IE85" s="692"/>
      <c r="IF85" s="692"/>
      <c r="IG85" s="692"/>
      <c r="IH85" s="692"/>
      <c r="II85" s="692"/>
      <c r="IJ85" s="692"/>
      <c r="IK85" s="692"/>
      <c r="IL85" s="692"/>
      <c r="IM85" s="692"/>
      <c r="IN85" s="692"/>
      <c r="IO85" s="692"/>
      <c r="IP85" s="692"/>
      <c r="IQ85" s="692"/>
      <c r="IR85" s="692"/>
      <c r="IS85" s="692"/>
      <c r="IT85" s="692"/>
      <c r="IU85" s="692"/>
      <c r="PI85" s="854"/>
      <c r="PJ85" s="854"/>
      <c r="PK85" s="854"/>
      <c r="PL85" s="854"/>
      <c r="PM85" s="854"/>
      <c r="PN85" s="854"/>
      <c r="PO85" s="854"/>
      <c r="PP85" s="854"/>
      <c r="PQ85" s="854"/>
      <c r="PR85" s="854"/>
      <c r="PS85" s="854"/>
      <c r="PT85" s="854"/>
      <c r="PU85" s="854"/>
      <c r="PV85" s="854"/>
      <c r="PW85" s="854"/>
      <c r="PX85" s="854"/>
      <c r="PY85" s="854"/>
      <c r="PZ85" s="854"/>
      <c r="QA85" s="854"/>
      <c r="QB85" s="854"/>
      <c r="QC85" s="854"/>
      <c r="QD85" s="854"/>
      <c r="QE85" s="854"/>
      <c r="QF85" s="854"/>
      <c r="QG85" s="854"/>
      <c r="QH85" s="854"/>
      <c r="QI85" s="854"/>
      <c r="QJ85" s="854"/>
      <c r="QK85" s="854"/>
      <c r="QL85" s="854"/>
      <c r="QM85" s="854"/>
      <c r="QN85" s="854"/>
      <c r="QO85" s="854"/>
      <c r="QP85" s="854"/>
      <c r="QQ85" s="854"/>
      <c r="QR85" s="854"/>
      <c r="QS85" s="854"/>
    </row>
    <row r="86" spans="1:461" s="724" customFormat="1" ht="30.75" customHeight="1" x14ac:dyDescent="0.2">
      <c r="A86" s="2676"/>
      <c r="B86" s="2676" t="s">
        <v>219</v>
      </c>
      <c r="C86" s="718" t="s">
        <v>219</v>
      </c>
      <c r="D86" s="1835">
        <v>0</v>
      </c>
      <c r="E86" s="1835">
        <v>0</v>
      </c>
      <c r="F86" s="1835">
        <v>0</v>
      </c>
      <c r="G86" s="1835">
        <v>2</v>
      </c>
      <c r="H86" s="1835">
        <v>1</v>
      </c>
      <c r="I86" s="1835">
        <v>3</v>
      </c>
      <c r="J86" s="1835">
        <f t="shared" ref="J86:J87" si="72">SUM(J83:J85)</f>
        <v>0</v>
      </c>
      <c r="K86" s="1835">
        <f t="shared" ref="K86:K87" si="73">SUM(K83:K85)</f>
        <v>0</v>
      </c>
      <c r="L86" s="1835">
        <f t="shared" ref="L86:L87" si="74">SUM(L83:L85)</f>
        <v>0</v>
      </c>
      <c r="M86" s="1835">
        <f t="shared" si="35"/>
        <v>2</v>
      </c>
      <c r="N86" s="1835">
        <f t="shared" si="35"/>
        <v>1</v>
      </c>
      <c r="O86" s="1835">
        <f t="shared" si="36"/>
        <v>3</v>
      </c>
      <c r="P86" s="386"/>
      <c r="Q86" s="386" t="s">
        <v>236</v>
      </c>
      <c r="R86" s="2502"/>
      <c r="S86" s="692"/>
      <c r="T86" s="692"/>
      <c r="U86" s="692"/>
      <c r="V86" s="692"/>
      <c r="W86" s="692"/>
      <c r="X86" s="692"/>
      <c r="Y86" s="692"/>
      <c r="Z86" s="692"/>
      <c r="AA86" s="692"/>
      <c r="AB86" s="692"/>
      <c r="AC86" s="692"/>
      <c r="AD86" s="692"/>
      <c r="AE86" s="692"/>
      <c r="AF86" s="692"/>
      <c r="AG86" s="692"/>
      <c r="AH86" s="692"/>
      <c r="AI86" s="692"/>
      <c r="AJ86" s="692"/>
      <c r="AK86" s="692"/>
      <c r="AL86" s="692"/>
      <c r="AM86" s="692"/>
      <c r="AN86" s="692"/>
      <c r="AO86" s="692"/>
      <c r="AP86" s="692"/>
      <c r="AQ86" s="692"/>
      <c r="AR86" s="692"/>
      <c r="AS86" s="692"/>
      <c r="AT86" s="692"/>
      <c r="AU86" s="692"/>
      <c r="AV86" s="692"/>
      <c r="AW86" s="692"/>
      <c r="AX86" s="692"/>
      <c r="AY86" s="692"/>
      <c r="AZ86" s="692"/>
      <c r="BA86" s="692"/>
      <c r="BB86" s="692"/>
      <c r="BC86" s="692"/>
      <c r="BD86" s="692"/>
      <c r="BE86" s="692"/>
      <c r="BF86" s="692"/>
      <c r="BG86" s="692"/>
      <c r="BH86" s="692"/>
      <c r="BI86" s="692"/>
      <c r="BJ86" s="692"/>
      <c r="BK86" s="692"/>
      <c r="BL86" s="692"/>
      <c r="BM86" s="692"/>
      <c r="BN86" s="692"/>
      <c r="BO86" s="692"/>
      <c r="BP86" s="692"/>
      <c r="BQ86" s="692"/>
      <c r="BR86" s="692"/>
      <c r="BS86" s="692"/>
      <c r="BT86" s="692"/>
      <c r="BU86" s="692"/>
      <c r="BV86" s="692"/>
      <c r="BW86" s="692"/>
      <c r="BX86" s="692"/>
      <c r="BY86" s="692"/>
      <c r="BZ86" s="692"/>
      <c r="CA86" s="692"/>
      <c r="CB86" s="692"/>
      <c r="CC86" s="692"/>
      <c r="CD86" s="692"/>
      <c r="CE86" s="692"/>
      <c r="CF86" s="692"/>
      <c r="CG86" s="692"/>
      <c r="CH86" s="692"/>
      <c r="CI86" s="692"/>
      <c r="CJ86" s="692"/>
      <c r="CK86" s="692"/>
      <c r="CL86" s="692"/>
      <c r="CM86" s="692"/>
      <c r="CN86" s="692"/>
      <c r="CO86" s="692"/>
      <c r="CP86" s="692"/>
      <c r="CQ86" s="692"/>
      <c r="CR86" s="692"/>
      <c r="CS86" s="692"/>
      <c r="CT86" s="692"/>
      <c r="CU86" s="692"/>
      <c r="CV86" s="692"/>
      <c r="CW86" s="692"/>
      <c r="CX86" s="692"/>
      <c r="CY86" s="692"/>
      <c r="CZ86" s="692"/>
      <c r="DA86" s="692"/>
      <c r="DB86" s="692"/>
      <c r="DC86" s="692"/>
      <c r="DD86" s="692"/>
      <c r="DE86" s="692"/>
      <c r="DF86" s="692"/>
      <c r="DG86" s="692"/>
      <c r="DH86" s="692"/>
      <c r="DI86" s="692"/>
      <c r="DJ86" s="692"/>
      <c r="DK86" s="692"/>
      <c r="DL86" s="692"/>
      <c r="DM86" s="692"/>
      <c r="DN86" s="692"/>
      <c r="DO86" s="692"/>
      <c r="DP86" s="692"/>
      <c r="DQ86" s="692"/>
      <c r="DR86" s="692"/>
      <c r="DS86" s="692"/>
      <c r="DT86" s="692"/>
      <c r="DU86" s="692"/>
      <c r="DV86" s="692"/>
      <c r="DW86" s="692"/>
      <c r="DX86" s="692"/>
      <c r="DY86" s="692"/>
      <c r="DZ86" s="692"/>
      <c r="EA86" s="692"/>
      <c r="EB86" s="692"/>
      <c r="EC86" s="692"/>
      <c r="ED86" s="692"/>
      <c r="EE86" s="692"/>
      <c r="EF86" s="692"/>
      <c r="EG86" s="692"/>
      <c r="EH86" s="692"/>
      <c r="EI86" s="692"/>
      <c r="EJ86" s="692"/>
      <c r="EK86" s="692"/>
      <c r="EL86" s="692"/>
      <c r="EM86" s="692"/>
      <c r="EN86" s="692"/>
      <c r="EO86" s="692"/>
      <c r="EP86" s="692"/>
      <c r="EQ86" s="692"/>
      <c r="ER86" s="692"/>
      <c r="ES86" s="692"/>
      <c r="ET86" s="692"/>
      <c r="EU86" s="692"/>
      <c r="EV86" s="692"/>
      <c r="EW86" s="692"/>
      <c r="EX86" s="692"/>
      <c r="EY86" s="692"/>
      <c r="EZ86" s="692"/>
      <c r="FA86" s="692"/>
      <c r="FB86" s="692"/>
      <c r="FC86" s="692"/>
      <c r="FD86" s="692"/>
      <c r="FE86" s="692"/>
      <c r="FF86" s="692"/>
      <c r="FG86" s="692"/>
      <c r="FH86" s="692"/>
      <c r="FI86" s="692"/>
      <c r="FJ86" s="692"/>
      <c r="FK86" s="692"/>
      <c r="FL86" s="692"/>
      <c r="FM86" s="692"/>
      <c r="FN86" s="692"/>
      <c r="FO86" s="692"/>
      <c r="FP86" s="692"/>
      <c r="FQ86" s="692"/>
      <c r="FR86" s="692"/>
      <c r="FS86" s="692"/>
      <c r="FT86" s="692"/>
      <c r="FU86" s="692"/>
      <c r="FV86" s="692"/>
      <c r="FW86" s="692"/>
      <c r="FX86" s="692"/>
      <c r="FY86" s="692"/>
      <c r="FZ86" s="692"/>
      <c r="GA86" s="692"/>
      <c r="GB86" s="692"/>
      <c r="GC86" s="692"/>
      <c r="GD86" s="692"/>
      <c r="GE86" s="692"/>
      <c r="GF86" s="692"/>
      <c r="GG86" s="692"/>
      <c r="GH86" s="692"/>
      <c r="GI86" s="692"/>
      <c r="GJ86" s="692"/>
      <c r="GK86" s="692"/>
      <c r="GL86" s="692"/>
      <c r="GM86" s="692"/>
      <c r="GN86" s="692"/>
      <c r="GO86" s="692"/>
      <c r="GP86" s="692"/>
      <c r="GQ86" s="692"/>
      <c r="GR86" s="692"/>
      <c r="GS86" s="692"/>
      <c r="GT86" s="692"/>
      <c r="GU86" s="692"/>
      <c r="GV86" s="692"/>
      <c r="GW86" s="692"/>
      <c r="GX86" s="692"/>
      <c r="GY86" s="692"/>
      <c r="GZ86" s="692"/>
      <c r="HA86" s="692"/>
      <c r="HB86" s="692"/>
      <c r="HC86" s="692"/>
      <c r="HD86" s="692"/>
      <c r="HE86" s="692"/>
      <c r="HF86" s="692"/>
      <c r="HG86" s="692"/>
      <c r="HH86" s="692"/>
      <c r="HI86" s="692"/>
      <c r="HJ86" s="692"/>
      <c r="HK86" s="692"/>
      <c r="HL86" s="692"/>
      <c r="HM86" s="692"/>
      <c r="HN86" s="692"/>
      <c r="HO86" s="692"/>
      <c r="HP86" s="692"/>
      <c r="HQ86" s="692"/>
      <c r="HR86" s="692"/>
      <c r="HS86" s="692"/>
      <c r="HT86" s="692"/>
      <c r="HU86" s="692"/>
      <c r="HV86" s="692"/>
      <c r="HW86" s="692"/>
      <c r="HX86" s="692"/>
      <c r="HY86" s="692"/>
      <c r="HZ86" s="692"/>
      <c r="IA86" s="692"/>
      <c r="IB86" s="692"/>
      <c r="IC86" s="692"/>
      <c r="ID86" s="692"/>
      <c r="IE86" s="692"/>
      <c r="IF86" s="692"/>
      <c r="IG86" s="692"/>
      <c r="IH86" s="692"/>
      <c r="II86" s="692"/>
      <c r="IJ86" s="692"/>
      <c r="IK86" s="692"/>
      <c r="IL86" s="692"/>
      <c r="IM86" s="692"/>
      <c r="IN86" s="692"/>
      <c r="IO86" s="692"/>
      <c r="IP86" s="692"/>
      <c r="IQ86" s="692"/>
      <c r="IR86" s="692"/>
      <c r="IS86" s="692"/>
      <c r="IT86" s="692"/>
      <c r="IU86" s="692"/>
      <c r="PI86" s="854"/>
      <c r="PJ86" s="854"/>
      <c r="PK86" s="854"/>
      <c r="PL86" s="854"/>
      <c r="PM86" s="854"/>
      <c r="PN86" s="854"/>
      <c r="PO86" s="854"/>
      <c r="PP86" s="854"/>
      <c r="PQ86" s="854"/>
      <c r="PR86" s="854"/>
      <c r="PS86" s="854"/>
      <c r="PT86" s="854"/>
      <c r="PU86" s="854"/>
      <c r="PV86" s="854"/>
      <c r="PW86" s="854"/>
      <c r="PX86" s="854"/>
      <c r="PY86" s="854"/>
      <c r="PZ86" s="854"/>
      <c r="QA86" s="854"/>
      <c r="QB86" s="854"/>
      <c r="QC86" s="854"/>
      <c r="QD86" s="854"/>
      <c r="QE86" s="854"/>
      <c r="QF86" s="854"/>
      <c r="QG86" s="854"/>
      <c r="QH86" s="854"/>
      <c r="QI86" s="854"/>
      <c r="QJ86" s="854"/>
      <c r="QK86" s="854"/>
      <c r="QL86" s="854"/>
      <c r="QM86" s="854"/>
      <c r="QN86" s="854"/>
      <c r="QO86" s="854"/>
      <c r="QP86" s="854"/>
      <c r="QQ86" s="854"/>
      <c r="QR86" s="854"/>
      <c r="QS86" s="854"/>
    </row>
    <row r="87" spans="1:461" s="724" customFormat="1" ht="35.25" customHeight="1" x14ac:dyDescent="0.2">
      <c r="A87" s="2676"/>
      <c r="B87" s="2676"/>
      <c r="C87" s="693" t="s">
        <v>1662</v>
      </c>
      <c r="D87" s="1835">
        <v>2</v>
      </c>
      <c r="E87" s="1835">
        <v>2</v>
      </c>
      <c r="F87" s="1835">
        <v>4</v>
      </c>
      <c r="G87" s="1835">
        <v>0</v>
      </c>
      <c r="H87" s="1835">
        <v>0</v>
      </c>
      <c r="I87" s="1835">
        <v>0</v>
      </c>
      <c r="J87" s="1835">
        <f t="shared" si="72"/>
        <v>0</v>
      </c>
      <c r="K87" s="1835">
        <f t="shared" si="73"/>
        <v>0</v>
      </c>
      <c r="L87" s="1835">
        <f t="shared" si="74"/>
        <v>0</v>
      </c>
      <c r="M87" s="1835">
        <f t="shared" ref="M87:N87" si="75">SUM(D87,G87,J87)</f>
        <v>2</v>
      </c>
      <c r="N87" s="1835">
        <f t="shared" si="75"/>
        <v>2</v>
      </c>
      <c r="O87" s="1835">
        <f t="shared" si="36"/>
        <v>4</v>
      </c>
      <c r="P87" s="386"/>
      <c r="Q87" s="1074" t="s">
        <v>2005</v>
      </c>
      <c r="R87" s="2502"/>
      <c r="S87" s="692"/>
      <c r="T87" s="692"/>
      <c r="U87" s="692"/>
      <c r="V87" s="692"/>
      <c r="W87" s="692"/>
      <c r="X87" s="692"/>
      <c r="Y87" s="692"/>
      <c r="Z87" s="692"/>
      <c r="AA87" s="692"/>
      <c r="AB87" s="692"/>
      <c r="AC87" s="692"/>
      <c r="AD87" s="692"/>
      <c r="AE87" s="692"/>
      <c r="AF87" s="692"/>
      <c r="AG87" s="692"/>
      <c r="AH87" s="692"/>
      <c r="AI87" s="692"/>
      <c r="AJ87" s="692"/>
      <c r="AK87" s="692"/>
      <c r="AL87" s="692"/>
      <c r="AM87" s="692"/>
      <c r="AN87" s="692"/>
      <c r="AO87" s="692"/>
      <c r="AP87" s="692"/>
      <c r="AQ87" s="692"/>
      <c r="AR87" s="692"/>
      <c r="AS87" s="692"/>
      <c r="AT87" s="692"/>
      <c r="AU87" s="692"/>
      <c r="AV87" s="692"/>
      <c r="AW87" s="692"/>
      <c r="AX87" s="692"/>
      <c r="AY87" s="692"/>
      <c r="AZ87" s="692"/>
      <c r="BA87" s="692"/>
      <c r="BB87" s="692"/>
      <c r="BC87" s="692"/>
      <c r="BD87" s="692"/>
      <c r="BE87" s="692"/>
      <c r="BF87" s="692"/>
      <c r="BG87" s="692"/>
      <c r="BH87" s="692"/>
      <c r="BI87" s="692"/>
      <c r="BJ87" s="692"/>
      <c r="BK87" s="692"/>
      <c r="BL87" s="692"/>
      <c r="BM87" s="692"/>
      <c r="BN87" s="692"/>
      <c r="BO87" s="692"/>
      <c r="BP87" s="692"/>
      <c r="BQ87" s="692"/>
      <c r="BR87" s="692"/>
      <c r="BS87" s="692"/>
      <c r="BT87" s="692"/>
      <c r="BU87" s="692"/>
      <c r="BV87" s="692"/>
      <c r="BW87" s="692"/>
      <c r="BX87" s="692"/>
      <c r="BY87" s="692"/>
      <c r="BZ87" s="692"/>
      <c r="CA87" s="692"/>
      <c r="CB87" s="692"/>
      <c r="CC87" s="692"/>
      <c r="CD87" s="692"/>
      <c r="CE87" s="692"/>
      <c r="CF87" s="692"/>
      <c r="CG87" s="692"/>
      <c r="CH87" s="692"/>
      <c r="CI87" s="692"/>
      <c r="CJ87" s="692"/>
      <c r="CK87" s="692"/>
      <c r="CL87" s="692"/>
      <c r="CM87" s="692"/>
      <c r="CN87" s="692"/>
      <c r="CO87" s="692"/>
      <c r="CP87" s="692"/>
      <c r="CQ87" s="692"/>
      <c r="CR87" s="692"/>
      <c r="CS87" s="692"/>
      <c r="CT87" s="692"/>
      <c r="CU87" s="692"/>
      <c r="CV87" s="692"/>
      <c r="CW87" s="692"/>
      <c r="CX87" s="692"/>
      <c r="CY87" s="692"/>
      <c r="CZ87" s="692"/>
      <c r="DA87" s="692"/>
      <c r="DB87" s="692"/>
      <c r="DC87" s="692"/>
      <c r="DD87" s="692"/>
      <c r="DE87" s="692"/>
      <c r="DF87" s="692"/>
      <c r="DG87" s="692"/>
      <c r="DH87" s="692"/>
      <c r="DI87" s="692"/>
      <c r="DJ87" s="692"/>
      <c r="DK87" s="692"/>
      <c r="DL87" s="692"/>
      <c r="DM87" s="692"/>
      <c r="DN87" s="692"/>
      <c r="DO87" s="692"/>
      <c r="DP87" s="692"/>
      <c r="DQ87" s="692"/>
      <c r="DR87" s="692"/>
      <c r="DS87" s="692"/>
      <c r="DT87" s="692"/>
      <c r="DU87" s="692"/>
      <c r="DV87" s="692"/>
      <c r="DW87" s="692"/>
      <c r="DX87" s="692"/>
      <c r="DY87" s="692"/>
      <c r="DZ87" s="692"/>
      <c r="EA87" s="692"/>
      <c r="EB87" s="692"/>
      <c r="EC87" s="692"/>
      <c r="ED87" s="692"/>
      <c r="EE87" s="692"/>
      <c r="EF87" s="692"/>
      <c r="EG87" s="692"/>
      <c r="EH87" s="692"/>
      <c r="EI87" s="692"/>
      <c r="EJ87" s="692"/>
      <c r="EK87" s="692"/>
      <c r="EL87" s="692"/>
      <c r="EM87" s="692"/>
      <c r="EN87" s="692"/>
      <c r="EO87" s="692"/>
      <c r="EP87" s="692"/>
      <c r="EQ87" s="692"/>
      <c r="ER87" s="692"/>
      <c r="ES87" s="692"/>
      <c r="ET87" s="692"/>
      <c r="EU87" s="692"/>
      <c r="EV87" s="692"/>
      <c r="EW87" s="692"/>
      <c r="EX87" s="692"/>
      <c r="EY87" s="692"/>
      <c r="EZ87" s="692"/>
      <c r="FA87" s="692"/>
      <c r="FB87" s="692"/>
      <c r="FC87" s="692"/>
      <c r="FD87" s="692"/>
      <c r="FE87" s="692"/>
      <c r="FF87" s="692"/>
      <c r="FG87" s="692"/>
      <c r="FH87" s="692"/>
      <c r="FI87" s="692"/>
      <c r="FJ87" s="692"/>
      <c r="FK87" s="692"/>
      <c r="FL87" s="692"/>
      <c r="FM87" s="692"/>
      <c r="FN87" s="692"/>
      <c r="FO87" s="692"/>
      <c r="FP87" s="692"/>
      <c r="FQ87" s="692"/>
      <c r="FR87" s="692"/>
      <c r="FS87" s="692"/>
      <c r="FT87" s="692"/>
      <c r="FU87" s="692"/>
      <c r="FV87" s="692"/>
      <c r="FW87" s="692"/>
      <c r="FX87" s="692"/>
      <c r="FY87" s="692"/>
      <c r="FZ87" s="692"/>
      <c r="GA87" s="692"/>
      <c r="GB87" s="692"/>
      <c r="GC87" s="692"/>
      <c r="GD87" s="692"/>
      <c r="GE87" s="692"/>
      <c r="GF87" s="692"/>
      <c r="GG87" s="692"/>
      <c r="GH87" s="692"/>
      <c r="GI87" s="692"/>
      <c r="GJ87" s="692"/>
      <c r="GK87" s="692"/>
      <c r="GL87" s="692"/>
      <c r="GM87" s="692"/>
      <c r="GN87" s="692"/>
      <c r="GO87" s="692"/>
      <c r="GP87" s="692"/>
      <c r="GQ87" s="692"/>
      <c r="GR87" s="692"/>
      <c r="GS87" s="692"/>
      <c r="GT87" s="692"/>
      <c r="GU87" s="692"/>
      <c r="GV87" s="692"/>
      <c r="GW87" s="692"/>
      <c r="GX87" s="692"/>
      <c r="GY87" s="692"/>
      <c r="GZ87" s="692"/>
      <c r="HA87" s="692"/>
      <c r="HB87" s="692"/>
      <c r="HC87" s="692"/>
      <c r="HD87" s="692"/>
      <c r="HE87" s="692"/>
      <c r="HF87" s="692"/>
      <c r="HG87" s="692"/>
      <c r="HH87" s="692"/>
      <c r="HI87" s="692"/>
      <c r="HJ87" s="692"/>
      <c r="HK87" s="692"/>
      <c r="HL87" s="692"/>
      <c r="HM87" s="692"/>
      <c r="HN87" s="692"/>
      <c r="HO87" s="692"/>
      <c r="HP87" s="692"/>
      <c r="HQ87" s="692"/>
      <c r="HR87" s="692"/>
      <c r="HS87" s="692"/>
      <c r="HT87" s="692"/>
      <c r="HU87" s="692"/>
      <c r="HV87" s="692"/>
      <c r="HW87" s="692"/>
      <c r="HX87" s="692"/>
      <c r="HY87" s="692"/>
      <c r="HZ87" s="692"/>
      <c r="IA87" s="692"/>
      <c r="IB87" s="692"/>
      <c r="IC87" s="692"/>
      <c r="ID87" s="692"/>
      <c r="IE87" s="692"/>
      <c r="IF87" s="692"/>
      <c r="IG87" s="692"/>
      <c r="IH87" s="692"/>
      <c r="II87" s="692"/>
      <c r="IJ87" s="692"/>
      <c r="IK87" s="692"/>
      <c r="IL87" s="692"/>
      <c r="IM87" s="692"/>
      <c r="IN87" s="692"/>
      <c r="IO87" s="692"/>
      <c r="IP87" s="692"/>
      <c r="IQ87" s="692"/>
      <c r="IR87" s="692"/>
      <c r="IS87" s="692"/>
      <c r="IT87" s="692"/>
      <c r="IU87" s="692"/>
      <c r="PI87" s="854"/>
      <c r="PJ87" s="854"/>
      <c r="PK87" s="854"/>
      <c r="PL87" s="854"/>
      <c r="PM87" s="854"/>
      <c r="PN87" s="854"/>
      <c r="PO87" s="854"/>
      <c r="PP87" s="854"/>
      <c r="PQ87" s="854"/>
      <c r="PR87" s="854"/>
      <c r="PS87" s="854"/>
      <c r="PT87" s="854"/>
      <c r="PU87" s="854"/>
      <c r="PV87" s="854"/>
      <c r="PW87" s="854"/>
      <c r="PX87" s="854"/>
      <c r="PY87" s="854"/>
      <c r="PZ87" s="854"/>
      <c r="QA87" s="854"/>
      <c r="QB87" s="854"/>
      <c r="QC87" s="854"/>
      <c r="QD87" s="854"/>
      <c r="QE87" s="854"/>
      <c r="QF87" s="854"/>
      <c r="QG87" s="854"/>
      <c r="QH87" s="854"/>
      <c r="QI87" s="854"/>
      <c r="QJ87" s="854"/>
      <c r="QK87" s="854"/>
      <c r="QL87" s="854"/>
      <c r="QM87" s="854"/>
      <c r="QN87" s="854"/>
      <c r="QO87" s="854"/>
      <c r="QP87" s="854"/>
      <c r="QQ87" s="854"/>
      <c r="QR87" s="854"/>
      <c r="QS87" s="854"/>
    </row>
    <row r="88" spans="1:461" s="724" customFormat="1" ht="20.100000000000001" customHeight="1" x14ac:dyDescent="0.2">
      <c r="A88" s="2676"/>
      <c r="B88" s="2654" t="s">
        <v>49</v>
      </c>
      <c r="C88" s="2654"/>
      <c r="D88" s="1835">
        <f>SUM(D86:D87)</f>
        <v>2</v>
      </c>
      <c r="E88" s="1835">
        <f t="shared" ref="E88:O88" si="76">SUM(E86:E87)</f>
        <v>2</v>
      </c>
      <c r="F88" s="1835">
        <f t="shared" si="76"/>
        <v>4</v>
      </c>
      <c r="G88" s="1835">
        <f t="shared" si="76"/>
        <v>2</v>
      </c>
      <c r="H88" s="1835">
        <f t="shared" si="76"/>
        <v>1</v>
      </c>
      <c r="I88" s="1835">
        <f t="shared" si="76"/>
        <v>3</v>
      </c>
      <c r="J88" s="1835">
        <f t="shared" si="76"/>
        <v>0</v>
      </c>
      <c r="K88" s="1835">
        <f t="shared" si="76"/>
        <v>0</v>
      </c>
      <c r="L88" s="1835">
        <f t="shared" si="76"/>
        <v>0</v>
      </c>
      <c r="M88" s="1835">
        <f t="shared" si="76"/>
        <v>4</v>
      </c>
      <c r="N88" s="1835">
        <f t="shared" si="76"/>
        <v>3</v>
      </c>
      <c r="O88" s="1835">
        <f t="shared" si="76"/>
        <v>7</v>
      </c>
      <c r="P88" s="386"/>
      <c r="Q88" s="703" t="s">
        <v>139</v>
      </c>
      <c r="R88" s="2502"/>
      <c r="S88" s="692"/>
      <c r="T88" s="692"/>
      <c r="U88" s="692"/>
      <c r="V88" s="692"/>
      <c r="W88" s="692"/>
      <c r="X88" s="692"/>
      <c r="Y88" s="692"/>
      <c r="Z88" s="692"/>
      <c r="AA88" s="692"/>
      <c r="AB88" s="692"/>
      <c r="AC88" s="692"/>
      <c r="AD88" s="692"/>
      <c r="AE88" s="692"/>
      <c r="AF88" s="692"/>
      <c r="AG88" s="692"/>
      <c r="AH88" s="692"/>
      <c r="AI88" s="692"/>
      <c r="AJ88" s="692"/>
      <c r="AK88" s="692"/>
      <c r="AL88" s="692"/>
      <c r="AM88" s="692"/>
      <c r="AN88" s="692"/>
      <c r="AO88" s="692"/>
      <c r="AP88" s="692"/>
      <c r="AQ88" s="692"/>
      <c r="AR88" s="692"/>
      <c r="AS88" s="692"/>
      <c r="AT88" s="692"/>
      <c r="AU88" s="692"/>
      <c r="AV88" s="692"/>
      <c r="AW88" s="692"/>
      <c r="AX88" s="692"/>
      <c r="AY88" s="692"/>
      <c r="AZ88" s="692"/>
      <c r="BA88" s="692"/>
      <c r="BB88" s="692"/>
      <c r="BC88" s="692"/>
      <c r="BD88" s="692"/>
      <c r="BE88" s="692"/>
      <c r="BF88" s="692"/>
      <c r="BG88" s="692"/>
      <c r="BH88" s="692"/>
      <c r="BI88" s="692"/>
      <c r="BJ88" s="692"/>
      <c r="BK88" s="692"/>
      <c r="BL88" s="692"/>
      <c r="BM88" s="692"/>
      <c r="BN88" s="692"/>
      <c r="BO88" s="692"/>
      <c r="BP88" s="692"/>
      <c r="BQ88" s="692"/>
      <c r="BR88" s="692"/>
      <c r="BS88" s="692"/>
      <c r="BT88" s="692"/>
      <c r="BU88" s="692"/>
      <c r="BV88" s="692"/>
      <c r="BW88" s="692"/>
      <c r="BX88" s="692"/>
      <c r="BY88" s="692"/>
      <c r="BZ88" s="692"/>
      <c r="CA88" s="692"/>
      <c r="CB88" s="692"/>
      <c r="CC88" s="692"/>
      <c r="CD88" s="692"/>
      <c r="CE88" s="692"/>
      <c r="CF88" s="692"/>
      <c r="CG88" s="692"/>
      <c r="CH88" s="692"/>
      <c r="CI88" s="692"/>
      <c r="CJ88" s="692"/>
      <c r="CK88" s="692"/>
      <c r="CL88" s="692"/>
      <c r="CM88" s="692"/>
      <c r="CN88" s="692"/>
      <c r="CO88" s="692"/>
      <c r="CP88" s="692"/>
      <c r="CQ88" s="692"/>
      <c r="CR88" s="692"/>
      <c r="CS88" s="692"/>
      <c r="CT88" s="692"/>
      <c r="CU88" s="692"/>
      <c r="CV88" s="692"/>
      <c r="CW88" s="692"/>
      <c r="CX88" s="692"/>
      <c r="CY88" s="692"/>
      <c r="CZ88" s="692"/>
      <c r="DA88" s="692"/>
      <c r="DB88" s="692"/>
      <c r="DC88" s="692"/>
      <c r="DD88" s="692"/>
      <c r="DE88" s="692"/>
      <c r="DF88" s="692"/>
      <c r="DG88" s="692"/>
      <c r="DH88" s="692"/>
      <c r="DI88" s="692"/>
      <c r="DJ88" s="692"/>
      <c r="DK88" s="692"/>
      <c r="DL88" s="692"/>
      <c r="DM88" s="692"/>
      <c r="DN88" s="692"/>
      <c r="DO88" s="692"/>
      <c r="DP88" s="692"/>
      <c r="DQ88" s="692"/>
      <c r="DR88" s="692"/>
      <c r="DS88" s="692"/>
      <c r="DT88" s="692"/>
      <c r="DU88" s="692"/>
      <c r="DV88" s="692"/>
      <c r="DW88" s="692"/>
      <c r="DX88" s="692"/>
      <c r="DY88" s="692"/>
      <c r="DZ88" s="692"/>
      <c r="EA88" s="692"/>
      <c r="EB88" s="692"/>
      <c r="EC88" s="692"/>
      <c r="ED88" s="692"/>
      <c r="EE88" s="692"/>
      <c r="EF88" s="692"/>
      <c r="EG88" s="692"/>
      <c r="EH88" s="692"/>
      <c r="EI88" s="692"/>
      <c r="EJ88" s="692"/>
      <c r="EK88" s="692"/>
      <c r="EL88" s="692"/>
      <c r="EM88" s="692"/>
      <c r="EN88" s="692"/>
      <c r="EO88" s="692"/>
      <c r="EP88" s="692"/>
      <c r="EQ88" s="692"/>
      <c r="ER88" s="692"/>
      <c r="ES88" s="692"/>
      <c r="ET88" s="692"/>
      <c r="EU88" s="692"/>
      <c r="EV88" s="692"/>
      <c r="EW88" s="692"/>
      <c r="EX88" s="692"/>
      <c r="EY88" s="692"/>
      <c r="EZ88" s="692"/>
      <c r="FA88" s="692"/>
      <c r="FB88" s="692"/>
      <c r="FC88" s="692"/>
      <c r="FD88" s="692"/>
      <c r="FE88" s="692"/>
      <c r="FF88" s="692"/>
      <c r="FG88" s="692"/>
      <c r="FH88" s="692"/>
      <c r="FI88" s="692"/>
      <c r="FJ88" s="692"/>
      <c r="FK88" s="692"/>
      <c r="FL88" s="692"/>
      <c r="FM88" s="692"/>
      <c r="FN88" s="692"/>
      <c r="FO88" s="692"/>
      <c r="FP88" s="692"/>
      <c r="FQ88" s="692"/>
      <c r="FR88" s="692"/>
      <c r="FS88" s="692"/>
      <c r="FT88" s="692"/>
      <c r="FU88" s="692"/>
      <c r="FV88" s="692"/>
      <c r="FW88" s="692"/>
      <c r="FX88" s="692"/>
      <c r="FY88" s="692"/>
      <c r="FZ88" s="692"/>
      <c r="GA88" s="692"/>
      <c r="GB88" s="692"/>
      <c r="GC88" s="692"/>
      <c r="GD88" s="692"/>
      <c r="GE88" s="692"/>
      <c r="GF88" s="692"/>
      <c r="GG88" s="692"/>
      <c r="GH88" s="692"/>
      <c r="GI88" s="692"/>
      <c r="GJ88" s="692"/>
      <c r="GK88" s="692"/>
      <c r="GL88" s="692"/>
      <c r="GM88" s="692"/>
      <c r="GN88" s="692"/>
      <c r="GO88" s="692"/>
      <c r="GP88" s="692"/>
      <c r="GQ88" s="692"/>
      <c r="GR88" s="692"/>
      <c r="GS88" s="692"/>
      <c r="GT88" s="692"/>
      <c r="GU88" s="692"/>
      <c r="GV88" s="692"/>
      <c r="GW88" s="692"/>
      <c r="GX88" s="692"/>
      <c r="GY88" s="692"/>
      <c r="GZ88" s="692"/>
      <c r="HA88" s="692"/>
      <c r="HB88" s="692"/>
      <c r="HC88" s="692"/>
      <c r="HD88" s="692"/>
      <c r="HE88" s="692"/>
      <c r="HF88" s="692"/>
      <c r="HG88" s="692"/>
      <c r="HH88" s="692"/>
      <c r="HI88" s="692"/>
      <c r="HJ88" s="692"/>
      <c r="HK88" s="692"/>
      <c r="HL88" s="692"/>
      <c r="HM88" s="692"/>
      <c r="HN88" s="692"/>
      <c r="HO88" s="692"/>
      <c r="HP88" s="692"/>
      <c r="HQ88" s="692"/>
      <c r="HR88" s="692"/>
      <c r="HS88" s="692"/>
      <c r="HT88" s="692"/>
      <c r="HU88" s="692"/>
      <c r="HV88" s="692"/>
      <c r="HW88" s="692"/>
      <c r="HX88" s="692"/>
      <c r="HY88" s="692"/>
      <c r="HZ88" s="692"/>
      <c r="IA88" s="692"/>
      <c r="IB88" s="692"/>
      <c r="IC88" s="692"/>
      <c r="ID88" s="692"/>
      <c r="IE88" s="692"/>
      <c r="IF88" s="692"/>
      <c r="IG88" s="692"/>
      <c r="IH88" s="692"/>
      <c r="II88" s="692"/>
      <c r="IJ88" s="692"/>
      <c r="IK88" s="692"/>
      <c r="IL88" s="692"/>
      <c r="IM88" s="692"/>
      <c r="IN88" s="692"/>
      <c r="IO88" s="692"/>
      <c r="IP88" s="692"/>
      <c r="IQ88" s="692"/>
      <c r="IR88" s="692"/>
      <c r="IS88" s="692"/>
      <c r="IT88" s="692"/>
      <c r="IU88" s="692"/>
      <c r="PI88" s="854"/>
      <c r="PJ88" s="854"/>
      <c r="PK88" s="854"/>
      <c r="PL88" s="854"/>
      <c r="PM88" s="854"/>
      <c r="PN88" s="854"/>
      <c r="PO88" s="854"/>
      <c r="PP88" s="854"/>
      <c r="PQ88" s="854"/>
      <c r="PR88" s="854"/>
      <c r="PS88" s="854"/>
      <c r="PT88" s="854"/>
      <c r="PU88" s="854"/>
      <c r="PV88" s="854"/>
      <c r="PW88" s="854"/>
      <c r="PX88" s="854"/>
      <c r="PY88" s="854"/>
      <c r="PZ88" s="854"/>
      <c r="QA88" s="854"/>
      <c r="QB88" s="854"/>
      <c r="QC88" s="854"/>
      <c r="QD88" s="854"/>
      <c r="QE88" s="854"/>
      <c r="QF88" s="854"/>
      <c r="QG88" s="854"/>
      <c r="QH88" s="854"/>
      <c r="QI88" s="854"/>
      <c r="QJ88" s="854"/>
      <c r="QK88" s="854"/>
      <c r="QL88" s="854"/>
      <c r="QM88" s="854"/>
      <c r="QN88" s="854"/>
      <c r="QO88" s="854"/>
      <c r="QP88" s="854"/>
      <c r="QQ88" s="854"/>
      <c r="QR88" s="854"/>
      <c r="QS88" s="854"/>
    </row>
    <row r="89" spans="1:461" s="724" customFormat="1" ht="26.25" customHeight="1" thickBot="1" x14ac:dyDescent="0.25">
      <c r="A89" s="2674" t="s">
        <v>96</v>
      </c>
      <c r="B89" s="2674"/>
      <c r="C89" s="2674"/>
      <c r="D89" s="1836">
        <f>SUM(D88,D85)</f>
        <v>18</v>
      </c>
      <c r="E89" s="1836">
        <f t="shared" ref="E89:O89" si="77">SUM(E88,E85)</f>
        <v>4</v>
      </c>
      <c r="F89" s="1836">
        <f t="shared" si="77"/>
        <v>22</v>
      </c>
      <c r="G89" s="1836">
        <f t="shared" si="77"/>
        <v>4</v>
      </c>
      <c r="H89" s="1836">
        <f t="shared" si="77"/>
        <v>3</v>
      </c>
      <c r="I89" s="1836">
        <f t="shared" si="77"/>
        <v>7</v>
      </c>
      <c r="J89" s="1836">
        <f t="shared" si="77"/>
        <v>0</v>
      </c>
      <c r="K89" s="1836">
        <f t="shared" si="77"/>
        <v>0</v>
      </c>
      <c r="L89" s="1836">
        <f t="shared" si="77"/>
        <v>0</v>
      </c>
      <c r="M89" s="1836">
        <f t="shared" si="77"/>
        <v>22</v>
      </c>
      <c r="N89" s="1836">
        <f t="shared" si="77"/>
        <v>7</v>
      </c>
      <c r="O89" s="1836">
        <f t="shared" si="77"/>
        <v>29</v>
      </c>
      <c r="P89" s="3177" t="s">
        <v>136</v>
      </c>
      <c r="Q89" s="3177"/>
      <c r="R89" s="3177"/>
      <c r="S89" s="692"/>
      <c r="T89" s="692"/>
      <c r="U89" s="692"/>
      <c r="V89" s="692"/>
      <c r="W89" s="692"/>
      <c r="X89" s="692"/>
      <c r="Y89" s="692"/>
      <c r="Z89" s="692"/>
      <c r="AA89" s="692"/>
      <c r="AB89" s="692"/>
      <c r="AC89" s="692"/>
      <c r="AD89" s="692"/>
      <c r="AE89" s="692"/>
      <c r="AF89" s="692"/>
      <c r="AG89" s="692"/>
      <c r="AH89" s="692"/>
      <c r="AI89" s="692"/>
      <c r="AJ89" s="692"/>
      <c r="AK89" s="692"/>
      <c r="AL89" s="692"/>
      <c r="AM89" s="692"/>
      <c r="AN89" s="692"/>
      <c r="AO89" s="692"/>
      <c r="AP89" s="692"/>
      <c r="AQ89" s="692"/>
      <c r="AR89" s="692"/>
      <c r="AS89" s="692"/>
      <c r="AT89" s="692"/>
      <c r="AU89" s="692"/>
      <c r="AV89" s="692"/>
      <c r="AW89" s="692"/>
      <c r="AX89" s="692"/>
      <c r="AY89" s="692"/>
      <c r="AZ89" s="692"/>
      <c r="BA89" s="692"/>
      <c r="BB89" s="692"/>
      <c r="BC89" s="692"/>
      <c r="BD89" s="692"/>
      <c r="BE89" s="692"/>
      <c r="BF89" s="692"/>
      <c r="BG89" s="692"/>
      <c r="BH89" s="692"/>
      <c r="BI89" s="692"/>
      <c r="BJ89" s="692"/>
      <c r="BK89" s="692"/>
      <c r="BL89" s="692"/>
      <c r="BM89" s="692"/>
      <c r="BN89" s="692"/>
      <c r="BO89" s="692"/>
      <c r="BP89" s="692"/>
      <c r="BQ89" s="692"/>
      <c r="BR89" s="692"/>
      <c r="BS89" s="692"/>
      <c r="BT89" s="692"/>
      <c r="BU89" s="692"/>
      <c r="BV89" s="692"/>
      <c r="BW89" s="692"/>
      <c r="BX89" s="692"/>
      <c r="BY89" s="692"/>
      <c r="BZ89" s="692"/>
      <c r="CA89" s="692"/>
      <c r="CB89" s="692"/>
      <c r="CC89" s="692"/>
      <c r="CD89" s="692"/>
      <c r="CE89" s="692"/>
      <c r="CF89" s="692"/>
      <c r="CG89" s="692"/>
      <c r="CH89" s="692"/>
      <c r="CI89" s="692"/>
      <c r="CJ89" s="692"/>
      <c r="CK89" s="692"/>
      <c r="CL89" s="692"/>
      <c r="CM89" s="692"/>
      <c r="CN89" s="692"/>
      <c r="CO89" s="692"/>
      <c r="CP89" s="692"/>
      <c r="CQ89" s="692"/>
      <c r="CR89" s="692"/>
      <c r="CS89" s="692"/>
      <c r="CT89" s="692"/>
      <c r="CU89" s="692"/>
      <c r="CV89" s="692"/>
      <c r="CW89" s="692"/>
      <c r="CX89" s="692"/>
      <c r="CY89" s="692"/>
      <c r="CZ89" s="692"/>
      <c r="DA89" s="692"/>
      <c r="DB89" s="692"/>
      <c r="DC89" s="692"/>
      <c r="DD89" s="692"/>
      <c r="DE89" s="692"/>
      <c r="DF89" s="692"/>
      <c r="DG89" s="692"/>
      <c r="DH89" s="692"/>
      <c r="DI89" s="692"/>
      <c r="DJ89" s="692"/>
      <c r="DK89" s="692"/>
      <c r="DL89" s="692"/>
      <c r="DM89" s="692"/>
      <c r="DN89" s="692"/>
      <c r="DO89" s="692"/>
      <c r="DP89" s="692"/>
      <c r="DQ89" s="692"/>
      <c r="DR89" s="692"/>
      <c r="DS89" s="692"/>
      <c r="DT89" s="692"/>
      <c r="DU89" s="692"/>
      <c r="DV89" s="692"/>
      <c r="DW89" s="692"/>
      <c r="DX89" s="692"/>
      <c r="DY89" s="692"/>
      <c r="DZ89" s="692"/>
      <c r="EA89" s="692"/>
      <c r="EB89" s="692"/>
      <c r="EC89" s="692"/>
      <c r="ED89" s="692"/>
      <c r="EE89" s="692"/>
      <c r="EF89" s="692"/>
      <c r="EG89" s="692"/>
      <c r="EH89" s="692"/>
      <c r="EI89" s="692"/>
      <c r="EJ89" s="692"/>
      <c r="EK89" s="692"/>
      <c r="EL89" s="692"/>
      <c r="EM89" s="692"/>
      <c r="EN89" s="692"/>
      <c r="EO89" s="692"/>
      <c r="EP89" s="692"/>
      <c r="EQ89" s="692"/>
      <c r="ER89" s="692"/>
      <c r="ES89" s="692"/>
      <c r="ET89" s="692"/>
      <c r="EU89" s="692"/>
      <c r="EV89" s="692"/>
      <c r="EW89" s="692"/>
      <c r="EX89" s="692"/>
      <c r="EY89" s="692"/>
      <c r="EZ89" s="692"/>
      <c r="FA89" s="692"/>
      <c r="FB89" s="692"/>
      <c r="FC89" s="692"/>
      <c r="FD89" s="692"/>
      <c r="FE89" s="692"/>
      <c r="FF89" s="692"/>
      <c r="FG89" s="692"/>
      <c r="FH89" s="692"/>
      <c r="FI89" s="692"/>
      <c r="FJ89" s="692"/>
      <c r="FK89" s="692"/>
      <c r="FL89" s="692"/>
      <c r="FM89" s="692"/>
      <c r="FN89" s="692"/>
      <c r="FO89" s="692"/>
      <c r="FP89" s="692"/>
      <c r="FQ89" s="692"/>
      <c r="FR89" s="692"/>
      <c r="FS89" s="692"/>
      <c r="FT89" s="692"/>
      <c r="FU89" s="692"/>
      <c r="FV89" s="692"/>
      <c r="FW89" s="692"/>
      <c r="FX89" s="692"/>
      <c r="FY89" s="692"/>
      <c r="FZ89" s="692"/>
      <c r="GA89" s="692"/>
      <c r="GB89" s="692"/>
      <c r="GC89" s="692"/>
      <c r="GD89" s="692"/>
      <c r="GE89" s="692"/>
      <c r="GF89" s="692"/>
      <c r="GG89" s="692"/>
      <c r="GH89" s="692"/>
      <c r="GI89" s="692"/>
      <c r="GJ89" s="692"/>
      <c r="GK89" s="692"/>
      <c r="GL89" s="692"/>
      <c r="GM89" s="692"/>
      <c r="GN89" s="692"/>
      <c r="GO89" s="692"/>
      <c r="GP89" s="692"/>
      <c r="GQ89" s="692"/>
      <c r="GR89" s="692"/>
      <c r="GS89" s="692"/>
      <c r="GT89" s="692"/>
      <c r="GU89" s="692"/>
      <c r="GV89" s="692"/>
      <c r="GW89" s="692"/>
      <c r="GX89" s="692"/>
      <c r="GY89" s="692"/>
      <c r="GZ89" s="692"/>
      <c r="HA89" s="692"/>
      <c r="HB89" s="692"/>
      <c r="HC89" s="692"/>
      <c r="HD89" s="692"/>
      <c r="HE89" s="692"/>
      <c r="HF89" s="692"/>
      <c r="HG89" s="692"/>
      <c r="HH89" s="692"/>
      <c r="HI89" s="692"/>
      <c r="HJ89" s="692"/>
      <c r="HK89" s="692"/>
      <c r="HL89" s="692"/>
      <c r="HM89" s="692"/>
      <c r="HN89" s="692"/>
      <c r="HO89" s="692"/>
      <c r="HP89" s="692"/>
      <c r="HQ89" s="692"/>
      <c r="HR89" s="692"/>
      <c r="HS89" s="692"/>
      <c r="HT89" s="692"/>
      <c r="HU89" s="692"/>
      <c r="HV89" s="692"/>
      <c r="HW89" s="692"/>
      <c r="HX89" s="692"/>
      <c r="HY89" s="692"/>
      <c r="HZ89" s="692"/>
      <c r="IA89" s="692"/>
      <c r="IB89" s="692"/>
      <c r="IC89" s="692"/>
      <c r="ID89" s="692"/>
      <c r="IE89" s="692"/>
      <c r="IF89" s="692"/>
      <c r="IG89" s="692"/>
      <c r="IH89" s="692"/>
      <c r="II89" s="692"/>
      <c r="IJ89" s="692"/>
      <c r="IK89" s="692"/>
      <c r="IL89" s="692"/>
      <c r="IM89" s="692"/>
      <c r="IN89" s="692"/>
      <c r="IO89" s="692"/>
      <c r="IP89" s="692"/>
      <c r="IQ89" s="692"/>
      <c r="IR89" s="692"/>
      <c r="IS89" s="692"/>
      <c r="IT89" s="692"/>
      <c r="IU89" s="692"/>
      <c r="PI89" s="854"/>
      <c r="PJ89" s="854"/>
      <c r="PK89" s="854"/>
      <c r="PL89" s="854"/>
      <c r="PM89" s="854"/>
      <c r="PN89" s="854"/>
      <c r="PO89" s="854"/>
      <c r="PP89" s="854"/>
      <c r="PQ89" s="854"/>
      <c r="PR89" s="854"/>
      <c r="PS89" s="854"/>
      <c r="PT89" s="854"/>
      <c r="PU89" s="854"/>
      <c r="PV89" s="854"/>
      <c r="PW89" s="854"/>
      <c r="PX89" s="854"/>
      <c r="PY89" s="854"/>
      <c r="PZ89" s="854"/>
      <c r="QA89" s="854"/>
      <c r="QB89" s="854"/>
      <c r="QC89" s="854"/>
      <c r="QD89" s="854"/>
      <c r="QE89" s="854"/>
      <c r="QF89" s="854"/>
      <c r="QG89" s="854"/>
      <c r="QH89" s="854"/>
      <c r="QI89" s="854"/>
      <c r="QJ89" s="854"/>
      <c r="QK89" s="854"/>
      <c r="QL89" s="854"/>
      <c r="QM89" s="854"/>
      <c r="QN89" s="854"/>
      <c r="QO89" s="854"/>
      <c r="QP89" s="854"/>
      <c r="QQ89" s="854"/>
      <c r="QR89" s="854"/>
      <c r="QS89" s="854"/>
    </row>
    <row r="90" spans="1:461" s="724" customFormat="1" ht="26.25" customHeight="1" thickTop="1" x14ac:dyDescent="0.2">
      <c r="A90" s="2202"/>
      <c r="B90" s="2202"/>
      <c r="C90" s="2202"/>
      <c r="D90" s="2202"/>
      <c r="E90" s="2202"/>
      <c r="F90" s="2202"/>
      <c r="G90" s="2202"/>
      <c r="H90" s="2202"/>
      <c r="I90" s="2202"/>
      <c r="J90" s="2202"/>
      <c r="K90" s="2202"/>
      <c r="L90" s="2202"/>
      <c r="M90" s="2202"/>
      <c r="N90" s="2202"/>
      <c r="O90" s="2202"/>
      <c r="P90" s="2197"/>
      <c r="Q90" s="2197"/>
      <c r="R90" s="2197"/>
      <c r="S90" s="692"/>
      <c r="T90" s="692"/>
      <c r="U90" s="692"/>
      <c r="V90" s="692"/>
      <c r="W90" s="692"/>
      <c r="X90" s="692"/>
      <c r="Y90" s="692"/>
      <c r="Z90" s="692"/>
      <c r="AA90" s="692"/>
      <c r="AB90" s="692"/>
      <c r="AC90" s="692"/>
      <c r="AD90" s="692"/>
      <c r="AE90" s="692"/>
      <c r="AF90" s="692"/>
      <c r="AG90" s="692"/>
      <c r="AH90" s="692"/>
      <c r="AI90" s="692"/>
      <c r="AJ90" s="692"/>
      <c r="AK90" s="692"/>
      <c r="AL90" s="692"/>
      <c r="AM90" s="692"/>
      <c r="AN90" s="692"/>
      <c r="AO90" s="692"/>
      <c r="AP90" s="692"/>
      <c r="AQ90" s="692"/>
      <c r="AR90" s="692"/>
      <c r="AS90" s="692"/>
      <c r="AT90" s="692"/>
      <c r="AU90" s="692"/>
      <c r="AV90" s="692"/>
      <c r="AW90" s="692"/>
      <c r="AX90" s="692"/>
      <c r="AY90" s="692"/>
      <c r="AZ90" s="692"/>
      <c r="BA90" s="692"/>
      <c r="BB90" s="692"/>
      <c r="BC90" s="692"/>
      <c r="BD90" s="692"/>
      <c r="BE90" s="692"/>
      <c r="BF90" s="692"/>
      <c r="BG90" s="692"/>
      <c r="BH90" s="692"/>
      <c r="BI90" s="692"/>
      <c r="BJ90" s="692"/>
      <c r="BK90" s="692"/>
      <c r="BL90" s="692"/>
      <c r="BM90" s="692"/>
      <c r="BN90" s="692"/>
      <c r="BO90" s="692"/>
      <c r="BP90" s="692"/>
      <c r="BQ90" s="692"/>
      <c r="BR90" s="692"/>
      <c r="BS90" s="692"/>
      <c r="BT90" s="692"/>
      <c r="BU90" s="692"/>
      <c r="BV90" s="692"/>
      <c r="BW90" s="692"/>
      <c r="BX90" s="692"/>
      <c r="BY90" s="692"/>
      <c r="BZ90" s="692"/>
      <c r="CA90" s="692"/>
      <c r="CB90" s="692"/>
      <c r="CC90" s="692"/>
      <c r="CD90" s="692"/>
      <c r="CE90" s="692"/>
      <c r="CF90" s="692"/>
      <c r="CG90" s="692"/>
      <c r="CH90" s="692"/>
      <c r="CI90" s="692"/>
      <c r="CJ90" s="692"/>
      <c r="CK90" s="692"/>
      <c r="CL90" s="692"/>
      <c r="CM90" s="692"/>
      <c r="CN90" s="692"/>
      <c r="CO90" s="692"/>
      <c r="CP90" s="692"/>
      <c r="CQ90" s="692"/>
      <c r="CR90" s="692"/>
      <c r="CS90" s="692"/>
      <c r="CT90" s="692"/>
      <c r="CU90" s="692"/>
      <c r="CV90" s="692"/>
      <c r="CW90" s="692"/>
      <c r="CX90" s="692"/>
      <c r="CY90" s="692"/>
      <c r="CZ90" s="692"/>
      <c r="DA90" s="692"/>
      <c r="DB90" s="692"/>
      <c r="DC90" s="692"/>
      <c r="DD90" s="692"/>
      <c r="DE90" s="692"/>
      <c r="DF90" s="692"/>
      <c r="DG90" s="692"/>
      <c r="DH90" s="692"/>
      <c r="DI90" s="692"/>
      <c r="DJ90" s="692"/>
      <c r="DK90" s="692"/>
      <c r="DL90" s="692"/>
      <c r="DM90" s="692"/>
      <c r="DN90" s="692"/>
      <c r="DO90" s="692"/>
      <c r="DP90" s="692"/>
      <c r="DQ90" s="692"/>
      <c r="DR90" s="692"/>
      <c r="DS90" s="692"/>
      <c r="DT90" s="692"/>
      <c r="DU90" s="692"/>
      <c r="DV90" s="692"/>
      <c r="DW90" s="692"/>
      <c r="DX90" s="692"/>
      <c r="DY90" s="692"/>
      <c r="DZ90" s="692"/>
      <c r="EA90" s="692"/>
      <c r="EB90" s="692"/>
      <c r="EC90" s="692"/>
      <c r="ED90" s="692"/>
      <c r="EE90" s="692"/>
      <c r="EF90" s="692"/>
      <c r="EG90" s="692"/>
      <c r="EH90" s="692"/>
      <c r="EI90" s="692"/>
      <c r="EJ90" s="692"/>
      <c r="EK90" s="692"/>
      <c r="EL90" s="692"/>
      <c r="EM90" s="692"/>
      <c r="EN90" s="692"/>
      <c r="EO90" s="692"/>
      <c r="EP90" s="692"/>
      <c r="EQ90" s="692"/>
      <c r="ER90" s="692"/>
      <c r="ES90" s="692"/>
      <c r="ET90" s="692"/>
      <c r="EU90" s="692"/>
      <c r="EV90" s="692"/>
      <c r="EW90" s="692"/>
      <c r="EX90" s="692"/>
      <c r="EY90" s="692"/>
      <c r="EZ90" s="692"/>
      <c r="FA90" s="692"/>
      <c r="FB90" s="692"/>
      <c r="FC90" s="692"/>
      <c r="FD90" s="692"/>
      <c r="FE90" s="692"/>
      <c r="FF90" s="692"/>
      <c r="FG90" s="692"/>
      <c r="FH90" s="692"/>
      <c r="FI90" s="692"/>
      <c r="FJ90" s="692"/>
      <c r="FK90" s="692"/>
      <c r="FL90" s="692"/>
      <c r="FM90" s="692"/>
      <c r="FN90" s="692"/>
      <c r="FO90" s="692"/>
      <c r="FP90" s="692"/>
      <c r="FQ90" s="692"/>
      <c r="FR90" s="692"/>
      <c r="FS90" s="692"/>
      <c r="FT90" s="692"/>
      <c r="FU90" s="692"/>
      <c r="FV90" s="692"/>
      <c r="FW90" s="692"/>
      <c r="FX90" s="692"/>
      <c r="FY90" s="692"/>
      <c r="FZ90" s="692"/>
      <c r="GA90" s="692"/>
      <c r="GB90" s="692"/>
      <c r="GC90" s="692"/>
      <c r="GD90" s="692"/>
      <c r="GE90" s="692"/>
      <c r="GF90" s="692"/>
      <c r="GG90" s="692"/>
      <c r="GH90" s="692"/>
      <c r="GI90" s="692"/>
      <c r="GJ90" s="692"/>
      <c r="GK90" s="692"/>
      <c r="GL90" s="692"/>
      <c r="GM90" s="692"/>
      <c r="GN90" s="692"/>
      <c r="GO90" s="692"/>
      <c r="GP90" s="692"/>
      <c r="GQ90" s="692"/>
      <c r="GR90" s="692"/>
      <c r="GS90" s="692"/>
      <c r="GT90" s="692"/>
      <c r="GU90" s="692"/>
      <c r="GV90" s="692"/>
      <c r="GW90" s="692"/>
      <c r="GX90" s="692"/>
      <c r="GY90" s="692"/>
      <c r="GZ90" s="692"/>
      <c r="HA90" s="692"/>
      <c r="HB90" s="692"/>
      <c r="HC90" s="692"/>
      <c r="HD90" s="692"/>
      <c r="HE90" s="692"/>
      <c r="HF90" s="692"/>
      <c r="HG90" s="692"/>
      <c r="HH90" s="692"/>
      <c r="HI90" s="692"/>
      <c r="HJ90" s="692"/>
      <c r="HK90" s="692"/>
      <c r="HL90" s="692"/>
      <c r="HM90" s="692"/>
      <c r="HN90" s="692"/>
      <c r="HO90" s="692"/>
      <c r="HP90" s="692"/>
      <c r="HQ90" s="692"/>
      <c r="HR90" s="692"/>
      <c r="HS90" s="692"/>
      <c r="HT90" s="692"/>
      <c r="HU90" s="692"/>
      <c r="HV90" s="692"/>
      <c r="HW90" s="692"/>
      <c r="HX90" s="692"/>
      <c r="HY90" s="692"/>
      <c r="HZ90" s="692"/>
      <c r="IA90" s="692"/>
      <c r="IB90" s="692"/>
      <c r="IC90" s="692"/>
      <c r="ID90" s="692"/>
      <c r="IE90" s="692"/>
      <c r="IF90" s="692"/>
      <c r="IG90" s="692"/>
      <c r="IH90" s="692"/>
      <c r="II90" s="692"/>
      <c r="IJ90" s="692"/>
      <c r="IK90" s="692"/>
      <c r="IL90" s="692"/>
      <c r="IM90" s="692"/>
      <c r="IN90" s="692"/>
      <c r="IO90" s="692"/>
      <c r="IP90" s="692"/>
      <c r="IQ90" s="692"/>
      <c r="IR90" s="692"/>
      <c r="IS90" s="692"/>
      <c r="IT90" s="692"/>
      <c r="IU90" s="692"/>
      <c r="PI90" s="854"/>
      <c r="PJ90" s="854"/>
      <c r="PK90" s="854"/>
      <c r="PL90" s="854"/>
      <c r="PM90" s="854"/>
      <c r="PN90" s="854"/>
      <c r="PO90" s="854"/>
      <c r="PP90" s="854"/>
      <c r="PQ90" s="854"/>
      <c r="PR90" s="854"/>
      <c r="PS90" s="854"/>
      <c r="PT90" s="854"/>
      <c r="PU90" s="854"/>
      <c r="PV90" s="854"/>
      <c r="PW90" s="854"/>
      <c r="PX90" s="854"/>
      <c r="PY90" s="854"/>
      <c r="PZ90" s="854"/>
      <c r="QA90" s="854"/>
      <c r="QB90" s="854"/>
      <c r="QC90" s="854"/>
      <c r="QD90" s="854"/>
      <c r="QE90" s="854"/>
      <c r="QF90" s="854"/>
      <c r="QG90" s="854"/>
      <c r="QH90" s="854"/>
      <c r="QI90" s="854"/>
      <c r="QJ90" s="854"/>
      <c r="QK90" s="854"/>
      <c r="QL90" s="854"/>
      <c r="QM90" s="854"/>
      <c r="QN90" s="854"/>
      <c r="QO90" s="854"/>
      <c r="QP90" s="854"/>
      <c r="QQ90" s="854"/>
      <c r="QR90" s="854"/>
      <c r="QS90" s="854"/>
    </row>
    <row r="91" spans="1:461" s="724" customFormat="1" ht="26.25" customHeight="1" x14ac:dyDescent="0.2">
      <c r="A91" s="2202"/>
      <c r="B91" s="2202"/>
      <c r="C91" s="2202"/>
      <c r="D91" s="2202"/>
      <c r="E91" s="2202"/>
      <c r="F91" s="2202"/>
      <c r="G91" s="2202"/>
      <c r="H91" s="2202"/>
      <c r="I91" s="2202"/>
      <c r="J91" s="2202"/>
      <c r="K91" s="2202"/>
      <c r="L91" s="2202"/>
      <c r="M91" s="2202"/>
      <c r="N91" s="2202"/>
      <c r="O91" s="2202"/>
      <c r="P91" s="2197"/>
      <c r="Q91" s="2197"/>
      <c r="R91" s="2197"/>
      <c r="S91" s="692"/>
      <c r="T91" s="692"/>
      <c r="U91" s="692"/>
      <c r="V91" s="692"/>
      <c r="W91" s="692"/>
      <c r="X91" s="692"/>
      <c r="Y91" s="692"/>
      <c r="Z91" s="692"/>
      <c r="AA91" s="692"/>
      <c r="AB91" s="692"/>
      <c r="AC91" s="692"/>
      <c r="AD91" s="692"/>
      <c r="AE91" s="692"/>
      <c r="AF91" s="692"/>
      <c r="AG91" s="692"/>
      <c r="AH91" s="692"/>
      <c r="AI91" s="692"/>
      <c r="AJ91" s="692"/>
      <c r="AK91" s="692"/>
      <c r="AL91" s="692"/>
      <c r="AM91" s="692"/>
      <c r="AN91" s="692"/>
      <c r="AO91" s="692"/>
      <c r="AP91" s="692"/>
      <c r="AQ91" s="692"/>
      <c r="AR91" s="692"/>
      <c r="AS91" s="692"/>
      <c r="AT91" s="692"/>
      <c r="AU91" s="692"/>
      <c r="AV91" s="692"/>
      <c r="AW91" s="692"/>
      <c r="AX91" s="692"/>
      <c r="AY91" s="692"/>
      <c r="AZ91" s="692"/>
      <c r="BA91" s="692"/>
      <c r="BB91" s="692"/>
      <c r="BC91" s="692"/>
      <c r="BD91" s="692"/>
      <c r="BE91" s="692"/>
      <c r="BF91" s="692"/>
      <c r="BG91" s="692"/>
      <c r="BH91" s="692"/>
      <c r="BI91" s="692"/>
      <c r="BJ91" s="692"/>
      <c r="BK91" s="692"/>
      <c r="BL91" s="692"/>
      <c r="BM91" s="692"/>
      <c r="BN91" s="692"/>
      <c r="BO91" s="692"/>
      <c r="BP91" s="692"/>
      <c r="BQ91" s="692"/>
      <c r="BR91" s="692"/>
      <c r="BS91" s="692"/>
      <c r="BT91" s="692"/>
      <c r="BU91" s="692"/>
      <c r="BV91" s="692"/>
      <c r="BW91" s="692"/>
      <c r="BX91" s="692"/>
      <c r="BY91" s="692"/>
      <c r="BZ91" s="692"/>
      <c r="CA91" s="692"/>
      <c r="CB91" s="692"/>
      <c r="CC91" s="692"/>
      <c r="CD91" s="692"/>
      <c r="CE91" s="692"/>
      <c r="CF91" s="692"/>
      <c r="CG91" s="692"/>
      <c r="CH91" s="692"/>
      <c r="CI91" s="692"/>
      <c r="CJ91" s="692"/>
      <c r="CK91" s="692"/>
      <c r="CL91" s="692"/>
      <c r="CM91" s="692"/>
      <c r="CN91" s="692"/>
      <c r="CO91" s="692"/>
      <c r="CP91" s="692"/>
      <c r="CQ91" s="692"/>
      <c r="CR91" s="692"/>
      <c r="CS91" s="692"/>
      <c r="CT91" s="692"/>
      <c r="CU91" s="692"/>
      <c r="CV91" s="692"/>
      <c r="CW91" s="692"/>
      <c r="CX91" s="692"/>
      <c r="CY91" s="692"/>
      <c r="CZ91" s="692"/>
      <c r="DA91" s="692"/>
      <c r="DB91" s="692"/>
      <c r="DC91" s="692"/>
      <c r="DD91" s="692"/>
      <c r="DE91" s="692"/>
      <c r="DF91" s="692"/>
      <c r="DG91" s="692"/>
      <c r="DH91" s="692"/>
      <c r="DI91" s="692"/>
      <c r="DJ91" s="692"/>
      <c r="DK91" s="692"/>
      <c r="DL91" s="692"/>
      <c r="DM91" s="692"/>
      <c r="DN91" s="692"/>
      <c r="DO91" s="692"/>
      <c r="DP91" s="692"/>
      <c r="DQ91" s="692"/>
      <c r="DR91" s="692"/>
      <c r="DS91" s="692"/>
      <c r="DT91" s="692"/>
      <c r="DU91" s="692"/>
      <c r="DV91" s="692"/>
      <c r="DW91" s="692"/>
      <c r="DX91" s="692"/>
      <c r="DY91" s="692"/>
      <c r="DZ91" s="692"/>
      <c r="EA91" s="692"/>
      <c r="EB91" s="692"/>
      <c r="EC91" s="692"/>
      <c r="ED91" s="692"/>
      <c r="EE91" s="692"/>
      <c r="EF91" s="692"/>
      <c r="EG91" s="692"/>
      <c r="EH91" s="692"/>
      <c r="EI91" s="692"/>
      <c r="EJ91" s="692"/>
      <c r="EK91" s="692"/>
      <c r="EL91" s="692"/>
      <c r="EM91" s="692"/>
      <c r="EN91" s="692"/>
      <c r="EO91" s="692"/>
      <c r="EP91" s="692"/>
      <c r="EQ91" s="692"/>
      <c r="ER91" s="692"/>
      <c r="ES91" s="692"/>
      <c r="ET91" s="692"/>
      <c r="EU91" s="692"/>
      <c r="EV91" s="692"/>
      <c r="EW91" s="692"/>
      <c r="EX91" s="692"/>
      <c r="EY91" s="692"/>
      <c r="EZ91" s="692"/>
      <c r="FA91" s="692"/>
      <c r="FB91" s="692"/>
      <c r="FC91" s="692"/>
      <c r="FD91" s="692"/>
      <c r="FE91" s="692"/>
      <c r="FF91" s="692"/>
      <c r="FG91" s="692"/>
      <c r="FH91" s="692"/>
      <c r="FI91" s="692"/>
      <c r="FJ91" s="692"/>
      <c r="FK91" s="692"/>
      <c r="FL91" s="692"/>
      <c r="FM91" s="692"/>
      <c r="FN91" s="692"/>
      <c r="FO91" s="692"/>
      <c r="FP91" s="692"/>
      <c r="FQ91" s="692"/>
      <c r="FR91" s="692"/>
      <c r="FS91" s="692"/>
      <c r="FT91" s="692"/>
      <c r="FU91" s="692"/>
      <c r="FV91" s="692"/>
      <c r="FW91" s="692"/>
      <c r="FX91" s="692"/>
      <c r="FY91" s="692"/>
      <c r="FZ91" s="692"/>
      <c r="GA91" s="692"/>
      <c r="GB91" s="692"/>
      <c r="GC91" s="692"/>
      <c r="GD91" s="692"/>
      <c r="GE91" s="692"/>
      <c r="GF91" s="692"/>
      <c r="GG91" s="692"/>
      <c r="GH91" s="692"/>
      <c r="GI91" s="692"/>
      <c r="GJ91" s="692"/>
      <c r="GK91" s="692"/>
      <c r="GL91" s="692"/>
      <c r="GM91" s="692"/>
      <c r="GN91" s="692"/>
      <c r="GO91" s="692"/>
      <c r="GP91" s="692"/>
      <c r="GQ91" s="692"/>
      <c r="GR91" s="692"/>
      <c r="GS91" s="692"/>
      <c r="GT91" s="692"/>
      <c r="GU91" s="692"/>
      <c r="GV91" s="692"/>
      <c r="GW91" s="692"/>
      <c r="GX91" s="692"/>
      <c r="GY91" s="692"/>
      <c r="GZ91" s="692"/>
      <c r="HA91" s="692"/>
      <c r="HB91" s="692"/>
      <c r="HC91" s="692"/>
      <c r="HD91" s="692"/>
      <c r="HE91" s="692"/>
      <c r="HF91" s="692"/>
      <c r="HG91" s="692"/>
      <c r="HH91" s="692"/>
      <c r="HI91" s="692"/>
      <c r="HJ91" s="692"/>
      <c r="HK91" s="692"/>
      <c r="HL91" s="692"/>
      <c r="HM91" s="692"/>
      <c r="HN91" s="692"/>
      <c r="HO91" s="692"/>
      <c r="HP91" s="692"/>
      <c r="HQ91" s="692"/>
      <c r="HR91" s="692"/>
      <c r="HS91" s="692"/>
      <c r="HT91" s="692"/>
      <c r="HU91" s="692"/>
      <c r="HV91" s="692"/>
      <c r="HW91" s="692"/>
      <c r="HX91" s="692"/>
      <c r="HY91" s="692"/>
      <c r="HZ91" s="692"/>
      <c r="IA91" s="692"/>
      <c r="IB91" s="692"/>
      <c r="IC91" s="692"/>
      <c r="ID91" s="692"/>
      <c r="IE91" s="692"/>
      <c r="IF91" s="692"/>
      <c r="IG91" s="692"/>
      <c r="IH91" s="692"/>
      <c r="II91" s="692"/>
      <c r="IJ91" s="692"/>
      <c r="IK91" s="692"/>
      <c r="IL91" s="692"/>
      <c r="IM91" s="692"/>
      <c r="IN91" s="692"/>
      <c r="IO91" s="692"/>
      <c r="IP91" s="692"/>
      <c r="IQ91" s="692"/>
      <c r="IR91" s="692"/>
      <c r="IS91" s="692"/>
      <c r="IT91" s="692"/>
      <c r="IU91" s="692"/>
      <c r="PI91" s="854"/>
      <c r="PJ91" s="854"/>
      <c r="PK91" s="854"/>
      <c r="PL91" s="854"/>
      <c r="PM91" s="854"/>
      <c r="PN91" s="854"/>
      <c r="PO91" s="854"/>
      <c r="PP91" s="854"/>
      <c r="PQ91" s="854"/>
      <c r="PR91" s="854"/>
      <c r="PS91" s="854"/>
      <c r="PT91" s="854"/>
      <c r="PU91" s="854"/>
      <c r="PV91" s="854"/>
      <c r="PW91" s="854"/>
      <c r="PX91" s="854"/>
      <c r="PY91" s="854"/>
      <c r="PZ91" s="854"/>
      <c r="QA91" s="854"/>
      <c r="QB91" s="854"/>
      <c r="QC91" s="854"/>
      <c r="QD91" s="854"/>
      <c r="QE91" s="854"/>
      <c r="QF91" s="854"/>
      <c r="QG91" s="854"/>
      <c r="QH91" s="854"/>
      <c r="QI91" s="854"/>
      <c r="QJ91" s="854"/>
      <c r="QK91" s="854"/>
      <c r="QL91" s="854"/>
      <c r="QM91" s="854"/>
      <c r="QN91" s="854"/>
      <c r="QO91" s="854"/>
      <c r="QP91" s="854"/>
      <c r="QQ91" s="854"/>
      <c r="QR91" s="854"/>
      <c r="QS91" s="854"/>
    </row>
    <row r="92" spans="1:461" s="724" customFormat="1" ht="8.25" customHeight="1" x14ac:dyDescent="0.2">
      <c r="A92" s="2306"/>
      <c r="B92" s="2306"/>
      <c r="C92" s="2306"/>
      <c r="D92" s="2306"/>
      <c r="E92" s="2306"/>
      <c r="F92" s="2306"/>
      <c r="G92" s="2306"/>
      <c r="H92" s="2306"/>
      <c r="I92" s="2306"/>
      <c r="J92" s="2306"/>
      <c r="K92" s="2306"/>
      <c r="L92" s="2306"/>
      <c r="M92" s="2306"/>
      <c r="N92" s="2306"/>
      <c r="O92" s="2306"/>
      <c r="P92" s="2304"/>
      <c r="Q92" s="2304"/>
      <c r="R92" s="2304"/>
      <c r="S92" s="692"/>
      <c r="T92" s="692"/>
      <c r="U92" s="692"/>
      <c r="V92" s="692"/>
      <c r="W92" s="692"/>
      <c r="X92" s="692"/>
      <c r="Y92" s="692"/>
      <c r="Z92" s="692"/>
      <c r="AA92" s="692"/>
      <c r="AB92" s="692"/>
      <c r="AC92" s="692"/>
      <c r="AD92" s="692"/>
      <c r="AE92" s="692"/>
      <c r="AF92" s="692"/>
      <c r="AG92" s="692"/>
      <c r="AH92" s="692"/>
      <c r="AI92" s="692"/>
      <c r="AJ92" s="692"/>
      <c r="AK92" s="692"/>
      <c r="AL92" s="692"/>
      <c r="AM92" s="692"/>
      <c r="AN92" s="692"/>
      <c r="AO92" s="692"/>
      <c r="AP92" s="692"/>
      <c r="AQ92" s="692"/>
      <c r="AR92" s="692"/>
      <c r="AS92" s="692"/>
      <c r="AT92" s="692"/>
      <c r="AU92" s="692"/>
      <c r="AV92" s="692"/>
      <c r="AW92" s="692"/>
      <c r="AX92" s="692"/>
      <c r="AY92" s="692"/>
      <c r="AZ92" s="692"/>
      <c r="BA92" s="692"/>
      <c r="BB92" s="692"/>
      <c r="BC92" s="692"/>
      <c r="BD92" s="692"/>
      <c r="BE92" s="692"/>
      <c r="BF92" s="692"/>
      <c r="BG92" s="692"/>
      <c r="BH92" s="692"/>
      <c r="BI92" s="692"/>
      <c r="BJ92" s="692"/>
      <c r="BK92" s="692"/>
      <c r="BL92" s="692"/>
      <c r="BM92" s="692"/>
      <c r="BN92" s="692"/>
      <c r="BO92" s="692"/>
      <c r="BP92" s="692"/>
      <c r="BQ92" s="692"/>
      <c r="BR92" s="692"/>
      <c r="BS92" s="692"/>
      <c r="BT92" s="692"/>
      <c r="BU92" s="692"/>
      <c r="BV92" s="692"/>
      <c r="BW92" s="692"/>
      <c r="BX92" s="692"/>
      <c r="BY92" s="692"/>
      <c r="BZ92" s="692"/>
      <c r="CA92" s="692"/>
      <c r="CB92" s="692"/>
      <c r="CC92" s="692"/>
      <c r="CD92" s="692"/>
      <c r="CE92" s="692"/>
      <c r="CF92" s="692"/>
      <c r="CG92" s="692"/>
      <c r="CH92" s="692"/>
      <c r="CI92" s="692"/>
      <c r="CJ92" s="692"/>
      <c r="CK92" s="692"/>
      <c r="CL92" s="692"/>
      <c r="CM92" s="692"/>
      <c r="CN92" s="692"/>
      <c r="CO92" s="692"/>
      <c r="CP92" s="692"/>
      <c r="CQ92" s="692"/>
      <c r="CR92" s="692"/>
      <c r="CS92" s="692"/>
      <c r="CT92" s="692"/>
      <c r="CU92" s="692"/>
      <c r="CV92" s="692"/>
      <c r="CW92" s="692"/>
      <c r="CX92" s="692"/>
      <c r="CY92" s="692"/>
      <c r="CZ92" s="692"/>
      <c r="DA92" s="692"/>
      <c r="DB92" s="692"/>
      <c r="DC92" s="692"/>
      <c r="DD92" s="692"/>
      <c r="DE92" s="692"/>
      <c r="DF92" s="692"/>
      <c r="DG92" s="692"/>
      <c r="DH92" s="692"/>
      <c r="DI92" s="692"/>
      <c r="DJ92" s="692"/>
      <c r="DK92" s="692"/>
      <c r="DL92" s="692"/>
      <c r="DM92" s="692"/>
      <c r="DN92" s="692"/>
      <c r="DO92" s="692"/>
      <c r="DP92" s="692"/>
      <c r="DQ92" s="692"/>
      <c r="DR92" s="692"/>
      <c r="DS92" s="692"/>
      <c r="DT92" s="692"/>
      <c r="DU92" s="692"/>
      <c r="DV92" s="692"/>
      <c r="DW92" s="692"/>
      <c r="DX92" s="692"/>
      <c r="DY92" s="692"/>
      <c r="DZ92" s="692"/>
      <c r="EA92" s="692"/>
      <c r="EB92" s="692"/>
      <c r="EC92" s="692"/>
      <c r="ED92" s="692"/>
      <c r="EE92" s="692"/>
      <c r="EF92" s="692"/>
      <c r="EG92" s="692"/>
      <c r="EH92" s="692"/>
      <c r="EI92" s="692"/>
      <c r="EJ92" s="692"/>
      <c r="EK92" s="692"/>
      <c r="EL92" s="692"/>
      <c r="EM92" s="692"/>
      <c r="EN92" s="692"/>
      <c r="EO92" s="692"/>
      <c r="EP92" s="692"/>
      <c r="EQ92" s="692"/>
      <c r="ER92" s="692"/>
      <c r="ES92" s="692"/>
      <c r="ET92" s="692"/>
      <c r="EU92" s="692"/>
      <c r="EV92" s="692"/>
      <c r="EW92" s="692"/>
      <c r="EX92" s="692"/>
      <c r="EY92" s="692"/>
      <c r="EZ92" s="692"/>
      <c r="FA92" s="692"/>
      <c r="FB92" s="692"/>
      <c r="FC92" s="692"/>
      <c r="FD92" s="692"/>
      <c r="FE92" s="692"/>
      <c r="FF92" s="692"/>
      <c r="FG92" s="692"/>
      <c r="FH92" s="692"/>
      <c r="FI92" s="692"/>
      <c r="FJ92" s="692"/>
      <c r="FK92" s="692"/>
      <c r="FL92" s="692"/>
      <c r="FM92" s="692"/>
      <c r="FN92" s="692"/>
      <c r="FO92" s="692"/>
      <c r="FP92" s="692"/>
      <c r="FQ92" s="692"/>
      <c r="FR92" s="692"/>
      <c r="FS92" s="692"/>
      <c r="FT92" s="692"/>
      <c r="FU92" s="692"/>
      <c r="FV92" s="692"/>
      <c r="FW92" s="692"/>
      <c r="FX92" s="692"/>
      <c r="FY92" s="692"/>
      <c r="FZ92" s="692"/>
      <c r="GA92" s="692"/>
      <c r="GB92" s="692"/>
      <c r="GC92" s="692"/>
      <c r="GD92" s="692"/>
      <c r="GE92" s="692"/>
      <c r="GF92" s="692"/>
      <c r="GG92" s="692"/>
      <c r="GH92" s="692"/>
      <c r="GI92" s="692"/>
      <c r="GJ92" s="692"/>
      <c r="GK92" s="692"/>
      <c r="GL92" s="692"/>
      <c r="GM92" s="692"/>
      <c r="GN92" s="692"/>
      <c r="GO92" s="692"/>
      <c r="GP92" s="692"/>
      <c r="GQ92" s="692"/>
      <c r="GR92" s="692"/>
      <c r="GS92" s="692"/>
      <c r="GT92" s="692"/>
      <c r="GU92" s="692"/>
      <c r="GV92" s="692"/>
      <c r="GW92" s="692"/>
      <c r="GX92" s="692"/>
      <c r="GY92" s="692"/>
      <c r="GZ92" s="692"/>
      <c r="HA92" s="692"/>
      <c r="HB92" s="692"/>
      <c r="HC92" s="692"/>
      <c r="HD92" s="692"/>
      <c r="HE92" s="692"/>
      <c r="HF92" s="692"/>
      <c r="HG92" s="692"/>
      <c r="HH92" s="692"/>
      <c r="HI92" s="692"/>
      <c r="HJ92" s="692"/>
      <c r="HK92" s="692"/>
      <c r="HL92" s="692"/>
      <c r="HM92" s="692"/>
      <c r="HN92" s="692"/>
      <c r="HO92" s="692"/>
      <c r="HP92" s="692"/>
      <c r="HQ92" s="692"/>
      <c r="HR92" s="692"/>
      <c r="HS92" s="692"/>
      <c r="HT92" s="692"/>
      <c r="HU92" s="692"/>
      <c r="HV92" s="692"/>
      <c r="HW92" s="692"/>
      <c r="HX92" s="692"/>
      <c r="HY92" s="692"/>
      <c r="HZ92" s="692"/>
      <c r="IA92" s="692"/>
      <c r="IB92" s="692"/>
      <c r="IC92" s="692"/>
      <c r="ID92" s="692"/>
      <c r="IE92" s="692"/>
      <c r="IF92" s="692"/>
      <c r="IG92" s="692"/>
      <c r="IH92" s="692"/>
      <c r="II92" s="692"/>
      <c r="IJ92" s="692"/>
      <c r="IK92" s="692"/>
      <c r="IL92" s="692"/>
      <c r="IM92" s="692"/>
      <c r="IN92" s="692"/>
      <c r="IO92" s="692"/>
      <c r="IP92" s="692"/>
      <c r="IQ92" s="692"/>
      <c r="IR92" s="692"/>
      <c r="IS92" s="692"/>
      <c r="IT92" s="692"/>
      <c r="IU92" s="692"/>
      <c r="PI92" s="854"/>
      <c r="PJ92" s="854"/>
      <c r="PK92" s="854"/>
      <c r="PL92" s="854"/>
      <c r="PM92" s="854"/>
      <c r="PN92" s="854"/>
      <c r="PO92" s="854"/>
      <c r="PP92" s="854"/>
      <c r="PQ92" s="854"/>
      <c r="PR92" s="854"/>
      <c r="PS92" s="854"/>
      <c r="PT92" s="854"/>
      <c r="PU92" s="854"/>
      <c r="PV92" s="854"/>
      <c r="PW92" s="854"/>
      <c r="PX92" s="854"/>
      <c r="PY92" s="854"/>
      <c r="PZ92" s="854"/>
      <c r="QA92" s="854"/>
      <c r="QB92" s="854"/>
      <c r="QC92" s="854"/>
      <c r="QD92" s="854"/>
      <c r="QE92" s="854"/>
      <c r="QF92" s="854"/>
      <c r="QG92" s="854"/>
      <c r="QH92" s="854"/>
      <c r="QI92" s="854"/>
      <c r="QJ92" s="854"/>
      <c r="QK92" s="854"/>
      <c r="QL92" s="854"/>
      <c r="QM92" s="854"/>
      <c r="QN92" s="854"/>
      <c r="QO92" s="854"/>
      <c r="QP92" s="854"/>
      <c r="QQ92" s="854"/>
      <c r="QR92" s="854"/>
      <c r="QS92" s="854"/>
    </row>
    <row r="93" spans="1:461" s="711" customFormat="1" ht="20.100000000000001" customHeight="1" thickBot="1" x14ac:dyDescent="0.3">
      <c r="A93" s="3268" t="s">
        <v>2856</v>
      </c>
      <c r="B93" s="3268"/>
      <c r="C93" s="315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Q93" s="3269" t="s">
        <v>2857</v>
      </c>
      <c r="R93" s="3269"/>
    </row>
    <row r="94" spans="1:461" s="711" customFormat="1" ht="20.100000000000001" customHeight="1" thickTop="1" x14ac:dyDescent="0.25">
      <c r="A94" s="3184" t="s">
        <v>47</v>
      </c>
      <c r="B94" s="3184" t="s">
        <v>90</v>
      </c>
      <c r="C94" s="2980" t="s">
        <v>48</v>
      </c>
      <c r="D94" s="3173" t="s">
        <v>36</v>
      </c>
      <c r="E94" s="3173"/>
      <c r="F94" s="3173"/>
      <c r="G94" s="3173" t="s">
        <v>2</v>
      </c>
      <c r="H94" s="3173"/>
      <c r="I94" s="3173"/>
      <c r="J94" s="3173" t="s">
        <v>3</v>
      </c>
      <c r="K94" s="3173"/>
      <c r="L94" s="3173"/>
      <c r="M94" s="3173" t="s">
        <v>29</v>
      </c>
      <c r="N94" s="3173"/>
      <c r="O94" s="3173"/>
      <c r="P94" s="2512" t="s">
        <v>103</v>
      </c>
      <c r="Q94" s="2512" t="s">
        <v>132</v>
      </c>
      <c r="R94" s="2512" t="s">
        <v>310</v>
      </c>
    </row>
    <row r="95" spans="1:461" s="711" customFormat="1" ht="20.100000000000001" customHeight="1" x14ac:dyDescent="0.2">
      <c r="A95" s="2666"/>
      <c r="B95" s="2666"/>
      <c r="C95" s="2688"/>
      <c r="D95" s="3159" t="s">
        <v>98</v>
      </c>
      <c r="E95" s="3159"/>
      <c r="F95" s="3159"/>
      <c r="G95" s="3159" t="s">
        <v>99</v>
      </c>
      <c r="H95" s="3159"/>
      <c r="I95" s="3159"/>
      <c r="J95" s="3159" t="s">
        <v>100</v>
      </c>
      <c r="K95" s="3159"/>
      <c r="L95" s="3159"/>
      <c r="M95" s="2478" t="s">
        <v>101</v>
      </c>
      <c r="N95" s="2478"/>
      <c r="O95" s="2478"/>
      <c r="P95" s="2479"/>
      <c r="Q95" s="2479"/>
      <c r="R95" s="2479"/>
    </row>
    <row r="96" spans="1:461" ht="20.25" customHeight="1" x14ac:dyDescent="0.2">
      <c r="A96" s="2666"/>
      <c r="B96" s="2666"/>
      <c r="C96" s="2688"/>
      <c r="D96" s="600" t="s">
        <v>187</v>
      </c>
      <c r="E96" s="600" t="s">
        <v>203</v>
      </c>
      <c r="F96" s="600" t="s">
        <v>204</v>
      </c>
      <c r="G96" s="600" t="s">
        <v>187</v>
      </c>
      <c r="H96" s="600" t="s">
        <v>203</v>
      </c>
      <c r="I96" s="600" t="s">
        <v>204</v>
      </c>
      <c r="J96" s="600" t="s">
        <v>187</v>
      </c>
      <c r="K96" s="600" t="s">
        <v>203</v>
      </c>
      <c r="L96" s="600" t="s">
        <v>204</v>
      </c>
      <c r="M96" s="600" t="s">
        <v>187</v>
      </c>
      <c r="N96" s="600" t="s">
        <v>203</v>
      </c>
      <c r="O96" s="600" t="s">
        <v>204</v>
      </c>
      <c r="P96" s="2479"/>
      <c r="Q96" s="2479"/>
      <c r="R96" s="2479"/>
    </row>
    <row r="97" spans="1:461" ht="20.25" customHeight="1" thickBot="1" x14ac:dyDescent="0.25">
      <c r="A97" s="2992"/>
      <c r="B97" s="2992"/>
      <c r="C97" s="2981"/>
      <c r="D97" s="325" t="s">
        <v>188</v>
      </c>
      <c r="E97" s="325" t="s">
        <v>189</v>
      </c>
      <c r="F97" s="325" t="s">
        <v>190</v>
      </c>
      <c r="G97" s="325" t="s">
        <v>188</v>
      </c>
      <c r="H97" s="325" t="s">
        <v>189</v>
      </c>
      <c r="I97" s="325" t="s">
        <v>190</v>
      </c>
      <c r="J97" s="325" t="s">
        <v>188</v>
      </c>
      <c r="K97" s="325" t="s">
        <v>189</v>
      </c>
      <c r="L97" s="325" t="s">
        <v>190</v>
      </c>
      <c r="M97" s="325" t="s">
        <v>188</v>
      </c>
      <c r="N97" s="325" t="s">
        <v>189</v>
      </c>
      <c r="O97" s="325" t="s">
        <v>190</v>
      </c>
      <c r="P97" s="2513"/>
      <c r="Q97" s="2513"/>
      <c r="R97" s="2513"/>
    </row>
    <row r="98" spans="1:461" s="692" customFormat="1" ht="31.5" customHeight="1" x14ac:dyDescent="0.2">
      <c r="A98" s="3156" t="s">
        <v>223</v>
      </c>
      <c r="B98" s="3156" t="s">
        <v>75</v>
      </c>
      <c r="C98" s="857" t="s">
        <v>75</v>
      </c>
      <c r="D98" s="1841">
        <v>0</v>
      </c>
      <c r="E98" s="1841">
        <v>0</v>
      </c>
      <c r="F98" s="1841">
        <v>0</v>
      </c>
      <c r="G98" s="1841">
        <v>10</v>
      </c>
      <c r="H98" s="1841">
        <v>5</v>
      </c>
      <c r="I98" s="1841">
        <v>15</v>
      </c>
      <c r="J98" s="1841">
        <v>6</v>
      </c>
      <c r="K98" s="1841">
        <v>2</v>
      </c>
      <c r="L98" s="1841">
        <v>8</v>
      </c>
      <c r="M98" s="1841">
        <f t="shared" ref="M98:N106" si="78">SUM(D98,G98,J98)</f>
        <v>16</v>
      </c>
      <c r="N98" s="1841">
        <f t="shared" si="78"/>
        <v>7</v>
      </c>
      <c r="O98" s="1841">
        <f t="shared" ref="O98:O106" si="79">SUM(M98:N98)</f>
        <v>23</v>
      </c>
      <c r="P98" s="493" t="s">
        <v>151</v>
      </c>
      <c r="Q98" s="2597" t="s">
        <v>151</v>
      </c>
      <c r="R98" s="2597" t="s">
        <v>584</v>
      </c>
      <c r="S98" s="719"/>
      <c r="T98" s="719"/>
      <c r="U98" s="719"/>
      <c r="V98" s="719"/>
      <c r="W98" s="719"/>
      <c r="X98" s="719"/>
      <c r="Y98" s="719"/>
      <c r="Z98" s="719"/>
      <c r="AA98" s="719"/>
      <c r="AB98" s="719"/>
      <c r="AC98" s="719"/>
      <c r="AD98" s="719"/>
      <c r="AE98" s="719"/>
      <c r="AF98" s="719"/>
      <c r="AG98" s="719"/>
      <c r="AH98" s="719"/>
      <c r="AI98" s="719"/>
      <c r="AJ98" s="719"/>
      <c r="AK98" s="719"/>
      <c r="AL98" s="719"/>
      <c r="AM98" s="719"/>
      <c r="AN98" s="719"/>
      <c r="AO98" s="719"/>
      <c r="AP98" s="719"/>
      <c r="AQ98" s="719"/>
      <c r="AR98" s="719"/>
      <c r="AS98" s="719"/>
      <c r="AT98" s="719"/>
      <c r="AU98" s="719"/>
      <c r="AV98" s="719"/>
      <c r="AW98" s="719"/>
      <c r="AX98" s="719"/>
      <c r="AY98" s="719"/>
      <c r="AZ98" s="719"/>
      <c r="PI98" s="719"/>
      <c r="PJ98" s="719"/>
      <c r="PK98" s="719"/>
      <c r="PL98" s="719"/>
      <c r="PM98" s="719"/>
      <c r="PN98" s="719"/>
      <c r="PO98" s="719"/>
      <c r="PP98" s="719"/>
      <c r="PQ98" s="719"/>
      <c r="PR98" s="719"/>
      <c r="PS98" s="719"/>
      <c r="PT98" s="719"/>
      <c r="PU98" s="719"/>
      <c r="PV98" s="719"/>
      <c r="PW98" s="719"/>
      <c r="PX98" s="719"/>
      <c r="PY98" s="719"/>
      <c r="PZ98" s="719"/>
      <c r="QA98" s="719"/>
      <c r="QB98" s="719"/>
      <c r="QC98" s="719"/>
      <c r="QD98" s="719"/>
      <c r="QE98" s="719"/>
      <c r="QF98" s="719"/>
      <c r="QG98" s="719"/>
      <c r="QH98" s="719"/>
      <c r="QI98" s="719"/>
      <c r="QJ98" s="719"/>
      <c r="QK98" s="719"/>
      <c r="QL98" s="719"/>
      <c r="QM98" s="719"/>
      <c r="QN98" s="719"/>
      <c r="QO98" s="719"/>
      <c r="QP98" s="719"/>
      <c r="QQ98" s="719"/>
      <c r="QR98" s="719"/>
      <c r="QS98" s="719"/>
    </row>
    <row r="99" spans="1:461" s="692" customFormat="1" ht="24" customHeight="1" x14ac:dyDescent="0.2">
      <c r="A99" s="2676"/>
      <c r="B99" s="2676"/>
      <c r="C99" s="394" t="s">
        <v>76</v>
      </c>
      <c r="D99" s="1835">
        <v>0</v>
      </c>
      <c r="E99" s="1835">
        <v>0</v>
      </c>
      <c r="F99" s="1835">
        <v>0</v>
      </c>
      <c r="G99" s="1835">
        <v>5</v>
      </c>
      <c r="H99" s="1835">
        <v>8</v>
      </c>
      <c r="I99" s="1835">
        <v>13</v>
      </c>
      <c r="J99" s="1835">
        <v>5</v>
      </c>
      <c r="K99" s="1835">
        <v>3</v>
      </c>
      <c r="L99" s="1835">
        <v>8</v>
      </c>
      <c r="M99" s="1835">
        <f t="shared" si="78"/>
        <v>10</v>
      </c>
      <c r="N99" s="1835">
        <f t="shared" si="78"/>
        <v>11</v>
      </c>
      <c r="O99" s="1835">
        <f t="shared" si="79"/>
        <v>21</v>
      </c>
      <c r="P99" s="386" t="s">
        <v>165</v>
      </c>
      <c r="Q99" s="2502"/>
      <c r="R99" s="2502"/>
      <c r="PI99" s="719"/>
      <c r="PJ99" s="719"/>
      <c r="PK99" s="719"/>
      <c r="PL99" s="719"/>
      <c r="PM99" s="719"/>
      <c r="PN99" s="719"/>
      <c r="PO99" s="719"/>
      <c r="PP99" s="719"/>
      <c r="PQ99" s="719"/>
      <c r="PR99" s="719"/>
      <c r="PS99" s="719"/>
      <c r="PT99" s="719"/>
      <c r="PU99" s="719"/>
      <c r="PV99" s="719"/>
      <c r="PW99" s="719"/>
      <c r="PX99" s="719"/>
      <c r="PY99" s="719"/>
      <c r="PZ99" s="719"/>
      <c r="QA99" s="719"/>
      <c r="QB99" s="719"/>
      <c r="QC99" s="719"/>
      <c r="QD99" s="719"/>
      <c r="QE99" s="719"/>
      <c r="QF99" s="719"/>
      <c r="QG99" s="719"/>
      <c r="QH99" s="719"/>
      <c r="QI99" s="719"/>
      <c r="QJ99" s="719"/>
      <c r="QK99" s="719"/>
      <c r="QL99" s="719"/>
      <c r="QM99" s="719"/>
      <c r="QN99" s="719"/>
      <c r="QO99" s="719"/>
      <c r="QP99" s="719"/>
      <c r="QQ99" s="719"/>
      <c r="QR99" s="719"/>
      <c r="QS99" s="719"/>
    </row>
    <row r="100" spans="1:461" s="692" customFormat="1" ht="21.75" customHeight="1" x14ac:dyDescent="0.2">
      <c r="A100" s="2676"/>
      <c r="B100" s="2654" t="s">
        <v>49</v>
      </c>
      <c r="C100" s="2654"/>
      <c r="D100" s="1835">
        <v>0</v>
      </c>
      <c r="E100" s="1835">
        <v>0</v>
      </c>
      <c r="F100" s="1835">
        <v>0</v>
      </c>
      <c r="G100" s="1835">
        <v>15</v>
      </c>
      <c r="H100" s="1835">
        <v>13</v>
      </c>
      <c r="I100" s="1835">
        <v>28</v>
      </c>
      <c r="J100" s="1835">
        <v>11</v>
      </c>
      <c r="K100" s="1835">
        <v>5</v>
      </c>
      <c r="L100" s="1835">
        <v>16</v>
      </c>
      <c r="M100" s="1835">
        <f t="shared" ref="M100:O100" si="80">SUM(M98:M99)</f>
        <v>26</v>
      </c>
      <c r="N100" s="1835">
        <f t="shared" si="80"/>
        <v>18</v>
      </c>
      <c r="O100" s="1835">
        <f t="shared" si="80"/>
        <v>44</v>
      </c>
      <c r="P100" s="2502" t="s">
        <v>139</v>
      </c>
      <c r="Q100" s="2502"/>
      <c r="R100" s="2502"/>
      <c r="PI100" s="719"/>
      <c r="PJ100" s="719"/>
      <c r="PK100" s="719"/>
      <c r="PL100" s="719"/>
      <c r="PM100" s="719"/>
      <c r="PN100" s="719"/>
      <c r="PO100" s="719"/>
      <c r="PP100" s="719"/>
      <c r="PQ100" s="719"/>
      <c r="PR100" s="719"/>
      <c r="PS100" s="719"/>
      <c r="PT100" s="719"/>
      <c r="PU100" s="719"/>
      <c r="PV100" s="719"/>
      <c r="PW100" s="719"/>
      <c r="PX100" s="719"/>
      <c r="PY100" s="719"/>
      <c r="PZ100" s="719"/>
      <c r="QA100" s="719"/>
      <c r="QB100" s="719"/>
      <c r="QC100" s="719"/>
      <c r="QD100" s="719"/>
      <c r="QE100" s="719"/>
      <c r="QF100" s="719"/>
      <c r="QG100" s="719"/>
      <c r="QH100" s="719"/>
      <c r="QI100" s="719"/>
      <c r="QJ100" s="719"/>
      <c r="QK100" s="719"/>
      <c r="QL100" s="719"/>
      <c r="QM100" s="719"/>
      <c r="QN100" s="719"/>
      <c r="QO100" s="719"/>
      <c r="QP100" s="719"/>
      <c r="QQ100" s="719"/>
      <c r="QR100" s="719"/>
      <c r="QS100" s="719"/>
    </row>
    <row r="101" spans="1:461" s="692" customFormat="1" ht="25.5" customHeight="1" x14ac:dyDescent="0.2">
      <c r="A101" s="2676"/>
      <c r="B101" s="693" t="s">
        <v>77</v>
      </c>
      <c r="C101" s="394" t="s">
        <v>1663</v>
      </c>
      <c r="D101" s="1835">
        <v>0</v>
      </c>
      <c r="E101" s="1835">
        <v>0</v>
      </c>
      <c r="F101" s="1835">
        <v>0</v>
      </c>
      <c r="G101" s="1835">
        <v>6</v>
      </c>
      <c r="H101" s="1835">
        <v>20</v>
      </c>
      <c r="I101" s="1835">
        <v>26</v>
      </c>
      <c r="J101" s="1835">
        <v>3</v>
      </c>
      <c r="K101" s="1835">
        <v>5</v>
      </c>
      <c r="L101" s="1835">
        <v>8</v>
      </c>
      <c r="M101" s="1835">
        <f t="shared" si="78"/>
        <v>9</v>
      </c>
      <c r="N101" s="1835">
        <f t="shared" si="78"/>
        <v>25</v>
      </c>
      <c r="O101" s="1835">
        <f t="shared" si="79"/>
        <v>34</v>
      </c>
      <c r="P101" s="386" t="s">
        <v>1664</v>
      </c>
      <c r="Q101" s="386" t="s">
        <v>158</v>
      </c>
      <c r="R101" s="2502"/>
      <c r="PI101" s="719"/>
      <c r="PJ101" s="719"/>
      <c r="PK101" s="719"/>
      <c r="PL101" s="719"/>
      <c r="PM101" s="719"/>
      <c r="PN101" s="719"/>
      <c r="PO101" s="719"/>
      <c r="PP101" s="719"/>
      <c r="PQ101" s="719"/>
      <c r="PR101" s="719"/>
      <c r="PS101" s="719"/>
      <c r="PT101" s="719"/>
      <c r="PU101" s="719"/>
      <c r="PV101" s="719"/>
      <c r="PW101" s="719"/>
      <c r="PX101" s="719"/>
      <c r="PY101" s="719"/>
      <c r="PZ101" s="719"/>
      <c r="QA101" s="719"/>
      <c r="QB101" s="719"/>
      <c r="QC101" s="719"/>
      <c r="QD101" s="719"/>
      <c r="QE101" s="719"/>
      <c r="QF101" s="719"/>
      <c r="QG101" s="719"/>
      <c r="QH101" s="719"/>
      <c r="QI101" s="719"/>
      <c r="QJ101" s="719"/>
      <c r="QK101" s="719"/>
      <c r="QL101" s="719"/>
      <c r="QM101" s="719"/>
      <c r="QN101" s="719"/>
      <c r="QO101" s="719"/>
      <c r="QP101" s="719"/>
      <c r="QQ101" s="719"/>
      <c r="QR101" s="719"/>
      <c r="QS101" s="719"/>
    </row>
    <row r="102" spans="1:461" s="692" customFormat="1" ht="21.75" customHeight="1" x14ac:dyDescent="0.2">
      <c r="A102" s="2676"/>
      <c r="B102" s="2676" t="s">
        <v>78</v>
      </c>
      <c r="C102" s="394" t="s">
        <v>79</v>
      </c>
      <c r="D102" s="1835">
        <v>0</v>
      </c>
      <c r="E102" s="1835">
        <v>0</v>
      </c>
      <c r="F102" s="1835">
        <v>0</v>
      </c>
      <c r="G102" s="1835">
        <v>5</v>
      </c>
      <c r="H102" s="1835">
        <v>8</v>
      </c>
      <c r="I102" s="1835">
        <v>13</v>
      </c>
      <c r="J102" s="1835">
        <v>0</v>
      </c>
      <c r="K102" s="1835">
        <v>0</v>
      </c>
      <c r="L102" s="1835">
        <v>0</v>
      </c>
      <c r="M102" s="1835">
        <f t="shared" si="78"/>
        <v>5</v>
      </c>
      <c r="N102" s="1835">
        <f t="shared" si="78"/>
        <v>8</v>
      </c>
      <c r="O102" s="1835">
        <f t="shared" si="79"/>
        <v>13</v>
      </c>
      <c r="P102" s="386" t="s">
        <v>159</v>
      </c>
      <c r="Q102" s="2502" t="s">
        <v>154</v>
      </c>
      <c r="R102" s="2502"/>
      <c r="PI102" s="719"/>
      <c r="PJ102" s="719"/>
      <c r="PK102" s="719"/>
      <c r="PL102" s="719"/>
      <c r="PM102" s="719"/>
      <c r="PN102" s="719"/>
      <c r="PO102" s="719"/>
      <c r="PP102" s="719"/>
      <c r="PQ102" s="719"/>
      <c r="PR102" s="719"/>
      <c r="PS102" s="719"/>
      <c r="PT102" s="719"/>
      <c r="PU102" s="719"/>
      <c r="PV102" s="719"/>
      <c r="PW102" s="719"/>
      <c r="PX102" s="719"/>
      <c r="PY102" s="719"/>
      <c r="PZ102" s="719"/>
      <c r="QA102" s="719"/>
      <c r="QB102" s="719"/>
      <c r="QC102" s="719"/>
      <c r="QD102" s="719"/>
      <c r="QE102" s="719"/>
      <c r="QF102" s="719"/>
      <c r="QG102" s="719"/>
      <c r="QH102" s="719"/>
      <c r="QI102" s="719"/>
      <c r="QJ102" s="719"/>
      <c r="QK102" s="719"/>
      <c r="QL102" s="719"/>
      <c r="QM102" s="719"/>
      <c r="QN102" s="719"/>
      <c r="QO102" s="719"/>
      <c r="QP102" s="719"/>
      <c r="QQ102" s="719"/>
      <c r="QR102" s="719"/>
      <c r="QS102" s="719"/>
    </row>
    <row r="103" spans="1:461" s="692" customFormat="1" ht="21.75" customHeight="1" x14ac:dyDescent="0.2">
      <c r="A103" s="2676"/>
      <c r="B103" s="2676" t="s">
        <v>78</v>
      </c>
      <c r="C103" s="394" t="s">
        <v>80</v>
      </c>
      <c r="D103" s="1835">
        <v>0</v>
      </c>
      <c r="E103" s="1835">
        <v>0</v>
      </c>
      <c r="F103" s="1835">
        <v>0</v>
      </c>
      <c r="G103" s="1835">
        <v>5</v>
      </c>
      <c r="H103" s="1835">
        <v>9</v>
      </c>
      <c r="I103" s="1835">
        <v>14</v>
      </c>
      <c r="J103" s="1835">
        <v>5</v>
      </c>
      <c r="K103" s="1835">
        <v>2</v>
      </c>
      <c r="L103" s="1835">
        <v>7</v>
      </c>
      <c r="M103" s="1835">
        <f t="shared" si="78"/>
        <v>10</v>
      </c>
      <c r="N103" s="1835">
        <f t="shared" si="78"/>
        <v>11</v>
      </c>
      <c r="O103" s="1835">
        <f t="shared" si="79"/>
        <v>21</v>
      </c>
      <c r="P103" s="386" t="s">
        <v>160</v>
      </c>
      <c r="Q103" s="2502"/>
      <c r="R103" s="2502"/>
      <c r="PI103" s="719"/>
      <c r="PJ103" s="719"/>
      <c r="PK103" s="719"/>
      <c r="PL103" s="719"/>
      <c r="PM103" s="719"/>
      <c r="PN103" s="719"/>
      <c r="PO103" s="719"/>
      <c r="PP103" s="719"/>
      <c r="PQ103" s="719"/>
      <c r="PR103" s="719"/>
      <c r="PS103" s="719"/>
      <c r="PT103" s="719"/>
      <c r="PU103" s="719"/>
      <c r="PV103" s="719"/>
      <c r="PW103" s="719"/>
      <c r="PX103" s="719"/>
      <c r="PY103" s="719"/>
      <c r="PZ103" s="719"/>
      <c r="QA103" s="719"/>
      <c r="QB103" s="719"/>
      <c r="QC103" s="719"/>
      <c r="QD103" s="719"/>
      <c r="QE103" s="719"/>
      <c r="QF103" s="719"/>
      <c r="QG103" s="719"/>
      <c r="QH103" s="719"/>
      <c r="QI103" s="719"/>
      <c r="QJ103" s="719"/>
      <c r="QK103" s="719"/>
      <c r="QL103" s="719"/>
      <c r="QM103" s="719"/>
      <c r="QN103" s="719"/>
      <c r="QO103" s="719"/>
      <c r="QP103" s="719"/>
      <c r="QQ103" s="719"/>
      <c r="QR103" s="719"/>
      <c r="QS103" s="719"/>
    </row>
    <row r="104" spans="1:461" s="692" customFormat="1" ht="21.75" customHeight="1" x14ac:dyDescent="0.2">
      <c r="A104" s="2676"/>
      <c r="B104" s="2654" t="s">
        <v>49</v>
      </c>
      <c r="C104" s="2654"/>
      <c r="D104" s="1835">
        <v>0</v>
      </c>
      <c r="E104" s="1835">
        <v>0</v>
      </c>
      <c r="F104" s="1835">
        <v>0</v>
      </c>
      <c r="G104" s="1835">
        <v>10</v>
      </c>
      <c r="H104" s="1835">
        <v>17</v>
      </c>
      <c r="I104" s="1835">
        <v>27</v>
      </c>
      <c r="J104" s="1835">
        <v>5</v>
      </c>
      <c r="K104" s="1835">
        <v>2</v>
      </c>
      <c r="L104" s="1835">
        <v>7</v>
      </c>
      <c r="M104" s="1835">
        <f t="shared" ref="M104:O104" si="81">SUM(M102:M103)</f>
        <v>15</v>
      </c>
      <c r="N104" s="1835">
        <f t="shared" si="81"/>
        <v>19</v>
      </c>
      <c r="O104" s="1835">
        <f t="shared" si="81"/>
        <v>34</v>
      </c>
      <c r="P104" s="2502" t="s">
        <v>139</v>
      </c>
      <c r="Q104" s="2502"/>
      <c r="R104" s="2502"/>
      <c r="PI104" s="719"/>
      <c r="PJ104" s="719"/>
      <c r="PK104" s="719"/>
      <c r="PL104" s="719"/>
      <c r="PM104" s="719"/>
      <c r="PN104" s="719"/>
      <c r="PO104" s="719"/>
      <c r="PP104" s="719"/>
      <c r="PQ104" s="719"/>
      <c r="PR104" s="719"/>
      <c r="PS104" s="719"/>
      <c r="PT104" s="719"/>
      <c r="PU104" s="719"/>
      <c r="PV104" s="719"/>
      <c r="PW104" s="719"/>
      <c r="PX104" s="719"/>
      <c r="PY104" s="719"/>
      <c r="PZ104" s="719"/>
      <c r="QA104" s="719"/>
      <c r="QB104" s="719"/>
      <c r="QC104" s="719"/>
      <c r="QD104" s="719"/>
      <c r="QE104" s="719"/>
      <c r="QF104" s="719"/>
      <c r="QG104" s="719"/>
      <c r="QH104" s="719"/>
      <c r="QI104" s="719"/>
      <c r="QJ104" s="719"/>
      <c r="QK104" s="719"/>
      <c r="QL104" s="719"/>
      <c r="QM104" s="719"/>
      <c r="QN104" s="719"/>
      <c r="QO104" s="719"/>
      <c r="QP104" s="719"/>
      <c r="QQ104" s="719"/>
      <c r="QR104" s="719"/>
      <c r="QS104" s="719"/>
    </row>
    <row r="105" spans="1:461" s="786" customFormat="1" ht="21.75" customHeight="1" x14ac:dyDescent="0.2">
      <c r="A105" s="2676"/>
      <c r="B105" s="718" t="s">
        <v>521</v>
      </c>
      <c r="C105" s="394" t="s">
        <v>84</v>
      </c>
      <c r="D105" s="1835">
        <v>0</v>
      </c>
      <c r="E105" s="1835">
        <v>0</v>
      </c>
      <c r="F105" s="1835">
        <v>0</v>
      </c>
      <c r="G105" s="1835">
        <v>7</v>
      </c>
      <c r="H105" s="1835">
        <v>10</v>
      </c>
      <c r="I105" s="1835">
        <v>17</v>
      </c>
      <c r="J105" s="1835">
        <v>0</v>
      </c>
      <c r="K105" s="1835">
        <v>0</v>
      </c>
      <c r="L105" s="1835">
        <v>0</v>
      </c>
      <c r="M105" s="1835">
        <f t="shared" si="78"/>
        <v>7</v>
      </c>
      <c r="N105" s="1835">
        <f t="shared" si="78"/>
        <v>10</v>
      </c>
      <c r="O105" s="1835">
        <f t="shared" si="79"/>
        <v>17</v>
      </c>
      <c r="P105" s="723" t="s">
        <v>1665</v>
      </c>
      <c r="Q105" s="386" t="s">
        <v>155</v>
      </c>
      <c r="R105" s="2502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PI105" s="858"/>
      <c r="PJ105" s="858"/>
      <c r="PK105" s="858"/>
      <c r="PL105" s="858"/>
      <c r="PM105" s="858"/>
      <c r="PN105" s="858"/>
      <c r="PO105" s="858"/>
      <c r="PP105" s="858"/>
      <c r="PQ105" s="858"/>
      <c r="PR105" s="858"/>
      <c r="PS105" s="858"/>
      <c r="PT105" s="858"/>
      <c r="PU105" s="858"/>
      <c r="PV105" s="858"/>
      <c r="PW105" s="858"/>
      <c r="PX105" s="858"/>
      <c r="PY105" s="858"/>
      <c r="PZ105" s="858"/>
      <c r="QA105" s="858"/>
      <c r="QB105" s="858"/>
      <c r="QC105" s="858"/>
      <c r="QD105" s="858"/>
      <c r="QE105" s="858"/>
      <c r="QF105" s="858"/>
      <c r="QG105" s="858"/>
      <c r="QH105" s="858"/>
      <c r="QI105" s="858"/>
      <c r="QJ105" s="858"/>
      <c r="QK105" s="858"/>
      <c r="QL105" s="858"/>
      <c r="QM105" s="858"/>
      <c r="QN105" s="858"/>
      <c r="QO105" s="858"/>
      <c r="QP105" s="858"/>
      <c r="QQ105" s="858"/>
      <c r="QR105" s="858"/>
      <c r="QS105" s="858"/>
    </row>
    <row r="106" spans="1:461" s="692" customFormat="1" ht="34.5" customHeight="1" x14ac:dyDescent="0.2">
      <c r="A106" s="2676"/>
      <c r="B106" s="1400" t="s">
        <v>95</v>
      </c>
      <c r="C106" s="394" t="s">
        <v>85</v>
      </c>
      <c r="D106" s="1835">
        <v>0</v>
      </c>
      <c r="E106" s="1835">
        <v>0</v>
      </c>
      <c r="F106" s="1835">
        <v>0</v>
      </c>
      <c r="G106" s="1835">
        <v>4</v>
      </c>
      <c r="H106" s="1835">
        <v>11</v>
      </c>
      <c r="I106" s="1835">
        <v>15</v>
      </c>
      <c r="J106" s="1835">
        <v>5</v>
      </c>
      <c r="K106" s="1835">
        <v>3</v>
      </c>
      <c r="L106" s="1835">
        <v>8</v>
      </c>
      <c r="M106" s="1835">
        <f t="shared" si="78"/>
        <v>9</v>
      </c>
      <c r="N106" s="1835">
        <f t="shared" si="78"/>
        <v>14</v>
      </c>
      <c r="O106" s="1835">
        <f t="shared" si="79"/>
        <v>23</v>
      </c>
      <c r="P106" s="386" t="s">
        <v>163</v>
      </c>
      <c r="Q106" s="1393" t="s">
        <v>164</v>
      </c>
      <c r="R106" s="2502"/>
      <c r="PI106" s="719"/>
      <c r="PJ106" s="719"/>
      <c r="PK106" s="719"/>
      <c r="PL106" s="719"/>
      <c r="PM106" s="719"/>
      <c r="PN106" s="719"/>
      <c r="PO106" s="719"/>
      <c r="PP106" s="719"/>
      <c r="PQ106" s="719"/>
      <c r="PR106" s="719"/>
      <c r="PS106" s="719"/>
      <c r="PT106" s="719"/>
      <c r="PU106" s="719"/>
      <c r="PV106" s="719"/>
      <c r="PW106" s="719"/>
      <c r="PX106" s="719"/>
      <c r="PY106" s="719"/>
      <c r="PZ106" s="719"/>
      <c r="QA106" s="719"/>
      <c r="QB106" s="719"/>
      <c r="QC106" s="719"/>
      <c r="QD106" s="719"/>
      <c r="QE106" s="719"/>
      <c r="QF106" s="719"/>
      <c r="QG106" s="719"/>
      <c r="QH106" s="719"/>
      <c r="QI106" s="719"/>
      <c r="QJ106" s="719"/>
      <c r="QK106" s="719"/>
      <c r="QL106" s="719"/>
      <c r="QM106" s="719"/>
      <c r="QN106" s="719"/>
      <c r="QO106" s="719"/>
      <c r="QP106" s="719"/>
      <c r="QQ106" s="719"/>
      <c r="QR106" s="719"/>
      <c r="QS106" s="719"/>
    </row>
    <row r="107" spans="1:461" s="692" customFormat="1" ht="26.25" customHeight="1" x14ac:dyDescent="0.25">
      <c r="A107" s="3270" t="s">
        <v>96</v>
      </c>
      <c r="B107" s="3270"/>
      <c r="C107" s="3270"/>
      <c r="D107" s="1835">
        <f>SUM(D100,D101,D104,D105:D106)</f>
        <v>0</v>
      </c>
      <c r="E107" s="1835">
        <f t="shared" ref="E107:O107" si="82">SUM(E100,E101,E104,E105:E106)</f>
        <v>0</v>
      </c>
      <c r="F107" s="1835">
        <f t="shared" si="82"/>
        <v>0</v>
      </c>
      <c r="G107" s="1835">
        <f t="shared" si="82"/>
        <v>42</v>
      </c>
      <c r="H107" s="1835">
        <f t="shared" si="82"/>
        <v>71</v>
      </c>
      <c r="I107" s="1835">
        <f t="shared" si="82"/>
        <v>113</v>
      </c>
      <c r="J107" s="1835">
        <f t="shared" si="82"/>
        <v>24</v>
      </c>
      <c r="K107" s="1835">
        <f t="shared" si="82"/>
        <v>15</v>
      </c>
      <c r="L107" s="1835">
        <f t="shared" si="82"/>
        <v>39</v>
      </c>
      <c r="M107" s="1835">
        <f t="shared" si="82"/>
        <v>66</v>
      </c>
      <c r="N107" s="1835">
        <f t="shared" si="82"/>
        <v>86</v>
      </c>
      <c r="O107" s="1835">
        <f t="shared" si="82"/>
        <v>152</v>
      </c>
      <c r="P107" s="2502" t="s">
        <v>136</v>
      </c>
      <c r="Q107" s="2502"/>
      <c r="R107" s="2502"/>
      <c r="PI107" s="719"/>
      <c r="PJ107" s="719"/>
      <c r="PK107" s="719"/>
      <c r="PL107" s="719"/>
      <c r="PM107" s="719"/>
      <c r="PN107" s="719"/>
      <c r="PO107" s="719"/>
      <c r="PP107" s="719"/>
      <c r="PQ107" s="719"/>
      <c r="PR107" s="719"/>
      <c r="PS107" s="719"/>
      <c r="PT107" s="719"/>
      <c r="PU107" s="719"/>
      <c r="PV107" s="719"/>
      <c r="PW107" s="719"/>
      <c r="PX107" s="719"/>
      <c r="PY107" s="719"/>
      <c r="PZ107" s="719"/>
      <c r="QA107" s="719"/>
      <c r="QB107" s="719"/>
      <c r="QC107" s="719"/>
      <c r="QD107" s="719"/>
      <c r="QE107" s="719"/>
      <c r="QF107" s="719"/>
      <c r="QG107" s="719"/>
      <c r="QH107" s="719"/>
      <c r="QI107" s="719"/>
      <c r="QJ107" s="719"/>
      <c r="QK107" s="719"/>
      <c r="QL107" s="719"/>
      <c r="QM107" s="719"/>
      <c r="QN107" s="719"/>
      <c r="QO107" s="719"/>
      <c r="QP107" s="719"/>
      <c r="QQ107" s="719"/>
      <c r="QR107" s="719"/>
      <c r="QS107" s="719"/>
    </row>
    <row r="108" spans="1:461" s="692" customFormat="1" ht="26.25" customHeight="1" x14ac:dyDescent="0.2">
      <c r="A108" s="2676" t="s">
        <v>225</v>
      </c>
      <c r="B108" s="2682" t="s">
        <v>64</v>
      </c>
      <c r="C108" s="394" t="s">
        <v>64</v>
      </c>
      <c r="D108" s="1835">
        <f>SUM(D101,D102,D105,D106:D107)</f>
        <v>0</v>
      </c>
      <c r="E108" s="1835">
        <f t="shared" ref="E108" si="83">SUM(E101,E102,E105,E106:E107)</f>
        <v>0</v>
      </c>
      <c r="F108" s="1835">
        <f t="shared" ref="F108" si="84">SUM(F101,F102,F105,F106:F107)</f>
        <v>0</v>
      </c>
      <c r="G108" s="1835">
        <v>7</v>
      </c>
      <c r="H108" s="1835">
        <v>7</v>
      </c>
      <c r="I108" s="1835">
        <v>14</v>
      </c>
      <c r="J108" s="1835">
        <v>0</v>
      </c>
      <c r="K108" s="1835">
        <v>0</v>
      </c>
      <c r="L108" s="1835">
        <v>0</v>
      </c>
      <c r="M108" s="1835">
        <f>SUM(D108,G108,J108)</f>
        <v>7</v>
      </c>
      <c r="N108" s="1835">
        <f>SUM(E108,H108,K108)</f>
        <v>7</v>
      </c>
      <c r="O108" s="1835">
        <f>SUM(M108:N108)</f>
        <v>14</v>
      </c>
      <c r="P108" s="386" t="s">
        <v>145</v>
      </c>
      <c r="Q108" s="2594" t="s">
        <v>145</v>
      </c>
      <c r="R108" s="2502" t="s">
        <v>240</v>
      </c>
      <c r="PI108" s="719"/>
      <c r="PJ108" s="719"/>
      <c r="PK108" s="719"/>
      <c r="PL108" s="719"/>
      <c r="PM108" s="719"/>
      <c r="PN108" s="719"/>
      <c r="PO108" s="719"/>
      <c r="PP108" s="719"/>
      <c r="PQ108" s="719"/>
      <c r="PR108" s="719"/>
      <c r="PS108" s="719"/>
      <c r="PT108" s="719"/>
      <c r="PU108" s="719"/>
      <c r="PV108" s="719"/>
      <c r="PW108" s="719"/>
      <c r="PX108" s="719"/>
      <c r="PY108" s="719"/>
      <c r="PZ108" s="719"/>
      <c r="QA108" s="719"/>
      <c r="QB108" s="719"/>
      <c r="QC108" s="719"/>
      <c r="QD108" s="719"/>
      <c r="QE108" s="719"/>
      <c r="QF108" s="719"/>
      <c r="QG108" s="719"/>
      <c r="QH108" s="719"/>
      <c r="QI108" s="719"/>
      <c r="QJ108" s="719"/>
      <c r="QK108" s="719"/>
      <c r="QL108" s="719"/>
      <c r="QM108" s="719"/>
      <c r="QN108" s="719"/>
      <c r="QO108" s="719"/>
      <c r="QP108" s="719"/>
      <c r="QQ108" s="719"/>
      <c r="QR108" s="719"/>
      <c r="QS108" s="719"/>
    </row>
    <row r="109" spans="1:461" s="692" customFormat="1" ht="26.25" customHeight="1" x14ac:dyDescent="0.2">
      <c r="A109" s="2676"/>
      <c r="B109" s="3158"/>
      <c r="C109" s="394" t="s">
        <v>2344</v>
      </c>
      <c r="D109" s="1835">
        <v>6</v>
      </c>
      <c r="E109" s="1835">
        <v>7</v>
      </c>
      <c r="F109" s="1835">
        <v>13</v>
      </c>
      <c r="G109" s="1835">
        <v>0</v>
      </c>
      <c r="H109" s="1835">
        <v>0</v>
      </c>
      <c r="I109" s="1835">
        <v>0</v>
      </c>
      <c r="J109" s="1835">
        <v>0</v>
      </c>
      <c r="K109" s="1835">
        <v>0</v>
      </c>
      <c r="L109" s="1835">
        <v>0</v>
      </c>
      <c r="M109" s="1835">
        <f t="shared" ref="M109:M110" si="85">SUM(D109,G109,J109)</f>
        <v>6</v>
      </c>
      <c r="N109" s="1835">
        <f t="shared" ref="N109:N110" si="86">SUM(E109,H109,K109)</f>
        <v>7</v>
      </c>
      <c r="O109" s="1835">
        <f t="shared" ref="O109:O110" si="87">SUM(M109:N109)</f>
        <v>13</v>
      </c>
      <c r="P109" s="1832" t="s">
        <v>1392</v>
      </c>
      <c r="Q109" s="2593"/>
      <c r="R109" s="2502"/>
      <c r="PI109" s="719"/>
      <c r="PJ109" s="719"/>
      <c r="PK109" s="719"/>
      <c r="PL109" s="719"/>
      <c r="PM109" s="719"/>
      <c r="PN109" s="719"/>
      <c r="PO109" s="719"/>
      <c r="PP109" s="719"/>
      <c r="PQ109" s="719"/>
      <c r="PR109" s="719"/>
      <c r="PS109" s="719"/>
      <c r="PT109" s="719"/>
      <c r="PU109" s="719"/>
      <c r="PV109" s="719"/>
      <c r="PW109" s="719"/>
      <c r="PX109" s="719"/>
      <c r="PY109" s="719"/>
      <c r="PZ109" s="719"/>
      <c r="QA109" s="719"/>
      <c r="QB109" s="719"/>
      <c r="QC109" s="719"/>
      <c r="QD109" s="719"/>
      <c r="QE109" s="719"/>
      <c r="QF109" s="719"/>
      <c r="QG109" s="719"/>
      <c r="QH109" s="719"/>
      <c r="QI109" s="719"/>
      <c r="QJ109" s="719"/>
      <c r="QK109" s="719"/>
      <c r="QL109" s="719"/>
      <c r="QM109" s="719"/>
      <c r="QN109" s="719"/>
      <c r="QO109" s="719"/>
      <c r="QP109" s="719"/>
      <c r="QQ109" s="719"/>
      <c r="QR109" s="719"/>
      <c r="QS109" s="719"/>
    </row>
    <row r="110" spans="1:461" s="692" customFormat="1" ht="26.25" customHeight="1" x14ac:dyDescent="0.2">
      <c r="A110" s="2676"/>
      <c r="B110" s="2654" t="s">
        <v>49</v>
      </c>
      <c r="C110" s="2654"/>
      <c r="D110" s="1835">
        <v>6</v>
      </c>
      <c r="E110" s="1835">
        <v>7</v>
      </c>
      <c r="F110" s="1835">
        <v>13</v>
      </c>
      <c r="G110" s="1835">
        <v>7</v>
      </c>
      <c r="H110" s="1835">
        <v>7</v>
      </c>
      <c r="I110" s="1835">
        <v>14</v>
      </c>
      <c r="J110" s="1835">
        <v>0</v>
      </c>
      <c r="K110" s="1835">
        <v>0</v>
      </c>
      <c r="L110" s="1835">
        <v>0</v>
      </c>
      <c r="M110" s="1835">
        <f t="shared" si="85"/>
        <v>13</v>
      </c>
      <c r="N110" s="1835">
        <f t="shared" si="86"/>
        <v>14</v>
      </c>
      <c r="O110" s="1835">
        <f t="shared" si="87"/>
        <v>27</v>
      </c>
      <c r="P110" s="2502" t="s">
        <v>139</v>
      </c>
      <c r="Q110" s="2502"/>
      <c r="R110" s="2502"/>
      <c r="PI110" s="719"/>
      <c r="PJ110" s="719"/>
      <c r="PK110" s="719"/>
      <c r="PL110" s="719"/>
      <c r="PM110" s="719"/>
      <c r="PN110" s="719"/>
      <c r="PO110" s="719"/>
      <c r="PP110" s="719"/>
      <c r="PQ110" s="719"/>
      <c r="PR110" s="719"/>
      <c r="PS110" s="719"/>
      <c r="PT110" s="719"/>
      <c r="PU110" s="719"/>
      <c r="PV110" s="719"/>
      <c r="PW110" s="719"/>
      <c r="PX110" s="719"/>
      <c r="PY110" s="719"/>
      <c r="PZ110" s="719"/>
      <c r="QA110" s="719"/>
      <c r="QB110" s="719"/>
      <c r="QC110" s="719"/>
      <c r="QD110" s="719"/>
      <c r="QE110" s="719"/>
      <c r="QF110" s="719"/>
      <c r="QG110" s="719"/>
      <c r="QH110" s="719"/>
      <c r="QI110" s="719"/>
      <c r="QJ110" s="719"/>
      <c r="QK110" s="719"/>
      <c r="QL110" s="719"/>
      <c r="QM110" s="719"/>
      <c r="QN110" s="719"/>
      <c r="QO110" s="719"/>
      <c r="QP110" s="719"/>
      <c r="QQ110" s="719"/>
      <c r="QR110" s="719"/>
      <c r="QS110" s="719"/>
    </row>
    <row r="111" spans="1:461" s="692" customFormat="1" ht="26.25" customHeight="1" x14ac:dyDescent="0.2">
      <c r="A111" s="2676"/>
      <c r="B111" s="718" t="s">
        <v>65</v>
      </c>
      <c r="C111" s="394" t="s">
        <v>1667</v>
      </c>
      <c r="D111" s="1835">
        <v>3</v>
      </c>
      <c r="E111" s="1835">
        <v>4</v>
      </c>
      <c r="F111" s="1835">
        <v>7</v>
      </c>
      <c r="G111" s="1835">
        <v>7</v>
      </c>
      <c r="H111" s="1835">
        <v>7</v>
      </c>
      <c r="I111" s="1835">
        <v>14</v>
      </c>
      <c r="J111" s="1835">
        <v>12</v>
      </c>
      <c r="K111" s="1835">
        <v>6</v>
      </c>
      <c r="L111" s="1835">
        <v>18</v>
      </c>
      <c r="M111" s="1835">
        <f t="shared" ref="M111:N118" si="88">SUM(D111,G111,J111)</f>
        <v>22</v>
      </c>
      <c r="N111" s="1835">
        <f t="shared" si="88"/>
        <v>17</v>
      </c>
      <c r="O111" s="1835">
        <f t="shared" ref="O111:O119" si="89">SUM(M111:N111)</f>
        <v>39</v>
      </c>
      <c r="P111" s="386" t="s">
        <v>1668</v>
      </c>
      <c r="Q111" s="386" t="s">
        <v>146</v>
      </c>
      <c r="R111" s="2502"/>
      <c r="PI111" s="719"/>
      <c r="PJ111" s="719"/>
      <c r="PK111" s="719"/>
      <c r="PL111" s="719"/>
      <c r="PM111" s="719"/>
      <c r="PN111" s="719"/>
      <c r="PO111" s="719"/>
      <c r="PP111" s="719"/>
      <c r="PQ111" s="719"/>
      <c r="PR111" s="719"/>
      <c r="PS111" s="719"/>
      <c r="PT111" s="719"/>
      <c r="PU111" s="719"/>
      <c r="PV111" s="719"/>
      <c r="PW111" s="719"/>
      <c r="PX111" s="719"/>
      <c r="PY111" s="719"/>
      <c r="PZ111" s="719"/>
      <c r="QA111" s="719"/>
      <c r="QB111" s="719"/>
      <c r="QC111" s="719"/>
      <c r="QD111" s="719"/>
      <c r="QE111" s="719"/>
      <c r="QF111" s="719"/>
      <c r="QG111" s="719"/>
      <c r="QH111" s="719"/>
      <c r="QI111" s="719"/>
      <c r="QJ111" s="719"/>
      <c r="QK111" s="719"/>
      <c r="QL111" s="719"/>
      <c r="QM111" s="719"/>
      <c r="QN111" s="719"/>
      <c r="QO111" s="719"/>
      <c r="QP111" s="719"/>
      <c r="QQ111" s="719"/>
      <c r="QR111" s="719"/>
      <c r="QS111" s="719"/>
    </row>
    <row r="112" spans="1:461" s="692" customFormat="1" ht="26.25" customHeight="1" x14ac:dyDescent="0.2">
      <c r="A112" s="2654" t="s">
        <v>96</v>
      </c>
      <c r="B112" s="2654"/>
      <c r="C112" s="2654"/>
      <c r="D112" s="1835">
        <f>SUM(D110:D111)</f>
        <v>9</v>
      </c>
      <c r="E112" s="1835">
        <f t="shared" ref="E112:L112" si="90">SUM(E110:E111)</f>
        <v>11</v>
      </c>
      <c r="F112" s="1835">
        <f t="shared" si="90"/>
        <v>20</v>
      </c>
      <c r="G112" s="1835">
        <f t="shared" si="90"/>
        <v>14</v>
      </c>
      <c r="H112" s="1835">
        <f t="shared" si="90"/>
        <v>14</v>
      </c>
      <c r="I112" s="1835">
        <f t="shared" si="90"/>
        <v>28</v>
      </c>
      <c r="J112" s="1835">
        <f t="shared" si="90"/>
        <v>12</v>
      </c>
      <c r="K112" s="1835">
        <f t="shared" si="90"/>
        <v>6</v>
      </c>
      <c r="L112" s="1835">
        <f t="shared" si="90"/>
        <v>18</v>
      </c>
      <c r="M112" s="1835">
        <f t="shared" si="88"/>
        <v>35</v>
      </c>
      <c r="N112" s="1835">
        <f t="shared" si="88"/>
        <v>31</v>
      </c>
      <c r="O112" s="1835">
        <f t="shared" si="89"/>
        <v>66</v>
      </c>
      <c r="P112" s="2502" t="s">
        <v>136</v>
      </c>
      <c r="Q112" s="2502"/>
      <c r="R112" s="2502"/>
      <c r="PI112" s="719"/>
      <c r="PJ112" s="719"/>
      <c r="PK112" s="719"/>
      <c r="PL112" s="719"/>
      <c r="PM112" s="719"/>
      <c r="PN112" s="719"/>
      <c r="PO112" s="719"/>
      <c r="PP112" s="719"/>
      <c r="PQ112" s="719"/>
      <c r="PR112" s="719"/>
      <c r="PS112" s="719"/>
      <c r="PT112" s="719"/>
      <c r="PU112" s="719"/>
      <c r="PV112" s="719"/>
      <c r="PW112" s="719"/>
      <c r="PX112" s="719"/>
      <c r="PY112" s="719"/>
      <c r="PZ112" s="719"/>
      <c r="QA112" s="719"/>
      <c r="QB112" s="719"/>
      <c r="QC112" s="719"/>
      <c r="QD112" s="719"/>
      <c r="QE112" s="719"/>
      <c r="QF112" s="719"/>
      <c r="QG112" s="719"/>
      <c r="QH112" s="719"/>
      <c r="QI112" s="719"/>
      <c r="QJ112" s="719"/>
      <c r="QK112" s="719"/>
      <c r="QL112" s="719"/>
      <c r="QM112" s="719"/>
      <c r="QN112" s="719"/>
      <c r="QO112" s="719"/>
      <c r="QP112" s="719"/>
      <c r="QQ112" s="719"/>
      <c r="QR112" s="719"/>
      <c r="QS112" s="719"/>
    </row>
    <row r="113" spans="1:461" s="692" customFormat="1" ht="30" customHeight="1" x14ac:dyDescent="0.2">
      <c r="A113" s="2705" t="s">
        <v>312</v>
      </c>
      <c r="B113" s="2682" t="s">
        <v>95</v>
      </c>
      <c r="C113" s="387" t="s">
        <v>2224</v>
      </c>
      <c r="D113" s="1835">
        <v>0</v>
      </c>
      <c r="E113" s="1835">
        <v>0</v>
      </c>
      <c r="F113" s="1835">
        <v>0</v>
      </c>
      <c r="G113" s="1835">
        <v>0</v>
      </c>
      <c r="H113" s="1835">
        <v>0</v>
      </c>
      <c r="I113" s="1835">
        <v>0</v>
      </c>
      <c r="J113" s="1835">
        <v>12</v>
      </c>
      <c r="K113" s="1835">
        <v>11</v>
      </c>
      <c r="L113" s="1835">
        <v>23</v>
      </c>
      <c r="M113" s="1835">
        <f t="shared" si="88"/>
        <v>12</v>
      </c>
      <c r="N113" s="1835">
        <f t="shared" si="88"/>
        <v>11</v>
      </c>
      <c r="O113" s="1835">
        <f t="shared" si="89"/>
        <v>23</v>
      </c>
      <c r="P113" s="1832" t="s">
        <v>927</v>
      </c>
      <c r="Q113" s="2594" t="s">
        <v>164</v>
      </c>
      <c r="R113" s="2594" t="s">
        <v>311</v>
      </c>
      <c r="PI113" s="719"/>
      <c r="PJ113" s="719"/>
      <c r="PK113" s="719"/>
      <c r="PL113" s="719"/>
      <c r="PM113" s="719"/>
      <c r="PN113" s="719"/>
      <c r="PO113" s="719"/>
      <c r="PP113" s="719"/>
      <c r="PQ113" s="719"/>
      <c r="PR113" s="719"/>
      <c r="PS113" s="719"/>
      <c r="PT113" s="719"/>
      <c r="PU113" s="719"/>
      <c r="PV113" s="719"/>
      <c r="PW113" s="719"/>
      <c r="PX113" s="719"/>
      <c r="PY113" s="719"/>
      <c r="PZ113" s="719"/>
      <c r="QA113" s="719"/>
      <c r="QB113" s="719"/>
      <c r="QC113" s="719"/>
      <c r="QD113" s="719"/>
      <c r="QE113" s="719"/>
      <c r="QF113" s="719"/>
      <c r="QG113" s="719"/>
      <c r="QH113" s="719"/>
      <c r="QI113" s="719"/>
      <c r="QJ113" s="719"/>
      <c r="QK113" s="719"/>
      <c r="QL113" s="719"/>
      <c r="QM113" s="719"/>
      <c r="QN113" s="719"/>
      <c r="QO113" s="719"/>
      <c r="QP113" s="719"/>
      <c r="QQ113" s="719"/>
      <c r="QR113" s="719"/>
      <c r="QS113" s="719"/>
    </row>
    <row r="114" spans="1:461" s="692" customFormat="1" ht="25.5" customHeight="1" x14ac:dyDescent="0.2">
      <c r="A114" s="2700"/>
      <c r="B114" s="2666"/>
      <c r="C114" s="387" t="s">
        <v>930</v>
      </c>
      <c r="D114" s="1835">
        <v>0</v>
      </c>
      <c r="E114" s="1835">
        <v>0</v>
      </c>
      <c r="F114" s="1835">
        <v>0</v>
      </c>
      <c r="G114" s="1835">
        <v>11</v>
      </c>
      <c r="H114" s="1835">
        <v>7</v>
      </c>
      <c r="I114" s="1835">
        <v>18</v>
      </c>
      <c r="J114" s="1835">
        <v>0</v>
      </c>
      <c r="K114" s="1835">
        <v>0</v>
      </c>
      <c r="L114" s="1835">
        <v>0</v>
      </c>
      <c r="M114" s="1835">
        <f t="shared" si="88"/>
        <v>11</v>
      </c>
      <c r="N114" s="1835">
        <f t="shared" si="88"/>
        <v>7</v>
      </c>
      <c r="O114" s="1835">
        <f t="shared" si="89"/>
        <v>18</v>
      </c>
      <c r="P114" s="386" t="s">
        <v>1267</v>
      </c>
      <c r="Q114" s="2579"/>
      <c r="R114" s="2579"/>
      <c r="PI114" s="719"/>
      <c r="PJ114" s="719"/>
      <c r="PK114" s="719"/>
      <c r="PL114" s="719"/>
      <c r="PM114" s="719"/>
      <c r="PN114" s="719"/>
      <c r="PO114" s="719"/>
      <c r="PP114" s="719"/>
      <c r="PQ114" s="719"/>
      <c r="PR114" s="719"/>
      <c r="PS114" s="719"/>
      <c r="PT114" s="719"/>
      <c r="PU114" s="719"/>
      <c r="PV114" s="719"/>
      <c r="PW114" s="719"/>
      <c r="PX114" s="719"/>
      <c r="PY114" s="719"/>
      <c r="PZ114" s="719"/>
      <c r="QA114" s="719"/>
      <c r="QB114" s="719"/>
      <c r="QC114" s="719"/>
      <c r="QD114" s="719"/>
      <c r="QE114" s="719"/>
      <c r="QF114" s="719"/>
      <c r="QG114" s="719"/>
      <c r="QH114" s="719"/>
      <c r="QI114" s="719"/>
      <c r="QJ114" s="719"/>
      <c r="QK114" s="719"/>
      <c r="QL114" s="719"/>
      <c r="QM114" s="719"/>
      <c r="QN114" s="719"/>
      <c r="QO114" s="719"/>
      <c r="QP114" s="719"/>
      <c r="QQ114" s="719"/>
      <c r="QR114" s="719"/>
      <c r="QS114" s="719"/>
    </row>
    <row r="115" spans="1:461" s="692" customFormat="1" ht="25.5" customHeight="1" x14ac:dyDescent="0.2">
      <c r="A115" s="2700"/>
      <c r="B115" s="2666"/>
      <c r="C115" s="387" t="s">
        <v>1669</v>
      </c>
      <c r="D115" s="1835">
        <v>0</v>
      </c>
      <c r="E115" s="1835">
        <v>0</v>
      </c>
      <c r="F115" s="1835">
        <v>0</v>
      </c>
      <c r="G115" s="1835">
        <v>11</v>
      </c>
      <c r="H115" s="1835">
        <v>8</v>
      </c>
      <c r="I115" s="1835">
        <v>19</v>
      </c>
      <c r="J115" s="1835">
        <v>0</v>
      </c>
      <c r="K115" s="1835">
        <v>0</v>
      </c>
      <c r="L115" s="1835">
        <v>0</v>
      </c>
      <c r="M115" s="1835">
        <f t="shared" si="88"/>
        <v>11</v>
      </c>
      <c r="N115" s="1835">
        <f t="shared" si="88"/>
        <v>8</v>
      </c>
      <c r="O115" s="1835">
        <f t="shared" si="89"/>
        <v>19</v>
      </c>
      <c r="P115" s="386" t="s">
        <v>1666</v>
      </c>
      <c r="Q115" s="2579"/>
      <c r="R115" s="2579"/>
      <c r="PI115" s="719"/>
      <c r="PJ115" s="719"/>
      <c r="PK115" s="719"/>
      <c r="PL115" s="719"/>
      <c r="PM115" s="719"/>
      <c r="PN115" s="719"/>
      <c r="PO115" s="719"/>
      <c r="PP115" s="719"/>
      <c r="PQ115" s="719"/>
      <c r="PR115" s="719"/>
      <c r="PS115" s="719"/>
      <c r="PT115" s="719"/>
      <c r="PU115" s="719"/>
      <c r="PV115" s="719"/>
      <c r="PW115" s="719"/>
      <c r="PX115" s="719"/>
      <c r="PY115" s="719"/>
      <c r="PZ115" s="719"/>
      <c r="QA115" s="719"/>
      <c r="QB115" s="719"/>
      <c r="QC115" s="719"/>
      <c r="QD115" s="719"/>
      <c r="QE115" s="719"/>
      <c r="QF115" s="719"/>
      <c r="QG115" s="719"/>
      <c r="QH115" s="719"/>
      <c r="QI115" s="719"/>
      <c r="QJ115" s="719"/>
      <c r="QK115" s="719"/>
      <c r="QL115" s="719"/>
      <c r="QM115" s="719"/>
      <c r="QN115" s="719"/>
      <c r="QO115" s="719"/>
      <c r="QP115" s="719"/>
      <c r="QQ115" s="719"/>
      <c r="QR115" s="719"/>
      <c r="QS115" s="719"/>
    </row>
    <row r="116" spans="1:461" s="692" customFormat="1" ht="25.5" customHeight="1" x14ac:dyDescent="0.2">
      <c r="A116" s="2700"/>
      <c r="B116" s="2666"/>
      <c r="C116" s="387" t="s">
        <v>1670</v>
      </c>
      <c r="D116" s="1835">
        <v>0</v>
      </c>
      <c r="E116" s="1835">
        <v>0</v>
      </c>
      <c r="F116" s="1835">
        <v>0</v>
      </c>
      <c r="G116" s="1835">
        <v>5</v>
      </c>
      <c r="H116" s="1835">
        <v>11</v>
      </c>
      <c r="I116" s="1835">
        <v>16</v>
      </c>
      <c r="J116" s="1835">
        <v>0</v>
      </c>
      <c r="K116" s="1835">
        <v>0</v>
      </c>
      <c r="L116" s="1835">
        <v>0</v>
      </c>
      <c r="M116" s="1835">
        <f t="shared" si="88"/>
        <v>5</v>
      </c>
      <c r="N116" s="1835">
        <f t="shared" si="88"/>
        <v>11</v>
      </c>
      <c r="O116" s="1835">
        <f t="shared" si="89"/>
        <v>16</v>
      </c>
      <c r="P116" s="386" t="s">
        <v>1671</v>
      </c>
      <c r="Q116" s="2579"/>
      <c r="R116" s="2579"/>
      <c r="PI116" s="719"/>
      <c r="PJ116" s="719"/>
      <c r="PK116" s="719"/>
      <c r="PL116" s="719"/>
      <c r="PM116" s="719"/>
      <c r="PN116" s="719"/>
      <c r="PO116" s="719"/>
      <c r="PP116" s="719"/>
      <c r="PQ116" s="719"/>
      <c r="PR116" s="719"/>
      <c r="PS116" s="719"/>
      <c r="PT116" s="719"/>
      <c r="PU116" s="719"/>
      <c r="PV116" s="719"/>
      <c r="PW116" s="719"/>
      <c r="PX116" s="719"/>
      <c r="PY116" s="719"/>
      <c r="PZ116" s="719"/>
      <c r="QA116" s="719"/>
      <c r="QB116" s="719"/>
      <c r="QC116" s="719"/>
      <c r="QD116" s="719"/>
      <c r="QE116" s="719"/>
      <c r="QF116" s="719"/>
      <c r="QG116" s="719"/>
      <c r="QH116" s="719"/>
      <c r="QI116" s="719"/>
      <c r="QJ116" s="719"/>
      <c r="QK116" s="719"/>
      <c r="QL116" s="719"/>
      <c r="QM116" s="719"/>
      <c r="QN116" s="719"/>
      <c r="QO116" s="719"/>
      <c r="QP116" s="719"/>
      <c r="QQ116" s="719"/>
      <c r="QR116" s="719"/>
      <c r="QS116" s="719"/>
    </row>
    <row r="117" spans="1:461" s="692" customFormat="1" ht="30" customHeight="1" x14ac:dyDescent="0.2">
      <c r="A117" s="2700"/>
      <c r="B117" s="3158"/>
      <c r="C117" s="387" t="s">
        <v>932</v>
      </c>
      <c r="D117" s="1835">
        <v>0</v>
      </c>
      <c r="E117" s="1835">
        <v>0</v>
      </c>
      <c r="F117" s="1835">
        <v>0</v>
      </c>
      <c r="G117" s="1835">
        <v>2</v>
      </c>
      <c r="H117" s="1835">
        <v>14</v>
      </c>
      <c r="I117" s="1835">
        <v>16</v>
      </c>
      <c r="J117" s="1835">
        <v>0</v>
      </c>
      <c r="K117" s="1835">
        <v>0</v>
      </c>
      <c r="L117" s="1835">
        <v>0</v>
      </c>
      <c r="M117" s="1835">
        <f t="shared" si="88"/>
        <v>2</v>
      </c>
      <c r="N117" s="1835">
        <f t="shared" si="88"/>
        <v>14</v>
      </c>
      <c r="O117" s="1835">
        <f t="shared" si="89"/>
        <v>16</v>
      </c>
      <c r="P117" s="723" t="s">
        <v>1672</v>
      </c>
      <c r="Q117" s="2593"/>
      <c r="R117" s="2579"/>
      <c r="PI117" s="719"/>
      <c r="PJ117" s="719"/>
      <c r="PK117" s="719"/>
      <c r="PL117" s="719"/>
      <c r="PM117" s="719"/>
      <c r="PN117" s="719"/>
      <c r="PO117" s="719"/>
      <c r="PP117" s="719"/>
      <c r="PQ117" s="719"/>
      <c r="PR117" s="719"/>
      <c r="PS117" s="719"/>
      <c r="PT117" s="719"/>
      <c r="PU117" s="719"/>
      <c r="PV117" s="719"/>
      <c r="PW117" s="719"/>
      <c r="PX117" s="719"/>
      <c r="PY117" s="719"/>
      <c r="PZ117" s="719"/>
      <c r="QA117" s="719"/>
      <c r="QB117" s="719"/>
      <c r="QC117" s="719"/>
      <c r="QD117" s="719"/>
      <c r="QE117" s="719"/>
      <c r="QF117" s="719"/>
      <c r="QG117" s="719"/>
      <c r="QH117" s="719"/>
      <c r="QI117" s="719"/>
      <c r="QJ117" s="719"/>
      <c r="QK117" s="719"/>
      <c r="QL117" s="719"/>
      <c r="QM117" s="719"/>
      <c r="QN117" s="719"/>
      <c r="QO117" s="719"/>
      <c r="QP117" s="719"/>
      <c r="QQ117" s="719"/>
      <c r="QR117" s="719"/>
      <c r="QS117" s="719"/>
    </row>
    <row r="118" spans="1:461" s="692" customFormat="1" ht="24" customHeight="1" x14ac:dyDescent="0.2">
      <c r="A118" s="2700"/>
      <c r="B118" s="2654" t="s">
        <v>49</v>
      </c>
      <c r="C118" s="2654"/>
      <c r="D118" s="1835">
        <f>SUM(D113:D117)</f>
        <v>0</v>
      </c>
      <c r="E118" s="1835">
        <f t="shared" ref="E118:L118" si="91">SUM(E113:E117)</f>
        <v>0</v>
      </c>
      <c r="F118" s="1835">
        <f t="shared" si="91"/>
        <v>0</v>
      </c>
      <c r="G118" s="1835">
        <f t="shared" si="91"/>
        <v>29</v>
      </c>
      <c r="H118" s="1835">
        <f t="shared" si="91"/>
        <v>40</v>
      </c>
      <c r="I118" s="1835">
        <f t="shared" si="91"/>
        <v>69</v>
      </c>
      <c r="J118" s="1835">
        <f t="shared" si="91"/>
        <v>12</v>
      </c>
      <c r="K118" s="1835">
        <f t="shared" si="91"/>
        <v>11</v>
      </c>
      <c r="L118" s="1835">
        <f t="shared" si="91"/>
        <v>23</v>
      </c>
      <c r="M118" s="1835">
        <f t="shared" si="88"/>
        <v>41</v>
      </c>
      <c r="N118" s="1835">
        <f t="shared" si="88"/>
        <v>51</v>
      </c>
      <c r="O118" s="1835">
        <f t="shared" si="89"/>
        <v>92</v>
      </c>
      <c r="P118" s="2502" t="s">
        <v>139</v>
      </c>
      <c r="Q118" s="2502"/>
      <c r="R118" s="2579"/>
      <c r="PI118" s="719"/>
      <c r="PJ118" s="719"/>
      <c r="PK118" s="719"/>
      <c r="PL118" s="719"/>
      <c r="PM118" s="719"/>
      <c r="PN118" s="719"/>
      <c r="PO118" s="719"/>
      <c r="PP118" s="719"/>
      <c r="PQ118" s="719"/>
      <c r="PR118" s="719"/>
      <c r="PS118" s="719"/>
      <c r="PT118" s="719"/>
      <c r="PU118" s="719"/>
      <c r="PV118" s="719"/>
      <c r="PW118" s="719"/>
      <c r="PX118" s="719"/>
      <c r="PY118" s="719"/>
      <c r="PZ118" s="719"/>
      <c r="QA118" s="719"/>
      <c r="QB118" s="719"/>
      <c r="QC118" s="719"/>
      <c r="QD118" s="719"/>
      <c r="QE118" s="719"/>
      <c r="QF118" s="719"/>
      <c r="QG118" s="719"/>
      <c r="QH118" s="719"/>
      <c r="QI118" s="719"/>
      <c r="QJ118" s="719"/>
      <c r="QK118" s="719"/>
      <c r="QL118" s="719"/>
      <c r="QM118" s="719"/>
      <c r="QN118" s="719"/>
      <c r="QO118" s="719"/>
      <c r="QP118" s="719"/>
      <c r="QQ118" s="719"/>
      <c r="QR118" s="719"/>
      <c r="QS118" s="719"/>
    </row>
    <row r="119" spans="1:461" s="692" customFormat="1" ht="24" customHeight="1" x14ac:dyDescent="0.2">
      <c r="A119" s="2701"/>
      <c r="B119" s="595" t="s">
        <v>1214</v>
      </c>
      <c r="C119" s="595"/>
      <c r="D119" s="1835">
        <v>0</v>
      </c>
      <c r="E119" s="1835">
        <v>0</v>
      </c>
      <c r="F119" s="1835">
        <v>0</v>
      </c>
      <c r="G119" s="1835">
        <v>5</v>
      </c>
      <c r="H119" s="1835">
        <v>2</v>
      </c>
      <c r="I119" s="1835">
        <v>7</v>
      </c>
      <c r="J119" s="1835">
        <v>0</v>
      </c>
      <c r="K119" s="1835">
        <v>0</v>
      </c>
      <c r="L119" s="1835">
        <v>0</v>
      </c>
      <c r="M119" s="1835">
        <f>SUM(D119,G119,J119)</f>
        <v>5</v>
      </c>
      <c r="N119" s="1835">
        <f t="shared" ref="N119" si="92">SUM(E119,H119,K119)</f>
        <v>2</v>
      </c>
      <c r="O119" s="1835">
        <f t="shared" si="89"/>
        <v>7</v>
      </c>
      <c r="P119" s="586"/>
      <c r="Q119" s="1833" t="s">
        <v>1392</v>
      </c>
      <c r="R119" s="2593"/>
      <c r="PI119" s="719"/>
      <c r="PJ119" s="719"/>
      <c r="PK119" s="719"/>
      <c r="PL119" s="719"/>
      <c r="PM119" s="719"/>
      <c r="PN119" s="719"/>
      <c r="PO119" s="719"/>
      <c r="PP119" s="719"/>
      <c r="PQ119" s="719"/>
      <c r="PR119" s="719"/>
      <c r="PS119" s="719"/>
      <c r="PT119" s="719"/>
      <c r="PU119" s="719"/>
      <c r="PV119" s="719"/>
      <c r="PW119" s="719"/>
      <c r="PX119" s="719"/>
      <c r="PY119" s="719"/>
      <c r="PZ119" s="719"/>
      <c r="QA119" s="719"/>
      <c r="QB119" s="719"/>
      <c r="QC119" s="719"/>
      <c r="QD119" s="719"/>
      <c r="QE119" s="719"/>
      <c r="QF119" s="719"/>
      <c r="QG119" s="719"/>
      <c r="QH119" s="719"/>
      <c r="QI119" s="719"/>
      <c r="QJ119" s="719"/>
      <c r="QK119" s="719"/>
      <c r="QL119" s="719"/>
      <c r="QM119" s="719"/>
      <c r="QN119" s="719"/>
      <c r="QO119" s="719"/>
      <c r="QP119" s="719"/>
      <c r="QQ119" s="719"/>
      <c r="QR119" s="719"/>
      <c r="QS119" s="719"/>
    </row>
    <row r="120" spans="1:461" s="692" customFormat="1" ht="24" customHeight="1" thickBot="1" x14ac:dyDescent="0.25">
      <c r="A120" s="2674" t="s">
        <v>96</v>
      </c>
      <c r="B120" s="2674"/>
      <c r="C120" s="2674"/>
      <c r="D120" s="2201">
        <f>SUM(D119,D118)</f>
        <v>0</v>
      </c>
      <c r="E120" s="2201">
        <f t="shared" ref="E120:O120" si="93">SUM(E119,E118)</f>
        <v>0</v>
      </c>
      <c r="F120" s="2201">
        <f t="shared" si="93"/>
        <v>0</v>
      </c>
      <c r="G120" s="2201">
        <f t="shared" si="93"/>
        <v>34</v>
      </c>
      <c r="H120" s="2201">
        <f t="shared" si="93"/>
        <v>42</v>
      </c>
      <c r="I120" s="2201">
        <f t="shared" si="93"/>
        <v>76</v>
      </c>
      <c r="J120" s="2201">
        <f t="shared" si="93"/>
        <v>12</v>
      </c>
      <c r="K120" s="2201">
        <f t="shared" si="93"/>
        <v>11</v>
      </c>
      <c r="L120" s="2201">
        <f t="shared" si="93"/>
        <v>23</v>
      </c>
      <c r="M120" s="2201">
        <f t="shared" si="93"/>
        <v>46</v>
      </c>
      <c r="N120" s="2201">
        <f t="shared" si="93"/>
        <v>53</v>
      </c>
      <c r="O120" s="2201">
        <f t="shared" si="93"/>
        <v>99</v>
      </c>
      <c r="P120" s="3177" t="s">
        <v>136</v>
      </c>
      <c r="Q120" s="3177"/>
      <c r="R120" s="3177"/>
      <c r="PI120" s="719"/>
      <c r="PJ120" s="719"/>
      <c r="PK120" s="719"/>
      <c r="PL120" s="719"/>
      <c r="PM120" s="719"/>
      <c r="PN120" s="719"/>
      <c r="PO120" s="719"/>
      <c r="PP120" s="719"/>
      <c r="PQ120" s="719"/>
      <c r="PR120" s="719"/>
      <c r="PS120" s="719"/>
      <c r="PT120" s="719"/>
      <c r="PU120" s="719"/>
      <c r="PV120" s="719"/>
      <c r="PW120" s="719"/>
      <c r="PX120" s="719"/>
      <c r="PY120" s="719"/>
      <c r="PZ120" s="719"/>
      <c r="QA120" s="719"/>
      <c r="QB120" s="719"/>
      <c r="QC120" s="719"/>
      <c r="QD120" s="719"/>
      <c r="QE120" s="719"/>
      <c r="QF120" s="719"/>
      <c r="QG120" s="719"/>
      <c r="QH120" s="719"/>
      <c r="QI120" s="719"/>
      <c r="QJ120" s="719"/>
      <c r="QK120" s="719"/>
      <c r="QL120" s="719"/>
      <c r="QM120" s="719"/>
      <c r="QN120" s="719"/>
      <c r="QO120" s="719"/>
      <c r="QP120" s="719"/>
      <c r="QQ120" s="719"/>
      <c r="QR120" s="719"/>
      <c r="QS120" s="719"/>
    </row>
    <row r="121" spans="1:461" s="724" customFormat="1" ht="27" customHeight="1" thickTop="1" thickBot="1" x14ac:dyDescent="0.3">
      <c r="A121" s="3268" t="s">
        <v>2856</v>
      </c>
      <c r="B121" s="3268"/>
      <c r="C121" s="315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711"/>
      <c r="Q121" s="3269" t="s">
        <v>2857</v>
      </c>
      <c r="R121" s="3269"/>
      <c r="S121" s="711"/>
      <c r="T121" s="711"/>
      <c r="U121" s="692"/>
      <c r="V121" s="692"/>
      <c r="W121" s="692"/>
      <c r="X121" s="692"/>
      <c r="Y121" s="692"/>
      <c r="Z121" s="692"/>
      <c r="AA121" s="692"/>
      <c r="AB121" s="692"/>
      <c r="AC121" s="692"/>
      <c r="AD121" s="692"/>
      <c r="AE121" s="692"/>
      <c r="AF121" s="692"/>
      <c r="PI121" s="854"/>
      <c r="PJ121" s="854"/>
      <c r="PK121" s="854"/>
      <c r="PL121" s="854"/>
      <c r="PM121" s="854"/>
      <c r="PN121" s="854"/>
      <c r="PO121" s="854"/>
      <c r="PP121" s="854"/>
      <c r="PQ121" s="854"/>
      <c r="PR121" s="854"/>
      <c r="PS121" s="854"/>
      <c r="PT121" s="854"/>
      <c r="PU121" s="854"/>
      <c r="PV121" s="854"/>
      <c r="PW121" s="854"/>
      <c r="PX121" s="854"/>
      <c r="PY121" s="854"/>
      <c r="PZ121" s="854"/>
      <c r="QA121" s="854"/>
      <c r="QB121" s="854"/>
      <c r="QC121" s="854"/>
      <c r="QD121" s="854"/>
      <c r="QE121" s="854"/>
      <c r="QF121" s="854"/>
      <c r="QG121" s="854"/>
      <c r="QH121" s="854"/>
      <c r="QI121" s="854"/>
      <c r="QJ121" s="854"/>
      <c r="QK121" s="854"/>
      <c r="QL121" s="854"/>
      <c r="QM121" s="854"/>
      <c r="QN121" s="854"/>
      <c r="QO121" s="854"/>
      <c r="QP121" s="854"/>
      <c r="QQ121" s="854"/>
      <c r="QR121" s="854"/>
      <c r="QS121" s="854"/>
    </row>
    <row r="122" spans="1:461" s="724" customFormat="1" ht="25.5" customHeight="1" thickTop="1" x14ac:dyDescent="0.25">
      <c r="A122" s="3184" t="s">
        <v>47</v>
      </c>
      <c r="B122" s="3184" t="s">
        <v>90</v>
      </c>
      <c r="C122" s="2980" t="s">
        <v>48</v>
      </c>
      <c r="D122" s="3173" t="s">
        <v>36</v>
      </c>
      <c r="E122" s="3173"/>
      <c r="F122" s="3173"/>
      <c r="G122" s="3173" t="s">
        <v>2</v>
      </c>
      <c r="H122" s="3173"/>
      <c r="I122" s="3173"/>
      <c r="J122" s="3173" t="s">
        <v>3</v>
      </c>
      <c r="K122" s="3173"/>
      <c r="L122" s="3173"/>
      <c r="M122" s="3173" t="s">
        <v>29</v>
      </c>
      <c r="N122" s="3173"/>
      <c r="O122" s="3173"/>
      <c r="P122" s="2512" t="s">
        <v>103</v>
      </c>
      <c r="Q122" s="2512" t="s">
        <v>132</v>
      </c>
      <c r="R122" s="2512" t="s">
        <v>310</v>
      </c>
      <c r="S122" s="692"/>
      <c r="T122" s="692"/>
      <c r="U122" s="692"/>
      <c r="V122" s="692"/>
      <c r="W122" s="692"/>
      <c r="X122" s="692"/>
      <c r="Y122" s="692"/>
      <c r="Z122" s="692"/>
      <c r="AA122" s="692"/>
      <c r="AB122" s="692"/>
      <c r="AC122" s="692"/>
      <c r="AD122" s="692"/>
      <c r="AE122" s="692"/>
      <c r="AF122" s="692"/>
      <c r="PI122" s="854"/>
      <c r="PJ122" s="854"/>
      <c r="PK122" s="854"/>
      <c r="PL122" s="854"/>
      <c r="PM122" s="854"/>
      <c r="PN122" s="854"/>
      <c r="PO122" s="854"/>
      <c r="PP122" s="854"/>
      <c r="PQ122" s="854"/>
      <c r="PR122" s="854"/>
      <c r="PS122" s="854"/>
      <c r="PT122" s="854"/>
      <c r="PU122" s="854"/>
      <c r="PV122" s="854"/>
      <c r="PW122" s="854"/>
      <c r="PX122" s="854"/>
      <c r="PY122" s="854"/>
      <c r="PZ122" s="854"/>
      <c r="QA122" s="854"/>
      <c r="QB122" s="854"/>
      <c r="QC122" s="854"/>
      <c r="QD122" s="854"/>
      <c r="QE122" s="854"/>
      <c r="QF122" s="854"/>
      <c r="QG122" s="854"/>
      <c r="QH122" s="854"/>
      <c r="QI122" s="854"/>
      <c r="QJ122" s="854"/>
      <c r="QK122" s="854"/>
      <c r="QL122" s="854"/>
      <c r="QM122" s="854"/>
      <c r="QN122" s="854"/>
      <c r="QO122" s="854"/>
      <c r="QP122" s="854"/>
      <c r="QQ122" s="854"/>
      <c r="QR122" s="854"/>
      <c r="QS122" s="854"/>
    </row>
    <row r="123" spans="1:461" s="724" customFormat="1" ht="25.5" customHeight="1" x14ac:dyDescent="0.2">
      <c r="A123" s="2666"/>
      <c r="B123" s="2666"/>
      <c r="C123" s="2688"/>
      <c r="D123" s="3159" t="s">
        <v>98</v>
      </c>
      <c r="E123" s="3159"/>
      <c r="F123" s="3159"/>
      <c r="G123" s="3159" t="s">
        <v>99</v>
      </c>
      <c r="H123" s="3159"/>
      <c r="I123" s="3159"/>
      <c r="J123" s="3159" t="s">
        <v>100</v>
      </c>
      <c r="K123" s="3159"/>
      <c r="L123" s="3159"/>
      <c r="M123" s="2478" t="s">
        <v>101</v>
      </c>
      <c r="N123" s="2478"/>
      <c r="O123" s="2478"/>
      <c r="P123" s="2479"/>
      <c r="Q123" s="2479"/>
      <c r="R123" s="2479"/>
      <c r="S123" s="692"/>
      <c r="T123" s="692"/>
      <c r="U123" s="692"/>
      <c r="V123" s="692"/>
      <c r="W123" s="692"/>
      <c r="X123" s="692"/>
      <c r="Y123" s="692"/>
      <c r="Z123" s="692"/>
      <c r="AA123" s="692"/>
      <c r="AB123" s="692"/>
      <c r="AC123" s="692"/>
      <c r="AD123" s="692"/>
      <c r="AE123" s="692"/>
      <c r="AF123" s="692"/>
      <c r="PI123" s="854"/>
      <c r="PJ123" s="854"/>
      <c r="PK123" s="854"/>
      <c r="PL123" s="854"/>
      <c r="PM123" s="854"/>
      <c r="PN123" s="854"/>
      <c r="PO123" s="854"/>
      <c r="PP123" s="854"/>
      <c r="PQ123" s="854"/>
      <c r="PR123" s="854"/>
      <c r="PS123" s="854"/>
      <c r="PT123" s="854"/>
      <c r="PU123" s="854"/>
      <c r="PV123" s="854"/>
      <c r="PW123" s="854"/>
      <c r="PX123" s="854"/>
      <c r="PY123" s="854"/>
      <c r="PZ123" s="854"/>
      <c r="QA123" s="854"/>
      <c r="QB123" s="854"/>
      <c r="QC123" s="854"/>
      <c r="QD123" s="854"/>
      <c r="QE123" s="854"/>
      <c r="QF123" s="854"/>
      <c r="QG123" s="854"/>
      <c r="QH123" s="854"/>
      <c r="QI123" s="854"/>
      <c r="QJ123" s="854"/>
      <c r="QK123" s="854"/>
      <c r="QL123" s="854"/>
      <c r="QM123" s="854"/>
      <c r="QN123" s="854"/>
      <c r="QO123" s="854"/>
      <c r="QP123" s="854"/>
      <c r="QQ123" s="854"/>
      <c r="QR123" s="854"/>
      <c r="QS123" s="854"/>
    </row>
    <row r="124" spans="1:461" s="724" customFormat="1" ht="25.5" customHeight="1" x14ac:dyDescent="0.2">
      <c r="A124" s="2666"/>
      <c r="B124" s="2666"/>
      <c r="C124" s="2688"/>
      <c r="D124" s="1401" t="s">
        <v>187</v>
      </c>
      <c r="E124" s="1401" t="s">
        <v>203</v>
      </c>
      <c r="F124" s="1401" t="s">
        <v>204</v>
      </c>
      <c r="G124" s="1401" t="s">
        <v>187</v>
      </c>
      <c r="H124" s="1401" t="s">
        <v>203</v>
      </c>
      <c r="I124" s="1401" t="s">
        <v>204</v>
      </c>
      <c r="J124" s="1401" t="s">
        <v>187</v>
      </c>
      <c r="K124" s="1401" t="s">
        <v>203</v>
      </c>
      <c r="L124" s="1401" t="s">
        <v>204</v>
      </c>
      <c r="M124" s="1401" t="s">
        <v>187</v>
      </c>
      <c r="N124" s="1401" t="s">
        <v>203</v>
      </c>
      <c r="O124" s="1401" t="s">
        <v>204</v>
      </c>
      <c r="P124" s="2479"/>
      <c r="Q124" s="2479"/>
      <c r="R124" s="2479"/>
      <c r="S124" s="692"/>
      <c r="T124" s="692"/>
      <c r="U124" s="692"/>
      <c r="V124" s="692"/>
      <c r="W124" s="692"/>
      <c r="X124" s="692"/>
      <c r="Y124" s="692"/>
      <c r="Z124" s="692"/>
      <c r="AA124" s="692"/>
      <c r="AB124" s="692"/>
      <c r="AC124" s="692"/>
      <c r="AD124" s="692"/>
      <c r="AE124" s="692"/>
      <c r="AF124" s="692"/>
      <c r="PI124" s="854"/>
      <c r="PJ124" s="854"/>
      <c r="PK124" s="854"/>
      <c r="PL124" s="854"/>
      <c r="PM124" s="854"/>
      <c r="PN124" s="854"/>
      <c r="PO124" s="854"/>
      <c r="PP124" s="854"/>
      <c r="PQ124" s="854"/>
      <c r="PR124" s="854"/>
      <c r="PS124" s="854"/>
      <c r="PT124" s="854"/>
      <c r="PU124" s="854"/>
      <c r="PV124" s="854"/>
      <c r="PW124" s="854"/>
      <c r="PX124" s="854"/>
      <c r="PY124" s="854"/>
      <c r="PZ124" s="854"/>
      <c r="QA124" s="854"/>
      <c r="QB124" s="854"/>
      <c r="QC124" s="854"/>
      <c r="QD124" s="854"/>
      <c r="QE124" s="854"/>
      <c r="QF124" s="854"/>
      <c r="QG124" s="854"/>
      <c r="QH124" s="854"/>
      <c r="QI124" s="854"/>
      <c r="QJ124" s="854"/>
      <c r="QK124" s="854"/>
      <c r="QL124" s="854"/>
      <c r="QM124" s="854"/>
      <c r="QN124" s="854"/>
      <c r="QO124" s="854"/>
      <c r="QP124" s="854"/>
      <c r="QQ124" s="854"/>
      <c r="QR124" s="854"/>
      <c r="QS124" s="854"/>
    </row>
    <row r="125" spans="1:461" s="724" customFormat="1" ht="25.5" customHeight="1" thickBot="1" x14ac:dyDescent="0.25">
      <c r="A125" s="2992"/>
      <c r="B125" s="2992"/>
      <c r="C125" s="2981"/>
      <c r="D125" s="325" t="s">
        <v>188</v>
      </c>
      <c r="E125" s="325" t="s">
        <v>189</v>
      </c>
      <c r="F125" s="325" t="s">
        <v>190</v>
      </c>
      <c r="G125" s="325" t="s">
        <v>188</v>
      </c>
      <c r="H125" s="325" t="s">
        <v>189</v>
      </c>
      <c r="I125" s="325" t="s">
        <v>190</v>
      </c>
      <c r="J125" s="325" t="s">
        <v>188</v>
      </c>
      <c r="K125" s="325" t="s">
        <v>189</v>
      </c>
      <c r="L125" s="325" t="s">
        <v>190</v>
      </c>
      <c r="M125" s="325" t="s">
        <v>188</v>
      </c>
      <c r="N125" s="325" t="s">
        <v>189</v>
      </c>
      <c r="O125" s="325" t="s">
        <v>190</v>
      </c>
      <c r="P125" s="2513"/>
      <c r="Q125" s="2513"/>
      <c r="R125" s="2513"/>
      <c r="S125" s="692"/>
      <c r="T125" s="692"/>
      <c r="U125" s="692"/>
      <c r="V125" s="692"/>
      <c r="W125" s="692"/>
      <c r="X125" s="692"/>
      <c r="Y125" s="692"/>
      <c r="Z125" s="692"/>
      <c r="AA125" s="692"/>
      <c r="AB125" s="692"/>
      <c r="AC125" s="692"/>
      <c r="AD125" s="692"/>
      <c r="AE125" s="692"/>
      <c r="AF125" s="692"/>
      <c r="PI125" s="854"/>
      <c r="PJ125" s="854"/>
      <c r="PK125" s="854"/>
      <c r="PL125" s="854"/>
      <c r="PM125" s="854"/>
      <c r="PN125" s="854"/>
      <c r="PO125" s="854"/>
      <c r="PP125" s="854"/>
      <c r="PQ125" s="854"/>
      <c r="PR125" s="854"/>
      <c r="PS125" s="854"/>
      <c r="PT125" s="854"/>
      <c r="PU125" s="854"/>
      <c r="PV125" s="854"/>
      <c r="PW125" s="854"/>
      <c r="PX125" s="854"/>
      <c r="PY125" s="854"/>
      <c r="PZ125" s="854"/>
      <c r="QA125" s="854"/>
      <c r="QB125" s="854"/>
      <c r="QC125" s="854"/>
      <c r="QD125" s="854"/>
      <c r="QE125" s="854"/>
      <c r="QF125" s="854"/>
      <c r="QG125" s="854"/>
      <c r="QH125" s="854"/>
      <c r="QI125" s="854"/>
      <c r="QJ125" s="854"/>
      <c r="QK125" s="854"/>
      <c r="QL125" s="854"/>
      <c r="QM125" s="854"/>
      <c r="QN125" s="854"/>
      <c r="QO125" s="854"/>
      <c r="QP125" s="854"/>
      <c r="QQ125" s="854"/>
      <c r="QR125" s="854"/>
      <c r="QS125" s="854"/>
    </row>
    <row r="126" spans="1:461" s="692" customFormat="1" ht="23.25" customHeight="1" x14ac:dyDescent="0.2">
      <c r="A126" s="1405" t="s">
        <v>1525</v>
      </c>
      <c r="B126" s="1414" t="s">
        <v>1673</v>
      </c>
      <c r="C126" s="1414"/>
      <c r="D126" s="1858">
        <v>0</v>
      </c>
      <c r="E126" s="1858">
        <v>0</v>
      </c>
      <c r="F126" s="1858">
        <v>0</v>
      </c>
      <c r="G126" s="1858">
        <v>3</v>
      </c>
      <c r="H126" s="1858">
        <v>3</v>
      </c>
      <c r="I126" s="1858">
        <v>6</v>
      </c>
      <c r="J126" s="1858">
        <v>0</v>
      </c>
      <c r="K126" s="1858">
        <v>0</v>
      </c>
      <c r="L126" s="1858">
        <v>0</v>
      </c>
      <c r="M126" s="1858">
        <f>SUM(D126,G126,J126)</f>
        <v>3</v>
      </c>
      <c r="N126" s="1858">
        <f t="shared" ref="N126:O126" si="94">SUM(E126,H126,K126)</f>
        <v>3</v>
      </c>
      <c r="O126" s="1858">
        <f t="shared" si="94"/>
        <v>6</v>
      </c>
      <c r="P126" s="1396"/>
      <c r="Q126" s="384" t="s">
        <v>1137</v>
      </c>
      <c r="R126" s="384" t="s">
        <v>623</v>
      </c>
      <c r="S126" s="692" t="s">
        <v>623</v>
      </c>
      <c r="PI126" s="719"/>
      <c r="PJ126" s="719"/>
      <c r="PK126" s="719"/>
      <c r="PL126" s="719"/>
      <c r="PM126" s="719"/>
      <c r="PN126" s="719"/>
      <c r="PO126" s="719"/>
      <c r="PP126" s="719"/>
      <c r="PQ126" s="719"/>
      <c r="PR126" s="719"/>
      <c r="PS126" s="719"/>
      <c r="PT126" s="719"/>
      <c r="PU126" s="719"/>
      <c r="PV126" s="719"/>
      <c r="PW126" s="719"/>
      <c r="PX126" s="719"/>
      <c r="PY126" s="719"/>
      <c r="PZ126" s="719"/>
      <c r="QA126" s="719"/>
      <c r="QB126" s="719"/>
      <c r="QC126" s="719"/>
      <c r="QD126" s="719"/>
      <c r="QE126" s="719"/>
      <c r="QF126" s="719"/>
      <c r="QG126" s="719"/>
      <c r="QH126" s="719"/>
      <c r="QI126" s="719"/>
      <c r="QJ126" s="719"/>
      <c r="QK126" s="719"/>
      <c r="QL126" s="719"/>
      <c r="QM126" s="719"/>
      <c r="QN126" s="719"/>
      <c r="QO126" s="719"/>
      <c r="QP126" s="719"/>
      <c r="QQ126" s="719"/>
      <c r="QR126" s="719"/>
      <c r="QS126" s="719"/>
    </row>
    <row r="127" spans="1:461" s="692" customFormat="1" ht="24" customHeight="1" x14ac:dyDescent="0.2">
      <c r="A127" s="2654" t="s">
        <v>96</v>
      </c>
      <c r="B127" s="2654"/>
      <c r="C127" s="2654"/>
      <c r="D127" s="1835">
        <f>SUM(D126)</f>
        <v>0</v>
      </c>
      <c r="E127" s="1835">
        <f t="shared" ref="E127:O127" si="95">SUM(E126)</f>
        <v>0</v>
      </c>
      <c r="F127" s="1835">
        <f t="shared" si="95"/>
        <v>0</v>
      </c>
      <c r="G127" s="1835">
        <f t="shared" si="95"/>
        <v>3</v>
      </c>
      <c r="H127" s="1835">
        <f t="shared" si="95"/>
        <v>3</v>
      </c>
      <c r="I127" s="1835">
        <f t="shared" si="95"/>
        <v>6</v>
      </c>
      <c r="J127" s="1835">
        <f t="shared" si="95"/>
        <v>0</v>
      </c>
      <c r="K127" s="1835">
        <f t="shared" si="95"/>
        <v>0</v>
      </c>
      <c r="L127" s="1835">
        <f t="shared" si="95"/>
        <v>0</v>
      </c>
      <c r="M127" s="1835">
        <f t="shared" si="95"/>
        <v>3</v>
      </c>
      <c r="N127" s="1835">
        <f t="shared" si="95"/>
        <v>3</v>
      </c>
      <c r="O127" s="1835">
        <f t="shared" si="95"/>
        <v>6</v>
      </c>
      <c r="P127" s="2502" t="s">
        <v>136</v>
      </c>
      <c r="Q127" s="2502"/>
      <c r="R127" s="2502"/>
      <c r="PI127" s="719"/>
      <c r="PJ127" s="719"/>
      <c r="PK127" s="719"/>
      <c r="PL127" s="719"/>
      <c r="PM127" s="719"/>
      <c r="PN127" s="719"/>
      <c r="PO127" s="719"/>
      <c r="PP127" s="719"/>
      <c r="PQ127" s="719"/>
      <c r="PR127" s="719"/>
      <c r="PS127" s="719"/>
      <c r="PT127" s="719"/>
      <c r="PU127" s="719"/>
      <c r="PV127" s="719"/>
      <c r="PW127" s="719"/>
      <c r="PX127" s="719"/>
      <c r="PY127" s="719"/>
      <c r="PZ127" s="719"/>
      <c r="QA127" s="719"/>
      <c r="QB127" s="719"/>
      <c r="QC127" s="719"/>
      <c r="QD127" s="719"/>
      <c r="QE127" s="719"/>
      <c r="QF127" s="719"/>
      <c r="QG127" s="719"/>
      <c r="QH127" s="719"/>
      <c r="QI127" s="719"/>
      <c r="QJ127" s="719"/>
      <c r="QK127" s="719"/>
      <c r="QL127" s="719"/>
      <c r="QM127" s="719"/>
      <c r="QN127" s="719"/>
      <c r="QO127" s="719"/>
      <c r="QP127" s="719"/>
      <c r="QQ127" s="719"/>
      <c r="QR127" s="719"/>
      <c r="QS127" s="719"/>
    </row>
    <row r="128" spans="1:461" s="724" customFormat="1" ht="24" customHeight="1" x14ac:dyDescent="0.2">
      <c r="A128" s="2676" t="s">
        <v>43</v>
      </c>
      <c r="B128" s="742" t="s">
        <v>89</v>
      </c>
      <c r="C128" s="308"/>
      <c r="D128" s="1835">
        <f t="shared" ref="D128:F130" si="96">SUM(D127)</f>
        <v>0</v>
      </c>
      <c r="E128" s="1835">
        <f t="shared" si="96"/>
        <v>0</v>
      </c>
      <c r="F128" s="1835">
        <f t="shared" si="96"/>
        <v>0</v>
      </c>
      <c r="G128" s="1835">
        <v>27</v>
      </c>
      <c r="H128" s="1835">
        <v>4</v>
      </c>
      <c r="I128" s="1835">
        <v>31</v>
      </c>
      <c r="J128" s="1835">
        <v>14</v>
      </c>
      <c r="K128" s="1835">
        <v>4</v>
      </c>
      <c r="L128" s="1835">
        <v>18</v>
      </c>
      <c r="M128" s="1835">
        <f t="shared" ref="M128:N130" si="97">SUM(D128,G128,J128)</f>
        <v>41</v>
      </c>
      <c r="N128" s="1835">
        <f t="shared" si="97"/>
        <v>8</v>
      </c>
      <c r="O128" s="1835">
        <f t="shared" ref="O128:O130" si="98">SUM(M128:N128)</f>
        <v>49</v>
      </c>
      <c r="P128" s="386"/>
      <c r="Q128" s="386" t="s">
        <v>157</v>
      </c>
      <c r="R128" s="2594" t="s">
        <v>130</v>
      </c>
      <c r="S128" s="692"/>
      <c r="T128" s="692"/>
      <c r="U128" s="692"/>
      <c r="V128" s="692"/>
      <c r="W128" s="692"/>
      <c r="X128" s="692"/>
      <c r="Y128" s="692"/>
      <c r="Z128" s="692"/>
      <c r="AA128" s="692"/>
      <c r="AB128" s="692"/>
      <c r="AC128" s="692"/>
      <c r="AD128" s="692"/>
      <c r="AE128" s="692"/>
      <c r="AF128" s="692"/>
      <c r="PI128" s="854"/>
      <c r="PJ128" s="854"/>
      <c r="PK128" s="854"/>
      <c r="PL128" s="854"/>
      <c r="PM128" s="854"/>
      <c r="PN128" s="854"/>
      <c r="PO128" s="854"/>
      <c r="PP128" s="854"/>
      <c r="PQ128" s="854"/>
      <c r="PR128" s="854"/>
      <c r="PS128" s="854"/>
      <c r="PT128" s="854"/>
      <c r="PU128" s="854"/>
      <c r="PV128" s="854"/>
      <c r="PW128" s="854"/>
      <c r="PX128" s="854"/>
      <c r="PY128" s="854"/>
      <c r="PZ128" s="854"/>
      <c r="QA128" s="854"/>
      <c r="QB128" s="854"/>
      <c r="QC128" s="854"/>
      <c r="QD128" s="854"/>
      <c r="QE128" s="854"/>
      <c r="QF128" s="854"/>
      <c r="QG128" s="854"/>
      <c r="QH128" s="854"/>
      <c r="QI128" s="854"/>
      <c r="QJ128" s="854"/>
      <c r="QK128" s="854"/>
      <c r="QL128" s="854"/>
      <c r="QM128" s="854"/>
      <c r="QN128" s="854"/>
      <c r="QO128" s="854"/>
      <c r="QP128" s="854"/>
      <c r="QQ128" s="854"/>
      <c r="QR128" s="854"/>
      <c r="QS128" s="854"/>
    </row>
    <row r="129" spans="1:461" s="717" customFormat="1" ht="24" customHeight="1" x14ac:dyDescent="0.2">
      <c r="A129" s="2676"/>
      <c r="B129" s="742" t="s">
        <v>213</v>
      </c>
      <c r="C129" s="308"/>
      <c r="D129" s="1835">
        <f t="shared" si="96"/>
        <v>0</v>
      </c>
      <c r="E129" s="1835">
        <f t="shared" si="96"/>
        <v>0</v>
      </c>
      <c r="F129" s="1835">
        <f t="shared" si="96"/>
        <v>0</v>
      </c>
      <c r="G129" s="1835">
        <v>22</v>
      </c>
      <c r="H129" s="1835">
        <v>5</v>
      </c>
      <c r="I129" s="1835">
        <v>27</v>
      </c>
      <c r="J129" s="1835">
        <v>14</v>
      </c>
      <c r="K129" s="1835">
        <v>1</v>
      </c>
      <c r="L129" s="1835">
        <v>15</v>
      </c>
      <c r="M129" s="1835">
        <f t="shared" si="97"/>
        <v>36</v>
      </c>
      <c r="N129" s="1835">
        <f t="shared" si="97"/>
        <v>6</v>
      </c>
      <c r="O129" s="1835">
        <f t="shared" si="98"/>
        <v>42</v>
      </c>
      <c r="P129" s="856"/>
      <c r="Q129" s="856" t="s">
        <v>221</v>
      </c>
      <c r="R129" s="2579"/>
      <c r="PI129" s="853"/>
      <c r="PJ129" s="853"/>
      <c r="PK129" s="853"/>
      <c r="PL129" s="853"/>
      <c r="PM129" s="853"/>
      <c r="PN129" s="853"/>
      <c r="PO129" s="853"/>
      <c r="PP129" s="853"/>
      <c r="PQ129" s="853"/>
      <c r="PR129" s="853"/>
      <c r="PS129" s="853"/>
      <c r="PT129" s="853"/>
      <c r="PU129" s="853"/>
      <c r="PV129" s="853"/>
      <c r="PW129" s="853"/>
      <c r="PX129" s="853"/>
      <c r="PY129" s="853"/>
      <c r="PZ129" s="853"/>
      <c r="QA129" s="853"/>
      <c r="QB129" s="853"/>
      <c r="QC129" s="853"/>
      <c r="QD129" s="853"/>
      <c r="QE129" s="853"/>
      <c r="QF129" s="853"/>
      <c r="QG129" s="853"/>
      <c r="QH129" s="853"/>
      <c r="QI129" s="853"/>
      <c r="QJ129" s="853"/>
      <c r="QK129" s="853"/>
      <c r="QL129" s="853"/>
      <c r="QM129" s="853"/>
      <c r="QN129" s="853"/>
      <c r="QO129" s="853"/>
      <c r="QP129" s="853"/>
      <c r="QQ129" s="853"/>
      <c r="QR129" s="853"/>
      <c r="QS129" s="853"/>
    </row>
    <row r="130" spans="1:461" s="717" customFormat="1" ht="24" customHeight="1" x14ac:dyDescent="0.2">
      <c r="A130" s="2676"/>
      <c r="B130" s="742" t="s">
        <v>1674</v>
      </c>
      <c r="C130" s="308"/>
      <c r="D130" s="1835">
        <f t="shared" si="96"/>
        <v>0</v>
      </c>
      <c r="E130" s="1835">
        <f t="shared" si="96"/>
        <v>0</v>
      </c>
      <c r="F130" s="1835">
        <f t="shared" si="96"/>
        <v>0</v>
      </c>
      <c r="G130" s="1835">
        <v>22</v>
      </c>
      <c r="H130" s="1835">
        <v>10</v>
      </c>
      <c r="I130" s="1835">
        <v>32</v>
      </c>
      <c r="J130" s="1835">
        <v>0</v>
      </c>
      <c r="K130" s="1835">
        <v>0</v>
      </c>
      <c r="L130" s="1835">
        <v>0</v>
      </c>
      <c r="M130" s="1835">
        <f t="shared" si="97"/>
        <v>22</v>
      </c>
      <c r="N130" s="1835">
        <f t="shared" si="97"/>
        <v>10</v>
      </c>
      <c r="O130" s="1835">
        <f t="shared" si="98"/>
        <v>32</v>
      </c>
      <c r="P130" s="856"/>
      <c r="Q130" s="856" t="s">
        <v>975</v>
      </c>
      <c r="R130" s="2593"/>
      <c r="PI130" s="853"/>
      <c r="PJ130" s="853"/>
      <c r="PK130" s="853"/>
      <c r="PL130" s="853"/>
      <c r="PM130" s="853"/>
      <c r="PN130" s="853"/>
      <c r="PO130" s="853"/>
      <c r="PP130" s="853"/>
      <c r="PQ130" s="853"/>
      <c r="PR130" s="853"/>
      <c r="PS130" s="853"/>
      <c r="PT130" s="853"/>
      <c r="PU130" s="853"/>
      <c r="PV130" s="853"/>
      <c r="PW130" s="853"/>
      <c r="PX130" s="853"/>
      <c r="PY130" s="853"/>
      <c r="PZ130" s="853"/>
      <c r="QA130" s="853"/>
      <c r="QB130" s="853"/>
      <c r="QC130" s="853"/>
      <c r="QD130" s="853"/>
      <c r="QE130" s="853"/>
      <c r="QF130" s="853"/>
      <c r="QG130" s="853"/>
      <c r="QH130" s="853"/>
      <c r="QI130" s="853"/>
      <c r="QJ130" s="853"/>
      <c r="QK130" s="853"/>
      <c r="QL130" s="853"/>
      <c r="QM130" s="853"/>
      <c r="QN130" s="853"/>
      <c r="QO130" s="853"/>
      <c r="QP130" s="853"/>
      <c r="QQ130" s="853"/>
      <c r="QR130" s="853"/>
      <c r="QS130" s="853"/>
    </row>
    <row r="131" spans="1:461" s="692" customFormat="1" ht="24" customHeight="1" x14ac:dyDescent="0.2">
      <c r="A131" s="2654" t="s">
        <v>96</v>
      </c>
      <c r="B131" s="2654"/>
      <c r="C131" s="2654"/>
      <c r="D131" s="1835">
        <f>SUM(D128:D130)</f>
        <v>0</v>
      </c>
      <c r="E131" s="1835">
        <f t="shared" ref="E131:O131" si="99">SUM(E128:E130)</f>
        <v>0</v>
      </c>
      <c r="F131" s="1835">
        <f t="shared" si="99"/>
        <v>0</v>
      </c>
      <c r="G131" s="1835">
        <f t="shared" si="99"/>
        <v>71</v>
      </c>
      <c r="H131" s="1835">
        <f t="shared" si="99"/>
        <v>19</v>
      </c>
      <c r="I131" s="1835">
        <f t="shared" si="99"/>
        <v>90</v>
      </c>
      <c r="J131" s="1835">
        <f t="shared" si="99"/>
        <v>28</v>
      </c>
      <c r="K131" s="1835">
        <f t="shared" si="99"/>
        <v>5</v>
      </c>
      <c r="L131" s="1835">
        <f t="shared" si="99"/>
        <v>33</v>
      </c>
      <c r="M131" s="1835">
        <f t="shared" si="99"/>
        <v>99</v>
      </c>
      <c r="N131" s="1835">
        <f t="shared" si="99"/>
        <v>24</v>
      </c>
      <c r="O131" s="1835">
        <f t="shared" si="99"/>
        <v>123</v>
      </c>
      <c r="P131" s="2502" t="s">
        <v>136</v>
      </c>
      <c r="Q131" s="2502"/>
      <c r="R131" s="2502"/>
      <c r="PI131" s="719"/>
      <c r="PJ131" s="719"/>
      <c r="PK131" s="719"/>
      <c r="PL131" s="719"/>
      <c r="PM131" s="719"/>
      <c r="PN131" s="719"/>
      <c r="PO131" s="719"/>
      <c r="PP131" s="719"/>
      <c r="PQ131" s="719"/>
      <c r="PR131" s="719"/>
      <c r="PS131" s="719"/>
      <c r="PT131" s="719"/>
      <c r="PU131" s="719"/>
      <c r="PV131" s="719"/>
      <c r="PW131" s="719"/>
      <c r="PX131" s="719"/>
      <c r="PY131" s="719"/>
      <c r="PZ131" s="719"/>
      <c r="QA131" s="719"/>
      <c r="QB131" s="719"/>
      <c r="QC131" s="719"/>
      <c r="QD131" s="719"/>
      <c r="QE131" s="719"/>
      <c r="QF131" s="719"/>
      <c r="QG131" s="719"/>
      <c r="QH131" s="719"/>
      <c r="QI131" s="719"/>
      <c r="QJ131" s="719"/>
      <c r="QK131" s="719"/>
      <c r="QL131" s="719"/>
      <c r="QM131" s="719"/>
      <c r="QN131" s="719"/>
      <c r="QO131" s="719"/>
      <c r="QP131" s="719"/>
      <c r="QQ131" s="719"/>
      <c r="QR131" s="719"/>
      <c r="QS131" s="719"/>
    </row>
    <row r="132" spans="1:461" s="692" customFormat="1" ht="32.25" customHeight="1" x14ac:dyDescent="0.2">
      <c r="A132" s="817" t="s">
        <v>210</v>
      </c>
      <c r="B132" s="1399" t="s">
        <v>539</v>
      </c>
      <c r="C132" s="311"/>
      <c r="D132" s="1842">
        <v>0</v>
      </c>
      <c r="E132" s="1842">
        <v>0</v>
      </c>
      <c r="F132" s="1842">
        <v>0</v>
      </c>
      <c r="G132" s="1842">
        <v>27</v>
      </c>
      <c r="H132" s="1842">
        <v>4</v>
      </c>
      <c r="I132" s="1842">
        <v>31</v>
      </c>
      <c r="J132" s="1842">
        <v>21</v>
      </c>
      <c r="K132" s="1842">
        <v>2</v>
      </c>
      <c r="L132" s="1842">
        <v>23</v>
      </c>
      <c r="M132" s="1842">
        <f>SUM(D132,G132,J132)</f>
        <v>48</v>
      </c>
      <c r="N132" s="1842">
        <f t="shared" ref="N132" si="100">SUM(E132,H132,K132)</f>
        <v>6</v>
      </c>
      <c r="O132" s="1842">
        <f>SUM(M132:N132)</f>
        <v>54</v>
      </c>
      <c r="P132" s="819"/>
      <c r="Q132" s="819" t="s">
        <v>133</v>
      </c>
      <c r="R132" s="819" t="s">
        <v>228</v>
      </c>
      <c r="PI132" s="719"/>
      <c r="PJ132" s="719"/>
      <c r="PK132" s="719"/>
      <c r="PL132" s="719"/>
      <c r="PM132" s="719"/>
      <c r="PN132" s="719"/>
      <c r="PO132" s="719"/>
      <c r="PP132" s="719"/>
      <c r="PQ132" s="719"/>
      <c r="PR132" s="719"/>
      <c r="PS132" s="719"/>
      <c r="PT132" s="719"/>
      <c r="PU132" s="719"/>
      <c r="PV132" s="719"/>
      <c r="PW132" s="719"/>
      <c r="PX132" s="719"/>
      <c r="PY132" s="719"/>
      <c r="PZ132" s="719"/>
      <c r="QA132" s="719"/>
      <c r="QB132" s="719"/>
      <c r="QC132" s="719"/>
      <c r="QD132" s="719"/>
      <c r="QE132" s="719"/>
      <c r="QF132" s="719"/>
      <c r="QG132" s="719"/>
      <c r="QH132" s="719"/>
      <c r="QI132" s="719"/>
      <c r="QJ132" s="719"/>
      <c r="QK132" s="719"/>
      <c r="QL132" s="719"/>
      <c r="QM132" s="719"/>
      <c r="QN132" s="719"/>
      <c r="QO132" s="719"/>
      <c r="QP132" s="719"/>
      <c r="QQ132" s="719"/>
      <c r="QR132" s="719"/>
      <c r="QS132" s="719"/>
    </row>
    <row r="133" spans="1:461" s="692" customFormat="1" ht="24" customHeight="1" x14ac:dyDescent="0.2">
      <c r="A133" s="2676" t="s">
        <v>636</v>
      </c>
      <c r="B133" s="2676" t="s">
        <v>1675</v>
      </c>
      <c r="C133" s="1408" t="s">
        <v>541</v>
      </c>
      <c r="D133" s="1842">
        <v>0</v>
      </c>
      <c r="E133" s="1842">
        <v>0</v>
      </c>
      <c r="F133" s="1842">
        <v>0</v>
      </c>
      <c r="G133" s="1835">
        <v>5</v>
      </c>
      <c r="H133" s="1835">
        <v>3</v>
      </c>
      <c r="I133" s="1835">
        <v>8</v>
      </c>
      <c r="J133" s="1835">
        <v>0</v>
      </c>
      <c r="K133" s="1835">
        <v>0</v>
      </c>
      <c r="L133" s="1835">
        <v>0</v>
      </c>
      <c r="M133" s="1835">
        <f>SUM(D133,G133,J133)</f>
        <v>5</v>
      </c>
      <c r="N133" s="1835">
        <f>SUM(E133,H133,K133)</f>
        <v>3</v>
      </c>
      <c r="O133" s="1835">
        <f>SUM(M133:N133)</f>
        <v>8</v>
      </c>
      <c r="P133" s="1410" t="s">
        <v>1676</v>
      </c>
      <c r="Q133" s="2502" t="s">
        <v>574</v>
      </c>
      <c r="R133" s="2502" t="s">
        <v>457</v>
      </c>
      <c r="PI133" s="719"/>
      <c r="PJ133" s="719"/>
      <c r="PK133" s="719"/>
      <c r="PL133" s="719"/>
      <c r="PM133" s="719"/>
      <c r="PN133" s="719"/>
      <c r="PO133" s="719"/>
      <c r="PP133" s="719"/>
      <c r="PQ133" s="719"/>
      <c r="PR133" s="719"/>
      <c r="PS133" s="719"/>
      <c r="PT133" s="719"/>
      <c r="PU133" s="719"/>
      <c r="PV133" s="719"/>
      <c r="PW133" s="719"/>
      <c r="PX133" s="719"/>
      <c r="PY133" s="719"/>
      <c r="PZ133" s="719"/>
      <c r="QA133" s="719"/>
      <c r="QB133" s="719"/>
      <c r="QC133" s="719"/>
      <c r="QD133" s="719"/>
      <c r="QE133" s="719"/>
      <c r="QF133" s="719"/>
      <c r="QG133" s="719"/>
      <c r="QH133" s="719"/>
      <c r="QI133" s="719"/>
      <c r="QJ133" s="719"/>
      <c r="QK133" s="719"/>
      <c r="QL133" s="719"/>
      <c r="QM133" s="719"/>
      <c r="QN133" s="719"/>
      <c r="QO133" s="719"/>
      <c r="QP133" s="719"/>
      <c r="QQ133" s="719"/>
      <c r="QR133" s="719"/>
      <c r="QS133" s="719"/>
    </row>
    <row r="134" spans="1:461" s="692" customFormat="1" ht="27.75" customHeight="1" x14ac:dyDescent="0.2">
      <c r="A134" s="2676"/>
      <c r="B134" s="2676"/>
      <c r="C134" s="394" t="s">
        <v>991</v>
      </c>
      <c r="D134" s="1842">
        <v>0</v>
      </c>
      <c r="E134" s="1842">
        <v>0</v>
      </c>
      <c r="F134" s="1842">
        <v>0</v>
      </c>
      <c r="G134" s="1835">
        <v>6</v>
      </c>
      <c r="H134" s="1835">
        <v>4</v>
      </c>
      <c r="I134" s="1835">
        <v>10</v>
      </c>
      <c r="J134" s="1835">
        <v>0</v>
      </c>
      <c r="K134" s="1835">
        <v>0</v>
      </c>
      <c r="L134" s="1835">
        <v>0</v>
      </c>
      <c r="M134" s="1835">
        <f t="shared" ref="M134:N144" si="101">SUM(D134,G134,J134)</f>
        <v>6</v>
      </c>
      <c r="N134" s="1835">
        <f t="shared" si="101"/>
        <v>4</v>
      </c>
      <c r="O134" s="1835">
        <f t="shared" ref="O134:O144" si="102">SUM(M134:N134)</f>
        <v>10</v>
      </c>
      <c r="P134" s="860" t="s">
        <v>1677</v>
      </c>
      <c r="Q134" s="2502"/>
      <c r="R134" s="2502"/>
      <c r="PI134" s="719"/>
      <c r="PJ134" s="719"/>
      <c r="PK134" s="719"/>
      <c r="PL134" s="719"/>
      <c r="PM134" s="719"/>
      <c r="PN134" s="719"/>
      <c r="PO134" s="719"/>
      <c r="PP134" s="719"/>
      <c r="PQ134" s="719"/>
      <c r="PR134" s="719"/>
      <c r="PS134" s="719"/>
      <c r="PT134" s="719"/>
      <c r="PU134" s="719"/>
      <c r="PV134" s="719"/>
      <c r="PW134" s="719"/>
      <c r="PX134" s="719"/>
      <c r="PY134" s="719"/>
      <c r="PZ134" s="719"/>
      <c r="QA134" s="719"/>
      <c r="QB134" s="719"/>
      <c r="QC134" s="719"/>
      <c r="QD134" s="719"/>
      <c r="QE134" s="719"/>
      <c r="QF134" s="719"/>
      <c r="QG134" s="719"/>
      <c r="QH134" s="719"/>
      <c r="QI134" s="719"/>
      <c r="QJ134" s="719"/>
      <c r="QK134" s="719"/>
      <c r="QL134" s="719"/>
      <c r="QM134" s="719"/>
      <c r="QN134" s="719"/>
      <c r="QO134" s="719"/>
      <c r="QP134" s="719"/>
      <c r="QQ134" s="719"/>
      <c r="QR134" s="719"/>
      <c r="QS134" s="719"/>
    </row>
    <row r="135" spans="1:461" s="692" customFormat="1" ht="27.75" customHeight="1" x14ac:dyDescent="0.2">
      <c r="A135" s="2676"/>
      <c r="B135" s="2676"/>
      <c r="C135" s="394" t="s">
        <v>544</v>
      </c>
      <c r="D135" s="1842">
        <v>0</v>
      </c>
      <c r="E135" s="1842">
        <v>0</v>
      </c>
      <c r="F135" s="1842">
        <v>0</v>
      </c>
      <c r="G135" s="1835">
        <v>1</v>
      </c>
      <c r="H135" s="1835">
        <v>0</v>
      </c>
      <c r="I135" s="1835">
        <v>1</v>
      </c>
      <c r="J135" s="1835">
        <v>0</v>
      </c>
      <c r="K135" s="1835">
        <v>0</v>
      </c>
      <c r="L135" s="1835">
        <v>0</v>
      </c>
      <c r="M135" s="1835">
        <f t="shared" si="101"/>
        <v>1</v>
      </c>
      <c r="N135" s="1835">
        <f t="shared" si="101"/>
        <v>0</v>
      </c>
      <c r="O135" s="1835">
        <f t="shared" si="102"/>
        <v>1</v>
      </c>
      <c r="P135" s="860" t="s">
        <v>575</v>
      </c>
      <c r="Q135" s="2502"/>
      <c r="R135" s="2502"/>
      <c r="PI135" s="719"/>
      <c r="PJ135" s="719"/>
      <c r="PK135" s="719"/>
      <c r="PL135" s="719"/>
      <c r="PM135" s="719"/>
      <c r="PN135" s="719"/>
      <c r="PO135" s="719"/>
      <c r="PP135" s="719"/>
      <c r="PQ135" s="719"/>
      <c r="PR135" s="719"/>
      <c r="PS135" s="719"/>
      <c r="PT135" s="719"/>
      <c r="PU135" s="719"/>
      <c r="PV135" s="719"/>
      <c r="PW135" s="719"/>
      <c r="PX135" s="719"/>
      <c r="PY135" s="719"/>
      <c r="PZ135" s="719"/>
      <c r="QA135" s="719"/>
      <c r="QB135" s="719"/>
      <c r="QC135" s="719"/>
      <c r="QD135" s="719"/>
      <c r="QE135" s="719"/>
      <c r="QF135" s="719"/>
      <c r="QG135" s="719"/>
      <c r="QH135" s="719"/>
      <c r="QI135" s="719"/>
      <c r="QJ135" s="719"/>
      <c r="QK135" s="719"/>
      <c r="QL135" s="719"/>
      <c r="QM135" s="719"/>
      <c r="QN135" s="719"/>
      <c r="QO135" s="719"/>
      <c r="QP135" s="719"/>
      <c r="QQ135" s="719"/>
      <c r="QR135" s="719"/>
      <c r="QS135" s="719"/>
    </row>
    <row r="136" spans="1:461" s="692" customFormat="1" ht="30.75" customHeight="1" x14ac:dyDescent="0.2">
      <c r="A136" s="2676"/>
      <c r="B136" s="2676"/>
      <c r="C136" s="394" t="s">
        <v>1675</v>
      </c>
      <c r="D136" s="1842">
        <v>0</v>
      </c>
      <c r="E136" s="1842">
        <v>0</v>
      </c>
      <c r="F136" s="1842">
        <v>0</v>
      </c>
      <c r="G136" s="1842">
        <v>0</v>
      </c>
      <c r="H136" s="1842">
        <v>0</v>
      </c>
      <c r="I136" s="1835">
        <v>0</v>
      </c>
      <c r="J136" s="1835">
        <v>11</v>
      </c>
      <c r="K136" s="1835">
        <v>6</v>
      </c>
      <c r="L136" s="1835">
        <v>17</v>
      </c>
      <c r="M136" s="1835">
        <f t="shared" si="101"/>
        <v>11</v>
      </c>
      <c r="N136" s="1835">
        <f t="shared" si="101"/>
        <v>6</v>
      </c>
      <c r="O136" s="1835">
        <f t="shared" si="102"/>
        <v>17</v>
      </c>
      <c r="P136" s="860" t="s">
        <v>574</v>
      </c>
      <c r="Q136" s="2502"/>
      <c r="R136" s="2502"/>
      <c r="PI136" s="719"/>
      <c r="PJ136" s="719"/>
      <c r="PK136" s="719"/>
      <c r="PL136" s="719"/>
      <c r="PM136" s="719"/>
      <c r="PN136" s="719"/>
      <c r="PO136" s="719"/>
      <c r="PP136" s="719"/>
      <c r="PQ136" s="719"/>
      <c r="PR136" s="719"/>
      <c r="PS136" s="719"/>
      <c r="PT136" s="719"/>
      <c r="PU136" s="719"/>
      <c r="PV136" s="719"/>
      <c r="PW136" s="719"/>
      <c r="PX136" s="719"/>
      <c r="PY136" s="719"/>
      <c r="PZ136" s="719"/>
      <c r="QA136" s="719"/>
      <c r="QB136" s="719"/>
      <c r="QC136" s="719"/>
      <c r="QD136" s="719"/>
      <c r="QE136" s="719"/>
      <c r="QF136" s="719"/>
      <c r="QG136" s="719"/>
      <c r="QH136" s="719"/>
      <c r="QI136" s="719"/>
      <c r="QJ136" s="719"/>
      <c r="QK136" s="719"/>
      <c r="QL136" s="719"/>
      <c r="QM136" s="719"/>
      <c r="QN136" s="719"/>
      <c r="QO136" s="719"/>
      <c r="QP136" s="719"/>
      <c r="QQ136" s="719"/>
      <c r="QR136" s="719"/>
      <c r="QS136" s="719"/>
    </row>
    <row r="137" spans="1:461" s="692" customFormat="1" ht="28.5" customHeight="1" x14ac:dyDescent="0.2">
      <c r="A137" s="2676"/>
      <c r="B137" s="2654" t="s">
        <v>49</v>
      </c>
      <c r="C137" s="2654"/>
      <c r="D137" s="1835">
        <f>SUM(D133:D136)</f>
        <v>0</v>
      </c>
      <c r="E137" s="1835">
        <f t="shared" ref="E137:L137" si="103">SUM(E133:E136)</f>
        <v>0</v>
      </c>
      <c r="F137" s="1835">
        <f t="shared" si="103"/>
        <v>0</v>
      </c>
      <c r="G137" s="1835">
        <f t="shared" si="103"/>
        <v>12</v>
      </c>
      <c r="H137" s="1835">
        <f t="shared" si="103"/>
        <v>7</v>
      </c>
      <c r="I137" s="1835">
        <f t="shared" si="103"/>
        <v>19</v>
      </c>
      <c r="J137" s="1835">
        <f t="shared" si="103"/>
        <v>11</v>
      </c>
      <c r="K137" s="1835">
        <f t="shared" si="103"/>
        <v>6</v>
      </c>
      <c r="L137" s="1835">
        <f t="shared" si="103"/>
        <v>17</v>
      </c>
      <c r="M137" s="1835">
        <f>SUM(M133:M136)</f>
        <v>23</v>
      </c>
      <c r="N137" s="1835">
        <f t="shared" ref="N137:O137" si="104">SUM(N133:N136)</f>
        <v>13</v>
      </c>
      <c r="O137" s="1835">
        <f t="shared" si="104"/>
        <v>36</v>
      </c>
      <c r="P137" s="2502" t="s">
        <v>139</v>
      </c>
      <c r="Q137" s="2502"/>
      <c r="R137" s="2502"/>
      <c r="PI137" s="719"/>
      <c r="PJ137" s="719"/>
      <c r="PK137" s="719"/>
      <c r="PL137" s="719"/>
      <c r="PM137" s="719"/>
      <c r="PN137" s="719"/>
      <c r="PO137" s="719"/>
      <c r="PP137" s="719"/>
      <c r="PQ137" s="719"/>
      <c r="PR137" s="719"/>
      <c r="PS137" s="719"/>
      <c r="PT137" s="719"/>
      <c r="PU137" s="719"/>
      <c r="PV137" s="719"/>
      <c r="PW137" s="719"/>
      <c r="PX137" s="719"/>
      <c r="PY137" s="719"/>
      <c r="PZ137" s="719"/>
      <c r="QA137" s="719"/>
      <c r="QB137" s="719"/>
      <c r="QC137" s="719"/>
      <c r="QD137" s="719"/>
      <c r="QE137" s="719"/>
      <c r="QF137" s="719"/>
      <c r="QG137" s="719"/>
      <c r="QH137" s="719"/>
      <c r="QI137" s="719"/>
      <c r="QJ137" s="719"/>
      <c r="QK137" s="719"/>
      <c r="QL137" s="719"/>
      <c r="QM137" s="719"/>
      <c r="QN137" s="719"/>
      <c r="QO137" s="719"/>
      <c r="QP137" s="719"/>
      <c r="QQ137" s="719"/>
      <c r="QR137" s="719"/>
      <c r="QS137" s="719"/>
    </row>
    <row r="138" spans="1:461" s="692" customFormat="1" ht="22.5" customHeight="1" x14ac:dyDescent="0.2">
      <c r="A138" s="2676"/>
      <c r="B138" s="2676" t="s">
        <v>1678</v>
      </c>
      <c r="C138" s="394" t="s">
        <v>1678</v>
      </c>
      <c r="D138" s="1835">
        <v>0</v>
      </c>
      <c r="E138" s="1835">
        <v>0</v>
      </c>
      <c r="F138" s="1835">
        <v>0</v>
      </c>
      <c r="G138" s="1835">
        <v>4</v>
      </c>
      <c r="H138" s="1835">
        <v>5</v>
      </c>
      <c r="I138" s="1835">
        <v>9</v>
      </c>
      <c r="J138" s="1835">
        <v>1</v>
      </c>
      <c r="K138" s="1835">
        <v>0</v>
      </c>
      <c r="L138" s="1835">
        <v>1</v>
      </c>
      <c r="M138" s="1835">
        <f t="shared" si="101"/>
        <v>5</v>
      </c>
      <c r="N138" s="1835">
        <f t="shared" si="101"/>
        <v>5</v>
      </c>
      <c r="O138" s="1835">
        <f t="shared" si="102"/>
        <v>10</v>
      </c>
      <c r="P138" s="1407" t="s">
        <v>578</v>
      </c>
      <c r="Q138" s="2502" t="s">
        <v>578</v>
      </c>
      <c r="R138" s="2502"/>
      <c r="PI138" s="719"/>
      <c r="PJ138" s="719"/>
      <c r="PK138" s="719"/>
      <c r="PL138" s="719"/>
      <c r="PM138" s="719"/>
      <c r="PN138" s="719"/>
      <c r="PO138" s="719"/>
      <c r="PP138" s="719"/>
      <c r="PQ138" s="719"/>
      <c r="PR138" s="719"/>
      <c r="PS138" s="719"/>
      <c r="PT138" s="719"/>
      <c r="PU138" s="719"/>
      <c r="PV138" s="719"/>
      <c r="PW138" s="719"/>
      <c r="PX138" s="719"/>
      <c r="PY138" s="719"/>
      <c r="PZ138" s="719"/>
      <c r="QA138" s="719"/>
      <c r="QB138" s="719"/>
      <c r="QC138" s="719"/>
      <c r="QD138" s="719"/>
      <c r="QE138" s="719"/>
      <c r="QF138" s="719"/>
      <c r="QG138" s="719"/>
      <c r="QH138" s="719"/>
      <c r="QI138" s="719"/>
      <c r="QJ138" s="719"/>
      <c r="QK138" s="719"/>
      <c r="QL138" s="719"/>
      <c r="QM138" s="719"/>
      <c r="QN138" s="719"/>
      <c r="QO138" s="719"/>
      <c r="QP138" s="719"/>
      <c r="QQ138" s="719"/>
      <c r="QR138" s="719"/>
      <c r="QS138" s="719"/>
    </row>
    <row r="139" spans="1:461" s="692" customFormat="1" ht="30.75" customHeight="1" x14ac:dyDescent="0.2">
      <c r="A139" s="2676"/>
      <c r="B139" s="2676"/>
      <c r="C139" s="394" t="s">
        <v>1679</v>
      </c>
      <c r="D139" s="1835">
        <v>0</v>
      </c>
      <c r="E139" s="1835">
        <v>0</v>
      </c>
      <c r="F139" s="1835">
        <v>0</v>
      </c>
      <c r="G139" s="1835">
        <v>0</v>
      </c>
      <c r="H139" s="1835">
        <v>0</v>
      </c>
      <c r="I139" s="1835">
        <v>0</v>
      </c>
      <c r="J139" s="1835">
        <v>1</v>
      </c>
      <c r="K139" s="1835">
        <v>2</v>
      </c>
      <c r="L139" s="1835">
        <v>3</v>
      </c>
      <c r="M139" s="1835">
        <f t="shared" si="101"/>
        <v>1</v>
      </c>
      <c r="N139" s="1835">
        <f t="shared" si="101"/>
        <v>2</v>
      </c>
      <c r="O139" s="1835">
        <f t="shared" si="102"/>
        <v>3</v>
      </c>
      <c r="P139" s="1410" t="s">
        <v>1680</v>
      </c>
      <c r="Q139" s="2502"/>
      <c r="R139" s="2502"/>
      <c r="PI139" s="719"/>
      <c r="PJ139" s="719"/>
      <c r="PK139" s="719"/>
      <c r="PL139" s="719"/>
      <c r="PM139" s="719"/>
      <c r="PN139" s="719"/>
      <c r="PO139" s="719"/>
      <c r="PP139" s="719"/>
      <c r="PQ139" s="719"/>
      <c r="PR139" s="719"/>
      <c r="PS139" s="719"/>
      <c r="PT139" s="719"/>
      <c r="PU139" s="719"/>
      <c r="PV139" s="719"/>
      <c r="PW139" s="719"/>
      <c r="PX139" s="719"/>
      <c r="PY139" s="719"/>
      <c r="PZ139" s="719"/>
      <c r="QA139" s="719"/>
      <c r="QB139" s="719"/>
      <c r="QC139" s="719"/>
      <c r="QD139" s="719"/>
      <c r="QE139" s="719"/>
      <c r="QF139" s="719"/>
      <c r="QG139" s="719"/>
      <c r="QH139" s="719"/>
      <c r="QI139" s="719"/>
      <c r="QJ139" s="719"/>
      <c r="QK139" s="719"/>
      <c r="QL139" s="719"/>
      <c r="QM139" s="719"/>
      <c r="QN139" s="719"/>
      <c r="QO139" s="719"/>
      <c r="QP139" s="719"/>
      <c r="QQ139" s="719"/>
      <c r="QR139" s="719"/>
      <c r="QS139" s="719"/>
    </row>
    <row r="140" spans="1:461" s="717" customFormat="1" ht="24.75" customHeight="1" x14ac:dyDescent="0.2">
      <c r="A140" s="2676"/>
      <c r="B140" s="2654" t="s">
        <v>49</v>
      </c>
      <c r="C140" s="2654"/>
      <c r="D140" s="1835">
        <f>SUM(D138:D139)</f>
        <v>0</v>
      </c>
      <c r="E140" s="1835">
        <f t="shared" ref="E140:O140" si="105">SUM(E138:E139)</f>
        <v>0</v>
      </c>
      <c r="F140" s="1835">
        <f t="shared" si="105"/>
        <v>0</v>
      </c>
      <c r="G140" s="1835">
        <f t="shared" si="105"/>
        <v>4</v>
      </c>
      <c r="H140" s="1835">
        <f t="shared" si="105"/>
        <v>5</v>
      </c>
      <c r="I140" s="1835">
        <f t="shared" si="105"/>
        <v>9</v>
      </c>
      <c r="J140" s="1835">
        <f t="shared" si="105"/>
        <v>2</v>
      </c>
      <c r="K140" s="1835">
        <f t="shared" si="105"/>
        <v>2</v>
      </c>
      <c r="L140" s="1835">
        <f t="shared" si="105"/>
        <v>4</v>
      </c>
      <c r="M140" s="1835">
        <f t="shared" si="105"/>
        <v>6</v>
      </c>
      <c r="N140" s="1835">
        <f t="shared" si="105"/>
        <v>7</v>
      </c>
      <c r="O140" s="1835">
        <f t="shared" si="105"/>
        <v>13</v>
      </c>
      <c r="P140" s="2502" t="s">
        <v>139</v>
      </c>
      <c r="Q140" s="2502"/>
      <c r="R140" s="2502"/>
      <c r="S140" s="692"/>
      <c r="T140" s="692"/>
      <c r="U140" s="692"/>
      <c r="V140" s="692"/>
      <c r="W140" s="692"/>
      <c r="X140" s="692"/>
      <c r="Y140" s="692"/>
      <c r="Z140" s="692"/>
      <c r="AA140" s="692"/>
      <c r="AB140" s="692"/>
      <c r="AC140" s="692"/>
      <c r="AD140" s="692"/>
      <c r="AE140" s="692"/>
      <c r="AF140" s="692"/>
      <c r="PI140" s="853"/>
      <c r="PJ140" s="853"/>
      <c r="PK140" s="853"/>
      <c r="PL140" s="853"/>
      <c r="PM140" s="853"/>
      <c r="PN140" s="853"/>
      <c r="PO140" s="853"/>
      <c r="PP140" s="853"/>
      <c r="PQ140" s="853"/>
      <c r="PR140" s="853"/>
      <c r="PS140" s="853"/>
      <c r="PT140" s="853"/>
      <c r="PU140" s="853"/>
      <c r="PV140" s="853"/>
      <c r="PW140" s="853"/>
      <c r="PX140" s="853"/>
      <c r="PY140" s="853"/>
      <c r="PZ140" s="853"/>
      <c r="QA140" s="853"/>
      <c r="QB140" s="853"/>
      <c r="QC140" s="853"/>
      <c r="QD140" s="853"/>
      <c r="QE140" s="853"/>
      <c r="QF140" s="853"/>
      <c r="QG140" s="853"/>
      <c r="QH140" s="853"/>
      <c r="QI140" s="853"/>
      <c r="QJ140" s="853"/>
      <c r="QK140" s="853"/>
      <c r="QL140" s="853"/>
      <c r="QM140" s="853"/>
      <c r="QN140" s="853"/>
      <c r="QO140" s="853"/>
      <c r="QP140" s="853"/>
      <c r="QQ140" s="853"/>
      <c r="QR140" s="853"/>
      <c r="QS140" s="853"/>
    </row>
    <row r="141" spans="1:461" s="717" customFormat="1" ht="22.5" customHeight="1" x14ac:dyDescent="0.2">
      <c r="A141" s="2676"/>
      <c r="B141" s="1398" t="s">
        <v>1681</v>
      </c>
      <c r="C141" s="1408" t="s">
        <v>1682</v>
      </c>
      <c r="D141" s="1835">
        <v>0</v>
      </c>
      <c r="E141" s="1835">
        <v>0</v>
      </c>
      <c r="F141" s="1835">
        <v>0</v>
      </c>
      <c r="G141" s="1835">
        <v>7</v>
      </c>
      <c r="H141" s="1835">
        <v>8</v>
      </c>
      <c r="I141" s="1835">
        <v>15</v>
      </c>
      <c r="J141" s="1835">
        <v>4</v>
      </c>
      <c r="K141" s="1835">
        <v>4</v>
      </c>
      <c r="L141" s="1835">
        <v>8</v>
      </c>
      <c r="M141" s="1835">
        <f t="shared" si="101"/>
        <v>11</v>
      </c>
      <c r="N141" s="1835">
        <f t="shared" si="101"/>
        <v>12</v>
      </c>
      <c r="O141" s="1835">
        <f t="shared" si="102"/>
        <v>23</v>
      </c>
      <c r="P141" s="1410" t="s">
        <v>1683</v>
      </c>
      <c r="Q141" s="252" t="s">
        <v>1015</v>
      </c>
      <c r="R141" s="2502"/>
      <c r="S141" s="692"/>
      <c r="T141" s="692"/>
      <c r="U141" s="692"/>
      <c r="V141" s="692"/>
      <c r="W141" s="692"/>
      <c r="X141" s="692"/>
      <c r="Y141" s="692"/>
      <c r="Z141" s="692"/>
      <c r="AA141" s="692"/>
      <c r="AB141" s="692"/>
      <c r="AC141" s="692"/>
      <c r="AD141" s="692"/>
      <c r="AE141" s="692"/>
      <c r="AF141" s="692"/>
      <c r="PI141" s="853"/>
      <c r="PJ141" s="853"/>
      <c r="PK141" s="853"/>
      <c r="PL141" s="853"/>
      <c r="PM141" s="853"/>
      <c r="PN141" s="853"/>
      <c r="PO141" s="853"/>
      <c r="PP141" s="853"/>
      <c r="PQ141" s="853"/>
      <c r="PR141" s="853"/>
      <c r="PS141" s="853"/>
      <c r="PT141" s="853"/>
      <c r="PU141" s="853"/>
      <c r="PV141" s="853"/>
      <c r="PW141" s="853"/>
      <c r="PX141" s="853"/>
      <c r="PY141" s="853"/>
      <c r="PZ141" s="853"/>
      <c r="QA141" s="853"/>
      <c r="QB141" s="853"/>
      <c r="QC141" s="853"/>
      <c r="QD141" s="853"/>
      <c r="QE141" s="853"/>
      <c r="QF141" s="853"/>
      <c r="QG141" s="853"/>
      <c r="QH141" s="853"/>
      <c r="QI141" s="853"/>
      <c r="QJ141" s="853"/>
      <c r="QK141" s="853"/>
      <c r="QL141" s="853"/>
      <c r="QM141" s="853"/>
      <c r="QN141" s="853"/>
      <c r="QO141" s="853"/>
      <c r="QP141" s="853"/>
      <c r="QQ141" s="853"/>
      <c r="QR141" s="853"/>
      <c r="QS141" s="853"/>
    </row>
    <row r="142" spans="1:461" ht="27.75" customHeight="1" x14ac:dyDescent="0.2">
      <c r="A142" s="2654" t="s">
        <v>96</v>
      </c>
      <c r="B142" s="2654"/>
      <c r="C142" s="2654"/>
      <c r="D142" s="1835">
        <f>SUM(D141,D140,D137)</f>
        <v>0</v>
      </c>
      <c r="E142" s="1835">
        <f t="shared" ref="E142:O142" si="106">SUM(E141,E140,E137)</f>
        <v>0</v>
      </c>
      <c r="F142" s="1835">
        <f t="shared" si="106"/>
        <v>0</v>
      </c>
      <c r="G142" s="1835">
        <f t="shared" si="106"/>
        <v>23</v>
      </c>
      <c r="H142" s="1835">
        <f t="shared" si="106"/>
        <v>20</v>
      </c>
      <c r="I142" s="1835">
        <f t="shared" si="106"/>
        <v>43</v>
      </c>
      <c r="J142" s="1835">
        <f t="shared" si="106"/>
        <v>17</v>
      </c>
      <c r="K142" s="1835">
        <f t="shared" si="106"/>
        <v>12</v>
      </c>
      <c r="L142" s="1835">
        <f t="shared" si="106"/>
        <v>29</v>
      </c>
      <c r="M142" s="1835">
        <f t="shared" si="106"/>
        <v>40</v>
      </c>
      <c r="N142" s="1835">
        <f t="shared" si="106"/>
        <v>32</v>
      </c>
      <c r="O142" s="1835">
        <f t="shared" si="106"/>
        <v>72</v>
      </c>
      <c r="P142" s="2502" t="s">
        <v>136</v>
      </c>
      <c r="Q142" s="2502"/>
      <c r="R142" s="2502"/>
    </row>
    <row r="143" spans="1:461" ht="24" customHeight="1" x14ac:dyDescent="0.2">
      <c r="A143" s="2676" t="s">
        <v>1684</v>
      </c>
      <c r="B143" s="693" t="s">
        <v>1685</v>
      </c>
      <c r="C143" s="595"/>
      <c r="D143" s="1835">
        <f t="shared" ref="D143:F143" si="107">SUM(D142,D141,D138)</f>
        <v>0</v>
      </c>
      <c r="E143" s="1835">
        <f t="shared" si="107"/>
        <v>0</v>
      </c>
      <c r="F143" s="1835">
        <f t="shared" si="107"/>
        <v>0</v>
      </c>
      <c r="G143" s="1835">
        <v>3</v>
      </c>
      <c r="H143" s="1835">
        <v>10</v>
      </c>
      <c r="I143" s="1835">
        <v>13</v>
      </c>
      <c r="J143" s="1835">
        <v>0</v>
      </c>
      <c r="K143" s="1835">
        <v>0</v>
      </c>
      <c r="L143" s="1835">
        <v>0</v>
      </c>
      <c r="M143" s="1835">
        <f t="shared" si="101"/>
        <v>3</v>
      </c>
      <c r="N143" s="1835">
        <f t="shared" si="101"/>
        <v>10</v>
      </c>
      <c r="O143" s="1835">
        <f t="shared" si="102"/>
        <v>13</v>
      </c>
      <c r="P143" s="586"/>
      <c r="Q143" s="759" t="s">
        <v>1686</v>
      </c>
      <c r="R143" s="3266" t="s">
        <v>1687</v>
      </c>
      <c r="V143" s="861"/>
    </row>
    <row r="144" spans="1:461" ht="24" customHeight="1" x14ac:dyDescent="0.2">
      <c r="A144" s="2676"/>
      <c r="B144" s="3224" t="s">
        <v>1688</v>
      </c>
      <c r="C144" s="3224"/>
      <c r="D144" s="1835">
        <f t="shared" ref="D144:F144" si="108">SUM(D143,D142,D139)</f>
        <v>0</v>
      </c>
      <c r="E144" s="1835">
        <f t="shared" si="108"/>
        <v>0</v>
      </c>
      <c r="F144" s="1835">
        <f t="shared" si="108"/>
        <v>0</v>
      </c>
      <c r="G144" s="1835">
        <v>4</v>
      </c>
      <c r="H144" s="1835">
        <v>6</v>
      </c>
      <c r="I144" s="1835">
        <v>10</v>
      </c>
      <c r="J144" s="1835">
        <v>0</v>
      </c>
      <c r="K144" s="1835">
        <v>0</v>
      </c>
      <c r="L144" s="1835">
        <v>0</v>
      </c>
      <c r="M144" s="1835">
        <f t="shared" si="101"/>
        <v>4</v>
      </c>
      <c r="N144" s="1835">
        <f t="shared" si="101"/>
        <v>6</v>
      </c>
      <c r="O144" s="1835">
        <f t="shared" si="102"/>
        <v>10</v>
      </c>
      <c r="P144" s="586"/>
      <c r="Q144" s="759" t="s">
        <v>1689</v>
      </c>
      <c r="R144" s="3266"/>
    </row>
    <row r="145" spans="1:461" s="692" customFormat="1" ht="21" customHeight="1" thickBot="1" x14ac:dyDescent="0.25">
      <c r="A145" s="3267" t="s">
        <v>96</v>
      </c>
      <c r="B145" s="3267"/>
      <c r="C145" s="3267"/>
      <c r="D145" s="1857">
        <f>SUM(D143:D144)</f>
        <v>0</v>
      </c>
      <c r="E145" s="1857">
        <f t="shared" ref="E145:O145" si="109">SUM(E143:E144)</f>
        <v>0</v>
      </c>
      <c r="F145" s="1857">
        <f t="shared" si="109"/>
        <v>0</v>
      </c>
      <c r="G145" s="1857">
        <f t="shared" si="109"/>
        <v>7</v>
      </c>
      <c r="H145" s="1857">
        <f t="shared" si="109"/>
        <v>16</v>
      </c>
      <c r="I145" s="1857">
        <f t="shared" si="109"/>
        <v>23</v>
      </c>
      <c r="J145" s="1857">
        <f t="shared" si="109"/>
        <v>0</v>
      </c>
      <c r="K145" s="1857">
        <f t="shared" si="109"/>
        <v>0</v>
      </c>
      <c r="L145" s="1857">
        <f t="shared" si="109"/>
        <v>0</v>
      </c>
      <c r="M145" s="1857">
        <f t="shared" si="109"/>
        <v>7</v>
      </c>
      <c r="N145" s="1857">
        <f t="shared" si="109"/>
        <v>16</v>
      </c>
      <c r="O145" s="1857">
        <f t="shared" si="109"/>
        <v>23</v>
      </c>
      <c r="P145" s="3176" t="s">
        <v>136</v>
      </c>
      <c r="Q145" s="3176"/>
      <c r="R145" s="3176"/>
      <c r="PI145" s="719"/>
      <c r="PJ145" s="719"/>
      <c r="PK145" s="719"/>
      <c r="PL145" s="719"/>
      <c r="PM145" s="719"/>
      <c r="PN145" s="719"/>
      <c r="PO145" s="719"/>
      <c r="PP145" s="719"/>
      <c r="PQ145" s="719"/>
      <c r="PR145" s="719"/>
      <c r="PS145" s="719"/>
      <c r="PT145" s="719"/>
      <c r="PU145" s="719"/>
      <c r="PV145" s="719"/>
      <c r="PW145" s="719"/>
      <c r="PX145" s="719"/>
      <c r="PY145" s="719"/>
      <c r="PZ145" s="719"/>
      <c r="QA145" s="719"/>
      <c r="QB145" s="719"/>
      <c r="QC145" s="719"/>
      <c r="QD145" s="719"/>
      <c r="QE145" s="719"/>
      <c r="QF145" s="719"/>
      <c r="QG145" s="719"/>
      <c r="QH145" s="719"/>
      <c r="QI145" s="719"/>
      <c r="QJ145" s="719"/>
      <c r="QK145" s="719"/>
      <c r="QL145" s="719"/>
      <c r="QM145" s="719"/>
      <c r="QN145" s="719"/>
      <c r="QO145" s="719"/>
      <c r="QP145" s="719"/>
      <c r="QQ145" s="719"/>
      <c r="QR145" s="719"/>
      <c r="QS145" s="719"/>
    </row>
    <row r="146" spans="1:461" ht="24.75" customHeight="1" thickBot="1" x14ac:dyDescent="0.25">
      <c r="A146" s="2689" t="s">
        <v>91</v>
      </c>
      <c r="B146" s="2689"/>
      <c r="C146" s="2689"/>
      <c r="D146" s="1840">
        <f t="shared" ref="D146:O146" si="110">SUM(D145,D142,D132,D131,D127,D120,D112,D107,D89,D81,D77,D56,D53,D48,D23,D16,D17)</f>
        <v>62</v>
      </c>
      <c r="E146" s="1840">
        <f t="shared" si="110"/>
        <v>58</v>
      </c>
      <c r="F146" s="1840">
        <f t="shared" si="110"/>
        <v>120</v>
      </c>
      <c r="G146" s="1840">
        <f t="shared" si="110"/>
        <v>349</v>
      </c>
      <c r="H146" s="1840">
        <f t="shared" si="110"/>
        <v>356</v>
      </c>
      <c r="I146" s="1840">
        <f t="shared" si="110"/>
        <v>705</v>
      </c>
      <c r="J146" s="1840">
        <f t="shared" si="110"/>
        <v>168</v>
      </c>
      <c r="K146" s="1840">
        <f t="shared" si="110"/>
        <v>99</v>
      </c>
      <c r="L146" s="1840">
        <f t="shared" si="110"/>
        <v>267</v>
      </c>
      <c r="M146" s="1840">
        <f t="shared" si="110"/>
        <v>579</v>
      </c>
      <c r="N146" s="1840">
        <f t="shared" si="110"/>
        <v>513</v>
      </c>
      <c r="O146" s="1840">
        <f t="shared" si="110"/>
        <v>1092</v>
      </c>
      <c r="P146" s="3151" t="s">
        <v>153</v>
      </c>
      <c r="Q146" s="3151"/>
      <c r="R146" s="3151"/>
    </row>
    <row r="147" spans="1:461" ht="21" customHeight="1" thickTop="1" x14ac:dyDescent="0.2">
      <c r="M147" s="696"/>
      <c r="N147" s="696"/>
      <c r="O147" s="696"/>
    </row>
    <row r="148" spans="1:461" ht="21" customHeight="1" x14ac:dyDescent="0.2">
      <c r="M148" s="696"/>
      <c r="N148" s="696"/>
      <c r="O148" s="696"/>
    </row>
    <row r="149" spans="1:461" ht="21" customHeight="1" x14ac:dyDescent="0.2">
      <c r="M149" s="696"/>
      <c r="N149" s="696"/>
      <c r="O149" s="696"/>
    </row>
    <row r="150" spans="1:461" ht="12.75" customHeight="1" x14ac:dyDescent="0.2">
      <c r="M150" s="696"/>
      <c r="N150" s="696"/>
      <c r="O150" s="696"/>
    </row>
    <row r="151" spans="1:461" ht="12.75" customHeight="1" x14ac:dyDescent="0.2">
      <c r="M151" s="696"/>
      <c r="N151" s="696"/>
      <c r="O151" s="696"/>
    </row>
    <row r="152" spans="1:461" hidden="1" x14ac:dyDescent="0.2">
      <c r="M152" s="696"/>
      <c r="N152" s="696"/>
      <c r="O152" s="696"/>
    </row>
    <row r="153" spans="1:461" hidden="1" x14ac:dyDescent="0.2">
      <c r="M153" s="696"/>
      <c r="N153" s="696"/>
      <c r="O153" s="696"/>
    </row>
    <row r="154" spans="1:461" hidden="1" x14ac:dyDescent="0.2">
      <c r="M154" s="696"/>
      <c r="N154" s="696"/>
      <c r="O154" s="696"/>
    </row>
    <row r="155" spans="1:461" hidden="1" x14ac:dyDescent="0.2">
      <c r="M155" s="696"/>
      <c r="N155" s="696"/>
      <c r="O155" s="696"/>
    </row>
    <row r="156" spans="1:461" hidden="1" x14ac:dyDescent="0.2">
      <c r="M156" s="696"/>
      <c r="N156" s="696"/>
      <c r="O156" s="696"/>
    </row>
    <row r="157" spans="1:461" hidden="1" x14ac:dyDescent="0.2">
      <c r="M157" s="696"/>
      <c r="N157" s="696"/>
      <c r="O157" s="696"/>
    </row>
    <row r="158" spans="1:461" hidden="1" x14ac:dyDescent="0.2">
      <c r="M158" s="696"/>
      <c r="N158" s="696"/>
      <c r="O158" s="696"/>
    </row>
    <row r="159" spans="1:461" hidden="1" x14ac:dyDescent="0.2">
      <c r="M159" s="696"/>
      <c r="N159" s="696"/>
      <c r="O159" s="696"/>
    </row>
    <row r="160" spans="1:461" hidden="1" x14ac:dyDescent="0.2">
      <c r="M160" s="696"/>
      <c r="N160" s="696"/>
      <c r="O160" s="696"/>
    </row>
    <row r="161" spans="13:15" hidden="1" x14ac:dyDescent="0.2">
      <c r="M161" s="696"/>
      <c r="N161" s="696"/>
      <c r="O161" s="696"/>
    </row>
    <row r="162" spans="13:15" hidden="1" x14ac:dyDescent="0.2">
      <c r="M162" s="696"/>
      <c r="N162" s="696"/>
      <c r="O162" s="696"/>
    </row>
    <row r="163" spans="13:15" hidden="1" x14ac:dyDescent="0.2">
      <c r="M163" s="696"/>
      <c r="N163" s="696"/>
      <c r="O163" s="696"/>
    </row>
    <row r="164" spans="13:15" hidden="1" x14ac:dyDescent="0.2">
      <c r="M164" s="696"/>
      <c r="N164" s="696"/>
      <c r="O164" s="696"/>
    </row>
    <row r="165" spans="13:15" hidden="1" x14ac:dyDescent="0.2">
      <c r="M165" s="696"/>
      <c r="N165" s="696"/>
      <c r="O165" s="696"/>
    </row>
    <row r="166" spans="13:15" hidden="1" x14ac:dyDescent="0.2">
      <c r="M166" s="696"/>
      <c r="N166" s="696"/>
      <c r="O166" s="696"/>
    </row>
    <row r="167" spans="13:15" hidden="1" x14ac:dyDescent="0.2">
      <c r="M167" s="696"/>
      <c r="N167" s="696"/>
      <c r="O167" s="696"/>
    </row>
    <row r="168" spans="13:15" hidden="1" x14ac:dyDescent="0.2">
      <c r="M168" s="696"/>
      <c r="N168" s="696"/>
      <c r="O168" s="696"/>
    </row>
    <row r="169" spans="13:15" hidden="1" x14ac:dyDescent="0.2">
      <c r="M169" s="696"/>
      <c r="N169" s="696"/>
      <c r="O169" s="696"/>
    </row>
    <row r="170" spans="13:15" hidden="1" x14ac:dyDescent="0.2">
      <c r="M170" s="696"/>
      <c r="N170" s="696"/>
      <c r="O170" s="696"/>
    </row>
    <row r="171" spans="13:15" hidden="1" x14ac:dyDescent="0.2">
      <c r="M171" s="696"/>
      <c r="N171" s="696"/>
      <c r="O171" s="696"/>
    </row>
    <row r="172" spans="13:15" hidden="1" x14ac:dyDescent="0.2">
      <c r="M172" s="696"/>
      <c r="N172" s="696"/>
      <c r="O172" s="696"/>
    </row>
    <row r="173" spans="13:15" hidden="1" x14ac:dyDescent="0.2">
      <c r="M173" s="696"/>
      <c r="N173" s="696"/>
      <c r="O173" s="696"/>
    </row>
    <row r="174" spans="13:15" hidden="1" x14ac:dyDescent="0.2">
      <c r="M174" s="696"/>
      <c r="N174" s="696"/>
      <c r="O174" s="696"/>
    </row>
    <row r="175" spans="13:15" hidden="1" x14ac:dyDescent="0.2">
      <c r="M175" s="696"/>
      <c r="N175" s="696"/>
      <c r="O175" s="696"/>
    </row>
    <row r="176" spans="13:15" hidden="1" x14ac:dyDescent="0.2">
      <c r="M176" s="696"/>
      <c r="N176" s="696"/>
      <c r="O176" s="696"/>
    </row>
    <row r="177" spans="1:15" hidden="1" x14ac:dyDescent="0.2">
      <c r="M177" s="696"/>
      <c r="N177" s="696"/>
      <c r="O177" s="696"/>
    </row>
    <row r="178" spans="1:15" hidden="1" x14ac:dyDescent="0.2">
      <c r="M178" s="696"/>
      <c r="N178" s="696"/>
      <c r="O178" s="696"/>
    </row>
    <row r="179" spans="1:15" hidden="1" x14ac:dyDescent="0.2">
      <c r="M179" s="696"/>
      <c r="N179" s="696"/>
      <c r="O179" s="696"/>
    </row>
    <row r="180" spans="1:15" hidden="1" x14ac:dyDescent="0.2">
      <c r="M180" s="696"/>
      <c r="N180" s="696"/>
      <c r="O180" s="696"/>
    </row>
    <row r="181" spans="1:15" hidden="1" x14ac:dyDescent="0.2">
      <c r="M181" s="696"/>
      <c r="N181" s="696"/>
      <c r="O181" s="696"/>
    </row>
    <row r="182" spans="1:15" hidden="1" x14ac:dyDescent="0.2">
      <c r="M182" s="696"/>
      <c r="N182" s="696"/>
      <c r="O182" s="696"/>
    </row>
    <row r="183" spans="1:15" hidden="1" x14ac:dyDescent="0.2">
      <c r="M183" s="696"/>
      <c r="N183" s="696"/>
      <c r="O183" s="696"/>
    </row>
    <row r="184" spans="1:15" hidden="1" x14ac:dyDescent="0.2">
      <c r="M184" s="696"/>
      <c r="N184" s="696"/>
      <c r="O184" s="696"/>
    </row>
    <row r="185" spans="1:15" hidden="1" x14ac:dyDescent="0.2">
      <c r="M185" s="696"/>
      <c r="N185" s="696"/>
      <c r="O185" s="696"/>
    </row>
    <row r="186" spans="1:15" hidden="1" x14ac:dyDescent="0.2">
      <c r="M186" s="696"/>
      <c r="N186" s="696"/>
      <c r="O186" s="696"/>
    </row>
    <row r="187" spans="1:15" hidden="1" x14ac:dyDescent="0.2">
      <c r="M187" s="696"/>
      <c r="N187" s="696"/>
      <c r="O187" s="696"/>
    </row>
    <row r="188" spans="1:15" hidden="1" x14ac:dyDescent="0.2">
      <c r="M188" s="696"/>
      <c r="N188" s="696"/>
      <c r="O188" s="696"/>
    </row>
    <row r="189" spans="1:15" hidden="1" x14ac:dyDescent="0.2">
      <c r="M189" s="696"/>
      <c r="N189" s="696"/>
      <c r="O189" s="696"/>
    </row>
    <row r="190" spans="1:15" hidden="1" x14ac:dyDescent="0.2">
      <c r="M190" s="696"/>
      <c r="N190" s="696"/>
      <c r="O190" s="696"/>
    </row>
    <row r="191" spans="1:15" ht="15.75" hidden="1" x14ac:dyDescent="0.25">
      <c r="A191" s="864"/>
      <c r="B191" s="864"/>
      <c r="C191" s="865"/>
      <c r="D191" s="775"/>
      <c r="E191" s="775"/>
      <c r="F191" s="775"/>
      <c r="G191" s="775"/>
      <c r="H191" s="775"/>
      <c r="I191" s="775"/>
      <c r="J191" s="775"/>
      <c r="K191" s="775"/>
      <c r="M191" s="696"/>
      <c r="N191" s="696"/>
      <c r="O191" s="696"/>
    </row>
    <row r="192" spans="1:15" hidden="1" x14ac:dyDescent="0.2">
      <c r="M192" s="696"/>
      <c r="N192" s="696"/>
      <c r="O192" s="696"/>
    </row>
    <row r="193" spans="13:15" ht="12.75" hidden="1" customHeight="1" x14ac:dyDescent="0.2">
      <c r="M193" s="696"/>
      <c r="N193" s="696"/>
      <c r="O193" s="696"/>
    </row>
    <row r="194" spans="13:15" ht="12.75" hidden="1" customHeight="1" x14ac:dyDescent="0.2">
      <c r="M194" s="696"/>
      <c r="N194" s="696"/>
      <c r="O194" s="696"/>
    </row>
    <row r="195" spans="13:15" ht="12.75" hidden="1" customHeight="1" x14ac:dyDescent="0.2">
      <c r="M195" s="696"/>
      <c r="N195" s="696"/>
      <c r="O195" s="696"/>
    </row>
    <row r="196" spans="13:15" ht="12.75" hidden="1" customHeight="1" x14ac:dyDescent="0.2">
      <c r="M196" s="696"/>
      <c r="N196" s="696"/>
      <c r="O196" s="696"/>
    </row>
    <row r="197" spans="13:15" ht="12.75" hidden="1" customHeight="1" x14ac:dyDescent="0.2">
      <c r="M197" s="696"/>
      <c r="N197" s="696"/>
      <c r="O197" s="696"/>
    </row>
    <row r="198" spans="13:15" ht="12.75" hidden="1" customHeight="1" x14ac:dyDescent="0.2">
      <c r="M198" s="696"/>
      <c r="N198" s="696"/>
      <c r="O198" s="696"/>
    </row>
    <row r="199" spans="13:15" ht="12.75" hidden="1" customHeight="1" x14ac:dyDescent="0.2">
      <c r="M199" s="696"/>
      <c r="N199" s="696"/>
      <c r="O199" s="696"/>
    </row>
    <row r="200" spans="13:15" ht="12.75" hidden="1" customHeight="1" x14ac:dyDescent="0.2">
      <c r="M200" s="696"/>
      <c r="N200" s="696"/>
      <c r="O200" s="696"/>
    </row>
    <row r="201" spans="13:15" ht="12.75" hidden="1" customHeight="1" x14ac:dyDescent="0.2">
      <c r="M201" s="696"/>
      <c r="N201" s="696"/>
      <c r="O201" s="696"/>
    </row>
    <row r="202" spans="13:15" ht="12.75" hidden="1" customHeight="1" x14ac:dyDescent="0.2">
      <c r="M202" s="696"/>
      <c r="N202" s="696"/>
      <c r="O202" s="696"/>
    </row>
    <row r="203" spans="13:15" ht="12.75" hidden="1" customHeight="1" x14ac:dyDescent="0.2">
      <c r="M203" s="696"/>
      <c r="N203" s="696"/>
      <c r="O203" s="696"/>
    </row>
    <row r="204" spans="13:15" ht="12.75" hidden="1" customHeight="1" x14ac:dyDescent="0.2">
      <c r="M204" s="696"/>
      <c r="N204" s="696"/>
      <c r="O204" s="696"/>
    </row>
    <row r="205" spans="13:15" ht="12.75" hidden="1" customHeight="1" x14ac:dyDescent="0.2">
      <c r="M205" s="696"/>
      <c r="N205" s="696"/>
      <c r="O205" s="696"/>
    </row>
    <row r="206" spans="13:15" ht="12.75" hidden="1" customHeight="1" x14ac:dyDescent="0.2">
      <c r="M206" s="696"/>
      <c r="N206" s="696"/>
      <c r="O206" s="696"/>
    </row>
    <row r="207" spans="13:15" ht="12.75" hidden="1" customHeight="1" x14ac:dyDescent="0.2">
      <c r="M207" s="696"/>
      <c r="N207" s="696"/>
      <c r="O207" s="696"/>
    </row>
    <row r="208" spans="13:15" ht="12.75" hidden="1" customHeight="1" x14ac:dyDescent="0.2">
      <c r="M208" s="696"/>
      <c r="N208" s="696"/>
      <c r="O208" s="696"/>
    </row>
    <row r="209" spans="13:15" ht="12.75" hidden="1" customHeight="1" x14ac:dyDescent="0.2">
      <c r="M209" s="696"/>
      <c r="N209" s="696"/>
      <c r="O209" s="696"/>
    </row>
    <row r="210" spans="13:15" ht="12.75" hidden="1" customHeight="1" x14ac:dyDescent="0.2">
      <c r="M210" s="696"/>
      <c r="N210" s="696"/>
      <c r="O210" s="696"/>
    </row>
    <row r="211" spans="13:15" ht="12.75" hidden="1" customHeight="1" x14ac:dyDescent="0.2">
      <c r="M211" s="696"/>
      <c r="N211" s="696"/>
      <c r="O211" s="696"/>
    </row>
    <row r="212" spans="13:15" ht="12.75" hidden="1" customHeight="1" x14ac:dyDescent="0.2">
      <c r="M212" s="696"/>
      <c r="N212" s="696"/>
      <c r="O212" s="696"/>
    </row>
    <row r="213" spans="13:15" hidden="1" x14ac:dyDescent="0.2">
      <c r="M213" s="696"/>
      <c r="N213" s="696"/>
      <c r="O213" s="696"/>
    </row>
    <row r="214" spans="13:15" hidden="1" x14ac:dyDescent="0.2">
      <c r="M214" s="696"/>
      <c r="N214" s="696"/>
      <c r="O214" s="696"/>
    </row>
    <row r="215" spans="13:15" hidden="1" x14ac:dyDescent="0.2">
      <c r="M215" s="696"/>
      <c r="N215" s="696"/>
      <c r="O215" s="696"/>
    </row>
    <row r="216" spans="13:15" hidden="1" x14ac:dyDescent="0.2">
      <c r="M216" s="696"/>
      <c r="N216" s="696"/>
      <c r="O216" s="696"/>
    </row>
    <row r="217" spans="13:15" hidden="1" x14ac:dyDescent="0.2">
      <c r="M217" s="696"/>
      <c r="N217" s="696"/>
      <c r="O217" s="696"/>
    </row>
    <row r="218" spans="13:15" hidden="1" x14ac:dyDescent="0.2">
      <c r="M218" s="696"/>
      <c r="N218" s="696"/>
      <c r="O218" s="696"/>
    </row>
    <row r="219" spans="13:15" hidden="1" x14ac:dyDescent="0.2">
      <c r="M219" s="696"/>
      <c r="N219" s="696"/>
      <c r="O219" s="696"/>
    </row>
    <row r="220" spans="13:15" hidden="1" x14ac:dyDescent="0.2">
      <c r="M220" s="696"/>
      <c r="N220" s="696"/>
      <c r="O220" s="696"/>
    </row>
    <row r="221" spans="13:15" hidden="1" x14ac:dyDescent="0.2">
      <c r="M221" s="696"/>
      <c r="N221" s="696"/>
      <c r="O221" s="696"/>
    </row>
    <row r="222" spans="13:15" hidden="1" x14ac:dyDescent="0.2">
      <c r="M222" s="696"/>
      <c r="N222" s="696"/>
      <c r="O222" s="696"/>
    </row>
    <row r="223" spans="13:15" hidden="1" x14ac:dyDescent="0.2">
      <c r="M223" s="696"/>
      <c r="N223" s="696"/>
      <c r="O223" s="696"/>
    </row>
    <row r="224" spans="13:15" hidden="1" x14ac:dyDescent="0.2">
      <c r="M224" s="696"/>
      <c r="N224" s="696"/>
      <c r="O224" s="696"/>
    </row>
    <row r="225" spans="13:15" hidden="1" x14ac:dyDescent="0.2">
      <c r="M225" s="696"/>
      <c r="N225" s="696"/>
      <c r="O225" s="696"/>
    </row>
    <row r="226" spans="13:15" hidden="1" x14ac:dyDescent="0.2">
      <c r="M226" s="696"/>
      <c r="N226" s="696"/>
      <c r="O226" s="696"/>
    </row>
    <row r="227" spans="13:15" hidden="1" x14ac:dyDescent="0.2">
      <c r="M227" s="696"/>
      <c r="N227" s="696"/>
      <c r="O227" s="696"/>
    </row>
    <row r="228" spans="13:15" hidden="1" x14ac:dyDescent="0.2">
      <c r="M228" s="696"/>
      <c r="N228" s="696"/>
      <c r="O228" s="696"/>
    </row>
    <row r="229" spans="13:15" hidden="1" x14ac:dyDescent="0.2">
      <c r="M229" s="696"/>
      <c r="N229" s="696"/>
      <c r="O229" s="696"/>
    </row>
    <row r="230" spans="13:15" hidden="1" x14ac:dyDescent="0.2">
      <c r="M230" s="696"/>
      <c r="N230" s="696"/>
      <c r="O230" s="696"/>
    </row>
    <row r="231" spans="13:15" hidden="1" x14ac:dyDescent="0.2">
      <c r="M231" s="696"/>
      <c r="N231" s="696"/>
      <c r="O231" s="696"/>
    </row>
    <row r="232" spans="13:15" hidden="1" x14ac:dyDescent="0.2">
      <c r="M232" s="696"/>
      <c r="N232" s="696"/>
      <c r="O232" s="696"/>
    </row>
    <row r="233" spans="13:15" hidden="1" x14ac:dyDescent="0.2">
      <c r="M233" s="696"/>
      <c r="N233" s="696"/>
      <c r="O233" s="696"/>
    </row>
    <row r="234" spans="13:15" hidden="1" x14ac:dyDescent="0.2">
      <c r="M234" s="696"/>
      <c r="N234" s="696"/>
      <c r="O234" s="696"/>
    </row>
    <row r="235" spans="13:15" hidden="1" x14ac:dyDescent="0.2">
      <c r="M235" s="696"/>
      <c r="N235" s="696"/>
      <c r="O235" s="696"/>
    </row>
    <row r="236" spans="13:15" hidden="1" x14ac:dyDescent="0.2">
      <c r="M236" s="696"/>
      <c r="N236" s="696"/>
      <c r="O236" s="696"/>
    </row>
    <row r="237" spans="13:15" hidden="1" x14ac:dyDescent="0.2">
      <c r="M237" s="696"/>
      <c r="N237" s="696"/>
      <c r="O237" s="696"/>
    </row>
    <row r="238" spans="13:15" hidden="1" x14ac:dyDescent="0.2">
      <c r="M238" s="696"/>
      <c r="N238" s="696"/>
      <c r="O238" s="696"/>
    </row>
    <row r="239" spans="13:15" hidden="1" x14ac:dyDescent="0.2">
      <c r="M239" s="696"/>
      <c r="N239" s="696"/>
      <c r="O239" s="696"/>
    </row>
    <row r="240" spans="13:15" hidden="1" x14ac:dyDescent="0.2">
      <c r="M240" s="696"/>
      <c r="N240" s="696"/>
      <c r="O240" s="696"/>
    </row>
    <row r="241" spans="13:15" hidden="1" x14ac:dyDescent="0.2">
      <c r="M241" s="696"/>
      <c r="N241" s="696"/>
      <c r="O241" s="696"/>
    </row>
    <row r="242" spans="13:15" hidden="1" x14ac:dyDescent="0.2">
      <c r="M242" s="696"/>
      <c r="N242" s="696"/>
      <c r="O242" s="696"/>
    </row>
    <row r="243" spans="13:15" hidden="1" x14ac:dyDescent="0.2">
      <c r="M243" s="696"/>
      <c r="N243" s="696"/>
      <c r="O243" s="696"/>
    </row>
    <row r="244" spans="13:15" hidden="1" x14ac:dyDescent="0.2">
      <c r="M244" s="696"/>
      <c r="N244" s="696"/>
      <c r="O244" s="696"/>
    </row>
    <row r="245" spans="13:15" hidden="1" x14ac:dyDescent="0.2">
      <c r="M245" s="696"/>
      <c r="N245" s="696"/>
      <c r="O245" s="696"/>
    </row>
    <row r="246" spans="13:15" hidden="1" x14ac:dyDescent="0.2">
      <c r="M246" s="696"/>
      <c r="N246" s="696"/>
      <c r="O246" s="696"/>
    </row>
    <row r="247" spans="13:15" hidden="1" x14ac:dyDescent="0.2">
      <c r="M247" s="696"/>
      <c r="N247" s="696"/>
      <c r="O247" s="696"/>
    </row>
    <row r="248" spans="13:15" hidden="1" x14ac:dyDescent="0.2">
      <c r="M248" s="696"/>
      <c r="N248" s="696"/>
      <c r="O248" s="696"/>
    </row>
    <row r="249" spans="13:15" hidden="1" x14ac:dyDescent="0.2">
      <c r="M249" s="696"/>
      <c r="N249" s="696"/>
      <c r="O249" s="696"/>
    </row>
    <row r="250" spans="13:15" hidden="1" x14ac:dyDescent="0.2">
      <c r="M250" s="696"/>
      <c r="N250" s="696"/>
      <c r="O250" s="696"/>
    </row>
    <row r="251" spans="13:15" hidden="1" x14ac:dyDescent="0.2">
      <c r="M251" s="696"/>
      <c r="N251" s="696"/>
      <c r="O251" s="696"/>
    </row>
    <row r="252" spans="13:15" hidden="1" x14ac:dyDescent="0.2">
      <c r="M252" s="696"/>
      <c r="N252" s="696"/>
      <c r="O252" s="696"/>
    </row>
    <row r="253" spans="13:15" hidden="1" x14ac:dyDescent="0.2">
      <c r="M253" s="696"/>
      <c r="N253" s="696"/>
      <c r="O253" s="696"/>
    </row>
    <row r="254" spans="13:15" hidden="1" x14ac:dyDescent="0.2">
      <c r="M254" s="696"/>
      <c r="N254" s="696"/>
      <c r="O254" s="696"/>
    </row>
    <row r="255" spans="13:15" hidden="1" x14ac:dyDescent="0.2">
      <c r="M255" s="696"/>
      <c r="N255" s="696"/>
      <c r="O255" s="696"/>
    </row>
    <row r="256" spans="13:15" hidden="1" x14ac:dyDescent="0.2">
      <c r="M256" s="696"/>
      <c r="N256" s="696"/>
      <c r="O256" s="696"/>
    </row>
    <row r="257" spans="13:15" hidden="1" x14ac:dyDescent="0.2">
      <c r="M257" s="696"/>
      <c r="N257" s="696"/>
      <c r="O257" s="696"/>
    </row>
    <row r="258" spans="13:15" hidden="1" x14ac:dyDescent="0.2">
      <c r="M258" s="696"/>
      <c r="N258" s="696"/>
      <c r="O258" s="696"/>
    </row>
    <row r="259" spans="13:15" hidden="1" x14ac:dyDescent="0.2"/>
    <row r="260" spans="13:15" hidden="1" x14ac:dyDescent="0.2"/>
    <row r="261" spans="13:15" hidden="1" x14ac:dyDescent="0.2"/>
    <row r="262" spans="13:15" hidden="1" x14ac:dyDescent="0.2"/>
    <row r="263" spans="13:15" hidden="1" x14ac:dyDescent="0.2"/>
    <row r="264" spans="13:15" hidden="1" x14ac:dyDescent="0.2"/>
    <row r="265" spans="13:15" hidden="1" x14ac:dyDescent="0.2"/>
    <row r="266" spans="13:15" hidden="1" x14ac:dyDescent="0.2"/>
    <row r="267" spans="13:15" hidden="1" x14ac:dyDescent="0.2"/>
    <row r="268" spans="13:15" hidden="1" x14ac:dyDescent="0.2"/>
    <row r="269" spans="13:15" hidden="1" x14ac:dyDescent="0.2"/>
    <row r="270" spans="13:15" hidden="1" x14ac:dyDescent="0.2"/>
    <row r="271" spans="13:15" hidden="1" x14ac:dyDescent="0.2"/>
    <row r="272" spans="13:15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</sheetData>
  <mergeCells count="205">
    <mergeCell ref="A16:C16"/>
    <mergeCell ref="P16:R16"/>
    <mergeCell ref="B18:B22"/>
    <mergeCell ref="A18:A22"/>
    <mergeCell ref="A1:R1"/>
    <mergeCell ref="A2:R2"/>
    <mergeCell ref="A3:P3"/>
    <mergeCell ref="Q3:R3"/>
    <mergeCell ref="A4:A7"/>
    <mergeCell ref="B4:B7"/>
    <mergeCell ref="C4:C7"/>
    <mergeCell ref="D4:F4"/>
    <mergeCell ref="G4:I4"/>
    <mergeCell ref="J4:L4"/>
    <mergeCell ref="M4:O4"/>
    <mergeCell ref="P4:P7"/>
    <mergeCell ref="Q4:Q7"/>
    <mergeCell ref="R4:R7"/>
    <mergeCell ref="D5:F5"/>
    <mergeCell ref="G5:I5"/>
    <mergeCell ref="J5:L5"/>
    <mergeCell ref="M5:O5"/>
    <mergeCell ref="A23:C23"/>
    <mergeCell ref="P23:R23"/>
    <mergeCell ref="R18:R22"/>
    <mergeCell ref="Q18:Q22"/>
    <mergeCell ref="R8:R15"/>
    <mergeCell ref="A34:B34"/>
    <mergeCell ref="Q34:R34"/>
    <mergeCell ref="A35:A38"/>
    <mergeCell ref="B35:B38"/>
    <mergeCell ref="C35:C38"/>
    <mergeCell ref="D35:F35"/>
    <mergeCell ref="G35:I35"/>
    <mergeCell ref="J35:L35"/>
    <mergeCell ref="M35:O35"/>
    <mergeCell ref="P35:P38"/>
    <mergeCell ref="A24:A29"/>
    <mergeCell ref="B24:B28"/>
    <mergeCell ref="Q24:Q28"/>
    <mergeCell ref="R24:R28"/>
    <mergeCell ref="B29:C29"/>
    <mergeCell ref="P29:R29"/>
    <mergeCell ref="A8:A15"/>
    <mergeCell ref="B14:B15"/>
    <mergeCell ref="Q14:Q15"/>
    <mergeCell ref="A39:A47"/>
    <mergeCell ref="B39:B40"/>
    <mergeCell ref="Q39:Q40"/>
    <mergeCell ref="R39:R47"/>
    <mergeCell ref="B41:C41"/>
    <mergeCell ref="P41:Q41"/>
    <mergeCell ref="Q35:Q38"/>
    <mergeCell ref="R35:R38"/>
    <mergeCell ref="D36:F36"/>
    <mergeCell ref="G36:I36"/>
    <mergeCell ref="J36:L36"/>
    <mergeCell ref="M36:O36"/>
    <mergeCell ref="B45:C45"/>
    <mergeCell ref="P45:Q45"/>
    <mergeCell ref="B42:B44"/>
    <mergeCell ref="Q42:Q44"/>
    <mergeCell ref="A53:C53"/>
    <mergeCell ref="P53:R53"/>
    <mergeCell ref="A54:A55"/>
    <mergeCell ref="R54:R55"/>
    <mergeCell ref="A56:C56"/>
    <mergeCell ref="P56:R56"/>
    <mergeCell ref="A48:C48"/>
    <mergeCell ref="P48:R48"/>
    <mergeCell ref="A49:A52"/>
    <mergeCell ref="R49:R52"/>
    <mergeCell ref="B50:B51"/>
    <mergeCell ref="Q50:Q51"/>
    <mergeCell ref="B52:C52"/>
    <mergeCell ref="P52:Q52"/>
    <mergeCell ref="A60:B60"/>
    <mergeCell ref="Q60:R60"/>
    <mergeCell ref="A61:A64"/>
    <mergeCell ref="B61:B64"/>
    <mergeCell ref="C61:C64"/>
    <mergeCell ref="D61:F61"/>
    <mergeCell ref="G61:I61"/>
    <mergeCell ref="J61:L61"/>
    <mergeCell ref="M61:O61"/>
    <mergeCell ref="P61:P64"/>
    <mergeCell ref="A65:A76"/>
    <mergeCell ref="B65:B68"/>
    <mergeCell ref="Q65:Q68"/>
    <mergeCell ref="R65:R76"/>
    <mergeCell ref="B69:C69"/>
    <mergeCell ref="A77:C77"/>
    <mergeCell ref="P77:R77"/>
    <mergeCell ref="Q61:Q64"/>
    <mergeCell ref="R61:R64"/>
    <mergeCell ref="D62:F62"/>
    <mergeCell ref="G62:I62"/>
    <mergeCell ref="J62:L62"/>
    <mergeCell ref="M62:O62"/>
    <mergeCell ref="B70:B71"/>
    <mergeCell ref="Q70:Q71"/>
    <mergeCell ref="P69:Q69"/>
    <mergeCell ref="P72:Q72"/>
    <mergeCell ref="B72:C72"/>
    <mergeCell ref="B75:C75"/>
    <mergeCell ref="P75:Q75"/>
    <mergeCell ref="Q73:Q74"/>
    <mergeCell ref="B73:B74"/>
    <mergeCell ref="A78:A80"/>
    <mergeCell ref="R78:R79"/>
    <mergeCell ref="A81:C81"/>
    <mergeCell ref="P81:R81"/>
    <mergeCell ref="A82:A88"/>
    <mergeCell ref="B82:B85"/>
    <mergeCell ref="R82:R88"/>
    <mergeCell ref="B86:B87"/>
    <mergeCell ref="B88:C88"/>
    <mergeCell ref="Q82:Q84"/>
    <mergeCell ref="M94:O94"/>
    <mergeCell ref="P94:P97"/>
    <mergeCell ref="Q94:Q97"/>
    <mergeCell ref="R94:R97"/>
    <mergeCell ref="D95:F95"/>
    <mergeCell ref="G95:I95"/>
    <mergeCell ref="J95:L95"/>
    <mergeCell ref="M95:O95"/>
    <mergeCell ref="A89:C89"/>
    <mergeCell ref="P89:R89"/>
    <mergeCell ref="A93:B93"/>
    <mergeCell ref="Q93:R93"/>
    <mergeCell ref="A94:A97"/>
    <mergeCell ref="B94:B97"/>
    <mergeCell ref="C94:C97"/>
    <mergeCell ref="D94:F94"/>
    <mergeCell ref="G94:I94"/>
    <mergeCell ref="J94:L94"/>
    <mergeCell ref="A107:C107"/>
    <mergeCell ref="P107:R107"/>
    <mergeCell ref="A98:A106"/>
    <mergeCell ref="B98:B99"/>
    <mergeCell ref="Q98:Q99"/>
    <mergeCell ref="R98:R106"/>
    <mergeCell ref="B100:C100"/>
    <mergeCell ref="P100:Q100"/>
    <mergeCell ref="B102:B103"/>
    <mergeCell ref="Q102:Q103"/>
    <mergeCell ref="B104:C104"/>
    <mergeCell ref="P104:Q104"/>
    <mergeCell ref="P127:R127"/>
    <mergeCell ref="A127:C127"/>
    <mergeCell ref="B122:B125"/>
    <mergeCell ref="C122:C125"/>
    <mergeCell ref="D122:F122"/>
    <mergeCell ref="G122:I122"/>
    <mergeCell ref="J122:L122"/>
    <mergeCell ref="M122:O122"/>
    <mergeCell ref="P122:P125"/>
    <mergeCell ref="Q122:Q125"/>
    <mergeCell ref="R122:R125"/>
    <mergeCell ref="D123:F123"/>
    <mergeCell ref="G123:I123"/>
    <mergeCell ref="J123:L123"/>
    <mergeCell ref="M123:O123"/>
    <mergeCell ref="A121:B121"/>
    <mergeCell ref="Q121:R121"/>
    <mergeCell ref="A122:A125"/>
    <mergeCell ref="A108:A111"/>
    <mergeCell ref="R108:R111"/>
    <mergeCell ref="A112:C112"/>
    <mergeCell ref="P112:R112"/>
    <mergeCell ref="B118:C118"/>
    <mergeCell ref="P118:Q118"/>
    <mergeCell ref="B113:B117"/>
    <mergeCell ref="Q113:Q117"/>
    <mergeCell ref="Q108:Q109"/>
    <mergeCell ref="B108:B109"/>
    <mergeCell ref="B110:C110"/>
    <mergeCell ref="P110:Q110"/>
    <mergeCell ref="A120:C120"/>
    <mergeCell ref="P120:R120"/>
    <mergeCell ref="A113:A119"/>
    <mergeCell ref="R113:R119"/>
    <mergeCell ref="A146:C146"/>
    <mergeCell ref="P146:R146"/>
    <mergeCell ref="A142:C142"/>
    <mergeCell ref="P142:R142"/>
    <mergeCell ref="A143:A144"/>
    <mergeCell ref="R143:R144"/>
    <mergeCell ref="B144:C144"/>
    <mergeCell ref="A145:C145"/>
    <mergeCell ref="P145:R145"/>
    <mergeCell ref="A128:A130"/>
    <mergeCell ref="A131:C131"/>
    <mergeCell ref="A133:A141"/>
    <mergeCell ref="B133:B136"/>
    <mergeCell ref="Q133:Q136"/>
    <mergeCell ref="R133:R141"/>
    <mergeCell ref="B137:C137"/>
    <mergeCell ref="P137:Q137"/>
    <mergeCell ref="B138:B139"/>
    <mergeCell ref="Q138:Q139"/>
    <mergeCell ref="B140:C140"/>
    <mergeCell ref="P140:Q140"/>
    <mergeCell ref="P131:R131"/>
    <mergeCell ref="R128:R130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224" orientation="landscape" useFirstPageNumber="1" r:id="rId1"/>
  <headerFooter alignWithMargins="0"/>
  <rowBreaks count="2" manualBreakCount="2">
    <brk id="58" max="16383" man="1"/>
    <brk id="120" max="460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Q27"/>
  <sheetViews>
    <sheetView showGridLines="0" rightToLeft="1" view="pageBreakPreview" topLeftCell="A4" zoomScale="85" zoomScaleNormal="75" zoomScaleSheetLayoutView="85" workbookViewId="0">
      <selection activeCell="A17" sqref="A17:M17"/>
    </sheetView>
  </sheetViews>
  <sheetFormatPr defaultColWidth="6.7109375" defaultRowHeight="15" customHeight="1" x14ac:dyDescent="0.2"/>
  <cols>
    <col min="1" max="1" width="30.85546875" style="772" customWidth="1"/>
    <col min="2" max="8" width="8.5703125" style="772" customWidth="1"/>
    <col min="9" max="9" width="7.5703125" style="772" customWidth="1"/>
    <col min="10" max="10" width="7.85546875" style="772" customWidth="1"/>
    <col min="11" max="12" width="7.5703125" style="872" customWidth="1"/>
    <col min="13" max="13" width="7.85546875" style="872" customWidth="1"/>
    <col min="14" max="14" width="36.42578125" style="344" customWidth="1"/>
    <col min="15" max="16384" width="6.7109375" style="344"/>
  </cols>
  <sheetData>
    <row r="1" spans="1:17" ht="25.5" customHeight="1" x14ac:dyDescent="0.2">
      <c r="A1" s="2465" t="s">
        <v>2345</v>
      </c>
      <c r="B1" s="2465"/>
      <c r="C1" s="2465"/>
      <c r="D1" s="2465"/>
      <c r="E1" s="2465"/>
      <c r="F1" s="2465"/>
      <c r="G1" s="2465"/>
      <c r="H1" s="2465"/>
      <c r="I1" s="2465"/>
      <c r="J1" s="2465"/>
      <c r="K1" s="2465"/>
      <c r="L1" s="2465"/>
      <c r="M1" s="2465"/>
      <c r="N1" s="2465"/>
    </row>
    <row r="2" spans="1:17" ht="39.75" customHeight="1" x14ac:dyDescent="0.2">
      <c r="A2" s="3144" t="s">
        <v>2346</v>
      </c>
      <c r="B2" s="3144"/>
      <c r="C2" s="3144"/>
      <c r="D2" s="3144"/>
      <c r="E2" s="3144"/>
      <c r="F2" s="3144"/>
      <c r="G2" s="3144"/>
      <c r="H2" s="3144"/>
      <c r="I2" s="3144"/>
      <c r="J2" s="3144"/>
      <c r="K2" s="3144"/>
      <c r="L2" s="3144"/>
      <c r="M2" s="3144"/>
      <c r="N2" s="3144"/>
    </row>
    <row r="3" spans="1:17" ht="22.5" customHeight="1" thickBot="1" x14ac:dyDescent="0.25">
      <c r="A3" s="1089" t="s">
        <v>2858</v>
      </c>
      <c r="B3" s="594"/>
      <c r="C3" s="594"/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1088" t="s">
        <v>406</v>
      </c>
    </row>
    <row r="4" spans="1:17" ht="25.5" customHeight="1" thickTop="1" x14ac:dyDescent="0.25">
      <c r="A4" s="2980" t="s">
        <v>35</v>
      </c>
      <c r="B4" s="3173" t="s">
        <v>36</v>
      </c>
      <c r="C4" s="3173"/>
      <c r="D4" s="3173"/>
      <c r="E4" s="3173" t="s">
        <v>2</v>
      </c>
      <c r="F4" s="3173"/>
      <c r="G4" s="3173"/>
      <c r="H4" s="3173" t="s">
        <v>3</v>
      </c>
      <c r="I4" s="3173"/>
      <c r="J4" s="3173"/>
      <c r="K4" s="3173" t="s">
        <v>29</v>
      </c>
      <c r="L4" s="3173"/>
      <c r="M4" s="3173"/>
      <c r="N4" s="2980" t="s">
        <v>102</v>
      </c>
    </row>
    <row r="5" spans="1:17" s="422" customFormat="1" ht="24.75" customHeight="1" x14ac:dyDescent="0.25">
      <c r="A5" s="2688"/>
      <c r="B5" s="3159" t="s">
        <v>98</v>
      </c>
      <c r="C5" s="3159"/>
      <c r="D5" s="3159"/>
      <c r="E5" s="3159" t="s">
        <v>99</v>
      </c>
      <c r="F5" s="3159"/>
      <c r="G5" s="3159"/>
      <c r="H5" s="3159" t="s">
        <v>100</v>
      </c>
      <c r="I5" s="3159"/>
      <c r="J5" s="3159"/>
      <c r="K5" s="2478" t="s">
        <v>101</v>
      </c>
      <c r="L5" s="2478"/>
      <c r="M5" s="2478"/>
      <c r="N5" s="2688"/>
    </row>
    <row r="6" spans="1:17" ht="16.5" customHeight="1" x14ac:dyDescent="0.2">
      <c r="A6" s="2688"/>
      <c r="B6" s="600" t="s">
        <v>187</v>
      </c>
      <c r="C6" s="600" t="s">
        <v>203</v>
      </c>
      <c r="D6" s="600" t="s">
        <v>204</v>
      </c>
      <c r="E6" s="600" t="s">
        <v>187</v>
      </c>
      <c r="F6" s="600" t="s">
        <v>203</v>
      </c>
      <c r="G6" s="600" t="s">
        <v>204</v>
      </c>
      <c r="H6" s="600" t="s">
        <v>187</v>
      </c>
      <c r="I6" s="600" t="s">
        <v>203</v>
      </c>
      <c r="J6" s="600" t="s">
        <v>204</v>
      </c>
      <c r="K6" s="600" t="s">
        <v>187</v>
      </c>
      <c r="L6" s="600" t="s">
        <v>203</v>
      </c>
      <c r="M6" s="600" t="s">
        <v>204</v>
      </c>
      <c r="N6" s="2688"/>
    </row>
    <row r="7" spans="1:17" ht="24" customHeight="1" thickBot="1" x14ac:dyDescent="0.25">
      <c r="A7" s="2981"/>
      <c r="B7" s="325" t="s">
        <v>188</v>
      </c>
      <c r="C7" s="325" t="s">
        <v>189</v>
      </c>
      <c r="D7" s="325" t="s">
        <v>190</v>
      </c>
      <c r="E7" s="325" t="s">
        <v>188</v>
      </c>
      <c r="F7" s="325" t="s">
        <v>189</v>
      </c>
      <c r="G7" s="325" t="s">
        <v>190</v>
      </c>
      <c r="H7" s="325" t="s">
        <v>188</v>
      </c>
      <c r="I7" s="325" t="s">
        <v>189</v>
      </c>
      <c r="J7" s="325" t="s">
        <v>190</v>
      </c>
      <c r="K7" s="325" t="s">
        <v>188</v>
      </c>
      <c r="L7" s="325" t="s">
        <v>189</v>
      </c>
      <c r="M7" s="325" t="s">
        <v>190</v>
      </c>
      <c r="N7" s="2981"/>
    </row>
    <row r="8" spans="1:17" s="124" customFormat="1" ht="21.75" customHeight="1" x14ac:dyDescent="0.25">
      <c r="A8" s="318" t="s">
        <v>37</v>
      </c>
      <c r="B8" s="1858">
        <v>19</v>
      </c>
      <c r="C8" s="1858">
        <v>38</v>
      </c>
      <c r="D8" s="1858">
        <v>57</v>
      </c>
      <c r="E8" s="1858">
        <v>31</v>
      </c>
      <c r="F8" s="1858">
        <v>51</v>
      </c>
      <c r="G8" s="1858">
        <v>82</v>
      </c>
      <c r="H8" s="1858">
        <v>12</v>
      </c>
      <c r="I8" s="1858">
        <v>36</v>
      </c>
      <c r="J8" s="1858">
        <v>48</v>
      </c>
      <c r="K8" s="1858">
        <f>SUM(B8,E8,H8)</f>
        <v>62</v>
      </c>
      <c r="L8" s="1858">
        <f>SUM(C8,F8,I8)</f>
        <v>125</v>
      </c>
      <c r="M8" s="1858">
        <f>SUM(K8:L8)</f>
        <v>187</v>
      </c>
      <c r="N8" s="154" t="s">
        <v>134</v>
      </c>
      <c r="O8" s="867"/>
      <c r="P8" s="343"/>
      <c r="Q8" s="343"/>
    </row>
    <row r="9" spans="1:17" s="124" customFormat="1" ht="21.75" customHeight="1" x14ac:dyDescent="0.25">
      <c r="A9" s="308" t="s">
        <v>1607</v>
      </c>
      <c r="B9" s="1835">
        <v>0</v>
      </c>
      <c r="C9" s="1835">
        <v>0</v>
      </c>
      <c r="D9" s="1858">
        <v>0</v>
      </c>
      <c r="E9" s="1835">
        <v>7</v>
      </c>
      <c r="F9" s="1835">
        <v>10</v>
      </c>
      <c r="G9" s="1858">
        <v>17</v>
      </c>
      <c r="H9" s="1835">
        <v>0</v>
      </c>
      <c r="I9" s="1835">
        <v>0</v>
      </c>
      <c r="J9" s="1858">
        <v>0</v>
      </c>
      <c r="K9" s="1858">
        <f t="shared" ref="K9:L24" si="0">SUM(B9,E9,H9)</f>
        <v>7</v>
      </c>
      <c r="L9" s="1858">
        <f t="shared" si="0"/>
        <v>10</v>
      </c>
      <c r="M9" s="1858">
        <f t="shared" ref="M9:M24" si="1">SUM(K9:L9)</f>
        <v>17</v>
      </c>
      <c r="N9" s="868" t="s">
        <v>607</v>
      </c>
      <c r="O9" s="867"/>
      <c r="P9" s="343"/>
      <c r="Q9" s="343"/>
    </row>
    <row r="10" spans="1:17" s="124" customFormat="1" ht="21.75" customHeight="1" x14ac:dyDescent="0.25">
      <c r="A10" s="308" t="s">
        <v>610</v>
      </c>
      <c r="B10" s="1835">
        <v>0</v>
      </c>
      <c r="C10" s="1835">
        <v>0</v>
      </c>
      <c r="D10" s="1858">
        <v>0</v>
      </c>
      <c r="E10" s="1835">
        <v>32</v>
      </c>
      <c r="F10" s="1835">
        <v>31</v>
      </c>
      <c r="G10" s="1858">
        <v>63</v>
      </c>
      <c r="H10" s="1835">
        <v>17</v>
      </c>
      <c r="I10" s="1835">
        <v>5</v>
      </c>
      <c r="J10" s="1858">
        <v>22</v>
      </c>
      <c r="K10" s="1858">
        <f t="shared" si="0"/>
        <v>49</v>
      </c>
      <c r="L10" s="1858">
        <f t="shared" si="0"/>
        <v>36</v>
      </c>
      <c r="M10" s="1858">
        <f t="shared" si="1"/>
        <v>85</v>
      </c>
      <c r="N10" s="192" t="s">
        <v>611</v>
      </c>
      <c r="O10" s="867"/>
      <c r="P10" s="343"/>
      <c r="Q10" s="343"/>
    </row>
    <row r="11" spans="1:17" s="124" customFormat="1" ht="21.75" customHeight="1" x14ac:dyDescent="0.25">
      <c r="A11" s="308" t="s">
        <v>54</v>
      </c>
      <c r="B11" s="1835">
        <v>16</v>
      </c>
      <c r="C11" s="1835">
        <v>24</v>
      </c>
      <c r="D11" s="1858">
        <v>40</v>
      </c>
      <c r="E11" s="1835">
        <v>64</v>
      </c>
      <c r="F11" s="1835">
        <v>84</v>
      </c>
      <c r="G11" s="1858">
        <v>148</v>
      </c>
      <c r="H11" s="1835">
        <v>13</v>
      </c>
      <c r="I11" s="1835">
        <v>6</v>
      </c>
      <c r="J11" s="1858">
        <v>19</v>
      </c>
      <c r="K11" s="1858">
        <f t="shared" si="0"/>
        <v>93</v>
      </c>
      <c r="L11" s="1858">
        <f t="shared" si="0"/>
        <v>114</v>
      </c>
      <c r="M11" s="1858">
        <f t="shared" si="1"/>
        <v>207</v>
      </c>
      <c r="N11" s="192" t="s">
        <v>104</v>
      </c>
      <c r="O11" s="867"/>
      <c r="P11" s="343"/>
      <c r="Q11" s="343"/>
    </row>
    <row r="12" spans="1:17" s="124" customFormat="1" ht="21.75" customHeight="1" x14ac:dyDescent="0.25">
      <c r="A12" s="308" t="s">
        <v>489</v>
      </c>
      <c r="B12" s="1835">
        <v>26</v>
      </c>
      <c r="C12" s="1835">
        <v>18</v>
      </c>
      <c r="D12" s="1858">
        <v>44</v>
      </c>
      <c r="E12" s="1835">
        <v>31</v>
      </c>
      <c r="F12" s="1835">
        <v>49</v>
      </c>
      <c r="G12" s="1858">
        <v>80</v>
      </c>
      <c r="H12" s="1835">
        <v>5</v>
      </c>
      <c r="I12" s="1835">
        <v>21</v>
      </c>
      <c r="J12" s="1858">
        <v>26</v>
      </c>
      <c r="K12" s="1858">
        <f t="shared" si="0"/>
        <v>62</v>
      </c>
      <c r="L12" s="1858">
        <f t="shared" si="0"/>
        <v>88</v>
      </c>
      <c r="M12" s="1858">
        <f t="shared" si="1"/>
        <v>150</v>
      </c>
      <c r="N12" s="192" t="s">
        <v>560</v>
      </c>
      <c r="O12" s="867"/>
      <c r="P12" s="343"/>
      <c r="Q12" s="343"/>
    </row>
    <row r="13" spans="1:17" s="124" customFormat="1" ht="21.75" customHeight="1" x14ac:dyDescent="0.25">
      <c r="A13" s="1144" t="s">
        <v>1996</v>
      </c>
      <c r="B13" s="1835">
        <v>0</v>
      </c>
      <c r="C13" s="1835">
        <v>0</v>
      </c>
      <c r="D13" s="1858">
        <v>0</v>
      </c>
      <c r="E13" s="1835">
        <v>37</v>
      </c>
      <c r="F13" s="1835">
        <v>35</v>
      </c>
      <c r="G13" s="1858">
        <v>72</v>
      </c>
      <c r="H13" s="1835">
        <v>43</v>
      </c>
      <c r="I13" s="1835">
        <v>18</v>
      </c>
      <c r="J13" s="1858">
        <v>61</v>
      </c>
      <c r="K13" s="1858">
        <f t="shared" si="0"/>
        <v>80</v>
      </c>
      <c r="L13" s="1858">
        <f t="shared" si="0"/>
        <v>53</v>
      </c>
      <c r="M13" s="1858">
        <f t="shared" si="1"/>
        <v>133</v>
      </c>
      <c r="N13" s="192" t="s">
        <v>1608</v>
      </c>
      <c r="O13" s="867"/>
      <c r="P13" s="343"/>
      <c r="Q13" s="343"/>
    </row>
    <row r="14" spans="1:17" s="124" customFormat="1" ht="21.75" customHeight="1" x14ac:dyDescent="0.25">
      <c r="A14" s="308" t="s">
        <v>46</v>
      </c>
      <c r="B14" s="1835">
        <v>14</v>
      </c>
      <c r="C14" s="1835">
        <v>10</v>
      </c>
      <c r="D14" s="1858">
        <v>24</v>
      </c>
      <c r="E14" s="1835">
        <v>49</v>
      </c>
      <c r="F14" s="1835">
        <v>69</v>
      </c>
      <c r="G14" s="1858">
        <v>118</v>
      </c>
      <c r="H14" s="1835">
        <v>41</v>
      </c>
      <c r="I14" s="1835">
        <v>88</v>
      </c>
      <c r="J14" s="1858">
        <v>129</v>
      </c>
      <c r="K14" s="1858">
        <f t="shared" si="0"/>
        <v>104</v>
      </c>
      <c r="L14" s="1858">
        <f t="shared" si="0"/>
        <v>167</v>
      </c>
      <c r="M14" s="1858">
        <f t="shared" si="1"/>
        <v>271</v>
      </c>
      <c r="N14" s="192" t="s">
        <v>131</v>
      </c>
      <c r="O14" s="867"/>
      <c r="P14" s="343"/>
      <c r="Q14" s="343"/>
    </row>
    <row r="15" spans="1:17" s="124" customFormat="1" ht="21.75" customHeight="1" x14ac:dyDescent="0.25">
      <c r="A15" s="1144" t="s">
        <v>616</v>
      </c>
      <c r="B15" s="1835">
        <v>0</v>
      </c>
      <c r="C15" s="1835">
        <v>0</v>
      </c>
      <c r="D15" s="1858">
        <v>0</v>
      </c>
      <c r="E15" s="1835">
        <v>22</v>
      </c>
      <c r="F15" s="1835">
        <v>76</v>
      </c>
      <c r="G15" s="1858">
        <v>98</v>
      </c>
      <c r="H15" s="1835">
        <v>0</v>
      </c>
      <c r="I15" s="1835">
        <v>0</v>
      </c>
      <c r="J15" s="1858">
        <v>0</v>
      </c>
      <c r="K15" s="1858">
        <f t="shared" si="0"/>
        <v>22</v>
      </c>
      <c r="L15" s="1858">
        <f t="shared" si="0"/>
        <v>76</v>
      </c>
      <c r="M15" s="1858">
        <f t="shared" si="1"/>
        <v>98</v>
      </c>
      <c r="N15" s="1146" t="s">
        <v>617</v>
      </c>
      <c r="O15" s="867"/>
      <c r="P15" s="343"/>
      <c r="Q15" s="343"/>
    </row>
    <row r="16" spans="1:17" s="124" customFormat="1" ht="21.75" customHeight="1" x14ac:dyDescent="0.25">
      <c r="A16" s="1144" t="s">
        <v>41</v>
      </c>
      <c r="B16" s="1835">
        <v>42</v>
      </c>
      <c r="C16" s="1835">
        <v>7</v>
      </c>
      <c r="D16" s="1858">
        <v>49</v>
      </c>
      <c r="E16" s="1835">
        <v>12</v>
      </c>
      <c r="F16" s="1835">
        <v>19</v>
      </c>
      <c r="G16" s="1858">
        <v>31</v>
      </c>
      <c r="H16" s="1835">
        <v>0</v>
      </c>
      <c r="I16" s="1835">
        <v>0</v>
      </c>
      <c r="J16" s="1858">
        <v>0</v>
      </c>
      <c r="K16" s="1858">
        <f t="shared" si="0"/>
        <v>54</v>
      </c>
      <c r="L16" s="1858">
        <f t="shared" si="0"/>
        <v>26</v>
      </c>
      <c r="M16" s="1858">
        <f t="shared" si="1"/>
        <v>80</v>
      </c>
      <c r="N16" s="1146" t="s">
        <v>166</v>
      </c>
      <c r="O16" s="867"/>
      <c r="P16" s="343"/>
      <c r="Q16" s="343"/>
    </row>
    <row r="17" spans="1:17" s="124" customFormat="1" ht="21.75" customHeight="1" x14ac:dyDescent="0.25">
      <c r="A17" s="308" t="s">
        <v>223</v>
      </c>
      <c r="B17" s="1835">
        <v>0</v>
      </c>
      <c r="C17" s="1835">
        <v>0</v>
      </c>
      <c r="D17" s="1858">
        <v>0</v>
      </c>
      <c r="E17" s="1835">
        <v>95</v>
      </c>
      <c r="F17" s="1835">
        <v>140</v>
      </c>
      <c r="G17" s="1858">
        <v>235</v>
      </c>
      <c r="H17" s="1835">
        <v>85</v>
      </c>
      <c r="I17" s="1835">
        <v>73</v>
      </c>
      <c r="J17" s="1858">
        <v>158</v>
      </c>
      <c r="K17" s="1858">
        <f t="shared" si="0"/>
        <v>180</v>
      </c>
      <c r="L17" s="1858">
        <f t="shared" si="0"/>
        <v>213</v>
      </c>
      <c r="M17" s="1858">
        <f t="shared" si="1"/>
        <v>393</v>
      </c>
      <c r="N17" s="1061" t="s">
        <v>584</v>
      </c>
      <c r="O17" s="867"/>
      <c r="P17" s="343"/>
      <c r="Q17" s="343"/>
    </row>
    <row r="18" spans="1:17" s="124" customFormat="1" ht="21.75" customHeight="1" x14ac:dyDescent="0.25">
      <c r="A18" s="308" t="s">
        <v>225</v>
      </c>
      <c r="B18" s="1835">
        <v>19</v>
      </c>
      <c r="C18" s="1835">
        <v>15</v>
      </c>
      <c r="D18" s="1858">
        <v>34</v>
      </c>
      <c r="E18" s="1835">
        <v>25</v>
      </c>
      <c r="F18" s="1835">
        <v>32</v>
      </c>
      <c r="G18" s="1858">
        <v>57</v>
      </c>
      <c r="H18" s="1835">
        <v>12</v>
      </c>
      <c r="I18" s="1835">
        <v>6</v>
      </c>
      <c r="J18" s="1858">
        <v>18</v>
      </c>
      <c r="K18" s="1858">
        <f t="shared" si="0"/>
        <v>56</v>
      </c>
      <c r="L18" s="1858">
        <f t="shared" si="0"/>
        <v>53</v>
      </c>
      <c r="M18" s="1858">
        <f t="shared" si="1"/>
        <v>109</v>
      </c>
      <c r="N18" s="192" t="s">
        <v>240</v>
      </c>
      <c r="O18" s="867"/>
      <c r="P18" s="343"/>
      <c r="Q18" s="343"/>
    </row>
    <row r="19" spans="1:17" s="124" customFormat="1" ht="21.75" customHeight="1" x14ac:dyDescent="0.25">
      <c r="A19" s="848" t="s">
        <v>312</v>
      </c>
      <c r="B19" s="1835">
        <v>0</v>
      </c>
      <c r="C19" s="1835">
        <v>0</v>
      </c>
      <c r="D19" s="1858">
        <v>0</v>
      </c>
      <c r="E19" s="1835">
        <v>84</v>
      </c>
      <c r="F19" s="1835">
        <v>91</v>
      </c>
      <c r="G19" s="1858">
        <v>175</v>
      </c>
      <c r="H19" s="1835">
        <v>12</v>
      </c>
      <c r="I19" s="1835">
        <v>11</v>
      </c>
      <c r="J19" s="1858">
        <v>23</v>
      </c>
      <c r="K19" s="1858">
        <f t="shared" si="0"/>
        <v>96</v>
      </c>
      <c r="L19" s="1858">
        <f t="shared" si="0"/>
        <v>102</v>
      </c>
      <c r="M19" s="1858">
        <f t="shared" si="1"/>
        <v>198</v>
      </c>
      <c r="N19" s="192" t="s">
        <v>311</v>
      </c>
      <c r="O19" s="867"/>
      <c r="P19" s="343"/>
      <c r="Q19" s="343"/>
    </row>
    <row r="20" spans="1:17" s="124" customFormat="1" ht="21.75" customHeight="1" x14ac:dyDescent="0.25">
      <c r="A20" s="848" t="s">
        <v>42</v>
      </c>
      <c r="B20" s="1835">
        <v>0</v>
      </c>
      <c r="C20" s="1835">
        <v>0</v>
      </c>
      <c r="D20" s="1858">
        <v>0</v>
      </c>
      <c r="E20" s="1835">
        <v>7</v>
      </c>
      <c r="F20" s="1835">
        <v>8</v>
      </c>
      <c r="G20" s="1858">
        <v>15</v>
      </c>
      <c r="H20" s="1835">
        <v>0</v>
      </c>
      <c r="I20" s="1835">
        <v>0</v>
      </c>
      <c r="J20" s="1858">
        <v>0</v>
      </c>
      <c r="K20" s="1858">
        <f t="shared" si="0"/>
        <v>7</v>
      </c>
      <c r="L20" s="1858">
        <f t="shared" si="0"/>
        <v>8</v>
      </c>
      <c r="M20" s="1858">
        <f t="shared" si="1"/>
        <v>15</v>
      </c>
      <c r="N20" s="192" t="s">
        <v>623</v>
      </c>
      <c r="O20" s="867"/>
      <c r="P20" s="343"/>
      <c r="Q20" s="343"/>
    </row>
    <row r="21" spans="1:17" s="124" customFormat="1" ht="21.75" customHeight="1" x14ac:dyDescent="0.25">
      <c r="A21" s="394" t="s">
        <v>43</v>
      </c>
      <c r="B21" s="1835">
        <v>0</v>
      </c>
      <c r="C21" s="1835">
        <v>0</v>
      </c>
      <c r="D21" s="1858">
        <v>0</v>
      </c>
      <c r="E21" s="1835">
        <v>108</v>
      </c>
      <c r="F21" s="1835">
        <v>30</v>
      </c>
      <c r="G21" s="1858">
        <v>138</v>
      </c>
      <c r="H21" s="1835">
        <v>91</v>
      </c>
      <c r="I21" s="1835">
        <v>28</v>
      </c>
      <c r="J21" s="1858">
        <v>119</v>
      </c>
      <c r="K21" s="1858">
        <f t="shared" si="0"/>
        <v>199</v>
      </c>
      <c r="L21" s="1858">
        <f t="shared" si="0"/>
        <v>58</v>
      </c>
      <c r="M21" s="1858">
        <f t="shared" si="1"/>
        <v>257</v>
      </c>
      <c r="N21" s="1076" t="s">
        <v>130</v>
      </c>
      <c r="O21" s="867"/>
      <c r="P21" s="343"/>
      <c r="Q21" s="343"/>
    </row>
    <row r="22" spans="1:17" s="124" customFormat="1" ht="21.75" customHeight="1" x14ac:dyDescent="0.25">
      <c r="A22" s="308" t="s">
        <v>210</v>
      </c>
      <c r="B22" s="1835">
        <v>0</v>
      </c>
      <c r="C22" s="1835">
        <v>0</v>
      </c>
      <c r="D22" s="1858">
        <v>0</v>
      </c>
      <c r="E22" s="1835">
        <v>59</v>
      </c>
      <c r="F22" s="1835">
        <v>7</v>
      </c>
      <c r="G22" s="1858">
        <v>66</v>
      </c>
      <c r="H22" s="1835">
        <v>71</v>
      </c>
      <c r="I22" s="1835">
        <v>9</v>
      </c>
      <c r="J22" s="1858">
        <v>80</v>
      </c>
      <c r="K22" s="1858">
        <f t="shared" si="0"/>
        <v>130</v>
      </c>
      <c r="L22" s="1858">
        <f t="shared" si="0"/>
        <v>16</v>
      </c>
      <c r="M22" s="1858">
        <f t="shared" si="1"/>
        <v>146</v>
      </c>
      <c r="N22" s="1053" t="s">
        <v>1997</v>
      </c>
      <c r="O22" s="867"/>
      <c r="P22" s="343"/>
      <c r="Q22" s="343"/>
    </row>
    <row r="23" spans="1:17" s="124" customFormat="1" ht="21.75" customHeight="1" x14ac:dyDescent="0.25">
      <c r="A23" s="308" t="s">
        <v>636</v>
      </c>
      <c r="B23" s="1835">
        <v>0</v>
      </c>
      <c r="C23" s="1835">
        <v>0</v>
      </c>
      <c r="D23" s="1858">
        <v>0</v>
      </c>
      <c r="E23" s="1835">
        <v>44</v>
      </c>
      <c r="F23" s="1835">
        <v>39</v>
      </c>
      <c r="G23" s="1858">
        <v>83</v>
      </c>
      <c r="H23" s="1835">
        <v>67</v>
      </c>
      <c r="I23" s="1835">
        <v>41</v>
      </c>
      <c r="J23" s="1858">
        <v>108</v>
      </c>
      <c r="K23" s="1858">
        <f t="shared" si="0"/>
        <v>111</v>
      </c>
      <c r="L23" s="1858">
        <f t="shared" si="0"/>
        <v>80</v>
      </c>
      <c r="M23" s="1858">
        <f t="shared" si="1"/>
        <v>191</v>
      </c>
      <c r="N23" s="192" t="s">
        <v>457</v>
      </c>
      <c r="O23" s="869"/>
      <c r="P23" s="343"/>
      <c r="Q23" s="343"/>
    </row>
    <row r="24" spans="1:17" s="124" customFormat="1" ht="21.75" customHeight="1" thickBot="1" x14ac:dyDescent="0.3">
      <c r="A24" s="694" t="s">
        <v>1609</v>
      </c>
      <c r="B24" s="1848">
        <v>0</v>
      </c>
      <c r="C24" s="1848">
        <v>0</v>
      </c>
      <c r="D24" s="1858">
        <v>0</v>
      </c>
      <c r="E24" s="1848">
        <v>27</v>
      </c>
      <c r="F24" s="1848">
        <v>42</v>
      </c>
      <c r="G24" s="1858">
        <v>69</v>
      </c>
      <c r="H24" s="1848">
        <v>0</v>
      </c>
      <c r="I24" s="1848">
        <v>0</v>
      </c>
      <c r="J24" s="1858">
        <v>0</v>
      </c>
      <c r="K24" s="1858">
        <f t="shared" si="0"/>
        <v>27</v>
      </c>
      <c r="L24" s="1858">
        <f t="shared" si="0"/>
        <v>42</v>
      </c>
      <c r="M24" s="1858">
        <f t="shared" si="1"/>
        <v>69</v>
      </c>
      <c r="N24" s="870" t="s">
        <v>1610</v>
      </c>
      <c r="O24" s="867"/>
      <c r="P24" s="343"/>
      <c r="Q24" s="343"/>
    </row>
    <row r="25" spans="1:17" s="355" customFormat="1" ht="22.5" customHeight="1" thickBot="1" x14ac:dyDescent="0.3">
      <c r="A25" s="140" t="s">
        <v>91</v>
      </c>
      <c r="B25" s="1849">
        <f>SUM(B8:B24)</f>
        <v>136</v>
      </c>
      <c r="C25" s="1849">
        <f t="shared" ref="C25:M25" si="2">SUM(C8:C24)</f>
        <v>112</v>
      </c>
      <c r="D25" s="1849">
        <f t="shared" si="2"/>
        <v>248</v>
      </c>
      <c r="E25" s="1849">
        <f t="shared" si="2"/>
        <v>734</v>
      </c>
      <c r="F25" s="1849">
        <f t="shared" si="2"/>
        <v>813</v>
      </c>
      <c r="G25" s="1849">
        <f t="shared" si="2"/>
        <v>1547</v>
      </c>
      <c r="H25" s="1849">
        <f t="shared" si="2"/>
        <v>469</v>
      </c>
      <c r="I25" s="1849">
        <f t="shared" si="2"/>
        <v>342</v>
      </c>
      <c r="J25" s="1849">
        <f t="shared" si="2"/>
        <v>811</v>
      </c>
      <c r="K25" s="1849">
        <f t="shared" si="2"/>
        <v>1339</v>
      </c>
      <c r="L25" s="1849">
        <f t="shared" si="2"/>
        <v>1267</v>
      </c>
      <c r="M25" s="1849">
        <f t="shared" si="2"/>
        <v>2606</v>
      </c>
      <c r="N25" s="322" t="s">
        <v>153</v>
      </c>
      <c r="O25" s="867"/>
      <c r="P25" s="871"/>
      <c r="Q25" s="871"/>
    </row>
    <row r="26" spans="1:17" ht="15" customHeight="1" thickTop="1" x14ac:dyDescent="0.2"/>
    <row r="27" spans="1:17" ht="15" customHeight="1" x14ac:dyDescent="0.2">
      <c r="N27" s="859"/>
    </row>
  </sheetData>
  <mergeCells count="12">
    <mergeCell ref="H5:J5"/>
    <mergeCell ref="K5:M5"/>
    <mergeCell ref="A1:N1"/>
    <mergeCell ref="A2:N2"/>
    <mergeCell ref="A4:A7"/>
    <mergeCell ref="B4:D4"/>
    <mergeCell ref="E4:G4"/>
    <mergeCell ref="H4:J4"/>
    <mergeCell ref="K4:M4"/>
    <mergeCell ref="N4:N7"/>
    <mergeCell ref="B5:D5"/>
    <mergeCell ref="E5:G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85" firstPageNumber="230" orientation="landscape" useFirstPageNumber="1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L1221"/>
  <sheetViews>
    <sheetView rightToLeft="1" view="pageBreakPreview" topLeftCell="A131" zoomScale="74" zoomScaleNormal="75" zoomScaleSheetLayoutView="74" workbookViewId="0">
      <selection activeCell="A17" sqref="A17:M17"/>
    </sheetView>
  </sheetViews>
  <sheetFormatPr defaultRowHeight="15" customHeight="1" x14ac:dyDescent="0.25"/>
  <cols>
    <col min="1" max="1" width="13.140625" style="428" customWidth="1"/>
    <col min="2" max="2" width="17.7109375" style="428" customWidth="1"/>
    <col min="3" max="3" width="21.7109375" style="428" customWidth="1"/>
    <col min="4" max="4" width="7.28515625" style="301" customWidth="1"/>
    <col min="5" max="5" width="6" style="301" customWidth="1"/>
    <col min="6" max="6" width="8.140625" style="301" customWidth="1"/>
    <col min="7" max="7" width="7.140625" style="301" customWidth="1"/>
    <col min="8" max="8" width="7" style="301" customWidth="1"/>
    <col min="9" max="9" width="6.5703125" style="301" customWidth="1"/>
    <col min="10" max="10" width="7.5703125" style="301" customWidth="1"/>
    <col min="11" max="11" width="6" style="301" customWidth="1"/>
    <col min="12" max="12" width="6.85546875" style="301" customWidth="1"/>
    <col min="13" max="13" width="7.85546875" style="885" customWidth="1"/>
    <col min="14" max="14" width="8.85546875" style="885" customWidth="1"/>
    <col min="15" max="15" width="8.140625" style="885" customWidth="1"/>
    <col min="16" max="16" width="24.85546875" style="422" customWidth="1"/>
    <col min="17" max="17" width="19.42578125" style="422" customWidth="1"/>
    <col min="18" max="18" width="17.5703125" style="422" customWidth="1"/>
    <col min="19" max="16384" width="9.140625" style="422"/>
  </cols>
  <sheetData>
    <row r="1" spans="1:18" ht="33" customHeight="1" x14ac:dyDescent="0.25">
      <c r="A1" s="3245" t="s">
        <v>2347</v>
      </c>
      <c r="B1" s="3245"/>
      <c r="C1" s="3245"/>
      <c r="D1" s="3245"/>
      <c r="E1" s="3245"/>
      <c r="F1" s="3245"/>
      <c r="G1" s="3245"/>
      <c r="H1" s="3245"/>
      <c r="I1" s="3245"/>
      <c r="J1" s="3245"/>
      <c r="K1" s="3245"/>
      <c r="L1" s="3245"/>
      <c r="M1" s="3245"/>
      <c r="N1" s="3245"/>
      <c r="O1" s="3245"/>
      <c r="P1" s="3245"/>
      <c r="Q1" s="3245"/>
      <c r="R1" s="3245"/>
    </row>
    <row r="2" spans="1:18" ht="48" customHeight="1" x14ac:dyDescent="0.25">
      <c r="A2" s="2558" t="s">
        <v>2348</v>
      </c>
      <c r="B2" s="2558"/>
      <c r="C2" s="2558"/>
      <c r="D2" s="2558"/>
      <c r="E2" s="2558"/>
      <c r="F2" s="2558"/>
      <c r="G2" s="2558"/>
      <c r="H2" s="2558"/>
      <c r="I2" s="2558"/>
      <c r="J2" s="2558"/>
      <c r="K2" s="2558"/>
      <c r="L2" s="2558"/>
      <c r="M2" s="2558"/>
      <c r="N2" s="2558"/>
      <c r="O2" s="2558"/>
      <c r="P2" s="2558"/>
      <c r="Q2" s="2558"/>
      <c r="R2" s="2558"/>
    </row>
    <row r="3" spans="1:18" ht="30.75" customHeight="1" thickBot="1" x14ac:dyDescent="0.3">
      <c r="A3" s="737" t="s">
        <v>2859</v>
      </c>
      <c r="B3" s="737"/>
      <c r="C3" s="737"/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594"/>
      <c r="O3" s="594"/>
      <c r="P3" s="594"/>
      <c r="Q3" s="3285" t="s">
        <v>407</v>
      </c>
      <c r="R3" s="3285"/>
    </row>
    <row r="4" spans="1:18" ht="21.75" customHeight="1" thickTop="1" x14ac:dyDescent="0.25">
      <c r="A4" s="3181" t="s">
        <v>47</v>
      </c>
      <c r="B4" s="3181" t="s">
        <v>90</v>
      </c>
      <c r="C4" s="3181" t="s">
        <v>48</v>
      </c>
      <c r="D4" s="3173" t="s">
        <v>36</v>
      </c>
      <c r="E4" s="3173"/>
      <c r="F4" s="3173"/>
      <c r="G4" s="3173" t="s">
        <v>2</v>
      </c>
      <c r="H4" s="3173"/>
      <c r="I4" s="3173"/>
      <c r="J4" s="3173" t="s">
        <v>3</v>
      </c>
      <c r="K4" s="3173"/>
      <c r="L4" s="3173"/>
      <c r="M4" s="3173" t="s">
        <v>29</v>
      </c>
      <c r="N4" s="3173"/>
      <c r="O4" s="3173"/>
      <c r="P4" s="3286" t="s">
        <v>103</v>
      </c>
      <c r="Q4" s="3286" t="s">
        <v>132</v>
      </c>
      <c r="R4" s="3286" t="s">
        <v>310</v>
      </c>
    </row>
    <row r="5" spans="1:18" ht="23.25" customHeight="1" x14ac:dyDescent="0.25">
      <c r="A5" s="3182"/>
      <c r="B5" s="3182"/>
      <c r="C5" s="3182"/>
      <c r="D5" s="3159" t="s">
        <v>98</v>
      </c>
      <c r="E5" s="3159"/>
      <c r="F5" s="3159"/>
      <c r="G5" s="3159" t="s">
        <v>99</v>
      </c>
      <c r="H5" s="3159"/>
      <c r="I5" s="3159"/>
      <c r="J5" s="3159" t="s">
        <v>100</v>
      </c>
      <c r="K5" s="3159"/>
      <c r="L5" s="3159"/>
      <c r="M5" s="3160" t="s">
        <v>101</v>
      </c>
      <c r="N5" s="3160"/>
      <c r="O5" s="3160"/>
      <c r="P5" s="3287"/>
      <c r="Q5" s="3287"/>
      <c r="R5" s="3287"/>
    </row>
    <row r="6" spans="1:18" ht="22.5" customHeight="1" x14ac:dyDescent="0.25">
      <c r="A6" s="3182"/>
      <c r="B6" s="3182"/>
      <c r="C6" s="3182"/>
      <c r="D6" s="600" t="s">
        <v>187</v>
      </c>
      <c r="E6" s="600" t="s">
        <v>203</v>
      </c>
      <c r="F6" s="600" t="s">
        <v>204</v>
      </c>
      <c r="G6" s="600" t="s">
        <v>187</v>
      </c>
      <c r="H6" s="600" t="s">
        <v>203</v>
      </c>
      <c r="I6" s="600" t="s">
        <v>204</v>
      </c>
      <c r="J6" s="600" t="s">
        <v>187</v>
      </c>
      <c r="K6" s="600" t="s">
        <v>203</v>
      </c>
      <c r="L6" s="600" t="s">
        <v>204</v>
      </c>
      <c r="M6" s="600" t="s">
        <v>187</v>
      </c>
      <c r="N6" s="600" t="s">
        <v>203</v>
      </c>
      <c r="O6" s="600" t="s">
        <v>204</v>
      </c>
      <c r="P6" s="3287"/>
      <c r="Q6" s="3287"/>
      <c r="R6" s="3287"/>
    </row>
    <row r="7" spans="1:18" ht="20.25" customHeight="1" thickBot="1" x14ac:dyDescent="0.3">
      <c r="A7" s="3183"/>
      <c r="B7" s="3183"/>
      <c r="C7" s="3183"/>
      <c r="D7" s="325" t="s">
        <v>188</v>
      </c>
      <c r="E7" s="325" t="s">
        <v>189</v>
      </c>
      <c r="F7" s="325" t="s">
        <v>190</v>
      </c>
      <c r="G7" s="325" t="s">
        <v>188</v>
      </c>
      <c r="H7" s="325" t="s">
        <v>189</v>
      </c>
      <c r="I7" s="325" t="s">
        <v>190</v>
      </c>
      <c r="J7" s="325" t="s">
        <v>188</v>
      </c>
      <c r="K7" s="325" t="s">
        <v>189</v>
      </c>
      <c r="L7" s="325" t="s">
        <v>190</v>
      </c>
      <c r="M7" s="325" t="s">
        <v>188</v>
      </c>
      <c r="N7" s="325" t="s">
        <v>189</v>
      </c>
      <c r="O7" s="325" t="s">
        <v>190</v>
      </c>
      <c r="P7" s="3288"/>
      <c r="Q7" s="3288"/>
      <c r="R7" s="3288"/>
    </row>
    <row r="8" spans="1:18" s="874" customFormat="1" ht="24" customHeight="1" x14ac:dyDescent="0.25">
      <c r="A8" s="3156" t="s">
        <v>471</v>
      </c>
      <c r="B8" s="774" t="s">
        <v>92</v>
      </c>
      <c r="C8" s="774" t="s">
        <v>666</v>
      </c>
      <c r="D8" s="2245">
        <v>5</v>
      </c>
      <c r="E8" s="2245">
        <v>16</v>
      </c>
      <c r="F8" s="2245">
        <f>SUM(D8:E8)</f>
        <v>21</v>
      </c>
      <c r="G8" s="2245">
        <v>0</v>
      </c>
      <c r="H8" s="2245">
        <v>0</v>
      </c>
      <c r="I8" s="2245">
        <f>SUM(G8:H8)</f>
        <v>0</v>
      </c>
      <c r="J8" s="2245">
        <v>0</v>
      </c>
      <c r="K8" s="2245">
        <v>0</v>
      </c>
      <c r="L8" s="2245">
        <f>SUM(J8:K8)</f>
        <v>0</v>
      </c>
      <c r="M8" s="2245">
        <f>SUM(J8,G8,D8)</f>
        <v>5</v>
      </c>
      <c r="N8" s="2245">
        <f t="shared" ref="N8:O8" si="0">SUM(K8,H8,E8)</f>
        <v>16</v>
      </c>
      <c r="O8" s="2245">
        <f t="shared" si="0"/>
        <v>21</v>
      </c>
      <c r="P8" s="822" t="s">
        <v>1692</v>
      </c>
      <c r="Q8" s="1654" t="s">
        <v>156</v>
      </c>
      <c r="R8" s="2494" t="s">
        <v>134</v>
      </c>
    </row>
    <row r="9" spans="1:18" s="874" customFormat="1" ht="25.5" customHeight="1" x14ac:dyDescent="0.25">
      <c r="A9" s="2676"/>
      <c r="B9" s="1812" t="s">
        <v>50</v>
      </c>
      <c r="C9" s="1812" t="s">
        <v>673</v>
      </c>
      <c r="D9" s="2242">
        <v>0</v>
      </c>
      <c r="E9" s="2242">
        <v>0</v>
      </c>
      <c r="F9" s="2242">
        <f t="shared" ref="F9:F25" si="1">SUM(D9:E9)</f>
        <v>0</v>
      </c>
      <c r="G9" s="2242">
        <v>21</v>
      </c>
      <c r="H9" s="2242">
        <v>10</v>
      </c>
      <c r="I9" s="2242">
        <f t="shared" ref="I9:I25" si="2">SUM(G9:H9)</f>
        <v>31</v>
      </c>
      <c r="J9" s="2242">
        <v>2</v>
      </c>
      <c r="K9" s="2242">
        <v>13</v>
      </c>
      <c r="L9" s="2242">
        <f t="shared" ref="L9:L25" si="3">SUM(J9:K9)</f>
        <v>15</v>
      </c>
      <c r="M9" s="2242">
        <f t="shared" ref="M9:M25" si="4">SUM(J9,G9,D9)</f>
        <v>23</v>
      </c>
      <c r="N9" s="2242">
        <f t="shared" ref="N9:N25" si="5">SUM(K9,H9,E9)</f>
        <v>23</v>
      </c>
      <c r="O9" s="2242">
        <f t="shared" ref="O9:O25" si="6">SUM(L9,I9,F9)</f>
        <v>46</v>
      </c>
      <c r="P9" s="856" t="s">
        <v>468</v>
      </c>
      <c r="Q9" s="856" t="s">
        <v>135</v>
      </c>
      <c r="R9" s="2495"/>
    </row>
    <row r="10" spans="1:18" s="874" customFormat="1" ht="25.5" customHeight="1" x14ac:dyDescent="0.25">
      <c r="A10" s="2676"/>
      <c r="B10" s="1810" t="s">
        <v>1613</v>
      </c>
      <c r="C10" s="1810" t="s">
        <v>1461</v>
      </c>
      <c r="D10" s="2242">
        <v>0</v>
      </c>
      <c r="E10" s="2242">
        <v>0</v>
      </c>
      <c r="F10" s="2242">
        <f t="shared" si="1"/>
        <v>0</v>
      </c>
      <c r="G10" s="2242">
        <v>1</v>
      </c>
      <c r="H10" s="2242">
        <v>13</v>
      </c>
      <c r="I10" s="2242">
        <f t="shared" si="2"/>
        <v>14</v>
      </c>
      <c r="J10" s="2242">
        <v>0</v>
      </c>
      <c r="K10" s="2242">
        <v>0</v>
      </c>
      <c r="L10" s="2242">
        <f t="shared" si="3"/>
        <v>0</v>
      </c>
      <c r="M10" s="2242">
        <f t="shared" si="4"/>
        <v>1</v>
      </c>
      <c r="N10" s="2242">
        <f t="shared" si="5"/>
        <v>13</v>
      </c>
      <c r="O10" s="2242">
        <f t="shared" si="6"/>
        <v>14</v>
      </c>
      <c r="P10" s="856" t="s">
        <v>1462</v>
      </c>
      <c r="Q10" s="856" t="s">
        <v>480</v>
      </c>
      <c r="R10" s="2495"/>
    </row>
    <row r="11" spans="1:18" s="874" customFormat="1" ht="25.5" customHeight="1" x14ac:dyDescent="0.25">
      <c r="A11" s="2676"/>
      <c r="B11" s="1810" t="s">
        <v>469</v>
      </c>
      <c r="C11" s="1810" t="s">
        <v>734</v>
      </c>
      <c r="D11" s="2242">
        <v>0</v>
      </c>
      <c r="E11" s="2242">
        <v>0</v>
      </c>
      <c r="F11" s="2242">
        <f t="shared" si="1"/>
        <v>0</v>
      </c>
      <c r="G11" s="2242">
        <v>0</v>
      </c>
      <c r="H11" s="2242">
        <v>7</v>
      </c>
      <c r="I11" s="2242">
        <f t="shared" si="2"/>
        <v>7</v>
      </c>
      <c r="J11" s="2242">
        <v>0</v>
      </c>
      <c r="K11" s="2242">
        <v>0</v>
      </c>
      <c r="L11" s="2242">
        <f t="shared" si="3"/>
        <v>0</v>
      </c>
      <c r="M11" s="2242">
        <f t="shared" si="4"/>
        <v>0</v>
      </c>
      <c r="N11" s="2242">
        <f t="shared" si="5"/>
        <v>7</v>
      </c>
      <c r="O11" s="2242">
        <f t="shared" si="6"/>
        <v>7</v>
      </c>
      <c r="P11" s="856" t="s">
        <v>1693</v>
      </c>
      <c r="Q11" s="856" t="s">
        <v>1693</v>
      </c>
      <c r="R11" s="2495"/>
    </row>
    <row r="12" spans="1:18" s="874" customFormat="1" ht="32.25" customHeight="1" x14ac:dyDescent="0.25">
      <c r="A12" s="2676"/>
      <c r="B12" s="1810" t="s">
        <v>474</v>
      </c>
      <c r="C12" s="1810" t="s">
        <v>678</v>
      </c>
      <c r="D12" s="2242">
        <v>1</v>
      </c>
      <c r="E12" s="2242">
        <v>16</v>
      </c>
      <c r="F12" s="2242">
        <f t="shared" si="1"/>
        <v>17</v>
      </c>
      <c r="G12" s="2242">
        <v>0</v>
      </c>
      <c r="H12" s="2242">
        <v>0</v>
      </c>
      <c r="I12" s="2242">
        <f t="shared" si="2"/>
        <v>0</v>
      </c>
      <c r="J12" s="2242">
        <v>0</v>
      </c>
      <c r="K12" s="2242">
        <v>0</v>
      </c>
      <c r="L12" s="2242">
        <f t="shared" si="3"/>
        <v>0</v>
      </c>
      <c r="M12" s="2242">
        <f t="shared" si="4"/>
        <v>1</v>
      </c>
      <c r="N12" s="2242">
        <f t="shared" si="5"/>
        <v>16</v>
      </c>
      <c r="O12" s="2242">
        <f t="shared" si="6"/>
        <v>17</v>
      </c>
      <c r="P12" s="856" t="s">
        <v>1173</v>
      </c>
      <c r="Q12" s="856" t="s">
        <v>475</v>
      </c>
      <c r="R12" s="2495"/>
    </row>
    <row r="13" spans="1:18" s="874" customFormat="1" ht="23.25" customHeight="1" x14ac:dyDescent="0.25">
      <c r="A13" s="2676"/>
      <c r="B13" s="1812" t="s">
        <v>476</v>
      </c>
      <c r="C13" s="1812" t="s">
        <v>1694</v>
      </c>
      <c r="D13" s="2242">
        <v>0</v>
      </c>
      <c r="E13" s="2242">
        <v>0</v>
      </c>
      <c r="F13" s="2242">
        <f t="shared" si="1"/>
        <v>0</v>
      </c>
      <c r="G13" s="2242">
        <v>9</v>
      </c>
      <c r="H13" s="2242">
        <v>21</v>
      </c>
      <c r="I13" s="2242">
        <f t="shared" si="2"/>
        <v>30</v>
      </c>
      <c r="J13" s="2242">
        <v>10</v>
      </c>
      <c r="K13" s="2242">
        <v>23</v>
      </c>
      <c r="L13" s="2242">
        <f t="shared" si="3"/>
        <v>33</v>
      </c>
      <c r="M13" s="2242">
        <f t="shared" si="4"/>
        <v>19</v>
      </c>
      <c r="N13" s="2242">
        <f t="shared" si="5"/>
        <v>44</v>
      </c>
      <c r="O13" s="2242">
        <f t="shared" si="6"/>
        <v>63</v>
      </c>
      <c r="P13" s="856" t="s">
        <v>1561</v>
      </c>
      <c r="Q13" s="856" t="s">
        <v>478</v>
      </c>
      <c r="R13" s="2495"/>
    </row>
    <row r="14" spans="1:18" s="874" customFormat="1" ht="20.25" customHeight="1" x14ac:dyDescent="0.25">
      <c r="A14" s="2676"/>
      <c r="B14" s="1812" t="s">
        <v>683</v>
      </c>
      <c r="C14" s="1812" t="s">
        <v>683</v>
      </c>
      <c r="D14" s="2242">
        <v>0</v>
      </c>
      <c r="E14" s="2242">
        <v>0</v>
      </c>
      <c r="F14" s="2242">
        <f t="shared" si="1"/>
        <v>0</v>
      </c>
      <c r="G14" s="2242">
        <v>0</v>
      </c>
      <c r="H14" s="2242">
        <v>0</v>
      </c>
      <c r="I14" s="2242">
        <f t="shared" si="2"/>
        <v>0</v>
      </c>
      <c r="J14" s="2242">
        <v>0</v>
      </c>
      <c r="K14" s="2242">
        <v>0</v>
      </c>
      <c r="L14" s="2242">
        <f t="shared" si="3"/>
        <v>0</v>
      </c>
      <c r="M14" s="2242">
        <f t="shared" si="4"/>
        <v>0</v>
      </c>
      <c r="N14" s="2242">
        <f t="shared" si="5"/>
        <v>0</v>
      </c>
      <c r="O14" s="2242">
        <f t="shared" si="6"/>
        <v>0</v>
      </c>
      <c r="P14" s="856" t="s">
        <v>684</v>
      </c>
      <c r="Q14" s="856" t="s">
        <v>684</v>
      </c>
      <c r="R14" s="2495"/>
    </row>
    <row r="15" spans="1:18" s="874" customFormat="1" ht="24" customHeight="1" x14ac:dyDescent="0.25">
      <c r="A15" s="2676"/>
      <c r="B15" s="2705" t="s">
        <v>1618</v>
      </c>
      <c r="C15" s="1812" t="s">
        <v>1619</v>
      </c>
      <c r="D15" s="2242">
        <v>2</v>
      </c>
      <c r="E15" s="2242">
        <v>2</v>
      </c>
      <c r="F15" s="2242">
        <f t="shared" si="1"/>
        <v>4</v>
      </c>
      <c r="G15" s="2242">
        <v>0</v>
      </c>
      <c r="H15" s="2242">
        <v>0</v>
      </c>
      <c r="I15" s="2242">
        <f t="shared" si="2"/>
        <v>0</v>
      </c>
      <c r="J15" s="2242">
        <v>0</v>
      </c>
      <c r="K15" s="2242">
        <v>0</v>
      </c>
      <c r="L15" s="2242">
        <f t="shared" si="3"/>
        <v>0</v>
      </c>
      <c r="M15" s="2242">
        <f t="shared" si="4"/>
        <v>2</v>
      </c>
      <c r="N15" s="2242">
        <f t="shared" si="5"/>
        <v>2</v>
      </c>
      <c r="O15" s="2242">
        <f t="shared" si="6"/>
        <v>4</v>
      </c>
      <c r="P15" s="814" t="s">
        <v>1695</v>
      </c>
      <c r="Q15" s="2882" t="s">
        <v>1534</v>
      </c>
      <c r="R15" s="2495"/>
    </row>
    <row r="16" spans="1:18" s="874" customFormat="1" ht="25.5" customHeight="1" x14ac:dyDescent="0.25">
      <c r="A16" s="2676"/>
      <c r="B16" s="2701"/>
      <c r="C16" s="848" t="s">
        <v>1622</v>
      </c>
      <c r="D16" s="2242">
        <v>11</v>
      </c>
      <c r="E16" s="2242">
        <v>4</v>
      </c>
      <c r="F16" s="2242">
        <f t="shared" si="1"/>
        <v>15</v>
      </c>
      <c r="G16" s="2242">
        <v>0</v>
      </c>
      <c r="H16" s="2242">
        <v>0</v>
      </c>
      <c r="I16" s="2242">
        <f t="shared" si="2"/>
        <v>0</v>
      </c>
      <c r="J16" s="2242">
        <v>0</v>
      </c>
      <c r="K16" s="2242">
        <v>0</v>
      </c>
      <c r="L16" s="2242">
        <f t="shared" si="3"/>
        <v>0</v>
      </c>
      <c r="M16" s="2242">
        <f t="shared" si="4"/>
        <v>11</v>
      </c>
      <c r="N16" s="2242">
        <f t="shared" si="5"/>
        <v>4</v>
      </c>
      <c r="O16" s="2242">
        <f t="shared" si="6"/>
        <v>15</v>
      </c>
      <c r="P16" s="1079" t="s">
        <v>663</v>
      </c>
      <c r="Q16" s="2883"/>
      <c r="R16" s="2615"/>
    </row>
    <row r="17" spans="1:22" s="874" customFormat="1" ht="25.5" customHeight="1" x14ac:dyDescent="0.25">
      <c r="A17" s="598"/>
      <c r="B17" s="2704" t="s">
        <v>49</v>
      </c>
      <c r="C17" s="2704"/>
      <c r="D17" s="2242">
        <f>SUM(D15:D16)</f>
        <v>13</v>
      </c>
      <c r="E17" s="2242">
        <f t="shared" ref="E17:K17" si="7">SUM(E15:E16)</f>
        <v>6</v>
      </c>
      <c r="F17" s="2242">
        <f t="shared" si="1"/>
        <v>19</v>
      </c>
      <c r="G17" s="2242">
        <f t="shared" si="7"/>
        <v>0</v>
      </c>
      <c r="H17" s="2242">
        <f t="shared" si="7"/>
        <v>0</v>
      </c>
      <c r="I17" s="2242">
        <f t="shared" si="2"/>
        <v>0</v>
      </c>
      <c r="J17" s="2242">
        <f t="shared" si="7"/>
        <v>0</v>
      </c>
      <c r="K17" s="2242">
        <f t="shared" si="7"/>
        <v>0</v>
      </c>
      <c r="L17" s="2242">
        <f t="shared" si="3"/>
        <v>0</v>
      </c>
      <c r="M17" s="2242">
        <f t="shared" si="4"/>
        <v>13</v>
      </c>
      <c r="N17" s="2242">
        <f t="shared" si="5"/>
        <v>6</v>
      </c>
      <c r="O17" s="2242">
        <f t="shared" si="6"/>
        <v>19</v>
      </c>
      <c r="P17" s="1059"/>
      <c r="Q17" s="1062" t="s">
        <v>139</v>
      </c>
      <c r="R17" s="1062"/>
    </row>
    <row r="18" spans="1:22" s="874" customFormat="1" ht="28.5" customHeight="1" x14ac:dyDescent="0.25">
      <c r="A18" s="2676" t="s">
        <v>96</v>
      </c>
      <c r="B18" s="2676"/>
      <c r="C18" s="2676"/>
      <c r="D18" s="2242">
        <f>SUM(D8:D14,D17)</f>
        <v>19</v>
      </c>
      <c r="E18" s="2242">
        <f t="shared" ref="E18:K18" si="8">SUM(E8:E14,E17)</f>
        <v>38</v>
      </c>
      <c r="F18" s="2242">
        <f t="shared" si="1"/>
        <v>57</v>
      </c>
      <c r="G18" s="2242">
        <f t="shared" si="8"/>
        <v>31</v>
      </c>
      <c r="H18" s="2242">
        <f t="shared" si="8"/>
        <v>51</v>
      </c>
      <c r="I18" s="2242">
        <f t="shared" si="2"/>
        <v>82</v>
      </c>
      <c r="J18" s="2242">
        <f t="shared" si="8"/>
        <v>12</v>
      </c>
      <c r="K18" s="2242">
        <f t="shared" si="8"/>
        <v>36</v>
      </c>
      <c r="L18" s="2242">
        <f t="shared" si="3"/>
        <v>48</v>
      </c>
      <c r="M18" s="2242">
        <f t="shared" si="4"/>
        <v>62</v>
      </c>
      <c r="N18" s="2242">
        <f t="shared" si="5"/>
        <v>125</v>
      </c>
      <c r="O18" s="2242">
        <f t="shared" si="6"/>
        <v>187</v>
      </c>
      <c r="P18" s="2598" t="s">
        <v>136</v>
      </c>
      <c r="Q18" s="2598"/>
      <c r="R18" s="2598"/>
    </row>
    <row r="19" spans="1:22" s="874" customFormat="1" ht="33.75" customHeight="1" x14ac:dyDescent="0.25">
      <c r="A19" s="1430" t="s">
        <v>606</v>
      </c>
      <c r="B19" s="1430" t="s">
        <v>476</v>
      </c>
      <c r="C19" s="1450" t="s">
        <v>1623</v>
      </c>
      <c r="D19" s="2242">
        <v>0</v>
      </c>
      <c r="E19" s="2242">
        <v>0</v>
      </c>
      <c r="F19" s="2242">
        <f t="shared" si="1"/>
        <v>0</v>
      </c>
      <c r="G19" s="2242">
        <v>7</v>
      </c>
      <c r="H19" s="2242">
        <v>10</v>
      </c>
      <c r="I19" s="2242">
        <f t="shared" si="2"/>
        <v>17</v>
      </c>
      <c r="J19" s="2242">
        <v>0</v>
      </c>
      <c r="K19" s="2242">
        <v>0</v>
      </c>
      <c r="L19" s="2242">
        <f t="shared" si="3"/>
        <v>0</v>
      </c>
      <c r="M19" s="2242">
        <f t="shared" si="4"/>
        <v>7</v>
      </c>
      <c r="N19" s="2242">
        <f t="shared" si="5"/>
        <v>10</v>
      </c>
      <c r="O19" s="2242">
        <f t="shared" si="6"/>
        <v>17</v>
      </c>
      <c r="P19" s="1478" t="s">
        <v>2012</v>
      </c>
      <c r="Q19" s="1478" t="s">
        <v>477</v>
      </c>
      <c r="R19" s="1478" t="s">
        <v>607</v>
      </c>
    </row>
    <row r="20" spans="1:22" s="874" customFormat="1" ht="29.25" customHeight="1" x14ac:dyDescent="0.25">
      <c r="A20" s="2704" t="s">
        <v>610</v>
      </c>
      <c r="B20" s="2705" t="s">
        <v>2349</v>
      </c>
      <c r="C20" s="1812" t="s">
        <v>2335</v>
      </c>
      <c r="D20" s="2242">
        <v>0</v>
      </c>
      <c r="E20" s="2242">
        <v>0</v>
      </c>
      <c r="F20" s="2242">
        <f t="shared" si="1"/>
        <v>0</v>
      </c>
      <c r="G20" s="2242">
        <v>13</v>
      </c>
      <c r="H20" s="2242">
        <v>9</v>
      </c>
      <c r="I20" s="2242">
        <f t="shared" si="2"/>
        <v>22</v>
      </c>
      <c r="J20" s="2242">
        <v>8</v>
      </c>
      <c r="K20" s="2242">
        <v>0</v>
      </c>
      <c r="L20" s="2242">
        <f t="shared" si="3"/>
        <v>8</v>
      </c>
      <c r="M20" s="2242">
        <f t="shared" si="4"/>
        <v>21</v>
      </c>
      <c r="N20" s="2242">
        <f t="shared" si="5"/>
        <v>9</v>
      </c>
      <c r="O20" s="2242">
        <f t="shared" si="6"/>
        <v>30</v>
      </c>
      <c r="P20" s="722" t="s">
        <v>741</v>
      </c>
      <c r="Q20" s="2598" t="s">
        <v>1626</v>
      </c>
      <c r="R20" s="2598" t="s">
        <v>611</v>
      </c>
      <c r="V20" s="444"/>
    </row>
    <row r="21" spans="1:22" s="874" customFormat="1" ht="36.75" customHeight="1" x14ac:dyDescent="0.25">
      <c r="A21" s="2704"/>
      <c r="B21" s="2700"/>
      <c r="C21" s="1812" t="s">
        <v>2336</v>
      </c>
      <c r="D21" s="2242">
        <v>0</v>
      </c>
      <c r="E21" s="2242">
        <v>0</v>
      </c>
      <c r="F21" s="2242">
        <f t="shared" si="1"/>
        <v>0</v>
      </c>
      <c r="G21" s="2242">
        <v>3</v>
      </c>
      <c r="H21" s="2242">
        <v>3</v>
      </c>
      <c r="I21" s="2242">
        <f t="shared" si="2"/>
        <v>6</v>
      </c>
      <c r="J21" s="2242">
        <v>5</v>
      </c>
      <c r="K21" s="2242">
        <v>2</v>
      </c>
      <c r="L21" s="2242">
        <f t="shared" si="3"/>
        <v>7</v>
      </c>
      <c r="M21" s="2242">
        <f t="shared" si="4"/>
        <v>8</v>
      </c>
      <c r="N21" s="2242">
        <f t="shared" si="5"/>
        <v>5</v>
      </c>
      <c r="O21" s="2242">
        <f t="shared" si="6"/>
        <v>13</v>
      </c>
      <c r="P21" s="309" t="s">
        <v>1078</v>
      </c>
      <c r="Q21" s="2598"/>
      <c r="R21" s="2598"/>
      <c r="V21" s="444"/>
    </row>
    <row r="22" spans="1:22" s="874" customFormat="1" ht="25.5" customHeight="1" x14ac:dyDescent="0.25">
      <c r="A22" s="2704"/>
      <c r="B22" s="2700"/>
      <c r="C22" s="1812" t="s">
        <v>2337</v>
      </c>
      <c r="D22" s="2242">
        <v>0</v>
      </c>
      <c r="E22" s="2242">
        <v>0</v>
      </c>
      <c r="F22" s="2242">
        <f t="shared" si="1"/>
        <v>0</v>
      </c>
      <c r="G22" s="2242">
        <v>0</v>
      </c>
      <c r="H22" s="2242">
        <v>9</v>
      </c>
      <c r="I22" s="2242">
        <f t="shared" si="2"/>
        <v>9</v>
      </c>
      <c r="J22" s="2242">
        <v>0</v>
      </c>
      <c r="K22" s="2242">
        <v>3</v>
      </c>
      <c r="L22" s="2242">
        <f t="shared" si="3"/>
        <v>3</v>
      </c>
      <c r="M22" s="2242">
        <f t="shared" si="4"/>
        <v>0</v>
      </c>
      <c r="N22" s="2242">
        <f t="shared" si="5"/>
        <v>12</v>
      </c>
      <c r="O22" s="2242">
        <f t="shared" si="6"/>
        <v>12</v>
      </c>
      <c r="P22" s="309" t="s">
        <v>743</v>
      </c>
      <c r="Q22" s="2598"/>
      <c r="R22" s="2598"/>
      <c r="V22" s="444"/>
    </row>
    <row r="23" spans="1:22" s="874" customFormat="1" ht="25.5" customHeight="1" x14ac:dyDescent="0.25">
      <c r="A23" s="2704"/>
      <c r="B23" s="2700"/>
      <c r="C23" s="1812" t="s">
        <v>2338</v>
      </c>
      <c r="D23" s="2242">
        <v>0</v>
      </c>
      <c r="E23" s="2242">
        <v>0</v>
      </c>
      <c r="F23" s="2242">
        <f t="shared" si="1"/>
        <v>0</v>
      </c>
      <c r="G23" s="2242">
        <v>5</v>
      </c>
      <c r="H23" s="2242">
        <v>5</v>
      </c>
      <c r="I23" s="2242">
        <f t="shared" si="2"/>
        <v>10</v>
      </c>
      <c r="J23" s="2242">
        <v>2</v>
      </c>
      <c r="K23" s="2242">
        <v>0</v>
      </c>
      <c r="L23" s="2242">
        <f t="shared" si="3"/>
        <v>2</v>
      </c>
      <c r="M23" s="2242">
        <f t="shared" si="4"/>
        <v>7</v>
      </c>
      <c r="N23" s="2242">
        <f t="shared" si="5"/>
        <v>5</v>
      </c>
      <c r="O23" s="2242">
        <f t="shared" si="6"/>
        <v>12</v>
      </c>
      <c r="P23" s="309" t="s">
        <v>2546</v>
      </c>
      <c r="Q23" s="2598"/>
      <c r="R23" s="2598"/>
      <c r="V23" s="444"/>
    </row>
    <row r="24" spans="1:22" s="874" customFormat="1" ht="22.5" customHeight="1" x14ac:dyDescent="0.25">
      <c r="A24" s="2704"/>
      <c r="B24" s="2701"/>
      <c r="C24" s="1812" t="s">
        <v>2339</v>
      </c>
      <c r="D24" s="2242">
        <v>0</v>
      </c>
      <c r="E24" s="2242">
        <v>0</v>
      </c>
      <c r="F24" s="2242">
        <f t="shared" si="1"/>
        <v>0</v>
      </c>
      <c r="G24" s="2242">
        <v>11</v>
      </c>
      <c r="H24" s="2242">
        <v>5</v>
      </c>
      <c r="I24" s="2242">
        <f t="shared" si="2"/>
        <v>16</v>
      </c>
      <c r="J24" s="2242">
        <v>2</v>
      </c>
      <c r="K24" s="2242">
        <v>0</v>
      </c>
      <c r="L24" s="2242">
        <f t="shared" si="3"/>
        <v>2</v>
      </c>
      <c r="M24" s="2242">
        <f t="shared" si="4"/>
        <v>13</v>
      </c>
      <c r="N24" s="2242">
        <f t="shared" si="5"/>
        <v>5</v>
      </c>
      <c r="O24" s="2242">
        <f t="shared" si="6"/>
        <v>18</v>
      </c>
      <c r="P24" s="309" t="s">
        <v>2545</v>
      </c>
      <c r="Q24" s="2598"/>
      <c r="R24" s="2598"/>
      <c r="V24" s="444"/>
    </row>
    <row r="25" spans="1:22" s="874" customFormat="1" ht="22.5" customHeight="1" thickBot="1" x14ac:dyDescent="0.3">
      <c r="A25" s="2677" t="s">
        <v>96</v>
      </c>
      <c r="B25" s="2677"/>
      <c r="C25" s="2677"/>
      <c r="D25" s="1563">
        <f>SUM(D20:D24)</f>
        <v>0</v>
      </c>
      <c r="E25" s="1563">
        <f t="shared" ref="E25:K25" si="9">SUM(E20:E24)</f>
        <v>0</v>
      </c>
      <c r="F25" s="2243">
        <f t="shared" si="1"/>
        <v>0</v>
      </c>
      <c r="G25" s="1563">
        <f t="shared" si="9"/>
        <v>32</v>
      </c>
      <c r="H25" s="1563">
        <f t="shared" si="9"/>
        <v>31</v>
      </c>
      <c r="I25" s="2243">
        <f t="shared" si="2"/>
        <v>63</v>
      </c>
      <c r="J25" s="1563">
        <f t="shared" si="9"/>
        <v>17</v>
      </c>
      <c r="K25" s="1563">
        <f t="shared" si="9"/>
        <v>5</v>
      </c>
      <c r="L25" s="2243">
        <f t="shared" si="3"/>
        <v>22</v>
      </c>
      <c r="M25" s="2243">
        <f t="shared" si="4"/>
        <v>49</v>
      </c>
      <c r="N25" s="2243">
        <f t="shared" si="5"/>
        <v>36</v>
      </c>
      <c r="O25" s="2243">
        <f t="shared" si="6"/>
        <v>85</v>
      </c>
      <c r="P25" s="3283" t="s">
        <v>136</v>
      </c>
      <c r="Q25" s="3283"/>
      <c r="R25" s="3283"/>
      <c r="V25" s="444"/>
    </row>
    <row r="26" spans="1:22" s="874" customFormat="1" ht="22.5" customHeight="1" thickTop="1" x14ac:dyDescent="0.25">
      <c r="A26" s="2200"/>
      <c r="B26" s="2200"/>
      <c r="C26" s="2200"/>
      <c r="D26" s="427"/>
      <c r="E26" s="427"/>
      <c r="F26" s="427"/>
      <c r="G26" s="427"/>
      <c r="H26" s="427"/>
      <c r="I26" s="427"/>
      <c r="J26" s="427"/>
      <c r="K26" s="427"/>
      <c r="L26" s="427"/>
      <c r="M26" s="427"/>
      <c r="N26" s="427"/>
      <c r="O26" s="427"/>
      <c r="P26" s="2196"/>
      <c r="Q26" s="2196"/>
      <c r="R26" s="2196"/>
      <c r="V26" s="444"/>
    </row>
    <row r="27" spans="1:22" s="874" customFormat="1" ht="22.5" customHeight="1" x14ac:dyDescent="0.25">
      <c r="A27" s="2200"/>
      <c r="B27" s="2200"/>
      <c r="C27" s="2200"/>
      <c r="D27" s="427"/>
      <c r="E27" s="427"/>
      <c r="F27" s="427"/>
      <c r="G27" s="427"/>
      <c r="H27" s="427"/>
      <c r="I27" s="427"/>
      <c r="J27" s="427"/>
      <c r="K27" s="427"/>
      <c r="L27" s="427"/>
      <c r="M27" s="427"/>
      <c r="N27" s="427"/>
      <c r="O27" s="427"/>
      <c r="P27" s="2196"/>
      <c r="Q27" s="2196"/>
      <c r="R27" s="2196"/>
      <c r="V27" s="444"/>
    </row>
    <row r="28" spans="1:22" s="874" customFormat="1" ht="22.5" customHeight="1" x14ac:dyDescent="0.25">
      <c r="A28" s="2200"/>
      <c r="B28" s="2200"/>
      <c r="C28" s="2200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2196"/>
      <c r="Q28" s="2196"/>
      <c r="R28" s="2196"/>
      <c r="V28" s="444"/>
    </row>
    <row r="29" spans="1:22" s="874" customFormat="1" ht="24.75" customHeight="1" thickBot="1" x14ac:dyDescent="0.3">
      <c r="A29" s="3284" t="s">
        <v>2861</v>
      </c>
      <c r="B29" s="3284"/>
      <c r="C29" s="583"/>
      <c r="D29" s="878"/>
      <c r="E29" s="878"/>
      <c r="F29" s="878"/>
      <c r="G29" s="878"/>
      <c r="H29" s="878"/>
      <c r="I29" s="878"/>
      <c r="J29" s="878"/>
      <c r="K29" s="878"/>
      <c r="L29" s="878"/>
      <c r="M29" s="878"/>
      <c r="N29" s="878"/>
      <c r="O29" s="878"/>
      <c r="P29" s="594"/>
      <c r="Q29" s="3285" t="s">
        <v>2860</v>
      </c>
      <c r="R29" s="3285"/>
    </row>
    <row r="30" spans="1:22" s="874" customFormat="1" ht="18" customHeight="1" thickTop="1" x14ac:dyDescent="0.25">
      <c r="A30" s="3181" t="s">
        <v>47</v>
      </c>
      <c r="B30" s="3181" t="s">
        <v>90</v>
      </c>
      <c r="C30" s="3181" t="s">
        <v>48</v>
      </c>
      <c r="D30" s="3173" t="s">
        <v>36</v>
      </c>
      <c r="E30" s="3173"/>
      <c r="F30" s="3173"/>
      <c r="G30" s="3173" t="s">
        <v>2</v>
      </c>
      <c r="H30" s="3173"/>
      <c r="I30" s="3173"/>
      <c r="J30" s="3173" t="s">
        <v>3</v>
      </c>
      <c r="K30" s="3173"/>
      <c r="L30" s="3173"/>
      <c r="M30" s="3173" t="s">
        <v>29</v>
      </c>
      <c r="N30" s="3173"/>
      <c r="O30" s="3173"/>
      <c r="P30" s="3286" t="s">
        <v>103</v>
      </c>
      <c r="Q30" s="3286" t="s">
        <v>132</v>
      </c>
      <c r="R30" s="3286" t="s">
        <v>310</v>
      </c>
    </row>
    <row r="31" spans="1:22" s="874" customFormat="1" ht="21" customHeight="1" x14ac:dyDescent="0.25">
      <c r="A31" s="3182"/>
      <c r="B31" s="3182"/>
      <c r="C31" s="3182"/>
      <c r="D31" s="3159" t="s">
        <v>98</v>
      </c>
      <c r="E31" s="3159"/>
      <c r="F31" s="3159"/>
      <c r="G31" s="3159" t="s">
        <v>99</v>
      </c>
      <c r="H31" s="3159"/>
      <c r="I31" s="3159"/>
      <c r="J31" s="3159" t="s">
        <v>100</v>
      </c>
      <c r="K31" s="3159"/>
      <c r="L31" s="3159"/>
      <c r="M31" s="3160" t="s">
        <v>101</v>
      </c>
      <c r="N31" s="3160"/>
      <c r="O31" s="3160"/>
      <c r="P31" s="3287"/>
      <c r="Q31" s="3287"/>
      <c r="R31" s="3287"/>
    </row>
    <row r="32" spans="1:22" s="874" customFormat="1" ht="18" customHeight="1" x14ac:dyDescent="0.25">
      <c r="A32" s="3182"/>
      <c r="B32" s="3182"/>
      <c r="C32" s="3182"/>
      <c r="D32" s="600" t="s">
        <v>187</v>
      </c>
      <c r="E32" s="600" t="s">
        <v>203</v>
      </c>
      <c r="F32" s="600" t="s">
        <v>204</v>
      </c>
      <c r="G32" s="600" t="s">
        <v>187</v>
      </c>
      <c r="H32" s="600" t="s">
        <v>203</v>
      </c>
      <c r="I32" s="600" t="s">
        <v>204</v>
      </c>
      <c r="J32" s="600" t="s">
        <v>187</v>
      </c>
      <c r="K32" s="600" t="s">
        <v>203</v>
      </c>
      <c r="L32" s="600" t="s">
        <v>204</v>
      </c>
      <c r="M32" s="600" t="s">
        <v>187</v>
      </c>
      <c r="N32" s="600" t="s">
        <v>203</v>
      </c>
      <c r="O32" s="600" t="s">
        <v>204</v>
      </c>
      <c r="P32" s="3287"/>
      <c r="Q32" s="3287"/>
      <c r="R32" s="3287"/>
    </row>
    <row r="33" spans="1:18" s="874" customFormat="1" ht="17.25" customHeight="1" thickBot="1" x14ac:dyDescent="0.3">
      <c r="A33" s="3183"/>
      <c r="B33" s="3183"/>
      <c r="C33" s="3183"/>
      <c r="D33" s="325" t="s">
        <v>188</v>
      </c>
      <c r="E33" s="325" t="s">
        <v>189</v>
      </c>
      <c r="F33" s="325" t="s">
        <v>190</v>
      </c>
      <c r="G33" s="325" t="s">
        <v>188</v>
      </c>
      <c r="H33" s="325" t="s">
        <v>189</v>
      </c>
      <c r="I33" s="325" t="s">
        <v>190</v>
      </c>
      <c r="J33" s="325" t="s">
        <v>188</v>
      </c>
      <c r="K33" s="325" t="s">
        <v>189</v>
      </c>
      <c r="L33" s="325" t="s">
        <v>190</v>
      </c>
      <c r="M33" s="325" t="s">
        <v>188</v>
      </c>
      <c r="N33" s="325" t="s">
        <v>189</v>
      </c>
      <c r="O33" s="1078" t="s">
        <v>190</v>
      </c>
      <c r="P33" s="3288"/>
      <c r="Q33" s="3288"/>
      <c r="R33" s="3288"/>
    </row>
    <row r="34" spans="1:18" s="874" customFormat="1" ht="24.75" customHeight="1" x14ac:dyDescent="0.25">
      <c r="A34" s="3238" t="s">
        <v>38</v>
      </c>
      <c r="B34" s="2708" t="s">
        <v>1627</v>
      </c>
      <c r="C34" s="774" t="s">
        <v>539</v>
      </c>
      <c r="D34" s="2284">
        <v>9</v>
      </c>
      <c r="E34" s="2284">
        <v>13</v>
      </c>
      <c r="F34" s="2284">
        <f>SUM(D34:E34)</f>
        <v>22</v>
      </c>
      <c r="G34" s="2284">
        <v>0</v>
      </c>
      <c r="H34" s="2284">
        <v>0</v>
      </c>
      <c r="I34" s="2284">
        <f>SUM(G34:H34)</f>
        <v>0</v>
      </c>
      <c r="J34" s="2284">
        <v>0</v>
      </c>
      <c r="K34" s="2284">
        <v>0</v>
      </c>
      <c r="L34" s="2284">
        <f>SUM(J34:K34)</f>
        <v>0</v>
      </c>
      <c r="M34" s="2284">
        <f>SUM(J34,G34,D34)</f>
        <v>9</v>
      </c>
      <c r="N34" s="2284">
        <f t="shared" ref="N34" si="10">SUM(K34,H34,E34)</f>
        <v>13</v>
      </c>
      <c r="O34" s="2284">
        <f>SUM(M34:N34)</f>
        <v>22</v>
      </c>
      <c r="P34" s="700" t="s">
        <v>133</v>
      </c>
      <c r="Q34" s="2494" t="s">
        <v>138</v>
      </c>
      <c r="R34" s="3282" t="s">
        <v>104</v>
      </c>
    </row>
    <row r="35" spans="1:18" s="874" customFormat="1" ht="47.25" customHeight="1" x14ac:dyDescent="0.25">
      <c r="A35" s="2704"/>
      <c r="B35" s="2700"/>
      <c r="C35" s="1859" t="s">
        <v>1278</v>
      </c>
      <c r="D35" s="1556">
        <v>2</v>
      </c>
      <c r="E35" s="1556">
        <v>3</v>
      </c>
      <c r="F35" s="1556">
        <f t="shared" ref="F35:F53" si="11">SUM(D35:E35)</f>
        <v>5</v>
      </c>
      <c r="G35" s="1556">
        <v>14</v>
      </c>
      <c r="H35" s="1556">
        <v>5</v>
      </c>
      <c r="I35" s="1556">
        <f t="shared" ref="I35:I53" si="12">SUM(G35:H35)</f>
        <v>19</v>
      </c>
      <c r="J35" s="1556">
        <v>9</v>
      </c>
      <c r="K35" s="1556">
        <v>5</v>
      </c>
      <c r="L35" s="1556">
        <f t="shared" ref="L35:L53" si="13">SUM(J35:K35)</f>
        <v>14</v>
      </c>
      <c r="M35" s="1556">
        <f>SUM(D35,G35,J35)</f>
        <v>25</v>
      </c>
      <c r="N35" s="1556">
        <f>SUM(E35,H35,K35)</f>
        <v>13</v>
      </c>
      <c r="O35" s="1556">
        <f t="shared" ref="O35:O53" si="14">SUM(M35:N35)</f>
        <v>38</v>
      </c>
      <c r="P35" s="875" t="s">
        <v>1279</v>
      </c>
      <c r="Q35" s="2495"/>
      <c r="R35" s="3276"/>
    </row>
    <row r="36" spans="1:18" s="874" customFormat="1" ht="50.25" customHeight="1" x14ac:dyDescent="0.25">
      <c r="A36" s="2704"/>
      <c r="B36" s="2700"/>
      <c r="C36" s="1861" t="s">
        <v>750</v>
      </c>
      <c r="D36" s="1556">
        <v>2</v>
      </c>
      <c r="E36" s="1556">
        <v>1</v>
      </c>
      <c r="F36" s="1556">
        <f t="shared" si="11"/>
        <v>3</v>
      </c>
      <c r="G36" s="1556">
        <v>4</v>
      </c>
      <c r="H36" s="1556">
        <v>3</v>
      </c>
      <c r="I36" s="1556">
        <f t="shared" si="12"/>
        <v>7</v>
      </c>
      <c r="J36" s="1556">
        <v>0</v>
      </c>
      <c r="K36" s="1556">
        <v>0</v>
      </c>
      <c r="L36" s="1556">
        <f t="shared" si="13"/>
        <v>0</v>
      </c>
      <c r="M36" s="1556">
        <f t="shared" ref="M36:M42" si="15">SUM(D36,G36,J36)</f>
        <v>6</v>
      </c>
      <c r="N36" s="1556">
        <f t="shared" ref="N36:N42" si="16">SUM(E36,H36,K36)</f>
        <v>4</v>
      </c>
      <c r="O36" s="1556">
        <f t="shared" si="14"/>
        <v>10</v>
      </c>
      <c r="P36" s="875" t="s">
        <v>1083</v>
      </c>
      <c r="Q36" s="2495"/>
      <c r="R36" s="3276"/>
    </row>
    <row r="37" spans="1:18" s="874" customFormat="1" ht="23.25" customHeight="1" x14ac:dyDescent="0.25">
      <c r="A37" s="2704"/>
      <c r="B37" s="2700"/>
      <c r="C37" s="1859" t="s">
        <v>2877</v>
      </c>
      <c r="D37" s="1556">
        <v>0</v>
      </c>
      <c r="E37" s="1556"/>
      <c r="F37" s="1556">
        <f t="shared" si="11"/>
        <v>0</v>
      </c>
      <c r="G37" s="1556">
        <v>1</v>
      </c>
      <c r="H37" s="1556">
        <v>9</v>
      </c>
      <c r="I37" s="1556">
        <f t="shared" si="12"/>
        <v>10</v>
      </c>
      <c r="J37" s="1556">
        <v>0</v>
      </c>
      <c r="K37" s="1556">
        <v>0</v>
      </c>
      <c r="L37" s="1556">
        <f t="shared" si="13"/>
        <v>0</v>
      </c>
      <c r="M37" s="1556">
        <f t="shared" si="15"/>
        <v>1</v>
      </c>
      <c r="N37" s="1556">
        <f t="shared" si="16"/>
        <v>9</v>
      </c>
      <c r="O37" s="1556">
        <f t="shared" si="14"/>
        <v>10</v>
      </c>
      <c r="P37" s="875" t="s">
        <v>2878</v>
      </c>
      <c r="Q37" s="2495"/>
      <c r="R37" s="3276"/>
    </row>
    <row r="38" spans="1:18" s="874" customFormat="1" ht="35.25" customHeight="1" x14ac:dyDescent="0.25">
      <c r="A38" s="2704"/>
      <c r="B38" s="2700"/>
      <c r="C38" s="1859" t="s">
        <v>1696</v>
      </c>
      <c r="D38" s="1556">
        <v>1</v>
      </c>
      <c r="E38" s="1556">
        <v>1</v>
      </c>
      <c r="F38" s="1556">
        <f t="shared" si="11"/>
        <v>2</v>
      </c>
      <c r="G38" s="1556">
        <v>0</v>
      </c>
      <c r="H38" s="1556">
        <v>0</v>
      </c>
      <c r="I38" s="1556">
        <f t="shared" si="12"/>
        <v>0</v>
      </c>
      <c r="J38" s="1556">
        <v>0</v>
      </c>
      <c r="K38" s="1556">
        <v>0</v>
      </c>
      <c r="L38" s="1556">
        <f t="shared" si="13"/>
        <v>0</v>
      </c>
      <c r="M38" s="1556">
        <f t="shared" si="15"/>
        <v>1</v>
      </c>
      <c r="N38" s="1556">
        <f t="shared" si="16"/>
        <v>1</v>
      </c>
      <c r="O38" s="1556">
        <f t="shared" si="14"/>
        <v>2</v>
      </c>
      <c r="P38" s="875" t="s">
        <v>1697</v>
      </c>
      <c r="Q38" s="2495"/>
      <c r="R38" s="3276"/>
    </row>
    <row r="39" spans="1:18" s="874" customFormat="1" ht="40.5" customHeight="1" x14ac:dyDescent="0.25">
      <c r="A39" s="2704"/>
      <c r="B39" s="2700"/>
      <c r="C39" s="1861" t="s">
        <v>1084</v>
      </c>
      <c r="D39" s="1556">
        <v>0</v>
      </c>
      <c r="E39" s="1556">
        <v>3</v>
      </c>
      <c r="F39" s="1556">
        <f t="shared" si="11"/>
        <v>3</v>
      </c>
      <c r="G39" s="1556">
        <v>8</v>
      </c>
      <c r="H39" s="1556">
        <v>4</v>
      </c>
      <c r="I39" s="1556">
        <f t="shared" si="12"/>
        <v>12</v>
      </c>
      <c r="J39" s="1556">
        <v>0</v>
      </c>
      <c r="K39" s="1556">
        <v>0</v>
      </c>
      <c r="L39" s="1556">
        <f t="shared" si="13"/>
        <v>0</v>
      </c>
      <c r="M39" s="1556">
        <f t="shared" si="15"/>
        <v>8</v>
      </c>
      <c r="N39" s="1556">
        <f t="shared" si="16"/>
        <v>7</v>
      </c>
      <c r="O39" s="1556">
        <f t="shared" si="14"/>
        <v>15</v>
      </c>
      <c r="P39" s="875" t="s">
        <v>1630</v>
      </c>
      <c r="Q39" s="2495"/>
      <c r="R39" s="3276"/>
    </row>
    <row r="40" spans="1:18" s="874" customFormat="1" ht="31.5" customHeight="1" x14ac:dyDescent="0.25">
      <c r="A40" s="2704"/>
      <c r="B40" s="2700"/>
      <c r="C40" s="1859" t="s">
        <v>2350</v>
      </c>
      <c r="D40" s="1556">
        <v>1</v>
      </c>
      <c r="E40" s="1556">
        <v>1</v>
      </c>
      <c r="F40" s="1556">
        <f t="shared" si="11"/>
        <v>2</v>
      </c>
      <c r="G40" s="1556">
        <v>0</v>
      </c>
      <c r="H40" s="1556">
        <v>0</v>
      </c>
      <c r="I40" s="1556">
        <f t="shared" si="12"/>
        <v>0</v>
      </c>
      <c r="J40" s="1556">
        <v>0</v>
      </c>
      <c r="K40" s="1556">
        <v>0</v>
      </c>
      <c r="L40" s="1556">
        <f t="shared" si="13"/>
        <v>0</v>
      </c>
      <c r="M40" s="1556">
        <f t="shared" si="15"/>
        <v>1</v>
      </c>
      <c r="N40" s="1556">
        <f t="shared" si="16"/>
        <v>1</v>
      </c>
      <c r="O40" s="1556">
        <f t="shared" si="14"/>
        <v>2</v>
      </c>
      <c r="P40" s="722" t="s">
        <v>1320</v>
      </c>
      <c r="Q40" s="2495"/>
      <c r="R40" s="3276"/>
    </row>
    <row r="41" spans="1:18" s="874" customFormat="1" ht="35.25" customHeight="1" x14ac:dyDescent="0.25">
      <c r="A41" s="2704"/>
      <c r="B41" s="2701"/>
      <c r="C41" s="1859" t="s">
        <v>2351</v>
      </c>
      <c r="D41" s="1556">
        <v>1</v>
      </c>
      <c r="E41" s="1556">
        <v>2</v>
      </c>
      <c r="F41" s="1556">
        <f t="shared" si="11"/>
        <v>3</v>
      </c>
      <c r="G41" s="1556">
        <v>0</v>
      </c>
      <c r="H41" s="1556">
        <v>0</v>
      </c>
      <c r="I41" s="1556">
        <f t="shared" si="12"/>
        <v>0</v>
      </c>
      <c r="J41" s="1556">
        <v>0</v>
      </c>
      <c r="K41" s="1556">
        <v>0</v>
      </c>
      <c r="L41" s="1556">
        <f t="shared" si="13"/>
        <v>0</v>
      </c>
      <c r="M41" s="1556">
        <f t="shared" si="15"/>
        <v>1</v>
      </c>
      <c r="N41" s="1556">
        <f t="shared" si="16"/>
        <v>2</v>
      </c>
      <c r="O41" s="1556">
        <f t="shared" si="14"/>
        <v>3</v>
      </c>
      <c r="P41" s="2303" t="s">
        <v>2879</v>
      </c>
      <c r="Q41" s="2615"/>
      <c r="R41" s="3276"/>
    </row>
    <row r="42" spans="1:18" s="874" customFormat="1" ht="22.5" customHeight="1" x14ac:dyDescent="0.25">
      <c r="A42" s="2704"/>
      <c r="B42" s="2704" t="s">
        <v>49</v>
      </c>
      <c r="C42" s="2704"/>
      <c r="D42" s="1556">
        <f>SUM(D34:D41)</f>
        <v>16</v>
      </c>
      <c r="E42" s="1556">
        <f t="shared" ref="E42:K42" si="17">SUM(E34:E41)</f>
        <v>24</v>
      </c>
      <c r="F42" s="1556">
        <f t="shared" si="11"/>
        <v>40</v>
      </c>
      <c r="G42" s="1556">
        <f t="shared" si="17"/>
        <v>27</v>
      </c>
      <c r="H42" s="1556">
        <f t="shared" si="17"/>
        <v>21</v>
      </c>
      <c r="I42" s="1556">
        <f t="shared" si="12"/>
        <v>48</v>
      </c>
      <c r="J42" s="1556">
        <f t="shared" si="17"/>
        <v>9</v>
      </c>
      <c r="K42" s="1556">
        <f t="shared" si="17"/>
        <v>5</v>
      </c>
      <c r="L42" s="1556">
        <f t="shared" si="13"/>
        <v>14</v>
      </c>
      <c r="M42" s="1556">
        <f t="shared" si="15"/>
        <v>52</v>
      </c>
      <c r="N42" s="1556">
        <f t="shared" si="16"/>
        <v>50</v>
      </c>
      <c r="O42" s="1556">
        <f t="shared" si="14"/>
        <v>102</v>
      </c>
      <c r="P42" s="2598" t="s">
        <v>139</v>
      </c>
      <c r="Q42" s="2598"/>
      <c r="R42" s="3276"/>
    </row>
    <row r="43" spans="1:18" s="874" customFormat="1" ht="31.5" customHeight="1" x14ac:dyDescent="0.25">
      <c r="A43" s="2704"/>
      <c r="B43" s="2704" t="s">
        <v>56</v>
      </c>
      <c r="C43" s="1861" t="s">
        <v>760</v>
      </c>
      <c r="D43" s="1556">
        <v>0</v>
      </c>
      <c r="E43" s="1556">
        <v>0</v>
      </c>
      <c r="F43" s="1556">
        <f t="shared" si="11"/>
        <v>0</v>
      </c>
      <c r="G43" s="1556">
        <v>8</v>
      </c>
      <c r="H43" s="1556">
        <v>5</v>
      </c>
      <c r="I43" s="1556">
        <f t="shared" si="12"/>
        <v>13</v>
      </c>
      <c r="J43" s="1556">
        <v>0</v>
      </c>
      <c r="K43" s="1556">
        <v>0</v>
      </c>
      <c r="L43" s="1556">
        <f t="shared" si="13"/>
        <v>0</v>
      </c>
      <c r="M43" s="1556">
        <f t="shared" ref="M43:N52" si="18">SUM(D43,G43,J43)</f>
        <v>8</v>
      </c>
      <c r="N43" s="1556">
        <f t="shared" si="18"/>
        <v>5</v>
      </c>
      <c r="O43" s="1556">
        <f t="shared" si="14"/>
        <v>13</v>
      </c>
      <c r="P43" s="875" t="s">
        <v>1631</v>
      </c>
      <c r="Q43" s="3276" t="s">
        <v>759</v>
      </c>
      <c r="R43" s="3276"/>
    </row>
    <row r="44" spans="1:18" s="874" customFormat="1" ht="21.75" customHeight="1" x14ac:dyDescent="0.25">
      <c r="A44" s="2704"/>
      <c r="B44" s="2704"/>
      <c r="C44" s="1861" t="s">
        <v>1088</v>
      </c>
      <c r="D44" s="1556">
        <v>0</v>
      </c>
      <c r="E44" s="1556">
        <v>0</v>
      </c>
      <c r="F44" s="1556">
        <f t="shared" si="11"/>
        <v>0</v>
      </c>
      <c r="G44" s="1556">
        <v>11</v>
      </c>
      <c r="H44" s="1556">
        <v>6</v>
      </c>
      <c r="I44" s="1556">
        <f t="shared" si="12"/>
        <v>17</v>
      </c>
      <c r="J44" s="1556">
        <v>4</v>
      </c>
      <c r="K44" s="1556">
        <v>1</v>
      </c>
      <c r="L44" s="1556">
        <f t="shared" si="13"/>
        <v>5</v>
      </c>
      <c r="M44" s="1556">
        <f t="shared" si="18"/>
        <v>15</v>
      </c>
      <c r="N44" s="1556">
        <f t="shared" si="18"/>
        <v>7</v>
      </c>
      <c r="O44" s="1556">
        <f t="shared" si="14"/>
        <v>22</v>
      </c>
      <c r="P44" s="875" t="s">
        <v>1632</v>
      </c>
      <c r="Q44" s="3276"/>
      <c r="R44" s="3276"/>
    </row>
    <row r="45" spans="1:18" s="874" customFormat="1" ht="21" customHeight="1" x14ac:dyDescent="0.25">
      <c r="A45" s="2704"/>
      <c r="B45" s="2704" t="s">
        <v>49</v>
      </c>
      <c r="C45" s="2704"/>
      <c r="D45" s="1556">
        <f>SUM(D43:D44)</f>
        <v>0</v>
      </c>
      <c r="E45" s="1556">
        <f t="shared" ref="E45:K45" si="19">SUM(E43:E44)</f>
        <v>0</v>
      </c>
      <c r="F45" s="1556">
        <f t="shared" si="11"/>
        <v>0</v>
      </c>
      <c r="G45" s="1556">
        <f t="shared" si="19"/>
        <v>19</v>
      </c>
      <c r="H45" s="1556">
        <f t="shared" si="19"/>
        <v>11</v>
      </c>
      <c r="I45" s="1556">
        <f t="shared" si="12"/>
        <v>30</v>
      </c>
      <c r="J45" s="1556">
        <f t="shared" si="19"/>
        <v>4</v>
      </c>
      <c r="K45" s="1556">
        <f t="shared" si="19"/>
        <v>1</v>
      </c>
      <c r="L45" s="1556">
        <f t="shared" si="13"/>
        <v>5</v>
      </c>
      <c r="M45" s="1556">
        <f t="shared" ref="M45:N45" si="20">SUM(M43:M44)</f>
        <v>23</v>
      </c>
      <c r="N45" s="1556">
        <f t="shared" si="20"/>
        <v>12</v>
      </c>
      <c r="O45" s="1556">
        <f t="shared" si="14"/>
        <v>35</v>
      </c>
      <c r="P45" s="2598" t="s">
        <v>139</v>
      </c>
      <c r="Q45" s="2598"/>
      <c r="R45" s="3276"/>
    </row>
    <row r="46" spans="1:18" s="874" customFormat="1" ht="25.5" x14ac:dyDescent="0.25">
      <c r="A46" s="2704"/>
      <c r="B46" s="2705" t="s">
        <v>1698</v>
      </c>
      <c r="C46" s="1812" t="s">
        <v>1633</v>
      </c>
      <c r="D46" s="1556">
        <f t="shared" ref="D46:D49" si="21">SUM(D44:D45)</f>
        <v>0</v>
      </c>
      <c r="E46" s="1556">
        <f t="shared" ref="E46:E49" si="22">SUM(E44:E45)</f>
        <v>0</v>
      </c>
      <c r="F46" s="1556">
        <f t="shared" si="11"/>
        <v>0</v>
      </c>
      <c r="G46" s="1556">
        <v>6</v>
      </c>
      <c r="H46" s="1556">
        <v>12</v>
      </c>
      <c r="I46" s="1556">
        <f t="shared" si="12"/>
        <v>18</v>
      </c>
      <c r="J46" s="1556">
        <v>0</v>
      </c>
      <c r="K46" s="1556">
        <v>0</v>
      </c>
      <c r="L46" s="1556">
        <f t="shared" si="13"/>
        <v>0</v>
      </c>
      <c r="M46" s="1556">
        <f t="shared" si="18"/>
        <v>6</v>
      </c>
      <c r="N46" s="1556">
        <f t="shared" si="18"/>
        <v>12</v>
      </c>
      <c r="O46" s="1556">
        <f t="shared" si="14"/>
        <v>18</v>
      </c>
      <c r="P46" s="875" t="s">
        <v>1699</v>
      </c>
      <c r="Q46" s="2614" t="s">
        <v>766</v>
      </c>
      <c r="R46" s="3276"/>
    </row>
    <row r="47" spans="1:18" s="874" customFormat="1" ht="21.75" customHeight="1" x14ac:dyDescent="0.25">
      <c r="A47" s="2704"/>
      <c r="B47" s="2700"/>
      <c r="C47" s="1812" t="s">
        <v>2352</v>
      </c>
      <c r="D47" s="1556">
        <f t="shared" si="21"/>
        <v>0</v>
      </c>
      <c r="E47" s="1556">
        <f t="shared" si="22"/>
        <v>0</v>
      </c>
      <c r="F47" s="1556">
        <f t="shared" si="11"/>
        <v>0</v>
      </c>
      <c r="G47" s="1556">
        <v>6</v>
      </c>
      <c r="H47" s="1556">
        <v>2</v>
      </c>
      <c r="I47" s="1556">
        <f t="shared" si="12"/>
        <v>8</v>
      </c>
      <c r="J47" s="1556">
        <v>0</v>
      </c>
      <c r="K47" s="1556">
        <v>0</v>
      </c>
      <c r="L47" s="1556">
        <f t="shared" si="13"/>
        <v>0</v>
      </c>
      <c r="M47" s="1556">
        <f t="shared" ref="M47:M50" si="23">SUM(D47,G47,J47)</f>
        <v>6</v>
      </c>
      <c r="N47" s="1556">
        <f t="shared" ref="N47:N50" si="24">SUM(E47,H47,K47)</f>
        <v>2</v>
      </c>
      <c r="O47" s="1556">
        <f t="shared" si="14"/>
        <v>8</v>
      </c>
      <c r="P47" s="722" t="s">
        <v>1253</v>
      </c>
      <c r="Q47" s="2495"/>
      <c r="R47" s="3276"/>
    </row>
    <row r="48" spans="1:18" s="874" customFormat="1" ht="21.75" customHeight="1" x14ac:dyDescent="0.25">
      <c r="A48" s="2704"/>
      <c r="B48" s="2700"/>
      <c r="C48" s="1812" t="s">
        <v>2353</v>
      </c>
      <c r="D48" s="1556">
        <f t="shared" si="21"/>
        <v>0</v>
      </c>
      <c r="E48" s="1556">
        <f t="shared" si="22"/>
        <v>0</v>
      </c>
      <c r="F48" s="1556">
        <f t="shared" si="11"/>
        <v>0</v>
      </c>
      <c r="G48" s="1556">
        <v>2</v>
      </c>
      <c r="H48" s="1556">
        <v>4</v>
      </c>
      <c r="I48" s="1556">
        <f t="shared" si="12"/>
        <v>6</v>
      </c>
      <c r="J48" s="1556">
        <v>0</v>
      </c>
      <c r="K48" s="1556">
        <v>0</v>
      </c>
      <c r="L48" s="1556">
        <f t="shared" si="13"/>
        <v>0</v>
      </c>
      <c r="M48" s="1556">
        <f t="shared" si="23"/>
        <v>2</v>
      </c>
      <c r="N48" s="1556">
        <f t="shared" si="24"/>
        <v>4</v>
      </c>
      <c r="O48" s="1556">
        <f t="shared" si="14"/>
        <v>6</v>
      </c>
      <c r="P48" s="722" t="s">
        <v>2547</v>
      </c>
      <c r="Q48" s="2495"/>
      <c r="R48" s="3276"/>
    </row>
    <row r="49" spans="1:18" s="874" customFormat="1" ht="21.75" customHeight="1" x14ac:dyDescent="0.25">
      <c r="A49" s="2704"/>
      <c r="B49" s="2701"/>
      <c r="C49" s="1812" t="s">
        <v>2342</v>
      </c>
      <c r="D49" s="1556">
        <f t="shared" si="21"/>
        <v>0</v>
      </c>
      <c r="E49" s="1556">
        <f t="shared" si="22"/>
        <v>0</v>
      </c>
      <c r="F49" s="1556">
        <f t="shared" si="11"/>
        <v>0</v>
      </c>
      <c r="G49" s="1556">
        <v>2</v>
      </c>
      <c r="H49" s="1556">
        <v>3</v>
      </c>
      <c r="I49" s="1556">
        <f t="shared" si="12"/>
        <v>5</v>
      </c>
      <c r="J49" s="1556">
        <v>0</v>
      </c>
      <c r="K49" s="1556">
        <v>0</v>
      </c>
      <c r="L49" s="1556">
        <f t="shared" si="13"/>
        <v>0</v>
      </c>
      <c r="M49" s="1556">
        <f t="shared" si="23"/>
        <v>2</v>
      </c>
      <c r="N49" s="1556">
        <f t="shared" si="24"/>
        <v>3</v>
      </c>
      <c r="O49" s="1556">
        <f t="shared" si="14"/>
        <v>5</v>
      </c>
      <c r="P49" s="722" t="s">
        <v>2753</v>
      </c>
      <c r="Q49" s="2615"/>
      <c r="R49" s="3276"/>
    </row>
    <row r="50" spans="1:18" s="874" customFormat="1" ht="21.75" customHeight="1" x14ac:dyDescent="0.25">
      <c r="A50" s="2704"/>
      <c r="B50" s="2704" t="s">
        <v>49</v>
      </c>
      <c r="C50" s="2704"/>
      <c r="D50" s="1556">
        <f>SUM(D46:D49)</f>
        <v>0</v>
      </c>
      <c r="E50" s="1556">
        <f t="shared" ref="E50:K50" si="25">SUM(E46:E49)</f>
        <v>0</v>
      </c>
      <c r="F50" s="1556">
        <f t="shared" si="11"/>
        <v>0</v>
      </c>
      <c r="G50" s="1556">
        <f t="shared" si="25"/>
        <v>16</v>
      </c>
      <c r="H50" s="1556">
        <f t="shared" si="25"/>
        <v>21</v>
      </c>
      <c r="I50" s="1556">
        <f t="shared" si="12"/>
        <v>37</v>
      </c>
      <c r="J50" s="1556">
        <f t="shared" si="25"/>
        <v>0</v>
      </c>
      <c r="K50" s="1556">
        <f t="shared" si="25"/>
        <v>0</v>
      </c>
      <c r="L50" s="1556">
        <f t="shared" si="13"/>
        <v>0</v>
      </c>
      <c r="M50" s="1556">
        <f t="shared" si="23"/>
        <v>16</v>
      </c>
      <c r="N50" s="1556">
        <f t="shared" si="24"/>
        <v>21</v>
      </c>
      <c r="O50" s="1556">
        <f t="shared" si="14"/>
        <v>37</v>
      </c>
      <c r="P50" s="2598" t="s">
        <v>139</v>
      </c>
      <c r="Q50" s="2598"/>
      <c r="R50" s="3276"/>
    </row>
    <row r="51" spans="1:18" s="874" customFormat="1" ht="24" customHeight="1" x14ac:dyDescent="0.25">
      <c r="A51" s="2704"/>
      <c r="B51" s="603" t="s">
        <v>1700</v>
      </c>
      <c r="C51" s="603" t="s">
        <v>1700</v>
      </c>
      <c r="D51" s="1556">
        <f t="shared" ref="D51:D52" si="26">SUM(D47:D50)</f>
        <v>0</v>
      </c>
      <c r="E51" s="1556">
        <f t="shared" ref="E51:E52" si="27">SUM(E47:E50)</f>
        <v>0</v>
      </c>
      <c r="F51" s="1556">
        <f t="shared" si="11"/>
        <v>0</v>
      </c>
      <c r="G51" s="1556">
        <v>1</v>
      </c>
      <c r="H51" s="1556">
        <v>11</v>
      </c>
      <c r="I51" s="1556">
        <f t="shared" si="12"/>
        <v>12</v>
      </c>
      <c r="J51" s="1556">
        <f t="shared" ref="J51:J52" si="28">SUM(J47:J50)</f>
        <v>0</v>
      </c>
      <c r="K51" s="1556">
        <f t="shared" ref="K51:K52" si="29">SUM(K47:K50)</f>
        <v>0</v>
      </c>
      <c r="L51" s="1556">
        <f t="shared" si="13"/>
        <v>0</v>
      </c>
      <c r="M51" s="1556">
        <f t="shared" si="18"/>
        <v>1</v>
      </c>
      <c r="N51" s="1556">
        <f t="shared" si="18"/>
        <v>11</v>
      </c>
      <c r="O51" s="1556">
        <f t="shared" si="14"/>
        <v>12</v>
      </c>
      <c r="P51" s="875" t="s">
        <v>1636</v>
      </c>
      <c r="Q51" s="875" t="s">
        <v>1636</v>
      </c>
      <c r="R51" s="3276"/>
    </row>
    <row r="52" spans="1:18" s="874" customFormat="1" ht="30" customHeight="1" x14ac:dyDescent="0.25">
      <c r="A52" s="2704"/>
      <c r="B52" s="603" t="s">
        <v>1189</v>
      </c>
      <c r="C52" s="603" t="s">
        <v>1638</v>
      </c>
      <c r="D52" s="1556">
        <f t="shared" si="26"/>
        <v>0</v>
      </c>
      <c r="E52" s="1556">
        <f t="shared" si="27"/>
        <v>0</v>
      </c>
      <c r="F52" s="1556">
        <f t="shared" si="11"/>
        <v>0</v>
      </c>
      <c r="G52" s="1556">
        <v>1</v>
      </c>
      <c r="H52" s="1556">
        <v>20</v>
      </c>
      <c r="I52" s="1556">
        <f t="shared" si="12"/>
        <v>21</v>
      </c>
      <c r="J52" s="1556">
        <f t="shared" si="28"/>
        <v>0</v>
      </c>
      <c r="K52" s="1556">
        <f t="shared" si="29"/>
        <v>0</v>
      </c>
      <c r="L52" s="1556">
        <f t="shared" si="13"/>
        <v>0</v>
      </c>
      <c r="M52" s="1556">
        <f t="shared" si="18"/>
        <v>1</v>
      </c>
      <c r="N52" s="1556">
        <f t="shared" si="18"/>
        <v>20</v>
      </c>
      <c r="O52" s="1556">
        <f t="shared" si="14"/>
        <v>21</v>
      </c>
      <c r="P52" s="814" t="s">
        <v>1639</v>
      </c>
      <c r="Q52" s="814" t="s">
        <v>1640</v>
      </c>
      <c r="R52" s="3276"/>
    </row>
    <row r="53" spans="1:18" s="874" customFormat="1" ht="19.5" customHeight="1" thickBot="1" x14ac:dyDescent="0.3">
      <c r="A53" s="2677" t="s">
        <v>96</v>
      </c>
      <c r="B53" s="2677"/>
      <c r="C53" s="2677"/>
      <c r="D53" s="1987">
        <f>SUM(D42,D45,D50,D51:D52)</f>
        <v>16</v>
      </c>
      <c r="E53" s="1987">
        <f t="shared" ref="E53:K53" si="30">SUM(E42,E45,E50,E51:E52)</f>
        <v>24</v>
      </c>
      <c r="F53" s="1987">
        <f t="shared" si="11"/>
        <v>40</v>
      </c>
      <c r="G53" s="1987">
        <f t="shared" si="30"/>
        <v>64</v>
      </c>
      <c r="H53" s="1987">
        <f t="shared" si="30"/>
        <v>84</v>
      </c>
      <c r="I53" s="1987">
        <f t="shared" si="12"/>
        <v>148</v>
      </c>
      <c r="J53" s="1987">
        <f t="shared" si="30"/>
        <v>13</v>
      </c>
      <c r="K53" s="1987">
        <f t="shared" si="30"/>
        <v>6</v>
      </c>
      <c r="L53" s="1987">
        <f t="shared" si="13"/>
        <v>19</v>
      </c>
      <c r="M53" s="1987">
        <f t="shared" ref="M53" si="31">SUM(D53,G53,J53)</f>
        <v>93</v>
      </c>
      <c r="N53" s="1987">
        <f t="shared" ref="N53" si="32">SUM(E53,H53,K53)</f>
        <v>114</v>
      </c>
      <c r="O53" s="1987">
        <f t="shared" si="14"/>
        <v>207</v>
      </c>
      <c r="P53" s="3283" t="s">
        <v>136</v>
      </c>
      <c r="Q53" s="3283"/>
      <c r="R53" s="3283"/>
    </row>
    <row r="54" spans="1:18" s="874" customFormat="1" ht="24.75" customHeight="1" thickTop="1" thickBot="1" x14ac:dyDescent="0.3">
      <c r="A54" s="3284" t="s">
        <v>2861</v>
      </c>
      <c r="B54" s="3284"/>
      <c r="C54" s="1087"/>
      <c r="D54" s="878"/>
      <c r="E54" s="878"/>
      <c r="F54" s="878"/>
      <c r="G54" s="878"/>
      <c r="H54" s="878"/>
      <c r="I54" s="878"/>
      <c r="J54" s="878"/>
      <c r="K54" s="878"/>
      <c r="L54" s="878"/>
      <c r="M54" s="878"/>
      <c r="N54" s="878"/>
      <c r="O54" s="878"/>
      <c r="P54" s="1089"/>
      <c r="Q54" s="3285" t="s">
        <v>2860</v>
      </c>
      <c r="R54" s="3285"/>
    </row>
    <row r="55" spans="1:18" s="874" customFormat="1" ht="21" customHeight="1" thickTop="1" x14ac:dyDescent="0.25">
      <c r="A55" s="3181" t="s">
        <v>47</v>
      </c>
      <c r="B55" s="3181" t="s">
        <v>90</v>
      </c>
      <c r="C55" s="3181" t="s">
        <v>48</v>
      </c>
      <c r="D55" s="3173" t="s">
        <v>36</v>
      </c>
      <c r="E55" s="3173"/>
      <c r="F55" s="3173"/>
      <c r="G55" s="3173" t="s">
        <v>2</v>
      </c>
      <c r="H55" s="3173"/>
      <c r="I55" s="3173"/>
      <c r="J55" s="3173" t="s">
        <v>3</v>
      </c>
      <c r="K55" s="3173"/>
      <c r="L55" s="3173"/>
      <c r="M55" s="3173" t="s">
        <v>29</v>
      </c>
      <c r="N55" s="3173"/>
      <c r="O55" s="3173"/>
      <c r="P55" s="3286" t="s">
        <v>103</v>
      </c>
      <c r="Q55" s="3286" t="s">
        <v>132</v>
      </c>
      <c r="R55" s="3286" t="s">
        <v>310</v>
      </c>
    </row>
    <row r="56" spans="1:18" s="874" customFormat="1" ht="21" customHeight="1" x14ac:dyDescent="0.25">
      <c r="A56" s="3182"/>
      <c r="B56" s="3182"/>
      <c r="C56" s="3182"/>
      <c r="D56" s="3159" t="s">
        <v>98</v>
      </c>
      <c r="E56" s="3159"/>
      <c r="F56" s="3159"/>
      <c r="G56" s="3159" t="s">
        <v>99</v>
      </c>
      <c r="H56" s="3159"/>
      <c r="I56" s="3159"/>
      <c r="J56" s="3159" t="s">
        <v>100</v>
      </c>
      <c r="K56" s="3159"/>
      <c r="L56" s="3159"/>
      <c r="M56" s="3160" t="s">
        <v>101</v>
      </c>
      <c r="N56" s="3160"/>
      <c r="O56" s="3160"/>
      <c r="P56" s="3287"/>
      <c r="Q56" s="3287"/>
      <c r="R56" s="3287"/>
    </row>
    <row r="57" spans="1:18" s="874" customFormat="1" ht="14.25" customHeight="1" x14ac:dyDescent="0.25">
      <c r="A57" s="3182"/>
      <c r="B57" s="3182"/>
      <c r="C57" s="3182"/>
      <c r="D57" s="600" t="s">
        <v>187</v>
      </c>
      <c r="E57" s="600" t="s">
        <v>203</v>
      </c>
      <c r="F57" s="600" t="s">
        <v>204</v>
      </c>
      <c r="G57" s="600" t="s">
        <v>187</v>
      </c>
      <c r="H57" s="600" t="s">
        <v>203</v>
      </c>
      <c r="I57" s="600" t="s">
        <v>204</v>
      </c>
      <c r="J57" s="600" t="s">
        <v>187</v>
      </c>
      <c r="K57" s="600" t="s">
        <v>203</v>
      </c>
      <c r="L57" s="600" t="s">
        <v>204</v>
      </c>
      <c r="M57" s="600" t="s">
        <v>187</v>
      </c>
      <c r="N57" s="600" t="s">
        <v>203</v>
      </c>
      <c r="O57" s="600" t="s">
        <v>204</v>
      </c>
      <c r="P57" s="3287"/>
      <c r="Q57" s="3287"/>
      <c r="R57" s="3287"/>
    </row>
    <row r="58" spans="1:18" s="874" customFormat="1" ht="17.25" customHeight="1" thickBot="1" x14ac:dyDescent="0.3">
      <c r="A58" s="3183"/>
      <c r="B58" s="3183"/>
      <c r="C58" s="3183"/>
      <c r="D58" s="325" t="s">
        <v>188</v>
      </c>
      <c r="E58" s="325" t="s">
        <v>189</v>
      </c>
      <c r="F58" s="325" t="s">
        <v>190</v>
      </c>
      <c r="G58" s="325" t="s">
        <v>188</v>
      </c>
      <c r="H58" s="325" t="s">
        <v>189</v>
      </c>
      <c r="I58" s="325" t="s">
        <v>190</v>
      </c>
      <c r="J58" s="325" t="s">
        <v>188</v>
      </c>
      <c r="K58" s="325" t="s">
        <v>189</v>
      </c>
      <c r="L58" s="325" t="s">
        <v>190</v>
      </c>
      <c r="M58" s="325" t="s">
        <v>188</v>
      </c>
      <c r="N58" s="325" t="s">
        <v>189</v>
      </c>
      <c r="O58" s="325" t="s">
        <v>190</v>
      </c>
      <c r="P58" s="3288"/>
      <c r="Q58" s="3288"/>
      <c r="R58" s="3288"/>
    </row>
    <row r="59" spans="1:18" s="874" customFormat="1" ht="26.25" customHeight="1" x14ac:dyDescent="0.25">
      <c r="A59" s="2704" t="s">
        <v>489</v>
      </c>
      <c r="B59" s="598" t="s">
        <v>1701</v>
      </c>
      <c r="C59" s="1859" t="s">
        <v>1642</v>
      </c>
      <c r="D59" s="1556">
        <v>17</v>
      </c>
      <c r="E59" s="1556">
        <v>13</v>
      </c>
      <c r="F59" s="1556">
        <f>SUM(D59:E59)</f>
        <v>30</v>
      </c>
      <c r="G59" s="1556">
        <v>15</v>
      </c>
      <c r="H59" s="1556">
        <v>23</v>
      </c>
      <c r="I59" s="1556">
        <f>SUM(G59:H59)</f>
        <v>38</v>
      </c>
      <c r="J59" s="1556">
        <v>3</v>
      </c>
      <c r="K59" s="1556">
        <v>12</v>
      </c>
      <c r="L59" s="1556">
        <f>SUM(J59:K59)</f>
        <v>15</v>
      </c>
      <c r="M59" s="1556">
        <f>SUM(J59,G59,D59)</f>
        <v>35</v>
      </c>
      <c r="N59" s="1556">
        <f t="shared" ref="N59" si="33">SUM(K59,H59,E59)</f>
        <v>48</v>
      </c>
      <c r="O59" s="1556">
        <f>SUM(M59:N59)</f>
        <v>83</v>
      </c>
      <c r="P59" s="856" t="s">
        <v>1643</v>
      </c>
      <c r="Q59" s="875" t="s">
        <v>1644</v>
      </c>
      <c r="R59" s="3276" t="s">
        <v>560</v>
      </c>
    </row>
    <row r="60" spans="1:18" s="874" customFormat="1" ht="26.25" customHeight="1" x14ac:dyDescent="0.25">
      <c r="A60" s="2704"/>
      <c r="B60" s="2676" t="s">
        <v>1645</v>
      </c>
      <c r="C60" s="1859" t="s">
        <v>1646</v>
      </c>
      <c r="D60" s="1556">
        <v>0</v>
      </c>
      <c r="E60" s="1556">
        <v>0</v>
      </c>
      <c r="F60" s="1556">
        <f t="shared" ref="F60:F79" si="34">SUM(D60:E60)</f>
        <v>0</v>
      </c>
      <c r="G60" s="1556">
        <v>9</v>
      </c>
      <c r="H60" s="1556">
        <v>17</v>
      </c>
      <c r="I60" s="1556">
        <f t="shared" ref="I60:I79" si="35">SUM(G60:H60)</f>
        <v>26</v>
      </c>
      <c r="J60" s="1556">
        <v>2</v>
      </c>
      <c r="K60" s="1556">
        <v>9</v>
      </c>
      <c r="L60" s="1556">
        <f t="shared" ref="L60:L79" si="36">SUM(J60:K60)</f>
        <v>11</v>
      </c>
      <c r="M60" s="1556">
        <f t="shared" ref="M60:N61" si="37">SUM(D60,G60,J60)</f>
        <v>11</v>
      </c>
      <c r="N60" s="1556">
        <f t="shared" si="37"/>
        <v>26</v>
      </c>
      <c r="O60" s="1556">
        <f t="shared" ref="O60:O79" si="38">SUM(M60:N60)</f>
        <v>37</v>
      </c>
      <c r="P60" s="856" t="s">
        <v>1702</v>
      </c>
      <c r="Q60" s="3276" t="s">
        <v>1703</v>
      </c>
      <c r="R60" s="3276"/>
    </row>
    <row r="61" spans="1:18" s="874" customFormat="1" ht="26.25" customHeight="1" x14ac:dyDescent="0.25">
      <c r="A61" s="2704"/>
      <c r="B61" s="2676"/>
      <c r="C61" s="1859" t="s">
        <v>546</v>
      </c>
      <c r="D61" s="1556">
        <v>9</v>
      </c>
      <c r="E61" s="1556">
        <v>5</v>
      </c>
      <c r="F61" s="1556">
        <f t="shared" si="34"/>
        <v>14</v>
      </c>
      <c r="G61" s="1556">
        <v>7</v>
      </c>
      <c r="H61" s="1556">
        <v>9</v>
      </c>
      <c r="I61" s="1556">
        <f t="shared" si="35"/>
        <v>16</v>
      </c>
      <c r="J61" s="1556">
        <v>0</v>
      </c>
      <c r="K61" s="1556">
        <v>0</v>
      </c>
      <c r="L61" s="1556">
        <f t="shared" si="36"/>
        <v>0</v>
      </c>
      <c r="M61" s="1556">
        <f t="shared" si="37"/>
        <v>16</v>
      </c>
      <c r="N61" s="1556">
        <f t="shared" si="37"/>
        <v>14</v>
      </c>
      <c r="O61" s="1556">
        <f t="shared" si="38"/>
        <v>30</v>
      </c>
      <c r="P61" s="856" t="s">
        <v>992</v>
      </c>
      <c r="Q61" s="3276"/>
      <c r="R61" s="3276"/>
    </row>
    <row r="62" spans="1:18" s="874" customFormat="1" ht="26.25" customHeight="1" x14ac:dyDescent="0.25">
      <c r="A62" s="604"/>
      <c r="B62" s="2705" t="s">
        <v>49</v>
      </c>
      <c r="C62" s="2705"/>
      <c r="D62" s="1976">
        <f>SUM(D60:D61)</f>
        <v>9</v>
      </c>
      <c r="E62" s="1976">
        <f t="shared" ref="E62:N62" si="39">SUM(E60:E61)</f>
        <v>5</v>
      </c>
      <c r="F62" s="1556">
        <f t="shared" si="34"/>
        <v>14</v>
      </c>
      <c r="G62" s="1976">
        <f t="shared" si="39"/>
        <v>16</v>
      </c>
      <c r="H62" s="1976">
        <f t="shared" si="39"/>
        <v>26</v>
      </c>
      <c r="I62" s="1556">
        <f t="shared" si="35"/>
        <v>42</v>
      </c>
      <c r="J62" s="1976">
        <f t="shared" si="39"/>
        <v>2</v>
      </c>
      <c r="K62" s="1976">
        <f t="shared" si="39"/>
        <v>9</v>
      </c>
      <c r="L62" s="1556">
        <f t="shared" si="36"/>
        <v>11</v>
      </c>
      <c r="M62" s="1976">
        <f t="shared" si="39"/>
        <v>27</v>
      </c>
      <c r="N62" s="1976">
        <f t="shared" si="39"/>
        <v>40</v>
      </c>
      <c r="O62" s="1556">
        <f t="shared" si="38"/>
        <v>67</v>
      </c>
      <c r="P62" s="2598" t="s">
        <v>139</v>
      </c>
      <c r="Q62" s="2598"/>
      <c r="R62" s="879"/>
    </row>
    <row r="63" spans="1:18" s="874" customFormat="1" ht="26.25" customHeight="1" x14ac:dyDescent="0.25">
      <c r="A63" s="2676" t="s">
        <v>96</v>
      </c>
      <c r="B63" s="2676"/>
      <c r="C63" s="2676"/>
      <c r="D63" s="1556">
        <f>SUM(D62,D59)</f>
        <v>26</v>
      </c>
      <c r="E63" s="1556">
        <f t="shared" ref="E63:N63" si="40">SUM(E62,E59)</f>
        <v>18</v>
      </c>
      <c r="F63" s="1556">
        <f t="shared" si="34"/>
        <v>44</v>
      </c>
      <c r="G63" s="1556">
        <f t="shared" si="40"/>
        <v>31</v>
      </c>
      <c r="H63" s="1556">
        <f t="shared" si="40"/>
        <v>49</v>
      </c>
      <c r="I63" s="1556">
        <f t="shared" si="35"/>
        <v>80</v>
      </c>
      <c r="J63" s="1556">
        <f t="shared" si="40"/>
        <v>5</v>
      </c>
      <c r="K63" s="1556">
        <f t="shared" si="40"/>
        <v>21</v>
      </c>
      <c r="L63" s="1556">
        <f t="shared" si="36"/>
        <v>26</v>
      </c>
      <c r="M63" s="1556">
        <f t="shared" si="40"/>
        <v>62</v>
      </c>
      <c r="N63" s="1556">
        <f t="shared" si="40"/>
        <v>88</v>
      </c>
      <c r="O63" s="1556">
        <f t="shared" si="38"/>
        <v>150</v>
      </c>
      <c r="P63" s="2619" t="s">
        <v>136</v>
      </c>
      <c r="Q63" s="2619"/>
      <c r="R63" s="2619"/>
    </row>
    <row r="64" spans="1:18" s="874" customFormat="1" ht="26.25" customHeight="1" x14ac:dyDescent="0.25">
      <c r="A64" s="2701" t="s">
        <v>1996</v>
      </c>
      <c r="B64" s="783" t="s">
        <v>1650</v>
      </c>
      <c r="C64" s="783" t="s">
        <v>1651</v>
      </c>
      <c r="D64" s="1858">
        <v>0</v>
      </c>
      <c r="E64" s="1858">
        <v>0</v>
      </c>
      <c r="F64" s="1556">
        <f t="shared" si="34"/>
        <v>0</v>
      </c>
      <c r="G64" s="1858">
        <v>21</v>
      </c>
      <c r="H64" s="1858">
        <v>25</v>
      </c>
      <c r="I64" s="1556">
        <f t="shared" si="35"/>
        <v>46</v>
      </c>
      <c r="J64" s="1858">
        <v>43</v>
      </c>
      <c r="K64" s="1858">
        <v>18</v>
      </c>
      <c r="L64" s="1556">
        <f t="shared" si="36"/>
        <v>61</v>
      </c>
      <c r="M64" s="1858">
        <f>SUM(D64,G64,J64)</f>
        <v>64</v>
      </c>
      <c r="N64" s="1858">
        <f>SUM(E64,H64,K64)</f>
        <v>43</v>
      </c>
      <c r="O64" s="1556">
        <f t="shared" si="38"/>
        <v>107</v>
      </c>
      <c r="P64" s="1479" t="s">
        <v>2548</v>
      </c>
      <c r="Q64" s="1449" t="s">
        <v>1652</v>
      </c>
      <c r="R64" s="3289" t="s">
        <v>1608</v>
      </c>
    </row>
    <row r="65" spans="1:38" s="874" customFormat="1" ht="25.5" customHeight="1" x14ac:dyDescent="0.25">
      <c r="A65" s="2704"/>
      <c r="B65" s="1859" t="s">
        <v>1653</v>
      </c>
      <c r="C65" s="1859"/>
      <c r="D65" s="1858">
        <v>0</v>
      </c>
      <c r="E65" s="1858">
        <v>0</v>
      </c>
      <c r="F65" s="1556">
        <f t="shared" si="34"/>
        <v>0</v>
      </c>
      <c r="G65" s="1835">
        <v>16</v>
      </c>
      <c r="H65" s="1835">
        <v>10</v>
      </c>
      <c r="I65" s="1556">
        <f t="shared" si="35"/>
        <v>26</v>
      </c>
      <c r="J65" s="1835">
        <v>0</v>
      </c>
      <c r="K65" s="1835">
        <v>0</v>
      </c>
      <c r="L65" s="1556">
        <f t="shared" si="36"/>
        <v>0</v>
      </c>
      <c r="M65" s="1835">
        <f t="shared" ref="M65:N74" si="41">SUM(D65,G65,J65)</f>
        <v>16</v>
      </c>
      <c r="N65" s="1835">
        <f t="shared" si="41"/>
        <v>10</v>
      </c>
      <c r="O65" s="1556">
        <f t="shared" si="38"/>
        <v>26</v>
      </c>
      <c r="P65" s="875"/>
      <c r="Q65" s="814" t="s">
        <v>1654</v>
      </c>
      <c r="R65" s="3276"/>
    </row>
    <row r="66" spans="1:38" s="874" customFormat="1" ht="23.25" customHeight="1" x14ac:dyDescent="0.25">
      <c r="A66" s="2676" t="s">
        <v>96</v>
      </c>
      <c r="B66" s="2676"/>
      <c r="C66" s="2676"/>
      <c r="D66" s="1835">
        <f>SUM(D64:D65)</f>
        <v>0</v>
      </c>
      <c r="E66" s="1835">
        <f t="shared" ref="E66:K66" si="42">SUM(E64:E65)</f>
        <v>0</v>
      </c>
      <c r="F66" s="1556">
        <f t="shared" si="34"/>
        <v>0</v>
      </c>
      <c r="G66" s="1835">
        <f t="shared" si="42"/>
        <v>37</v>
      </c>
      <c r="H66" s="1835">
        <f t="shared" si="42"/>
        <v>35</v>
      </c>
      <c r="I66" s="1556">
        <f t="shared" si="35"/>
        <v>72</v>
      </c>
      <c r="J66" s="1835">
        <f t="shared" si="42"/>
        <v>43</v>
      </c>
      <c r="K66" s="1835">
        <f t="shared" si="42"/>
        <v>18</v>
      </c>
      <c r="L66" s="1556">
        <f t="shared" si="36"/>
        <v>61</v>
      </c>
      <c r="M66" s="1835">
        <f t="shared" ref="M66:M67" si="43">SUM(D66,G66,J66)</f>
        <v>80</v>
      </c>
      <c r="N66" s="1835">
        <f t="shared" ref="N66:N67" si="44">SUM(E66,H66,K66)</f>
        <v>53</v>
      </c>
      <c r="O66" s="1556">
        <f t="shared" si="38"/>
        <v>133</v>
      </c>
      <c r="P66" s="2598" t="s">
        <v>136</v>
      </c>
      <c r="Q66" s="2598"/>
      <c r="R66" s="2598"/>
    </row>
    <row r="67" spans="1:38" s="874" customFormat="1" ht="17.25" customHeight="1" x14ac:dyDescent="0.25">
      <c r="A67" s="2704" t="s">
        <v>46</v>
      </c>
      <c r="B67" s="2704" t="s">
        <v>1704</v>
      </c>
      <c r="C67" s="1974" t="s">
        <v>539</v>
      </c>
      <c r="D67" s="1835">
        <f t="shared" ref="D67:E67" si="45">SUM(D65:D66)</f>
        <v>0</v>
      </c>
      <c r="E67" s="1835">
        <f t="shared" si="45"/>
        <v>0</v>
      </c>
      <c r="F67" s="1556">
        <f t="shared" si="34"/>
        <v>0</v>
      </c>
      <c r="G67" s="1835">
        <v>0</v>
      </c>
      <c r="H67" s="1835">
        <v>0</v>
      </c>
      <c r="I67" s="1556">
        <f t="shared" si="35"/>
        <v>0</v>
      </c>
      <c r="J67" s="1835">
        <v>14</v>
      </c>
      <c r="K67" s="1835">
        <v>33</v>
      </c>
      <c r="L67" s="1556">
        <f t="shared" si="36"/>
        <v>47</v>
      </c>
      <c r="M67" s="1835">
        <f t="shared" si="43"/>
        <v>14</v>
      </c>
      <c r="N67" s="1835">
        <f t="shared" si="44"/>
        <v>33</v>
      </c>
      <c r="O67" s="1556">
        <f t="shared" si="38"/>
        <v>47</v>
      </c>
      <c r="P67" s="814" t="s">
        <v>133</v>
      </c>
      <c r="Q67" s="3276" t="s">
        <v>143</v>
      </c>
      <c r="R67" s="3276" t="s">
        <v>131</v>
      </c>
    </row>
    <row r="68" spans="1:38" s="874" customFormat="1" ht="17.25" customHeight="1" x14ac:dyDescent="0.25">
      <c r="A68" s="2704"/>
      <c r="B68" s="2704"/>
      <c r="C68" s="1861" t="s">
        <v>1704</v>
      </c>
      <c r="D68" s="1835">
        <f t="shared" ref="D68:E68" si="46">SUM(D66:D67)</f>
        <v>0</v>
      </c>
      <c r="E68" s="1835">
        <f t="shared" si="46"/>
        <v>0</v>
      </c>
      <c r="F68" s="1556">
        <f t="shared" si="34"/>
        <v>0</v>
      </c>
      <c r="G68" s="1835">
        <v>10</v>
      </c>
      <c r="H68" s="1835">
        <v>36</v>
      </c>
      <c r="I68" s="1556">
        <f t="shared" si="35"/>
        <v>46</v>
      </c>
      <c r="J68" s="1835">
        <v>0</v>
      </c>
      <c r="K68" s="1835">
        <v>0</v>
      </c>
      <c r="L68" s="1556">
        <f t="shared" si="36"/>
        <v>0</v>
      </c>
      <c r="M68" s="1835">
        <f t="shared" ref="M68:M70" si="47">SUM(D68,G68,J68)</f>
        <v>10</v>
      </c>
      <c r="N68" s="1835">
        <f t="shared" ref="N68:N70" si="48">SUM(E68,H68,K68)</f>
        <v>36</v>
      </c>
      <c r="O68" s="1556">
        <f t="shared" si="38"/>
        <v>46</v>
      </c>
      <c r="P68" s="1864" t="s">
        <v>143</v>
      </c>
      <c r="Q68" s="3276"/>
      <c r="R68" s="3276"/>
    </row>
    <row r="69" spans="1:38" s="874" customFormat="1" ht="26.25" customHeight="1" x14ac:dyDescent="0.25">
      <c r="A69" s="2704"/>
      <c r="B69" s="2704"/>
      <c r="C69" s="1861" t="s">
        <v>67</v>
      </c>
      <c r="D69" s="1835">
        <f t="shared" ref="D69:E69" si="49">SUM(D67:D68)</f>
        <v>0</v>
      </c>
      <c r="E69" s="1835">
        <f t="shared" si="49"/>
        <v>0</v>
      </c>
      <c r="F69" s="1556">
        <f t="shared" si="34"/>
        <v>0</v>
      </c>
      <c r="G69" s="1835">
        <v>0</v>
      </c>
      <c r="H69" s="1835">
        <v>0</v>
      </c>
      <c r="I69" s="1556">
        <f t="shared" si="35"/>
        <v>0</v>
      </c>
      <c r="J69" s="1835">
        <v>3</v>
      </c>
      <c r="K69" s="1835">
        <v>19</v>
      </c>
      <c r="L69" s="1556">
        <f t="shared" si="36"/>
        <v>22</v>
      </c>
      <c r="M69" s="1835">
        <f t="shared" si="47"/>
        <v>3</v>
      </c>
      <c r="N69" s="1835">
        <f t="shared" si="48"/>
        <v>19</v>
      </c>
      <c r="O69" s="1556">
        <f t="shared" si="38"/>
        <v>22</v>
      </c>
      <c r="P69" s="814" t="s">
        <v>148</v>
      </c>
      <c r="Q69" s="3276"/>
      <c r="R69" s="3276"/>
    </row>
    <row r="70" spans="1:38" s="874" customFormat="1" ht="24.75" customHeight="1" x14ac:dyDescent="0.25">
      <c r="A70" s="2704"/>
      <c r="B70" s="2704"/>
      <c r="C70" s="1861" t="s">
        <v>1656</v>
      </c>
      <c r="D70" s="1835">
        <v>14</v>
      </c>
      <c r="E70" s="1835">
        <v>10</v>
      </c>
      <c r="F70" s="1556">
        <f t="shared" si="34"/>
        <v>24</v>
      </c>
      <c r="G70" s="1835">
        <v>0</v>
      </c>
      <c r="H70" s="1835">
        <v>0</v>
      </c>
      <c r="I70" s="1556">
        <f t="shared" si="35"/>
        <v>0</v>
      </c>
      <c r="J70" s="1835">
        <v>0</v>
      </c>
      <c r="K70" s="1835">
        <v>0</v>
      </c>
      <c r="L70" s="1556">
        <f t="shared" si="36"/>
        <v>0</v>
      </c>
      <c r="M70" s="1835">
        <f t="shared" si="47"/>
        <v>14</v>
      </c>
      <c r="N70" s="1835">
        <f t="shared" si="48"/>
        <v>10</v>
      </c>
      <c r="O70" s="1556">
        <f t="shared" si="38"/>
        <v>24</v>
      </c>
      <c r="P70" s="814" t="s">
        <v>1705</v>
      </c>
      <c r="Q70" s="3276"/>
      <c r="R70" s="3276"/>
    </row>
    <row r="71" spans="1:38" s="874" customFormat="1" ht="24.75" customHeight="1" x14ac:dyDescent="0.25">
      <c r="A71" s="2704"/>
      <c r="B71" s="2704" t="s">
        <v>49</v>
      </c>
      <c r="C71" s="2704"/>
      <c r="D71" s="1835">
        <f>SUM(D67:D70)</f>
        <v>14</v>
      </c>
      <c r="E71" s="1835">
        <f t="shared" ref="E71:N71" si="50">SUM(E67:E70)</f>
        <v>10</v>
      </c>
      <c r="F71" s="1556">
        <f t="shared" si="34"/>
        <v>24</v>
      </c>
      <c r="G71" s="1835">
        <f t="shared" si="50"/>
        <v>10</v>
      </c>
      <c r="H71" s="1835">
        <f t="shared" si="50"/>
        <v>36</v>
      </c>
      <c r="I71" s="1556">
        <f t="shared" si="35"/>
        <v>46</v>
      </c>
      <c r="J71" s="1835">
        <f t="shared" si="50"/>
        <v>17</v>
      </c>
      <c r="K71" s="1835">
        <f t="shared" si="50"/>
        <v>52</v>
      </c>
      <c r="L71" s="1556">
        <f t="shared" si="36"/>
        <v>69</v>
      </c>
      <c r="M71" s="1835">
        <f t="shared" si="50"/>
        <v>41</v>
      </c>
      <c r="N71" s="1835">
        <f t="shared" si="50"/>
        <v>98</v>
      </c>
      <c r="O71" s="1556">
        <f t="shared" si="38"/>
        <v>139</v>
      </c>
      <c r="P71" s="2598" t="s">
        <v>139</v>
      </c>
      <c r="Q71" s="2598"/>
      <c r="R71" s="3276"/>
    </row>
    <row r="72" spans="1:38" s="874" customFormat="1" ht="28.5" customHeight="1" x14ac:dyDescent="0.25">
      <c r="A72" s="2704"/>
      <c r="B72" s="1861" t="s">
        <v>69</v>
      </c>
      <c r="C72" s="880"/>
      <c r="D72" s="1835">
        <v>0</v>
      </c>
      <c r="E72" s="1835">
        <v>0</v>
      </c>
      <c r="F72" s="1556">
        <f t="shared" si="34"/>
        <v>0</v>
      </c>
      <c r="G72" s="1835">
        <v>19</v>
      </c>
      <c r="H72" s="1835">
        <v>16</v>
      </c>
      <c r="I72" s="1556">
        <f t="shared" si="35"/>
        <v>35</v>
      </c>
      <c r="J72" s="1835">
        <v>6</v>
      </c>
      <c r="K72" s="1835">
        <v>17</v>
      </c>
      <c r="L72" s="1556">
        <f t="shared" si="36"/>
        <v>23</v>
      </c>
      <c r="M72" s="1835">
        <f t="shared" si="41"/>
        <v>25</v>
      </c>
      <c r="N72" s="1835">
        <f t="shared" si="41"/>
        <v>33</v>
      </c>
      <c r="O72" s="1556">
        <f t="shared" si="38"/>
        <v>58</v>
      </c>
      <c r="P72" s="875"/>
      <c r="Q72" s="875" t="s">
        <v>144</v>
      </c>
      <c r="R72" s="3276"/>
    </row>
    <row r="73" spans="1:38" s="874" customFormat="1" ht="27.75" customHeight="1" x14ac:dyDescent="0.25">
      <c r="A73" s="2704"/>
      <c r="B73" s="1861" t="s">
        <v>64</v>
      </c>
      <c r="C73" s="603"/>
      <c r="D73" s="1835">
        <v>0</v>
      </c>
      <c r="E73" s="1835">
        <v>0</v>
      </c>
      <c r="F73" s="1556">
        <f t="shared" si="34"/>
        <v>0</v>
      </c>
      <c r="G73" s="1835">
        <v>12</v>
      </c>
      <c r="H73" s="1835">
        <v>15</v>
      </c>
      <c r="I73" s="1556">
        <f t="shared" si="35"/>
        <v>27</v>
      </c>
      <c r="J73" s="1835">
        <v>18</v>
      </c>
      <c r="K73" s="1835">
        <v>19</v>
      </c>
      <c r="L73" s="1556">
        <f t="shared" si="36"/>
        <v>37</v>
      </c>
      <c r="M73" s="1835">
        <f t="shared" si="41"/>
        <v>30</v>
      </c>
      <c r="N73" s="1835">
        <f t="shared" si="41"/>
        <v>34</v>
      </c>
      <c r="O73" s="1556">
        <f t="shared" si="38"/>
        <v>64</v>
      </c>
      <c r="P73" s="875"/>
      <c r="Q73" s="875" t="s">
        <v>145</v>
      </c>
      <c r="R73" s="3276"/>
    </row>
    <row r="74" spans="1:38" s="874" customFormat="1" ht="28.5" customHeight="1" x14ac:dyDescent="0.25">
      <c r="A74" s="2704"/>
      <c r="B74" s="1861" t="s">
        <v>1658</v>
      </c>
      <c r="C74" s="603"/>
      <c r="D74" s="1835">
        <v>0</v>
      </c>
      <c r="E74" s="1835">
        <v>0</v>
      </c>
      <c r="F74" s="1556">
        <f t="shared" si="34"/>
        <v>0</v>
      </c>
      <c r="G74" s="1835">
        <v>8</v>
      </c>
      <c r="H74" s="1835">
        <v>2</v>
      </c>
      <c r="I74" s="1556">
        <f t="shared" si="35"/>
        <v>10</v>
      </c>
      <c r="J74" s="1835">
        <v>0</v>
      </c>
      <c r="K74" s="1835">
        <v>0</v>
      </c>
      <c r="L74" s="1556">
        <f t="shared" si="36"/>
        <v>0</v>
      </c>
      <c r="M74" s="1835">
        <f t="shared" si="41"/>
        <v>8</v>
      </c>
      <c r="N74" s="1835">
        <f t="shared" si="41"/>
        <v>2</v>
      </c>
      <c r="O74" s="1556">
        <f t="shared" si="38"/>
        <v>10</v>
      </c>
      <c r="P74" s="875"/>
      <c r="Q74" s="875" t="s">
        <v>274</v>
      </c>
      <c r="R74" s="3276"/>
    </row>
    <row r="75" spans="1:38" s="874" customFormat="1" ht="24" customHeight="1" x14ac:dyDescent="0.25">
      <c r="A75" s="2676" t="s">
        <v>96</v>
      </c>
      <c r="B75" s="2676"/>
      <c r="C75" s="2676"/>
      <c r="D75" s="1835">
        <f t="shared" ref="D75:N75" si="51">SUM(D72:D74,D71)</f>
        <v>14</v>
      </c>
      <c r="E75" s="1835">
        <f t="shared" si="51"/>
        <v>10</v>
      </c>
      <c r="F75" s="1556">
        <f t="shared" si="34"/>
        <v>24</v>
      </c>
      <c r="G75" s="1835">
        <f t="shared" si="51"/>
        <v>49</v>
      </c>
      <c r="H75" s="1835">
        <f t="shared" si="51"/>
        <v>69</v>
      </c>
      <c r="I75" s="1556">
        <f t="shared" si="35"/>
        <v>118</v>
      </c>
      <c r="J75" s="1835">
        <f t="shared" si="51"/>
        <v>41</v>
      </c>
      <c r="K75" s="1835">
        <f t="shared" si="51"/>
        <v>88</v>
      </c>
      <c r="L75" s="1556">
        <f t="shared" si="36"/>
        <v>129</v>
      </c>
      <c r="M75" s="1835">
        <f t="shared" si="51"/>
        <v>104</v>
      </c>
      <c r="N75" s="1835">
        <f t="shared" si="51"/>
        <v>167</v>
      </c>
      <c r="O75" s="1556">
        <f t="shared" si="38"/>
        <v>271</v>
      </c>
      <c r="P75" s="2598" t="s">
        <v>136</v>
      </c>
      <c r="Q75" s="2598"/>
      <c r="R75" s="2598"/>
    </row>
    <row r="76" spans="1:38" s="874" customFormat="1" ht="24" customHeight="1" x14ac:dyDescent="0.25">
      <c r="A76" s="2676"/>
      <c r="B76" s="1433" t="s">
        <v>62</v>
      </c>
      <c r="C76" s="1433"/>
      <c r="D76" s="1835">
        <v>0</v>
      </c>
      <c r="E76" s="1835">
        <v>0</v>
      </c>
      <c r="F76" s="1556">
        <f t="shared" si="34"/>
        <v>0</v>
      </c>
      <c r="G76" s="1835">
        <v>3</v>
      </c>
      <c r="H76" s="1835">
        <v>34</v>
      </c>
      <c r="I76" s="1556">
        <f t="shared" si="35"/>
        <v>37</v>
      </c>
      <c r="J76" s="1835">
        <v>0</v>
      </c>
      <c r="K76" s="1835">
        <v>0</v>
      </c>
      <c r="L76" s="1556">
        <f t="shared" si="36"/>
        <v>0</v>
      </c>
      <c r="M76" s="1835">
        <f t="shared" ref="M76:M78" si="52">SUM(J76,G76,D76)</f>
        <v>3</v>
      </c>
      <c r="N76" s="1835">
        <f t="shared" ref="N76:N78" si="53">SUM(K76,H76,E76)</f>
        <v>34</v>
      </c>
      <c r="O76" s="1556">
        <f t="shared" si="38"/>
        <v>37</v>
      </c>
      <c r="P76" s="1832"/>
      <c r="Q76" s="1854" t="s">
        <v>143</v>
      </c>
      <c r="R76" s="3276"/>
    </row>
    <row r="77" spans="1:38" s="874" customFormat="1" ht="24" customHeight="1" x14ac:dyDescent="0.25">
      <c r="A77" s="2676"/>
      <c r="B77" s="1433" t="s">
        <v>1707</v>
      </c>
      <c r="C77" s="1433" t="s">
        <v>1383</v>
      </c>
      <c r="D77" s="1835">
        <v>0</v>
      </c>
      <c r="E77" s="1835">
        <v>0</v>
      </c>
      <c r="F77" s="1556">
        <f t="shared" si="34"/>
        <v>0</v>
      </c>
      <c r="G77" s="1835">
        <v>6</v>
      </c>
      <c r="H77" s="1835">
        <v>18</v>
      </c>
      <c r="I77" s="1556">
        <f t="shared" si="35"/>
        <v>24</v>
      </c>
      <c r="J77" s="1835">
        <v>0</v>
      </c>
      <c r="K77" s="1835">
        <v>0</v>
      </c>
      <c r="L77" s="1556">
        <f t="shared" si="36"/>
        <v>0</v>
      </c>
      <c r="M77" s="1835">
        <f t="shared" si="52"/>
        <v>6</v>
      </c>
      <c r="N77" s="1835">
        <f t="shared" si="53"/>
        <v>18</v>
      </c>
      <c r="O77" s="1556">
        <f t="shared" si="38"/>
        <v>24</v>
      </c>
      <c r="P77" s="1832" t="s">
        <v>1384</v>
      </c>
      <c r="Q77" s="1832" t="s">
        <v>2354</v>
      </c>
      <c r="R77" s="3276"/>
    </row>
    <row r="78" spans="1:38" s="874" customFormat="1" ht="24" customHeight="1" x14ac:dyDescent="0.25">
      <c r="A78" s="2676"/>
      <c r="B78" s="1433" t="s">
        <v>66</v>
      </c>
      <c r="C78" s="1433"/>
      <c r="D78" s="1835">
        <v>0</v>
      </c>
      <c r="E78" s="1835">
        <v>0</v>
      </c>
      <c r="F78" s="1556">
        <f t="shared" si="34"/>
        <v>0</v>
      </c>
      <c r="G78" s="1835">
        <v>13</v>
      </c>
      <c r="H78" s="1835">
        <v>24</v>
      </c>
      <c r="I78" s="1556">
        <f t="shared" si="35"/>
        <v>37</v>
      </c>
      <c r="J78" s="1835">
        <v>0</v>
      </c>
      <c r="K78" s="1835">
        <v>0</v>
      </c>
      <c r="L78" s="1556">
        <f t="shared" si="36"/>
        <v>0</v>
      </c>
      <c r="M78" s="1835">
        <f t="shared" si="52"/>
        <v>13</v>
      </c>
      <c r="N78" s="1835">
        <f t="shared" si="53"/>
        <v>24</v>
      </c>
      <c r="O78" s="1556">
        <f t="shared" si="38"/>
        <v>37</v>
      </c>
      <c r="P78" s="1832"/>
      <c r="Q78" s="1592" t="s">
        <v>2548</v>
      </c>
      <c r="R78" s="3276"/>
    </row>
    <row r="79" spans="1:38" s="882" customFormat="1" ht="20.25" customHeight="1" thickBot="1" x14ac:dyDescent="0.3">
      <c r="A79" s="2677" t="s">
        <v>96</v>
      </c>
      <c r="B79" s="2677"/>
      <c r="C79" s="2677"/>
      <c r="D79" s="2243">
        <f>SUM(D76:D78)</f>
        <v>0</v>
      </c>
      <c r="E79" s="2243">
        <f t="shared" ref="E79:N79" si="54">SUM(E76:E78)</f>
        <v>0</v>
      </c>
      <c r="F79" s="1987">
        <f t="shared" si="34"/>
        <v>0</v>
      </c>
      <c r="G79" s="2243">
        <f t="shared" si="54"/>
        <v>22</v>
      </c>
      <c r="H79" s="2243">
        <f t="shared" si="54"/>
        <v>76</v>
      </c>
      <c r="I79" s="1987">
        <f t="shared" si="35"/>
        <v>98</v>
      </c>
      <c r="J79" s="2243">
        <f t="shared" si="54"/>
        <v>0</v>
      </c>
      <c r="K79" s="2243">
        <f t="shared" si="54"/>
        <v>0</v>
      </c>
      <c r="L79" s="1987">
        <f t="shared" si="36"/>
        <v>0</v>
      </c>
      <c r="M79" s="2243">
        <f t="shared" si="54"/>
        <v>22</v>
      </c>
      <c r="N79" s="2243">
        <f t="shared" si="54"/>
        <v>76</v>
      </c>
      <c r="O79" s="1987">
        <f t="shared" si="38"/>
        <v>98</v>
      </c>
      <c r="P79" s="3283" t="s">
        <v>136</v>
      </c>
      <c r="Q79" s="3283"/>
      <c r="R79" s="3283"/>
      <c r="S79" s="881"/>
      <c r="T79" s="881"/>
      <c r="U79" s="881"/>
      <c r="V79" s="881"/>
      <c r="W79" s="881"/>
      <c r="X79" s="881"/>
      <c r="Y79" s="881"/>
      <c r="Z79" s="881"/>
      <c r="AA79" s="881"/>
      <c r="AB79" s="881"/>
      <c r="AC79" s="881"/>
      <c r="AD79" s="881"/>
      <c r="AE79" s="881"/>
      <c r="AF79" s="881"/>
      <c r="AG79" s="881"/>
      <c r="AH79" s="881"/>
      <c r="AI79" s="881"/>
      <c r="AJ79" s="881"/>
      <c r="AK79" s="881"/>
      <c r="AL79" s="881"/>
    </row>
    <row r="80" spans="1:38" s="874" customFormat="1" ht="30.75" customHeight="1" thickTop="1" x14ac:dyDescent="0.25">
      <c r="S80" s="881"/>
      <c r="T80" s="881"/>
      <c r="U80" s="881"/>
      <c r="V80" s="881"/>
      <c r="W80" s="881"/>
      <c r="X80" s="881"/>
      <c r="Y80" s="881"/>
      <c r="Z80" s="881"/>
      <c r="AA80" s="881"/>
      <c r="AB80" s="881"/>
      <c r="AC80" s="881"/>
      <c r="AD80" s="881"/>
      <c r="AE80" s="881"/>
      <c r="AF80" s="881"/>
      <c r="AG80" s="881"/>
      <c r="AH80" s="881"/>
      <c r="AI80" s="881"/>
      <c r="AJ80" s="881"/>
      <c r="AK80" s="881"/>
      <c r="AL80" s="881"/>
    </row>
    <row r="81" spans="1:38" s="874" customFormat="1" ht="30" customHeight="1" x14ac:dyDescent="0.25">
      <c r="S81" s="881"/>
      <c r="T81" s="881"/>
      <c r="U81" s="881"/>
      <c r="V81" s="881"/>
      <c r="W81" s="881"/>
      <c r="X81" s="881"/>
      <c r="Y81" s="881"/>
      <c r="Z81" s="881"/>
      <c r="AA81" s="881"/>
      <c r="AB81" s="881"/>
      <c r="AC81" s="881"/>
      <c r="AD81" s="881"/>
      <c r="AE81" s="881"/>
      <c r="AF81" s="881"/>
      <c r="AG81" s="881"/>
      <c r="AH81" s="881"/>
      <c r="AI81" s="881"/>
      <c r="AJ81" s="881"/>
      <c r="AK81" s="881"/>
      <c r="AL81" s="881"/>
    </row>
    <row r="82" spans="1:38" s="874" customFormat="1" ht="35.25" customHeight="1" thickBot="1" x14ac:dyDescent="0.3">
      <c r="A82" s="3284" t="s">
        <v>2861</v>
      </c>
      <c r="B82" s="3284"/>
      <c r="C82" s="1087"/>
      <c r="D82" s="878"/>
      <c r="E82" s="878"/>
      <c r="F82" s="878"/>
      <c r="G82" s="878"/>
      <c r="H82" s="878"/>
      <c r="I82" s="878"/>
      <c r="J82" s="878"/>
      <c r="K82" s="878"/>
      <c r="L82" s="878"/>
      <c r="M82" s="878"/>
      <c r="N82" s="878"/>
      <c r="O82" s="878"/>
      <c r="P82" s="1089"/>
      <c r="Q82" s="3285" t="s">
        <v>2860</v>
      </c>
      <c r="R82" s="3285"/>
    </row>
    <row r="83" spans="1:38" s="874" customFormat="1" ht="21" customHeight="1" thickTop="1" x14ac:dyDescent="0.25">
      <c r="A83" s="3181" t="s">
        <v>47</v>
      </c>
      <c r="B83" s="3181" t="s">
        <v>90</v>
      </c>
      <c r="C83" s="3181" t="s">
        <v>48</v>
      </c>
      <c r="D83" s="3173" t="s">
        <v>36</v>
      </c>
      <c r="E83" s="3173"/>
      <c r="F83" s="3173"/>
      <c r="G83" s="3173" t="s">
        <v>2</v>
      </c>
      <c r="H83" s="3173"/>
      <c r="I83" s="3173"/>
      <c r="J83" s="3173" t="s">
        <v>3</v>
      </c>
      <c r="K83" s="3173"/>
      <c r="L83" s="3173"/>
      <c r="M83" s="3173" t="s">
        <v>29</v>
      </c>
      <c r="N83" s="3173"/>
      <c r="O83" s="3173"/>
      <c r="P83" s="3286" t="s">
        <v>103</v>
      </c>
      <c r="Q83" s="3286" t="s">
        <v>132</v>
      </c>
      <c r="R83" s="3286" t="s">
        <v>310</v>
      </c>
    </row>
    <row r="84" spans="1:38" s="874" customFormat="1" ht="21" customHeight="1" x14ac:dyDescent="0.25">
      <c r="A84" s="3182"/>
      <c r="B84" s="3182"/>
      <c r="C84" s="3182"/>
      <c r="D84" s="3159" t="s">
        <v>98</v>
      </c>
      <c r="E84" s="3159"/>
      <c r="F84" s="3159"/>
      <c r="G84" s="3159" t="s">
        <v>99</v>
      </c>
      <c r="H84" s="3159"/>
      <c r="I84" s="3159"/>
      <c r="J84" s="3159" t="s">
        <v>100</v>
      </c>
      <c r="K84" s="3159"/>
      <c r="L84" s="3159"/>
      <c r="M84" s="3160" t="s">
        <v>101</v>
      </c>
      <c r="N84" s="3160"/>
      <c r="O84" s="3160"/>
      <c r="P84" s="3287"/>
      <c r="Q84" s="3287"/>
      <c r="R84" s="3287"/>
    </row>
    <row r="85" spans="1:38" s="874" customFormat="1" ht="18" customHeight="1" x14ac:dyDescent="0.25">
      <c r="A85" s="3182"/>
      <c r="B85" s="3182"/>
      <c r="C85" s="3182"/>
      <c r="D85" s="600" t="s">
        <v>187</v>
      </c>
      <c r="E85" s="600" t="s">
        <v>203</v>
      </c>
      <c r="F85" s="600" t="s">
        <v>204</v>
      </c>
      <c r="G85" s="600" t="s">
        <v>187</v>
      </c>
      <c r="H85" s="600" t="s">
        <v>203</v>
      </c>
      <c r="I85" s="600" t="s">
        <v>204</v>
      </c>
      <c r="J85" s="600" t="s">
        <v>187</v>
      </c>
      <c r="K85" s="600" t="s">
        <v>203</v>
      </c>
      <c r="L85" s="600" t="s">
        <v>204</v>
      </c>
      <c r="M85" s="600" t="s">
        <v>187</v>
      </c>
      <c r="N85" s="600" t="s">
        <v>203</v>
      </c>
      <c r="O85" s="600" t="s">
        <v>204</v>
      </c>
      <c r="P85" s="3287"/>
      <c r="Q85" s="3287"/>
      <c r="R85" s="3287"/>
    </row>
    <row r="86" spans="1:38" s="874" customFormat="1" ht="17.25" customHeight="1" thickBot="1" x14ac:dyDescent="0.3">
      <c r="A86" s="3183"/>
      <c r="B86" s="3183"/>
      <c r="C86" s="3183"/>
      <c r="D86" s="325" t="s">
        <v>188</v>
      </c>
      <c r="E86" s="325" t="s">
        <v>189</v>
      </c>
      <c r="F86" s="325" t="s">
        <v>190</v>
      </c>
      <c r="G86" s="325" t="s">
        <v>188</v>
      </c>
      <c r="H86" s="325" t="s">
        <v>189</v>
      </c>
      <c r="I86" s="325" t="s">
        <v>190</v>
      </c>
      <c r="J86" s="325" t="s">
        <v>188</v>
      </c>
      <c r="K86" s="325" t="s">
        <v>189</v>
      </c>
      <c r="L86" s="325" t="s">
        <v>190</v>
      </c>
      <c r="M86" s="325" t="s">
        <v>188</v>
      </c>
      <c r="N86" s="325" t="s">
        <v>189</v>
      </c>
      <c r="O86" s="325" t="s">
        <v>190</v>
      </c>
      <c r="P86" s="3288"/>
      <c r="Q86" s="3288"/>
      <c r="R86" s="3288"/>
    </row>
    <row r="87" spans="1:38" s="874" customFormat="1" ht="27.75" customHeight="1" x14ac:dyDescent="0.25">
      <c r="A87" s="2704" t="s">
        <v>41</v>
      </c>
      <c r="B87" s="2708" t="s">
        <v>1661</v>
      </c>
      <c r="C87" s="1812" t="s">
        <v>1661</v>
      </c>
      <c r="D87" s="1777">
        <v>29</v>
      </c>
      <c r="E87" s="1777">
        <v>0</v>
      </c>
      <c r="F87" s="1777">
        <f>SUM(D87:E87)</f>
        <v>29</v>
      </c>
      <c r="G87" s="1777">
        <v>6</v>
      </c>
      <c r="H87" s="1777">
        <v>7</v>
      </c>
      <c r="I87" s="1777">
        <f>SUM(G87:H87)</f>
        <v>13</v>
      </c>
      <c r="J87" s="1777">
        <v>0</v>
      </c>
      <c r="K87" s="1777">
        <v>0</v>
      </c>
      <c r="L87" s="1777">
        <f>SUM(J87:K87)</f>
        <v>0</v>
      </c>
      <c r="M87" s="1777">
        <f>SUM(J87,G87,D87)</f>
        <v>35</v>
      </c>
      <c r="N87" s="2242">
        <f>SUM(K87,H87,E87)</f>
        <v>7</v>
      </c>
      <c r="O87" s="1777">
        <f>SUM(M87:N87)</f>
        <v>42</v>
      </c>
      <c r="P87" s="856" t="s">
        <v>911</v>
      </c>
      <c r="Q87" s="2494" t="s">
        <v>911</v>
      </c>
      <c r="R87" s="3276" t="s">
        <v>166</v>
      </c>
    </row>
    <row r="88" spans="1:38" s="874" customFormat="1" ht="27.75" customHeight="1" x14ac:dyDescent="0.25">
      <c r="A88" s="2704"/>
      <c r="B88" s="2700"/>
      <c r="C88" s="1803" t="s">
        <v>1476</v>
      </c>
      <c r="D88" s="1777">
        <v>0</v>
      </c>
      <c r="E88" s="1777">
        <v>3</v>
      </c>
      <c r="F88" s="2242">
        <f t="shared" ref="F88:F103" si="55">SUM(D88:E88)</f>
        <v>3</v>
      </c>
      <c r="G88" s="1777">
        <v>0</v>
      </c>
      <c r="H88" s="1777">
        <v>0</v>
      </c>
      <c r="I88" s="2242">
        <f t="shared" ref="I88:I103" si="56">SUM(G88:H88)</f>
        <v>0</v>
      </c>
      <c r="J88" s="1777">
        <v>0</v>
      </c>
      <c r="K88" s="1777">
        <v>0</v>
      </c>
      <c r="L88" s="2242">
        <f t="shared" ref="L88:L104" si="57">SUM(J88:K88)</f>
        <v>0</v>
      </c>
      <c r="M88" s="2242">
        <f t="shared" ref="M88:M103" si="58">SUM(J88,G88,D88)</f>
        <v>0</v>
      </c>
      <c r="N88" s="2242">
        <f t="shared" ref="N88:N103" si="59">SUM(K88,H88,E88)</f>
        <v>3</v>
      </c>
      <c r="O88" s="2242">
        <f t="shared" ref="O88:O103" si="60">SUM(M88:N88)</f>
        <v>3</v>
      </c>
      <c r="P88" s="1832" t="s">
        <v>516</v>
      </c>
      <c r="Q88" s="2495"/>
      <c r="R88" s="3276"/>
    </row>
    <row r="89" spans="1:38" s="874" customFormat="1" ht="27.75" customHeight="1" x14ac:dyDescent="0.25">
      <c r="A89" s="2704"/>
      <c r="B89" s="2701"/>
      <c r="C89" s="1975" t="s">
        <v>2355</v>
      </c>
      <c r="D89" s="1777">
        <v>6</v>
      </c>
      <c r="E89" s="1777">
        <v>1</v>
      </c>
      <c r="F89" s="2242">
        <f t="shared" si="55"/>
        <v>7</v>
      </c>
      <c r="G89" s="1777">
        <v>0</v>
      </c>
      <c r="H89" s="1777">
        <v>0</v>
      </c>
      <c r="I89" s="2242">
        <f t="shared" si="56"/>
        <v>0</v>
      </c>
      <c r="J89" s="1777">
        <v>0</v>
      </c>
      <c r="K89" s="1777">
        <v>0</v>
      </c>
      <c r="L89" s="2242">
        <f t="shared" si="57"/>
        <v>0</v>
      </c>
      <c r="M89" s="2242">
        <f t="shared" si="58"/>
        <v>6</v>
      </c>
      <c r="N89" s="2242">
        <f t="shared" si="59"/>
        <v>1</v>
      </c>
      <c r="O89" s="2242">
        <f t="shared" si="60"/>
        <v>7</v>
      </c>
      <c r="P89" s="1832" t="s">
        <v>516</v>
      </c>
      <c r="Q89" s="2615"/>
      <c r="R89" s="3276"/>
    </row>
    <row r="90" spans="1:38" s="874" customFormat="1" ht="27.75" customHeight="1" x14ac:dyDescent="0.25">
      <c r="A90" s="2704"/>
      <c r="B90" s="595" t="s">
        <v>49</v>
      </c>
      <c r="C90" s="603"/>
      <c r="D90" s="1777">
        <f>SUM(D87:D89)</f>
        <v>35</v>
      </c>
      <c r="E90" s="1777">
        <f t="shared" ref="E90:K90" si="61">SUM(E87:E89)</f>
        <v>4</v>
      </c>
      <c r="F90" s="2242">
        <f t="shared" si="55"/>
        <v>39</v>
      </c>
      <c r="G90" s="1777">
        <f t="shared" si="61"/>
        <v>6</v>
      </c>
      <c r="H90" s="1777">
        <f t="shared" si="61"/>
        <v>7</v>
      </c>
      <c r="I90" s="2242">
        <f t="shared" si="56"/>
        <v>13</v>
      </c>
      <c r="J90" s="1777">
        <f t="shared" si="61"/>
        <v>0</v>
      </c>
      <c r="K90" s="1777">
        <f t="shared" si="61"/>
        <v>0</v>
      </c>
      <c r="L90" s="2242">
        <f t="shared" si="57"/>
        <v>0</v>
      </c>
      <c r="M90" s="2242">
        <f t="shared" si="58"/>
        <v>41</v>
      </c>
      <c r="N90" s="2242">
        <f t="shared" si="59"/>
        <v>11</v>
      </c>
      <c r="O90" s="2242">
        <f t="shared" si="60"/>
        <v>52</v>
      </c>
      <c r="P90" s="875"/>
      <c r="Q90" s="875" t="s">
        <v>139</v>
      </c>
      <c r="R90" s="3276"/>
    </row>
    <row r="91" spans="1:38" s="874" customFormat="1" ht="33" customHeight="1" x14ac:dyDescent="0.25">
      <c r="A91" s="2704"/>
      <c r="B91" s="2682" t="s">
        <v>219</v>
      </c>
      <c r="C91" s="1859" t="s">
        <v>219</v>
      </c>
      <c r="D91" s="1777">
        <v>0</v>
      </c>
      <c r="E91" s="1777">
        <v>0</v>
      </c>
      <c r="F91" s="2242">
        <f t="shared" si="55"/>
        <v>0</v>
      </c>
      <c r="G91" s="1777">
        <v>6</v>
      </c>
      <c r="H91" s="1777">
        <v>12</v>
      </c>
      <c r="I91" s="2242">
        <f t="shared" si="56"/>
        <v>18</v>
      </c>
      <c r="J91" s="1777">
        <f t="shared" ref="J91:J92" si="62">SUM(J88:J90)</f>
        <v>0</v>
      </c>
      <c r="K91" s="1777">
        <f t="shared" ref="K91:K92" si="63">SUM(K88:K90)</f>
        <v>0</v>
      </c>
      <c r="L91" s="2242">
        <f t="shared" si="57"/>
        <v>0</v>
      </c>
      <c r="M91" s="2242">
        <f t="shared" si="58"/>
        <v>6</v>
      </c>
      <c r="N91" s="2242">
        <f t="shared" si="59"/>
        <v>12</v>
      </c>
      <c r="O91" s="2242">
        <f t="shared" si="60"/>
        <v>18</v>
      </c>
      <c r="P91" s="875"/>
      <c r="Q91" s="875" t="s">
        <v>236</v>
      </c>
      <c r="R91" s="3276"/>
    </row>
    <row r="92" spans="1:38" s="874" customFormat="1" ht="33" customHeight="1" x14ac:dyDescent="0.25">
      <c r="A92" s="2704"/>
      <c r="B92" s="3158"/>
      <c r="C92" s="1859" t="s">
        <v>1662</v>
      </c>
      <c r="D92" s="1777">
        <v>7</v>
      </c>
      <c r="E92" s="1777">
        <v>3</v>
      </c>
      <c r="F92" s="2242">
        <f t="shared" si="55"/>
        <v>10</v>
      </c>
      <c r="G92" s="1777">
        <v>0</v>
      </c>
      <c r="H92" s="1777">
        <v>0</v>
      </c>
      <c r="I92" s="2242">
        <f t="shared" si="56"/>
        <v>0</v>
      </c>
      <c r="J92" s="1777">
        <f t="shared" si="62"/>
        <v>0</v>
      </c>
      <c r="K92" s="1777">
        <f t="shared" si="63"/>
        <v>0</v>
      </c>
      <c r="L92" s="2242">
        <f t="shared" si="57"/>
        <v>0</v>
      </c>
      <c r="M92" s="2242">
        <f t="shared" si="58"/>
        <v>7</v>
      </c>
      <c r="N92" s="2242">
        <f t="shared" si="59"/>
        <v>3</v>
      </c>
      <c r="O92" s="2242">
        <f t="shared" si="60"/>
        <v>10</v>
      </c>
      <c r="P92" s="815"/>
      <c r="Q92" s="883" t="s">
        <v>516</v>
      </c>
      <c r="R92" s="3276"/>
    </row>
    <row r="93" spans="1:38" s="874" customFormat="1" ht="24.75" customHeight="1" x14ac:dyDescent="0.25">
      <c r="A93" s="2704"/>
      <c r="B93" s="2654" t="s">
        <v>49</v>
      </c>
      <c r="C93" s="2654"/>
      <c r="D93" s="1777">
        <f>SUM(D91:D92)</f>
        <v>7</v>
      </c>
      <c r="E93" s="1777">
        <f t="shared" ref="E93:K93" si="64">SUM(E91:E92)</f>
        <v>3</v>
      </c>
      <c r="F93" s="2242">
        <f t="shared" si="55"/>
        <v>10</v>
      </c>
      <c r="G93" s="1777">
        <f t="shared" si="64"/>
        <v>6</v>
      </c>
      <c r="H93" s="1777">
        <f t="shared" si="64"/>
        <v>12</v>
      </c>
      <c r="I93" s="2242">
        <f t="shared" si="56"/>
        <v>18</v>
      </c>
      <c r="J93" s="1777">
        <f t="shared" si="64"/>
        <v>0</v>
      </c>
      <c r="K93" s="1777">
        <f t="shared" si="64"/>
        <v>0</v>
      </c>
      <c r="L93" s="2242">
        <f t="shared" si="57"/>
        <v>0</v>
      </c>
      <c r="M93" s="2242">
        <f t="shared" si="58"/>
        <v>13</v>
      </c>
      <c r="N93" s="2242">
        <f t="shared" si="59"/>
        <v>15</v>
      </c>
      <c r="O93" s="2242">
        <f t="shared" si="60"/>
        <v>28</v>
      </c>
      <c r="P93" s="815"/>
      <c r="Q93" s="875" t="s">
        <v>139</v>
      </c>
      <c r="R93" s="875"/>
    </row>
    <row r="94" spans="1:38" s="874" customFormat="1" ht="27" customHeight="1" x14ac:dyDescent="0.25">
      <c r="A94" s="2676" t="s">
        <v>96</v>
      </c>
      <c r="B94" s="2676"/>
      <c r="C94" s="2676"/>
      <c r="D94" s="1777">
        <f>SUM(D93,D90)</f>
        <v>42</v>
      </c>
      <c r="E94" s="1777">
        <f t="shared" ref="E94:K94" si="65">SUM(E93,E90)</f>
        <v>7</v>
      </c>
      <c r="F94" s="2242">
        <f t="shared" si="55"/>
        <v>49</v>
      </c>
      <c r="G94" s="1777">
        <f t="shared" si="65"/>
        <v>12</v>
      </c>
      <c r="H94" s="1777">
        <f t="shared" si="65"/>
        <v>19</v>
      </c>
      <c r="I94" s="2242">
        <f t="shared" si="56"/>
        <v>31</v>
      </c>
      <c r="J94" s="1777">
        <f t="shared" si="65"/>
        <v>0</v>
      </c>
      <c r="K94" s="1777">
        <f t="shared" si="65"/>
        <v>0</v>
      </c>
      <c r="L94" s="2242">
        <f t="shared" si="57"/>
        <v>0</v>
      </c>
      <c r="M94" s="2242">
        <f t="shared" si="58"/>
        <v>54</v>
      </c>
      <c r="N94" s="2242">
        <f t="shared" si="59"/>
        <v>26</v>
      </c>
      <c r="O94" s="2242">
        <f t="shared" si="60"/>
        <v>80</v>
      </c>
      <c r="P94" s="2598" t="s">
        <v>136</v>
      </c>
      <c r="Q94" s="2598"/>
      <c r="R94" s="2598"/>
    </row>
    <row r="95" spans="1:38" s="874" customFormat="1" ht="28.5" customHeight="1" x14ac:dyDescent="0.25">
      <c r="A95" s="3158" t="s">
        <v>223</v>
      </c>
      <c r="B95" s="2701" t="s">
        <v>75</v>
      </c>
      <c r="C95" s="1650" t="s">
        <v>75</v>
      </c>
      <c r="D95" s="1808">
        <v>0</v>
      </c>
      <c r="E95" s="1808">
        <v>0</v>
      </c>
      <c r="F95" s="2242">
        <f t="shared" si="55"/>
        <v>0</v>
      </c>
      <c r="G95" s="1808">
        <v>14</v>
      </c>
      <c r="H95" s="1808">
        <v>14</v>
      </c>
      <c r="I95" s="2242">
        <f t="shared" si="56"/>
        <v>28</v>
      </c>
      <c r="J95" s="1808">
        <v>16</v>
      </c>
      <c r="K95" s="1808">
        <v>8</v>
      </c>
      <c r="L95" s="2242">
        <f t="shared" si="57"/>
        <v>24</v>
      </c>
      <c r="M95" s="2242">
        <f t="shared" si="58"/>
        <v>30</v>
      </c>
      <c r="N95" s="2242">
        <f t="shared" si="59"/>
        <v>22</v>
      </c>
      <c r="O95" s="2242">
        <f t="shared" si="60"/>
        <v>52</v>
      </c>
      <c r="P95" s="1132" t="s">
        <v>151</v>
      </c>
      <c r="Q95" s="3289" t="s">
        <v>151</v>
      </c>
      <c r="R95" s="3289" t="s">
        <v>584</v>
      </c>
    </row>
    <row r="96" spans="1:38" s="874" customFormat="1" ht="24.75" customHeight="1" x14ac:dyDescent="0.25">
      <c r="A96" s="2676"/>
      <c r="B96" s="2704"/>
      <c r="C96" s="1859" t="s">
        <v>76</v>
      </c>
      <c r="D96" s="1808">
        <v>0</v>
      </c>
      <c r="E96" s="1808">
        <v>0</v>
      </c>
      <c r="F96" s="2242">
        <f t="shared" si="55"/>
        <v>0</v>
      </c>
      <c r="G96" s="1777">
        <v>11</v>
      </c>
      <c r="H96" s="1777">
        <v>26</v>
      </c>
      <c r="I96" s="2242">
        <f t="shared" si="56"/>
        <v>37</v>
      </c>
      <c r="J96" s="1777">
        <v>26</v>
      </c>
      <c r="K96" s="1777">
        <v>12</v>
      </c>
      <c r="L96" s="2242">
        <f t="shared" si="57"/>
        <v>38</v>
      </c>
      <c r="M96" s="2242">
        <f t="shared" si="58"/>
        <v>37</v>
      </c>
      <c r="N96" s="2242">
        <f t="shared" si="59"/>
        <v>38</v>
      </c>
      <c r="O96" s="2242">
        <f t="shared" si="60"/>
        <v>75</v>
      </c>
      <c r="P96" s="875" t="s">
        <v>165</v>
      </c>
      <c r="Q96" s="3276"/>
      <c r="R96" s="3276"/>
    </row>
    <row r="97" spans="1:18" s="874" customFormat="1" ht="22.5" customHeight="1" x14ac:dyDescent="0.25">
      <c r="A97" s="2676"/>
      <c r="B97" s="2704" t="s">
        <v>49</v>
      </c>
      <c r="C97" s="2704"/>
      <c r="D97" s="1777">
        <f>SUM(D95:D96)</f>
        <v>0</v>
      </c>
      <c r="E97" s="1777">
        <f t="shared" ref="E97:K97" si="66">SUM(E95:E96)</f>
        <v>0</v>
      </c>
      <c r="F97" s="2242">
        <f t="shared" si="55"/>
        <v>0</v>
      </c>
      <c r="G97" s="1777">
        <f t="shared" si="66"/>
        <v>25</v>
      </c>
      <c r="H97" s="1777">
        <f t="shared" si="66"/>
        <v>40</v>
      </c>
      <c r="I97" s="2242">
        <f t="shared" si="56"/>
        <v>65</v>
      </c>
      <c r="J97" s="1777">
        <f t="shared" si="66"/>
        <v>42</v>
      </c>
      <c r="K97" s="1777">
        <f t="shared" si="66"/>
        <v>20</v>
      </c>
      <c r="L97" s="2242">
        <f t="shared" si="57"/>
        <v>62</v>
      </c>
      <c r="M97" s="2242">
        <f t="shared" si="58"/>
        <v>67</v>
      </c>
      <c r="N97" s="2242">
        <f t="shared" si="59"/>
        <v>60</v>
      </c>
      <c r="O97" s="2242">
        <f t="shared" si="60"/>
        <v>127</v>
      </c>
      <c r="P97" s="3276" t="s">
        <v>139</v>
      </c>
      <c r="Q97" s="3276"/>
      <c r="R97" s="3276"/>
    </row>
    <row r="98" spans="1:18" s="874" customFormat="1" ht="31.5" customHeight="1" x14ac:dyDescent="0.25">
      <c r="A98" s="2676"/>
      <c r="B98" s="1861" t="s">
        <v>568</v>
      </c>
      <c r="C98" s="1861" t="s">
        <v>1708</v>
      </c>
      <c r="D98" s="1777">
        <f t="shared" ref="D98:E98" si="67">SUM(D96:D97)</f>
        <v>0</v>
      </c>
      <c r="E98" s="1777">
        <f t="shared" si="67"/>
        <v>0</v>
      </c>
      <c r="F98" s="2242">
        <f t="shared" si="55"/>
        <v>0</v>
      </c>
      <c r="G98" s="1777">
        <v>9</v>
      </c>
      <c r="H98" s="1777">
        <v>28</v>
      </c>
      <c r="I98" s="2242">
        <f t="shared" si="56"/>
        <v>37</v>
      </c>
      <c r="J98" s="1777">
        <v>18</v>
      </c>
      <c r="K98" s="1777">
        <v>20</v>
      </c>
      <c r="L98" s="2242">
        <f t="shared" si="57"/>
        <v>38</v>
      </c>
      <c r="M98" s="2242">
        <f t="shared" si="58"/>
        <v>27</v>
      </c>
      <c r="N98" s="2242">
        <f t="shared" si="59"/>
        <v>48</v>
      </c>
      <c r="O98" s="2242">
        <f t="shared" si="60"/>
        <v>75</v>
      </c>
      <c r="P98" s="875" t="s">
        <v>1524</v>
      </c>
      <c r="Q98" s="875" t="s">
        <v>158</v>
      </c>
      <c r="R98" s="3276"/>
    </row>
    <row r="99" spans="1:18" s="874" customFormat="1" ht="26.25" customHeight="1" x14ac:dyDescent="0.25">
      <c r="A99" s="2676"/>
      <c r="B99" s="2704" t="s">
        <v>78</v>
      </c>
      <c r="C99" s="1859" t="s">
        <v>79</v>
      </c>
      <c r="D99" s="1777">
        <f t="shared" ref="D99:E99" si="68">SUM(D97:D98)</f>
        <v>0</v>
      </c>
      <c r="E99" s="1777">
        <f t="shared" si="68"/>
        <v>0</v>
      </c>
      <c r="F99" s="2242">
        <f t="shared" si="55"/>
        <v>0</v>
      </c>
      <c r="G99" s="1777">
        <v>20</v>
      </c>
      <c r="H99" s="1777">
        <v>15</v>
      </c>
      <c r="I99" s="2242">
        <f t="shared" si="56"/>
        <v>35</v>
      </c>
      <c r="J99" s="1777">
        <v>0</v>
      </c>
      <c r="K99" s="1777">
        <v>0</v>
      </c>
      <c r="L99" s="2242">
        <f t="shared" si="57"/>
        <v>0</v>
      </c>
      <c r="M99" s="2242">
        <f t="shared" si="58"/>
        <v>20</v>
      </c>
      <c r="N99" s="2242">
        <f t="shared" si="59"/>
        <v>15</v>
      </c>
      <c r="O99" s="2242">
        <f t="shared" si="60"/>
        <v>35</v>
      </c>
      <c r="P99" s="856" t="s">
        <v>159</v>
      </c>
      <c r="Q99" s="3276" t="s">
        <v>154</v>
      </c>
      <c r="R99" s="3276"/>
    </row>
    <row r="100" spans="1:18" s="874" customFormat="1" ht="23.25" customHeight="1" x14ac:dyDescent="0.25">
      <c r="A100" s="2676"/>
      <c r="B100" s="2704" t="s">
        <v>78</v>
      </c>
      <c r="C100" s="1859" t="s">
        <v>80</v>
      </c>
      <c r="D100" s="1777">
        <f t="shared" ref="D100:E100" si="69">SUM(D98:D99)</f>
        <v>0</v>
      </c>
      <c r="E100" s="1777">
        <f t="shared" si="69"/>
        <v>0</v>
      </c>
      <c r="F100" s="2242">
        <f t="shared" si="55"/>
        <v>0</v>
      </c>
      <c r="G100" s="1777">
        <v>19</v>
      </c>
      <c r="H100" s="1777">
        <v>18</v>
      </c>
      <c r="I100" s="2242">
        <f t="shared" si="56"/>
        <v>37</v>
      </c>
      <c r="J100" s="1777">
        <v>16</v>
      </c>
      <c r="K100" s="1777">
        <v>15</v>
      </c>
      <c r="L100" s="2242">
        <f t="shared" si="57"/>
        <v>31</v>
      </c>
      <c r="M100" s="2242">
        <f t="shared" si="58"/>
        <v>35</v>
      </c>
      <c r="N100" s="2242">
        <f t="shared" si="59"/>
        <v>33</v>
      </c>
      <c r="O100" s="2242">
        <f t="shared" si="60"/>
        <v>68</v>
      </c>
      <c r="P100" s="856" t="s">
        <v>160</v>
      </c>
      <c r="Q100" s="3276"/>
      <c r="R100" s="3276"/>
    </row>
    <row r="101" spans="1:18" s="874" customFormat="1" ht="28.5" customHeight="1" x14ac:dyDescent="0.25">
      <c r="A101" s="2676"/>
      <c r="B101" s="2704" t="s">
        <v>49</v>
      </c>
      <c r="C101" s="2704"/>
      <c r="D101" s="1777">
        <f>SUM(D99:D100)</f>
        <v>0</v>
      </c>
      <c r="E101" s="1777">
        <f t="shared" ref="E101:K101" si="70">SUM(E99:E100)</f>
        <v>0</v>
      </c>
      <c r="F101" s="2242">
        <f t="shared" si="55"/>
        <v>0</v>
      </c>
      <c r="G101" s="1777">
        <f t="shared" si="70"/>
        <v>39</v>
      </c>
      <c r="H101" s="1777">
        <f t="shared" si="70"/>
        <v>33</v>
      </c>
      <c r="I101" s="2242">
        <f t="shared" si="56"/>
        <v>72</v>
      </c>
      <c r="J101" s="1777">
        <f t="shared" si="70"/>
        <v>16</v>
      </c>
      <c r="K101" s="1777">
        <f t="shared" si="70"/>
        <v>15</v>
      </c>
      <c r="L101" s="2242">
        <f t="shared" si="57"/>
        <v>31</v>
      </c>
      <c r="M101" s="2242">
        <f t="shared" si="58"/>
        <v>55</v>
      </c>
      <c r="N101" s="2242">
        <f t="shared" si="59"/>
        <v>48</v>
      </c>
      <c r="O101" s="2242">
        <f t="shared" si="60"/>
        <v>103</v>
      </c>
      <c r="P101" s="2598" t="s">
        <v>139</v>
      </c>
      <c r="Q101" s="2598"/>
      <c r="R101" s="3276"/>
    </row>
    <row r="102" spans="1:18" s="874" customFormat="1" ht="24" customHeight="1" x14ac:dyDescent="0.25">
      <c r="A102" s="2676"/>
      <c r="B102" s="1861" t="s">
        <v>521</v>
      </c>
      <c r="C102" s="1859" t="s">
        <v>1709</v>
      </c>
      <c r="D102" s="1777">
        <f t="shared" ref="D102:E102" si="71">SUM(D100:D101)</f>
        <v>0</v>
      </c>
      <c r="E102" s="1777">
        <f t="shared" si="71"/>
        <v>0</v>
      </c>
      <c r="F102" s="2242">
        <f t="shared" si="55"/>
        <v>0</v>
      </c>
      <c r="G102" s="1777">
        <v>14</v>
      </c>
      <c r="H102" s="1777">
        <v>16</v>
      </c>
      <c r="I102" s="2242">
        <f t="shared" si="56"/>
        <v>30</v>
      </c>
      <c r="J102" s="1777">
        <v>0</v>
      </c>
      <c r="K102" s="1777">
        <v>0</v>
      </c>
      <c r="L102" s="2242">
        <f t="shared" si="57"/>
        <v>0</v>
      </c>
      <c r="M102" s="2242">
        <f t="shared" si="58"/>
        <v>14</v>
      </c>
      <c r="N102" s="2242">
        <f t="shared" si="59"/>
        <v>16</v>
      </c>
      <c r="O102" s="2242">
        <f t="shared" si="60"/>
        <v>30</v>
      </c>
      <c r="P102" s="856" t="s">
        <v>292</v>
      </c>
      <c r="Q102" s="856" t="s">
        <v>155</v>
      </c>
      <c r="R102" s="3276"/>
    </row>
    <row r="103" spans="1:18" s="874" customFormat="1" ht="39" customHeight="1" x14ac:dyDescent="0.25">
      <c r="A103" s="2676"/>
      <c r="B103" s="1861" t="s">
        <v>95</v>
      </c>
      <c r="C103" s="1859" t="s">
        <v>85</v>
      </c>
      <c r="D103" s="1777">
        <f t="shared" ref="D103:E103" si="72">SUM(D101:D102)</f>
        <v>0</v>
      </c>
      <c r="E103" s="1777">
        <f t="shared" si="72"/>
        <v>0</v>
      </c>
      <c r="F103" s="2242">
        <f t="shared" si="55"/>
        <v>0</v>
      </c>
      <c r="G103" s="1777">
        <v>8</v>
      </c>
      <c r="H103" s="1777">
        <v>23</v>
      </c>
      <c r="I103" s="2242">
        <f t="shared" si="56"/>
        <v>31</v>
      </c>
      <c r="J103" s="1777">
        <v>9</v>
      </c>
      <c r="K103" s="1777">
        <v>18</v>
      </c>
      <c r="L103" s="2242">
        <f t="shared" si="57"/>
        <v>27</v>
      </c>
      <c r="M103" s="2242">
        <f t="shared" si="58"/>
        <v>17</v>
      </c>
      <c r="N103" s="2242">
        <f t="shared" si="59"/>
        <v>41</v>
      </c>
      <c r="O103" s="2242">
        <f t="shared" si="60"/>
        <v>58</v>
      </c>
      <c r="P103" s="856" t="s">
        <v>1710</v>
      </c>
      <c r="Q103" s="856" t="s">
        <v>164</v>
      </c>
      <c r="R103" s="3276"/>
    </row>
    <row r="104" spans="1:18" s="874" customFormat="1" ht="29.25" customHeight="1" thickBot="1" x14ac:dyDescent="0.3">
      <c r="A104" s="2674" t="s">
        <v>96</v>
      </c>
      <c r="B104" s="2674"/>
      <c r="C104" s="2674"/>
      <c r="D104" s="2243">
        <f>SUM(D97,D98,D101:D103)</f>
        <v>0</v>
      </c>
      <c r="E104" s="2243">
        <f t="shared" ref="E104:K104" si="73">SUM(E97,E98,E101:E103)</f>
        <v>0</v>
      </c>
      <c r="F104" s="2243">
        <f>SUM(D104:E104)</f>
        <v>0</v>
      </c>
      <c r="G104" s="2243">
        <f t="shared" si="73"/>
        <v>95</v>
      </c>
      <c r="H104" s="2243">
        <f t="shared" si="73"/>
        <v>140</v>
      </c>
      <c r="I104" s="2243">
        <f>SUM(G104:H104)</f>
        <v>235</v>
      </c>
      <c r="J104" s="2243">
        <f t="shared" si="73"/>
        <v>85</v>
      </c>
      <c r="K104" s="2243">
        <f t="shared" si="73"/>
        <v>73</v>
      </c>
      <c r="L104" s="2243">
        <f t="shared" si="57"/>
        <v>158</v>
      </c>
      <c r="M104" s="2243">
        <f>SUM(J104,G104,D104)</f>
        <v>180</v>
      </c>
      <c r="N104" s="2243">
        <f>SUM(K104,H104,E104)</f>
        <v>213</v>
      </c>
      <c r="O104" s="2243">
        <f>SUM(M104:N104)</f>
        <v>393</v>
      </c>
      <c r="P104" s="2595" t="s">
        <v>1711</v>
      </c>
      <c r="Q104" s="2595"/>
      <c r="R104" s="2595"/>
    </row>
    <row r="105" spans="1:18" s="874" customFormat="1" ht="22.5" customHeight="1" thickTop="1" x14ac:dyDescent="0.25">
      <c r="A105" s="597"/>
      <c r="B105" s="597"/>
      <c r="C105" s="597"/>
      <c r="D105" s="426"/>
      <c r="E105" s="426"/>
      <c r="F105" s="426"/>
      <c r="G105" s="426"/>
      <c r="H105" s="426"/>
      <c r="I105" s="426"/>
      <c r="J105" s="426"/>
      <c r="K105" s="426"/>
      <c r="L105" s="426"/>
      <c r="M105" s="426"/>
      <c r="N105" s="426"/>
      <c r="O105" s="426"/>
      <c r="P105" s="877"/>
      <c r="Q105" s="877"/>
      <c r="R105" s="877"/>
    </row>
    <row r="106" spans="1:18" s="874" customFormat="1" ht="26.25" customHeight="1" x14ac:dyDescent="0.25">
      <c r="A106" s="597"/>
      <c r="B106" s="597"/>
      <c r="C106" s="597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877"/>
      <c r="Q106" s="877"/>
      <c r="R106" s="877"/>
    </row>
    <row r="107" spans="1:18" s="874" customFormat="1" ht="20.25" customHeight="1" x14ac:dyDescent="0.25">
      <c r="A107" s="597"/>
      <c r="B107" s="597"/>
      <c r="C107" s="597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877"/>
      <c r="Q107" s="877"/>
      <c r="R107" s="877"/>
    </row>
    <row r="108" spans="1:18" s="874" customFormat="1" ht="20.25" customHeight="1" x14ac:dyDescent="0.25">
      <c r="A108" s="2200"/>
      <c r="B108" s="2200"/>
      <c r="C108" s="2200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877"/>
      <c r="Q108" s="877"/>
      <c r="R108" s="877"/>
    </row>
    <row r="109" spans="1:18" s="874" customFormat="1" ht="20.25" customHeight="1" x14ac:dyDescent="0.25">
      <c r="A109" s="2200"/>
      <c r="B109" s="2200"/>
      <c r="C109" s="2200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877"/>
      <c r="Q109" s="877"/>
      <c r="R109" s="877"/>
    </row>
    <row r="110" spans="1:18" s="874" customFormat="1" ht="30.75" customHeight="1" thickBot="1" x14ac:dyDescent="0.3">
      <c r="A110" s="3284" t="s">
        <v>2861</v>
      </c>
      <c r="B110" s="3284"/>
      <c r="C110" s="1087"/>
      <c r="D110" s="878"/>
      <c r="E110" s="878"/>
      <c r="F110" s="878"/>
      <c r="G110" s="878"/>
      <c r="H110" s="878"/>
      <c r="I110" s="878"/>
      <c r="J110" s="878"/>
      <c r="K110" s="878"/>
      <c r="L110" s="878"/>
      <c r="M110" s="878"/>
      <c r="N110" s="878"/>
      <c r="O110" s="878"/>
      <c r="P110" s="1089"/>
      <c r="Q110" s="3285" t="s">
        <v>2860</v>
      </c>
      <c r="R110" s="3285"/>
    </row>
    <row r="111" spans="1:18" s="874" customFormat="1" ht="20.25" customHeight="1" thickTop="1" x14ac:dyDescent="0.25">
      <c r="A111" s="3181" t="s">
        <v>47</v>
      </c>
      <c r="B111" s="3181" t="s">
        <v>90</v>
      </c>
      <c r="C111" s="3181" t="s">
        <v>48</v>
      </c>
      <c r="D111" s="3173" t="s">
        <v>36</v>
      </c>
      <c r="E111" s="3173"/>
      <c r="F111" s="3173"/>
      <c r="G111" s="3173" t="s">
        <v>2</v>
      </c>
      <c r="H111" s="3173"/>
      <c r="I111" s="3173"/>
      <c r="J111" s="3173" t="s">
        <v>3</v>
      </c>
      <c r="K111" s="3173"/>
      <c r="L111" s="3173"/>
      <c r="M111" s="3173" t="s">
        <v>29</v>
      </c>
      <c r="N111" s="3173"/>
      <c r="O111" s="3173"/>
      <c r="P111" s="3286" t="s">
        <v>103</v>
      </c>
      <c r="Q111" s="3286" t="s">
        <v>132</v>
      </c>
      <c r="R111" s="3286" t="s">
        <v>310</v>
      </c>
    </row>
    <row r="112" spans="1:18" s="874" customFormat="1" ht="20.25" customHeight="1" x14ac:dyDescent="0.25">
      <c r="A112" s="3182"/>
      <c r="B112" s="3182"/>
      <c r="C112" s="3182"/>
      <c r="D112" s="3159" t="s">
        <v>98</v>
      </c>
      <c r="E112" s="3159"/>
      <c r="F112" s="3159"/>
      <c r="G112" s="3159" t="s">
        <v>99</v>
      </c>
      <c r="H112" s="3159"/>
      <c r="I112" s="3159"/>
      <c r="J112" s="3159" t="s">
        <v>100</v>
      </c>
      <c r="K112" s="3159"/>
      <c r="L112" s="3159"/>
      <c r="M112" s="3160" t="s">
        <v>101</v>
      </c>
      <c r="N112" s="3160"/>
      <c r="O112" s="3160"/>
      <c r="P112" s="3287"/>
      <c r="Q112" s="3287"/>
      <c r="R112" s="3287"/>
    </row>
    <row r="113" spans="1:18" s="874" customFormat="1" ht="20.25" customHeight="1" x14ac:dyDescent="0.25">
      <c r="A113" s="3182"/>
      <c r="B113" s="3182"/>
      <c r="C113" s="3182"/>
      <c r="D113" s="600" t="s">
        <v>187</v>
      </c>
      <c r="E113" s="600" t="s">
        <v>203</v>
      </c>
      <c r="F113" s="600" t="s">
        <v>204</v>
      </c>
      <c r="G113" s="600" t="s">
        <v>187</v>
      </c>
      <c r="H113" s="600" t="s">
        <v>203</v>
      </c>
      <c r="I113" s="600" t="s">
        <v>204</v>
      </c>
      <c r="J113" s="600" t="s">
        <v>187</v>
      </c>
      <c r="K113" s="600" t="s">
        <v>203</v>
      </c>
      <c r="L113" s="600" t="s">
        <v>204</v>
      </c>
      <c r="M113" s="600" t="s">
        <v>187</v>
      </c>
      <c r="N113" s="600" t="s">
        <v>203</v>
      </c>
      <c r="O113" s="600" t="s">
        <v>204</v>
      </c>
      <c r="P113" s="3287"/>
      <c r="Q113" s="3287"/>
      <c r="R113" s="3287"/>
    </row>
    <row r="114" spans="1:18" s="874" customFormat="1" ht="20.25" customHeight="1" thickBot="1" x14ac:dyDescent="0.3">
      <c r="A114" s="3183"/>
      <c r="B114" s="3183"/>
      <c r="C114" s="3183"/>
      <c r="D114" s="325" t="s">
        <v>188</v>
      </c>
      <c r="E114" s="325" t="s">
        <v>189</v>
      </c>
      <c r="F114" s="325" t="s">
        <v>190</v>
      </c>
      <c r="G114" s="325" t="s">
        <v>188</v>
      </c>
      <c r="H114" s="325" t="s">
        <v>189</v>
      </c>
      <c r="I114" s="325" t="s">
        <v>190</v>
      </c>
      <c r="J114" s="325" t="s">
        <v>188</v>
      </c>
      <c r="K114" s="325" t="s">
        <v>189</v>
      </c>
      <c r="L114" s="325" t="s">
        <v>190</v>
      </c>
      <c r="M114" s="325" t="s">
        <v>188</v>
      </c>
      <c r="N114" s="325" t="s">
        <v>189</v>
      </c>
      <c r="O114" s="325" t="s">
        <v>190</v>
      </c>
      <c r="P114" s="3288"/>
      <c r="Q114" s="3288"/>
      <c r="R114" s="3288"/>
    </row>
    <row r="115" spans="1:18" s="874" customFormat="1" ht="27" customHeight="1" x14ac:dyDescent="0.25">
      <c r="A115" s="3156" t="s">
        <v>225</v>
      </c>
      <c r="B115" s="2708" t="s">
        <v>64</v>
      </c>
      <c r="C115" s="2335" t="s">
        <v>64</v>
      </c>
      <c r="D115" s="2245">
        <v>0</v>
      </c>
      <c r="E115" s="2245">
        <v>0</v>
      </c>
      <c r="F115" s="2245">
        <f>SUM(D115:E115)</f>
        <v>0</v>
      </c>
      <c r="G115" s="2245">
        <v>13</v>
      </c>
      <c r="H115" s="2245">
        <v>15</v>
      </c>
      <c r="I115" s="2245">
        <f>SUM(G115:H115)</f>
        <v>28</v>
      </c>
      <c r="J115" s="2245">
        <v>0</v>
      </c>
      <c r="K115" s="2245">
        <v>0</v>
      </c>
      <c r="L115" s="2245">
        <f>SUM(J115:K115)</f>
        <v>0</v>
      </c>
      <c r="M115" s="1773">
        <f>SUM(J115,G115,D115)</f>
        <v>13</v>
      </c>
      <c r="N115" s="2245">
        <f>SUM(K115,H115,E115)</f>
        <v>15</v>
      </c>
      <c r="O115" s="1773">
        <f>SUM(M115:N115)</f>
        <v>28</v>
      </c>
      <c r="P115" s="1063" t="s">
        <v>145</v>
      </c>
      <c r="Q115" s="2494" t="s">
        <v>145</v>
      </c>
      <c r="R115" s="3282" t="s">
        <v>240</v>
      </c>
    </row>
    <row r="116" spans="1:18" s="874" customFormat="1" ht="27" customHeight="1" x14ac:dyDescent="0.25">
      <c r="A116" s="3158"/>
      <c r="B116" s="2701"/>
      <c r="C116" s="339" t="s">
        <v>2344</v>
      </c>
      <c r="D116" s="2242">
        <v>12</v>
      </c>
      <c r="E116" s="2242">
        <v>11</v>
      </c>
      <c r="F116" s="2242">
        <f t="shared" ref="F116:F128" si="74">SUM(D116:E116)</f>
        <v>23</v>
      </c>
      <c r="G116" s="2242">
        <v>0</v>
      </c>
      <c r="H116" s="2242">
        <v>0</v>
      </c>
      <c r="I116" s="2242">
        <f t="shared" ref="I116:I129" si="75">SUM(G116:H116)</f>
        <v>0</v>
      </c>
      <c r="J116" s="2242">
        <v>0</v>
      </c>
      <c r="K116" s="2242">
        <v>0</v>
      </c>
      <c r="L116" s="2242">
        <f t="shared" ref="L116:L129" si="76">SUM(J116:K116)</f>
        <v>0</v>
      </c>
      <c r="M116" s="2242">
        <f t="shared" ref="M116:M128" si="77">SUM(J116,G116,D116)</f>
        <v>12</v>
      </c>
      <c r="N116" s="2242">
        <f t="shared" ref="N116:N128" si="78">SUM(K116,H116,E116)</f>
        <v>11</v>
      </c>
      <c r="O116" s="2242">
        <f t="shared" ref="O116:O128" si="79">SUM(M116:N116)</f>
        <v>23</v>
      </c>
      <c r="P116" s="1449" t="s">
        <v>1392</v>
      </c>
      <c r="Q116" s="2615"/>
      <c r="R116" s="3289"/>
    </row>
    <row r="117" spans="1:18" s="874" customFormat="1" ht="27" customHeight="1" x14ac:dyDescent="0.25">
      <c r="A117" s="3158"/>
      <c r="B117" s="2704" t="s">
        <v>49</v>
      </c>
      <c r="C117" s="2701"/>
      <c r="D117" s="2242">
        <v>12</v>
      </c>
      <c r="E117" s="2242">
        <v>11</v>
      </c>
      <c r="F117" s="2242">
        <f t="shared" si="74"/>
        <v>23</v>
      </c>
      <c r="G117" s="2242">
        <v>13</v>
      </c>
      <c r="H117" s="2242">
        <v>15</v>
      </c>
      <c r="I117" s="2242">
        <f t="shared" si="75"/>
        <v>28</v>
      </c>
      <c r="J117" s="2242">
        <v>0</v>
      </c>
      <c r="K117" s="2242">
        <v>0</v>
      </c>
      <c r="L117" s="2242">
        <f t="shared" si="76"/>
        <v>0</v>
      </c>
      <c r="M117" s="2242">
        <f t="shared" si="77"/>
        <v>25</v>
      </c>
      <c r="N117" s="2242">
        <f t="shared" si="78"/>
        <v>26</v>
      </c>
      <c r="O117" s="2242">
        <f t="shared" si="79"/>
        <v>51</v>
      </c>
      <c r="P117" s="2598" t="s">
        <v>139</v>
      </c>
      <c r="Q117" s="2598"/>
      <c r="R117" s="3289"/>
    </row>
    <row r="118" spans="1:18" s="874" customFormat="1" ht="29.25" customHeight="1" x14ac:dyDescent="0.25">
      <c r="A118" s="2676"/>
      <c r="B118" s="1810" t="s">
        <v>65</v>
      </c>
      <c r="C118" s="1810" t="s">
        <v>1667</v>
      </c>
      <c r="D118" s="2242">
        <v>7</v>
      </c>
      <c r="E118" s="2242">
        <v>4</v>
      </c>
      <c r="F118" s="2242">
        <f t="shared" si="74"/>
        <v>11</v>
      </c>
      <c r="G118" s="2242">
        <v>12</v>
      </c>
      <c r="H118" s="2242">
        <v>17</v>
      </c>
      <c r="I118" s="2242">
        <f t="shared" si="75"/>
        <v>29</v>
      </c>
      <c r="J118" s="2242">
        <v>12</v>
      </c>
      <c r="K118" s="2242">
        <v>6</v>
      </c>
      <c r="L118" s="2242">
        <f t="shared" si="76"/>
        <v>18</v>
      </c>
      <c r="M118" s="2242">
        <f t="shared" si="77"/>
        <v>31</v>
      </c>
      <c r="N118" s="2242">
        <f t="shared" si="78"/>
        <v>27</v>
      </c>
      <c r="O118" s="2242">
        <f t="shared" si="79"/>
        <v>58</v>
      </c>
      <c r="P118" s="856" t="s">
        <v>1668</v>
      </c>
      <c r="Q118" s="856" t="s">
        <v>146</v>
      </c>
      <c r="R118" s="3276"/>
    </row>
    <row r="119" spans="1:18" s="874" customFormat="1" ht="28.5" customHeight="1" x14ac:dyDescent="0.25">
      <c r="A119" s="2676" t="s">
        <v>96</v>
      </c>
      <c r="B119" s="2676"/>
      <c r="C119" s="2676"/>
      <c r="D119" s="2242">
        <f>SUM(D117:D118)</f>
        <v>19</v>
      </c>
      <c r="E119" s="2242">
        <f t="shared" ref="E119:K119" si="80">SUM(E117:E118)</f>
        <v>15</v>
      </c>
      <c r="F119" s="2242">
        <f t="shared" si="74"/>
        <v>34</v>
      </c>
      <c r="G119" s="2242">
        <f t="shared" si="80"/>
        <v>25</v>
      </c>
      <c r="H119" s="2242">
        <f t="shared" si="80"/>
        <v>32</v>
      </c>
      <c r="I119" s="2242">
        <f t="shared" si="75"/>
        <v>57</v>
      </c>
      <c r="J119" s="2242">
        <f t="shared" si="80"/>
        <v>12</v>
      </c>
      <c r="K119" s="2242">
        <f t="shared" si="80"/>
        <v>6</v>
      </c>
      <c r="L119" s="2242">
        <f t="shared" si="76"/>
        <v>18</v>
      </c>
      <c r="M119" s="2242">
        <f t="shared" si="77"/>
        <v>56</v>
      </c>
      <c r="N119" s="2242">
        <f t="shared" si="78"/>
        <v>53</v>
      </c>
      <c r="O119" s="2242">
        <f t="shared" si="79"/>
        <v>109</v>
      </c>
      <c r="P119" s="3276" t="s">
        <v>136</v>
      </c>
      <c r="Q119" s="3276"/>
      <c r="R119" s="3276"/>
    </row>
    <row r="120" spans="1:18" s="874" customFormat="1" ht="28.5" customHeight="1" x14ac:dyDescent="0.25">
      <c r="A120" s="2705" t="s">
        <v>312</v>
      </c>
      <c r="B120" s="2682" t="s">
        <v>95</v>
      </c>
      <c r="C120" s="1812" t="s">
        <v>2224</v>
      </c>
      <c r="D120" s="2242">
        <v>0</v>
      </c>
      <c r="E120" s="2242">
        <v>0</v>
      </c>
      <c r="F120" s="2242">
        <f t="shared" si="74"/>
        <v>0</v>
      </c>
      <c r="G120" s="2242">
        <v>0</v>
      </c>
      <c r="H120" s="2242">
        <v>0</v>
      </c>
      <c r="I120" s="2242">
        <f t="shared" si="75"/>
        <v>0</v>
      </c>
      <c r="J120" s="2242">
        <v>12</v>
      </c>
      <c r="K120" s="2242">
        <v>11</v>
      </c>
      <c r="L120" s="2242">
        <f t="shared" si="76"/>
        <v>23</v>
      </c>
      <c r="M120" s="2242">
        <f t="shared" si="77"/>
        <v>12</v>
      </c>
      <c r="N120" s="2242">
        <f t="shared" si="78"/>
        <v>11</v>
      </c>
      <c r="O120" s="2242">
        <f t="shared" si="79"/>
        <v>23</v>
      </c>
      <c r="P120" s="722" t="s">
        <v>2542</v>
      </c>
      <c r="Q120" s="2614" t="s">
        <v>164</v>
      </c>
      <c r="R120" s="1448"/>
    </row>
    <row r="121" spans="1:18" s="874" customFormat="1" ht="38.25" customHeight="1" x14ac:dyDescent="0.25">
      <c r="A121" s="2700"/>
      <c r="B121" s="2666"/>
      <c r="C121" s="1812" t="s">
        <v>930</v>
      </c>
      <c r="D121" s="2242">
        <v>0</v>
      </c>
      <c r="E121" s="2242">
        <v>0</v>
      </c>
      <c r="F121" s="2242">
        <f t="shared" si="74"/>
        <v>0</v>
      </c>
      <c r="G121" s="2242">
        <v>18</v>
      </c>
      <c r="H121" s="2242">
        <v>22</v>
      </c>
      <c r="I121" s="2242">
        <f t="shared" si="75"/>
        <v>40</v>
      </c>
      <c r="J121" s="2242">
        <v>0</v>
      </c>
      <c r="K121" s="2242">
        <v>0</v>
      </c>
      <c r="L121" s="2242">
        <f t="shared" si="76"/>
        <v>0</v>
      </c>
      <c r="M121" s="2242">
        <f t="shared" si="77"/>
        <v>18</v>
      </c>
      <c r="N121" s="2242">
        <f t="shared" si="78"/>
        <v>22</v>
      </c>
      <c r="O121" s="2242">
        <f t="shared" si="79"/>
        <v>40</v>
      </c>
      <c r="P121" s="856" t="s">
        <v>1267</v>
      </c>
      <c r="Q121" s="2495"/>
      <c r="R121" s="3276" t="s">
        <v>311</v>
      </c>
    </row>
    <row r="122" spans="1:18" s="874" customFormat="1" ht="38.25" customHeight="1" x14ac:dyDescent="0.25">
      <c r="A122" s="2700"/>
      <c r="B122" s="2666"/>
      <c r="C122" s="1812" t="s">
        <v>1669</v>
      </c>
      <c r="D122" s="2242">
        <v>0</v>
      </c>
      <c r="E122" s="2242">
        <v>0</v>
      </c>
      <c r="F122" s="2242">
        <f t="shared" si="74"/>
        <v>0</v>
      </c>
      <c r="G122" s="2242">
        <v>28</v>
      </c>
      <c r="H122" s="2242">
        <v>17</v>
      </c>
      <c r="I122" s="2242">
        <f t="shared" si="75"/>
        <v>45</v>
      </c>
      <c r="J122" s="2242">
        <v>0</v>
      </c>
      <c r="K122" s="2242">
        <v>0</v>
      </c>
      <c r="L122" s="2242">
        <f t="shared" si="76"/>
        <v>0</v>
      </c>
      <c r="M122" s="2242">
        <f t="shared" si="77"/>
        <v>28</v>
      </c>
      <c r="N122" s="2242">
        <f t="shared" si="78"/>
        <v>17</v>
      </c>
      <c r="O122" s="2242">
        <f t="shared" si="79"/>
        <v>45</v>
      </c>
      <c r="P122" s="856" t="s">
        <v>1666</v>
      </c>
      <c r="Q122" s="2495"/>
      <c r="R122" s="3276"/>
    </row>
    <row r="123" spans="1:18" s="874" customFormat="1" ht="32.25" customHeight="1" x14ac:dyDescent="0.25">
      <c r="A123" s="2700"/>
      <c r="B123" s="2666"/>
      <c r="C123" s="1812" t="s">
        <v>1712</v>
      </c>
      <c r="D123" s="2242">
        <v>0</v>
      </c>
      <c r="E123" s="2242">
        <v>0</v>
      </c>
      <c r="F123" s="2242">
        <f t="shared" si="74"/>
        <v>0</v>
      </c>
      <c r="G123" s="2242">
        <v>23</v>
      </c>
      <c r="H123" s="2242">
        <v>23</v>
      </c>
      <c r="I123" s="2242">
        <f t="shared" si="75"/>
        <v>46</v>
      </c>
      <c r="J123" s="2242">
        <v>0</v>
      </c>
      <c r="K123" s="2242">
        <v>0</v>
      </c>
      <c r="L123" s="2242">
        <f t="shared" si="76"/>
        <v>0</v>
      </c>
      <c r="M123" s="2242">
        <f t="shared" si="77"/>
        <v>23</v>
      </c>
      <c r="N123" s="2242">
        <f t="shared" si="78"/>
        <v>23</v>
      </c>
      <c r="O123" s="2242">
        <f t="shared" si="79"/>
        <v>46</v>
      </c>
      <c r="P123" s="856" t="s">
        <v>1713</v>
      </c>
      <c r="Q123" s="2495"/>
      <c r="R123" s="3276"/>
    </row>
    <row r="124" spans="1:18" s="874" customFormat="1" ht="36" customHeight="1" x14ac:dyDescent="0.25">
      <c r="A124" s="2700"/>
      <c r="B124" s="3158"/>
      <c r="C124" s="1812" t="s">
        <v>932</v>
      </c>
      <c r="D124" s="2242">
        <v>0</v>
      </c>
      <c r="E124" s="2242">
        <v>0</v>
      </c>
      <c r="F124" s="2242">
        <f t="shared" si="74"/>
        <v>0</v>
      </c>
      <c r="G124" s="2242">
        <v>9</v>
      </c>
      <c r="H124" s="2242">
        <v>21</v>
      </c>
      <c r="I124" s="2242">
        <f t="shared" si="75"/>
        <v>30</v>
      </c>
      <c r="J124" s="2242">
        <v>0</v>
      </c>
      <c r="K124" s="2242">
        <v>0</v>
      </c>
      <c r="L124" s="2242">
        <f t="shared" si="76"/>
        <v>0</v>
      </c>
      <c r="M124" s="2242">
        <f t="shared" si="77"/>
        <v>9</v>
      </c>
      <c r="N124" s="2242">
        <f t="shared" si="78"/>
        <v>21</v>
      </c>
      <c r="O124" s="2242">
        <f t="shared" si="79"/>
        <v>30</v>
      </c>
      <c r="P124" s="1804" t="s">
        <v>1672</v>
      </c>
      <c r="Q124" s="2615"/>
      <c r="R124" s="3276"/>
    </row>
    <row r="125" spans="1:18" s="874" customFormat="1" ht="30" customHeight="1" x14ac:dyDescent="0.25">
      <c r="A125" s="2700"/>
      <c r="B125" s="2704" t="s">
        <v>49</v>
      </c>
      <c r="C125" s="2704"/>
      <c r="D125" s="2242">
        <f>SUM(D120:D124)</f>
        <v>0</v>
      </c>
      <c r="E125" s="2242">
        <f t="shared" ref="E125:K125" si="81">SUM(E120:E124)</f>
        <v>0</v>
      </c>
      <c r="F125" s="2242">
        <f t="shared" si="74"/>
        <v>0</v>
      </c>
      <c r="G125" s="2242">
        <f t="shared" si="81"/>
        <v>78</v>
      </c>
      <c r="H125" s="2242">
        <f t="shared" si="81"/>
        <v>83</v>
      </c>
      <c r="I125" s="2242">
        <f t="shared" si="75"/>
        <v>161</v>
      </c>
      <c r="J125" s="2242">
        <f t="shared" si="81"/>
        <v>12</v>
      </c>
      <c r="K125" s="2242">
        <f t="shared" si="81"/>
        <v>11</v>
      </c>
      <c r="L125" s="2242">
        <f t="shared" si="76"/>
        <v>23</v>
      </c>
      <c r="M125" s="2242">
        <f t="shared" si="77"/>
        <v>90</v>
      </c>
      <c r="N125" s="2242">
        <f t="shared" si="78"/>
        <v>94</v>
      </c>
      <c r="O125" s="2242">
        <f t="shared" si="79"/>
        <v>184</v>
      </c>
      <c r="P125" s="2598" t="s">
        <v>139</v>
      </c>
      <c r="Q125" s="2598"/>
      <c r="R125" s="3276"/>
    </row>
    <row r="126" spans="1:18" s="874" customFormat="1" ht="28.5" customHeight="1" x14ac:dyDescent="0.25">
      <c r="A126" s="2701"/>
      <c r="B126" s="1803" t="s">
        <v>1214</v>
      </c>
      <c r="C126" s="1047"/>
      <c r="D126" s="2242">
        <f>SUM(D122:D125)</f>
        <v>0</v>
      </c>
      <c r="E126" s="2242">
        <f t="shared" ref="E126" si="82">SUM(E122:E125)</f>
        <v>0</v>
      </c>
      <c r="F126" s="2242">
        <f t="shared" si="74"/>
        <v>0</v>
      </c>
      <c r="G126" s="2242">
        <v>6</v>
      </c>
      <c r="H126" s="2242">
        <v>8</v>
      </c>
      <c r="I126" s="2242">
        <f t="shared" si="75"/>
        <v>14</v>
      </c>
      <c r="J126" s="2242">
        <v>0</v>
      </c>
      <c r="K126" s="2242">
        <v>0</v>
      </c>
      <c r="L126" s="2242">
        <f t="shared" si="76"/>
        <v>0</v>
      </c>
      <c r="M126" s="2242">
        <f t="shared" si="77"/>
        <v>6</v>
      </c>
      <c r="N126" s="2242">
        <f t="shared" si="78"/>
        <v>8</v>
      </c>
      <c r="O126" s="2242">
        <f t="shared" si="79"/>
        <v>14</v>
      </c>
      <c r="P126" s="1832" t="s">
        <v>1392</v>
      </c>
      <c r="Q126" s="1062"/>
      <c r="R126" s="3276"/>
    </row>
    <row r="127" spans="1:18" s="874" customFormat="1" ht="28.5" customHeight="1" x14ac:dyDescent="0.25">
      <c r="A127" s="2676" t="s">
        <v>96</v>
      </c>
      <c r="B127" s="2676"/>
      <c r="C127" s="2676"/>
      <c r="D127" s="2242">
        <f>SUM(D125:D126)</f>
        <v>0</v>
      </c>
      <c r="E127" s="2242">
        <f t="shared" ref="E127:K127" si="83">SUM(E125:E126)</f>
        <v>0</v>
      </c>
      <c r="F127" s="2242">
        <f t="shared" si="74"/>
        <v>0</v>
      </c>
      <c r="G127" s="2242">
        <f t="shared" si="83"/>
        <v>84</v>
      </c>
      <c r="H127" s="2242">
        <f t="shared" si="83"/>
        <v>91</v>
      </c>
      <c r="I127" s="2242">
        <f t="shared" si="75"/>
        <v>175</v>
      </c>
      <c r="J127" s="2242">
        <f t="shared" si="83"/>
        <v>12</v>
      </c>
      <c r="K127" s="2242">
        <f t="shared" si="83"/>
        <v>11</v>
      </c>
      <c r="L127" s="2242">
        <f t="shared" si="76"/>
        <v>23</v>
      </c>
      <c r="M127" s="2242">
        <f t="shared" si="77"/>
        <v>96</v>
      </c>
      <c r="N127" s="2242">
        <f t="shared" si="78"/>
        <v>102</v>
      </c>
      <c r="O127" s="2242">
        <f t="shared" si="79"/>
        <v>198</v>
      </c>
      <c r="P127" s="2598" t="s">
        <v>136</v>
      </c>
      <c r="Q127" s="2598"/>
      <c r="R127" s="2598"/>
    </row>
    <row r="128" spans="1:18" s="874" customFormat="1" ht="28.5" customHeight="1" x14ac:dyDescent="0.25">
      <c r="A128" s="1859" t="s">
        <v>42</v>
      </c>
      <c r="B128" s="1851" t="s">
        <v>1673</v>
      </c>
      <c r="C128" s="1049"/>
      <c r="D128" s="2242">
        <f>SUM(D126:D127)</f>
        <v>0</v>
      </c>
      <c r="E128" s="2242">
        <f t="shared" ref="E128" si="84">SUM(E126:E127)</f>
        <v>0</v>
      </c>
      <c r="F128" s="2242">
        <f t="shared" si="74"/>
        <v>0</v>
      </c>
      <c r="G128" s="2242">
        <v>7</v>
      </c>
      <c r="H128" s="2242">
        <v>8</v>
      </c>
      <c r="I128" s="2242">
        <f t="shared" si="75"/>
        <v>15</v>
      </c>
      <c r="J128" s="2242">
        <v>0</v>
      </c>
      <c r="K128" s="2242">
        <v>0</v>
      </c>
      <c r="L128" s="2242">
        <f t="shared" si="76"/>
        <v>0</v>
      </c>
      <c r="M128" s="2242">
        <f t="shared" si="77"/>
        <v>7</v>
      </c>
      <c r="N128" s="2242">
        <f t="shared" si="78"/>
        <v>8</v>
      </c>
      <c r="O128" s="2242">
        <f t="shared" si="79"/>
        <v>15</v>
      </c>
      <c r="P128" s="1060"/>
      <c r="Q128" s="1860" t="s">
        <v>1137</v>
      </c>
      <c r="R128" s="1860" t="s">
        <v>623</v>
      </c>
    </row>
    <row r="129" spans="1:19" s="874" customFormat="1" ht="28.5" customHeight="1" thickBot="1" x14ac:dyDescent="0.3">
      <c r="A129" s="2674" t="s">
        <v>96</v>
      </c>
      <c r="B129" s="2674"/>
      <c r="C129" s="2674"/>
      <c r="D129" s="2243">
        <f>SUM(D128)</f>
        <v>0</v>
      </c>
      <c r="E129" s="2243">
        <f t="shared" ref="E129:K129" si="85">SUM(E128)</f>
        <v>0</v>
      </c>
      <c r="F129" s="2243">
        <f>SUM(D129:E129)</f>
        <v>0</v>
      </c>
      <c r="G129" s="2243">
        <f t="shared" si="85"/>
        <v>7</v>
      </c>
      <c r="H129" s="2243">
        <f t="shared" si="85"/>
        <v>8</v>
      </c>
      <c r="I129" s="2243">
        <f t="shared" si="75"/>
        <v>15</v>
      </c>
      <c r="J129" s="2243">
        <f t="shared" si="85"/>
        <v>0</v>
      </c>
      <c r="K129" s="2243">
        <f t="shared" si="85"/>
        <v>0</v>
      </c>
      <c r="L129" s="2243">
        <f t="shared" si="76"/>
        <v>0</v>
      </c>
      <c r="M129" s="2243">
        <f>SUM(J129,G129,D129)</f>
        <v>7</v>
      </c>
      <c r="N129" s="2243">
        <f>SUM(K129,H129,E129)</f>
        <v>8</v>
      </c>
      <c r="O129" s="2243">
        <f>SUM(M129:N129)</f>
        <v>15</v>
      </c>
      <c r="P129" s="3283" t="s">
        <v>136</v>
      </c>
      <c r="Q129" s="3283"/>
      <c r="R129" s="3283"/>
    </row>
    <row r="130" spans="1:19" s="874" customFormat="1" ht="20.25" customHeight="1" thickTop="1" x14ac:dyDescent="0.25">
      <c r="A130" s="597"/>
      <c r="B130" s="597"/>
      <c r="C130" s="597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877"/>
      <c r="Q130" s="877"/>
      <c r="R130" s="877"/>
    </row>
    <row r="131" spans="1:19" s="874" customFormat="1" ht="20.25" customHeight="1" x14ac:dyDescent="0.25">
      <c r="A131" s="597"/>
      <c r="B131" s="597"/>
      <c r="C131" s="597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877"/>
      <c r="Q131" s="877"/>
      <c r="R131" s="877"/>
    </row>
    <row r="132" spans="1:19" s="874" customFormat="1" ht="20.25" customHeight="1" x14ac:dyDescent="0.25">
      <c r="A132" s="597"/>
      <c r="B132" s="597"/>
      <c r="C132" s="597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877"/>
      <c r="Q132" s="877"/>
      <c r="R132" s="877"/>
    </row>
    <row r="133" spans="1:19" s="874" customFormat="1" ht="33.75" customHeight="1" thickBot="1" x14ac:dyDescent="0.3">
      <c r="A133" s="3284" t="s">
        <v>2861</v>
      </c>
      <c r="B133" s="3284"/>
      <c r="C133" s="1087"/>
      <c r="D133" s="878"/>
      <c r="E133" s="878"/>
      <c r="F133" s="878"/>
      <c r="G133" s="878"/>
      <c r="H133" s="878"/>
      <c r="I133" s="878"/>
      <c r="J133" s="878"/>
      <c r="K133" s="878"/>
      <c r="L133" s="878"/>
      <c r="M133" s="878"/>
      <c r="N133" s="878"/>
      <c r="O133" s="878"/>
      <c r="P133" s="1089"/>
      <c r="Q133" s="3285" t="s">
        <v>2860</v>
      </c>
      <c r="R133" s="3285"/>
    </row>
    <row r="134" spans="1:19" s="874" customFormat="1" ht="34.5" customHeight="1" thickTop="1" x14ac:dyDescent="0.25">
      <c r="A134" s="3181" t="s">
        <v>47</v>
      </c>
      <c r="B134" s="3181" t="s">
        <v>90</v>
      </c>
      <c r="C134" s="3181" t="s">
        <v>48</v>
      </c>
      <c r="D134" s="3173" t="s">
        <v>36</v>
      </c>
      <c r="E134" s="3173"/>
      <c r="F134" s="3173"/>
      <c r="G134" s="3173" t="s">
        <v>2</v>
      </c>
      <c r="H134" s="3173"/>
      <c r="I134" s="3173"/>
      <c r="J134" s="3173" t="s">
        <v>3</v>
      </c>
      <c r="K134" s="3173"/>
      <c r="L134" s="3173"/>
      <c r="M134" s="3173" t="s">
        <v>29</v>
      </c>
      <c r="N134" s="3173"/>
      <c r="O134" s="3173"/>
      <c r="P134" s="3286" t="s">
        <v>103</v>
      </c>
      <c r="Q134" s="3286" t="s">
        <v>132</v>
      </c>
      <c r="R134" s="3286" t="s">
        <v>310</v>
      </c>
      <c r="S134" s="2666"/>
    </row>
    <row r="135" spans="1:19" s="874" customFormat="1" ht="31.5" customHeight="1" x14ac:dyDescent="0.25">
      <c r="A135" s="3182"/>
      <c r="B135" s="3182"/>
      <c r="C135" s="3182"/>
      <c r="D135" s="3159" t="s">
        <v>98</v>
      </c>
      <c r="E135" s="3159"/>
      <c r="F135" s="3159"/>
      <c r="G135" s="3159" t="s">
        <v>99</v>
      </c>
      <c r="H135" s="3159"/>
      <c r="I135" s="3159"/>
      <c r="J135" s="3159" t="s">
        <v>100</v>
      </c>
      <c r="K135" s="3159"/>
      <c r="L135" s="3159"/>
      <c r="M135" s="3160" t="s">
        <v>101</v>
      </c>
      <c r="N135" s="3160"/>
      <c r="O135" s="3160"/>
      <c r="P135" s="3287"/>
      <c r="Q135" s="3287"/>
      <c r="R135" s="3287"/>
      <c r="S135" s="2666"/>
    </row>
    <row r="136" spans="1:19" s="874" customFormat="1" ht="17.25" customHeight="1" x14ac:dyDescent="0.25">
      <c r="A136" s="3182"/>
      <c r="B136" s="3182"/>
      <c r="C136" s="3182"/>
      <c r="D136" s="600" t="s">
        <v>187</v>
      </c>
      <c r="E136" s="600" t="s">
        <v>203</v>
      </c>
      <c r="F136" s="600" t="s">
        <v>204</v>
      </c>
      <c r="G136" s="600" t="s">
        <v>187</v>
      </c>
      <c r="H136" s="600" t="s">
        <v>203</v>
      </c>
      <c r="I136" s="600" t="s">
        <v>204</v>
      </c>
      <c r="J136" s="600" t="s">
        <v>187</v>
      </c>
      <c r="K136" s="600" t="s">
        <v>203</v>
      </c>
      <c r="L136" s="600" t="s">
        <v>204</v>
      </c>
      <c r="M136" s="600" t="s">
        <v>187</v>
      </c>
      <c r="N136" s="600" t="s">
        <v>203</v>
      </c>
      <c r="O136" s="600" t="s">
        <v>204</v>
      </c>
      <c r="P136" s="3287"/>
      <c r="Q136" s="3287"/>
      <c r="R136" s="3287"/>
      <c r="S136" s="2666"/>
    </row>
    <row r="137" spans="1:19" s="874" customFormat="1" ht="17.25" customHeight="1" thickBot="1" x14ac:dyDescent="0.3">
      <c r="A137" s="3183"/>
      <c r="B137" s="3183"/>
      <c r="C137" s="3183"/>
      <c r="D137" s="325" t="s">
        <v>188</v>
      </c>
      <c r="E137" s="325" t="s">
        <v>189</v>
      </c>
      <c r="F137" s="325" t="s">
        <v>190</v>
      </c>
      <c r="G137" s="325" t="s">
        <v>188</v>
      </c>
      <c r="H137" s="325" t="s">
        <v>189</v>
      </c>
      <c r="I137" s="325" t="s">
        <v>190</v>
      </c>
      <c r="J137" s="325" t="s">
        <v>188</v>
      </c>
      <c r="K137" s="325" t="s">
        <v>189</v>
      </c>
      <c r="L137" s="325" t="s">
        <v>190</v>
      </c>
      <c r="M137" s="325" t="s">
        <v>188</v>
      </c>
      <c r="N137" s="325" t="s">
        <v>189</v>
      </c>
      <c r="O137" s="325" t="s">
        <v>190</v>
      </c>
      <c r="P137" s="3288"/>
      <c r="Q137" s="3288"/>
      <c r="R137" s="3288"/>
      <c r="S137" s="2666"/>
    </row>
    <row r="138" spans="1:19" s="874" customFormat="1" ht="22.5" customHeight="1" x14ac:dyDescent="0.25">
      <c r="A138" s="3156" t="s">
        <v>43</v>
      </c>
      <c r="B138" s="1930" t="s">
        <v>89</v>
      </c>
      <c r="C138" s="2252"/>
      <c r="D138" s="1564">
        <v>0</v>
      </c>
      <c r="E138" s="2245">
        <v>0</v>
      </c>
      <c r="F138" s="2245">
        <f>SUM(D138:E138)</f>
        <v>0</v>
      </c>
      <c r="G138" s="2245">
        <v>41</v>
      </c>
      <c r="H138" s="2245">
        <v>6</v>
      </c>
      <c r="I138" s="2245">
        <f>SUM(G138:H138)</f>
        <v>47</v>
      </c>
      <c r="J138" s="2245">
        <v>52</v>
      </c>
      <c r="K138" s="2245">
        <v>17</v>
      </c>
      <c r="L138" s="2245">
        <f>SUM(J138:K138)</f>
        <v>69</v>
      </c>
      <c r="M138" s="2245">
        <f>SUM(J138,G138,D138)</f>
        <v>93</v>
      </c>
      <c r="N138" s="2245">
        <f>SUM(K138,H138,E138)</f>
        <v>23</v>
      </c>
      <c r="O138" s="2245">
        <f>SUM(M138:N138)</f>
        <v>116</v>
      </c>
      <c r="P138" s="2257"/>
      <c r="Q138" s="2257" t="s">
        <v>157</v>
      </c>
      <c r="R138" s="3282" t="s">
        <v>130</v>
      </c>
    </row>
    <row r="139" spans="1:19" s="874" customFormat="1" ht="22.5" customHeight="1" x14ac:dyDescent="0.25">
      <c r="A139" s="2676"/>
      <c r="B139" s="2253" t="s">
        <v>213</v>
      </c>
      <c r="C139" s="2246"/>
      <c r="D139" s="1565">
        <v>0</v>
      </c>
      <c r="E139" s="2242">
        <v>0</v>
      </c>
      <c r="F139" s="2242">
        <f t="shared" ref="F139:F156" si="86">SUM(D139:E139)</f>
        <v>0</v>
      </c>
      <c r="G139" s="2242">
        <v>37</v>
      </c>
      <c r="H139" s="2242">
        <v>11</v>
      </c>
      <c r="I139" s="2242">
        <f t="shared" ref="I139:I156" si="87">SUM(G139:H139)</f>
        <v>48</v>
      </c>
      <c r="J139" s="2242">
        <v>39</v>
      </c>
      <c r="K139" s="2242">
        <v>11</v>
      </c>
      <c r="L139" s="2242">
        <f t="shared" ref="L139:L156" si="88">SUM(J139:K139)</f>
        <v>50</v>
      </c>
      <c r="M139" s="2242">
        <f t="shared" ref="M139:M156" si="89">SUM(J139,G139,D139)</f>
        <v>76</v>
      </c>
      <c r="N139" s="2242">
        <f t="shared" ref="N139:N156" si="90">SUM(K139,H139,E139)</f>
        <v>22</v>
      </c>
      <c r="O139" s="2242">
        <f t="shared" ref="O139:O156" si="91">SUM(M139:N139)</f>
        <v>98</v>
      </c>
      <c r="P139" s="2255"/>
      <c r="Q139" s="2255" t="s">
        <v>221</v>
      </c>
      <c r="R139" s="3276"/>
    </row>
    <row r="140" spans="1:19" s="874" customFormat="1" ht="22.5" customHeight="1" x14ac:dyDescent="0.25">
      <c r="A140" s="2676"/>
      <c r="B140" s="2253" t="s">
        <v>1674</v>
      </c>
      <c r="C140" s="2246"/>
      <c r="D140" s="1565">
        <v>0</v>
      </c>
      <c r="E140" s="2242">
        <v>0</v>
      </c>
      <c r="F140" s="2242">
        <f t="shared" si="86"/>
        <v>0</v>
      </c>
      <c r="G140" s="2242">
        <v>30</v>
      </c>
      <c r="H140" s="2242">
        <v>13</v>
      </c>
      <c r="I140" s="2242">
        <f t="shared" si="87"/>
        <v>43</v>
      </c>
      <c r="J140" s="2242">
        <v>0</v>
      </c>
      <c r="K140" s="2242">
        <v>0</v>
      </c>
      <c r="L140" s="2242">
        <f t="shared" si="88"/>
        <v>0</v>
      </c>
      <c r="M140" s="2242">
        <f t="shared" si="89"/>
        <v>30</v>
      </c>
      <c r="N140" s="2242">
        <f t="shared" si="90"/>
        <v>13</v>
      </c>
      <c r="O140" s="2242">
        <f t="shared" si="91"/>
        <v>43</v>
      </c>
      <c r="P140" s="2255"/>
      <c r="Q140" s="2255" t="s">
        <v>975</v>
      </c>
      <c r="R140" s="2255"/>
    </row>
    <row r="141" spans="1:19" s="874" customFormat="1" ht="22.5" customHeight="1" x14ac:dyDescent="0.25">
      <c r="A141" s="2676" t="s">
        <v>96</v>
      </c>
      <c r="B141" s="2676"/>
      <c r="C141" s="2676"/>
      <c r="D141" s="1565">
        <f>SUM(D138:D140)</f>
        <v>0</v>
      </c>
      <c r="E141" s="2242">
        <f t="shared" ref="E141:K142" si="92">SUM(E138:E140)</f>
        <v>0</v>
      </c>
      <c r="F141" s="2242">
        <f t="shared" si="86"/>
        <v>0</v>
      </c>
      <c r="G141" s="2242">
        <f t="shared" si="92"/>
        <v>108</v>
      </c>
      <c r="H141" s="2242">
        <f t="shared" si="92"/>
        <v>30</v>
      </c>
      <c r="I141" s="2242">
        <f t="shared" si="87"/>
        <v>138</v>
      </c>
      <c r="J141" s="2242">
        <f t="shared" si="92"/>
        <v>91</v>
      </c>
      <c r="K141" s="2242">
        <f t="shared" si="92"/>
        <v>28</v>
      </c>
      <c r="L141" s="2242">
        <f t="shared" si="88"/>
        <v>119</v>
      </c>
      <c r="M141" s="2242">
        <f t="shared" si="89"/>
        <v>199</v>
      </c>
      <c r="N141" s="2242">
        <f t="shared" si="90"/>
        <v>58</v>
      </c>
      <c r="O141" s="2242">
        <f t="shared" si="91"/>
        <v>257</v>
      </c>
      <c r="P141" s="2598" t="s">
        <v>136</v>
      </c>
      <c r="Q141" s="2598"/>
      <c r="R141" s="2598"/>
    </row>
    <row r="142" spans="1:19" s="874" customFormat="1" ht="33.75" customHeight="1" x14ac:dyDescent="0.25">
      <c r="A142" s="2244" t="s">
        <v>210</v>
      </c>
      <c r="B142" s="2246" t="s">
        <v>539</v>
      </c>
      <c r="C142" s="2246"/>
      <c r="D142" s="1565">
        <f>SUM(D139:D141)</f>
        <v>0</v>
      </c>
      <c r="E142" s="2242">
        <f t="shared" si="92"/>
        <v>0</v>
      </c>
      <c r="F142" s="2242">
        <f t="shared" si="86"/>
        <v>0</v>
      </c>
      <c r="G142" s="2242">
        <v>59</v>
      </c>
      <c r="H142" s="2242">
        <v>7</v>
      </c>
      <c r="I142" s="2242">
        <f t="shared" si="87"/>
        <v>66</v>
      </c>
      <c r="J142" s="2242">
        <v>71</v>
      </c>
      <c r="K142" s="2242">
        <v>9</v>
      </c>
      <c r="L142" s="2242">
        <f t="shared" si="88"/>
        <v>80</v>
      </c>
      <c r="M142" s="2242">
        <f t="shared" si="89"/>
        <v>130</v>
      </c>
      <c r="N142" s="2242">
        <f t="shared" si="90"/>
        <v>16</v>
      </c>
      <c r="O142" s="2242">
        <f t="shared" si="91"/>
        <v>146</v>
      </c>
      <c r="P142" s="2255"/>
      <c r="Q142" s="2255" t="s">
        <v>589</v>
      </c>
      <c r="R142" s="2255" t="s">
        <v>228</v>
      </c>
    </row>
    <row r="143" spans="1:19" s="874" customFormat="1" ht="22.5" customHeight="1" x14ac:dyDescent="0.25">
      <c r="A143" s="2704" t="s">
        <v>456</v>
      </c>
      <c r="B143" s="2704" t="s">
        <v>1675</v>
      </c>
      <c r="C143" s="2251" t="s">
        <v>541</v>
      </c>
      <c r="D143" s="1565">
        <f t="shared" ref="D143:E143" si="93">SUM(D140:D142)</f>
        <v>0</v>
      </c>
      <c r="E143" s="2242">
        <f t="shared" si="93"/>
        <v>0</v>
      </c>
      <c r="F143" s="2242">
        <f t="shared" si="86"/>
        <v>0</v>
      </c>
      <c r="G143" s="2242">
        <v>9</v>
      </c>
      <c r="H143" s="2242">
        <v>9</v>
      </c>
      <c r="I143" s="2242">
        <f t="shared" si="87"/>
        <v>18</v>
      </c>
      <c r="J143" s="2242">
        <v>0</v>
      </c>
      <c r="K143" s="2242">
        <v>0</v>
      </c>
      <c r="L143" s="2242">
        <f t="shared" si="88"/>
        <v>0</v>
      </c>
      <c r="M143" s="2242">
        <f t="shared" si="89"/>
        <v>9</v>
      </c>
      <c r="N143" s="2242">
        <f t="shared" si="90"/>
        <v>9</v>
      </c>
      <c r="O143" s="2242">
        <f t="shared" si="91"/>
        <v>18</v>
      </c>
      <c r="P143" s="856" t="s">
        <v>542</v>
      </c>
      <c r="Q143" s="3276" t="s">
        <v>574</v>
      </c>
      <c r="R143" s="3276" t="s">
        <v>457</v>
      </c>
    </row>
    <row r="144" spans="1:19" s="874" customFormat="1" ht="22.5" customHeight="1" x14ac:dyDescent="0.25">
      <c r="A144" s="2704"/>
      <c r="B144" s="2704"/>
      <c r="C144" s="2251" t="s">
        <v>991</v>
      </c>
      <c r="D144" s="1565">
        <f t="shared" ref="D144:E144" si="94">SUM(D141:D143)</f>
        <v>0</v>
      </c>
      <c r="E144" s="2242">
        <f t="shared" si="94"/>
        <v>0</v>
      </c>
      <c r="F144" s="2242">
        <f t="shared" si="86"/>
        <v>0</v>
      </c>
      <c r="G144" s="2242">
        <v>10</v>
      </c>
      <c r="H144" s="2242">
        <v>6</v>
      </c>
      <c r="I144" s="2242">
        <f t="shared" si="87"/>
        <v>16</v>
      </c>
      <c r="J144" s="2242">
        <v>0</v>
      </c>
      <c r="K144" s="2242">
        <v>0</v>
      </c>
      <c r="L144" s="2242">
        <f t="shared" si="88"/>
        <v>0</v>
      </c>
      <c r="M144" s="2242">
        <f t="shared" si="89"/>
        <v>10</v>
      </c>
      <c r="N144" s="2242">
        <f t="shared" si="90"/>
        <v>6</v>
      </c>
      <c r="O144" s="2242">
        <f t="shared" si="91"/>
        <v>16</v>
      </c>
      <c r="P144" s="856" t="s">
        <v>1677</v>
      </c>
      <c r="Q144" s="3276"/>
      <c r="R144" s="3276"/>
    </row>
    <row r="145" spans="1:18" s="874" customFormat="1" ht="22.5" customHeight="1" x14ac:dyDescent="0.25">
      <c r="A145" s="2704"/>
      <c r="B145" s="2704"/>
      <c r="C145" s="2251" t="s">
        <v>544</v>
      </c>
      <c r="D145" s="1565">
        <f t="shared" ref="D145:E145" si="95">SUM(D142:D144)</f>
        <v>0</v>
      </c>
      <c r="E145" s="2242">
        <f t="shared" si="95"/>
        <v>0</v>
      </c>
      <c r="F145" s="2242">
        <f t="shared" si="86"/>
        <v>0</v>
      </c>
      <c r="G145" s="2242">
        <v>2</v>
      </c>
      <c r="H145" s="2242">
        <v>0</v>
      </c>
      <c r="I145" s="2242">
        <f t="shared" si="87"/>
        <v>2</v>
      </c>
      <c r="J145" s="2242">
        <v>0</v>
      </c>
      <c r="K145" s="2242">
        <v>0</v>
      </c>
      <c r="L145" s="2242">
        <f t="shared" si="88"/>
        <v>0</v>
      </c>
      <c r="M145" s="2242">
        <f t="shared" si="89"/>
        <v>2</v>
      </c>
      <c r="N145" s="2242">
        <f t="shared" si="90"/>
        <v>0</v>
      </c>
      <c r="O145" s="2242">
        <f t="shared" si="91"/>
        <v>2</v>
      </c>
      <c r="P145" s="856" t="s">
        <v>575</v>
      </c>
      <c r="Q145" s="3276"/>
      <c r="R145" s="3276"/>
    </row>
    <row r="146" spans="1:18" s="874" customFormat="1" ht="22.5" customHeight="1" x14ac:dyDescent="0.25">
      <c r="A146" s="2704"/>
      <c r="B146" s="2704"/>
      <c r="C146" s="2253" t="s">
        <v>1675</v>
      </c>
      <c r="D146" s="1565">
        <f t="shared" ref="D146:E146" si="96">SUM(D143:D145)</f>
        <v>0</v>
      </c>
      <c r="E146" s="2242">
        <f t="shared" si="96"/>
        <v>0</v>
      </c>
      <c r="F146" s="2242">
        <f t="shared" si="86"/>
        <v>0</v>
      </c>
      <c r="G146" s="2242">
        <v>0</v>
      </c>
      <c r="H146" s="2242">
        <v>0</v>
      </c>
      <c r="I146" s="2242">
        <f t="shared" si="87"/>
        <v>0</v>
      </c>
      <c r="J146" s="2242">
        <v>38</v>
      </c>
      <c r="K146" s="2242">
        <v>14</v>
      </c>
      <c r="L146" s="2242">
        <f t="shared" si="88"/>
        <v>52</v>
      </c>
      <c r="M146" s="2242">
        <f t="shared" si="89"/>
        <v>38</v>
      </c>
      <c r="N146" s="2242">
        <f t="shared" si="90"/>
        <v>14</v>
      </c>
      <c r="O146" s="2242">
        <f t="shared" si="91"/>
        <v>52</v>
      </c>
      <c r="P146" s="856" t="s">
        <v>574</v>
      </c>
      <c r="Q146" s="3276"/>
      <c r="R146" s="3276"/>
    </row>
    <row r="147" spans="1:18" s="874" customFormat="1" ht="22.5" customHeight="1" x14ac:dyDescent="0.25">
      <c r="A147" s="2704"/>
      <c r="B147" s="2704" t="s">
        <v>49</v>
      </c>
      <c r="C147" s="2704"/>
      <c r="D147" s="1565">
        <f>SUM(D143:D146)</f>
        <v>0</v>
      </c>
      <c r="E147" s="2242">
        <f t="shared" ref="E147:K147" si="97">SUM(E143:E146)</f>
        <v>0</v>
      </c>
      <c r="F147" s="2242">
        <f t="shared" si="86"/>
        <v>0</v>
      </c>
      <c r="G147" s="2242">
        <f t="shared" si="97"/>
        <v>21</v>
      </c>
      <c r="H147" s="2242">
        <f t="shared" si="97"/>
        <v>15</v>
      </c>
      <c r="I147" s="2242">
        <f t="shared" si="87"/>
        <v>36</v>
      </c>
      <c r="J147" s="2242">
        <f t="shared" si="97"/>
        <v>38</v>
      </c>
      <c r="K147" s="2242">
        <f t="shared" si="97"/>
        <v>14</v>
      </c>
      <c r="L147" s="2242">
        <f t="shared" si="88"/>
        <v>52</v>
      </c>
      <c r="M147" s="2242">
        <f t="shared" si="89"/>
        <v>59</v>
      </c>
      <c r="N147" s="2242">
        <f t="shared" si="90"/>
        <v>29</v>
      </c>
      <c r="O147" s="2242">
        <f t="shared" si="91"/>
        <v>88</v>
      </c>
      <c r="P147" s="2598" t="s">
        <v>139</v>
      </c>
      <c r="Q147" s="2598"/>
      <c r="R147" s="3276"/>
    </row>
    <row r="148" spans="1:18" s="874" customFormat="1" ht="22.5" customHeight="1" x14ac:dyDescent="0.25">
      <c r="A148" s="2704"/>
      <c r="B148" s="2704" t="s">
        <v>548</v>
      </c>
      <c r="C148" s="2251" t="s">
        <v>1678</v>
      </c>
      <c r="D148" s="1565">
        <f t="shared" ref="D148:E148" si="98">SUM(D144:D147)</f>
        <v>0</v>
      </c>
      <c r="E148" s="2242">
        <f t="shared" si="98"/>
        <v>0</v>
      </c>
      <c r="F148" s="2242">
        <f t="shared" si="86"/>
        <v>0</v>
      </c>
      <c r="G148" s="2242">
        <v>10</v>
      </c>
      <c r="H148" s="2242">
        <v>7</v>
      </c>
      <c r="I148" s="2242">
        <f t="shared" si="87"/>
        <v>17</v>
      </c>
      <c r="J148" s="2242">
        <v>9</v>
      </c>
      <c r="K148" s="2242">
        <v>4</v>
      </c>
      <c r="L148" s="2242">
        <f t="shared" si="88"/>
        <v>13</v>
      </c>
      <c r="M148" s="2242">
        <f t="shared" si="89"/>
        <v>19</v>
      </c>
      <c r="N148" s="2242">
        <f t="shared" si="90"/>
        <v>11</v>
      </c>
      <c r="O148" s="2242">
        <f t="shared" si="91"/>
        <v>30</v>
      </c>
      <c r="P148" s="2255" t="s">
        <v>578</v>
      </c>
      <c r="Q148" s="3276" t="s">
        <v>578</v>
      </c>
      <c r="R148" s="3276"/>
    </row>
    <row r="149" spans="1:18" s="874" customFormat="1" ht="22.5" customHeight="1" x14ac:dyDescent="0.25">
      <c r="A149" s="2704"/>
      <c r="B149" s="2704"/>
      <c r="C149" s="2251" t="s">
        <v>1679</v>
      </c>
      <c r="D149" s="1565">
        <f t="shared" ref="D149:E149" si="99">SUM(D145:D148)</f>
        <v>0</v>
      </c>
      <c r="E149" s="2242">
        <f t="shared" si="99"/>
        <v>0</v>
      </c>
      <c r="F149" s="2242">
        <f t="shared" si="86"/>
        <v>0</v>
      </c>
      <c r="G149" s="2242">
        <v>0</v>
      </c>
      <c r="H149" s="2242">
        <v>0</v>
      </c>
      <c r="I149" s="2242">
        <f t="shared" si="87"/>
        <v>0</v>
      </c>
      <c r="J149" s="2242">
        <v>8</v>
      </c>
      <c r="K149" s="2242">
        <v>10</v>
      </c>
      <c r="L149" s="2242">
        <f t="shared" si="88"/>
        <v>18</v>
      </c>
      <c r="M149" s="2242">
        <f t="shared" si="89"/>
        <v>8</v>
      </c>
      <c r="N149" s="2242">
        <f t="shared" si="90"/>
        <v>10</v>
      </c>
      <c r="O149" s="2242">
        <f t="shared" si="91"/>
        <v>18</v>
      </c>
      <c r="P149" s="2255" t="s">
        <v>1714</v>
      </c>
      <c r="Q149" s="3276"/>
      <c r="R149" s="3276"/>
    </row>
    <row r="150" spans="1:18" s="874" customFormat="1" ht="22.5" customHeight="1" x14ac:dyDescent="0.25">
      <c r="A150" s="2704"/>
      <c r="B150" s="2704" t="s">
        <v>49</v>
      </c>
      <c r="C150" s="2704"/>
      <c r="D150" s="1565">
        <f>SUM(D148:D149)</f>
        <v>0</v>
      </c>
      <c r="E150" s="2242">
        <f t="shared" ref="E150:K151" si="100">SUM(E148:E149)</f>
        <v>0</v>
      </c>
      <c r="F150" s="2242">
        <f t="shared" si="86"/>
        <v>0</v>
      </c>
      <c r="G150" s="2242">
        <f t="shared" si="100"/>
        <v>10</v>
      </c>
      <c r="H150" s="2242">
        <f t="shared" si="100"/>
        <v>7</v>
      </c>
      <c r="I150" s="2242">
        <f t="shared" si="87"/>
        <v>17</v>
      </c>
      <c r="J150" s="2242">
        <f t="shared" si="100"/>
        <v>17</v>
      </c>
      <c r="K150" s="2242">
        <f t="shared" si="100"/>
        <v>14</v>
      </c>
      <c r="L150" s="2242">
        <f t="shared" si="88"/>
        <v>31</v>
      </c>
      <c r="M150" s="2242">
        <f t="shared" si="89"/>
        <v>27</v>
      </c>
      <c r="N150" s="2242">
        <f t="shared" si="90"/>
        <v>21</v>
      </c>
      <c r="O150" s="2242">
        <f t="shared" si="91"/>
        <v>48</v>
      </c>
      <c r="P150" s="2598" t="s">
        <v>139</v>
      </c>
      <c r="Q150" s="2598"/>
      <c r="R150" s="3276"/>
    </row>
    <row r="151" spans="1:18" s="874" customFormat="1" ht="22.5" customHeight="1" x14ac:dyDescent="0.25">
      <c r="A151" s="2704"/>
      <c r="B151" s="2253" t="s">
        <v>1014</v>
      </c>
      <c r="C151" s="2251" t="s">
        <v>1682</v>
      </c>
      <c r="D151" s="1565">
        <f>SUM(D149:D150)</f>
        <v>0</v>
      </c>
      <c r="E151" s="2242">
        <f t="shared" si="100"/>
        <v>0</v>
      </c>
      <c r="F151" s="2242">
        <f t="shared" si="86"/>
        <v>0</v>
      </c>
      <c r="G151" s="2242">
        <v>13</v>
      </c>
      <c r="H151" s="2242">
        <v>17</v>
      </c>
      <c r="I151" s="2242">
        <f t="shared" si="87"/>
        <v>30</v>
      </c>
      <c r="J151" s="2242">
        <v>12</v>
      </c>
      <c r="K151" s="2242">
        <v>13</v>
      </c>
      <c r="L151" s="2242">
        <f t="shared" si="88"/>
        <v>25</v>
      </c>
      <c r="M151" s="2242">
        <f t="shared" si="89"/>
        <v>25</v>
      </c>
      <c r="N151" s="2242">
        <f t="shared" si="90"/>
        <v>30</v>
      </c>
      <c r="O151" s="2242">
        <f t="shared" si="91"/>
        <v>55</v>
      </c>
      <c r="P151" s="856" t="s">
        <v>1715</v>
      </c>
      <c r="Q151" s="856" t="s">
        <v>1015</v>
      </c>
      <c r="R151" s="3276"/>
    </row>
    <row r="152" spans="1:18" s="443" customFormat="1" ht="22.5" customHeight="1" x14ac:dyDescent="0.25">
      <c r="A152" s="2676" t="s">
        <v>96</v>
      </c>
      <c r="B152" s="2676"/>
      <c r="C152" s="2676"/>
      <c r="D152" s="1931">
        <f>SUM(D151,D150,D147)</f>
        <v>0</v>
      </c>
      <c r="E152" s="1932">
        <f t="shared" ref="E152:K152" si="101">SUM(E151,E150,E147)</f>
        <v>0</v>
      </c>
      <c r="F152" s="2242">
        <f t="shared" si="86"/>
        <v>0</v>
      </c>
      <c r="G152" s="1932">
        <f t="shared" si="101"/>
        <v>44</v>
      </c>
      <c r="H152" s="1932">
        <f t="shared" si="101"/>
        <v>39</v>
      </c>
      <c r="I152" s="2242">
        <f t="shared" si="87"/>
        <v>83</v>
      </c>
      <c r="J152" s="1932">
        <f t="shared" si="101"/>
        <v>67</v>
      </c>
      <c r="K152" s="1932">
        <f t="shared" si="101"/>
        <v>41</v>
      </c>
      <c r="L152" s="2242">
        <f t="shared" si="88"/>
        <v>108</v>
      </c>
      <c r="M152" s="2242">
        <f t="shared" si="89"/>
        <v>111</v>
      </c>
      <c r="N152" s="2242">
        <f t="shared" si="90"/>
        <v>80</v>
      </c>
      <c r="O152" s="2242">
        <f t="shared" si="91"/>
        <v>191</v>
      </c>
      <c r="P152" s="2598" t="s">
        <v>136</v>
      </c>
      <c r="Q152" s="2598"/>
      <c r="R152" s="2598"/>
    </row>
    <row r="153" spans="1:18" s="124" customFormat="1" ht="22.5" customHeight="1" x14ac:dyDescent="0.2">
      <c r="A153" s="2676" t="s">
        <v>1609</v>
      </c>
      <c r="B153" s="2251" t="s">
        <v>1199</v>
      </c>
      <c r="C153" s="2244"/>
      <c r="D153" s="1931">
        <f t="shared" ref="D153:E153" si="102">SUM(D152,D151,D148)</f>
        <v>0</v>
      </c>
      <c r="E153" s="1932">
        <f t="shared" si="102"/>
        <v>0</v>
      </c>
      <c r="F153" s="2242">
        <f t="shared" si="86"/>
        <v>0</v>
      </c>
      <c r="G153" s="2242">
        <v>20</v>
      </c>
      <c r="H153" s="2242">
        <v>18</v>
      </c>
      <c r="I153" s="2242">
        <f t="shared" si="87"/>
        <v>38</v>
      </c>
      <c r="J153" s="2242">
        <v>0</v>
      </c>
      <c r="K153" s="2242">
        <v>0</v>
      </c>
      <c r="L153" s="2242">
        <f t="shared" si="88"/>
        <v>0</v>
      </c>
      <c r="M153" s="2242">
        <f t="shared" si="89"/>
        <v>20</v>
      </c>
      <c r="N153" s="2242">
        <f t="shared" si="90"/>
        <v>18</v>
      </c>
      <c r="O153" s="2242">
        <f t="shared" si="91"/>
        <v>38</v>
      </c>
      <c r="P153" s="2254"/>
      <c r="Q153" s="2256" t="s">
        <v>1686</v>
      </c>
      <c r="R153" s="3277" t="s">
        <v>1687</v>
      </c>
    </row>
    <row r="154" spans="1:18" s="124" customFormat="1" ht="22.5" customHeight="1" x14ac:dyDescent="0.2">
      <c r="A154" s="2676"/>
      <c r="B154" s="2251" t="s">
        <v>1716</v>
      </c>
      <c r="C154" s="2244"/>
      <c r="D154" s="1931">
        <f t="shared" ref="D154:E154" si="103">SUM(D153,D152,D149)</f>
        <v>0</v>
      </c>
      <c r="E154" s="1932">
        <f t="shared" si="103"/>
        <v>0</v>
      </c>
      <c r="F154" s="2242">
        <f t="shared" si="86"/>
        <v>0</v>
      </c>
      <c r="G154" s="2242">
        <v>7</v>
      </c>
      <c r="H154" s="2242">
        <v>24</v>
      </c>
      <c r="I154" s="2242">
        <f t="shared" si="87"/>
        <v>31</v>
      </c>
      <c r="J154" s="2242">
        <v>0</v>
      </c>
      <c r="K154" s="2242">
        <v>0</v>
      </c>
      <c r="L154" s="2242">
        <f t="shared" si="88"/>
        <v>0</v>
      </c>
      <c r="M154" s="2242">
        <f t="shared" si="89"/>
        <v>7</v>
      </c>
      <c r="N154" s="2242">
        <f t="shared" si="90"/>
        <v>24</v>
      </c>
      <c r="O154" s="2242">
        <f t="shared" si="91"/>
        <v>31</v>
      </c>
      <c r="P154" s="2254"/>
      <c r="Q154" s="2256" t="s">
        <v>1689</v>
      </c>
      <c r="R154" s="3277"/>
    </row>
    <row r="155" spans="1:18" s="692" customFormat="1" ht="30" customHeight="1" thickBot="1" x14ac:dyDescent="0.25">
      <c r="A155" s="3278" t="s">
        <v>96</v>
      </c>
      <c r="B155" s="3279"/>
      <c r="C155" s="3280"/>
      <c r="D155" s="427">
        <f>SUM(D153:D154)</f>
        <v>0</v>
      </c>
      <c r="E155" s="1839">
        <f t="shared" ref="E155:K155" si="104">SUM(E153:E154)</f>
        <v>0</v>
      </c>
      <c r="F155" s="2250">
        <f t="shared" si="86"/>
        <v>0</v>
      </c>
      <c r="G155" s="1839">
        <f t="shared" si="104"/>
        <v>27</v>
      </c>
      <c r="H155" s="1839">
        <f t="shared" si="104"/>
        <v>42</v>
      </c>
      <c r="I155" s="2250">
        <f t="shared" si="87"/>
        <v>69</v>
      </c>
      <c r="J155" s="1839">
        <f t="shared" si="104"/>
        <v>0</v>
      </c>
      <c r="K155" s="1839">
        <f t="shared" si="104"/>
        <v>0</v>
      </c>
      <c r="L155" s="2250">
        <f t="shared" si="88"/>
        <v>0</v>
      </c>
      <c r="M155" s="2250">
        <f t="shared" si="89"/>
        <v>27</v>
      </c>
      <c r="N155" s="2250">
        <f t="shared" si="90"/>
        <v>42</v>
      </c>
      <c r="O155" s="2250">
        <f t="shared" si="91"/>
        <v>69</v>
      </c>
      <c r="P155" s="3281" t="s">
        <v>136</v>
      </c>
      <c r="Q155" s="3281"/>
      <c r="R155" s="3281"/>
    </row>
    <row r="156" spans="1:18" s="443" customFormat="1" ht="30" customHeight="1" thickBot="1" x14ac:dyDescent="0.3">
      <c r="A156" s="3274" t="s">
        <v>45</v>
      </c>
      <c r="B156" s="3274"/>
      <c r="C156" s="3274"/>
      <c r="D156" s="2247">
        <f t="shared" ref="D156:K156" si="105">SUM(D155,D152,D142,D141,D129,D127,D119,D104,D94,D79,D75,D66,D63,D53,D25,D19,D18)</f>
        <v>136</v>
      </c>
      <c r="E156" s="2247">
        <f t="shared" si="105"/>
        <v>112</v>
      </c>
      <c r="F156" s="2248">
        <f t="shared" si="86"/>
        <v>248</v>
      </c>
      <c r="G156" s="2247">
        <f t="shared" si="105"/>
        <v>734</v>
      </c>
      <c r="H156" s="2247">
        <f t="shared" si="105"/>
        <v>813</v>
      </c>
      <c r="I156" s="2248">
        <f t="shared" si="87"/>
        <v>1547</v>
      </c>
      <c r="J156" s="2247">
        <f t="shared" si="105"/>
        <v>469</v>
      </c>
      <c r="K156" s="2247">
        <f t="shared" si="105"/>
        <v>342</v>
      </c>
      <c r="L156" s="2248">
        <f t="shared" si="88"/>
        <v>811</v>
      </c>
      <c r="M156" s="2248">
        <f t="shared" si="89"/>
        <v>1339</v>
      </c>
      <c r="N156" s="2248">
        <f t="shared" si="90"/>
        <v>1267</v>
      </c>
      <c r="O156" s="2248">
        <f t="shared" si="91"/>
        <v>2606</v>
      </c>
      <c r="P156" s="3275" t="s">
        <v>153</v>
      </c>
      <c r="Q156" s="3275"/>
      <c r="R156" s="3275"/>
    </row>
    <row r="157" spans="1:18" ht="15" customHeight="1" thickTop="1" x14ac:dyDescent="0.25">
      <c r="A157" s="590"/>
      <c r="B157" s="590"/>
      <c r="C157" s="590" t="s">
        <v>1717</v>
      </c>
      <c r="D157" s="884"/>
      <c r="E157" s="884"/>
      <c r="F157" s="884"/>
      <c r="G157" s="884"/>
      <c r="H157" s="884"/>
      <c r="I157" s="884"/>
      <c r="J157" s="884"/>
      <c r="K157" s="884"/>
      <c r="L157" s="884"/>
      <c r="M157" s="884"/>
      <c r="N157" s="884"/>
      <c r="O157" s="884"/>
    </row>
    <row r="158" spans="1:18" ht="15" customHeight="1" x14ac:dyDescent="0.25">
      <c r="M158" s="301"/>
      <c r="N158" s="301"/>
      <c r="O158" s="301"/>
    </row>
    <row r="159" spans="1:18" ht="15" customHeight="1" x14ac:dyDescent="0.25">
      <c r="M159" s="301"/>
      <c r="N159" s="301"/>
      <c r="O159" s="301"/>
    </row>
    <row r="160" spans="1:18" ht="15" customHeight="1" x14ac:dyDescent="0.25">
      <c r="M160" s="301"/>
      <c r="N160" s="301"/>
      <c r="O160" s="301"/>
    </row>
    <row r="161" spans="13:15" ht="15" customHeight="1" x14ac:dyDescent="0.25">
      <c r="M161" s="301"/>
      <c r="N161" s="301"/>
      <c r="O161" s="301"/>
    </row>
    <row r="162" spans="13:15" ht="15" customHeight="1" x14ac:dyDescent="0.25">
      <c r="M162" s="301"/>
      <c r="N162" s="301"/>
      <c r="O162" s="301"/>
    </row>
    <row r="163" spans="13:15" ht="15" customHeight="1" x14ac:dyDescent="0.25">
      <c r="M163" s="301"/>
      <c r="N163" s="301"/>
      <c r="O163" s="301"/>
    </row>
    <row r="164" spans="13:15" ht="15" customHeight="1" x14ac:dyDescent="0.25">
      <c r="M164" s="301"/>
      <c r="N164" s="301"/>
      <c r="O164" s="301"/>
    </row>
    <row r="165" spans="13:15" ht="15" customHeight="1" x14ac:dyDescent="0.25">
      <c r="M165" s="301"/>
      <c r="N165" s="301"/>
      <c r="O165" s="301"/>
    </row>
    <row r="166" spans="13:15" ht="15" customHeight="1" x14ac:dyDescent="0.25">
      <c r="M166" s="301"/>
      <c r="N166" s="301"/>
      <c r="O166" s="301"/>
    </row>
    <row r="167" spans="13:15" ht="15" customHeight="1" x14ac:dyDescent="0.25">
      <c r="M167" s="301"/>
      <c r="N167" s="301"/>
      <c r="O167" s="301"/>
    </row>
    <row r="168" spans="13:15" ht="15" customHeight="1" x14ac:dyDescent="0.25">
      <c r="M168" s="301"/>
      <c r="N168" s="301"/>
      <c r="O168" s="301"/>
    </row>
    <row r="169" spans="13:15" ht="15" customHeight="1" x14ac:dyDescent="0.25">
      <c r="M169" s="301"/>
      <c r="N169" s="301"/>
      <c r="O169" s="301"/>
    </row>
    <row r="170" spans="13:15" ht="15" customHeight="1" x14ac:dyDescent="0.25">
      <c r="M170" s="301"/>
      <c r="N170" s="301"/>
      <c r="O170" s="301"/>
    </row>
    <row r="171" spans="13:15" ht="15" customHeight="1" x14ac:dyDescent="0.25">
      <c r="M171" s="301"/>
      <c r="N171" s="301"/>
      <c r="O171" s="301"/>
    </row>
    <row r="172" spans="13:15" ht="15" customHeight="1" x14ac:dyDescent="0.25">
      <c r="M172" s="301"/>
      <c r="N172" s="301"/>
      <c r="O172" s="301"/>
    </row>
    <row r="173" spans="13:15" ht="15" customHeight="1" x14ac:dyDescent="0.25">
      <c r="M173" s="301"/>
      <c r="N173" s="301"/>
      <c r="O173" s="301"/>
    </row>
    <row r="174" spans="13:15" ht="15" customHeight="1" x14ac:dyDescent="0.25">
      <c r="M174" s="301"/>
      <c r="N174" s="301"/>
      <c r="O174" s="301"/>
    </row>
    <row r="175" spans="13:15" ht="15" customHeight="1" x14ac:dyDescent="0.25">
      <c r="M175" s="301"/>
      <c r="N175" s="301"/>
      <c r="O175" s="301"/>
    </row>
    <row r="176" spans="13:15" ht="15" customHeight="1" x14ac:dyDescent="0.25">
      <c r="M176" s="301"/>
      <c r="N176" s="301"/>
      <c r="O176" s="301"/>
    </row>
    <row r="177" spans="13:15" ht="15" customHeight="1" x14ac:dyDescent="0.25">
      <c r="M177" s="301"/>
      <c r="N177" s="301"/>
      <c r="O177" s="301"/>
    </row>
    <row r="178" spans="13:15" ht="15" customHeight="1" x14ac:dyDescent="0.25">
      <c r="M178" s="301"/>
      <c r="N178" s="301"/>
      <c r="O178" s="301"/>
    </row>
    <row r="179" spans="13:15" ht="15" customHeight="1" x14ac:dyDescent="0.25">
      <c r="M179" s="301"/>
      <c r="N179" s="301"/>
      <c r="O179" s="301"/>
    </row>
    <row r="180" spans="13:15" ht="15" customHeight="1" x14ac:dyDescent="0.25">
      <c r="M180" s="301"/>
      <c r="N180" s="301"/>
      <c r="O180" s="301"/>
    </row>
    <row r="181" spans="13:15" ht="15" customHeight="1" x14ac:dyDescent="0.25">
      <c r="M181" s="301"/>
      <c r="N181" s="301"/>
      <c r="O181" s="301"/>
    </row>
    <row r="182" spans="13:15" ht="15" customHeight="1" x14ac:dyDescent="0.25">
      <c r="M182" s="301"/>
      <c r="N182" s="301"/>
      <c r="O182" s="301"/>
    </row>
    <row r="183" spans="13:15" ht="15" customHeight="1" x14ac:dyDescent="0.25">
      <c r="M183" s="301"/>
      <c r="N183" s="301"/>
      <c r="O183" s="301"/>
    </row>
    <row r="184" spans="13:15" ht="15" customHeight="1" x14ac:dyDescent="0.25">
      <c r="M184" s="301"/>
      <c r="N184" s="301"/>
      <c r="O184" s="301"/>
    </row>
    <row r="185" spans="13:15" ht="15" customHeight="1" x14ac:dyDescent="0.25">
      <c r="M185" s="301"/>
      <c r="N185" s="301"/>
      <c r="O185" s="301"/>
    </row>
    <row r="186" spans="13:15" ht="15" customHeight="1" x14ac:dyDescent="0.25">
      <c r="M186" s="301"/>
      <c r="N186" s="301"/>
      <c r="O186" s="301"/>
    </row>
    <row r="187" spans="13:15" ht="15" customHeight="1" x14ac:dyDescent="0.25">
      <c r="M187" s="301"/>
      <c r="N187" s="301"/>
      <c r="O187" s="301"/>
    </row>
    <row r="188" spans="13:15" ht="15" customHeight="1" x14ac:dyDescent="0.25">
      <c r="M188" s="301"/>
      <c r="N188" s="301"/>
      <c r="O188" s="301"/>
    </row>
    <row r="189" spans="13:15" ht="15" customHeight="1" x14ac:dyDescent="0.25">
      <c r="M189" s="301"/>
      <c r="N189" s="301"/>
      <c r="O189" s="301"/>
    </row>
    <row r="190" spans="13:15" ht="15" customHeight="1" x14ac:dyDescent="0.25">
      <c r="M190" s="301"/>
      <c r="N190" s="301"/>
      <c r="O190" s="301"/>
    </row>
    <row r="191" spans="13:15" ht="15" customHeight="1" x14ac:dyDescent="0.25">
      <c r="M191" s="301"/>
      <c r="N191" s="301"/>
      <c r="O191" s="301"/>
    </row>
    <row r="192" spans="13:15" ht="15" customHeight="1" x14ac:dyDescent="0.25">
      <c r="M192" s="301"/>
      <c r="N192" s="301"/>
      <c r="O192" s="301"/>
    </row>
    <row r="193" spans="13:15" ht="15" customHeight="1" x14ac:dyDescent="0.25">
      <c r="M193" s="301"/>
      <c r="N193" s="301"/>
      <c r="O193" s="301"/>
    </row>
    <row r="194" spans="13:15" ht="15" customHeight="1" x14ac:dyDescent="0.25">
      <c r="M194" s="301"/>
      <c r="N194" s="301"/>
      <c r="O194" s="301"/>
    </row>
    <row r="195" spans="13:15" ht="15" customHeight="1" x14ac:dyDescent="0.25">
      <c r="M195" s="301"/>
      <c r="N195" s="301"/>
      <c r="O195" s="301"/>
    </row>
    <row r="196" spans="13:15" ht="15" customHeight="1" x14ac:dyDescent="0.25">
      <c r="M196" s="301"/>
      <c r="N196" s="301"/>
      <c r="O196" s="301"/>
    </row>
    <row r="197" spans="13:15" ht="15" customHeight="1" x14ac:dyDescent="0.25">
      <c r="M197" s="301"/>
      <c r="N197" s="301"/>
      <c r="O197" s="301"/>
    </row>
    <row r="198" spans="13:15" ht="15" customHeight="1" x14ac:dyDescent="0.25">
      <c r="M198" s="301"/>
      <c r="N198" s="301"/>
      <c r="O198" s="301"/>
    </row>
    <row r="199" spans="13:15" ht="15" customHeight="1" x14ac:dyDescent="0.25">
      <c r="M199" s="301"/>
      <c r="N199" s="301"/>
      <c r="O199" s="301"/>
    </row>
    <row r="200" spans="13:15" ht="15" customHeight="1" x14ac:dyDescent="0.25">
      <c r="M200" s="301"/>
      <c r="N200" s="301"/>
      <c r="O200" s="301"/>
    </row>
    <row r="201" spans="13:15" ht="15" customHeight="1" x14ac:dyDescent="0.25">
      <c r="M201" s="301"/>
      <c r="N201" s="301"/>
      <c r="O201" s="301"/>
    </row>
    <row r="202" spans="13:15" ht="15" customHeight="1" x14ac:dyDescent="0.25">
      <c r="M202" s="301"/>
      <c r="N202" s="301"/>
      <c r="O202" s="301"/>
    </row>
    <row r="203" spans="13:15" ht="15" customHeight="1" x14ac:dyDescent="0.25">
      <c r="M203" s="301"/>
      <c r="N203" s="301"/>
      <c r="O203" s="301"/>
    </row>
    <row r="204" spans="13:15" ht="15" customHeight="1" x14ac:dyDescent="0.25">
      <c r="M204" s="301"/>
      <c r="N204" s="301"/>
      <c r="O204" s="301"/>
    </row>
    <row r="205" spans="13:15" ht="15" customHeight="1" x14ac:dyDescent="0.25">
      <c r="M205" s="301"/>
      <c r="N205" s="301"/>
      <c r="O205" s="301"/>
    </row>
    <row r="206" spans="13:15" ht="15" customHeight="1" x14ac:dyDescent="0.25">
      <c r="M206" s="301"/>
      <c r="N206" s="301"/>
      <c r="O206" s="301"/>
    </row>
    <row r="207" spans="13:15" ht="15" customHeight="1" x14ac:dyDescent="0.25">
      <c r="M207" s="301"/>
      <c r="N207" s="301"/>
      <c r="O207" s="301"/>
    </row>
    <row r="208" spans="13:15" ht="15" customHeight="1" x14ac:dyDescent="0.25">
      <c r="M208" s="301"/>
      <c r="N208" s="301"/>
      <c r="O208" s="301"/>
    </row>
    <row r="209" spans="13:15" ht="15" customHeight="1" x14ac:dyDescent="0.25">
      <c r="M209" s="301"/>
      <c r="N209" s="301"/>
      <c r="O209" s="301"/>
    </row>
    <row r="210" spans="13:15" ht="15" customHeight="1" x14ac:dyDescent="0.25">
      <c r="M210" s="301"/>
      <c r="N210" s="301"/>
      <c r="O210" s="301"/>
    </row>
    <row r="211" spans="13:15" ht="15" customHeight="1" x14ac:dyDescent="0.25">
      <c r="M211" s="301"/>
      <c r="N211" s="301"/>
      <c r="O211" s="301"/>
    </row>
    <row r="212" spans="13:15" ht="15" customHeight="1" x14ac:dyDescent="0.25">
      <c r="M212" s="301"/>
      <c r="N212" s="301"/>
      <c r="O212" s="301"/>
    </row>
    <row r="213" spans="13:15" ht="15" customHeight="1" x14ac:dyDescent="0.25">
      <c r="M213" s="301"/>
      <c r="N213" s="301"/>
      <c r="O213" s="301"/>
    </row>
    <row r="214" spans="13:15" ht="15" customHeight="1" x14ac:dyDescent="0.25">
      <c r="M214" s="301"/>
      <c r="N214" s="301"/>
      <c r="O214" s="301"/>
    </row>
    <row r="215" spans="13:15" ht="15" customHeight="1" x14ac:dyDescent="0.25">
      <c r="M215" s="301"/>
      <c r="N215" s="301"/>
      <c r="O215" s="301"/>
    </row>
    <row r="216" spans="13:15" ht="15" customHeight="1" x14ac:dyDescent="0.25">
      <c r="M216" s="301"/>
      <c r="N216" s="301"/>
      <c r="O216" s="301"/>
    </row>
    <row r="217" spans="13:15" ht="15" customHeight="1" x14ac:dyDescent="0.25">
      <c r="M217" s="301"/>
      <c r="N217" s="301"/>
      <c r="O217" s="301"/>
    </row>
    <row r="218" spans="13:15" ht="15" customHeight="1" x14ac:dyDescent="0.25">
      <c r="M218" s="301"/>
      <c r="N218" s="301"/>
      <c r="O218" s="301"/>
    </row>
    <row r="219" spans="13:15" ht="15" customHeight="1" x14ac:dyDescent="0.25">
      <c r="M219" s="301"/>
      <c r="N219" s="301"/>
      <c r="O219" s="301"/>
    </row>
    <row r="220" spans="13:15" ht="15" customHeight="1" x14ac:dyDescent="0.25">
      <c r="M220" s="301"/>
      <c r="N220" s="301"/>
      <c r="O220" s="301"/>
    </row>
    <row r="221" spans="13:15" ht="15" customHeight="1" x14ac:dyDescent="0.25">
      <c r="M221" s="301"/>
      <c r="N221" s="301"/>
      <c r="O221" s="301"/>
    </row>
    <row r="222" spans="13:15" ht="15" customHeight="1" x14ac:dyDescent="0.25">
      <c r="M222" s="301"/>
      <c r="N222" s="301"/>
      <c r="O222" s="301"/>
    </row>
    <row r="223" spans="13:15" ht="15" customHeight="1" x14ac:dyDescent="0.25">
      <c r="M223" s="301"/>
      <c r="N223" s="301"/>
      <c r="O223" s="301"/>
    </row>
    <row r="224" spans="13:15" ht="15" customHeight="1" x14ac:dyDescent="0.25">
      <c r="M224" s="301"/>
      <c r="N224" s="301"/>
      <c r="O224" s="301"/>
    </row>
    <row r="225" spans="13:15" ht="15" customHeight="1" x14ac:dyDescent="0.25">
      <c r="M225" s="301"/>
      <c r="N225" s="301"/>
      <c r="O225" s="301"/>
    </row>
    <row r="226" spans="13:15" ht="15" customHeight="1" x14ac:dyDescent="0.25">
      <c r="M226" s="301"/>
      <c r="N226" s="301"/>
      <c r="O226" s="301"/>
    </row>
    <row r="227" spans="13:15" ht="15" customHeight="1" x14ac:dyDescent="0.25">
      <c r="M227" s="301"/>
      <c r="N227" s="301"/>
      <c r="O227" s="301"/>
    </row>
    <row r="228" spans="13:15" ht="15" customHeight="1" x14ac:dyDescent="0.25">
      <c r="M228" s="301"/>
      <c r="N228" s="301"/>
      <c r="O228" s="301"/>
    </row>
    <row r="229" spans="13:15" ht="15" customHeight="1" x14ac:dyDescent="0.25">
      <c r="M229" s="301"/>
      <c r="N229" s="301"/>
      <c r="O229" s="301"/>
    </row>
    <row r="230" spans="13:15" ht="15" customHeight="1" x14ac:dyDescent="0.25">
      <c r="M230" s="301"/>
      <c r="N230" s="301"/>
      <c r="O230" s="301"/>
    </row>
    <row r="231" spans="13:15" ht="15" customHeight="1" x14ac:dyDescent="0.25">
      <c r="M231" s="301"/>
      <c r="N231" s="301"/>
      <c r="O231" s="301"/>
    </row>
    <row r="232" spans="13:15" ht="15" customHeight="1" x14ac:dyDescent="0.25">
      <c r="M232" s="301"/>
      <c r="N232" s="301"/>
      <c r="O232" s="301"/>
    </row>
    <row r="233" spans="13:15" ht="15" customHeight="1" x14ac:dyDescent="0.25">
      <c r="M233" s="301"/>
      <c r="N233" s="301"/>
      <c r="O233" s="301"/>
    </row>
    <row r="234" spans="13:15" ht="15" customHeight="1" x14ac:dyDescent="0.25">
      <c r="M234" s="301"/>
      <c r="N234" s="301"/>
      <c r="O234" s="301"/>
    </row>
    <row r="235" spans="13:15" ht="15" customHeight="1" x14ac:dyDescent="0.25">
      <c r="M235" s="301"/>
      <c r="N235" s="301"/>
      <c r="O235" s="301"/>
    </row>
    <row r="236" spans="13:15" ht="15" customHeight="1" x14ac:dyDescent="0.25">
      <c r="M236" s="301"/>
      <c r="N236" s="301"/>
      <c r="O236" s="301"/>
    </row>
    <row r="237" spans="13:15" ht="15" customHeight="1" x14ac:dyDescent="0.25">
      <c r="M237" s="301"/>
      <c r="N237" s="301"/>
      <c r="O237" s="301"/>
    </row>
    <row r="238" spans="13:15" ht="15" customHeight="1" x14ac:dyDescent="0.25">
      <c r="M238" s="301"/>
      <c r="N238" s="301"/>
      <c r="O238" s="301"/>
    </row>
    <row r="239" spans="13:15" ht="15" customHeight="1" x14ac:dyDescent="0.25">
      <c r="M239" s="301"/>
      <c r="N239" s="301"/>
      <c r="O239" s="301"/>
    </row>
    <row r="240" spans="13:15" ht="15" customHeight="1" x14ac:dyDescent="0.25">
      <c r="M240" s="301"/>
      <c r="N240" s="301"/>
      <c r="O240" s="301"/>
    </row>
    <row r="241" spans="13:15" ht="15" customHeight="1" x14ac:dyDescent="0.25">
      <c r="M241" s="301"/>
      <c r="N241" s="301"/>
      <c r="O241" s="301"/>
    </row>
    <row r="242" spans="13:15" ht="15" customHeight="1" x14ac:dyDescent="0.25">
      <c r="M242" s="301"/>
      <c r="N242" s="301"/>
      <c r="O242" s="301"/>
    </row>
    <row r="243" spans="13:15" ht="15" customHeight="1" x14ac:dyDescent="0.25">
      <c r="M243" s="301"/>
      <c r="N243" s="301"/>
      <c r="O243" s="301"/>
    </row>
    <row r="244" spans="13:15" ht="15" customHeight="1" x14ac:dyDescent="0.25">
      <c r="M244" s="301"/>
      <c r="N244" s="301"/>
      <c r="O244" s="301"/>
    </row>
    <row r="245" spans="13:15" ht="15" customHeight="1" x14ac:dyDescent="0.25">
      <c r="M245" s="301"/>
      <c r="N245" s="301"/>
      <c r="O245" s="301"/>
    </row>
    <row r="246" spans="13:15" ht="15" customHeight="1" x14ac:dyDescent="0.25">
      <c r="M246" s="301"/>
      <c r="N246" s="301"/>
      <c r="O246" s="301"/>
    </row>
    <row r="247" spans="13:15" ht="15" customHeight="1" x14ac:dyDescent="0.25">
      <c r="M247" s="301"/>
      <c r="N247" s="301"/>
      <c r="O247" s="301"/>
    </row>
    <row r="248" spans="13:15" ht="15" customHeight="1" x14ac:dyDescent="0.25">
      <c r="M248" s="301"/>
      <c r="N248" s="301"/>
      <c r="O248" s="301"/>
    </row>
    <row r="249" spans="13:15" ht="15" customHeight="1" x14ac:dyDescent="0.25">
      <c r="M249" s="301"/>
      <c r="N249" s="301"/>
      <c r="O249" s="301"/>
    </row>
    <row r="250" spans="13:15" ht="15" customHeight="1" x14ac:dyDescent="0.25">
      <c r="M250" s="301"/>
      <c r="N250" s="301"/>
      <c r="O250" s="301"/>
    </row>
    <row r="251" spans="13:15" ht="15" customHeight="1" x14ac:dyDescent="0.25">
      <c r="M251" s="301"/>
      <c r="N251" s="301"/>
      <c r="O251" s="301"/>
    </row>
    <row r="252" spans="13:15" ht="15" customHeight="1" x14ac:dyDescent="0.25">
      <c r="M252" s="301"/>
      <c r="N252" s="301"/>
      <c r="O252" s="301"/>
    </row>
    <row r="253" spans="13:15" ht="15" customHeight="1" x14ac:dyDescent="0.25">
      <c r="M253" s="301"/>
      <c r="N253" s="301"/>
      <c r="O253" s="301"/>
    </row>
    <row r="254" spans="13:15" ht="15" customHeight="1" x14ac:dyDescent="0.25">
      <c r="M254" s="301"/>
      <c r="N254" s="301"/>
      <c r="O254" s="301"/>
    </row>
    <row r="255" spans="13:15" ht="15" customHeight="1" x14ac:dyDescent="0.25">
      <c r="M255" s="301"/>
      <c r="N255" s="301"/>
      <c r="O255" s="301"/>
    </row>
    <row r="256" spans="13:15" ht="15" customHeight="1" x14ac:dyDescent="0.25">
      <c r="M256" s="301"/>
      <c r="N256" s="301"/>
      <c r="O256" s="301"/>
    </row>
    <row r="257" spans="13:15" ht="15" customHeight="1" x14ac:dyDescent="0.25">
      <c r="M257" s="301"/>
      <c r="N257" s="301"/>
      <c r="O257" s="301"/>
    </row>
    <row r="258" spans="13:15" ht="15" customHeight="1" x14ac:dyDescent="0.25">
      <c r="M258" s="301"/>
      <c r="N258" s="301"/>
      <c r="O258" s="301"/>
    </row>
    <row r="259" spans="13:15" ht="15" customHeight="1" x14ac:dyDescent="0.25">
      <c r="M259" s="301"/>
      <c r="N259" s="301"/>
      <c r="O259" s="301"/>
    </row>
    <row r="260" spans="13:15" ht="15" customHeight="1" x14ac:dyDescent="0.25">
      <c r="M260" s="301"/>
      <c r="N260" s="301"/>
      <c r="O260" s="301"/>
    </row>
    <row r="261" spans="13:15" ht="15" customHeight="1" x14ac:dyDescent="0.25">
      <c r="M261" s="301"/>
      <c r="N261" s="301"/>
      <c r="O261" s="301"/>
    </row>
    <row r="262" spans="13:15" ht="15" customHeight="1" x14ac:dyDescent="0.25">
      <c r="M262" s="301"/>
      <c r="N262" s="301"/>
      <c r="O262" s="301"/>
    </row>
    <row r="263" spans="13:15" ht="15" customHeight="1" x14ac:dyDescent="0.25">
      <c r="M263" s="301"/>
      <c r="N263" s="301"/>
      <c r="O263" s="301"/>
    </row>
    <row r="264" spans="13:15" ht="15" customHeight="1" x14ac:dyDescent="0.25">
      <c r="M264" s="301"/>
      <c r="N264" s="301"/>
      <c r="O264" s="301"/>
    </row>
    <row r="265" spans="13:15" ht="15" customHeight="1" x14ac:dyDescent="0.25">
      <c r="M265" s="301"/>
      <c r="N265" s="301"/>
      <c r="O265" s="301"/>
    </row>
    <row r="266" spans="13:15" ht="15" customHeight="1" x14ac:dyDescent="0.25">
      <c r="M266" s="301"/>
      <c r="N266" s="301"/>
      <c r="O266" s="301"/>
    </row>
    <row r="267" spans="13:15" ht="15" customHeight="1" x14ac:dyDescent="0.25">
      <c r="M267" s="301"/>
      <c r="N267" s="301"/>
      <c r="O267" s="301"/>
    </row>
    <row r="268" spans="13:15" ht="15" customHeight="1" x14ac:dyDescent="0.25">
      <c r="M268" s="301"/>
      <c r="N268" s="301"/>
      <c r="O268" s="301"/>
    </row>
    <row r="269" spans="13:15" ht="15" customHeight="1" x14ac:dyDescent="0.25">
      <c r="M269" s="301"/>
      <c r="N269" s="301"/>
      <c r="O269" s="301"/>
    </row>
    <row r="270" spans="13:15" ht="15" customHeight="1" x14ac:dyDescent="0.25">
      <c r="M270" s="301"/>
      <c r="N270" s="301"/>
      <c r="O270" s="301"/>
    </row>
    <row r="271" spans="13:15" ht="15" customHeight="1" x14ac:dyDescent="0.25">
      <c r="M271" s="301"/>
      <c r="N271" s="301"/>
      <c r="O271" s="301"/>
    </row>
    <row r="272" spans="13:15" ht="15" customHeight="1" x14ac:dyDescent="0.25">
      <c r="M272" s="301"/>
      <c r="N272" s="301"/>
      <c r="O272" s="301"/>
    </row>
    <row r="273" spans="13:15" ht="15" customHeight="1" x14ac:dyDescent="0.25">
      <c r="M273" s="301"/>
      <c r="N273" s="301"/>
      <c r="O273" s="301"/>
    </row>
    <row r="274" spans="13:15" ht="15" customHeight="1" x14ac:dyDescent="0.25">
      <c r="M274" s="301"/>
      <c r="N274" s="301"/>
      <c r="O274" s="301"/>
    </row>
    <row r="275" spans="13:15" ht="15" customHeight="1" x14ac:dyDescent="0.25">
      <c r="M275" s="301"/>
      <c r="N275" s="301"/>
      <c r="O275" s="301"/>
    </row>
    <row r="276" spans="13:15" ht="15" customHeight="1" x14ac:dyDescent="0.25">
      <c r="M276" s="301"/>
      <c r="N276" s="301"/>
      <c r="O276" s="301"/>
    </row>
    <row r="277" spans="13:15" ht="15" customHeight="1" x14ac:dyDescent="0.25">
      <c r="M277" s="301"/>
      <c r="N277" s="301"/>
      <c r="O277" s="301"/>
    </row>
    <row r="278" spans="13:15" ht="15" customHeight="1" x14ac:dyDescent="0.25">
      <c r="M278" s="301"/>
      <c r="N278" s="301"/>
      <c r="O278" s="301"/>
    </row>
    <row r="279" spans="13:15" ht="15" customHeight="1" x14ac:dyDescent="0.25">
      <c r="M279" s="301"/>
      <c r="N279" s="301"/>
      <c r="O279" s="301"/>
    </row>
    <row r="280" spans="13:15" ht="15" customHeight="1" x14ac:dyDescent="0.25">
      <c r="M280" s="301"/>
      <c r="N280" s="301"/>
      <c r="O280" s="301"/>
    </row>
    <row r="281" spans="13:15" ht="15" customHeight="1" x14ac:dyDescent="0.25">
      <c r="M281" s="301"/>
      <c r="N281" s="301"/>
      <c r="O281" s="301"/>
    </row>
    <row r="282" spans="13:15" ht="15" customHeight="1" x14ac:dyDescent="0.25">
      <c r="M282" s="301"/>
      <c r="N282" s="301"/>
      <c r="O282" s="301"/>
    </row>
    <row r="283" spans="13:15" ht="15" customHeight="1" x14ac:dyDescent="0.25">
      <c r="M283" s="301"/>
      <c r="N283" s="301"/>
      <c r="O283" s="301"/>
    </row>
    <row r="284" spans="13:15" ht="15" customHeight="1" x14ac:dyDescent="0.25">
      <c r="M284" s="301"/>
      <c r="N284" s="301"/>
      <c r="O284" s="301"/>
    </row>
    <row r="285" spans="13:15" ht="15" customHeight="1" x14ac:dyDescent="0.25">
      <c r="M285" s="301"/>
      <c r="N285" s="301"/>
      <c r="O285" s="301"/>
    </row>
    <row r="286" spans="13:15" ht="15" customHeight="1" x14ac:dyDescent="0.25">
      <c r="M286" s="301"/>
      <c r="N286" s="301"/>
      <c r="O286" s="301"/>
    </row>
    <row r="287" spans="13:15" ht="15" customHeight="1" x14ac:dyDescent="0.25">
      <c r="M287" s="301"/>
      <c r="N287" s="301"/>
      <c r="O287" s="301"/>
    </row>
    <row r="288" spans="13:15" ht="15" customHeight="1" x14ac:dyDescent="0.25">
      <c r="M288" s="301"/>
      <c r="N288" s="301"/>
      <c r="O288" s="301"/>
    </row>
    <row r="289" spans="13:15" ht="15" customHeight="1" x14ac:dyDescent="0.25">
      <c r="M289" s="301"/>
      <c r="N289" s="301"/>
      <c r="O289" s="301"/>
    </row>
    <row r="290" spans="13:15" ht="15" customHeight="1" x14ac:dyDescent="0.25">
      <c r="M290" s="301"/>
      <c r="N290" s="301"/>
      <c r="O290" s="301"/>
    </row>
    <row r="291" spans="13:15" ht="15" customHeight="1" x14ac:dyDescent="0.25">
      <c r="M291" s="301"/>
      <c r="N291" s="301"/>
      <c r="O291" s="301"/>
    </row>
    <row r="292" spans="13:15" ht="15" customHeight="1" x14ac:dyDescent="0.25">
      <c r="M292" s="301"/>
      <c r="N292" s="301"/>
      <c r="O292" s="301"/>
    </row>
    <row r="293" spans="13:15" ht="15" customHeight="1" x14ac:dyDescent="0.25">
      <c r="M293" s="301"/>
      <c r="N293" s="301"/>
      <c r="O293" s="301"/>
    </row>
    <row r="294" spans="13:15" ht="15" customHeight="1" x14ac:dyDescent="0.25">
      <c r="M294" s="301"/>
      <c r="N294" s="301"/>
      <c r="O294" s="301"/>
    </row>
    <row r="295" spans="13:15" ht="15" customHeight="1" x14ac:dyDescent="0.25">
      <c r="M295" s="301"/>
      <c r="N295" s="301"/>
      <c r="O295" s="301"/>
    </row>
    <row r="296" spans="13:15" ht="15" customHeight="1" x14ac:dyDescent="0.25">
      <c r="M296" s="301"/>
      <c r="N296" s="301"/>
      <c r="O296" s="301"/>
    </row>
    <row r="297" spans="13:15" ht="15" customHeight="1" x14ac:dyDescent="0.25">
      <c r="M297" s="301"/>
      <c r="N297" s="301"/>
      <c r="O297" s="301"/>
    </row>
    <row r="298" spans="13:15" ht="15" customHeight="1" x14ac:dyDescent="0.25">
      <c r="M298" s="301"/>
      <c r="N298" s="301"/>
      <c r="O298" s="301"/>
    </row>
    <row r="299" spans="13:15" ht="15" customHeight="1" x14ac:dyDescent="0.25">
      <c r="M299" s="301"/>
      <c r="N299" s="301"/>
      <c r="O299" s="301"/>
    </row>
    <row r="300" spans="13:15" ht="15" customHeight="1" x14ac:dyDescent="0.25">
      <c r="M300" s="301"/>
      <c r="N300" s="301"/>
      <c r="O300" s="301"/>
    </row>
    <row r="301" spans="13:15" ht="15" customHeight="1" x14ac:dyDescent="0.25">
      <c r="M301" s="301"/>
      <c r="N301" s="301"/>
      <c r="O301" s="301"/>
    </row>
    <row r="302" spans="13:15" ht="15" customHeight="1" x14ac:dyDescent="0.25">
      <c r="M302" s="301"/>
      <c r="N302" s="301"/>
      <c r="O302" s="301"/>
    </row>
    <row r="303" spans="13:15" ht="15" customHeight="1" x14ac:dyDescent="0.25">
      <c r="M303" s="301"/>
      <c r="N303" s="301"/>
      <c r="O303" s="301"/>
    </row>
    <row r="304" spans="13:15" ht="15" customHeight="1" x14ac:dyDescent="0.25">
      <c r="M304" s="301"/>
      <c r="N304" s="301"/>
      <c r="O304" s="301"/>
    </row>
    <row r="305" spans="13:15" ht="15" customHeight="1" x14ac:dyDescent="0.25">
      <c r="M305" s="301"/>
      <c r="N305" s="301"/>
      <c r="O305" s="301"/>
    </row>
    <row r="306" spans="13:15" ht="15" customHeight="1" x14ac:dyDescent="0.25">
      <c r="M306" s="301"/>
      <c r="N306" s="301"/>
      <c r="O306" s="301"/>
    </row>
    <row r="307" spans="13:15" ht="15" customHeight="1" x14ac:dyDescent="0.25">
      <c r="M307" s="301"/>
      <c r="N307" s="301"/>
      <c r="O307" s="301"/>
    </row>
    <row r="308" spans="13:15" ht="15" customHeight="1" x14ac:dyDescent="0.25">
      <c r="M308" s="301"/>
      <c r="N308" s="301"/>
      <c r="O308" s="301"/>
    </row>
    <row r="309" spans="13:15" ht="15" customHeight="1" x14ac:dyDescent="0.25">
      <c r="M309" s="301"/>
      <c r="N309" s="301"/>
      <c r="O309" s="301"/>
    </row>
    <row r="310" spans="13:15" ht="15" customHeight="1" x14ac:dyDescent="0.25">
      <c r="M310" s="301"/>
      <c r="N310" s="301"/>
      <c r="O310" s="301"/>
    </row>
    <row r="311" spans="13:15" ht="15" customHeight="1" x14ac:dyDescent="0.25">
      <c r="M311" s="301"/>
      <c r="N311" s="301"/>
      <c r="O311" s="301"/>
    </row>
    <row r="312" spans="13:15" ht="15" customHeight="1" x14ac:dyDescent="0.25">
      <c r="M312" s="301"/>
      <c r="N312" s="301"/>
      <c r="O312" s="301"/>
    </row>
    <row r="313" spans="13:15" ht="15" customHeight="1" x14ac:dyDescent="0.25">
      <c r="M313" s="301"/>
      <c r="N313" s="301"/>
      <c r="O313" s="301"/>
    </row>
    <row r="314" spans="13:15" ht="15" customHeight="1" x14ac:dyDescent="0.25">
      <c r="M314" s="301"/>
      <c r="N314" s="301"/>
      <c r="O314" s="301"/>
    </row>
    <row r="315" spans="13:15" ht="15" customHeight="1" x14ac:dyDescent="0.25">
      <c r="M315" s="301"/>
      <c r="N315" s="301"/>
      <c r="O315" s="301"/>
    </row>
    <row r="316" spans="13:15" ht="15" customHeight="1" x14ac:dyDescent="0.25">
      <c r="M316" s="301"/>
      <c r="N316" s="301"/>
      <c r="O316" s="301"/>
    </row>
    <row r="317" spans="13:15" ht="15" customHeight="1" x14ac:dyDescent="0.25">
      <c r="M317" s="301"/>
      <c r="N317" s="301"/>
      <c r="O317" s="301"/>
    </row>
    <row r="318" spans="13:15" ht="15" customHeight="1" x14ac:dyDescent="0.25">
      <c r="M318" s="301"/>
      <c r="N318" s="301"/>
      <c r="O318" s="301"/>
    </row>
    <row r="319" spans="13:15" ht="15" customHeight="1" x14ac:dyDescent="0.25">
      <c r="M319" s="301"/>
      <c r="N319" s="301"/>
      <c r="O319" s="301"/>
    </row>
    <row r="320" spans="13:15" ht="15" customHeight="1" x14ac:dyDescent="0.25">
      <c r="M320" s="301"/>
      <c r="N320" s="301"/>
      <c r="O320" s="301"/>
    </row>
    <row r="321" spans="13:15" ht="15" customHeight="1" x14ac:dyDescent="0.25">
      <c r="M321" s="301"/>
      <c r="N321" s="301"/>
      <c r="O321" s="301"/>
    </row>
    <row r="322" spans="13:15" ht="15" customHeight="1" x14ac:dyDescent="0.25">
      <c r="M322" s="301"/>
      <c r="N322" s="301"/>
      <c r="O322" s="301"/>
    </row>
    <row r="323" spans="13:15" ht="15" customHeight="1" x14ac:dyDescent="0.25">
      <c r="M323" s="301"/>
      <c r="N323" s="301"/>
      <c r="O323" s="301"/>
    </row>
    <row r="324" spans="13:15" ht="15" customHeight="1" x14ac:dyDescent="0.25">
      <c r="M324" s="301"/>
      <c r="N324" s="301"/>
      <c r="O324" s="301"/>
    </row>
    <row r="325" spans="13:15" ht="15" customHeight="1" x14ac:dyDescent="0.25">
      <c r="M325" s="301"/>
      <c r="N325" s="301"/>
      <c r="O325" s="301"/>
    </row>
    <row r="326" spans="13:15" ht="15" customHeight="1" x14ac:dyDescent="0.25">
      <c r="M326" s="301"/>
      <c r="N326" s="301"/>
      <c r="O326" s="301"/>
    </row>
    <row r="327" spans="13:15" ht="15" customHeight="1" x14ac:dyDescent="0.25">
      <c r="M327" s="301"/>
      <c r="N327" s="301"/>
      <c r="O327" s="301"/>
    </row>
    <row r="328" spans="13:15" ht="15" customHeight="1" x14ac:dyDescent="0.25">
      <c r="M328" s="301"/>
      <c r="N328" s="301"/>
      <c r="O328" s="301"/>
    </row>
    <row r="329" spans="13:15" ht="15" customHeight="1" x14ac:dyDescent="0.25">
      <c r="M329" s="301"/>
      <c r="N329" s="301"/>
      <c r="O329" s="301"/>
    </row>
    <row r="330" spans="13:15" ht="15" customHeight="1" x14ac:dyDescent="0.25">
      <c r="M330" s="301"/>
      <c r="N330" s="301"/>
      <c r="O330" s="301"/>
    </row>
    <row r="331" spans="13:15" ht="15" customHeight="1" x14ac:dyDescent="0.25">
      <c r="M331" s="301"/>
      <c r="N331" s="301"/>
      <c r="O331" s="301"/>
    </row>
    <row r="332" spans="13:15" ht="15" customHeight="1" x14ac:dyDescent="0.25">
      <c r="M332" s="301"/>
      <c r="N332" s="301"/>
      <c r="O332" s="301"/>
    </row>
    <row r="333" spans="13:15" ht="15" customHeight="1" x14ac:dyDescent="0.25">
      <c r="M333" s="301"/>
      <c r="N333" s="301"/>
      <c r="O333" s="301"/>
    </row>
    <row r="334" spans="13:15" ht="15" customHeight="1" x14ac:dyDescent="0.25">
      <c r="M334" s="301"/>
      <c r="N334" s="301"/>
      <c r="O334" s="301"/>
    </row>
    <row r="335" spans="13:15" ht="15" customHeight="1" x14ac:dyDescent="0.25">
      <c r="M335" s="301"/>
      <c r="N335" s="301"/>
      <c r="O335" s="301"/>
    </row>
    <row r="336" spans="13:15" ht="15" customHeight="1" x14ac:dyDescent="0.25">
      <c r="M336" s="301"/>
      <c r="N336" s="301"/>
      <c r="O336" s="301"/>
    </row>
    <row r="337" spans="13:15" ht="15" customHeight="1" x14ac:dyDescent="0.25">
      <c r="M337" s="301"/>
      <c r="N337" s="301"/>
      <c r="O337" s="301"/>
    </row>
    <row r="338" spans="13:15" ht="15" customHeight="1" x14ac:dyDescent="0.25">
      <c r="M338" s="301"/>
      <c r="N338" s="301"/>
      <c r="O338" s="301"/>
    </row>
    <row r="339" spans="13:15" ht="15" customHeight="1" x14ac:dyDescent="0.25">
      <c r="M339" s="301"/>
      <c r="N339" s="301"/>
      <c r="O339" s="301"/>
    </row>
    <row r="340" spans="13:15" ht="15" customHeight="1" x14ac:dyDescent="0.25">
      <c r="M340" s="301"/>
      <c r="N340" s="301"/>
      <c r="O340" s="301"/>
    </row>
    <row r="341" spans="13:15" ht="15" customHeight="1" x14ac:dyDescent="0.25">
      <c r="M341" s="301"/>
      <c r="N341" s="301"/>
      <c r="O341" s="301"/>
    </row>
    <row r="342" spans="13:15" ht="15" customHeight="1" x14ac:dyDescent="0.25">
      <c r="M342" s="301"/>
      <c r="N342" s="301"/>
      <c r="O342" s="301"/>
    </row>
    <row r="343" spans="13:15" ht="15" customHeight="1" x14ac:dyDescent="0.25">
      <c r="M343" s="301"/>
      <c r="N343" s="301"/>
      <c r="O343" s="301"/>
    </row>
    <row r="344" spans="13:15" ht="15" customHeight="1" x14ac:dyDescent="0.25">
      <c r="M344" s="301"/>
      <c r="N344" s="301"/>
      <c r="O344" s="301"/>
    </row>
    <row r="345" spans="13:15" ht="15" customHeight="1" x14ac:dyDescent="0.25">
      <c r="M345" s="301"/>
      <c r="N345" s="301"/>
      <c r="O345" s="301"/>
    </row>
    <row r="346" spans="13:15" ht="15" customHeight="1" x14ac:dyDescent="0.25">
      <c r="M346" s="301"/>
      <c r="N346" s="301"/>
      <c r="O346" s="301"/>
    </row>
    <row r="347" spans="13:15" ht="15" customHeight="1" x14ac:dyDescent="0.25">
      <c r="M347" s="301"/>
      <c r="N347" s="301"/>
      <c r="O347" s="301"/>
    </row>
    <row r="348" spans="13:15" ht="15" customHeight="1" x14ac:dyDescent="0.25">
      <c r="M348" s="301"/>
      <c r="N348" s="301"/>
      <c r="O348" s="301"/>
    </row>
    <row r="349" spans="13:15" ht="15" customHeight="1" x14ac:dyDescent="0.25">
      <c r="M349" s="301"/>
      <c r="N349" s="301"/>
      <c r="O349" s="301"/>
    </row>
    <row r="350" spans="13:15" ht="15" customHeight="1" x14ac:dyDescent="0.25">
      <c r="M350" s="301"/>
      <c r="N350" s="301"/>
      <c r="O350" s="301"/>
    </row>
    <row r="351" spans="13:15" ht="15" customHeight="1" x14ac:dyDescent="0.25">
      <c r="M351" s="301"/>
      <c r="N351" s="301"/>
      <c r="O351" s="301"/>
    </row>
    <row r="352" spans="13:15" ht="15" customHeight="1" x14ac:dyDescent="0.25">
      <c r="M352" s="301"/>
      <c r="N352" s="301"/>
      <c r="O352" s="301"/>
    </row>
    <row r="353" spans="13:15" ht="15" customHeight="1" x14ac:dyDescent="0.25">
      <c r="M353" s="301"/>
      <c r="N353" s="301"/>
      <c r="O353" s="301"/>
    </row>
    <row r="354" spans="13:15" ht="15" customHeight="1" x14ac:dyDescent="0.25">
      <c r="M354" s="301"/>
      <c r="N354" s="301"/>
      <c r="O354" s="301"/>
    </row>
    <row r="355" spans="13:15" ht="15" customHeight="1" x14ac:dyDescent="0.25">
      <c r="M355" s="301"/>
      <c r="N355" s="301"/>
      <c r="O355" s="301"/>
    </row>
    <row r="356" spans="13:15" ht="15" customHeight="1" x14ac:dyDescent="0.25">
      <c r="M356" s="301"/>
      <c r="N356" s="301"/>
      <c r="O356" s="301"/>
    </row>
    <row r="357" spans="13:15" ht="15" customHeight="1" x14ac:dyDescent="0.25">
      <c r="M357" s="301"/>
      <c r="N357" s="301"/>
      <c r="O357" s="301"/>
    </row>
    <row r="358" spans="13:15" ht="15" customHeight="1" x14ac:dyDescent="0.25">
      <c r="M358" s="301"/>
      <c r="N358" s="301"/>
      <c r="O358" s="301"/>
    </row>
    <row r="359" spans="13:15" ht="15" customHeight="1" x14ac:dyDescent="0.25">
      <c r="M359" s="301"/>
      <c r="N359" s="301"/>
      <c r="O359" s="301"/>
    </row>
    <row r="360" spans="13:15" ht="15" customHeight="1" x14ac:dyDescent="0.25">
      <c r="M360" s="301"/>
      <c r="N360" s="301"/>
      <c r="O360" s="301"/>
    </row>
    <row r="361" spans="13:15" ht="15" customHeight="1" x14ac:dyDescent="0.25">
      <c r="M361" s="301"/>
      <c r="N361" s="301"/>
      <c r="O361" s="301"/>
    </row>
    <row r="362" spans="13:15" ht="15" customHeight="1" x14ac:dyDescent="0.25">
      <c r="M362" s="301"/>
      <c r="N362" s="301"/>
      <c r="O362" s="301"/>
    </row>
    <row r="363" spans="13:15" ht="15" customHeight="1" x14ac:dyDescent="0.25">
      <c r="M363" s="301"/>
      <c r="N363" s="301"/>
      <c r="O363" s="301"/>
    </row>
    <row r="364" spans="13:15" ht="15" customHeight="1" x14ac:dyDescent="0.25">
      <c r="M364" s="301"/>
      <c r="N364" s="301"/>
      <c r="O364" s="301"/>
    </row>
    <row r="365" spans="13:15" ht="15" customHeight="1" x14ac:dyDescent="0.25">
      <c r="M365" s="301"/>
      <c r="N365" s="301"/>
      <c r="O365" s="301"/>
    </row>
    <row r="366" spans="13:15" ht="15" customHeight="1" x14ac:dyDescent="0.25">
      <c r="M366" s="301"/>
      <c r="N366" s="301"/>
      <c r="O366" s="301"/>
    </row>
    <row r="367" spans="13:15" ht="15" customHeight="1" x14ac:dyDescent="0.25">
      <c r="M367" s="301"/>
      <c r="N367" s="301"/>
      <c r="O367" s="301"/>
    </row>
    <row r="368" spans="13:15" ht="15" customHeight="1" x14ac:dyDescent="0.25">
      <c r="M368" s="301"/>
      <c r="N368" s="301"/>
      <c r="O368" s="301"/>
    </row>
    <row r="369" spans="13:15" ht="15" customHeight="1" x14ac:dyDescent="0.25">
      <c r="M369" s="301"/>
      <c r="N369" s="301"/>
      <c r="O369" s="301"/>
    </row>
    <row r="370" spans="13:15" ht="15" customHeight="1" x14ac:dyDescent="0.25">
      <c r="M370" s="301"/>
      <c r="N370" s="301"/>
      <c r="O370" s="301"/>
    </row>
    <row r="371" spans="13:15" ht="15" customHeight="1" x14ac:dyDescent="0.25">
      <c r="M371" s="301"/>
      <c r="N371" s="301"/>
      <c r="O371" s="301"/>
    </row>
    <row r="372" spans="13:15" ht="15" customHeight="1" x14ac:dyDescent="0.25">
      <c r="M372" s="301"/>
      <c r="N372" s="301"/>
      <c r="O372" s="301"/>
    </row>
    <row r="373" spans="13:15" ht="15" customHeight="1" x14ac:dyDescent="0.25">
      <c r="M373" s="301"/>
      <c r="N373" s="301"/>
      <c r="O373" s="301"/>
    </row>
    <row r="374" spans="13:15" ht="15" customHeight="1" x14ac:dyDescent="0.25">
      <c r="M374" s="301"/>
      <c r="N374" s="301"/>
      <c r="O374" s="301"/>
    </row>
    <row r="375" spans="13:15" ht="15" customHeight="1" x14ac:dyDescent="0.25">
      <c r="M375" s="301"/>
      <c r="N375" s="301"/>
      <c r="O375" s="301"/>
    </row>
    <row r="376" spans="13:15" ht="15" customHeight="1" x14ac:dyDescent="0.25">
      <c r="M376" s="301"/>
      <c r="N376" s="301"/>
      <c r="O376" s="301"/>
    </row>
    <row r="377" spans="13:15" ht="15" customHeight="1" x14ac:dyDescent="0.25">
      <c r="M377" s="301"/>
      <c r="N377" s="301"/>
      <c r="O377" s="301"/>
    </row>
    <row r="378" spans="13:15" ht="15" customHeight="1" x14ac:dyDescent="0.25">
      <c r="M378" s="301"/>
      <c r="N378" s="301"/>
      <c r="O378" s="301"/>
    </row>
    <row r="379" spans="13:15" ht="15" customHeight="1" x14ac:dyDescent="0.25">
      <c r="M379" s="301"/>
      <c r="N379" s="301"/>
      <c r="O379" s="301"/>
    </row>
    <row r="380" spans="13:15" ht="15" customHeight="1" x14ac:dyDescent="0.25">
      <c r="M380" s="301"/>
      <c r="N380" s="301"/>
      <c r="O380" s="301"/>
    </row>
    <row r="381" spans="13:15" ht="15" customHeight="1" x14ac:dyDescent="0.25">
      <c r="M381" s="301"/>
      <c r="N381" s="301"/>
      <c r="O381" s="301"/>
    </row>
    <row r="382" spans="13:15" ht="15" customHeight="1" x14ac:dyDescent="0.25">
      <c r="M382" s="301"/>
      <c r="N382" s="301"/>
      <c r="O382" s="301"/>
    </row>
    <row r="383" spans="13:15" ht="15" customHeight="1" x14ac:dyDescent="0.25">
      <c r="M383" s="301"/>
      <c r="N383" s="301"/>
      <c r="O383" s="301"/>
    </row>
    <row r="384" spans="13:15" ht="15" customHeight="1" x14ac:dyDescent="0.25">
      <c r="M384" s="301"/>
      <c r="N384" s="301"/>
      <c r="O384" s="301"/>
    </row>
    <row r="385" spans="13:15" ht="15" customHeight="1" x14ac:dyDescent="0.25">
      <c r="M385" s="301"/>
      <c r="N385" s="301"/>
      <c r="O385" s="301"/>
    </row>
    <row r="386" spans="13:15" ht="15" customHeight="1" x14ac:dyDescent="0.25">
      <c r="M386" s="301"/>
      <c r="N386" s="301"/>
      <c r="O386" s="301"/>
    </row>
    <row r="387" spans="13:15" ht="15" customHeight="1" x14ac:dyDescent="0.25">
      <c r="M387" s="301"/>
      <c r="N387" s="301"/>
      <c r="O387" s="301"/>
    </row>
    <row r="388" spans="13:15" ht="15" customHeight="1" x14ac:dyDescent="0.25">
      <c r="M388" s="301"/>
      <c r="N388" s="301"/>
      <c r="O388" s="301"/>
    </row>
    <row r="389" spans="13:15" ht="15" customHeight="1" x14ac:dyDescent="0.25">
      <c r="M389" s="301"/>
      <c r="N389" s="301"/>
      <c r="O389" s="301"/>
    </row>
    <row r="390" spans="13:15" ht="15" customHeight="1" x14ac:dyDescent="0.25">
      <c r="M390" s="301"/>
      <c r="N390" s="301"/>
      <c r="O390" s="301"/>
    </row>
    <row r="391" spans="13:15" ht="15" customHeight="1" x14ac:dyDescent="0.25">
      <c r="M391" s="301"/>
      <c r="N391" s="301"/>
      <c r="O391" s="301"/>
    </row>
    <row r="392" spans="13:15" ht="15" customHeight="1" x14ac:dyDescent="0.25">
      <c r="M392" s="301"/>
      <c r="N392" s="301"/>
      <c r="O392" s="301"/>
    </row>
    <row r="393" spans="13:15" ht="15" customHeight="1" x14ac:dyDescent="0.25">
      <c r="M393" s="301"/>
      <c r="N393" s="301"/>
      <c r="O393" s="301"/>
    </row>
    <row r="394" spans="13:15" ht="15" customHeight="1" x14ac:dyDescent="0.25">
      <c r="M394" s="301"/>
      <c r="N394" s="301"/>
      <c r="O394" s="301"/>
    </row>
    <row r="395" spans="13:15" ht="15" customHeight="1" x14ac:dyDescent="0.25">
      <c r="M395" s="301"/>
      <c r="N395" s="301"/>
      <c r="O395" s="301"/>
    </row>
    <row r="396" spans="13:15" ht="15" customHeight="1" x14ac:dyDescent="0.25">
      <c r="M396" s="301"/>
      <c r="N396" s="301"/>
      <c r="O396" s="301"/>
    </row>
    <row r="397" spans="13:15" ht="15" customHeight="1" x14ac:dyDescent="0.25">
      <c r="M397" s="301"/>
      <c r="N397" s="301"/>
      <c r="O397" s="301"/>
    </row>
    <row r="398" spans="13:15" ht="15" customHeight="1" x14ac:dyDescent="0.25">
      <c r="M398" s="301"/>
      <c r="N398" s="301"/>
      <c r="O398" s="301"/>
    </row>
    <row r="399" spans="13:15" ht="15" customHeight="1" x14ac:dyDescent="0.25">
      <c r="M399" s="301"/>
      <c r="N399" s="301"/>
      <c r="O399" s="301"/>
    </row>
    <row r="400" spans="13:15" ht="15" customHeight="1" x14ac:dyDescent="0.25">
      <c r="M400" s="301"/>
      <c r="N400" s="301"/>
      <c r="O400" s="301"/>
    </row>
    <row r="401" spans="13:15" ht="15" customHeight="1" x14ac:dyDescent="0.25">
      <c r="M401" s="301"/>
      <c r="N401" s="301"/>
      <c r="O401" s="301"/>
    </row>
    <row r="402" spans="13:15" ht="15" customHeight="1" x14ac:dyDescent="0.25">
      <c r="M402" s="301"/>
      <c r="N402" s="301"/>
      <c r="O402" s="301"/>
    </row>
    <row r="403" spans="13:15" ht="15" customHeight="1" x14ac:dyDescent="0.25">
      <c r="M403" s="301"/>
      <c r="N403" s="301"/>
      <c r="O403" s="301"/>
    </row>
    <row r="404" spans="13:15" ht="15" customHeight="1" x14ac:dyDescent="0.25">
      <c r="M404" s="301"/>
      <c r="N404" s="301"/>
      <c r="O404" s="301"/>
    </row>
    <row r="405" spans="13:15" ht="15" customHeight="1" x14ac:dyDescent="0.25">
      <c r="M405" s="301"/>
      <c r="N405" s="301"/>
      <c r="O405" s="301"/>
    </row>
    <row r="406" spans="13:15" ht="15" customHeight="1" x14ac:dyDescent="0.25">
      <c r="M406" s="301"/>
      <c r="N406" s="301"/>
      <c r="O406" s="301"/>
    </row>
    <row r="407" spans="13:15" ht="15" customHeight="1" x14ac:dyDescent="0.25">
      <c r="M407" s="301"/>
      <c r="N407" s="301"/>
      <c r="O407" s="301"/>
    </row>
    <row r="408" spans="13:15" ht="15" customHeight="1" x14ac:dyDescent="0.25">
      <c r="M408" s="301"/>
      <c r="N408" s="301"/>
      <c r="O408" s="301"/>
    </row>
    <row r="409" spans="13:15" ht="15" customHeight="1" x14ac:dyDescent="0.25">
      <c r="M409" s="301"/>
      <c r="N409" s="301"/>
      <c r="O409" s="301"/>
    </row>
    <row r="410" spans="13:15" ht="15" customHeight="1" x14ac:dyDescent="0.25">
      <c r="M410" s="301"/>
      <c r="N410" s="301"/>
      <c r="O410" s="301"/>
    </row>
    <row r="411" spans="13:15" ht="15" customHeight="1" x14ac:dyDescent="0.25">
      <c r="M411" s="301"/>
      <c r="N411" s="301"/>
      <c r="O411" s="301"/>
    </row>
    <row r="412" spans="13:15" ht="15" customHeight="1" x14ac:dyDescent="0.25">
      <c r="M412" s="301"/>
      <c r="N412" s="301"/>
      <c r="O412" s="301"/>
    </row>
    <row r="413" spans="13:15" ht="15" customHeight="1" x14ac:dyDescent="0.25">
      <c r="M413" s="301"/>
      <c r="N413" s="301"/>
      <c r="O413" s="301"/>
    </row>
    <row r="414" spans="13:15" ht="15" customHeight="1" x14ac:dyDescent="0.25">
      <c r="M414" s="301"/>
      <c r="N414" s="301"/>
      <c r="O414" s="301"/>
    </row>
    <row r="415" spans="13:15" ht="15" customHeight="1" x14ac:dyDescent="0.25">
      <c r="M415" s="301"/>
      <c r="N415" s="301"/>
      <c r="O415" s="301"/>
    </row>
    <row r="416" spans="13:15" ht="15" customHeight="1" x14ac:dyDescent="0.25">
      <c r="M416" s="301"/>
      <c r="N416" s="301"/>
      <c r="O416" s="301"/>
    </row>
    <row r="417" spans="13:15" ht="15" customHeight="1" x14ac:dyDescent="0.25">
      <c r="M417" s="301"/>
      <c r="N417" s="301"/>
      <c r="O417" s="301"/>
    </row>
    <row r="418" spans="13:15" ht="15" customHeight="1" x14ac:dyDescent="0.25">
      <c r="M418" s="301"/>
      <c r="N418" s="301"/>
      <c r="O418" s="301"/>
    </row>
    <row r="419" spans="13:15" ht="15" customHeight="1" x14ac:dyDescent="0.25">
      <c r="M419" s="301"/>
      <c r="N419" s="301"/>
      <c r="O419" s="301"/>
    </row>
    <row r="420" spans="13:15" ht="15" customHeight="1" x14ac:dyDescent="0.25">
      <c r="M420" s="301"/>
      <c r="N420" s="301"/>
      <c r="O420" s="301"/>
    </row>
    <row r="421" spans="13:15" ht="15" customHeight="1" x14ac:dyDescent="0.25">
      <c r="M421" s="301"/>
      <c r="N421" s="301"/>
      <c r="O421" s="301"/>
    </row>
    <row r="422" spans="13:15" ht="15" customHeight="1" x14ac:dyDescent="0.25">
      <c r="M422" s="301"/>
      <c r="N422" s="301"/>
      <c r="O422" s="301"/>
    </row>
    <row r="423" spans="13:15" ht="15" customHeight="1" x14ac:dyDescent="0.25">
      <c r="M423" s="301"/>
      <c r="N423" s="301"/>
      <c r="O423" s="301"/>
    </row>
    <row r="424" spans="13:15" ht="15" customHeight="1" x14ac:dyDescent="0.25">
      <c r="M424" s="301"/>
      <c r="N424" s="301"/>
      <c r="O424" s="301"/>
    </row>
    <row r="425" spans="13:15" ht="15" customHeight="1" x14ac:dyDescent="0.25">
      <c r="M425" s="301"/>
      <c r="N425" s="301"/>
      <c r="O425" s="301"/>
    </row>
    <row r="426" spans="13:15" ht="15" customHeight="1" x14ac:dyDescent="0.25">
      <c r="M426" s="301"/>
      <c r="N426" s="301"/>
      <c r="O426" s="301"/>
    </row>
    <row r="427" spans="13:15" ht="15" customHeight="1" x14ac:dyDescent="0.25">
      <c r="M427" s="301"/>
      <c r="N427" s="301"/>
      <c r="O427" s="301"/>
    </row>
    <row r="428" spans="13:15" ht="15" customHeight="1" x14ac:dyDescent="0.25">
      <c r="M428" s="301"/>
      <c r="N428" s="301"/>
      <c r="O428" s="301"/>
    </row>
    <row r="429" spans="13:15" ht="15" customHeight="1" x14ac:dyDescent="0.25">
      <c r="M429" s="301"/>
      <c r="N429" s="301"/>
      <c r="O429" s="301"/>
    </row>
    <row r="430" spans="13:15" ht="15" customHeight="1" x14ac:dyDescent="0.25">
      <c r="M430" s="301"/>
      <c r="N430" s="301"/>
      <c r="O430" s="301"/>
    </row>
    <row r="431" spans="13:15" ht="15" customHeight="1" x14ac:dyDescent="0.25">
      <c r="M431" s="301"/>
      <c r="N431" s="301"/>
      <c r="O431" s="301"/>
    </row>
    <row r="432" spans="13:15" ht="15" customHeight="1" x14ac:dyDescent="0.25">
      <c r="M432" s="301"/>
      <c r="N432" s="301"/>
      <c r="O432" s="301"/>
    </row>
    <row r="433" spans="13:15" ht="15" customHeight="1" x14ac:dyDescent="0.25">
      <c r="M433" s="301"/>
      <c r="N433" s="301"/>
      <c r="O433" s="301"/>
    </row>
    <row r="434" spans="13:15" ht="15" customHeight="1" x14ac:dyDescent="0.25">
      <c r="M434" s="301"/>
      <c r="N434" s="301"/>
      <c r="O434" s="301"/>
    </row>
    <row r="435" spans="13:15" ht="15" customHeight="1" x14ac:dyDescent="0.25">
      <c r="M435" s="301"/>
      <c r="N435" s="301"/>
      <c r="O435" s="301"/>
    </row>
    <row r="436" spans="13:15" ht="15" customHeight="1" x14ac:dyDescent="0.25">
      <c r="M436" s="301"/>
      <c r="N436" s="301"/>
      <c r="O436" s="301"/>
    </row>
    <row r="437" spans="13:15" ht="15" customHeight="1" x14ac:dyDescent="0.25">
      <c r="M437" s="301"/>
      <c r="N437" s="301"/>
      <c r="O437" s="301"/>
    </row>
    <row r="438" spans="13:15" ht="15" customHeight="1" x14ac:dyDescent="0.25">
      <c r="M438" s="301"/>
      <c r="N438" s="301"/>
      <c r="O438" s="301"/>
    </row>
    <row r="439" spans="13:15" ht="15" customHeight="1" x14ac:dyDescent="0.25">
      <c r="M439" s="301"/>
      <c r="N439" s="301"/>
      <c r="O439" s="301"/>
    </row>
    <row r="440" spans="13:15" ht="15" customHeight="1" x14ac:dyDescent="0.25">
      <c r="M440" s="301"/>
      <c r="N440" s="301"/>
      <c r="O440" s="301"/>
    </row>
    <row r="441" spans="13:15" ht="15" customHeight="1" x14ac:dyDescent="0.25">
      <c r="M441" s="301"/>
      <c r="N441" s="301"/>
      <c r="O441" s="301"/>
    </row>
    <row r="442" spans="13:15" ht="15" customHeight="1" x14ac:dyDescent="0.25">
      <c r="M442" s="301"/>
      <c r="N442" s="301"/>
      <c r="O442" s="301"/>
    </row>
    <row r="443" spans="13:15" ht="15" customHeight="1" x14ac:dyDescent="0.25">
      <c r="M443" s="301"/>
      <c r="N443" s="301"/>
      <c r="O443" s="301"/>
    </row>
    <row r="444" spans="13:15" ht="15" customHeight="1" x14ac:dyDescent="0.25">
      <c r="M444" s="301"/>
      <c r="N444" s="301"/>
      <c r="O444" s="301"/>
    </row>
    <row r="445" spans="13:15" ht="15" customHeight="1" x14ac:dyDescent="0.25">
      <c r="M445" s="301"/>
      <c r="N445" s="301"/>
      <c r="O445" s="301"/>
    </row>
    <row r="446" spans="13:15" ht="15" customHeight="1" x14ac:dyDescent="0.25">
      <c r="M446" s="301"/>
      <c r="N446" s="301"/>
      <c r="O446" s="301"/>
    </row>
    <row r="447" spans="13:15" ht="15" customHeight="1" x14ac:dyDescent="0.25">
      <c r="M447" s="301"/>
      <c r="N447" s="301"/>
      <c r="O447" s="301"/>
    </row>
    <row r="448" spans="13:15" ht="15" customHeight="1" x14ac:dyDescent="0.25">
      <c r="M448" s="301"/>
      <c r="N448" s="301"/>
      <c r="O448" s="301"/>
    </row>
    <row r="449" spans="13:15" ht="15" customHeight="1" x14ac:dyDescent="0.25">
      <c r="M449" s="301"/>
      <c r="N449" s="301"/>
      <c r="O449" s="301"/>
    </row>
    <row r="450" spans="13:15" ht="15" customHeight="1" x14ac:dyDescent="0.25">
      <c r="M450" s="301"/>
      <c r="N450" s="301"/>
      <c r="O450" s="301"/>
    </row>
    <row r="451" spans="13:15" ht="15" customHeight="1" x14ac:dyDescent="0.25">
      <c r="M451" s="301"/>
      <c r="N451" s="301"/>
      <c r="O451" s="301"/>
    </row>
    <row r="452" spans="13:15" ht="15" customHeight="1" x14ac:dyDescent="0.25">
      <c r="M452" s="301"/>
      <c r="N452" s="301"/>
      <c r="O452" s="301"/>
    </row>
    <row r="453" spans="13:15" ht="15" customHeight="1" x14ac:dyDescent="0.25">
      <c r="M453" s="301"/>
      <c r="N453" s="301"/>
      <c r="O453" s="301"/>
    </row>
    <row r="454" spans="13:15" ht="15" customHeight="1" x14ac:dyDescent="0.25">
      <c r="M454" s="301"/>
      <c r="N454" s="301"/>
      <c r="O454" s="301"/>
    </row>
    <row r="455" spans="13:15" ht="15" customHeight="1" x14ac:dyDescent="0.25">
      <c r="M455" s="301"/>
      <c r="N455" s="301"/>
      <c r="O455" s="301"/>
    </row>
    <row r="456" spans="13:15" ht="15" customHeight="1" x14ac:dyDescent="0.25">
      <c r="M456" s="301"/>
      <c r="N456" s="301"/>
      <c r="O456" s="301"/>
    </row>
    <row r="457" spans="13:15" ht="15" customHeight="1" x14ac:dyDescent="0.25">
      <c r="M457" s="301"/>
      <c r="N457" s="301"/>
      <c r="O457" s="301"/>
    </row>
    <row r="458" spans="13:15" ht="15" customHeight="1" x14ac:dyDescent="0.25">
      <c r="M458" s="301"/>
      <c r="N458" s="301"/>
      <c r="O458" s="301"/>
    </row>
    <row r="459" spans="13:15" ht="15" customHeight="1" x14ac:dyDescent="0.25">
      <c r="M459" s="301"/>
      <c r="N459" s="301"/>
      <c r="O459" s="301"/>
    </row>
    <row r="460" spans="13:15" ht="15" customHeight="1" x14ac:dyDescent="0.25">
      <c r="M460" s="301"/>
      <c r="N460" s="301"/>
      <c r="O460" s="301"/>
    </row>
    <row r="461" spans="13:15" ht="15" customHeight="1" x14ac:dyDescent="0.25">
      <c r="M461" s="301"/>
      <c r="N461" s="301"/>
      <c r="O461" s="301"/>
    </row>
    <row r="462" spans="13:15" ht="15" customHeight="1" x14ac:dyDescent="0.25">
      <c r="M462" s="301"/>
      <c r="N462" s="301"/>
      <c r="O462" s="301"/>
    </row>
    <row r="463" spans="13:15" ht="15" customHeight="1" x14ac:dyDescent="0.25">
      <c r="M463" s="301"/>
      <c r="N463" s="301"/>
      <c r="O463" s="301"/>
    </row>
    <row r="464" spans="13:15" ht="15" customHeight="1" x14ac:dyDescent="0.25">
      <c r="M464" s="301"/>
      <c r="N464" s="301"/>
      <c r="O464" s="301"/>
    </row>
    <row r="465" spans="13:15" ht="15" customHeight="1" x14ac:dyDescent="0.25">
      <c r="M465" s="301"/>
      <c r="N465" s="301"/>
      <c r="O465" s="301"/>
    </row>
    <row r="466" spans="13:15" ht="15" customHeight="1" x14ac:dyDescent="0.25">
      <c r="M466" s="301"/>
      <c r="N466" s="301"/>
      <c r="O466" s="301"/>
    </row>
    <row r="467" spans="13:15" ht="15" customHeight="1" x14ac:dyDescent="0.25">
      <c r="M467" s="301"/>
      <c r="N467" s="301"/>
      <c r="O467" s="301"/>
    </row>
    <row r="468" spans="13:15" ht="15" customHeight="1" x14ac:dyDescent="0.25">
      <c r="M468" s="301"/>
      <c r="N468" s="301"/>
      <c r="O468" s="301"/>
    </row>
    <row r="469" spans="13:15" ht="15" customHeight="1" x14ac:dyDescent="0.25">
      <c r="M469" s="301"/>
      <c r="N469" s="301"/>
      <c r="O469" s="301"/>
    </row>
    <row r="470" spans="13:15" ht="15" customHeight="1" x14ac:dyDescent="0.25">
      <c r="M470" s="301"/>
      <c r="N470" s="301"/>
      <c r="O470" s="301"/>
    </row>
    <row r="471" spans="13:15" ht="15" customHeight="1" x14ac:dyDescent="0.25">
      <c r="M471" s="301"/>
      <c r="N471" s="301"/>
      <c r="O471" s="301"/>
    </row>
    <row r="472" spans="13:15" ht="15" customHeight="1" x14ac:dyDescent="0.25">
      <c r="M472" s="301"/>
      <c r="N472" s="301"/>
      <c r="O472" s="301"/>
    </row>
    <row r="473" spans="13:15" ht="15" customHeight="1" x14ac:dyDescent="0.25">
      <c r="M473" s="301"/>
      <c r="N473" s="301"/>
      <c r="O473" s="301"/>
    </row>
    <row r="474" spans="13:15" ht="15" customHeight="1" x14ac:dyDescent="0.25">
      <c r="M474" s="301"/>
      <c r="N474" s="301"/>
      <c r="O474" s="301"/>
    </row>
    <row r="475" spans="13:15" ht="15" customHeight="1" x14ac:dyDescent="0.25">
      <c r="M475" s="301"/>
      <c r="N475" s="301"/>
      <c r="O475" s="301"/>
    </row>
    <row r="476" spans="13:15" ht="15" customHeight="1" x14ac:dyDescent="0.25">
      <c r="M476" s="301"/>
      <c r="N476" s="301"/>
      <c r="O476" s="301"/>
    </row>
    <row r="477" spans="13:15" ht="15" customHeight="1" x14ac:dyDescent="0.25">
      <c r="M477" s="301"/>
      <c r="N477" s="301"/>
      <c r="O477" s="301"/>
    </row>
    <row r="478" spans="13:15" ht="15" customHeight="1" x14ac:dyDescent="0.25">
      <c r="M478" s="301"/>
      <c r="N478" s="301"/>
      <c r="O478" s="301"/>
    </row>
    <row r="479" spans="13:15" ht="15" customHeight="1" x14ac:dyDescent="0.25">
      <c r="M479" s="301"/>
      <c r="N479" s="301"/>
      <c r="O479" s="301"/>
    </row>
    <row r="480" spans="13:15" ht="15" customHeight="1" x14ac:dyDescent="0.25">
      <c r="M480" s="301"/>
      <c r="N480" s="301"/>
      <c r="O480" s="301"/>
    </row>
    <row r="481" spans="13:15" ht="15" customHeight="1" x14ac:dyDescent="0.25">
      <c r="M481" s="301"/>
      <c r="N481" s="301"/>
      <c r="O481" s="301"/>
    </row>
    <row r="482" spans="13:15" ht="15" customHeight="1" x14ac:dyDescent="0.25">
      <c r="M482" s="301"/>
      <c r="N482" s="301"/>
      <c r="O482" s="301"/>
    </row>
    <row r="483" spans="13:15" ht="15" customHeight="1" x14ac:dyDescent="0.25">
      <c r="M483" s="301"/>
      <c r="N483" s="301"/>
      <c r="O483" s="301"/>
    </row>
    <row r="484" spans="13:15" ht="15" customHeight="1" x14ac:dyDescent="0.25">
      <c r="M484" s="301"/>
      <c r="N484" s="301"/>
      <c r="O484" s="301"/>
    </row>
    <row r="485" spans="13:15" ht="15" customHeight="1" x14ac:dyDescent="0.25">
      <c r="M485" s="301"/>
      <c r="N485" s="301"/>
      <c r="O485" s="301"/>
    </row>
    <row r="486" spans="13:15" ht="15" customHeight="1" x14ac:dyDescent="0.25">
      <c r="M486" s="301"/>
      <c r="N486" s="301"/>
      <c r="O486" s="301"/>
    </row>
    <row r="487" spans="13:15" ht="15" customHeight="1" x14ac:dyDescent="0.25">
      <c r="M487" s="301"/>
      <c r="N487" s="301"/>
      <c r="O487" s="301"/>
    </row>
    <row r="488" spans="13:15" ht="15" customHeight="1" x14ac:dyDescent="0.25">
      <c r="M488" s="301"/>
      <c r="N488" s="301"/>
      <c r="O488" s="301"/>
    </row>
    <row r="489" spans="13:15" ht="15" customHeight="1" x14ac:dyDescent="0.25">
      <c r="M489" s="301"/>
      <c r="N489" s="301"/>
      <c r="O489" s="301"/>
    </row>
    <row r="490" spans="13:15" ht="15" customHeight="1" x14ac:dyDescent="0.25">
      <c r="M490" s="301"/>
      <c r="N490" s="301"/>
      <c r="O490" s="301"/>
    </row>
    <row r="491" spans="13:15" ht="15" customHeight="1" x14ac:dyDescent="0.25">
      <c r="M491" s="301"/>
      <c r="N491" s="301"/>
      <c r="O491" s="301"/>
    </row>
    <row r="492" spans="13:15" ht="15" customHeight="1" x14ac:dyDescent="0.25">
      <c r="M492" s="301"/>
      <c r="N492" s="301"/>
      <c r="O492" s="301"/>
    </row>
    <row r="493" spans="13:15" ht="15" customHeight="1" x14ac:dyDescent="0.25">
      <c r="M493" s="301"/>
      <c r="N493" s="301"/>
      <c r="O493" s="301"/>
    </row>
    <row r="494" spans="13:15" ht="15" customHeight="1" x14ac:dyDescent="0.25">
      <c r="M494" s="301"/>
      <c r="N494" s="301"/>
      <c r="O494" s="301"/>
    </row>
    <row r="495" spans="13:15" ht="15" customHeight="1" x14ac:dyDescent="0.25">
      <c r="M495" s="301"/>
      <c r="N495" s="301"/>
      <c r="O495" s="301"/>
    </row>
    <row r="496" spans="13:15" ht="15" customHeight="1" x14ac:dyDescent="0.25">
      <c r="M496" s="301"/>
      <c r="N496" s="301"/>
      <c r="O496" s="301"/>
    </row>
    <row r="497" spans="13:15" ht="15" customHeight="1" x14ac:dyDescent="0.25">
      <c r="M497" s="301"/>
      <c r="N497" s="301"/>
      <c r="O497" s="301"/>
    </row>
    <row r="498" spans="13:15" ht="15" customHeight="1" x14ac:dyDescent="0.25">
      <c r="M498" s="301"/>
      <c r="N498" s="301"/>
      <c r="O498" s="301"/>
    </row>
    <row r="499" spans="13:15" ht="15" customHeight="1" x14ac:dyDescent="0.25">
      <c r="M499" s="301"/>
      <c r="N499" s="301"/>
      <c r="O499" s="301"/>
    </row>
    <row r="500" spans="13:15" ht="15" customHeight="1" x14ac:dyDescent="0.25">
      <c r="M500" s="301"/>
      <c r="N500" s="301"/>
      <c r="O500" s="301"/>
    </row>
    <row r="501" spans="13:15" ht="15" customHeight="1" x14ac:dyDescent="0.25">
      <c r="M501" s="301"/>
      <c r="N501" s="301"/>
      <c r="O501" s="301"/>
    </row>
    <row r="502" spans="13:15" ht="15" customHeight="1" x14ac:dyDescent="0.25">
      <c r="M502" s="301"/>
      <c r="N502" s="301"/>
      <c r="O502" s="301"/>
    </row>
    <row r="503" spans="13:15" ht="15" customHeight="1" x14ac:dyDescent="0.25">
      <c r="M503" s="301"/>
      <c r="N503" s="301"/>
      <c r="O503" s="301"/>
    </row>
    <row r="504" spans="13:15" ht="15" customHeight="1" x14ac:dyDescent="0.25">
      <c r="M504" s="301"/>
      <c r="N504" s="301"/>
      <c r="O504" s="301"/>
    </row>
    <row r="505" spans="13:15" ht="15" customHeight="1" x14ac:dyDescent="0.25">
      <c r="M505" s="301"/>
      <c r="N505" s="301"/>
      <c r="O505" s="301"/>
    </row>
    <row r="506" spans="13:15" ht="15" customHeight="1" x14ac:dyDescent="0.25">
      <c r="M506" s="301"/>
      <c r="N506" s="301"/>
      <c r="O506" s="301"/>
    </row>
    <row r="507" spans="13:15" ht="15" customHeight="1" x14ac:dyDescent="0.25">
      <c r="M507" s="301"/>
      <c r="N507" s="301"/>
      <c r="O507" s="301"/>
    </row>
    <row r="508" spans="13:15" ht="15" customHeight="1" x14ac:dyDescent="0.25">
      <c r="M508" s="301"/>
      <c r="N508" s="301"/>
      <c r="O508" s="301"/>
    </row>
    <row r="509" spans="13:15" ht="15" customHeight="1" x14ac:dyDescent="0.25">
      <c r="M509" s="301"/>
      <c r="N509" s="301"/>
      <c r="O509" s="301"/>
    </row>
    <row r="510" spans="13:15" ht="15" customHeight="1" x14ac:dyDescent="0.25">
      <c r="M510" s="301"/>
      <c r="N510" s="301"/>
      <c r="O510" s="301"/>
    </row>
    <row r="511" spans="13:15" ht="15" customHeight="1" x14ac:dyDescent="0.25">
      <c r="M511" s="301"/>
      <c r="N511" s="301"/>
      <c r="O511" s="301"/>
    </row>
    <row r="512" spans="13:15" ht="15" customHeight="1" x14ac:dyDescent="0.25">
      <c r="M512" s="301"/>
      <c r="N512" s="301"/>
      <c r="O512" s="301"/>
    </row>
    <row r="513" spans="13:15" ht="15" customHeight="1" x14ac:dyDescent="0.25">
      <c r="M513" s="301"/>
      <c r="N513" s="301"/>
      <c r="O513" s="301"/>
    </row>
    <row r="514" spans="13:15" ht="15" customHeight="1" x14ac:dyDescent="0.25">
      <c r="M514" s="301"/>
      <c r="N514" s="301"/>
      <c r="O514" s="301"/>
    </row>
    <row r="515" spans="13:15" ht="15" customHeight="1" x14ac:dyDescent="0.25">
      <c r="M515" s="301"/>
      <c r="N515" s="301"/>
      <c r="O515" s="301"/>
    </row>
    <row r="516" spans="13:15" ht="15" customHeight="1" x14ac:dyDescent="0.25">
      <c r="M516" s="301"/>
      <c r="N516" s="301"/>
      <c r="O516" s="301"/>
    </row>
    <row r="517" spans="13:15" ht="15" customHeight="1" x14ac:dyDescent="0.25">
      <c r="M517" s="301"/>
      <c r="N517" s="301"/>
      <c r="O517" s="301"/>
    </row>
    <row r="518" spans="13:15" ht="15" customHeight="1" x14ac:dyDescent="0.25">
      <c r="M518" s="301"/>
      <c r="N518" s="301"/>
      <c r="O518" s="301"/>
    </row>
    <row r="519" spans="13:15" ht="15" customHeight="1" x14ac:dyDescent="0.25">
      <c r="M519" s="301"/>
      <c r="N519" s="301"/>
      <c r="O519" s="301"/>
    </row>
    <row r="520" spans="13:15" ht="15" customHeight="1" x14ac:dyDescent="0.25">
      <c r="M520" s="301"/>
      <c r="N520" s="301"/>
      <c r="O520" s="301"/>
    </row>
    <row r="521" spans="13:15" ht="15" customHeight="1" x14ac:dyDescent="0.25">
      <c r="M521" s="301"/>
      <c r="N521" s="301"/>
      <c r="O521" s="301"/>
    </row>
    <row r="522" spans="13:15" ht="15" customHeight="1" x14ac:dyDescent="0.25">
      <c r="M522" s="301"/>
      <c r="N522" s="301"/>
      <c r="O522" s="301"/>
    </row>
    <row r="523" spans="13:15" ht="15" customHeight="1" x14ac:dyDescent="0.25">
      <c r="M523" s="301"/>
      <c r="N523" s="301"/>
      <c r="O523" s="301"/>
    </row>
    <row r="524" spans="13:15" ht="15" customHeight="1" x14ac:dyDescent="0.25">
      <c r="M524" s="301"/>
      <c r="N524" s="301"/>
      <c r="O524" s="301"/>
    </row>
    <row r="525" spans="13:15" ht="15" customHeight="1" x14ac:dyDescent="0.25">
      <c r="M525" s="301"/>
      <c r="N525" s="301"/>
      <c r="O525" s="301"/>
    </row>
    <row r="526" spans="13:15" ht="15" customHeight="1" x14ac:dyDescent="0.25">
      <c r="M526" s="301"/>
      <c r="N526" s="301"/>
      <c r="O526" s="301"/>
    </row>
    <row r="527" spans="13:15" ht="15" customHeight="1" x14ac:dyDescent="0.25">
      <c r="M527" s="301"/>
      <c r="N527" s="301"/>
      <c r="O527" s="301"/>
    </row>
    <row r="528" spans="13:15" ht="15" customHeight="1" x14ac:dyDescent="0.25">
      <c r="M528" s="301"/>
      <c r="N528" s="301"/>
      <c r="O528" s="301"/>
    </row>
    <row r="529" spans="13:15" ht="15" customHeight="1" x14ac:dyDescent="0.25">
      <c r="M529" s="301"/>
      <c r="N529" s="301"/>
      <c r="O529" s="301"/>
    </row>
    <row r="530" spans="13:15" ht="15" customHeight="1" x14ac:dyDescent="0.25">
      <c r="M530" s="301"/>
      <c r="N530" s="301"/>
      <c r="O530" s="301"/>
    </row>
    <row r="531" spans="13:15" ht="15" customHeight="1" x14ac:dyDescent="0.25">
      <c r="M531" s="301"/>
      <c r="N531" s="301"/>
      <c r="O531" s="301"/>
    </row>
    <row r="532" spans="13:15" ht="15" customHeight="1" x14ac:dyDescent="0.25">
      <c r="M532" s="301"/>
      <c r="N532" s="301"/>
      <c r="O532" s="301"/>
    </row>
    <row r="533" spans="13:15" ht="15" customHeight="1" x14ac:dyDescent="0.25">
      <c r="M533" s="301"/>
      <c r="N533" s="301"/>
      <c r="O533" s="301"/>
    </row>
    <row r="534" spans="13:15" ht="15" customHeight="1" x14ac:dyDescent="0.25">
      <c r="M534" s="301"/>
      <c r="N534" s="301"/>
      <c r="O534" s="301"/>
    </row>
    <row r="535" spans="13:15" ht="15" customHeight="1" x14ac:dyDescent="0.25">
      <c r="M535" s="301"/>
      <c r="N535" s="301"/>
      <c r="O535" s="301"/>
    </row>
    <row r="536" spans="13:15" ht="15" customHeight="1" x14ac:dyDescent="0.25">
      <c r="M536" s="301"/>
      <c r="N536" s="301"/>
      <c r="O536" s="301"/>
    </row>
    <row r="537" spans="13:15" ht="15" customHeight="1" x14ac:dyDescent="0.25">
      <c r="M537" s="301"/>
      <c r="N537" s="301"/>
      <c r="O537" s="301"/>
    </row>
    <row r="538" spans="13:15" ht="15" customHeight="1" x14ac:dyDescent="0.25">
      <c r="M538" s="301"/>
      <c r="N538" s="301"/>
      <c r="O538" s="301"/>
    </row>
    <row r="539" spans="13:15" ht="15" customHeight="1" x14ac:dyDescent="0.25">
      <c r="M539" s="301"/>
      <c r="N539" s="301"/>
      <c r="O539" s="301"/>
    </row>
    <row r="540" spans="13:15" ht="15" customHeight="1" x14ac:dyDescent="0.25">
      <c r="M540" s="301"/>
      <c r="N540" s="301"/>
      <c r="O540" s="301"/>
    </row>
    <row r="541" spans="13:15" ht="15" customHeight="1" x14ac:dyDescent="0.25">
      <c r="M541" s="301"/>
      <c r="N541" s="301"/>
      <c r="O541" s="301"/>
    </row>
    <row r="542" spans="13:15" ht="15" customHeight="1" x14ac:dyDescent="0.25">
      <c r="M542" s="301"/>
      <c r="N542" s="301"/>
      <c r="O542" s="301"/>
    </row>
    <row r="543" spans="13:15" ht="15" customHeight="1" x14ac:dyDescent="0.25">
      <c r="M543" s="301"/>
      <c r="N543" s="301"/>
      <c r="O543" s="301"/>
    </row>
    <row r="544" spans="13:15" ht="15" customHeight="1" x14ac:dyDescent="0.25">
      <c r="M544" s="301"/>
      <c r="N544" s="301"/>
      <c r="O544" s="301"/>
    </row>
    <row r="545" spans="13:15" ht="15" customHeight="1" x14ac:dyDescent="0.25">
      <c r="M545" s="301"/>
      <c r="N545" s="301"/>
      <c r="O545" s="301"/>
    </row>
    <row r="546" spans="13:15" ht="15" customHeight="1" x14ac:dyDescent="0.25">
      <c r="M546" s="301"/>
      <c r="N546" s="301"/>
      <c r="O546" s="301"/>
    </row>
    <row r="547" spans="13:15" ht="15" customHeight="1" x14ac:dyDescent="0.25">
      <c r="M547" s="301"/>
      <c r="N547" s="301"/>
      <c r="O547" s="301"/>
    </row>
    <row r="548" spans="13:15" ht="15" customHeight="1" x14ac:dyDescent="0.25">
      <c r="M548" s="301"/>
      <c r="N548" s="301"/>
      <c r="O548" s="301"/>
    </row>
    <row r="549" spans="13:15" ht="15" customHeight="1" x14ac:dyDescent="0.25">
      <c r="M549" s="301"/>
      <c r="N549" s="301"/>
      <c r="O549" s="301"/>
    </row>
    <row r="550" spans="13:15" ht="15" customHeight="1" x14ac:dyDescent="0.25">
      <c r="M550" s="301"/>
      <c r="N550" s="301"/>
      <c r="O550" s="301"/>
    </row>
    <row r="551" spans="13:15" ht="15" customHeight="1" x14ac:dyDescent="0.25">
      <c r="M551" s="301"/>
      <c r="N551" s="301"/>
      <c r="O551" s="301"/>
    </row>
    <row r="552" spans="13:15" ht="15" customHeight="1" x14ac:dyDescent="0.25">
      <c r="M552" s="301"/>
      <c r="N552" s="301"/>
      <c r="O552" s="301"/>
    </row>
    <row r="553" spans="13:15" ht="15" customHeight="1" x14ac:dyDescent="0.25">
      <c r="M553" s="301"/>
      <c r="N553" s="301"/>
      <c r="O553" s="301"/>
    </row>
    <row r="554" spans="13:15" ht="15" customHeight="1" x14ac:dyDescent="0.25">
      <c r="M554" s="301"/>
      <c r="N554" s="301"/>
      <c r="O554" s="301"/>
    </row>
    <row r="555" spans="13:15" ht="15" customHeight="1" x14ac:dyDescent="0.25">
      <c r="M555" s="301"/>
      <c r="N555" s="301"/>
      <c r="O555" s="301"/>
    </row>
    <row r="556" spans="13:15" ht="15" customHeight="1" x14ac:dyDescent="0.25">
      <c r="M556" s="301"/>
      <c r="N556" s="301"/>
      <c r="O556" s="301"/>
    </row>
    <row r="557" spans="13:15" ht="15" customHeight="1" x14ac:dyDescent="0.25">
      <c r="M557" s="301"/>
      <c r="N557" s="301"/>
      <c r="O557" s="301"/>
    </row>
    <row r="558" spans="13:15" ht="15" customHeight="1" x14ac:dyDescent="0.25">
      <c r="M558" s="301"/>
      <c r="N558" s="301"/>
      <c r="O558" s="301"/>
    </row>
    <row r="559" spans="13:15" ht="15" customHeight="1" x14ac:dyDescent="0.25">
      <c r="M559" s="301"/>
      <c r="N559" s="301"/>
      <c r="O559" s="301"/>
    </row>
    <row r="560" spans="13:15" ht="15" customHeight="1" x14ac:dyDescent="0.25">
      <c r="M560" s="301"/>
      <c r="N560" s="301"/>
      <c r="O560" s="301"/>
    </row>
    <row r="561" spans="13:15" ht="15" customHeight="1" x14ac:dyDescent="0.25">
      <c r="M561" s="301"/>
      <c r="N561" s="301"/>
      <c r="O561" s="301"/>
    </row>
    <row r="562" spans="13:15" ht="15" customHeight="1" x14ac:dyDescent="0.25">
      <c r="M562" s="301"/>
      <c r="N562" s="301"/>
      <c r="O562" s="301"/>
    </row>
    <row r="563" spans="13:15" ht="15" customHeight="1" x14ac:dyDescent="0.25">
      <c r="M563" s="301"/>
      <c r="N563" s="301"/>
      <c r="O563" s="301"/>
    </row>
    <row r="564" spans="13:15" ht="15" customHeight="1" x14ac:dyDescent="0.25">
      <c r="M564" s="301"/>
      <c r="N564" s="301"/>
      <c r="O564" s="301"/>
    </row>
    <row r="565" spans="13:15" ht="15" customHeight="1" x14ac:dyDescent="0.25">
      <c r="M565" s="301"/>
      <c r="N565" s="301"/>
      <c r="O565" s="301"/>
    </row>
    <row r="566" spans="13:15" ht="15" customHeight="1" x14ac:dyDescent="0.25">
      <c r="M566" s="301"/>
      <c r="N566" s="301"/>
      <c r="O566" s="301"/>
    </row>
    <row r="567" spans="13:15" ht="15" customHeight="1" x14ac:dyDescent="0.25">
      <c r="M567" s="301"/>
      <c r="N567" s="301"/>
      <c r="O567" s="301"/>
    </row>
    <row r="568" spans="13:15" ht="15" customHeight="1" x14ac:dyDescent="0.25">
      <c r="M568" s="301"/>
      <c r="N568" s="301"/>
      <c r="O568" s="301"/>
    </row>
    <row r="569" spans="13:15" ht="15" customHeight="1" x14ac:dyDescent="0.25">
      <c r="M569" s="301"/>
      <c r="N569" s="301"/>
      <c r="O569" s="301"/>
    </row>
    <row r="570" spans="13:15" ht="15" customHeight="1" x14ac:dyDescent="0.25">
      <c r="M570" s="301"/>
      <c r="N570" s="301"/>
      <c r="O570" s="301"/>
    </row>
    <row r="571" spans="13:15" ht="15" customHeight="1" x14ac:dyDescent="0.25">
      <c r="M571" s="301"/>
      <c r="N571" s="301"/>
      <c r="O571" s="301"/>
    </row>
    <row r="572" spans="13:15" ht="15" customHeight="1" x14ac:dyDescent="0.25">
      <c r="M572" s="301"/>
      <c r="N572" s="301"/>
      <c r="O572" s="301"/>
    </row>
    <row r="573" spans="13:15" ht="15" customHeight="1" x14ac:dyDescent="0.25">
      <c r="M573" s="301"/>
      <c r="N573" s="301"/>
      <c r="O573" s="301"/>
    </row>
    <row r="574" spans="13:15" ht="15" customHeight="1" x14ac:dyDescent="0.25">
      <c r="M574" s="301"/>
      <c r="N574" s="301"/>
      <c r="O574" s="301"/>
    </row>
    <row r="575" spans="13:15" ht="15" customHeight="1" x14ac:dyDescent="0.25">
      <c r="M575" s="301"/>
      <c r="N575" s="301"/>
      <c r="O575" s="301"/>
    </row>
    <row r="576" spans="13:15" ht="15" customHeight="1" x14ac:dyDescent="0.25">
      <c r="M576" s="301"/>
      <c r="N576" s="301"/>
      <c r="O576" s="301"/>
    </row>
    <row r="577" spans="13:15" ht="15" customHeight="1" x14ac:dyDescent="0.25">
      <c r="M577" s="301"/>
      <c r="N577" s="301"/>
      <c r="O577" s="301"/>
    </row>
    <row r="578" spans="13:15" ht="15" customHeight="1" x14ac:dyDescent="0.25">
      <c r="M578" s="301"/>
      <c r="N578" s="301"/>
      <c r="O578" s="301"/>
    </row>
    <row r="579" spans="13:15" ht="15" customHeight="1" x14ac:dyDescent="0.25">
      <c r="M579" s="301"/>
      <c r="N579" s="301"/>
      <c r="O579" s="301"/>
    </row>
    <row r="580" spans="13:15" ht="15" customHeight="1" x14ac:dyDescent="0.25">
      <c r="M580" s="301"/>
      <c r="N580" s="301"/>
      <c r="O580" s="301"/>
    </row>
    <row r="581" spans="13:15" ht="15" customHeight="1" x14ac:dyDescent="0.25">
      <c r="M581" s="301"/>
      <c r="N581" s="301"/>
      <c r="O581" s="301"/>
    </row>
    <row r="582" spans="13:15" ht="15" customHeight="1" x14ac:dyDescent="0.25">
      <c r="M582" s="301"/>
      <c r="N582" s="301"/>
      <c r="O582" s="301"/>
    </row>
    <row r="583" spans="13:15" ht="15" customHeight="1" x14ac:dyDescent="0.25">
      <c r="M583" s="301"/>
      <c r="N583" s="301"/>
      <c r="O583" s="301"/>
    </row>
    <row r="584" spans="13:15" ht="15" customHeight="1" x14ac:dyDescent="0.25">
      <c r="M584" s="301"/>
      <c r="N584" s="301"/>
      <c r="O584" s="301"/>
    </row>
    <row r="585" spans="13:15" ht="15" customHeight="1" x14ac:dyDescent="0.25">
      <c r="M585" s="301"/>
      <c r="N585" s="301"/>
      <c r="O585" s="301"/>
    </row>
    <row r="586" spans="13:15" ht="15" customHeight="1" x14ac:dyDescent="0.25">
      <c r="M586" s="301"/>
      <c r="N586" s="301"/>
      <c r="O586" s="301"/>
    </row>
    <row r="587" spans="13:15" ht="15" customHeight="1" x14ac:dyDescent="0.25">
      <c r="M587" s="301"/>
      <c r="N587" s="301"/>
      <c r="O587" s="301"/>
    </row>
    <row r="588" spans="13:15" ht="15" customHeight="1" x14ac:dyDescent="0.25">
      <c r="M588" s="301"/>
      <c r="N588" s="301"/>
      <c r="O588" s="301"/>
    </row>
    <row r="589" spans="13:15" ht="15" customHeight="1" x14ac:dyDescent="0.25">
      <c r="M589" s="301"/>
      <c r="N589" s="301"/>
      <c r="O589" s="301"/>
    </row>
    <row r="590" spans="13:15" ht="15" customHeight="1" x14ac:dyDescent="0.25">
      <c r="M590" s="301"/>
      <c r="N590" s="301"/>
      <c r="O590" s="301"/>
    </row>
    <row r="591" spans="13:15" ht="15" customHeight="1" x14ac:dyDescent="0.25">
      <c r="M591" s="301"/>
      <c r="N591" s="301"/>
      <c r="O591" s="301"/>
    </row>
    <row r="592" spans="13:15" ht="15" customHeight="1" x14ac:dyDescent="0.25">
      <c r="M592" s="301"/>
      <c r="N592" s="301"/>
      <c r="O592" s="301"/>
    </row>
    <row r="593" spans="13:15" ht="15" customHeight="1" x14ac:dyDescent="0.25">
      <c r="M593" s="301"/>
      <c r="N593" s="301"/>
      <c r="O593" s="301"/>
    </row>
    <row r="594" spans="13:15" ht="15" customHeight="1" x14ac:dyDescent="0.25">
      <c r="M594" s="301"/>
      <c r="N594" s="301"/>
      <c r="O594" s="301"/>
    </row>
    <row r="595" spans="13:15" ht="15" customHeight="1" x14ac:dyDescent="0.25">
      <c r="M595" s="301"/>
      <c r="N595" s="301"/>
      <c r="O595" s="301"/>
    </row>
    <row r="596" spans="13:15" ht="15" customHeight="1" x14ac:dyDescent="0.25">
      <c r="M596" s="301"/>
      <c r="N596" s="301"/>
      <c r="O596" s="301"/>
    </row>
    <row r="597" spans="13:15" ht="15" customHeight="1" x14ac:dyDescent="0.25">
      <c r="M597" s="301"/>
      <c r="N597" s="301"/>
      <c r="O597" s="301"/>
    </row>
    <row r="598" spans="13:15" ht="15" customHeight="1" x14ac:dyDescent="0.25">
      <c r="M598" s="301"/>
      <c r="N598" s="301"/>
      <c r="O598" s="301"/>
    </row>
    <row r="599" spans="13:15" ht="15" customHeight="1" x14ac:dyDescent="0.25">
      <c r="M599" s="301"/>
      <c r="N599" s="301"/>
      <c r="O599" s="301"/>
    </row>
    <row r="600" spans="13:15" ht="15" customHeight="1" x14ac:dyDescent="0.25">
      <c r="M600" s="301"/>
      <c r="N600" s="301"/>
      <c r="O600" s="301"/>
    </row>
    <row r="601" spans="13:15" ht="15" customHeight="1" x14ac:dyDescent="0.25">
      <c r="M601" s="301"/>
      <c r="N601" s="301"/>
      <c r="O601" s="301"/>
    </row>
    <row r="602" spans="13:15" ht="15" customHeight="1" x14ac:dyDescent="0.25">
      <c r="M602" s="301"/>
      <c r="N602" s="301"/>
      <c r="O602" s="301"/>
    </row>
    <row r="603" spans="13:15" ht="15" customHeight="1" x14ac:dyDescent="0.25">
      <c r="M603" s="301"/>
      <c r="N603" s="301"/>
      <c r="O603" s="301"/>
    </row>
    <row r="604" spans="13:15" ht="15" customHeight="1" x14ac:dyDescent="0.25">
      <c r="M604" s="301"/>
      <c r="N604" s="301"/>
      <c r="O604" s="301"/>
    </row>
    <row r="605" spans="13:15" ht="15" customHeight="1" x14ac:dyDescent="0.25">
      <c r="M605" s="301"/>
      <c r="N605" s="301"/>
      <c r="O605" s="301"/>
    </row>
    <row r="606" spans="13:15" ht="15" customHeight="1" x14ac:dyDescent="0.25">
      <c r="M606" s="301"/>
      <c r="N606" s="301"/>
      <c r="O606" s="301"/>
    </row>
    <row r="607" spans="13:15" ht="15" customHeight="1" x14ac:dyDescent="0.25">
      <c r="M607" s="301"/>
      <c r="N607" s="301"/>
      <c r="O607" s="301"/>
    </row>
    <row r="608" spans="13:15" ht="15" customHeight="1" x14ac:dyDescent="0.25">
      <c r="M608" s="301"/>
      <c r="N608" s="301"/>
      <c r="O608" s="301"/>
    </row>
    <row r="609" spans="13:15" ht="15" customHeight="1" x14ac:dyDescent="0.25">
      <c r="M609" s="301"/>
      <c r="N609" s="301"/>
      <c r="O609" s="301"/>
    </row>
    <row r="610" spans="13:15" ht="15" customHeight="1" x14ac:dyDescent="0.25">
      <c r="M610" s="301"/>
      <c r="N610" s="301"/>
      <c r="O610" s="301"/>
    </row>
    <row r="611" spans="13:15" ht="15" customHeight="1" x14ac:dyDescent="0.25">
      <c r="M611" s="301"/>
      <c r="N611" s="301"/>
      <c r="O611" s="301"/>
    </row>
    <row r="612" spans="13:15" ht="15" customHeight="1" x14ac:dyDescent="0.25">
      <c r="M612" s="301"/>
      <c r="N612" s="301"/>
      <c r="O612" s="301"/>
    </row>
    <row r="613" spans="13:15" ht="15" customHeight="1" x14ac:dyDescent="0.25">
      <c r="M613" s="301"/>
      <c r="N613" s="301"/>
      <c r="O613" s="301"/>
    </row>
    <row r="614" spans="13:15" ht="15" customHeight="1" x14ac:dyDescent="0.25">
      <c r="M614" s="301"/>
      <c r="N614" s="301"/>
      <c r="O614" s="301"/>
    </row>
    <row r="615" spans="13:15" ht="15" customHeight="1" x14ac:dyDescent="0.25">
      <c r="M615" s="301"/>
      <c r="N615" s="301"/>
      <c r="O615" s="301"/>
    </row>
    <row r="616" spans="13:15" ht="15" customHeight="1" x14ac:dyDescent="0.25">
      <c r="M616" s="301"/>
      <c r="N616" s="301"/>
      <c r="O616" s="301"/>
    </row>
    <row r="617" spans="13:15" ht="15" customHeight="1" x14ac:dyDescent="0.25">
      <c r="M617" s="301"/>
      <c r="N617" s="301"/>
      <c r="O617" s="301"/>
    </row>
    <row r="618" spans="13:15" ht="15" customHeight="1" x14ac:dyDescent="0.25">
      <c r="M618" s="301"/>
      <c r="N618" s="301"/>
      <c r="O618" s="301"/>
    </row>
    <row r="619" spans="13:15" ht="15" customHeight="1" x14ac:dyDescent="0.25">
      <c r="M619" s="301"/>
      <c r="N619" s="301"/>
      <c r="O619" s="301"/>
    </row>
    <row r="620" spans="13:15" ht="15" customHeight="1" x14ac:dyDescent="0.25">
      <c r="M620" s="301"/>
      <c r="N620" s="301"/>
      <c r="O620" s="301"/>
    </row>
    <row r="621" spans="13:15" ht="15" customHeight="1" x14ac:dyDescent="0.25">
      <c r="M621" s="301"/>
      <c r="N621" s="301"/>
      <c r="O621" s="301"/>
    </row>
    <row r="622" spans="13:15" ht="15" customHeight="1" x14ac:dyDescent="0.25">
      <c r="M622" s="301"/>
      <c r="N622" s="301"/>
      <c r="O622" s="301"/>
    </row>
    <row r="623" spans="13:15" ht="15" customHeight="1" x14ac:dyDescent="0.25">
      <c r="M623" s="301"/>
      <c r="N623" s="301"/>
      <c r="O623" s="301"/>
    </row>
    <row r="624" spans="13:15" ht="15" customHeight="1" x14ac:dyDescent="0.25">
      <c r="M624" s="301"/>
      <c r="N624" s="301"/>
      <c r="O624" s="301"/>
    </row>
    <row r="625" spans="13:15" ht="15" customHeight="1" x14ac:dyDescent="0.25">
      <c r="M625" s="301"/>
      <c r="N625" s="301"/>
      <c r="O625" s="301"/>
    </row>
    <row r="626" spans="13:15" ht="15" customHeight="1" x14ac:dyDescent="0.25">
      <c r="M626" s="301"/>
      <c r="N626" s="301"/>
      <c r="O626" s="301"/>
    </row>
    <row r="627" spans="13:15" ht="15" customHeight="1" x14ac:dyDescent="0.25">
      <c r="M627" s="301"/>
      <c r="N627" s="301"/>
      <c r="O627" s="301"/>
    </row>
    <row r="628" spans="13:15" ht="15" customHeight="1" x14ac:dyDescent="0.25">
      <c r="M628" s="301"/>
      <c r="N628" s="301"/>
      <c r="O628" s="301"/>
    </row>
    <row r="629" spans="13:15" ht="15" customHeight="1" x14ac:dyDescent="0.25">
      <c r="M629" s="301"/>
      <c r="N629" s="301"/>
      <c r="O629" s="301"/>
    </row>
    <row r="630" spans="13:15" ht="15" customHeight="1" x14ac:dyDescent="0.25">
      <c r="M630" s="301"/>
      <c r="N630" s="301"/>
      <c r="O630" s="301"/>
    </row>
    <row r="631" spans="13:15" ht="15" customHeight="1" x14ac:dyDescent="0.25">
      <c r="M631" s="301"/>
      <c r="N631" s="301"/>
      <c r="O631" s="301"/>
    </row>
    <row r="632" spans="13:15" ht="15" customHeight="1" x14ac:dyDescent="0.25">
      <c r="M632" s="301"/>
      <c r="N632" s="301"/>
      <c r="O632" s="301"/>
    </row>
    <row r="633" spans="13:15" ht="15" customHeight="1" x14ac:dyDescent="0.25">
      <c r="M633" s="301"/>
      <c r="N633" s="301"/>
      <c r="O633" s="301"/>
    </row>
    <row r="634" spans="13:15" ht="15" customHeight="1" x14ac:dyDescent="0.25">
      <c r="M634" s="301"/>
      <c r="N634" s="301"/>
      <c r="O634" s="301"/>
    </row>
    <row r="635" spans="13:15" ht="15" customHeight="1" x14ac:dyDescent="0.25">
      <c r="M635" s="301"/>
      <c r="N635" s="301"/>
      <c r="O635" s="301"/>
    </row>
    <row r="636" spans="13:15" ht="15" customHeight="1" x14ac:dyDescent="0.25">
      <c r="M636" s="301"/>
      <c r="N636" s="301"/>
      <c r="O636" s="301"/>
    </row>
    <row r="637" spans="13:15" ht="15" customHeight="1" x14ac:dyDescent="0.25">
      <c r="M637" s="301"/>
      <c r="N637" s="301"/>
      <c r="O637" s="301"/>
    </row>
    <row r="638" spans="13:15" ht="15" customHeight="1" x14ac:dyDescent="0.25">
      <c r="M638" s="301"/>
      <c r="N638" s="301"/>
      <c r="O638" s="301"/>
    </row>
    <row r="639" spans="13:15" ht="15" customHeight="1" x14ac:dyDescent="0.25">
      <c r="M639" s="301"/>
      <c r="N639" s="301"/>
      <c r="O639" s="301"/>
    </row>
    <row r="640" spans="13:15" ht="15" customHeight="1" x14ac:dyDescent="0.25">
      <c r="M640" s="301"/>
      <c r="N640" s="301"/>
      <c r="O640" s="301"/>
    </row>
    <row r="641" spans="13:15" ht="15" customHeight="1" x14ac:dyDescent="0.25">
      <c r="M641" s="301"/>
      <c r="N641" s="301"/>
      <c r="O641" s="301"/>
    </row>
    <row r="642" spans="13:15" ht="15" customHeight="1" x14ac:dyDescent="0.25">
      <c r="M642" s="301"/>
      <c r="N642" s="301"/>
      <c r="O642" s="301"/>
    </row>
    <row r="643" spans="13:15" ht="15" customHeight="1" x14ac:dyDescent="0.25">
      <c r="M643" s="301"/>
      <c r="N643" s="301"/>
      <c r="O643" s="301"/>
    </row>
    <row r="644" spans="13:15" ht="15" customHeight="1" x14ac:dyDescent="0.25">
      <c r="M644" s="301"/>
      <c r="N644" s="301"/>
      <c r="O644" s="301"/>
    </row>
    <row r="645" spans="13:15" ht="15" customHeight="1" x14ac:dyDescent="0.25">
      <c r="M645" s="301"/>
      <c r="N645" s="301"/>
      <c r="O645" s="301"/>
    </row>
    <row r="646" spans="13:15" ht="15" customHeight="1" x14ac:dyDescent="0.25">
      <c r="M646" s="301"/>
      <c r="N646" s="301"/>
      <c r="O646" s="301"/>
    </row>
    <row r="647" spans="13:15" ht="15" customHeight="1" x14ac:dyDescent="0.25">
      <c r="M647" s="301"/>
      <c r="N647" s="301"/>
      <c r="O647" s="301"/>
    </row>
    <row r="648" spans="13:15" ht="15" customHeight="1" x14ac:dyDescent="0.25">
      <c r="M648" s="301"/>
      <c r="N648" s="301"/>
      <c r="O648" s="301"/>
    </row>
    <row r="649" spans="13:15" ht="15" customHeight="1" x14ac:dyDescent="0.25">
      <c r="M649" s="301"/>
      <c r="N649" s="301"/>
      <c r="O649" s="301"/>
    </row>
    <row r="650" spans="13:15" ht="15" customHeight="1" x14ac:dyDescent="0.25">
      <c r="M650" s="301"/>
      <c r="N650" s="301"/>
      <c r="O650" s="301"/>
    </row>
    <row r="651" spans="13:15" ht="15" customHeight="1" x14ac:dyDescent="0.25">
      <c r="M651" s="301"/>
      <c r="N651" s="301"/>
      <c r="O651" s="301"/>
    </row>
    <row r="652" spans="13:15" ht="15" customHeight="1" x14ac:dyDescent="0.25">
      <c r="M652" s="301"/>
      <c r="N652" s="301"/>
      <c r="O652" s="301"/>
    </row>
    <row r="653" spans="13:15" ht="15" customHeight="1" x14ac:dyDescent="0.25">
      <c r="M653" s="301"/>
      <c r="N653" s="301"/>
      <c r="O653" s="301"/>
    </row>
    <row r="654" spans="13:15" ht="15" customHeight="1" x14ac:dyDescent="0.25">
      <c r="M654" s="301"/>
      <c r="N654" s="301"/>
      <c r="O654" s="301"/>
    </row>
    <row r="655" spans="13:15" ht="15" customHeight="1" x14ac:dyDescent="0.25">
      <c r="M655" s="301"/>
      <c r="N655" s="301"/>
      <c r="O655" s="301"/>
    </row>
    <row r="656" spans="13:15" ht="15" customHeight="1" x14ac:dyDescent="0.25">
      <c r="M656" s="301"/>
      <c r="N656" s="301"/>
      <c r="O656" s="301"/>
    </row>
    <row r="657" spans="13:15" ht="15" customHeight="1" x14ac:dyDescent="0.25">
      <c r="M657" s="301"/>
      <c r="N657" s="301"/>
      <c r="O657" s="301"/>
    </row>
    <row r="658" spans="13:15" ht="15" customHeight="1" x14ac:dyDescent="0.25">
      <c r="M658" s="301"/>
      <c r="N658" s="301"/>
      <c r="O658" s="301"/>
    </row>
    <row r="659" spans="13:15" ht="15" customHeight="1" x14ac:dyDescent="0.25">
      <c r="M659" s="301"/>
      <c r="N659" s="301"/>
      <c r="O659" s="301"/>
    </row>
    <row r="660" spans="13:15" ht="15" customHeight="1" x14ac:dyDescent="0.25">
      <c r="M660" s="301"/>
      <c r="N660" s="301"/>
      <c r="O660" s="301"/>
    </row>
    <row r="661" spans="13:15" ht="15" customHeight="1" x14ac:dyDescent="0.25">
      <c r="M661" s="301"/>
      <c r="N661" s="301"/>
      <c r="O661" s="301"/>
    </row>
    <row r="662" spans="13:15" ht="15" customHeight="1" x14ac:dyDescent="0.25">
      <c r="M662" s="301"/>
      <c r="N662" s="301"/>
      <c r="O662" s="301"/>
    </row>
    <row r="663" spans="13:15" ht="15" customHeight="1" x14ac:dyDescent="0.25">
      <c r="M663" s="301"/>
      <c r="N663" s="301"/>
      <c r="O663" s="301"/>
    </row>
    <row r="664" spans="13:15" ht="15" customHeight="1" x14ac:dyDescent="0.25">
      <c r="M664" s="301"/>
      <c r="N664" s="301"/>
      <c r="O664" s="301"/>
    </row>
    <row r="665" spans="13:15" ht="15" customHeight="1" x14ac:dyDescent="0.25">
      <c r="M665" s="301"/>
      <c r="N665" s="301"/>
      <c r="O665" s="301"/>
    </row>
    <row r="666" spans="13:15" ht="15" customHeight="1" x14ac:dyDescent="0.25">
      <c r="M666" s="301"/>
      <c r="N666" s="301"/>
      <c r="O666" s="301"/>
    </row>
    <row r="667" spans="13:15" ht="15" customHeight="1" x14ac:dyDescent="0.25">
      <c r="M667" s="301"/>
      <c r="N667" s="301"/>
      <c r="O667" s="301"/>
    </row>
    <row r="668" spans="13:15" ht="15" customHeight="1" x14ac:dyDescent="0.25">
      <c r="M668" s="301"/>
      <c r="N668" s="301"/>
      <c r="O668" s="301"/>
    </row>
    <row r="669" spans="13:15" ht="15" customHeight="1" x14ac:dyDescent="0.25">
      <c r="M669" s="301"/>
      <c r="N669" s="301"/>
      <c r="O669" s="301"/>
    </row>
    <row r="670" spans="13:15" ht="15" customHeight="1" x14ac:dyDescent="0.25">
      <c r="M670" s="301"/>
      <c r="N670" s="301"/>
      <c r="O670" s="301"/>
    </row>
    <row r="671" spans="13:15" ht="15" customHeight="1" x14ac:dyDescent="0.25">
      <c r="M671" s="301"/>
      <c r="N671" s="301"/>
      <c r="O671" s="301"/>
    </row>
    <row r="672" spans="13:15" ht="15" customHeight="1" x14ac:dyDescent="0.25">
      <c r="M672" s="301"/>
      <c r="N672" s="301"/>
      <c r="O672" s="301"/>
    </row>
    <row r="673" spans="13:15" ht="15" customHeight="1" x14ac:dyDescent="0.25">
      <c r="M673" s="301"/>
      <c r="N673" s="301"/>
      <c r="O673" s="301"/>
    </row>
    <row r="674" spans="13:15" ht="15" customHeight="1" x14ac:dyDescent="0.25">
      <c r="M674" s="301"/>
      <c r="N674" s="301"/>
      <c r="O674" s="301"/>
    </row>
    <row r="675" spans="13:15" ht="15" customHeight="1" x14ac:dyDescent="0.25">
      <c r="M675" s="301"/>
      <c r="N675" s="301"/>
      <c r="O675" s="301"/>
    </row>
    <row r="676" spans="13:15" ht="15" customHeight="1" x14ac:dyDescent="0.25">
      <c r="M676" s="301"/>
      <c r="N676" s="301"/>
      <c r="O676" s="301"/>
    </row>
    <row r="677" spans="13:15" ht="15" customHeight="1" x14ac:dyDescent="0.25">
      <c r="M677" s="301"/>
      <c r="N677" s="301"/>
      <c r="O677" s="301"/>
    </row>
    <row r="678" spans="13:15" ht="15" customHeight="1" x14ac:dyDescent="0.25">
      <c r="M678" s="301"/>
      <c r="N678" s="301"/>
      <c r="O678" s="301"/>
    </row>
    <row r="679" spans="13:15" ht="15" customHeight="1" x14ac:dyDescent="0.25">
      <c r="M679" s="301"/>
      <c r="N679" s="301"/>
      <c r="O679" s="301"/>
    </row>
    <row r="680" spans="13:15" ht="15" customHeight="1" x14ac:dyDescent="0.25">
      <c r="M680" s="301"/>
      <c r="N680" s="301"/>
      <c r="O680" s="301"/>
    </row>
    <row r="681" spans="13:15" ht="15" customHeight="1" x14ac:dyDescent="0.25">
      <c r="M681" s="301"/>
      <c r="N681" s="301"/>
      <c r="O681" s="301"/>
    </row>
    <row r="682" spans="13:15" ht="15" customHeight="1" x14ac:dyDescent="0.25">
      <c r="M682" s="301"/>
      <c r="N682" s="301"/>
      <c r="O682" s="301"/>
    </row>
    <row r="683" spans="13:15" ht="15" customHeight="1" x14ac:dyDescent="0.25">
      <c r="M683" s="301"/>
      <c r="N683" s="301"/>
      <c r="O683" s="301"/>
    </row>
    <row r="684" spans="13:15" ht="15" customHeight="1" x14ac:dyDescent="0.25">
      <c r="M684" s="301"/>
      <c r="N684" s="301"/>
      <c r="O684" s="301"/>
    </row>
    <row r="685" spans="13:15" ht="15" customHeight="1" x14ac:dyDescent="0.25">
      <c r="M685" s="301"/>
      <c r="N685" s="301"/>
      <c r="O685" s="301"/>
    </row>
    <row r="686" spans="13:15" ht="15" customHeight="1" x14ac:dyDescent="0.25">
      <c r="M686" s="301"/>
      <c r="N686" s="301"/>
      <c r="O686" s="301"/>
    </row>
    <row r="687" spans="13:15" ht="15" customHeight="1" x14ac:dyDescent="0.25">
      <c r="M687" s="301"/>
      <c r="N687" s="301"/>
      <c r="O687" s="301"/>
    </row>
    <row r="688" spans="13:15" ht="15" customHeight="1" x14ac:dyDescent="0.25">
      <c r="M688" s="301"/>
      <c r="N688" s="301"/>
      <c r="O688" s="301"/>
    </row>
    <row r="689" spans="13:15" ht="15" customHeight="1" x14ac:dyDescent="0.25">
      <c r="M689" s="301"/>
      <c r="N689" s="301"/>
      <c r="O689" s="301"/>
    </row>
    <row r="690" spans="13:15" ht="15" customHeight="1" x14ac:dyDescent="0.25">
      <c r="M690" s="301"/>
      <c r="N690" s="301"/>
      <c r="O690" s="301"/>
    </row>
    <row r="691" spans="13:15" ht="15" customHeight="1" x14ac:dyDescent="0.25">
      <c r="M691" s="301"/>
      <c r="N691" s="301"/>
      <c r="O691" s="301"/>
    </row>
    <row r="692" spans="13:15" ht="15" customHeight="1" x14ac:dyDescent="0.25">
      <c r="M692" s="301"/>
      <c r="N692" s="301"/>
      <c r="O692" s="301"/>
    </row>
    <row r="693" spans="13:15" ht="15" customHeight="1" x14ac:dyDescent="0.25">
      <c r="M693" s="301"/>
      <c r="N693" s="301"/>
      <c r="O693" s="301"/>
    </row>
    <row r="694" spans="13:15" ht="15" customHeight="1" x14ac:dyDescent="0.25">
      <c r="M694" s="301"/>
      <c r="N694" s="301"/>
      <c r="O694" s="301"/>
    </row>
    <row r="695" spans="13:15" ht="15" customHeight="1" x14ac:dyDescent="0.25">
      <c r="M695" s="301"/>
      <c r="N695" s="301"/>
      <c r="O695" s="301"/>
    </row>
    <row r="696" spans="13:15" ht="15" customHeight="1" x14ac:dyDescent="0.25">
      <c r="M696" s="301"/>
      <c r="N696" s="301"/>
      <c r="O696" s="301"/>
    </row>
    <row r="697" spans="13:15" ht="15" customHeight="1" x14ac:dyDescent="0.25">
      <c r="M697" s="301"/>
      <c r="N697" s="301"/>
      <c r="O697" s="301"/>
    </row>
    <row r="698" spans="13:15" ht="15" customHeight="1" x14ac:dyDescent="0.25">
      <c r="M698" s="301"/>
      <c r="N698" s="301"/>
      <c r="O698" s="301"/>
    </row>
    <row r="699" spans="13:15" ht="15" customHeight="1" x14ac:dyDescent="0.25">
      <c r="M699" s="301"/>
      <c r="N699" s="301"/>
      <c r="O699" s="301"/>
    </row>
    <row r="700" spans="13:15" ht="15" customHeight="1" x14ac:dyDescent="0.25">
      <c r="M700" s="301"/>
      <c r="N700" s="301"/>
      <c r="O700" s="301"/>
    </row>
    <row r="701" spans="13:15" ht="15" customHeight="1" x14ac:dyDescent="0.25">
      <c r="M701" s="301"/>
      <c r="N701" s="301"/>
      <c r="O701" s="301"/>
    </row>
    <row r="702" spans="13:15" ht="15" customHeight="1" x14ac:dyDescent="0.25">
      <c r="M702" s="301"/>
      <c r="N702" s="301"/>
      <c r="O702" s="301"/>
    </row>
    <row r="703" spans="13:15" ht="15" customHeight="1" x14ac:dyDescent="0.25">
      <c r="M703" s="301"/>
      <c r="N703" s="301"/>
      <c r="O703" s="301"/>
    </row>
    <row r="704" spans="13:15" ht="15" customHeight="1" x14ac:dyDescent="0.25">
      <c r="M704" s="301"/>
      <c r="N704" s="301"/>
      <c r="O704" s="301"/>
    </row>
    <row r="705" spans="13:15" ht="15" customHeight="1" x14ac:dyDescent="0.25">
      <c r="M705" s="301"/>
      <c r="N705" s="301"/>
      <c r="O705" s="301"/>
    </row>
    <row r="706" spans="13:15" ht="15" customHeight="1" x14ac:dyDescent="0.25">
      <c r="M706" s="301"/>
      <c r="N706" s="301"/>
      <c r="O706" s="301"/>
    </row>
    <row r="707" spans="13:15" ht="15" customHeight="1" x14ac:dyDescent="0.25">
      <c r="M707" s="301"/>
      <c r="N707" s="301"/>
      <c r="O707" s="301"/>
    </row>
    <row r="708" spans="13:15" ht="15" customHeight="1" x14ac:dyDescent="0.25">
      <c r="M708" s="301"/>
      <c r="N708" s="301"/>
      <c r="O708" s="301"/>
    </row>
    <row r="709" spans="13:15" ht="15" customHeight="1" x14ac:dyDescent="0.25">
      <c r="M709" s="301"/>
      <c r="N709" s="301"/>
      <c r="O709" s="301"/>
    </row>
    <row r="710" spans="13:15" ht="15" customHeight="1" x14ac:dyDescent="0.25">
      <c r="M710" s="301"/>
      <c r="N710" s="301"/>
      <c r="O710" s="301"/>
    </row>
    <row r="711" spans="13:15" ht="15" customHeight="1" x14ac:dyDescent="0.25">
      <c r="M711" s="301"/>
      <c r="N711" s="301"/>
      <c r="O711" s="301"/>
    </row>
    <row r="712" spans="13:15" ht="15" customHeight="1" x14ac:dyDescent="0.25">
      <c r="M712" s="301"/>
      <c r="N712" s="301"/>
      <c r="O712" s="301"/>
    </row>
    <row r="713" spans="13:15" ht="15" customHeight="1" x14ac:dyDescent="0.25">
      <c r="M713" s="301"/>
      <c r="N713" s="301"/>
      <c r="O713" s="301"/>
    </row>
    <row r="714" spans="13:15" ht="15" customHeight="1" x14ac:dyDescent="0.25">
      <c r="M714" s="301"/>
      <c r="N714" s="301"/>
      <c r="O714" s="301"/>
    </row>
    <row r="715" spans="13:15" ht="15" customHeight="1" x14ac:dyDescent="0.25">
      <c r="M715" s="301"/>
      <c r="N715" s="301"/>
      <c r="O715" s="301"/>
    </row>
    <row r="716" spans="13:15" ht="15" customHeight="1" x14ac:dyDescent="0.25">
      <c r="M716" s="301"/>
      <c r="N716" s="301"/>
      <c r="O716" s="301"/>
    </row>
    <row r="717" spans="13:15" ht="15" customHeight="1" x14ac:dyDescent="0.25">
      <c r="M717" s="301"/>
      <c r="N717" s="301"/>
      <c r="O717" s="301"/>
    </row>
    <row r="718" spans="13:15" ht="15" customHeight="1" x14ac:dyDescent="0.25">
      <c r="M718" s="301"/>
      <c r="N718" s="301"/>
      <c r="O718" s="301"/>
    </row>
    <row r="719" spans="13:15" ht="15" customHeight="1" x14ac:dyDescent="0.25">
      <c r="M719" s="301"/>
      <c r="N719" s="301"/>
      <c r="O719" s="301"/>
    </row>
    <row r="720" spans="13:15" ht="15" customHeight="1" x14ac:dyDescent="0.25">
      <c r="M720" s="301"/>
      <c r="N720" s="301"/>
      <c r="O720" s="301"/>
    </row>
    <row r="721" spans="13:15" ht="15" customHeight="1" x14ac:dyDescent="0.25">
      <c r="M721" s="301"/>
      <c r="N721" s="301"/>
      <c r="O721" s="301"/>
    </row>
    <row r="722" spans="13:15" ht="15" customHeight="1" x14ac:dyDescent="0.25">
      <c r="M722" s="301"/>
      <c r="N722" s="301"/>
      <c r="O722" s="301"/>
    </row>
    <row r="723" spans="13:15" ht="15" customHeight="1" x14ac:dyDescent="0.25">
      <c r="M723" s="301"/>
      <c r="N723" s="301"/>
      <c r="O723" s="301"/>
    </row>
    <row r="724" spans="13:15" ht="15" customHeight="1" x14ac:dyDescent="0.25">
      <c r="M724" s="301"/>
      <c r="N724" s="301"/>
      <c r="O724" s="301"/>
    </row>
    <row r="725" spans="13:15" ht="15" customHeight="1" x14ac:dyDescent="0.25">
      <c r="M725" s="301"/>
      <c r="N725" s="301"/>
      <c r="O725" s="301"/>
    </row>
    <row r="726" spans="13:15" ht="15" customHeight="1" x14ac:dyDescent="0.25">
      <c r="M726" s="301"/>
      <c r="N726" s="301"/>
      <c r="O726" s="301"/>
    </row>
    <row r="727" spans="13:15" ht="15" customHeight="1" x14ac:dyDescent="0.25">
      <c r="M727" s="301"/>
      <c r="N727" s="301"/>
      <c r="O727" s="301"/>
    </row>
    <row r="728" spans="13:15" ht="15" customHeight="1" x14ac:dyDescent="0.25">
      <c r="M728" s="301"/>
      <c r="N728" s="301"/>
      <c r="O728" s="301"/>
    </row>
    <row r="729" spans="13:15" ht="15" customHeight="1" x14ac:dyDescent="0.25">
      <c r="M729" s="301"/>
      <c r="N729" s="301"/>
      <c r="O729" s="301"/>
    </row>
    <row r="730" spans="13:15" ht="15" customHeight="1" x14ac:dyDescent="0.25">
      <c r="M730" s="301"/>
      <c r="N730" s="301"/>
      <c r="O730" s="301"/>
    </row>
    <row r="731" spans="13:15" ht="15" customHeight="1" x14ac:dyDescent="0.25">
      <c r="M731" s="301"/>
      <c r="N731" s="301"/>
      <c r="O731" s="301"/>
    </row>
    <row r="732" spans="13:15" ht="15" customHeight="1" x14ac:dyDescent="0.25">
      <c r="M732" s="301"/>
      <c r="N732" s="301"/>
      <c r="O732" s="301"/>
    </row>
    <row r="733" spans="13:15" ht="15" customHeight="1" x14ac:dyDescent="0.25">
      <c r="M733" s="301"/>
      <c r="N733" s="301"/>
      <c r="O733" s="301"/>
    </row>
    <row r="734" spans="13:15" ht="15" customHeight="1" x14ac:dyDescent="0.25">
      <c r="M734" s="301"/>
      <c r="N734" s="301"/>
      <c r="O734" s="301"/>
    </row>
    <row r="735" spans="13:15" ht="15" customHeight="1" x14ac:dyDescent="0.25">
      <c r="M735" s="301"/>
      <c r="N735" s="301"/>
      <c r="O735" s="301"/>
    </row>
    <row r="736" spans="13:15" ht="15" customHeight="1" x14ac:dyDescent="0.25">
      <c r="M736" s="301"/>
      <c r="N736" s="301"/>
      <c r="O736" s="301"/>
    </row>
    <row r="737" spans="13:15" ht="15" customHeight="1" x14ac:dyDescent="0.25">
      <c r="M737" s="301"/>
      <c r="N737" s="301"/>
      <c r="O737" s="301"/>
    </row>
    <row r="738" spans="13:15" ht="15" customHeight="1" x14ac:dyDescent="0.25">
      <c r="M738" s="301"/>
      <c r="N738" s="301"/>
      <c r="O738" s="301"/>
    </row>
    <row r="739" spans="13:15" ht="15" customHeight="1" x14ac:dyDescent="0.25">
      <c r="M739" s="301"/>
      <c r="N739" s="301"/>
      <c r="O739" s="301"/>
    </row>
    <row r="740" spans="13:15" ht="15" customHeight="1" x14ac:dyDescent="0.25">
      <c r="M740" s="301"/>
      <c r="N740" s="301"/>
      <c r="O740" s="301"/>
    </row>
    <row r="741" spans="13:15" ht="15" customHeight="1" x14ac:dyDescent="0.25">
      <c r="M741" s="301"/>
      <c r="N741" s="301"/>
      <c r="O741" s="301"/>
    </row>
    <row r="742" spans="13:15" ht="15" customHeight="1" x14ac:dyDescent="0.25">
      <c r="M742" s="301"/>
      <c r="N742" s="301"/>
      <c r="O742" s="301"/>
    </row>
    <row r="743" spans="13:15" ht="15" customHeight="1" x14ac:dyDescent="0.25">
      <c r="M743" s="301"/>
      <c r="N743" s="301"/>
      <c r="O743" s="301"/>
    </row>
    <row r="744" spans="13:15" ht="15" customHeight="1" x14ac:dyDescent="0.25">
      <c r="M744" s="301"/>
      <c r="N744" s="301"/>
      <c r="O744" s="301"/>
    </row>
    <row r="745" spans="13:15" ht="15" customHeight="1" x14ac:dyDescent="0.25">
      <c r="M745" s="301"/>
      <c r="N745" s="301"/>
      <c r="O745" s="301"/>
    </row>
    <row r="746" spans="13:15" ht="15" customHeight="1" x14ac:dyDescent="0.25">
      <c r="M746" s="301"/>
      <c r="N746" s="301"/>
      <c r="O746" s="301"/>
    </row>
    <row r="747" spans="13:15" ht="15" customHeight="1" x14ac:dyDescent="0.25">
      <c r="M747" s="301"/>
      <c r="N747" s="301"/>
      <c r="O747" s="301"/>
    </row>
    <row r="748" spans="13:15" ht="15" customHeight="1" x14ac:dyDescent="0.25">
      <c r="M748" s="301"/>
      <c r="N748" s="301"/>
      <c r="O748" s="301"/>
    </row>
    <row r="749" spans="13:15" ht="15" customHeight="1" x14ac:dyDescent="0.25">
      <c r="M749" s="301"/>
      <c r="N749" s="301"/>
      <c r="O749" s="301"/>
    </row>
    <row r="750" spans="13:15" ht="15" customHeight="1" x14ac:dyDescent="0.25">
      <c r="M750" s="301"/>
      <c r="N750" s="301"/>
      <c r="O750" s="301"/>
    </row>
    <row r="751" spans="13:15" ht="15" customHeight="1" x14ac:dyDescent="0.25">
      <c r="M751" s="301"/>
      <c r="N751" s="301"/>
      <c r="O751" s="301"/>
    </row>
    <row r="752" spans="13:15" ht="15" customHeight="1" x14ac:dyDescent="0.25">
      <c r="M752" s="301"/>
      <c r="N752" s="301"/>
      <c r="O752" s="301"/>
    </row>
    <row r="753" spans="13:15" ht="15" customHeight="1" x14ac:dyDescent="0.25">
      <c r="M753" s="301"/>
      <c r="N753" s="301"/>
      <c r="O753" s="301"/>
    </row>
    <row r="754" spans="13:15" ht="15" customHeight="1" x14ac:dyDescent="0.25">
      <c r="M754" s="301"/>
      <c r="N754" s="301"/>
      <c r="O754" s="301"/>
    </row>
    <row r="755" spans="13:15" ht="15" customHeight="1" x14ac:dyDescent="0.25">
      <c r="M755" s="301"/>
      <c r="N755" s="301"/>
      <c r="O755" s="301"/>
    </row>
    <row r="756" spans="13:15" ht="15" customHeight="1" x14ac:dyDescent="0.25">
      <c r="M756" s="301"/>
      <c r="N756" s="301"/>
      <c r="O756" s="301"/>
    </row>
    <row r="757" spans="13:15" ht="15" customHeight="1" x14ac:dyDescent="0.25">
      <c r="M757" s="301"/>
      <c r="N757" s="301"/>
      <c r="O757" s="301"/>
    </row>
    <row r="758" spans="13:15" ht="15" customHeight="1" x14ac:dyDescent="0.25">
      <c r="M758" s="301"/>
      <c r="N758" s="301"/>
      <c r="O758" s="301"/>
    </row>
    <row r="759" spans="13:15" ht="15" customHeight="1" x14ac:dyDescent="0.25">
      <c r="M759" s="301"/>
      <c r="N759" s="301"/>
      <c r="O759" s="301"/>
    </row>
    <row r="760" spans="13:15" ht="15" customHeight="1" x14ac:dyDescent="0.25">
      <c r="M760" s="301"/>
      <c r="N760" s="301"/>
      <c r="O760" s="301"/>
    </row>
    <row r="761" spans="13:15" ht="15" customHeight="1" x14ac:dyDescent="0.25">
      <c r="M761" s="301"/>
      <c r="N761" s="301"/>
      <c r="O761" s="301"/>
    </row>
    <row r="762" spans="13:15" ht="15" customHeight="1" x14ac:dyDescent="0.25">
      <c r="M762" s="301"/>
      <c r="N762" s="301"/>
      <c r="O762" s="301"/>
    </row>
    <row r="763" spans="13:15" ht="15" customHeight="1" x14ac:dyDescent="0.25">
      <c r="M763" s="301"/>
      <c r="N763" s="301"/>
      <c r="O763" s="301"/>
    </row>
    <row r="764" spans="13:15" ht="15" customHeight="1" x14ac:dyDescent="0.25">
      <c r="M764" s="301"/>
      <c r="N764" s="301"/>
      <c r="O764" s="301"/>
    </row>
    <row r="765" spans="13:15" ht="15" customHeight="1" x14ac:dyDescent="0.25">
      <c r="M765" s="301"/>
      <c r="N765" s="301"/>
      <c r="O765" s="301"/>
    </row>
    <row r="766" spans="13:15" ht="15" customHeight="1" x14ac:dyDescent="0.25">
      <c r="M766" s="301"/>
      <c r="N766" s="301"/>
      <c r="O766" s="301"/>
    </row>
    <row r="767" spans="13:15" ht="15" customHeight="1" x14ac:dyDescent="0.25">
      <c r="M767" s="301"/>
      <c r="N767" s="301"/>
      <c r="O767" s="301"/>
    </row>
    <row r="768" spans="13:15" ht="15" customHeight="1" x14ac:dyDescent="0.25">
      <c r="M768" s="301"/>
      <c r="N768" s="301"/>
      <c r="O768" s="301"/>
    </row>
    <row r="769" spans="13:15" ht="15" customHeight="1" x14ac:dyDescent="0.25">
      <c r="M769" s="301"/>
      <c r="N769" s="301"/>
      <c r="O769" s="301"/>
    </row>
    <row r="770" spans="13:15" ht="15" customHeight="1" x14ac:dyDescent="0.25">
      <c r="M770" s="301"/>
      <c r="N770" s="301"/>
      <c r="O770" s="301"/>
    </row>
    <row r="771" spans="13:15" ht="15" customHeight="1" x14ac:dyDescent="0.25">
      <c r="M771" s="301"/>
      <c r="N771" s="301"/>
      <c r="O771" s="301"/>
    </row>
    <row r="772" spans="13:15" ht="15" customHeight="1" x14ac:dyDescent="0.25">
      <c r="M772" s="301"/>
      <c r="N772" s="301"/>
      <c r="O772" s="301"/>
    </row>
    <row r="773" spans="13:15" ht="15" customHeight="1" x14ac:dyDescent="0.25">
      <c r="M773" s="301"/>
      <c r="N773" s="301"/>
      <c r="O773" s="301"/>
    </row>
    <row r="774" spans="13:15" ht="15" customHeight="1" x14ac:dyDescent="0.25">
      <c r="M774" s="301"/>
      <c r="N774" s="301"/>
      <c r="O774" s="301"/>
    </row>
    <row r="775" spans="13:15" ht="15" customHeight="1" x14ac:dyDescent="0.25">
      <c r="M775" s="301"/>
      <c r="N775" s="301"/>
      <c r="O775" s="301"/>
    </row>
    <row r="776" spans="13:15" ht="15" customHeight="1" x14ac:dyDescent="0.25">
      <c r="M776" s="301"/>
      <c r="N776" s="301"/>
      <c r="O776" s="301"/>
    </row>
    <row r="777" spans="13:15" ht="15" customHeight="1" x14ac:dyDescent="0.25">
      <c r="M777" s="301"/>
      <c r="N777" s="301"/>
      <c r="O777" s="301"/>
    </row>
    <row r="778" spans="13:15" ht="15" customHeight="1" x14ac:dyDescent="0.25">
      <c r="M778" s="301"/>
      <c r="N778" s="301"/>
      <c r="O778" s="301"/>
    </row>
    <row r="779" spans="13:15" ht="15" customHeight="1" x14ac:dyDescent="0.25">
      <c r="M779" s="301"/>
      <c r="N779" s="301"/>
      <c r="O779" s="301"/>
    </row>
    <row r="780" spans="13:15" ht="15" customHeight="1" x14ac:dyDescent="0.25">
      <c r="M780" s="301"/>
      <c r="N780" s="301"/>
      <c r="O780" s="301"/>
    </row>
    <row r="781" spans="13:15" ht="15" customHeight="1" x14ac:dyDescent="0.25">
      <c r="M781" s="301"/>
      <c r="N781" s="301"/>
      <c r="O781" s="301"/>
    </row>
    <row r="782" spans="13:15" ht="15" customHeight="1" x14ac:dyDescent="0.25">
      <c r="M782" s="301"/>
      <c r="N782" s="301"/>
      <c r="O782" s="301"/>
    </row>
    <row r="783" spans="13:15" ht="15" customHeight="1" x14ac:dyDescent="0.25">
      <c r="M783" s="301"/>
      <c r="N783" s="301"/>
      <c r="O783" s="301"/>
    </row>
    <row r="784" spans="13:15" ht="15" customHeight="1" x14ac:dyDescent="0.25">
      <c r="M784" s="301"/>
      <c r="N784" s="301"/>
      <c r="O784" s="301"/>
    </row>
    <row r="785" spans="13:15" ht="15" customHeight="1" x14ac:dyDescent="0.25">
      <c r="M785" s="301"/>
      <c r="N785" s="301"/>
      <c r="O785" s="301"/>
    </row>
    <row r="786" spans="13:15" ht="15" customHeight="1" x14ac:dyDescent="0.25">
      <c r="M786" s="301"/>
      <c r="N786" s="301"/>
      <c r="O786" s="301"/>
    </row>
    <row r="787" spans="13:15" ht="15" customHeight="1" x14ac:dyDescent="0.25">
      <c r="M787" s="301"/>
      <c r="N787" s="301"/>
      <c r="O787" s="301"/>
    </row>
    <row r="788" spans="13:15" ht="15" customHeight="1" x14ac:dyDescent="0.25">
      <c r="M788" s="301"/>
      <c r="N788" s="301"/>
      <c r="O788" s="301"/>
    </row>
    <row r="789" spans="13:15" ht="15" customHeight="1" x14ac:dyDescent="0.25">
      <c r="M789" s="301"/>
      <c r="N789" s="301"/>
      <c r="O789" s="301"/>
    </row>
    <row r="790" spans="13:15" ht="15" customHeight="1" x14ac:dyDescent="0.25">
      <c r="M790" s="301"/>
      <c r="N790" s="301"/>
      <c r="O790" s="301"/>
    </row>
    <row r="791" spans="13:15" ht="15" customHeight="1" x14ac:dyDescent="0.25">
      <c r="M791" s="301"/>
      <c r="N791" s="301"/>
      <c r="O791" s="301"/>
    </row>
    <row r="792" spans="13:15" ht="15" customHeight="1" x14ac:dyDescent="0.25">
      <c r="M792" s="301"/>
      <c r="N792" s="301"/>
      <c r="O792" s="301"/>
    </row>
    <row r="793" spans="13:15" ht="15" customHeight="1" x14ac:dyDescent="0.25">
      <c r="M793" s="301"/>
      <c r="N793" s="301"/>
      <c r="O793" s="301"/>
    </row>
    <row r="794" spans="13:15" ht="15" customHeight="1" x14ac:dyDescent="0.25">
      <c r="M794" s="301"/>
      <c r="N794" s="301"/>
      <c r="O794" s="301"/>
    </row>
    <row r="795" spans="13:15" ht="15" customHeight="1" x14ac:dyDescent="0.25">
      <c r="M795" s="301"/>
      <c r="N795" s="301"/>
      <c r="O795" s="301"/>
    </row>
    <row r="796" spans="13:15" ht="15" customHeight="1" x14ac:dyDescent="0.25">
      <c r="M796" s="301"/>
      <c r="N796" s="301"/>
      <c r="O796" s="301"/>
    </row>
    <row r="797" spans="13:15" ht="15" customHeight="1" x14ac:dyDescent="0.25">
      <c r="M797" s="301"/>
      <c r="N797" s="301"/>
      <c r="O797" s="301"/>
    </row>
    <row r="798" spans="13:15" ht="15" customHeight="1" x14ac:dyDescent="0.25">
      <c r="M798" s="301"/>
      <c r="N798" s="301"/>
      <c r="O798" s="301"/>
    </row>
    <row r="799" spans="13:15" ht="15" customHeight="1" x14ac:dyDescent="0.25">
      <c r="M799" s="301"/>
      <c r="N799" s="301"/>
      <c r="O799" s="301"/>
    </row>
    <row r="800" spans="13:15" ht="15" customHeight="1" x14ac:dyDescent="0.25">
      <c r="M800" s="301"/>
      <c r="N800" s="301"/>
      <c r="O800" s="301"/>
    </row>
    <row r="801" spans="13:15" ht="15" customHeight="1" x14ac:dyDescent="0.25">
      <c r="M801" s="301"/>
      <c r="N801" s="301"/>
      <c r="O801" s="301"/>
    </row>
    <row r="802" spans="13:15" ht="15" customHeight="1" x14ac:dyDescent="0.25">
      <c r="M802" s="301"/>
      <c r="N802" s="301"/>
      <c r="O802" s="301"/>
    </row>
    <row r="803" spans="13:15" ht="15" customHeight="1" x14ac:dyDescent="0.25">
      <c r="M803" s="301"/>
      <c r="N803" s="301"/>
      <c r="O803" s="301"/>
    </row>
    <row r="804" spans="13:15" ht="15" customHeight="1" x14ac:dyDescent="0.25">
      <c r="M804" s="301"/>
      <c r="N804" s="301"/>
      <c r="O804" s="301"/>
    </row>
    <row r="805" spans="13:15" ht="15" customHeight="1" x14ac:dyDescent="0.25">
      <c r="M805" s="301"/>
      <c r="N805" s="301"/>
      <c r="O805" s="301"/>
    </row>
    <row r="806" spans="13:15" ht="15" customHeight="1" x14ac:dyDescent="0.25">
      <c r="M806" s="301"/>
      <c r="N806" s="301"/>
      <c r="O806" s="301"/>
    </row>
    <row r="807" spans="13:15" ht="15" customHeight="1" x14ac:dyDescent="0.25">
      <c r="M807" s="301"/>
      <c r="N807" s="301"/>
      <c r="O807" s="301"/>
    </row>
    <row r="808" spans="13:15" ht="15" customHeight="1" x14ac:dyDescent="0.25">
      <c r="M808" s="301"/>
      <c r="N808" s="301"/>
      <c r="O808" s="301"/>
    </row>
    <row r="809" spans="13:15" ht="15" customHeight="1" x14ac:dyDescent="0.25">
      <c r="M809" s="301"/>
      <c r="N809" s="301"/>
      <c r="O809" s="301"/>
    </row>
    <row r="810" spans="13:15" ht="15" customHeight="1" x14ac:dyDescent="0.25">
      <c r="M810" s="301"/>
      <c r="N810" s="301"/>
      <c r="O810" s="301"/>
    </row>
    <row r="811" spans="13:15" ht="15" customHeight="1" x14ac:dyDescent="0.25">
      <c r="M811" s="301"/>
      <c r="N811" s="301"/>
      <c r="O811" s="301"/>
    </row>
    <row r="812" spans="13:15" ht="15" customHeight="1" x14ac:dyDescent="0.25">
      <c r="M812" s="301"/>
      <c r="N812" s="301"/>
      <c r="O812" s="301"/>
    </row>
    <row r="813" spans="13:15" ht="15" customHeight="1" x14ac:dyDescent="0.25">
      <c r="M813" s="301"/>
      <c r="N813" s="301"/>
      <c r="O813" s="301"/>
    </row>
    <row r="814" spans="13:15" ht="15" customHeight="1" x14ac:dyDescent="0.25">
      <c r="M814" s="301"/>
      <c r="N814" s="301"/>
      <c r="O814" s="301"/>
    </row>
    <row r="815" spans="13:15" ht="15" customHeight="1" x14ac:dyDescent="0.25">
      <c r="M815" s="301"/>
      <c r="N815" s="301"/>
      <c r="O815" s="301"/>
    </row>
    <row r="816" spans="13:15" ht="15" customHeight="1" x14ac:dyDescent="0.25">
      <c r="M816" s="301"/>
      <c r="N816" s="301"/>
      <c r="O816" s="301"/>
    </row>
    <row r="817" spans="13:15" ht="15" customHeight="1" x14ac:dyDescent="0.25">
      <c r="M817" s="301"/>
      <c r="N817" s="301"/>
      <c r="O817" s="301"/>
    </row>
    <row r="818" spans="13:15" ht="15" customHeight="1" x14ac:dyDescent="0.25">
      <c r="M818" s="301"/>
      <c r="N818" s="301"/>
      <c r="O818" s="301"/>
    </row>
    <row r="819" spans="13:15" ht="15" customHeight="1" x14ac:dyDescent="0.25">
      <c r="M819" s="301"/>
      <c r="N819" s="301"/>
      <c r="O819" s="301"/>
    </row>
    <row r="820" spans="13:15" ht="15" customHeight="1" x14ac:dyDescent="0.25">
      <c r="M820" s="301"/>
      <c r="N820" s="301"/>
      <c r="O820" s="301"/>
    </row>
    <row r="821" spans="13:15" ht="15" customHeight="1" x14ac:dyDescent="0.25">
      <c r="M821" s="301"/>
      <c r="N821" s="301"/>
      <c r="O821" s="301"/>
    </row>
    <row r="822" spans="13:15" ht="15" customHeight="1" x14ac:dyDescent="0.25">
      <c r="M822" s="301"/>
      <c r="N822" s="301"/>
      <c r="O822" s="301"/>
    </row>
    <row r="823" spans="13:15" ht="15" customHeight="1" x14ac:dyDescent="0.25">
      <c r="M823" s="301"/>
      <c r="N823" s="301"/>
      <c r="O823" s="301"/>
    </row>
    <row r="824" spans="13:15" ht="15" customHeight="1" x14ac:dyDescent="0.25">
      <c r="M824" s="301"/>
      <c r="N824" s="301"/>
      <c r="O824" s="301"/>
    </row>
    <row r="825" spans="13:15" ht="15" customHeight="1" x14ac:dyDescent="0.25">
      <c r="M825" s="301"/>
      <c r="N825" s="301"/>
      <c r="O825" s="301"/>
    </row>
    <row r="826" spans="13:15" ht="15" customHeight="1" x14ac:dyDescent="0.25">
      <c r="M826" s="301"/>
      <c r="N826" s="301"/>
      <c r="O826" s="301"/>
    </row>
    <row r="827" spans="13:15" ht="15" customHeight="1" x14ac:dyDescent="0.25">
      <c r="M827" s="301"/>
      <c r="N827" s="301"/>
      <c r="O827" s="301"/>
    </row>
    <row r="828" spans="13:15" ht="15" customHeight="1" x14ac:dyDescent="0.25">
      <c r="M828" s="301"/>
      <c r="N828" s="301"/>
      <c r="O828" s="301"/>
    </row>
    <row r="829" spans="13:15" ht="15" customHeight="1" x14ac:dyDescent="0.25">
      <c r="M829" s="301"/>
      <c r="N829" s="301"/>
      <c r="O829" s="301"/>
    </row>
    <row r="830" spans="13:15" ht="15" customHeight="1" x14ac:dyDescent="0.25">
      <c r="M830" s="301"/>
      <c r="N830" s="301"/>
      <c r="O830" s="301"/>
    </row>
    <row r="831" spans="13:15" ht="15" customHeight="1" x14ac:dyDescent="0.25">
      <c r="M831" s="301"/>
      <c r="N831" s="301"/>
      <c r="O831" s="301"/>
    </row>
    <row r="832" spans="13:15" ht="15" customHeight="1" x14ac:dyDescent="0.25">
      <c r="M832" s="301"/>
      <c r="N832" s="301"/>
      <c r="O832" s="301"/>
    </row>
    <row r="833" spans="13:15" ht="15" customHeight="1" x14ac:dyDescent="0.25">
      <c r="M833" s="301"/>
      <c r="N833" s="301"/>
      <c r="O833" s="301"/>
    </row>
    <row r="834" spans="13:15" ht="15" customHeight="1" x14ac:dyDescent="0.25">
      <c r="M834" s="301"/>
      <c r="N834" s="301"/>
      <c r="O834" s="301"/>
    </row>
    <row r="835" spans="13:15" ht="15" customHeight="1" x14ac:dyDescent="0.25">
      <c r="M835" s="301"/>
      <c r="N835" s="301"/>
      <c r="O835" s="301"/>
    </row>
    <row r="836" spans="13:15" ht="15" customHeight="1" x14ac:dyDescent="0.25">
      <c r="M836" s="301"/>
      <c r="N836" s="301"/>
      <c r="O836" s="301"/>
    </row>
    <row r="837" spans="13:15" ht="15" customHeight="1" x14ac:dyDescent="0.25">
      <c r="M837" s="301"/>
      <c r="N837" s="301"/>
      <c r="O837" s="301"/>
    </row>
    <row r="838" spans="13:15" ht="15" customHeight="1" x14ac:dyDescent="0.25">
      <c r="M838" s="301"/>
      <c r="N838" s="301"/>
      <c r="O838" s="301"/>
    </row>
    <row r="839" spans="13:15" ht="15" customHeight="1" x14ac:dyDescent="0.25">
      <c r="M839" s="301"/>
      <c r="N839" s="301"/>
      <c r="O839" s="301"/>
    </row>
    <row r="840" spans="13:15" ht="15" customHeight="1" x14ac:dyDescent="0.25">
      <c r="M840" s="301"/>
      <c r="N840" s="301"/>
      <c r="O840" s="301"/>
    </row>
    <row r="841" spans="13:15" ht="15" customHeight="1" x14ac:dyDescent="0.25">
      <c r="M841" s="301"/>
      <c r="N841" s="301"/>
      <c r="O841" s="301"/>
    </row>
    <row r="842" spans="13:15" ht="15" customHeight="1" x14ac:dyDescent="0.25">
      <c r="M842" s="301"/>
      <c r="N842" s="301"/>
      <c r="O842" s="301"/>
    </row>
    <row r="843" spans="13:15" ht="15" customHeight="1" x14ac:dyDescent="0.25">
      <c r="M843" s="301"/>
      <c r="N843" s="301"/>
      <c r="O843" s="301"/>
    </row>
    <row r="844" spans="13:15" ht="15" customHeight="1" x14ac:dyDescent="0.25">
      <c r="M844" s="301"/>
      <c r="N844" s="301"/>
      <c r="O844" s="301"/>
    </row>
    <row r="845" spans="13:15" ht="15" customHeight="1" x14ac:dyDescent="0.25">
      <c r="M845" s="301"/>
      <c r="N845" s="301"/>
      <c r="O845" s="301"/>
    </row>
    <row r="846" spans="13:15" ht="15" customHeight="1" x14ac:dyDescent="0.25">
      <c r="M846" s="301"/>
      <c r="N846" s="301"/>
      <c r="O846" s="301"/>
    </row>
    <row r="847" spans="13:15" ht="15" customHeight="1" x14ac:dyDescent="0.25">
      <c r="M847" s="301"/>
      <c r="N847" s="301"/>
      <c r="O847" s="301"/>
    </row>
    <row r="848" spans="13:15" ht="15" customHeight="1" x14ac:dyDescent="0.25">
      <c r="M848" s="301"/>
      <c r="N848" s="301"/>
      <c r="O848" s="301"/>
    </row>
    <row r="849" spans="13:15" ht="15" customHeight="1" x14ac:dyDescent="0.25">
      <c r="M849" s="301"/>
      <c r="N849" s="301"/>
      <c r="O849" s="301"/>
    </row>
    <row r="850" spans="13:15" ht="15" customHeight="1" x14ac:dyDescent="0.25">
      <c r="M850" s="301"/>
      <c r="N850" s="301"/>
      <c r="O850" s="301"/>
    </row>
    <row r="851" spans="13:15" ht="15" customHeight="1" x14ac:dyDescent="0.25">
      <c r="M851" s="301"/>
      <c r="N851" s="301"/>
      <c r="O851" s="301"/>
    </row>
    <row r="852" spans="13:15" ht="15" customHeight="1" x14ac:dyDescent="0.25">
      <c r="M852" s="301"/>
      <c r="N852" s="301"/>
      <c r="O852" s="301"/>
    </row>
    <row r="853" spans="13:15" ht="15" customHeight="1" x14ac:dyDescent="0.25">
      <c r="M853" s="301"/>
      <c r="N853" s="301"/>
      <c r="O853" s="301"/>
    </row>
    <row r="854" spans="13:15" ht="15" customHeight="1" x14ac:dyDescent="0.25">
      <c r="M854" s="301"/>
      <c r="N854" s="301"/>
      <c r="O854" s="301"/>
    </row>
    <row r="855" spans="13:15" ht="15" customHeight="1" x14ac:dyDescent="0.25">
      <c r="M855" s="301"/>
      <c r="N855" s="301"/>
      <c r="O855" s="301"/>
    </row>
    <row r="856" spans="13:15" ht="15" customHeight="1" x14ac:dyDescent="0.25">
      <c r="M856" s="301"/>
      <c r="N856" s="301"/>
      <c r="O856" s="301"/>
    </row>
    <row r="857" spans="13:15" ht="15" customHeight="1" x14ac:dyDescent="0.25">
      <c r="M857" s="301"/>
      <c r="N857" s="301"/>
      <c r="O857" s="301"/>
    </row>
    <row r="858" spans="13:15" ht="15" customHeight="1" x14ac:dyDescent="0.25">
      <c r="M858" s="301"/>
      <c r="N858" s="301"/>
      <c r="O858" s="301"/>
    </row>
    <row r="859" spans="13:15" ht="15" customHeight="1" x14ac:dyDescent="0.25">
      <c r="M859" s="301"/>
      <c r="N859" s="301"/>
      <c r="O859" s="301"/>
    </row>
    <row r="860" spans="13:15" ht="15" customHeight="1" x14ac:dyDescent="0.25">
      <c r="M860" s="301"/>
      <c r="N860" s="301"/>
      <c r="O860" s="301"/>
    </row>
    <row r="861" spans="13:15" ht="15" customHeight="1" x14ac:dyDescent="0.25">
      <c r="M861" s="301"/>
      <c r="N861" s="301"/>
      <c r="O861" s="301"/>
    </row>
    <row r="862" spans="13:15" ht="15" customHeight="1" x14ac:dyDescent="0.25">
      <c r="M862" s="301"/>
      <c r="N862" s="301"/>
      <c r="O862" s="301"/>
    </row>
    <row r="863" spans="13:15" ht="15" customHeight="1" x14ac:dyDescent="0.25">
      <c r="M863" s="301"/>
      <c r="N863" s="301"/>
      <c r="O863" s="301"/>
    </row>
    <row r="864" spans="13:15" ht="15" customHeight="1" x14ac:dyDescent="0.25">
      <c r="M864" s="301"/>
      <c r="N864" s="301"/>
      <c r="O864" s="301"/>
    </row>
    <row r="865" spans="13:15" ht="15" customHeight="1" x14ac:dyDescent="0.25">
      <c r="M865" s="301"/>
      <c r="N865" s="301"/>
      <c r="O865" s="301"/>
    </row>
    <row r="866" spans="13:15" ht="15" customHeight="1" x14ac:dyDescent="0.25">
      <c r="M866" s="301"/>
      <c r="N866" s="301"/>
      <c r="O866" s="301"/>
    </row>
    <row r="867" spans="13:15" ht="15" customHeight="1" x14ac:dyDescent="0.25">
      <c r="M867" s="301"/>
      <c r="N867" s="301"/>
      <c r="O867" s="301"/>
    </row>
    <row r="868" spans="13:15" ht="15" customHeight="1" x14ac:dyDescent="0.25">
      <c r="M868" s="301"/>
      <c r="N868" s="301"/>
      <c r="O868" s="301"/>
    </row>
    <row r="869" spans="13:15" ht="15" customHeight="1" x14ac:dyDescent="0.25">
      <c r="M869" s="301"/>
      <c r="N869" s="301"/>
      <c r="O869" s="301"/>
    </row>
    <row r="870" spans="13:15" ht="15" customHeight="1" x14ac:dyDescent="0.25">
      <c r="M870" s="301"/>
      <c r="N870" s="301"/>
      <c r="O870" s="301"/>
    </row>
    <row r="871" spans="13:15" ht="15" customHeight="1" x14ac:dyDescent="0.25">
      <c r="M871" s="301"/>
      <c r="N871" s="301"/>
      <c r="O871" s="301"/>
    </row>
    <row r="872" spans="13:15" ht="15" customHeight="1" x14ac:dyDescent="0.25">
      <c r="M872" s="301"/>
      <c r="N872" s="301"/>
      <c r="O872" s="301"/>
    </row>
    <row r="873" spans="13:15" ht="15" customHeight="1" x14ac:dyDescent="0.25">
      <c r="M873" s="301"/>
      <c r="N873" s="301"/>
      <c r="O873" s="301"/>
    </row>
    <row r="874" spans="13:15" ht="15" customHeight="1" x14ac:dyDescent="0.25">
      <c r="M874" s="301"/>
      <c r="N874" s="301"/>
      <c r="O874" s="301"/>
    </row>
    <row r="875" spans="13:15" ht="15" customHeight="1" x14ac:dyDescent="0.25">
      <c r="M875" s="301"/>
      <c r="N875" s="301"/>
      <c r="O875" s="301"/>
    </row>
    <row r="876" spans="13:15" ht="15" customHeight="1" x14ac:dyDescent="0.25">
      <c r="M876" s="301"/>
      <c r="N876" s="301"/>
      <c r="O876" s="301"/>
    </row>
    <row r="877" spans="13:15" ht="15" customHeight="1" x14ac:dyDescent="0.25">
      <c r="M877" s="301"/>
      <c r="N877" s="301"/>
      <c r="O877" s="301"/>
    </row>
    <row r="878" spans="13:15" ht="15" customHeight="1" x14ac:dyDescent="0.25">
      <c r="M878" s="301"/>
      <c r="N878" s="301"/>
      <c r="O878" s="301"/>
    </row>
    <row r="879" spans="13:15" ht="15" customHeight="1" x14ac:dyDescent="0.25">
      <c r="M879" s="301"/>
      <c r="N879" s="301"/>
      <c r="O879" s="301"/>
    </row>
    <row r="880" spans="13:15" ht="15" customHeight="1" x14ac:dyDescent="0.25">
      <c r="M880" s="301"/>
      <c r="N880" s="301"/>
      <c r="O880" s="301"/>
    </row>
    <row r="881" spans="13:15" ht="15" customHeight="1" x14ac:dyDescent="0.25">
      <c r="M881" s="301"/>
      <c r="N881" s="301"/>
      <c r="O881" s="301"/>
    </row>
    <row r="882" spans="13:15" ht="15" customHeight="1" x14ac:dyDescent="0.25">
      <c r="M882" s="301"/>
      <c r="N882" s="301"/>
      <c r="O882" s="301"/>
    </row>
    <row r="883" spans="13:15" ht="15" customHeight="1" x14ac:dyDescent="0.25">
      <c r="M883" s="301"/>
      <c r="N883" s="301"/>
      <c r="O883" s="301"/>
    </row>
    <row r="884" spans="13:15" ht="15" customHeight="1" x14ac:dyDescent="0.25">
      <c r="M884" s="301"/>
      <c r="N884" s="301"/>
      <c r="O884" s="301"/>
    </row>
    <row r="885" spans="13:15" ht="15" customHeight="1" x14ac:dyDescent="0.25">
      <c r="M885" s="301"/>
      <c r="N885" s="301"/>
      <c r="O885" s="301"/>
    </row>
    <row r="886" spans="13:15" ht="15" customHeight="1" x14ac:dyDescent="0.25">
      <c r="M886" s="301"/>
      <c r="N886" s="301"/>
      <c r="O886" s="301"/>
    </row>
    <row r="887" spans="13:15" ht="15" customHeight="1" x14ac:dyDescent="0.25">
      <c r="M887" s="301"/>
      <c r="N887" s="301"/>
      <c r="O887" s="301"/>
    </row>
    <row r="888" spans="13:15" ht="15" customHeight="1" x14ac:dyDescent="0.25">
      <c r="M888" s="301"/>
      <c r="N888" s="301"/>
      <c r="O888" s="301"/>
    </row>
    <row r="889" spans="13:15" ht="15" customHeight="1" x14ac:dyDescent="0.25">
      <c r="M889" s="301"/>
      <c r="N889" s="301"/>
      <c r="O889" s="301"/>
    </row>
    <row r="890" spans="13:15" ht="15" customHeight="1" x14ac:dyDescent="0.25">
      <c r="M890" s="301"/>
      <c r="N890" s="301"/>
      <c r="O890" s="301"/>
    </row>
    <row r="891" spans="13:15" ht="15" customHeight="1" x14ac:dyDescent="0.25">
      <c r="M891" s="301"/>
      <c r="N891" s="301"/>
      <c r="O891" s="301"/>
    </row>
    <row r="892" spans="13:15" ht="15" customHeight="1" x14ac:dyDescent="0.25">
      <c r="M892" s="301"/>
      <c r="N892" s="301"/>
      <c r="O892" s="301"/>
    </row>
    <row r="893" spans="13:15" ht="15" customHeight="1" x14ac:dyDescent="0.25">
      <c r="M893" s="301"/>
      <c r="N893" s="301"/>
      <c r="O893" s="301"/>
    </row>
    <row r="894" spans="13:15" ht="15" customHeight="1" x14ac:dyDescent="0.25">
      <c r="M894" s="301"/>
      <c r="N894" s="301"/>
      <c r="O894" s="301"/>
    </row>
    <row r="895" spans="13:15" ht="15" customHeight="1" x14ac:dyDescent="0.25">
      <c r="M895" s="301"/>
      <c r="N895" s="301"/>
      <c r="O895" s="301"/>
    </row>
    <row r="896" spans="13:15" ht="15" customHeight="1" x14ac:dyDescent="0.25">
      <c r="M896" s="301"/>
      <c r="N896" s="301"/>
      <c r="O896" s="301"/>
    </row>
    <row r="897" spans="13:15" ht="15" customHeight="1" x14ac:dyDescent="0.25">
      <c r="M897" s="301"/>
      <c r="N897" s="301"/>
      <c r="O897" s="301"/>
    </row>
    <row r="898" spans="13:15" ht="15" customHeight="1" x14ac:dyDescent="0.25">
      <c r="M898" s="301"/>
      <c r="N898" s="301"/>
      <c r="O898" s="301"/>
    </row>
    <row r="899" spans="13:15" ht="15" customHeight="1" x14ac:dyDescent="0.25">
      <c r="M899" s="301"/>
      <c r="N899" s="301"/>
      <c r="O899" s="301"/>
    </row>
    <row r="900" spans="13:15" ht="15" customHeight="1" x14ac:dyDescent="0.25">
      <c r="M900" s="301"/>
      <c r="N900" s="301"/>
      <c r="O900" s="301"/>
    </row>
    <row r="901" spans="13:15" ht="15" customHeight="1" x14ac:dyDescent="0.25">
      <c r="M901" s="301"/>
      <c r="N901" s="301"/>
      <c r="O901" s="301"/>
    </row>
    <row r="902" spans="13:15" ht="15" customHeight="1" x14ac:dyDescent="0.25">
      <c r="M902" s="301"/>
      <c r="N902" s="301"/>
      <c r="O902" s="301"/>
    </row>
    <row r="903" spans="13:15" ht="15" customHeight="1" x14ac:dyDescent="0.25">
      <c r="M903" s="301"/>
      <c r="N903" s="301"/>
      <c r="O903" s="301"/>
    </row>
    <row r="904" spans="13:15" ht="15" customHeight="1" x14ac:dyDescent="0.25">
      <c r="M904" s="301"/>
      <c r="N904" s="301"/>
      <c r="O904" s="301"/>
    </row>
    <row r="905" spans="13:15" ht="15" customHeight="1" x14ac:dyDescent="0.25">
      <c r="M905" s="301"/>
      <c r="N905" s="301"/>
      <c r="O905" s="301"/>
    </row>
    <row r="906" spans="13:15" ht="15" customHeight="1" x14ac:dyDescent="0.25">
      <c r="M906" s="301"/>
      <c r="N906" s="301"/>
      <c r="O906" s="301"/>
    </row>
    <row r="907" spans="13:15" ht="15" customHeight="1" x14ac:dyDescent="0.25">
      <c r="M907" s="301"/>
      <c r="N907" s="301"/>
      <c r="O907" s="301"/>
    </row>
    <row r="908" spans="13:15" ht="15" customHeight="1" x14ac:dyDescent="0.25">
      <c r="M908" s="301"/>
      <c r="N908" s="301"/>
      <c r="O908" s="301"/>
    </row>
    <row r="909" spans="13:15" ht="15" customHeight="1" x14ac:dyDescent="0.25">
      <c r="M909" s="301"/>
      <c r="N909" s="301"/>
      <c r="O909" s="301"/>
    </row>
    <row r="910" spans="13:15" ht="15" customHeight="1" x14ac:dyDescent="0.25">
      <c r="M910" s="301"/>
      <c r="N910" s="301"/>
      <c r="O910" s="301"/>
    </row>
    <row r="911" spans="13:15" ht="15" customHeight="1" x14ac:dyDescent="0.25">
      <c r="M911" s="301"/>
      <c r="N911" s="301"/>
      <c r="O911" s="301"/>
    </row>
    <row r="912" spans="13:15" ht="15" customHeight="1" x14ac:dyDescent="0.25">
      <c r="M912" s="301"/>
      <c r="N912" s="301"/>
      <c r="O912" s="301"/>
    </row>
    <row r="913" spans="13:15" ht="15" customHeight="1" x14ac:dyDescent="0.25">
      <c r="M913" s="301"/>
      <c r="N913" s="301"/>
      <c r="O913" s="301"/>
    </row>
    <row r="914" spans="13:15" ht="15" customHeight="1" x14ac:dyDescent="0.25">
      <c r="M914" s="301"/>
      <c r="N914" s="301"/>
      <c r="O914" s="301"/>
    </row>
    <row r="915" spans="13:15" ht="15" customHeight="1" x14ac:dyDescent="0.25">
      <c r="M915" s="301"/>
      <c r="N915" s="301"/>
      <c r="O915" s="301"/>
    </row>
    <row r="916" spans="13:15" ht="15" customHeight="1" x14ac:dyDescent="0.25">
      <c r="M916" s="301"/>
      <c r="N916" s="301"/>
      <c r="O916" s="301"/>
    </row>
    <row r="917" spans="13:15" ht="15" customHeight="1" x14ac:dyDescent="0.25">
      <c r="M917" s="301"/>
      <c r="N917" s="301"/>
      <c r="O917" s="301"/>
    </row>
    <row r="918" spans="13:15" ht="15" customHeight="1" x14ac:dyDescent="0.25">
      <c r="M918" s="301"/>
      <c r="N918" s="301"/>
      <c r="O918" s="301"/>
    </row>
    <row r="919" spans="13:15" ht="15" customHeight="1" x14ac:dyDescent="0.25">
      <c r="M919" s="301"/>
      <c r="N919" s="301"/>
      <c r="O919" s="301"/>
    </row>
    <row r="920" spans="13:15" ht="15" customHeight="1" x14ac:dyDescent="0.25">
      <c r="M920" s="301"/>
      <c r="N920" s="301"/>
      <c r="O920" s="301"/>
    </row>
    <row r="921" spans="13:15" ht="15" customHeight="1" x14ac:dyDescent="0.25">
      <c r="M921" s="301"/>
      <c r="N921" s="301"/>
      <c r="O921" s="301"/>
    </row>
    <row r="922" spans="13:15" ht="15" customHeight="1" x14ac:dyDescent="0.25">
      <c r="M922" s="301"/>
      <c r="N922" s="301"/>
      <c r="O922" s="301"/>
    </row>
    <row r="923" spans="13:15" ht="15" customHeight="1" x14ac:dyDescent="0.25">
      <c r="M923" s="301"/>
      <c r="N923" s="301"/>
      <c r="O923" s="301"/>
    </row>
    <row r="924" spans="13:15" ht="15" customHeight="1" x14ac:dyDescent="0.25">
      <c r="M924" s="301"/>
      <c r="N924" s="301"/>
      <c r="O924" s="301"/>
    </row>
    <row r="925" spans="13:15" ht="15" customHeight="1" x14ac:dyDescent="0.25">
      <c r="M925" s="301"/>
      <c r="N925" s="301"/>
      <c r="O925" s="301"/>
    </row>
    <row r="926" spans="13:15" ht="15" customHeight="1" x14ac:dyDescent="0.25">
      <c r="M926" s="301"/>
      <c r="N926" s="301"/>
      <c r="O926" s="301"/>
    </row>
    <row r="927" spans="13:15" ht="15" customHeight="1" x14ac:dyDescent="0.25">
      <c r="M927" s="301"/>
      <c r="N927" s="301"/>
      <c r="O927" s="301"/>
    </row>
    <row r="928" spans="13:15" ht="15" customHeight="1" x14ac:dyDescent="0.25">
      <c r="M928" s="301"/>
      <c r="N928" s="301"/>
      <c r="O928" s="301"/>
    </row>
    <row r="929" spans="13:15" ht="15" customHeight="1" x14ac:dyDescent="0.25">
      <c r="M929" s="301"/>
      <c r="N929" s="301"/>
      <c r="O929" s="301"/>
    </row>
    <row r="930" spans="13:15" ht="15" customHeight="1" x14ac:dyDescent="0.25">
      <c r="M930" s="301"/>
      <c r="N930" s="301"/>
      <c r="O930" s="301"/>
    </row>
    <row r="931" spans="13:15" ht="15" customHeight="1" x14ac:dyDescent="0.25">
      <c r="M931" s="301"/>
      <c r="N931" s="301"/>
      <c r="O931" s="301"/>
    </row>
    <row r="932" spans="13:15" ht="15" customHeight="1" x14ac:dyDescent="0.25">
      <c r="M932" s="301"/>
      <c r="N932" s="301"/>
      <c r="O932" s="301"/>
    </row>
    <row r="933" spans="13:15" ht="15" customHeight="1" x14ac:dyDescent="0.25">
      <c r="M933" s="301"/>
      <c r="N933" s="301"/>
      <c r="O933" s="301"/>
    </row>
    <row r="934" spans="13:15" ht="15" customHeight="1" x14ac:dyDescent="0.25">
      <c r="M934" s="301"/>
      <c r="N934" s="301"/>
      <c r="O934" s="301"/>
    </row>
    <row r="935" spans="13:15" ht="15" customHeight="1" x14ac:dyDescent="0.25">
      <c r="M935" s="301"/>
      <c r="N935" s="301"/>
      <c r="O935" s="301"/>
    </row>
    <row r="936" spans="13:15" ht="15" customHeight="1" x14ac:dyDescent="0.25">
      <c r="M936" s="301"/>
      <c r="N936" s="301"/>
      <c r="O936" s="301"/>
    </row>
    <row r="937" spans="13:15" ht="15" customHeight="1" x14ac:dyDescent="0.25">
      <c r="M937" s="301"/>
      <c r="N937" s="301"/>
      <c r="O937" s="301"/>
    </row>
    <row r="938" spans="13:15" ht="15" customHeight="1" x14ac:dyDescent="0.25">
      <c r="M938" s="301"/>
      <c r="N938" s="301"/>
      <c r="O938" s="301"/>
    </row>
    <row r="939" spans="13:15" ht="15" customHeight="1" x14ac:dyDescent="0.25">
      <c r="M939" s="301"/>
      <c r="N939" s="301"/>
      <c r="O939" s="301"/>
    </row>
    <row r="940" spans="13:15" ht="15" customHeight="1" x14ac:dyDescent="0.25">
      <c r="M940" s="301"/>
      <c r="N940" s="301"/>
      <c r="O940" s="301"/>
    </row>
    <row r="941" spans="13:15" ht="15" customHeight="1" x14ac:dyDescent="0.25">
      <c r="M941" s="301"/>
      <c r="N941" s="301"/>
      <c r="O941" s="301"/>
    </row>
    <row r="942" spans="13:15" ht="15" customHeight="1" x14ac:dyDescent="0.25">
      <c r="M942" s="301"/>
      <c r="N942" s="301"/>
      <c r="O942" s="301"/>
    </row>
    <row r="943" spans="13:15" ht="15" customHeight="1" x14ac:dyDescent="0.25">
      <c r="M943" s="301"/>
      <c r="N943" s="301"/>
      <c r="O943" s="301"/>
    </row>
    <row r="944" spans="13:15" ht="15" customHeight="1" x14ac:dyDescent="0.25">
      <c r="M944" s="301"/>
      <c r="N944" s="301"/>
      <c r="O944" s="301"/>
    </row>
    <row r="945" spans="13:15" ht="15" customHeight="1" x14ac:dyDescent="0.25">
      <c r="M945" s="301"/>
      <c r="N945" s="301"/>
      <c r="O945" s="301"/>
    </row>
    <row r="946" spans="13:15" ht="15" customHeight="1" x14ac:dyDescent="0.25">
      <c r="M946" s="301"/>
      <c r="N946" s="301"/>
      <c r="O946" s="301"/>
    </row>
    <row r="947" spans="13:15" ht="15" customHeight="1" x14ac:dyDescent="0.25">
      <c r="M947" s="301"/>
      <c r="N947" s="301"/>
      <c r="O947" s="301"/>
    </row>
    <row r="948" spans="13:15" ht="15" customHeight="1" x14ac:dyDescent="0.25">
      <c r="M948" s="301"/>
      <c r="N948" s="301"/>
      <c r="O948" s="301"/>
    </row>
    <row r="949" spans="13:15" ht="15" customHeight="1" x14ac:dyDescent="0.25">
      <c r="M949" s="301"/>
      <c r="N949" s="301"/>
      <c r="O949" s="301"/>
    </row>
    <row r="950" spans="13:15" ht="15" customHeight="1" x14ac:dyDescent="0.25">
      <c r="M950" s="301"/>
      <c r="N950" s="301"/>
      <c r="O950" s="301"/>
    </row>
    <row r="951" spans="13:15" ht="15" customHeight="1" x14ac:dyDescent="0.25">
      <c r="M951" s="301"/>
      <c r="N951" s="301"/>
      <c r="O951" s="301"/>
    </row>
    <row r="952" spans="13:15" ht="15" customHeight="1" x14ac:dyDescent="0.25">
      <c r="M952" s="301"/>
      <c r="N952" s="301"/>
      <c r="O952" s="301"/>
    </row>
    <row r="953" spans="13:15" ht="15" customHeight="1" x14ac:dyDescent="0.25">
      <c r="M953" s="301"/>
      <c r="N953" s="301"/>
      <c r="O953" s="301"/>
    </row>
    <row r="954" spans="13:15" ht="15" customHeight="1" x14ac:dyDescent="0.25">
      <c r="M954" s="301"/>
      <c r="N954" s="301"/>
      <c r="O954" s="301"/>
    </row>
    <row r="955" spans="13:15" ht="15" customHeight="1" x14ac:dyDescent="0.25">
      <c r="M955" s="301"/>
      <c r="N955" s="301"/>
      <c r="O955" s="301"/>
    </row>
    <row r="956" spans="13:15" ht="15" customHeight="1" x14ac:dyDescent="0.25">
      <c r="M956" s="301"/>
      <c r="N956" s="301"/>
      <c r="O956" s="301"/>
    </row>
    <row r="957" spans="13:15" ht="15" customHeight="1" x14ac:dyDescent="0.25">
      <c r="M957" s="301"/>
      <c r="N957" s="301"/>
      <c r="O957" s="301"/>
    </row>
    <row r="958" spans="13:15" ht="15" customHeight="1" x14ac:dyDescent="0.25">
      <c r="M958" s="301"/>
      <c r="N958" s="301"/>
      <c r="O958" s="301"/>
    </row>
    <row r="959" spans="13:15" ht="15" customHeight="1" x14ac:dyDescent="0.25">
      <c r="M959" s="301"/>
      <c r="N959" s="301"/>
      <c r="O959" s="301"/>
    </row>
    <row r="960" spans="13:15" ht="15" customHeight="1" x14ac:dyDescent="0.25">
      <c r="M960" s="301"/>
      <c r="N960" s="301"/>
      <c r="O960" s="301"/>
    </row>
    <row r="961" spans="13:15" ht="15" customHeight="1" x14ac:dyDescent="0.25">
      <c r="M961" s="301"/>
      <c r="N961" s="301"/>
      <c r="O961" s="301"/>
    </row>
    <row r="962" spans="13:15" ht="15" customHeight="1" x14ac:dyDescent="0.25">
      <c r="M962" s="301"/>
      <c r="N962" s="301"/>
      <c r="O962" s="301"/>
    </row>
    <row r="963" spans="13:15" ht="15" customHeight="1" x14ac:dyDescent="0.25">
      <c r="M963" s="301"/>
      <c r="N963" s="301"/>
      <c r="O963" s="301"/>
    </row>
    <row r="964" spans="13:15" ht="15" customHeight="1" x14ac:dyDescent="0.25">
      <c r="M964" s="301"/>
      <c r="N964" s="301"/>
      <c r="O964" s="301"/>
    </row>
    <row r="965" spans="13:15" ht="15" customHeight="1" x14ac:dyDescent="0.25">
      <c r="M965" s="301"/>
      <c r="N965" s="301"/>
      <c r="O965" s="301"/>
    </row>
    <row r="966" spans="13:15" ht="15" customHeight="1" x14ac:dyDescent="0.25">
      <c r="M966" s="301"/>
      <c r="N966" s="301"/>
      <c r="O966" s="301"/>
    </row>
    <row r="967" spans="13:15" ht="15" customHeight="1" x14ac:dyDescent="0.25">
      <c r="M967" s="301"/>
      <c r="N967" s="301"/>
      <c r="O967" s="301"/>
    </row>
    <row r="968" spans="13:15" ht="15" customHeight="1" x14ac:dyDescent="0.25">
      <c r="M968" s="301"/>
      <c r="N968" s="301"/>
      <c r="O968" s="301"/>
    </row>
    <row r="969" spans="13:15" ht="15" customHeight="1" x14ac:dyDescent="0.25">
      <c r="M969" s="301"/>
      <c r="N969" s="301"/>
      <c r="O969" s="301"/>
    </row>
    <row r="970" spans="13:15" ht="15" customHeight="1" x14ac:dyDescent="0.25">
      <c r="M970" s="301"/>
      <c r="N970" s="301"/>
      <c r="O970" s="301"/>
    </row>
    <row r="971" spans="13:15" ht="15" customHeight="1" x14ac:dyDescent="0.25">
      <c r="M971" s="301"/>
      <c r="N971" s="301"/>
      <c r="O971" s="301"/>
    </row>
    <row r="972" spans="13:15" ht="15" customHeight="1" x14ac:dyDescent="0.25">
      <c r="M972" s="301"/>
      <c r="N972" s="301"/>
      <c r="O972" s="301"/>
    </row>
    <row r="973" spans="13:15" ht="15" customHeight="1" x14ac:dyDescent="0.25">
      <c r="M973" s="301"/>
      <c r="N973" s="301"/>
      <c r="O973" s="301"/>
    </row>
    <row r="974" spans="13:15" ht="15" customHeight="1" x14ac:dyDescent="0.25">
      <c r="M974" s="301"/>
      <c r="N974" s="301"/>
      <c r="O974" s="301"/>
    </row>
    <row r="975" spans="13:15" ht="15" customHeight="1" x14ac:dyDescent="0.25">
      <c r="M975" s="301"/>
      <c r="N975" s="301"/>
      <c r="O975" s="301"/>
    </row>
    <row r="976" spans="13:15" ht="15" customHeight="1" x14ac:dyDescent="0.25">
      <c r="M976" s="301"/>
      <c r="N976" s="301"/>
      <c r="O976" s="301"/>
    </row>
    <row r="977" spans="13:15" ht="15" customHeight="1" x14ac:dyDescent="0.25">
      <c r="M977" s="301"/>
      <c r="N977" s="301"/>
      <c r="O977" s="301"/>
    </row>
    <row r="978" spans="13:15" ht="15" customHeight="1" x14ac:dyDescent="0.25">
      <c r="M978" s="301"/>
      <c r="N978" s="301"/>
      <c r="O978" s="301"/>
    </row>
    <row r="979" spans="13:15" ht="15" customHeight="1" x14ac:dyDescent="0.25">
      <c r="M979" s="301"/>
      <c r="N979" s="301"/>
      <c r="O979" s="301"/>
    </row>
    <row r="980" spans="13:15" ht="15" customHeight="1" x14ac:dyDescent="0.25">
      <c r="M980" s="301"/>
      <c r="N980" s="301"/>
      <c r="O980" s="301"/>
    </row>
    <row r="981" spans="13:15" ht="15" customHeight="1" x14ac:dyDescent="0.25">
      <c r="M981" s="301"/>
      <c r="N981" s="301"/>
      <c r="O981" s="301"/>
    </row>
    <row r="982" spans="13:15" ht="15" customHeight="1" x14ac:dyDescent="0.25">
      <c r="M982" s="301"/>
      <c r="N982" s="301"/>
      <c r="O982" s="301"/>
    </row>
    <row r="983" spans="13:15" ht="15" customHeight="1" x14ac:dyDescent="0.25">
      <c r="M983" s="301"/>
      <c r="N983" s="301"/>
      <c r="O983" s="301"/>
    </row>
    <row r="984" spans="13:15" ht="15" customHeight="1" x14ac:dyDescent="0.25">
      <c r="M984" s="301"/>
      <c r="N984" s="301"/>
      <c r="O984" s="301"/>
    </row>
    <row r="985" spans="13:15" ht="15" customHeight="1" x14ac:dyDescent="0.25">
      <c r="M985" s="301"/>
      <c r="N985" s="301"/>
      <c r="O985" s="301"/>
    </row>
    <row r="986" spans="13:15" ht="15" customHeight="1" x14ac:dyDescent="0.25">
      <c r="M986" s="301"/>
      <c r="N986" s="301"/>
      <c r="O986" s="301"/>
    </row>
    <row r="987" spans="13:15" ht="15" customHeight="1" x14ac:dyDescent="0.25">
      <c r="M987" s="301"/>
      <c r="N987" s="301"/>
      <c r="O987" s="301"/>
    </row>
    <row r="988" spans="13:15" ht="15" customHeight="1" x14ac:dyDescent="0.25">
      <c r="M988" s="301"/>
      <c r="N988" s="301"/>
      <c r="O988" s="301"/>
    </row>
    <row r="989" spans="13:15" ht="15" customHeight="1" x14ac:dyDescent="0.25">
      <c r="M989" s="301"/>
      <c r="N989" s="301"/>
      <c r="O989" s="301"/>
    </row>
    <row r="990" spans="13:15" ht="15" customHeight="1" x14ac:dyDescent="0.25">
      <c r="M990" s="301"/>
      <c r="N990" s="301"/>
      <c r="O990" s="301"/>
    </row>
    <row r="991" spans="13:15" ht="15" customHeight="1" x14ac:dyDescent="0.25">
      <c r="M991" s="301"/>
      <c r="N991" s="301"/>
      <c r="O991" s="301"/>
    </row>
    <row r="992" spans="13:15" ht="15" customHeight="1" x14ac:dyDescent="0.25">
      <c r="M992" s="301"/>
      <c r="N992" s="301"/>
      <c r="O992" s="301"/>
    </row>
    <row r="993" spans="13:15" ht="15" customHeight="1" x14ac:dyDescent="0.25">
      <c r="M993" s="301"/>
      <c r="N993" s="301"/>
      <c r="O993" s="301"/>
    </row>
    <row r="994" spans="13:15" ht="15" customHeight="1" x14ac:dyDescent="0.25">
      <c r="M994" s="301"/>
      <c r="N994" s="301"/>
      <c r="O994" s="301"/>
    </row>
    <row r="995" spans="13:15" ht="15" customHeight="1" x14ac:dyDescent="0.25">
      <c r="M995" s="301"/>
      <c r="N995" s="301"/>
      <c r="O995" s="301"/>
    </row>
    <row r="996" spans="13:15" ht="15" customHeight="1" x14ac:dyDescent="0.25">
      <c r="M996" s="301"/>
      <c r="N996" s="301"/>
      <c r="O996" s="301"/>
    </row>
    <row r="997" spans="13:15" ht="15" customHeight="1" x14ac:dyDescent="0.25">
      <c r="M997" s="301"/>
      <c r="N997" s="301"/>
      <c r="O997" s="301"/>
    </row>
    <row r="998" spans="13:15" ht="15" customHeight="1" x14ac:dyDescent="0.25">
      <c r="M998" s="301"/>
      <c r="N998" s="301"/>
      <c r="O998" s="301"/>
    </row>
    <row r="999" spans="13:15" ht="15" customHeight="1" x14ac:dyDescent="0.25">
      <c r="M999" s="301"/>
      <c r="N999" s="301"/>
      <c r="O999" s="301"/>
    </row>
    <row r="1000" spans="13:15" ht="15" customHeight="1" x14ac:dyDescent="0.25">
      <c r="M1000" s="301"/>
      <c r="N1000" s="301"/>
      <c r="O1000" s="301"/>
    </row>
    <row r="1001" spans="13:15" ht="15" customHeight="1" x14ac:dyDescent="0.25">
      <c r="M1001" s="301"/>
      <c r="N1001" s="301"/>
      <c r="O1001" s="301"/>
    </row>
    <row r="1002" spans="13:15" ht="15" customHeight="1" x14ac:dyDescent="0.25">
      <c r="M1002" s="301"/>
      <c r="N1002" s="301"/>
      <c r="O1002" s="301"/>
    </row>
    <row r="1003" spans="13:15" ht="15" customHeight="1" x14ac:dyDescent="0.25">
      <c r="M1003" s="301"/>
      <c r="N1003" s="301"/>
      <c r="O1003" s="301"/>
    </row>
    <row r="1004" spans="13:15" ht="15" customHeight="1" x14ac:dyDescent="0.25">
      <c r="M1004" s="301"/>
      <c r="N1004" s="301"/>
      <c r="O1004" s="301"/>
    </row>
    <row r="1005" spans="13:15" ht="15" customHeight="1" x14ac:dyDescent="0.25">
      <c r="M1005" s="301"/>
      <c r="N1005" s="301"/>
      <c r="O1005" s="301"/>
    </row>
    <row r="1006" spans="13:15" ht="15" customHeight="1" x14ac:dyDescent="0.25">
      <c r="M1006" s="301"/>
      <c r="N1006" s="301"/>
      <c r="O1006" s="301"/>
    </row>
    <row r="1007" spans="13:15" ht="15" customHeight="1" x14ac:dyDescent="0.25">
      <c r="M1007" s="301"/>
      <c r="N1007" s="301"/>
      <c r="O1007" s="301"/>
    </row>
    <row r="1008" spans="13:15" ht="15" customHeight="1" x14ac:dyDescent="0.25">
      <c r="M1008" s="301"/>
      <c r="N1008" s="301"/>
      <c r="O1008" s="301"/>
    </row>
    <row r="1009" spans="13:15" ht="15" customHeight="1" x14ac:dyDescent="0.25">
      <c r="M1009" s="301"/>
      <c r="N1009" s="301"/>
      <c r="O1009" s="301"/>
    </row>
    <row r="1010" spans="13:15" ht="15" customHeight="1" x14ac:dyDescent="0.25">
      <c r="M1010" s="301"/>
      <c r="N1010" s="301"/>
      <c r="O1010" s="301"/>
    </row>
    <row r="1011" spans="13:15" ht="15" customHeight="1" x14ac:dyDescent="0.25">
      <c r="M1011" s="301"/>
      <c r="N1011" s="301"/>
      <c r="O1011" s="301"/>
    </row>
    <row r="1012" spans="13:15" ht="15" customHeight="1" x14ac:dyDescent="0.25">
      <c r="M1012" s="301"/>
      <c r="N1012" s="301"/>
      <c r="O1012" s="301"/>
    </row>
    <row r="1013" spans="13:15" ht="15" customHeight="1" x14ac:dyDescent="0.25">
      <c r="M1013" s="301"/>
      <c r="N1013" s="301"/>
      <c r="O1013" s="301"/>
    </row>
    <row r="1014" spans="13:15" ht="15" customHeight="1" x14ac:dyDescent="0.25">
      <c r="M1014" s="301"/>
      <c r="N1014" s="301"/>
      <c r="O1014" s="301"/>
    </row>
    <row r="1015" spans="13:15" ht="15" customHeight="1" x14ac:dyDescent="0.25">
      <c r="M1015" s="301"/>
      <c r="N1015" s="301"/>
      <c r="O1015" s="301"/>
    </row>
    <row r="1016" spans="13:15" ht="15" customHeight="1" x14ac:dyDescent="0.25">
      <c r="M1016" s="301"/>
      <c r="N1016" s="301"/>
      <c r="O1016" s="301"/>
    </row>
    <row r="1017" spans="13:15" ht="15" customHeight="1" x14ac:dyDescent="0.25">
      <c r="M1017" s="301"/>
      <c r="N1017" s="301"/>
      <c r="O1017" s="301"/>
    </row>
    <row r="1018" spans="13:15" ht="15" customHeight="1" x14ac:dyDescent="0.25">
      <c r="M1018" s="301"/>
      <c r="N1018" s="301"/>
      <c r="O1018" s="301"/>
    </row>
    <row r="1019" spans="13:15" ht="15" customHeight="1" x14ac:dyDescent="0.25">
      <c r="M1019" s="301"/>
      <c r="N1019" s="301"/>
      <c r="O1019" s="301"/>
    </row>
    <row r="1020" spans="13:15" ht="15" customHeight="1" x14ac:dyDescent="0.25">
      <c r="M1020" s="301"/>
      <c r="N1020" s="301"/>
      <c r="O1020" s="301"/>
    </row>
    <row r="1021" spans="13:15" ht="15" customHeight="1" x14ac:dyDescent="0.25">
      <c r="M1021" s="301"/>
      <c r="N1021" s="301"/>
      <c r="O1021" s="301"/>
    </row>
    <row r="1022" spans="13:15" ht="15" customHeight="1" x14ac:dyDescent="0.25">
      <c r="M1022" s="301"/>
      <c r="N1022" s="301"/>
      <c r="O1022" s="301"/>
    </row>
    <row r="1023" spans="13:15" ht="15" customHeight="1" x14ac:dyDescent="0.25">
      <c r="M1023" s="301"/>
      <c r="N1023" s="301"/>
      <c r="O1023" s="301"/>
    </row>
    <row r="1024" spans="13:15" ht="15" customHeight="1" x14ac:dyDescent="0.25">
      <c r="M1024" s="301"/>
      <c r="N1024" s="301"/>
      <c r="O1024" s="301"/>
    </row>
    <row r="1025" spans="13:15" ht="15" customHeight="1" x14ac:dyDescent="0.25">
      <c r="M1025" s="301"/>
      <c r="N1025" s="301"/>
      <c r="O1025" s="301"/>
    </row>
    <row r="1026" spans="13:15" ht="15" customHeight="1" x14ac:dyDescent="0.25">
      <c r="M1026" s="301"/>
      <c r="N1026" s="301"/>
      <c r="O1026" s="301"/>
    </row>
    <row r="1027" spans="13:15" ht="15" customHeight="1" x14ac:dyDescent="0.25">
      <c r="M1027" s="301"/>
      <c r="N1027" s="301"/>
      <c r="O1027" s="301"/>
    </row>
    <row r="1028" spans="13:15" ht="15" customHeight="1" x14ac:dyDescent="0.25">
      <c r="M1028" s="301"/>
      <c r="N1028" s="301"/>
      <c r="O1028" s="301"/>
    </row>
    <row r="1029" spans="13:15" ht="15" customHeight="1" x14ac:dyDescent="0.25">
      <c r="M1029" s="301"/>
      <c r="N1029" s="301"/>
      <c r="O1029" s="301"/>
    </row>
    <row r="1030" spans="13:15" ht="15" customHeight="1" x14ac:dyDescent="0.25">
      <c r="M1030" s="301"/>
      <c r="N1030" s="301"/>
      <c r="O1030" s="301"/>
    </row>
    <row r="1031" spans="13:15" ht="15" customHeight="1" x14ac:dyDescent="0.25">
      <c r="M1031" s="301"/>
      <c r="N1031" s="301"/>
      <c r="O1031" s="301"/>
    </row>
    <row r="1032" spans="13:15" ht="15" customHeight="1" x14ac:dyDescent="0.25">
      <c r="M1032" s="301"/>
      <c r="N1032" s="301"/>
      <c r="O1032" s="301"/>
    </row>
    <row r="1033" spans="13:15" ht="15" customHeight="1" x14ac:dyDescent="0.25">
      <c r="M1033" s="301"/>
      <c r="N1033" s="301"/>
      <c r="O1033" s="301"/>
    </row>
    <row r="1034" spans="13:15" ht="15" customHeight="1" x14ac:dyDescent="0.25">
      <c r="M1034" s="301"/>
      <c r="N1034" s="301"/>
      <c r="O1034" s="301"/>
    </row>
    <row r="1035" spans="13:15" ht="15" customHeight="1" x14ac:dyDescent="0.25">
      <c r="M1035" s="301"/>
      <c r="N1035" s="301"/>
      <c r="O1035" s="301"/>
    </row>
    <row r="1036" spans="13:15" ht="15" customHeight="1" x14ac:dyDescent="0.25">
      <c r="M1036" s="301"/>
      <c r="N1036" s="301"/>
      <c r="O1036" s="301"/>
    </row>
    <row r="1037" spans="13:15" ht="15" customHeight="1" x14ac:dyDescent="0.25">
      <c r="M1037" s="301"/>
      <c r="N1037" s="301"/>
      <c r="O1037" s="301"/>
    </row>
    <row r="1038" spans="13:15" ht="15" customHeight="1" x14ac:dyDescent="0.25">
      <c r="M1038" s="301"/>
      <c r="N1038" s="301"/>
      <c r="O1038" s="301"/>
    </row>
    <row r="1039" spans="13:15" ht="15" customHeight="1" x14ac:dyDescent="0.25">
      <c r="M1039" s="301"/>
      <c r="N1039" s="301"/>
      <c r="O1039" s="301"/>
    </row>
    <row r="1040" spans="13:15" ht="15" customHeight="1" x14ac:dyDescent="0.25">
      <c r="M1040" s="301"/>
      <c r="N1040" s="301"/>
      <c r="O1040" s="301"/>
    </row>
    <row r="1041" spans="13:15" ht="15" customHeight="1" x14ac:dyDescent="0.25">
      <c r="M1041" s="301"/>
      <c r="N1041" s="301"/>
      <c r="O1041" s="301"/>
    </row>
    <row r="1042" spans="13:15" ht="15" customHeight="1" x14ac:dyDescent="0.25">
      <c r="M1042" s="301"/>
      <c r="N1042" s="301"/>
      <c r="O1042" s="301"/>
    </row>
    <row r="1043" spans="13:15" ht="15" customHeight="1" x14ac:dyDescent="0.25">
      <c r="M1043" s="301"/>
      <c r="N1043" s="301"/>
      <c r="O1043" s="301"/>
    </row>
    <row r="1044" spans="13:15" ht="15" customHeight="1" x14ac:dyDescent="0.25">
      <c r="M1044" s="301"/>
      <c r="N1044" s="301"/>
      <c r="O1044" s="301"/>
    </row>
    <row r="1045" spans="13:15" ht="15" customHeight="1" x14ac:dyDescent="0.25">
      <c r="M1045" s="301"/>
      <c r="N1045" s="301"/>
      <c r="O1045" s="301"/>
    </row>
    <row r="1046" spans="13:15" ht="15" customHeight="1" x14ac:dyDescent="0.25">
      <c r="M1046" s="301"/>
      <c r="N1046" s="301"/>
      <c r="O1046" s="301"/>
    </row>
    <row r="1047" spans="13:15" ht="15" customHeight="1" x14ac:dyDescent="0.25">
      <c r="M1047" s="301"/>
      <c r="N1047" s="301"/>
      <c r="O1047" s="301"/>
    </row>
    <row r="1048" spans="13:15" ht="15" customHeight="1" x14ac:dyDescent="0.25">
      <c r="M1048" s="301"/>
      <c r="N1048" s="301"/>
      <c r="O1048" s="301"/>
    </row>
    <row r="1049" spans="13:15" ht="15" customHeight="1" x14ac:dyDescent="0.25">
      <c r="M1049" s="301"/>
      <c r="N1049" s="301"/>
      <c r="O1049" s="301"/>
    </row>
    <row r="1050" spans="13:15" ht="15" customHeight="1" x14ac:dyDescent="0.25">
      <c r="M1050" s="301"/>
      <c r="N1050" s="301"/>
      <c r="O1050" s="301"/>
    </row>
    <row r="1051" spans="13:15" ht="15" customHeight="1" x14ac:dyDescent="0.25">
      <c r="M1051" s="301"/>
      <c r="N1051" s="301"/>
      <c r="O1051" s="301"/>
    </row>
    <row r="1052" spans="13:15" ht="15" customHeight="1" x14ac:dyDescent="0.25">
      <c r="M1052" s="301"/>
      <c r="N1052" s="301"/>
      <c r="O1052" s="301"/>
    </row>
    <row r="1053" spans="13:15" ht="15" customHeight="1" x14ac:dyDescent="0.25">
      <c r="M1053" s="301"/>
      <c r="N1053" s="301"/>
      <c r="O1053" s="301"/>
    </row>
    <row r="1054" spans="13:15" ht="15" customHeight="1" x14ac:dyDescent="0.25">
      <c r="M1054" s="301"/>
      <c r="N1054" s="301"/>
      <c r="O1054" s="301"/>
    </row>
    <row r="1055" spans="13:15" ht="15" customHeight="1" x14ac:dyDescent="0.25">
      <c r="M1055" s="301"/>
      <c r="N1055" s="301"/>
      <c r="O1055" s="301"/>
    </row>
    <row r="1056" spans="13:15" ht="15" customHeight="1" x14ac:dyDescent="0.25">
      <c r="M1056" s="301"/>
      <c r="N1056" s="301"/>
      <c r="O1056" s="301"/>
    </row>
    <row r="1057" spans="13:15" ht="15" customHeight="1" x14ac:dyDescent="0.25">
      <c r="M1057" s="301"/>
      <c r="N1057" s="301"/>
      <c r="O1057" s="301"/>
    </row>
    <row r="1058" spans="13:15" ht="15" customHeight="1" x14ac:dyDescent="0.25">
      <c r="M1058" s="301"/>
      <c r="N1058" s="301"/>
      <c r="O1058" s="301"/>
    </row>
    <row r="1059" spans="13:15" ht="15" customHeight="1" x14ac:dyDescent="0.25">
      <c r="M1059" s="301"/>
      <c r="N1059" s="301"/>
      <c r="O1059" s="301"/>
    </row>
    <row r="1060" spans="13:15" ht="15" customHeight="1" x14ac:dyDescent="0.25">
      <c r="M1060" s="301"/>
      <c r="N1060" s="301"/>
      <c r="O1060" s="301"/>
    </row>
    <row r="1061" spans="13:15" ht="15" customHeight="1" x14ac:dyDescent="0.25">
      <c r="M1061" s="301"/>
      <c r="N1061" s="301"/>
      <c r="O1061" s="301"/>
    </row>
    <row r="1062" spans="13:15" ht="15" customHeight="1" x14ac:dyDescent="0.25">
      <c r="M1062" s="301"/>
      <c r="N1062" s="301"/>
      <c r="O1062" s="301"/>
    </row>
    <row r="1063" spans="13:15" ht="15" customHeight="1" x14ac:dyDescent="0.25">
      <c r="M1063" s="301"/>
      <c r="N1063" s="301"/>
      <c r="O1063" s="301"/>
    </row>
    <row r="1064" spans="13:15" ht="15" customHeight="1" x14ac:dyDescent="0.25">
      <c r="M1064" s="301"/>
      <c r="N1064" s="301"/>
      <c r="O1064" s="301"/>
    </row>
    <row r="1065" spans="13:15" ht="15" customHeight="1" x14ac:dyDescent="0.25">
      <c r="M1065" s="301"/>
      <c r="N1065" s="301"/>
      <c r="O1065" s="301"/>
    </row>
    <row r="1066" spans="13:15" ht="15" customHeight="1" x14ac:dyDescent="0.25">
      <c r="M1066" s="301"/>
      <c r="N1066" s="301"/>
      <c r="O1066" s="301"/>
    </row>
    <row r="1067" spans="13:15" ht="15" customHeight="1" x14ac:dyDescent="0.25">
      <c r="M1067" s="301"/>
      <c r="N1067" s="301"/>
      <c r="O1067" s="301"/>
    </row>
    <row r="1068" spans="13:15" ht="15" customHeight="1" x14ac:dyDescent="0.25">
      <c r="M1068" s="301"/>
      <c r="N1068" s="301"/>
      <c r="O1068" s="301"/>
    </row>
    <row r="1069" spans="13:15" ht="15" customHeight="1" x14ac:dyDescent="0.25">
      <c r="M1069" s="301"/>
      <c r="N1069" s="301"/>
      <c r="O1069" s="301"/>
    </row>
    <row r="1070" spans="13:15" ht="15" customHeight="1" x14ac:dyDescent="0.25">
      <c r="M1070" s="301"/>
      <c r="N1070" s="301"/>
      <c r="O1070" s="301"/>
    </row>
    <row r="1071" spans="13:15" ht="15" customHeight="1" x14ac:dyDescent="0.25">
      <c r="M1071" s="301"/>
      <c r="N1071" s="301"/>
      <c r="O1071" s="301"/>
    </row>
    <row r="1072" spans="13:15" ht="15" customHeight="1" x14ac:dyDescent="0.25">
      <c r="M1072" s="301"/>
      <c r="N1072" s="301"/>
      <c r="O1072" s="301"/>
    </row>
    <row r="1073" spans="13:15" ht="15" customHeight="1" x14ac:dyDescent="0.25">
      <c r="M1073" s="301"/>
      <c r="N1073" s="301"/>
      <c r="O1073" s="301"/>
    </row>
    <row r="1074" spans="13:15" ht="15" customHeight="1" x14ac:dyDescent="0.25">
      <c r="M1074" s="301"/>
      <c r="N1074" s="301"/>
      <c r="O1074" s="301"/>
    </row>
    <row r="1075" spans="13:15" ht="15" customHeight="1" x14ac:dyDescent="0.25">
      <c r="M1075" s="301"/>
      <c r="N1075" s="301"/>
      <c r="O1075" s="301"/>
    </row>
    <row r="1076" spans="13:15" ht="15" customHeight="1" x14ac:dyDescent="0.25">
      <c r="M1076" s="301"/>
      <c r="N1076" s="301"/>
      <c r="O1076" s="301"/>
    </row>
    <row r="1077" spans="13:15" ht="15" customHeight="1" x14ac:dyDescent="0.25">
      <c r="M1077" s="301"/>
      <c r="N1077" s="301"/>
      <c r="O1077" s="301"/>
    </row>
    <row r="1078" spans="13:15" ht="15" customHeight="1" x14ac:dyDescent="0.25">
      <c r="M1078" s="301"/>
      <c r="N1078" s="301"/>
      <c r="O1078" s="301"/>
    </row>
    <row r="1079" spans="13:15" ht="15" customHeight="1" x14ac:dyDescent="0.25">
      <c r="M1079" s="301"/>
      <c r="N1079" s="301"/>
      <c r="O1079" s="301"/>
    </row>
    <row r="1080" spans="13:15" ht="15" customHeight="1" x14ac:dyDescent="0.25">
      <c r="M1080" s="301"/>
      <c r="N1080" s="301"/>
      <c r="O1080" s="301"/>
    </row>
    <row r="1081" spans="13:15" ht="15" customHeight="1" x14ac:dyDescent="0.25">
      <c r="M1081" s="301"/>
      <c r="N1081" s="301"/>
      <c r="O1081" s="301"/>
    </row>
    <row r="1082" spans="13:15" ht="15" customHeight="1" x14ac:dyDescent="0.25">
      <c r="M1082" s="301"/>
      <c r="N1082" s="301"/>
      <c r="O1082" s="301"/>
    </row>
    <row r="1083" spans="13:15" ht="15" customHeight="1" x14ac:dyDescent="0.25">
      <c r="M1083" s="301"/>
      <c r="N1083" s="301"/>
      <c r="O1083" s="301"/>
    </row>
    <row r="1084" spans="13:15" ht="15" customHeight="1" x14ac:dyDescent="0.25">
      <c r="M1084" s="301"/>
      <c r="N1084" s="301"/>
      <c r="O1084" s="301"/>
    </row>
    <row r="1085" spans="13:15" ht="15" customHeight="1" x14ac:dyDescent="0.25">
      <c r="M1085" s="301"/>
      <c r="N1085" s="301"/>
      <c r="O1085" s="301"/>
    </row>
    <row r="1086" spans="13:15" ht="15" customHeight="1" x14ac:dyDescent="0.25">
      <c r="M1086" s="301"/>
      <c r="N1086" s="301"/>
      <c r="O1086" s="301"/>
    </row>
    <row r="1087" spans="13:15" ht="15" customHeight="1" x14ac:dyDescent="0.25">
      <c r="M1087" s="301"/>
      <c r="N1087" s="301"/>
      <c r="O1087" s="301"/>
    </row>
    <row r="1088" spans="13:15" ht="15" customHeight="1" x14ac:dyDescent="0.25">
      <c r="M1088" s="301"/>
      <c r="N1088" s="301"/>
      <c r="O1088" s="301"/>
    </row>
    <row r="1089" spans="13:15" ht="15" customHeight="1" x14ac:dyDescent="0.25">
      <c r="M1089" s="301"/>
      <c r="N1089" s="301"/>
      <c r="O1089" s="301"/>
    </row>
    <row r="1090" spans="13:15" ht="15" customHeight="1" x14ac:dyDescent="0.25">
      <c r="M1090" s="301"/>
      <c r="N1090" s="301"/>
      <c r="O1090" s="301"/>
    </row>
    <row r="1091" spans="13:15" ht="15" customHeight="1" x14ac:dyDescent="0.25">
      <c r="M1091" s="301"/>
      <c r="N1091" s="301"/>
      <c r="O1091" s="301"/>
    </row>
    <row r="1092" spans="13:15" ht="15" customHeight="1" x14ac:dyDescent="0.25">
      <c r="M1092" s="301"/>
      <c r="N1092" s="301"/>
      <c r="O1092" s="301"/>
    </row>
    <row r="1093" spans="13:15" ht="15" customHeight="1" x14ac:dyDescent="0.25">
      <c r="M1093" s="301"/>
      <c r="N1093" s="301"/>
      <c r="O1093" s="301"/>
    </row>
    <row r="1094" spans="13:15" ht="15" customHeight="1" x14ac:dyDescent="0.25">
      <c r="M1094" s="301"/>
      <c r="N1094" s="301"/>
      <c r="O1094" s="301"/>
    </row>
    <row r="1095" spans="13:15" ht="15" customHeight="1" x14ac:dyDescent="0.25">
      <c r="M1095" s="301"/>
      <c r="N1095" s="301"/>
      <c r="O1095" s="301"/>
    </row>
    <row r="1096" spans="13:15" ht="15" customHeight="1" x14ac:dyDescent="0.25">
      <c r="M1096" s="301"/>
      <c r="N1096" s="301"/>
      <c r="O1096" s="301"/>
    </row>
    <row r="1097" spans="13:15" ht="15" customHeight="1" x14ac:dyDescent="0.25">
      <c r="M1097" s="301"/>
      <c r="N1097" s="301"/>
      <c r="O1097" s="301"/>
    </row>
    <row r="1098" spans="13:15" ht="15" customHeight="1" x14ac:dyDescent="0.25">
      <c r="M1098" s="301"/>
      <c r="N1098" s="301"/>
      <c r="O1098" s="301"/>
    </row>
    <row r="1099" spans="13:15" ht="15" customHeight="1" x14ac:dyDescent="0.25">
      <c r="M1099" s="301"/>
      <c r="N1099" s="301"/>
      <c r="O1099" s="301"/>
    </row>
    <row r="1100" spans="13:15" ht="15" customHeight="1" x14ac:dyDescent="0.25">
      <c r="M1100" s="301"/>
      <c r="N1100" s="301"/>
      <c r="O1100" s="301"/>
    </row>
    <row r="1101" spans="13:15" ht="15" customHeight="1" x14ac:dyDescent="0.25">
      <c r="M1101" s="301"/>
      <c r="N1101" s="301"/>
      <c r="O1101" s="301"/>
    </row>
    <row r="1102" spans="13:15" ht="15" customHeight="1" x14ac:dyDescent="0.25">
      <c r="M1102" s="301"/>
      <c r="N1102" s="301"/>
      <c r="O1102" s="301"/>
    </row>
    <row r="1103" spans="13:15" ht="15" customHeight="1" x14ac:dyDescent="0.25">
      <c r="M1103" s="301"/>
      <c r="N1103" s="301"/>
      <c r="O1103" s="301"/>
    </row>
    <row r="1104" spans="13:15" ht="15" customHeight="1" x14ac:dyDescent="0.25">
      <c r="M1104" s="301"/>
      <c r="N1104" s="301"/>
      <c r="O1104" s="301"/>
    </row>
    <row r="1105" spans="13:15" ht="15" customHeight="1" x14ac:dyDescent="0.25">
      <c r="M1105" s="301"/>
      <c r="N1105" s="301"/>
      <c r="O1105" s="301"/>
    </row>
    <row r="1106" spans="13:15" ht="15" customHeight="1" x14ac:dyDescent="0.25">
      <c r="M1106" s="301"/>
      <c r="N1106" s="301"/>
      <c r="O1106" s="301"/>
    </row>
    <row r="1107" spans="13:15" ht="15" customHeight="1" x14ac:dyDescent="0.25">
      <c r="M1107" s="301"/>
      <c r="N1107" s="301"/>
      <c r="O1107" s="301"/>
    </row>
    <row r="1108" spans="13:15" ht="15" customHeight="1" x14ac:dyDescent="0.25">
      <c r="M1108" s="301"/>
      <c r="N1108" s="301"/>
      <c r="O1108" s="301"/>
    </row>
    <row r="1109" spans="13:15" ht="15" customHeight="1" x14ac:dyDescent="0.25">
      <c r="M1109" s="301"/>
      <c r="N1109" s="301"/>
      <c r="O1109" s="301"/>
    </row>
    <row r="1110" spans="13:15" ht="15" customHeight="1" x14ac:dyDescent="0.25">
      <c r="M1110" s="301"/>
      <c r="N1110" s="301"/>
      <c r="O1110" s="301"/>
    </row>
    <row r="1111" spans="13:15" ht="15" customHeight="1" x14ac:dyDescent="0.25">
      <c r="M1111" s="301"/>
      <c r="N1111" s="301"/>
      <c r="O1111" s="301"/>
    </row>
    <row r="1112" spans="13:15" ht="15" customHeight="1" x14ac:dyDescent="0.25">
      <c r="M1112" s="301"/>
      <c r="N1112" s="301"/>
      <c r="O1112" s="301"/>
    </row>
    <row r="1113" spans="13:15" ht="15" customHeight="1" x14ac:dyDescent="0.25">
      <c r="M1113" s="301"/>
      <c r="N1113" s="301"/>
      <c r="O1113" s="301"/>
    </row>
    <row r="1114" spans="13:15" ht="15" customHeight="1" x14ac:dyDescent="0.25">
      <c r="M1114" s="301"/>
      <c r="N1114" s="301"/>
      <c r="O1114" s="301"/>
    </row>
    <row r="1115" spans="13:15" ht="15" customHeight="1" x14ac:dyDescent="0.25">
      <c r="M1115" s="301"/>
      <c r="N1115" s="301"/>
      <c r="O1115" s="301"/>
    </row>
    <row r="1116" spans="13:15" ht="15" customHeight="1" x14ac:dyDescent="0.25">
      <c r="M1116" s="301"/>
      <c r="N1116" s="301"/>
      <c r="O1116" s="301"/>
    </row>
    <row r="1117" spans="13:15" ht="15" customHeight="1" x14ac:dyDescent="0.25">
      <c r="M1117" s="301"/>
      <c r="N1117" s="301"/>
      <c r="O1117" s="301"/>
    </row>
    <row r="1118" spans="13:15" ht="15" customHeight="1" x14ac:dyDescent="0.25">
      <c r="M1118" s="301"/>
      <c r="N1118" s="301"/>
      <c r="O1118" s="301"/>
    </row>
    <row r="1119" spans="13:15" ht="15" customHeight="1" x14ac:dyDescent="0.25">
      <c r="M1119" s="301"/>
      <c r="N1119" s="301"/>
      <c r="O1119" s="301"/>
    </row>
    <row r="1120" spans="13:15" ht="15" customHeight="1" x14ac:dyDescent="0.25">
      <c r="M1120" s="301"/>
      <c r="N1120" s="301"/>
      <c r="O1120" s="301"/>
    </row>
    <row r="1121" spans="13:15" ht="15" customHeight="1" x14ac:dyDescent="0.25">
      <c r="M1121" s="301"/>
      <c r="N1121" s="301"/>
      <c r="O1121" s="301"/>
    </row>
    <row r="1122" spans="13:15" ht="15" customHeight="1" x14ac:dyDescent="0.25">
      <c r="M1122" s="301"/>
      <c r="N1122" s="301"/>
      <c r="O1122" s="301"/>
    </row>
    <row r="1123" spans="13:15" ht="15" customHeight="1" x14ac:dyDescent="0.25">
      <c r="M1123" s="301"/>
      <c r="N1123" s="301"/>
      <c r="O1123" s="301"/>
    </row>
    <row r="1124" spans="13:15" ht="15" customHeight="1" x14ac:dyDescent="0.25">
      <c r="M1124" s="301"/>
      <c r="N1124" s="301"/>
      <c r="O1124" s="301"/>
    </row>
    <row r="1125" spans="13:15" ht="15" customHeight="1" x14ac:dyDescent="0.25">
      <c r="M1125" s="301"/>
      <c r="N1125" s="301"/>
      <c r="O1125" s="301"/>
    </row>
    <row r="1126" spans="13:15" ht="15" customHeight="1" x14ac:dyDescent="0.25">
      <c r="M1126" s="301"/>
      <c r="N1126" s="301"/>
      <c r="O1126" s="301"/>
    </row>
    <row r="1127" spans="13:15" ht="15" customHeight="1" x14ac:dyDescent="0.25">
      <c r="M1127" s="301"/>
      <c r="N1127" s="301"/>
      <c r="O1127" s="301"/>
    </row>
    <row r="1128" spans="13:15" ht="15" customHeight="1" x14ac:dyDescent="0.25">
      <c r="M1128" s="301"/>
      <c r="N1128" s="301"/>
      <c r="O1128" s="301"/>
    </row>
    <row r="1129" spans="13:15" ht="15" customHeight="1" x14ac:dyDescent="0.25">
      <c r="M1129" s="301"/>
      <c r="N1129" s="301"/>
      <c r="O1129" s="301"/>
    </row>
    <row r="1130" spans="13:15" ht="15" customHeight="1" x14ac:dyDescent="0.25">
      <c r="M1130" s="301"/>
      <c r="N1130" s="301"/>
      <c r="O1130" s="301"/>
    </row>
    <row r="1131" spans="13:15" ht="15" customHeight="1" x14ac:dyDescent="0.25">
      <c r="M1131" s="301"/>
      <c r="N1131" s="301"/>
      <c r="O1131" s="301"/>
    </row>
    <row r="1132" spans="13:15" ht="15" customHeight="1" x14ac:dyDescent="0.25">
      <c r="M1132" s="301"/>
      <c r="N1132" s="301"/>
      <c r="O1132" s="301"/>
    </row>
    <row r="1133" spans="13:15" ht="15" customHeight="1" x14ac:dyDescent="0.25">
      <c r="M1133" s="301"/>
      <c r="N1133" s="301"/>
      <c r="O1133" s="301"/>
    </row>
    <row r="1134" spans="13:15" ht="15" customHeight="1" x14ac:dyDescent="0.25">
      <c r="M1134" s="301"/>
      <c r="N1134" s="301"/>
      <c r="O1134" s="301"/>
    </row>
    <row r="1135" spans="13:15" ht="15" customHeight="1" x14ac:dyDescent="0.25">
      <c r="M1135" s="301"/>
      <c r="N1135" s="301"/>
      <c r="O1135" s="301"/>
    </row>
    <row r="1136" spans="13:15" ht="15" customHeight="1" x14ac:dyDescent="0.25">
      <c r="M1136" s="301"/>
      <c r="N1136" s="301"/>
      <c r="O1136" s="301"/>
    </row>
    <row r="1137" spans="13:15" ht="15" customHeight="1" x14ac:dyDescent="0.25">
      <c r="M1137" s="301"/>
      <c r="N1137" s="301"/>
      <c r="O1137" s="301"/>
    </row>
    <row r="1138" spans="13:15" ht="15" customHeight="1" x14ac:dyDescent="0.25">
      <c r="M1138" s="301"/>
      <c r="N1138" s="301"/>
      <c r="O1138" s="301"/>
    </row>
    <row r="1139" spans="13:15" ht="15" customHeight="1" x14ac:dyDescent="0.25">
      <c r="M1139" s="301"/>
      <c r="N1139" s="301"/>
      <c r="O1139" s="301"/>
    </row>
    <row r="1140" spans="13:15" ht="15" customHeight="1" x14ac:dyDescent="0.25">
      <c r="M1140" s="301"/>
      <c r="N1140" s="301"/>
      <c r="O1140" s="301"/>
    </row>
    <row r="1141" spans="13:15" ht="15" customHeight="1" x14ac:dyDescent="0.25">
      <c r="M1141" s="301"/>
      <c r="N1141" s="301"/>
      <c r="O1141" s="301"/>
    </row>
    <row r="1142" spans="13:15" ht="15" customHeight="1" x14ac:dyDescent="0.25">
      <c r="M1142" s="301"/>
      <c r="N1142" s="301"/>
      <c r="O1142" s="301"/>
    </row>
    <row r="1143" spans="13:15" ht="15" customHeight="1" x14ac:dyDescent="0.25">
      <c r="M1143" s="301"/>
      <c r="N1143" s="301"/>
      <c r="O1143" s="301"/>
    </row>
    <row r="1144" spans="13:15" ht="15" customHeight="1" x14ac:dyDescent="0.25">
      <c r="M1144" s="301"/>
      <c r="N1144" s="301"/>
      <c r="O1144" s="301"/>
    </row>
    <row r="1145" spans="13:15" ht="15" customHeight="1" x14ac:dyDescent="0.25">
      <c r="M1145" s="301"/>
      <c r="N1145" s="301"/>
      <c r="O1145" s="301"/>
    </row>
    <row r="1146" spans="13:15" ht="15" customHeight="1" x14ac:dyDescent="0.25">
      <c r="M1146" s="301"/>
      <c r="N1146" s="301"/>
      <c r="O1146" s="301"/>
    </row>
    <row r="1147" spans="13:15" ht="15" customHeight="1" x14ac:dyDescent="0.25">
      <c r="M1147" s="301"/>
      <c r="N1147" s="301"/>
      <c r="O1147" s="301"/>
    </row>
    <row r="1148" spans="13:15" ht="15" customHeight="1" x14ac:dyDescent="0.25">
      <c r="M1148" s="301"/>
      <c r="N1148" s="301"/>
      <c r="O1148" s="301"/>
    </row>
    <row r="1149" spans="13:15" ht="15" customHeight="1" x14ac:dyDescent="0.25">
      <c r="M1149" s="301"/>
      <c r="N1149" s="301"/>
      <c r="O1149" s="301"/>
    </row>
    <row r="1150" spans="13:15" ht="15" customHeight="1" x14ac:dyDescent="0.25">
      <c r="M1150" s="301"/>
      <c r="N1150" s="301"/>
      <c r="O1150" s="301"/>
    </row>
    <row r="1151" spans="13:15" ht="15" customHeight="1" x14ac:dyDescent="0.25">
      <c r="M1151" s="301"/>
      <c r="N1151" s="301"/>
      <c r="O1151" s="301"/>
    </row>
    <row r="1152" spans="13:15" ht="15" customHeight="1" x14ac:dyDescent="0.25">
      <c r="M1152" s="301"/>
      <c r="N1152" s="301"/>
      <c r="O1152" s="301"/>
    </row>
    <row r="1153" spans="13:15" ht="15" customHeight="1" x14ac:dyDescent="0.25">
      <c r="M1153" s="301"/>
      <c r="N1153" s="301"/>
      <c r="O1153" s="301"/>
    </row>
    <row r="1154" spans="13:15" ht="15" customHeight="1" x14ac:dyDescent="0.25">
      <c r="M1154" s="301"/>
      <c r="N1154" s="301"/>
      <c r="O1154" s="301"/>
    </row>
    <row r="1155" spans="13:15" ht="15" customHeight="1" x14ac:dyDescent="0.25">
      <c r="M1155" s="301"/>
      <c r="N1155" s="301"/>
      <c r="O1155" s="301"/>
    </row>
    <row r="1156" spans="13:15" ht="15" customHeight="1" x14ac:dyDescent="0.25">
      <c r="M1156" s="301"/>
      <c r="N1156" s="301"/>
      <c r="O1156" s="301"/>
    </row>
    <row r="1157" spans="13:15" ht="15" customHeight="1" x14ac:dyDescent="0.25">
      <c r="M1157" s="301"/>
      <c r="N1157" s="301"/>
      <c r="O1157" s="301"/>
    </row>
    <row r="1158" spans="13:15" ht="15" customHeight="1" x14ac:dyDescent="0.25">
      <c r="M1158" s="301"/>
      <c r="N1158" s="301"/>
      <c r="O1158" s="301"/>
    </row>
    <row r="1159" spans="13:15" ht="15" customHeight="1" x14ac:dyDescent="0.25">
      <c r="M1159" s="301"/>
      <c r="N1159" s="301"/>
      <c r="O1159" s="301"/>
    </row>
    <row r="1160" spans="13:15" ht="15" customHeight="1" x14ac:dyDescent="0.25">
      <c r="M1160" s="301"/>
      <c r="N1160" s="301"/>
      <c r="O1160" s="301"/>
    </row>
    <row r="1161" spans="13:15" ht="15" customHeight="1" x14ac:dyDescent="0.25">
      <c r="M1161" s="301"/>
      <c r="N1161" s="301"/>
      <c r="O1161" s="301"/>
    </row>
    <row r="1162" spans="13:15" ht="15" customHeight="1" x14ac:dyDescent="0.25">
      <c r="M1162" s="301"/>
      <c r="N1162" s="301"/>
      <c r="O1162" s="301"/>
    </row>
    <row r="1163" spans="13:15" ht="15" customHeight="1" x14ac:dyDescent="0.25">
      <c r="M1163" s="301"/>
      <c r="N1163" s="301"/>
      <c r="O1163" s="301"/>
    </row>
    <row r="1164" spans="13:15" ht="15" customHeight="1" x14ac:dyDescent="0.25">
      <c r="M1164" s="301"/>
      <c r="N1164" s="301"/>
      <c r="O1164" s="301"/>
    </row>
    <row r="1165" spans="13:15" ht="15" customHeight="1" x14ac:dyDescent="0.25">
      <c r="M1165" s="301"/>
      <c r="N1165" s="301"/>
      <c r="O1165" s="301"/>
    </row>
    <row r="1166" spans="13:15" ht="15" customHeight="1" x14ac:dyDescent="0.25">
      <c r="M1166" s="301"/>
      <c r="N1166" s="301"/>
      <c r="O1166" s="301"/>
    </row>
    <row r="1167" spans="13:15" ht="15" customHeight="1" x14ac:dyDescent="0.25">
      <c r="M1167" s="301"/>
      <c r="N1167" s="301"/>
      <c r="O1167" s="301"/>
    </row>
    <row r="1168" spans="13:15" ht="15" customHeight="1" x14ac:dyDescent="0.25">
      <c r="M1168" s="301"/>
      <c r="N1168" s="301"/>
      <c r="O1168" s="301"/>
    </row>
    <row r="1169" spans="13:15" ht="15" customHeight="1" x14ac:dyDescent="0.25">
      <c r="M1169" s="301"/>
      <c r="N1169" s="301"/>
      <c r="O1169" s="301"/>
    </row>
    <row r="1170" spans="13:15" ht="15" customHeight="1" x14ac:dyDescent="0.25">
      <c r="M1170" s="301"/>
      <c r="N1170" s="301"/>
      <c r="O1170" s="301"/>
    </row>
    <row r="1171" spans="13:15" ht="15" customHeight="1" x14ac:dyDescent="0.25">
      <c r="M1171" s="301"/>
      <c r="N1171" s="301"/>
      <c r="O1171" s="301"/>
    </row>
    <row r="1172" spans="13:15" ht="15" customHeight="1" x14ac:dyDescent="0.25">
      <c r="M1172" s="301"/>
      <c r="N1172" s="301"/>
      <c r="O1172" s="301"/>
    </row>
    <row r="1173" spans="13:15" ht="15" customHeight="1" x14ac:dyDescent="0.25">
      <c r="M1173" s="301"/>
      <c r="N1173" s="301"/>
      <c r="O1173" s="301"/>
    </row>
    <row r="1174" spans="13:15" ht="15" customHeight="1" x14ac:dyDescent="0.25">
      <c r="M1174" s="301"/>
      <c r="N1174" s="301"/>
      <c r="O1174" s="301"/>
    </row>
    <row r="1175" spans="13:15" ht="15" customHeight="1" x14ac:dyDescent="0.25">
      <c r="M1175" s="301"/>
      <c r="N1175" s="301"/>
      <c r="O1175" s="301"/>
    </row>
    <row r="1176" spans="13:15" ht="15" customHeight="1" x14ac:dyDescent="0.25">
      <c r="M1176" s="301"/>
      <c r="N1176" s="301"/>
      <c r="O1176" s="301"/>
    </row>
    <row r="1177" spans="13:15" ht="15" customHeight="1" x14ac:dyDescent="0.25">
      <c r="M1177" s="301"/>
      <c r="N1177" s="301"/>
      <c r="O1177" s="301"/>
    </row>
    <row r="1178" spans="13:15" ht="15" customHeight="1" x14ac:dyDescent="0.25">
      <c r="M1178" s="301"/>
      <c r="N1178" s="301"/>
      <c r="O1178" s="301"/>
    </row>
    <row r="1179" spans="13:15" ht="15" customHeight="1" x14ac:dyDescent="0.25">
      <c r="M1179" s="301"/>
      <c r="N1179" s="301"/>
      <c r="O1179" s="301"/>
    </row>
    <row r="1180" spans="13:15" ht="15" customHeight="1" x14ac:dyDescent="0.25">
      <c r="M1180" s="301"/>
      <c r="N1180" s="301"/>
      <c r="O1180" s="301"/>
    </row>
    <row r="1181" spans="13:15" ht="15" customHeight="1" x14ac:dyDescent="0.25">
      <c r="M1181" s="301"/>
      <c r="N1181" s="301"/>
      <c r="O1181" s="301"/>
    </row>
    <row r="1182" spans="13:15" ht="15" customHeight="1" x14ac:dyDescent="0.25">
      <c r="M1182" s="301"/>
      <c r="N1182" s="301"/>
      <c r="O1182" s="301"/>
    </row>
    <row r="1183" spans="13:15" ht="15" customHeight="1" x14ac:dyDescent="0.25">
      <c r="M1183" s="301"/>
      <c r="N1183" s="301"/>
      <c r="O1183" s="301"/>
    </row>
    <row r="1184" spans="13:15" ht="15" customHeight="1" x14ac:dyDescent="0.25">
      <c r="M1184" s="301"/>
      <c r="N1184" s="301"/>
      <c r="O1184" s="301"/>
    </row>
    <row r="1185" spans="13:15" ht="15" customHeight="1" x14ac:dyDescent="0.25">
      <c r="M1185" s="301"/>
      <c r="N1185" s="301"/>
      <c r="O1185" s="301"/>
    </row>
    <row r="1186" spans="13:15" ht="15" customHeight="1" x14ac:dyDescent="0.25">
      <c r="M1186" s="301"/>
      <c r="N1186" s="301"/>
      <c r="O1186" s="301"/>
    </row>
    <row r="1187" spans="13:15" ht="15" customHeight="1" x14ac:dyDescent="0.25">
      <c r="M1187" s="301"/>
      <c r="N1187" s="301"/>
      <c r="O1187" s="301"/>
    </row>
    <row r="1188" spans="13:15" ht="15" customHeight="1" x14ac:dyDescent="0.25">
      <c r="M1188" s="301"/>
      <c r="N1188" s="301"/>
      <c r="O1188" s="301"/>
    </row>
    <row r="1189" spans="13:15" ht="15" customHeight="1" x14ac:dyDescent="0.25">
      <c r="M1189" s="301"/>
      <c r="N1189" s="301"/>
      <c r="O1189" s="301"/>
    </row>
    <row r="1190" spans="13:15" ht="15" customHeight="1" x14ac:dyDescent="0.25">
      <c r="M1190" s="301"/>
      <c r="N1190" s="301"/>
      <c r="O1190" s="301"/>
    </row>
    <row r="1191" spans="13:15" ht="15" customHeight="1" x14ac:dyDescent="0.25">
      <c r="M1191" s="301"/>
      <c r="N1191" s="301"/>
      <c r="O1191" s="301"/>
    </row>
    <row r="1192" spans="13:15" ht="15" customHeight="1" x14ac:dyDescent="0.25">
      <c r="M1192" s="301"/>
      <c r="N1192" s="301"/>
      <c r="O1192" s="301"/>
    </row>
    <row r="1193" spans="13:15" ht="15" customHeight="1" x14ac:dyDescent="0.25">
      <c r="M1193" s="301"/>
      <c r="N1193" s="301"/>
      <c r="O1193" s="301"/>
    </row>
    <row r="1194" spans="13:15" ht="15" customHeight="1" x14ac:dyDescent="0.25">
      <c r="M1194" s="301"/>
      <c r="N1194" s="301"/>
      <c r="O1194" s="301"/>
    </row>
    <row r="1195" spans="13:15" ht="15" customHeight="1" x14ac:dyDescent="0.25">
      <c r="M1195" s="301"/>
      <c r="N1195" s="301"/>
      <c r="O1195" s="301"/>
    </row>
    <row r="1196" spans="13:15" ht="15" customHeight="1" x14ac:dyDescent="0.25">
      <c r="M1196" s="301"/>
      <c r="N1196" s="301"/>
      <c r="O1196" s="301"/>
    </row>
    <row r="1197" spans="13:15" ht="15" customHeight="1" x14ac:dyDescent="0.25">
      <c r="M1197" s="301"/>
      <c r="N1197" s="301"/>
      <c r="O1197" s="301"/>
    </row>
    <row r="1198" spans="13:15" ht="15" customHeight="1" x14ac:dyDescent="0.25">
      <c r="M1198" s="301"/>
      <c r="N1198" s="301"/>
      <c r="O1198" s="301"/>
    </row>
    <row r="1199" spans="13:15" ht="15" customHeight="1" x14ac:dyDescent="0.25">
      <c r="M1199" s="301"/>
      <c r="N1199" s="301"/>
      <c r="O1199" s="301"/>
    </row>
    <row r="1200" spans="13:15" ht="15" customHeight="1" x14ac:dyDescent="0.25">
      <c r="M1200" s="301"/>
      <c r="N1200" s="301"/>
      <c r="O1200" s="301"/>
    </row>
    <row r="1201" spans="13:15" ht="15" customHeight="1" x14ac:dyDescent="0.25">
      <c r="M1201" s="301"/>
      <c r="N1201" s="301"/>
      <c r="O1201" s="301"/>
    </row>
    <row r="1202" spans="13:15" ht="15" customHeight="1" x14ac:dyDescent="0.25">
      <c r="M1202" s="301"/>
      <c r="N1202" s="301"/>
      <c r="O1202" s="301"/>
    </row>
    <row r="1203" spans="13:15" ht="15" customHeight="1" x14ac:dyDescent="0.25">
      <c r="M1203" s="301"/>
      <c r="N1203" s="301"/>
      <c r="O1203" s="301"/>
    </row>
    <row r="1204" spans="13:15" ht="15" customHeight="1" x14ac:dyDescent="0.25">
      <c r="M1204" s="301"/>
      <c r="N1204" s="301"/>
      <c r="O1204" s="301"/>
    </row>
    <row r="1205" spans="13:15" ht="15" customHeight="1" x14ac:dyDescent="0.25">
      <c r="M1205" s="301"/>
      <c r="N1205" s="301"/>
      <c r="O1205" s="301"/>
    </row>
    <row r="1206" spans="13:15" ht="15" customHeight="1" x14ac:dyDescent="0.25">
      <c r="M1206" s="301"/>
      <c r="N1206" s="301"/>
      <c r="O1206" s="301"/>
    </row>
    <row r="1207" spans="13:15" ht="15" customHeight="1" x14ac:dyDescent="0.25">
      <c r="M1207" s="301"/>
      <c r="N1207" s="301"/>
      <c r="O1207" s="301"/>
    </row>
    <row r="1208" spans="13:15" ht="15" customHeight="1" x14ac:dyDescent="0.25">
      <c r="M1208" s="301"/>
      <c r="N1208" s="301"/>
      <c r="O1208" s="301"/>
    </row>
    <row r="1209" spans="13:15" ht="15" customHeight="1" x14ac:dyDescent="0.25">
      <c r="M1209" s="301"/>
      <c r="N1209" s="301"/>
      <c r="O1209" s="301"/>
    </row>
    <row r="1210" spans="13:15" ht="15" customHeight="1" x14ac:dyDescent="0.25">
      <c r="M1210" s="301"/>
      <c r="N1210" s="301"/>
      <c r="O1210" s="301"/>
    </row>
    <row r="1211" spans="13:15" ht="15" customHeight="1" x14ac:dyDescent="0.25">
      <c r="M1211" s="301"/>
      <c r="N1211" s="301"/>
      <c r="O1211" s="301"/>
    </row>
    <row r="1212" spans="13:15" ht="15" customHeight="1" x14ac:dyDescent="0.25">
      <c r="M1212" s="301"/>
      <c r="N1212" s="301"/>
      <c r="O1212" s="301"/>
    </row>
    <row r="1213" spans="13:15" ht="15" customHeight="1" x14ac:dyDescent="0.25">
      <c r="M1213" s="301"/>
      <c r="N1213" s="301"/>
      <c r="O1213" s="301"/>
    </row>
    <row r="1214" spans="13:15" ht="15" customHeight="1" x14ac:dyDescent="0.25">
      <c r="M1214" s="301"/>
      <c r="N1214" s="301"/>
      <c r="O1214" s="301"/>
    </row>
    <row r="1215" spans="13:15" ht="15" customHeight="1" x14ac:dyDescent="0.25">
      <c r="M1215" s="301"/>
      <c r="N1215" s="301"/>
      <c r="O1215" s="301"/>
    </row>
    <row r="1216" spans="13:15" ht="15" customHeight="1" x14ac:dyDescent="0.25">
      <c r="M1216" s="301"/>
      <c r="N1216" s="301"/>
      <c r="O1216" s="301"/>
    </row>
    <row r="1217" spans="13:15" ht="15" customHeight="1" x14ac:dyDescent="0.25">
      <c r="M1217" s="301"/>
      <c r="N1217" s="301"/>
      <c r="O1217" s="301"/>
    </row>
    <row r="1218" spans="13:15" ht="15" customHeight="1" x14ac:dyDescent="0.25">
      <c r="M1218" s="301"/>
      <c r="N1218" s="301"/>
      <c r="O1218" s="301"/>
    </row>
    <row r="1219" spans="13:15" ht="15" customHeight="1" x14ac:dyDescent="0.25">
      <c r="M1219" s="301"/>
      <c r="N1219" s="301"/>
      <c r="O1219" s="301"/>
    </row>
    <row r="1220" spans="13:15" ht="15" customHeight="1" x14ac:dyDescent="0.25">
      <c r="M1220" s="301"/>
      <c r="N1220" s="301"/>
      <c r="O1220" s="301"/>
    </row>
    <row r="1221" spans="13:15" ht="15" customHeight="1" x14ac:dyDescent="0.25">
      <c r="M1221" s="301"/>
      <c r="N1221" s="301"/>
      <c r="O1221" s="301"/>
    </row>
  </sheetData>
  <mergeCells count="211">
    <mergeCell ref="P4:P7"/>
    <mergeCell ref="Q4:Q7"/>
    <mergeCell ref="R4:R7"/>
    <mergeCell ref="D5:F5"/>
    <mergeCell ref="G5:I5"/>
    <mergeCell ref="J5:L5"/>
    <mergeCell ref="M5:O5"/>
    <mergeCell ref="A1:R1"/>
    <mergeCell ref="A2:R2"/>
    <mergeCell ref="Q3:R3"/>
    <mergeCell ref="A4:A7"/>
    <mergeCell ref="B4:B7"/>
    <mergeCell ref="C4:C7"/>
    <mergeCell ref="D4:F4"/>
    <mergeCell ref="G4:I4"/>
    <mergeCell ref="J4:L4"/>
    <mergeCell ref="M4:O4"/>
    <mergeCell ref="B17:C17"/>
    <mergeCell ref="A18:C18"/>
    <mergeCell ref="P18:R18"/>
    <mergeCell ref="A29:B29"/>
    <mergeCell ref="Q29:R29"/>
    <mergeCell ref="A8:A16"/>
    <mergeCell ref="B15:B16"/>
    <mergeCell ref="Q15:Q16"/>
    <mergeCell ref="R8:R16"/>
    <mergeCell ref="A20:A24"/>
    <mergeCell ref="A25:C25"/>
    <mergeCell ref="P25:R25"/>
    <mergeCell ref="R20:R24"/>
    <mergeCell ref="Q20:Q24"/>
    <mergeCell ref="B20:B24"/>
    <mergeCell ref="M30:O30"/>
    <mergeCell ref="P30:P33"/>
    <mergeCell ref="Q30:Q33"/>
    <mergeCell ref="R30:R33"/>
    <mergeCell ref="D31:F31"/>
    <mergeCell ref="G31:I31"/>
    <mergeCell ref="J31:L31"/>
    <mergeCell ref="M31:O31"/>
    <mergeCell ref="A30:A33"/>
    <mergeCell ref="B30:B33"/>
    <mergeCell ref="C30:C33"/>
    <mergeCell ref="D30:F30"/>
    <mergeCell ref="G30:I30"/>
    <mergeCell ref="J30:L30"/>
    <mergeCell ref="A34:A52"/>
    <mergeCell ref="R34:R52"/>
    <mergeCell ref="B42:C42"/>
    <mergeCell ref="P42:Q42"/>
    <mergeCell ref="B43:B44"/>
    <mergeCell ref="Q43:Q44"/>
    <mergeCell ref="B45:C45"/>
    <mergeCell ref="P45:Q45"/>
    <mergeCell ref="B34:B41"/>
    <mergeCell ref="Q34:Q41"/>
    <mergeCell ref="B46:B49"/>
    <mergeCell ref="B50:C50"/>
    <mergeCell ref="Q46:Q49"/>
    <mergeCell ref="P50:Q50"/>
    <mergeCell ref="A53:C53"/>
    <mergeCell ref="P53:R53"/>
    <mergeCell ref="A59:A61"/>
    <mergeCell ref="R59:R61"/>
    <mergeCell ref="B60:B61"/>
    <mergeCell ref="Q60:Q61"/>
    <mergeCell ref="M55:O55"/>
    <mergeCell ref="P55:P58"/>
    <mergeCell ref="Q55:Q58"/>
    <mergeCell ref="R55:R58"/>
    <mergeCell ref="D56:F56"/>
    <mergeCell ref="G56:I56"/>
    <mergeCell ref="J56:L56"/>
    <mergeCell ref="M56:O56"/>
    <mergeCell ref="A55:A58"/>
    <mergeCell ref="B55:B58"/>
    <mergeCell ref="C55:C58"/>
    <mergeCell ref="D55:F55"/>
    <mergeCell ref="G55:I55"/>
    <mergeCell ref="J55:L55"/>
    <mergeCell ref="A66:C66"/>
    <mergeCell ref="P66:R66"/>
    <mergeCell ref="A67:A74"/>
    <mergeCell ref="B67:B70"/>
    <mergeCell ref="Q67:Q70"/>
    <mergeCell ref="R67:R74"/>
    <mergeCell ref="B71:C71"/>
    <mergeCell ref="P71:Q71"/>
    <mergeCell ref="A54:B54"/>
    <mergeCell ref="Q54:R54"/>
    <mergeCell ref="B62:C62"/>
    <mergeCell ref="P62:Q62"/>
    <mergeCell ref="A63:C63"/>
    <mergeCell ref="P63:R63"/>
    <mergeCell ref="A64:A65"/>
    <mergeCell ref="R64:R65"/>
    <mergeCell ref="A79:C79"/>
    <mergeCell ref="P79:R79"/>
    <mergeCell ref="A87:A93"/>
    <mergeCell ref="R87:R92"/>
    <mergeCell ref="B91:B92"/>
    <mergeCell ref="B93:C93"/>
    <mergeCell ref="A75:C75"/>
    <mergeCell ref="P75:R75"/>
    <mergeCell ref="A76:A78"/>
    <mergeCell ref="R76:R78"/>
    <mergeCell ref="M83:O83"/>
    <mergeCell ref="P83:P86"/>
    <mergeCell ref="Q83:Q86"/>
    <mergeCell ref="R83:R86"/>
    <mergeCell ref="D84:F84"/>
    <mergeCell ref="G84:I84"/>
    <mergeCell ref="J84:L84"/>
    <mergeCell ref="M84:O84"/>
    <mergeCell ref="A94:C94"/>
    <mergeCell ref="P94:R94"/>
    <mergeCell ref="A82:B82"/>
    <mergeCell ref="Q82:R82"/>
    <mergeCell ref="A83:A86"/>
    <mergeCell ref="B83:B86"/>
    <mergeCell ref="C83:C86"/>
    <mergeCell ref="D83:F83"/>
    <mergeCell ref="G83:I83"/>
    <mergeCell ref="J83:L83"/>
    <mergeCell ref="Q87:Q89"/>
    <mergeCell ref="B87:B89"/>
    <mergeCell ref="A104:C104"/>
    <mergeCell ref="P104:R104"/>
    <mergeCell ref="A95:A103"/>
    <mergeCell ref="B95:B96"/>
    <mergeCell ref="Q95:Q96"/>
    <mergeCell ref="R95:R103"/>
    <mergeCell ref="B97:C97"/>
    <mergeCell ref="P97:Q97"/>
    <mergeCell ref="B99:B100"/>
    <mergeCell ref="Q99:Q100"/>
    <mergeCell ref="B101:C101"/>
    <mergeCell ref="P101:Q101"/>
    <mergeCell ref="Q111:Q114"/>
    <mergeCell ref="R111:R114"/>
    <mergeCell ref="D112:F112"/>
    <mergeCell ref="G112:I112"/>
    <mergeCell ref="J112:L112"/>
    <mergeCell ref="M112:O112"/>
    <mergeCell ref="A110:B110"/>
    <mergeCell ref="Q110:R110"/>
    <mergeCell ref="A111:A114"/>
    <mergeCell ref="B111:B114"/>
    <mergeCell ref="C111:C114"/>
    <mergeCell ref="D111:F111"/>
    <mergeCell ref="G111:I111"/>
    <mergeCell ref="J111:L111"/>
    <mergeCell ref="M111:O111"/>
    <mergeCell ref="P111:P114"/>
    <mergeCell ref="A115:A118"/>
    <mergeCell ref="R115:R118"/>
    <mergeCell ref="A119:C119"/>
    <mergeCell ref="P119:R119"/>
    <mergeCell ref="R121:R126"/>
    <mergeCell ref="B125:C125"/>
    <mergeCell ref="P125:Q125"/>
    <mergeCell ref="B115:B116"/>
    <mergeCell ref="Q115:Q116"/>
    <mergeCell ref="B117:C117"/>
    <mergeCell ref="P117:Q117"/>
    <mergeCell ref="B120:B124"/>
    <mergeCell ref="Q120:Q124"/>
    <mergeCell ref="A120:A126"/>
    <mergeCell ref="A127:C127"/>
    <mergeCell ref="P127:R127"/>
    <mergeCell ref="A129:C129"/>
    <mergeCell ref="P129:R129"/>
    <mergeCell ref="A133:B133"/>
    <mergeCell ref="Q133:R133"/>
    <mergeCell ref="M134:O134"/>
    <mergeCell ref="P134:P137"/>
    <mergeCell ref="Q134:Q137"/>
    <mergeCell ref="R134:R137"/>
    <mergeCell ref="S134:S137"/>
    <mergeCell ref="D135:F135"/>
    <mergeCell ref="G135:I135"/>
    <mergeCell ref="J135:L135"/>
    <mergeCell ref="M135:O135"/>
    <mergeCell ref="A138:A140"/>
    <mergeCell ref="R138:R139"/>
    <mergeCell ref="A141:C141"/>
    <mergeCell ref="P141:R141"/>
    <mergeCell ref="A134:A137"/>
    <mergeCell ref="B134:B137"/>
    <mergeCell ref="C134:C137"/>
    <mergeCell ref="D134:F134"/>
    <mergeCell ref="G134:I134"/>
    <mergeCell ref="J134:L134"/>
    <mergeCell ref="A156:C156"/>
    <mergeCell ref="P156:R156"/>
    <mergeCell ref="B148:B149"/>
    <mergeCell ref="Q148:Q149"/>
    <mergeCell ref="B150:C150"/>
    <mergeCell ref="P150:Q150"/>
    <mergeCell ref="A152:C152"/>
    <mergeCell ref="P152:R152"/>
    <mergeCell ref="A143:A151"/>
    <mergeCell ref="B143:B146"/>
    <mergeCell ref="Q143:Q146"/>
    <mergeCell ref="R143:R151"/>
    <mergeCell ref="B147:C147"/>
    <mergeCell ref="P147:Q147"/>
    <mergeCell ref="A153:A154"/>
    <mergeCell ref="R153:R154"/>
    <mergeCell ref="A155:C155"/>
    <mergeCell ref="P155:R155"/>
  </mergeCells>
  <printOptions horizontalCentered="1"/>
  <pageMargins left="0.39370078740157483" right="0.39370078740157483" top="0.78740157480314965" bottom="0.39370078740157483" header="0.78740157480314965" footer="0.39370078740157483"/>
  <pageSetup paperSize="9" scale="70" firstPageNumber="231" orientation="landscape" useFirstPageNumber="1" r:id="rId1"/>
  <headerFooter alignWithMargins="0"/>
  <rowBreaks count="3" manualBreakCount="3">
    <brk id="53" max="17" man="1"/>
    <brk id="81" max="17" man="1"/>
    <brk id="132" max="17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7:P17"/>
  <sheetViews>
    <sheetView rightToLeft="1" view="pageBreakPreview" zoomScaleSheetLayoutView="100" workbookViewId="0">
      <selection activeCell="S17" sqref="S17"/>
    </sheetView>
  </sheetViews>
  <sheetFormatPr defaultRowHeight="12.75" x14ac:dyDescent="0.2"/>
  <sheetData>
    <row r="17" spans="1:16" ht="60" x14ac:dyDescent="0.8">
      <c r="A17" s="2486" t="s">
        <v>2880</v>
      </c>
      <c r="B17" s="2486"/>
      <c r="C17" s="2486"/>
      <c r="D17" s="2486"/>
      <c r="E17" s="2486"/>
      <c r="F17" s="2486"/>
      <c r="G17" s="2486"/>
      <c r="H17" s="2486"/>
      <c r="I17" s="2486"/>
      <c r="J17" s="2486"/>
      <c r="K17" s="2486"/>
      <c r="L17" s="2486"/>
      <c r="M17" s="2486"/>
      <c r="P17" s="2400"/>
    </row>
  </sheetData>
  <mergeCells count="1">
    <mergeCell ref="A17:M17"/>
  </mergeCells>
  <printOptions horizontalCentered="1"/>
  <pageMargins left="0.95" right="0.95" top="1" bottom="1" header="1.05" footer="1.05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163</vt:i4>
      </vt:variant>
      <vt:variant>
        <vt:lpstr>Named Ranges</vt:lpstr>
      </vt:variant>
      <vt:variant>
        <vt:i4>112</vt:i4>
      </vt:variant>
    </vt:vector>
  </HeadingPairs>
  <TitlesOfParts>
    <vt:vector size="275" baseType="lpstr">
      <vt:lpstr>ف1</vt:lpstr>
      <vt:lpstr>المقبولين - تجميعي شهادة (2)</vt:lpstr>
      <vt:lpstr>تجميعي جنسية  (2)</vt:lpstr>
      <vt:lpstr>الموجودين - تجميعي شهادة  (2)</vt:lpstr>
      <vt:lpstr>تجميعي جنسية (2)</vt:lpstr>
      <vt:lpstr>ف بغداد</vt:lpstr>
      <vt:lpstr>بغداد ج 7 </vt:lpstr>
      <vt:lpstr>مقبولين عرب8</vt:lpstr>
      <vt:lpstr>مقبولين جدول 9</vt:lpstr>
      <vt:lpstr>مق عرب ق10</vt:lpstr>
      <vt:lpstr>الموجودين جدول 11</vt:lpstr>
      <vt:lpstr>موجودين عرب جدول 12</vt:lpstr>
      <vt:lpstr>الموجودين 13</vt:lpstr>
      <vt:lpstr>موجودين عرب14</vt:lpstr>
      <vt:lpstr>ف مستنصرية</vt:lpstr>
      <vt:lpstr>مستنصرية ك مق 15</vt:lpstr>
      <vt:lpstr>مستنصرية مق16</vt:lpstr>
      <vt:lpstr>مستنصرية ك (موج17)</vt:lpstr>
      <vt:lpstr>موجودين عرب 18</vt:lpstr>
      <vt:lpstr>مستنصرية (موج19) (2)</vt:lpstr>
      <vt:lpstr>مستنصرية عرب 20</vt:lpstr>
      <vt:lpstr>ف تكنلوجيا</vt:lpstr>
      <vt:lpstr>تكنولوجية ك مق 21</vt:lpstr>
      <vt:lpstr>عرب تكنلوجيا مق 22</vt:lpstr>
      <vt:lpstr>تكنولوجية 23</vt:lpstr>
      <vt:lpstr>تكنلو 24</vt:lpstr>
      <vt:lpstr>تكنولوجية ك (موج)25</vt:lpstr>
      <vt:lpstr>تكنولوجية (موج)26و27</vt:lpstr>
      <vt:lpstr>ف نهرين</vt:lpstr>
      <vt:lpstr>نهرين ك + عرب28</vt:lpstr>
      <vt:lpstr>نهرين عراقيين وعرب29</vt:lpstr>
      <vt:lpstr>نهرين ك مو + عرب30و31</vt:lpstr>
      <vt:lpstr>نهرين (2)+عرب32و33</vt:lpstr>
      <vt:lpstr>ف العراقية</vt:lpstr>
      <vt:lpstr>العراقية 34</vt:lpstr>
      <vt:lpstr>العراقية352</vt:lpstr>
      <vt:lpstr>العراقية 3+عرب36و37</vt:lpstr>
      <vt:lpstr>العراقية38و39  4</vt:lpstr>
      <vt:lpstr>ف مجلس طبي</vt:lpstr>
      <vt:lpstr>41</vt:lpstr>
      <vt:lpstr>المجلس العراقي طبية41</vt:lpstr>
      <vt:lpstr>المجلس العراقي ك42</vt:lpstr>
      <vt:lpstr>موجودين اقسام43</vt:lpstr>
      <vt:lpstr>ف هيئة عراقية</vt:lpstr>
      <vt:lpstr>جامعة تكنلوجيا المعلومات مق44</vt:lpstr>
      <vt:lpstr>مقبولين اقسام45</vt:lpstr>
      <vt:lpstr>موجودين ك46</vt:lpstr>
      <vt:lpstr>48</vt:lpstr>
      <vt:lpstr>جامعة الموصل</vt:lpstr>
      <vt:lpstr>موصل مق ك48</vt:lpstr>
      <vt:lpstr>موصل مق اقسام49</vt:lpstr>
      <vt:lpstr>موصل مو ك50</vt:lpstr>
      <vt:lpstr>موصل مو اقسام51</vt:lpstr>
      <vt:lpstr>نينوى</vt:lpstr>
      <vt:lpstr>53</vt:lpstr>
      <vt:lpstr>نينوى مقبولين</vt:lpstr>
      <vt:lpstr>ف بصرة</vt:lpstr>
      <vt:lpstr>بصرة ك مق (2)52</vt:lpstr>
      <vt:lpstr>بصرة مق (2)53</vt:lpstr>
      <vt:lpstr>بصرة ك (موج) (2)54</vt:lpstr>
      <vt:lpstr>بصرة (موج) (2)55</vt:lpstr>
      <vt:lpstr>ف كوفة</vt:lpstr>
      <vt:lpstr>59</vt:lpstr>
      <vt:lpstr>كوفة مق عرب57</vt:lpstr>
      <vt:lpstr>كوفة مق(3)58</vt:lpstr>
      <vt:lpstr>كوفة ك (4)59و60</vt:lpstr>
      <vt:lpstr>كوفة موج(4)61</vt:lpstr>
      <vt:lpstr>66</vt:lpstr>
      <vt:lpstr>ف تكريت</vt:lpstr>
      <vt:lpstr>تكريت ك63</vt:lpstr>
      <vt:lpstr>تكريت64</vt:lpstr>
      <vt:lpstr>69</vt:lpstr>
      <vt:lpstr>70</vt:lpstr>
      <vt:lpstr>ف سامراء</vt:lpstr>
      <vt:lpstr> سامراء 671</vt:lpstr>
      <vt:lpstr>سامراء 268</vt:lpstr>
      <vt:lpstr>سامراء 69   3</vt:lpstr>
      <vt:lpstr>سامراء  470</vt:lpstr>
      <vt:lpstr>ف قادسية</vt:lpstr>
      <vt:lpstr>75</vt:lpstr>
      <vt:lpstr>قادسية72</vt:lpstr>
      <vt:lpstr>قادسية ك (2)</vt:lpstr>
      <vt:lpstr>قادسية (2)</vt:lpstr>
      <vt:lpstr>ف الانبار</vt:lpstr>
      <vt:lpstr>انبار ك</vt:lpstr>
      <vt:lpstr>انبار </vt:lpstr>
      <vt:lpstr>انبار ك (2)</vt:lpstr>
      <vt:lpstr>انبار</vt:lpstr>
      <vt:lpstr>ف فلوجة</vt:lpstr>
      <vt:lpstr>فلوجة ك مق</vt:lpstr>
      <vt:lpstr>فلوجة اقسام مق</vt:lpstr>
      <vt:lpstr>فلوجة ك مو</vt:lpstr>
      <vt:lpstr>فلوجة اقسام مو</vt:lpstr>
      <vt:lpstr>ف بابل</vt:lpstr>
      <vt:lpstr>بابل ك</vt:lpstr>
      <vt:lpstr>بابل</vt:lpstr>
      <vt:lpstr>بابل ك (2)</vt:lpstr>
      <vt:lpstr>بابل (2)</vt:lpstr>
      <vt:lpstr>ف قاسم الخضراء</vt:lpstr>
      <vt:lpstr>قاسم الخضراء  1</vt:lpstr>
      <vt:lpstr>قاسم الخضراء 2</vt:lpstr>
      <vt:lpstr>قاسم الخضراء  3</vt:lpstr>
      <vt:lpstr>قاسم الخضراء 4</vt:lpstr>
      <vt:lpstr>ف ديالى</vt:lpstr>
      <vt:lpstr>ديالى ك (2)</vt:lpstr>
      <vt:lpstr>ديالى (2)</vt:lpstr>
      <vt:lpstr>ديالى ك (3)</vt:lpstr>
      <vt:lpstr>ديالى (4)</vt:lpstr>
      <vt:lpstr>ف كربلاء</vt:lpstr>
      <vt:lpstr>كربلاء 1</vt:lpstr>
      <vt:lpstr>كربلاء 2</vt:lpstr>
      <vt:lpstr>كربلاء ك 3</vt:lpstr>
      <vt:lpstr>كربلاء  4</vt:lpstr>
      <vt:lpstr>ف ذي قار</vt:lpstr>
      <vt:lpstr>ذي قارك 1</vt:lpstr>
      <vt:lpstr>ذي قار 2</vt:lpstr>
      <vt:lpstr>ذي قارك 3</vt:lpstr>
      <vt:lpstr>ذي قار 4</vt:lpstr>
      <vt:lpstr>ف سومر</vt:lpstr>
      <vt:lpstr>سومر1</vt:lpstr>
      <vt:lpstr>سومر2</vt:lpstr>
      <vt:lpstr>سومر3</vt:lpstr>
      <vt:lpstr>سومر4</vt:lpstr>
      <vt:lpstr>ف واسط</vt:lpstr>
      <vt:lpstr>واسط ك 1</vt:lpstr>
      <vt:lpstr>واسط 2</vt:lpstr>
      <vt:lpstr>واسط ك 3</vt:lpstr>
      <vt:lpstr>واسط  4</vt:lpstr>
      <vt:lpstr>ف كركوك</vt:lpstr>
      <vt:lpstr>كركوك ك 1</vt:lpstr>
      <vt:lpstr>كركوك 2</vt:lpstr>
      <vt:lpstr>كركوك ك مو 3</vt:lpstr>
      <vt:lpstr>كركوك 4</vt:lpstr>
      <vt:lpstr>ف ميسان</vt:lpstr>
      <vt:lpstr>ميسان 1</vt:lpstr>
      <vt:lpstr>ميسان  2</vt:lpstr>
      <vt:lpstr>ميسان 3</vt:lpstr>
      <vt:lpstr>ميسان 4</vt:lpstr>
      <vt:lpstr>ف المثنى</vt:lpstr>
      <vt:lpstr>المثنى 119</vt:lpstr>
      <vt:lpstr>المثنى2</vt:lpstr>
      <vt:lpstr>المثنى 3</vt:lpstr>
      <vt:lpstr>المثنى 122</vt:lpstr>
      <vt:lpstr>ف تقنية شمالية</vt:lpstr>
      <vt:lpstr>تقني شمال ك</vt:lpstr>
      <vt:lpstr>تقني شمال اقسام</vt:lpstr>
      <vt:lpstr>تقني شمال مو ك</vt:lpstr>
      <vt:lpstr>تقني شمال مو اقسام</vt:lpstr>
      <vt:lpstr>ف تقني وسطى1</vt:lpstr>
      <vt:lpstr>تقني وسطى ك</vt:lpstr>
      <vt:lpstr>تقني وسط مق اقسام</vt:lpstr>
      <vt:lpstr>تقني وسط مو ك</vt:lpstr>
      <vt:lpstr>تقني وسط مو اقسام</vt:lpstr>
      <vt:lpstr>ف تقني فرات اوسط</vt:lpstr>
      <vt:lpstr>تقني فرات اوسط مق ك</vt:lpstr>
      <vt:lpstr>تقني فرات اوسط مق اقسام</vt:lpstr>
      <vt:lpstr>تقني فرات اوسط مو ك</vt:lpstr>
      <vt:lpstr>تقني فرات اوسط مو اقسام</vt:lpstr>
      <vt:lpstr>ف تقني جنوبي</vt:lpstr>
      <vt:lpstr>تقني جنوبية مق ك</vt:lpstr>
      <vt:lpstr>تقني جنوبية مق اقسام</vt:lpstr>
      <vt:lpstr>تقني جنوبية مو ك</vt:lpstr>
      <vt:lpstr>تقني جنوبية مو اقسام</vt:lpstr>
      <vt:lpstr>' سامراء 671'!Print_Area</vt:lpstr>
      <vt:lpstr>'48'!Print_Area</vt:lpstr>
      <vt:lpstr>'53'!Print_Area</vt:lpstr>
      <vt:lpstr>'59'!Print_Area</vt:lpstr>
      <vt:lpstr>'69'!Print_Area</vt:lpstr>
      <vt:lpstr>'70'!Print_Area</vt:lpstr>
      <vt:lpstr>'75'!Print_Area</vt:lpstr>
      <vt:lpstr>'العراقية 3+عرب36و37'!Print_Area</vt:lpstr>
      <vt:lpstr>'العراقية 34'!Print_Area</vt:lpstr>
      <vt:lpstr>العراقية352!Print_Area</vt:lpstr>
      <vt:lpstr>'العراقية38و39  4'!Print_Area</vt:lpstr>
      <vt:lpstr>'المثنى 119'!Print_Area</vt:lpstr>
      <vt:lpstr>'المثنى 122'!Print_Area</vt:lpstr>
      <vt:lpstr>المثنى2!Print_Area</vt:lpstr>
      <vt:lpstr>'المجلس العراقي طبية41'!Print_Area</vt:lpstr>
      <vt:lpstr>'المجلس العراقي ك42'!Print_Area</vt:lpstr>
      <vt:lpstr>'المقبولين - تجميعي شهادة (2)'!Print_Area</vt:lpstr>
      <vt:lpstr>'الموجودين - تجميعي شهادة  (2)'!Print_Area</vt:lpstr>
      <vt:lpstr>'الموجودين 13'!Print_Area</vt:lpstr>
      <vt:lpstr>'الموجودين جدول 11'!Print_Area</vt:lpstr>
      <vt:lpstr>انبار!Print_Area</vt:lpstr>
      <vt:lpstr>'انبار '!Print_Area</vt:lpstr>
      <vt:lpstr>'انبار ك'!Print_Area</vt:lpstr>
      <vt:lpstr>بابل!Print_Area</vt:lpstr>
      <vt:lpstr>'بابل (2)'!Print_Area</vt:lpstr>
      <vt:lpstr>'بابل ك'!Print_Area</vt:lpstr>
      <vt:lpstr>'بابل ك (2)'!Print_Area</vt:lpstr>
      <vt:lpstr>'بصرة (موج) (2)55'!Print_Area</vt:lpstr>
      <vt:lpstr>'بصرة ك مق (2)52'!Print_Area</vt:lpstr>
      <vt:lpstr>'بصرة مق (2)53'!Print_Area</vt:lpstr>
      <vt:lpstr>'بغداد ج 7 '!Print_Area</vt:lpstr>
      <vt:lpstr>'تجميعي جنسية  (2)'!Print_Area</vt:lpstr>
      <vt:lpstr>'تجميعي جنسية (2)'!Print_Area</vt:lpstr>
      <vt:lpstr>'تقني جنوبية مق ك'!Print_Area</vt:lpstr>
      <vt:lpstr>'تقني جنوبية مو اقسام'!Print_Area</vt:lpstr>
      <vt:lpstr>'تقني جنوبية مو ك'!Print_Area</vt:lpstr>
      <vt:lpstr>'تقني شمال ك'!Print_Area</vt:lpstr>
      <vt:lpstr>'تقني فرات اوسط مق ك'!Print_Area</vt:lpstr>
      <vt:lpstr>'تقني فرات اوسط مو اقسام'!Print_Area</vt:lpstr>
      <vt:lpstr>'تقني فرات اوسط مو ك'!Print_Area</vt:lpstr>
      <vt:lpstr>'تقني وسط مو اقسام'!Print_Area</vt:lpstr>
      <vt:lpstr>'تكريت ك63'!Print_Area</vt:lpstr>
      <vt:lpstr>تكريت64!Print_Area</vt:lpstr>
      <vt:lpstr>'تكنولوجية (موج)26و27'!Print_Area</vt:lpstr>
      <vt:lpstr>'تكنولوجية 23'!Print_Area</vt:lpstr>
      <vt:lpstr>'تكنولوجية ك (موج)25'!Print_Area</vt:lpstr>
      <vt:lpstr>'تكنولوجية ك مق 21'!Print_Area</vt:lpstr>
      <vt:lpstr>'جامعة تكنلوجيا المعلومات مق44'!Print_Area</vt:lpstr>
      <vt:lpstr>'ديالى (2)'!Print_Area</vt:lpstr>
      <vt:lpstr>'ديالى (4)'!Print_Area</vt:lpstr>
      <vt:lpstr>'ديالى ك (2)'!Print_Area</vt:lpstr>
      <vt:lpstr>'ديالى ك (3)'!Print_Area</vt:lpstr>
      <vt:lpstr>'ذي قار 2'!Print_Area</vt:lpstr>
      <vt:lpstr>'ذي قار 4'!Print_Area</vt:lpstr>
      <vt:lpstr>'ذي قارك 1'!Print_Area</vt:lpstr>
      <vt:lpstr>'ذي قارك 3'!Print_Area</vt:lpstr>
      <vt:lpstr>'سامراء  470'!Print_Area</vt:lpstr>
      <vt:lpstr>'سامراء 268'!Print_Area</vt:lpstr>
      <vt:lpstr>'سامراء 69   3'!Print_Area</vt:lpstr>
      <vt:lpstr>سومر1!Print_Area</vt:lpstr>
      <vt:lpstr>سومر2!Print_Area</vt:lpstr>
      <vt:lpstr>سومر3!Print_Area</vt:lpstr>
      <vt:lpstr>سومر4!Print_Area</vt:lpstr>
      <vt:lpstr>'عرب تكنلوجيا مق 22'!Print_Area</vt:lpstr>
      <vt:lpstr>'ف العراقية'!Print_Area</vt:lpstr>
      <vt:lpstr>'ف بغداد'!Print_Area</vt:lpstr>
      <vt:lpstr>'ف تكنلوجيا'!Print_Area</vt:lpstr>
      <vt:lpstr>'ف قادسية'!Print_Area</vt:lpstr>
      <vt:lpstr>'ف مجلس طبي'!Print_Area</vt:lpstr>
      <vt:lpstr>'ف مستنصرية'!Print_Area</vt:lpstr>
      <vt:lpstr>'ف نهرين'!Print_Area</vt:lpstr>
      <vt:lpstr>ف1!Print_Area</vt:lpstr>
      <vt:lpstr>'فلوجة اقسام مق'!Print_Area</vt:lpstr>
      <vt:lpstr>'فلوجة اقسام مو'!Print_Area</vt:lpstr>
      <vt:lpstr>'فلوجة ك مق'!Print_Area</vt:lpstr>
      <vt:lpstr>'فلوجة ك مو'!Print_Area</vt:lpstr>
      <vt:lpstr>'قادسية ك (2)'!Print_Area</vt:lpstr>
      <vt:lpstr>قادسية72!Print_Area</vt:lpstr>
      <vt:lpstr>'قاسم الخضراء  1'!Print_Area</vt:lpstr>
      <vt:lpstr>'قاسم الخضراء  3'!Print_Area</vt:lpstr>
      <vt:lpstr>'قاسم الخضراء 4'!Print_Area</vt:lpstr>
      <vt:lpstr>'كربلاء  4'!Print_Area</vt:lpstr>
      <vt:lpstr>'كربلاء 1'!Print_Area</vt:lpstr>
      <vt:lpstr>'كربلاء 2'!Print_Area</vt:lpstr>
      <vt:lpstr>'كربلاء ك 3'!Print_Area</vt:lpstr>
      <vt:lpstr>'كركوك 2'!Print_Area</vt:lpstr>
      <vt:lpstr>'كركوك 4'!Print_Area</vt:lpstr>
      <vt:lpstr>'كركوك ك 1'!Print_Area</vt:lpstr>
      <vt:lpstr>'كركوك ك مو 3'!Print_Area</vt:lpstr>
      <vt:lpstr>'كوفة ك (4)59و60'!Print_Area</vt:lpstr>
      <vt:lpstr>'كوفة مق عرب57'!Print_Area</vt:lpstr>
      <vt:lpstr>'كوفة مق(3)58'!Print_Area</vt:lpstr>
      <vt:lpstr>'كوفة موج(4)61'!Print_Area</vt:lpstr>
      <vt:lpstr>'مستنصرية (موج19) (2)'!Print_Area</vt:lpstr>
      <vt:lpstr>'مستنصرية ك (موج17)'!Print_Area</vt:lpstr>
      <vt:lpstr>'مستنصرية ك مق 15'!Print_Area</vt:lpstr>
      <vt:lpstr>'مستنصرية مق16'!Print_Area</vt:lpstr>
      <vt:lpstr>'مقبولين اقسام45'!Print_Area</vt:lpstr>
      <vt:lpstr>'مقبولين جدول 9'!Print_Area</vt:lpstr>
      <vt:lpstr>'مقبولين عرب8'!Print_Area</vt:lpstr>
      <vt:lpstr>'موجودين اقسام43'!Print_Area</vt:lpstr>
      <vt:lpstr>'موجودين عرب14'!Print_Area</vt:lpstr>
      <vt:lpstr>'موجودين ك46'!Print_Area</vt:lpstr>
      <vt:lpstr>'ميسان  2'!Print_Area</vt:lpstr>
      <vt:lpstr>'ميسان 1'!Print_Area</vt:lpstr>
      <vt:lpstr>'ميسان 3'!Print_Area</vt:lpstr>
      <vt:lpstr>'ميسان 4'!Print_Area</vt:lpstr>
      <vt:lpstr>'نهرين ك + عرب28'!Print_Area</vt:lpstr>
      <vt:lpstr>'نهرين ك مو + عرب30و31'!Print_Area</vt:lpstr>
      <vt:lpstr>'واسط 2'!Print_Area</vt:lpstr>
      <vt:lpstr>'واسط ك 1'!Print_Area</vt:lpstr>
      <vt:lpstr>'واسط ك 3'!Print_Area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hh</dc:creator>
  <cp:lastModifiedBy>Nagim Mohammed</cp:lastModifiedBy>
  <cp:lastPrinted>2018-11-14T06:02:53Z</cp:lastPrinted>
  <dcterms:created xsi:type="dcterms:W3CDTF">2014-08-13T05:23:39Z</dcterms:created>
  <dcterms:modified xsi:type="dcterms:W3CDTF">2018-11-22T05:17:44Z</dcterms:modified>
</cp:coreProperties>
</file>